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defaultThemeVersion="124226"/>
  <mc:AlternateContent xmlns:mc="http://schemas.openxmlformats.org/markup-compatibility/2006">
    <mc:Choice Requires="x15">
      <x15ac:absPath xmlns:x15ac="http://schemas.microsoft.com/office/spreadsheetml/2010/11/ac" url="C:\Users\Teun\Downloads\Revit_IFC_mapping_tables\"/>
    </mc:Choice>
  </mc:AlternateContent>
  <xr:revisionPtr revIDLastSave="0" documentId="8_{03A7D0C2-5324-4888-8160-0C094E8A4D9B}" xr6:coauthVersionLast="41" xr6:coauthVersionMax="41" xr10:uidLastSave="{00000000-0000-0000-0000-000000000000}"/>
  <bookViews>
    <workbookView xWindow="-120" yWindow="-120" windowWidth="29040" windowHeight="15840" tabRatio="935" xr2:uid="{00000000-000D-0000-FFFF-FFFF00000000}"/>
  </bookViews>
  <sheets>
    <sheet name="About This Workbook" sheetId="30" r:id="rId1"/>
    <sheet name="Fill in Revit Export" sheetId="17" r:id="rId2"/>
    <sheet name="Fill in ParameterMapping" sheetId="22" r:id="rId3"/>
    <sheet name="Fill in Revit Import" sheetId="25" r:id="rId4"/>
    <sheet name="IFC structure" sheetId="1" r:id="rId5"/>
    <sheet name="Settings" sheetId="6" r:id="rId6"/>
    <sheet name="Export PreSelection" sheetId="28" r:id="rId7"/>
    <sheet name="Entity" sheetId="4" r:id="rId8"/>
    <sheet name="TypeEnum" sheetId="29" r:id="rId9"/>
    <sheet name="Pset" sheetId="23" r:id="rId10"/>
    <sheet name="Export User" sheetId="13" r:id="rId11"/>
    <sheet name="Export DRS" sheetId="18" r:id="rId12"/>
    <sheet name="Export IAI" sheetId="19" r:id="rId13"/>
    <sheet name="Import User" sheetId="27" r:id="rId14"/>
    <sheet name="Import DRS" sheetId="12" r:id="rId15"/>
    <sheet name="Import AIA" sheetId="21" r:id="rId16"/>
    <sheet name="ParameterMappingTable" sheetId="16" r:id="rId17"/>
    <sheet name="Revit_Master_Parameter_List" sheetId="24" r:id="rId18"/>
    <sheet name="Shared Param DRS" sheetId="15" r:id="rId19"/>
    <sheet name="Shared Param IFC" sheetId="14" r:id="rId20"/>
  </sheets>
  <externalReferences>
    <externalReference r:id="rId21"/>
  </externalReferences>
  <definedNames>
    <definedName name="_xlnm._FilterDatabase" localSheetId="7" hidden="1">Entity!$B$2:$Q$768</definedName>
    <definedName name="_xlnm._FilterDatabase" localSheetId="6" hidden="1">'Export PreSelection'!$A$3:$A$168</definedName>
    <definedName name="_xlnm._FilterDatabase" localSheetId="1" hidden="1">'Fill in Revit Export'!$A$7:$N$1499</definedName>
    <definedName name="_xlnm._FilterDatabase" localSheetId="16" hidden="1">ParameterMappingTable!$A$1:$D$179</definedName>
    <definedName name="_xlnm._FilterDatabase" localSheetId="9" hidden="1">Pset!$A$2:$M$1196</definedName>
    <definedName name="_xlnm._FilterDatabase" localSheetId="8" hidden="1">TypeEnum!$A$1:$A$1830</definedName>
    <definedName name="Classification">OFFSET('[1]List Data'!$E$2,0,0,COUNTA('[1]List Data'!$E$2:$E$300),1)</definedName>
    <definedName name="com_pset">'Fill in ParameterMapping'!$C$4</definedName>
    <definedName name="Common">Settings!$C$13</definedName>
    <definedName name="cond_par_map">'Fill in ParameterMapping'!$C$5</definedName>
    <definedName name="Entity">Entity!$C$2:$E$768</definedName>
    <definedName name="Entity_1">Entity!$C$2:$C$768</definedName>
    <definedName name="Entity_2">Entity!$E$2:$E$768</definedName>
    <definedName name="Entity_3">Entity!$H$2:$H$768</definedName>
    <definedName name="exp_all_type">'Fill in Revit Import'!$G$5</definedName>
    <definedName name="exp_cat_adopt">'Fill in Revit Import'!$H$5</definedName>
    <definedName name="exp_fillin">Settings!$A$16</definedName>
    <definedName name="exp_full_list">'Fill in Revit Export'!$H$5</definedName>
    <definedName name="exp_pre_sel">'Export PreSelection'!$A$1:$Z$168</definedName>
    <definedName name="exp_pre_sel_name">'Export PreSelection'!$B$1:$Z$1</definedName>
    <definedName name="exp_revit">Settings!$A$11</definedName>
    <definedName name="exp_standard">Settings!$A$10</definedName>
    <definedName name="exp_sub_adopt">'Fill in Revit Import'!$I$5</definedName>
    <definedName name="exp_user">Settings!$A$12</definedName>
    <definedName name="export" localSheetId="10">'Export User'!$A$1:$F$872</definedName>
    <definedName name="Export_AIA">'Export IAI'!$A$1:$E$1499</definedName>
    <definedName name="Export_AIA_andSub">'Fill in Revit Export'!$N$5</definedName>
    <definedName name="Export_DRS">'Export DRS'!$A$1:$E$1499</definedName>
    <definedName name="Export_DRS_andSub">'Fill in Revit Export'!$M$5</definedName>
    <definedName name="export_entity">'Fill in Revit Export'!$C:$C</definedName>
    <definedName name="export_entity_2">'Fill in Revit Export'!$F:$F</definedName>
    <definedName name="I">Settings!$O$24</definedName>
    <definedName name="ifc">Settings!$A$5</definedName>
    <definedName name="IFC_Shared_Parameters" localSheetId="19">'Shared Param IFC'!$A$1:$G$109</definedName>
    <definedName name="IfcActionRequest4x0">Pset!$C$2</definedName>
    <definedName name="IfcActionRequestTypeEnum">TypeEnum!$A$2:$A$8</definedName>
    <definedName name="IfcActionSourceTypeEnum">TypeEnum!$A$10:$A$36</definedName>
    <definedName name="IfcActionTypeEnum">TypeEnum!$A$38:$A$42</definedName>
    <definedName name="IfcActor4x0">Pset!$C$3:$C$6</definedName>
    <definedName name="IfcActuator4x0">Pset!$C$7:$C$18</definedName>
    <definedName name="IfcActuator4x0Type">Pset!$M$16:$M$18</definedName>
    <definedName name="IfcActuatorTypeEnum">TypeEnum!$A$44:$A$50</definedName>
    <definedName name="IfcAddressTypeEnum">TypeEnum!$A$52:$A$56</definedName>
    <definedName name="IfcAirTerminal4x0">Pset!$C$19:$C$47</definedName>
    <definedName name="IfcAirTerminalBox4x0">Pset!$C$48:$C$64</definedName>
    <definedName name="IfcAirTerminalBoxTypeEnum">TypeEnum!$A$58:$A$62</definedName>
    <definedName name="IfcAirTerminalTypeEnum">TypeEnum!$A$64:$A$69</definedName>
    <definedName name="IfcAirToAirHeatRecovery4x0">Pset!$C$65:$C$73</definedName>
    <definedName name="IfcAirToAirHeatRecoveryTypeEnum">TypeEnum!$A$71:$A$81</definedName>
    <definedName name="IfcAlarm4x0">Pset!$C$74:$C$78</definedName>
    <definedName name="IfcAlarmTypeEnum">TypeEnum!$A$83:$A$90</definedName>
    <definedName name="IfcAnalysisModelTypeEnum">TypeEnum!$A$92:$A$96</definedName>
    <definedName name="IfcAnalysisTheoryTypeEnum">TypeEnum!$A$98:$A$103</definedName>
    <definedName name="IfcAnnotation4x0">Pset!$C$79:$C$82</definedName>
    <definedName name="IfcAnnotation4x0Type">Pset!$M$79:$M$82</definedName>
    <definedName name="IfcArbitraryClosedProfileDef4x0">Pset!$C$83</definedName>
    <definedName name="IfcArbitraryProfileDefWithVoids4x0">Pset!$C$84</definedName>
    <definedName name="IfcArithmeticOperatorEnum">TypeEnum!$A$105:$A$108</definedName>
    <definedName name="IfcAssemblyPlaceEnum">TypeEnum!$A$110:$A$112</definedName>
    <definedName name="IfcAsset4x0">Pset!$C$85</definedName>
    <definedName name="IfcAudioVisualAppliance4x0">Pset!$C$86:$C$99</definedName>
    <definedName name="IfcAudioVisualAppliance4x0Type">Pset!$M$92:$M$99</definedName>
    <definedName name="IfcAudioVisualApplianceTypeEnum">TypeEnum!$A$114:$A$145</definedName>
    <definedName name="IfcBeam4x0">Pset!$C$100:$C$110</definedName>
    <definedName name="IfcBeamTypeEnum">TypeEnum!$A$147:$A$154</definedName>
    <definedName name="IfcBenchmarkEnum">TypeEnum!$A$156:$A$165</definedName>
    <definedName name="IfcBoiler4x0">Pset!$C$111:$C$127</definedName>
    <definedName name="IfcBoiler4x0Type">Pset!$M$126:$M$127</definedName>
    <definedName name="IfcBoilerTypeEnum">TypeEnum!$A$167:$A$174</definedName>
    <definedName name="IfcBuilding4x0">Pset!$C$128:$C$147</definedName>
    <definedName name="IfcBuildingElement4x0">Pset!$C$148:$C$150</definedName>
    <definedName name="IfcBuildingElementPartTypeEnum">TypeEnum!$A$176:$A$179</definedName>
    <definedName name="IfcBuildingElementProxy4x0">Pset!$C$151:$C$158</definedName>
    <definedName name="IfcBuildingElementProxy4x0Type">Pset!$M$158</definedName>
    <definedName name="IfcBuildingElementProxyTypeEnum">TypeEnum!$A$181:$A$186</definedName>
    <definedName name="IfcBuildingStorey4x0">Pset!$C$159:$C$167</definedName>
    <definedName name="IfcBuildingSystem4x0">Pset!$C$168:$C$169</definedName>
    <definedName name="IfcBuildingSystemTypeEnum">TypeEnum!$A$188:$A$195</definedName>
    <definedName name="IfcBurner4x0">Pset!$C$170:$C$173</definedName>
    <definedName name="IfcBurnerTypeEnum">TypeEnum!$A$197:$A$198</definedName>
    <definedName name="IfcCableCarrierFitting4x0">Pset!$C$174:$C$176</definedName>
    <definedName name="IfcCableCarrierFittingTypeEnum">TypeEnum!$A$200:$A$205</definedName>
    <definedName name="IfcCableCarrierSegment4x0">Pset!$C$177:$C$183</definedName>
    <definedName name="IfcCableCarrierSegment4x0Type">Pset!$M$180:$M$183</definedName>
    <definedName name="IfcCableCarrierSegmentTypeEnum">TypeEnum!$A$207:$A$212</definedName>
    <definedName name="IfcCableFitting4x0">Pset!$C$184:$C$186</definedName>
    <definedName name="IfcCableFittingTypeEnum">TypeEnum!$A$214:$A$220</definedName>
    <definedName name="IfcCableSegment4x0">Pset!$C$187:$C$194</definedName>
    <definedName name="IfcCableSegment4x0Type">Pset!$M$191:$M$194</definedName>
    <definedName name="IfcCableSegmentTypeEnum">TypeEnum!$A$222:$A$227</definedName>
    <definedName name="IfcChangeActionEnum">TypeEnum!$A$229:$A$233</definedName>
    <definedName name="IfcChiller4x0">Pset!$C$195:$C$207</definedName>
    <definedName name="IfcChillerTypeEnum">TypeEnum!$A$235:$A$239</definedName>
    <definedName name="IfcChimney4x0">Pset!$C$208:$C$215</definedName>
    <definedName name="IfcChimneyTypeEnum">TypeEnum!$A$241:$A$242</definedName>
    <definedName name="IfcCoil4x0">Pset!$C$216:$C$227</definedName>
    <definedName name="IfcCoilTypeEnum">TypeEnum!$A$244:$A$252</definedName>
    <definedName name="IfcColumn4x0">Pset!$C$228:$C$237</definedName>
    <definedName name="IfcColumnTypeEnum">TypeEnum!$A$254:$A$257</definedName>
    <definedName name="IfcCommunicationsAppliance4x0">Pset!$C$238:$C$241</definedName>
    <definedName name="IfcCommunicationsApplianceTypeEnum">TypeEnum!$A$259:$A$272</definedName>
    <definedName name="IfcComplexPropertyTemplateTypeEnum">TypeEnum!$A$274:$A$275</definedName>
    <definedName name="IfcCompressor4x0">Pset!$C$242:$C$256</definedName>
    <definedName name="IfcCompressorTypeEnum">TypeEnum!$A$277:$A$293</definedName>
    <definedName name="IfcCondenser4x0">Pset!$C$257:$C$267</definedName>
    <definedName name="IfcCondenserTypeEnum">TypeEnum!$A$295:$A$303</definedName>
    <definedName name="IfcConnectionTypeEnum">TypeEnum!$A$305:$A$308</definedName>
    <definedName name="IfcConstraintEnum">TypeEnum!$A$310:$A$314</definedName>
    <definedName name="IfcConstructionEquipmentResourceTypeEnum">TypeEnum!$A$316:$A$325</definedName>
    <definedName name="IfcConstructionMaterialResourceTypeEnum">TypeEnum!$A$327:$A$337</definedName>
    <definedName name="IfcConstructionProductResourceTypeEnum">TypeEnum!$A$339:$A$342</definedName>
    <definedName name="IfcConstructionResource4x0">Pset!$C$268</definedName>
    <definedName name="IfcController4x0">Pset!$C$269:$C$277</definedName>
    <definedName name="IfcController4x0Type">Pset!$M$273:$M$277</definedName>
    <definedName name="IfcControllerTypeEnum">TypeEnum!$A$344:$A$350</definedName>
    <definedName name="IfcCooledBeam4x0">Pset!$C$278:$C$302</definedName>
    <definedName name="IfcCooledBeam4x0Type">Pset!$M$301:$M$302</definedName>
    <definedName name="IfcCooledBeamTypeEnum">TypeEnum!$A$352:$A$355</definedName>
    <definedName name="IfcCoolingTower4x0">Pset!$C$303:$C$319</definedName>
    <definedName name="IfcCoolingTowerTypeEnum">TypeEnum!$A$357:$A$361</definedName>
    <definedName name="IfcCostItemTypeEnum">TypeEnum!$A$363:$A$364</definedName>
    <definedName name="IfcCostScheduleTypeEnum">TypeEnum!$A$366:$A$374</definedName>
    <definedName name="IfcCovering4x0">Pset!$C$320:$C$333</definedName>
    <definedName name="IfcCovering4x0Type">Pset!$M$332:$M$333</definedName>
    <definedName name="IfcCoveringTypeEnum">TypeEnum!$A$376:$A$387</definedName>
    <definedName name="IfcCrewResourceTypeEnum">TypeEnum!$A$389:$A$392</definedName>
    <definedName name="IfcCurtainWall4x0">Pset!$C$334:$C$342</definedName>
    <definedName name="IfcCurtainWallTypeEnum">TypeEnum!$A$394:$A$395</definedName>
    <definedName name="IfcCurveInterpolationEnum">TypeEnum!$A$397:$A$400</definedName>
    <definedName name="IfcDamper4x0">Pset!$C$343:$C$376</definedName>
    <definedName name="IfcDamper4x0Type">Pset!$M$373:$M$376</definedName>
    <definedName name="IfcDamperTypeEnum">TypeEnum!$A$402:$A$414</definedName>
    <definedName name="IfcDataOriginEnum">TypeEnum!$A$416:$A$420</definedName>
    <definedName name="IfcDerivedUnitEnum">TypeEnum!$A$422:$A$474</definedName>
    <definedName name="IfcDirectionSenseEnum">TypeEnum!$A$476:$A$477</definedName>
    <definedName name="IfcDiscreteAccessory4x0">Pset!$C$377:$C$384</definedName>
    <definedName name="IfcDiscreteAccessory4x0Type">Pset!$M$377:$M$384</definedName>
    <definedName name="IfcDiscreteAccessoryTypeEnum">TypeEnum!$A$479:$A$483</definedName>
    <definedName name="IfcDistributionChamberElement4x0">Pset!$C$385:$C$395</definedName>
    <definedName name="IfcDistributionChamberElement4x0Type">Pset!$M$388:$M$395</definedName>
    <definedName name="IfcDistributionChamberElementTypeEnum">TypeEnum!$A$485:$A$494</definedName>
    <definedName name="IfcDistributionElement4x0">Pset!$C$396:$C$405</definedName>
    <definedName name="IfcDistributionFlowElement4x0">Pset!$C$406</definedName>
    <definedName name="IfcDistributionPort4x0">Pset!$C$407:$C$415</definedName>
    <definedName name="IfcDistributionPort4x0Type">Pset!$M$410:$M$415</definedName>
    <definedName name="IfcDistributionPortTypeEnum">TypeEnum!$A$496:$A$501</definedName>
    <definedName name="IfcDistributionSystem4x0">Pset!$C$416:$C$419</definedName>
    <definedName name="IfcDistributionSystem4x0Type">Pset!$M$418:$M$419</definedName>
    <definedName name="IfcDistributionSystemEnum">TypeEnum!$A$503:$A$546</definedName>
    <definedName name="IfcDocumentConfidentialityEnum">TypeEnum!$A$548:$A$553</definedName>
    <definedName name="IfcDocumentStatusEnum">TypeEnum!$A$555:$A$559</definedName>
    <definedName name="IfcDoor4x0">Pset!$C$420:$C$438</definedName>
    <definedName name="IfcDoorPanelOperationEnum">TypeEnum!$A$561:$A$569</definedName>
    <definedName name="IfcDoorPanelPositionEnum">TypeEnum!$A$571:$A$574</definedName>
    <definedName name="IfcDoorStyleConstructionEnum">TypeEnum!$A$576:$A$584</definedName>
    <definedName name="IfcDoorStyleOperationEnum">TypeEnum!$A$586:$A$603</definedName>
    <definedName name="IfcDoorTypeEnum">TypeEnum!$A$605:$A$609</definedName>
    <definedName name="IfcDoorTypeOperationEnum">TypeEnum!$A$611:$A$630</definedName>
    <definedName name="IfcDuctFitting4x0">Pset!$C$439:$C$446</definedName>
    <definedName name="IfcDuctFittingTypeEnum">TypeEnum!$A$632:$A$640</definedName>
    <definedName name="IfcDuctSegment4x0">Pset!$C$447:$C$460</definedName>
    <definedName name="IfcDuctSegmentTypeEnum">TypeEnum!$A$642:$A$645</definedName>
    <definedName name="IfcDuctSilencer4x0">Pset!$C$461:$C$471</definedName>
    <definedName name="IfcDuctSilencerTypeEnum">TypeEnum!$A$647:$A$651</definedName>
    <definedName name="IfcElectricAppliance4x0">Pset!$C$472:$C$477</definedName>
    <definedName name="IfcElectricAppliance4x0Type">Pset!$M$476:$M$477</definedName>
    <definedName name="IfcElectricApplianceTypeEnum">TypeEnum!$A$653:$A$670</definedName>
    <definedName name="IfcElectricDistributionBoard4x0">Pset!$C$478:$C$481</definedName>
    <definedName name="IfcElectricDistributionBoardTypeEnum">TypeEnum!$A$672:$A$677</definedName>
    <definedName name="IfcElectricFlowStorageDevice4x0">Pset!$C$482:$C$500</definedName>
    <definedName name="IfcElectricFlowStorageDeviceTypeEnum">TypeEnum!$A$679:$A$685</definedName>
    <definedName name="IfcElectricGenerator4x0">Pset!$C$501:$C$506</definedName>
    <definedName name="IfcElectricGeneratorTypeEnum">TypeEnum!$A$687:$A$691</definedName>
    <definedName name="IfcElectricMotor4x0">Pset!$C$507:$C$519</definedName>
    <definedName name="IfcElectricMotorTypeEnum">TypeEnum!$A$693:$A$699</definedName>
    <definedName name="IfcElectricTimeControl4x0">Pset!$C$520:$C$522</definedName>
    <definedName name="IfcElectricTimeControlTypeEnum">TypeEnum!$A$701:$A$705</definedName>
    <definedName name="IfcElement4x0">Pset!$C$523:$C$529</definedName>
    <definedName name="IfcElementAssemblyTypeEnum">TypeEnum!$A$707:$A$717</definedName>
    <definedName name="IfcElementComponent4x0">Pset!$C$530:$C$534</definedName>
    <definedName name="IfcElementCompositionEnum">TypeEnum!$A$719:$A$721</definedName>
    <definedName name="IfcEngine4x0">Pset!$C$535:$C$538</definedName>
    <definedName name="IfcEngineTypeEnum">TypeEnum!$A$723:$A$726</definedName>
    <definedName name="IfcEvaporativeCooler4x0">Pset!$C$539:$C$549</definedName>
    <definedName name="IfcEvaporativeCoolerTypeEnum">TypeEnum!$A$728:$A$738</definedName>
    <definedName name="IfcEvaporator4x0">Pset!$C$550:$C$563</definedName>
    <definedName name="IfcEvaporatorTypeEnum">TypeEnum!$A$740:$A$747</definedName>
    <definedName name="IfcEventTriggerTypeEnum">TypeEnum!$A$749:$A$754</definedName>
    <definedName name="IfcEventTypeEnum">TypeEnum!$A$756:$A$760</definedName>
    <definedName name="IfcExternalSpatialElementTypeEnum">TypeEnum!$A$762:$A$767</definedName>
    <definedName name="IfcFan4x0">Pset!$C$564:$C$580</definedName>
    <definedName name="IfcFan4x0Type">Pset!$M$580</definedName>
    <definedName name="IfcFanTypeEnum">TypeEnum!$A$769:$A$777</definedName>
    <definedName name="IfcFastener4x0">Pset!$C$581</definedName>
    <definedName name="IfcFastener4x0Type">Pset!$M$581</definedName>
    <definedName name="IfcFastenerTypeEnum">TypeEnum!$A$779:$A$783</definedName>
    <definedName name="IfcFilter4x0">Pset!$C$582:$C$599</definedName>
    <definedName name="IfcFilter4x0Type">Pset!$M$597:$M$599</definedName>
    <definedName name="IfcFilterTypeEnum">TypeEnum!$A$785:$A$792</definedName>
    <definedName name="IfcFireSuppressionTerminal4x0">Pset!$C$600:$C$606</definedName>
    <definedName name="IfcFireSuppressionTerminal4x0Type">Pset!$M$603:$M$606</definedName>
    <definedName name="IfcFireSuppressionTerminalTypeEnum">TypeEnum!$A$794:$A$800</definedName>
    <definedName name="IfcFlowDirectionEnum">TypeEnum!$A$802:$A$805</definedName>
    <definedName name="IfcFlowInstrument4x0">Pset!$C$607:$C$612</definedName>
    <definedName name="IfcFlowInstrument4x0Type">Pset!$M$611:$M$612</definedName>
    <definedName name="IfcFlowInstrumentTypeEnum">TypeEnum!$A$807:$A$816</definedName>
    <definedName name="IfcFlowMeter4x0">Pset!$C$613:$C$622</definedName>
    <definedName name="IfcFlowMeter4x0Type">Pset!$M$619:$M$622</definedName>
    <definedName name="IfcFlowMeterTypeEnum">TypeEnum!$A$818:$A$823</definedName>
    <definedName name="IfcFooting4x0">Pset!$C$623:$C$627</definedName>
    <definedName name="IfcFootingTypeEnum">TypeEnum!$A$825:$A$831</definedName>
    <definedName name="IfcFurniture4x0">Pset!$C$628:$C$639</definedName>
    <definedName name="IfcFurniture4x0Type">Pset!$M$636:$M$639</definedName>
    <definedName name="IfcFurnitureTypeEnum">TypeEnum!$A$833:$A$841</definedName>
    <definedName name="IfcGeographicElementTypeEnum">TypeEnum!$A$843:$A$845</definedName>
    <definedName name="IfcGeometricProjectionEnum">TypeEnum!$A$847:$A$855</definedName>
    <definedName name="IfcGlobalOrLocalEnum">TypeEnum!$A$857:$A$858</definedName>
    <definedName name="IfcGridTypeEnum">TypeEnum!$A$860:$A$865</definedName>
    <definedName name="IfcHeatExchanger4x0">Pset!$C$640:$C$644</definedName>
    <definedName name="IfcHeatExchanger4x0Type">Pset!$M$644</definedName>
    <definedName name="IfcHeatExchangerTypeEnum">TypeEnum!$A$867:$A$870</definedName>
    <definedName name="IfcHumidifier4x0">Pset!$C$645:$C$656</definedName>
    <definedName name="IfcHumidifierTypeEnum">TypeEnum!$A$872:$A$886</definedName>
    <definedName name="IfcInterceptor4x0">Pset!$C$657:$C$667</definedName>
    <definedName name="IfcInterceptorTypeEnum">TypeEnum!$A$888:$A$893</definedName>
    <definedName name="IfcInternalOrExternalEnum">TypeEnum!$A$895:$A$900</definedName>
    <definedName name="IfcInventoryTypeEnum">TypeEnum!$A$902:$A$906</definedName>
    <definedName name="IfcJunctionBox4x0">Pset!$C$668:$C$677</definedName>
    <definedName name="IfcJunctionBoxTypeEnum">TypeEnum!$A$908:$A$916</definedName>
    <definedName name="IfcLaborResourceTypeEnum">TypeEnum!$A$918:$A$938</definedName>
    <definedName name="IfcLamp4x0">Pset!$C$678:$C$689</definedName>
    <definedName name="IfcLampTypeEnum">TypeEnum!$A$940:$A$950</definedName>
    <definedName name="IfcLayerSetDirectionEnum">TypeEnum!$A$952:$A$954</definedName>
    <definedName name="IfcLightDistributionCurveEnum">TypeEnum!$A$956:$A$959</definedName>
    <definedName name="IfcLightEmissionSourceEnum">TypeEnum!$A$961:$A$971</definedName>
    <definedName name="IfcLightFixture4x0">Pset!$C$690:$C$701</definedName>
    <definedName name="IfcLightFixture4x0Type">Pset!$M$701</definedName>
    <definedName name="IfcLightFixtureTypeEnum">TypeEnum!$A$973:$A$977</definedName>
    <definedName name="IfcLoadGroupTypeEnum">TypeEnum!$A$979:$A$983</definedName>
    <definedName name="IfcLogicalOperatorEnum">TypeEnum!$A$985:$A$989</definedName>
    <definedName name="IfcMaterial4x0">Pset!$C$702:$C$718</definedName>
    <definedName name="IfcMaterial4x0Type">Pset!$M$714:$M$718</definedName>
    <definedName name="IfcMechanicalFastener4x0">Pset!$C$719:$C$720</definedName>
    <definedName name="IfcMechanicalFastener4x0Type">Pset!$M$719:$M$720</definedName>
    <definedName name="IfcMechanicalFastenerTypeEnum">TypeEnum!$A$991:$A$1002</definedName>
    <definedName name="IfcMedicalDevice4x0">Pset!$C$721:$C$723</definedName>
    <definedName name="IfcMedicalDeviceTypeEnum">TypeEnum!$A$1004:$A$1010</definedName>
    <definedName name="IfcMember4x0">Pset!$C$724:$C$733</definedName>
    <definedName name="IfcMemberTypeEnum">TypeEnum!$A$1012:$A$1025</definedName>
    <definedName name="IfcMotorConnection4x0">Pset!$C$734:$C$736</definedName>
    <definedName name="IfcMotorConnectionTypeEnum">TypeEnum!$A$1027:$A$1033</definedName>
    <definedName name="IfcObjectiveEnum">TypeEnum!$A$1044:$A$1056</definedName>
    <definedName name="IfcObjectTypeEnum">TypeEnum!$A$1035:$A$1042</definedName>
    <definedName name="IfcOccupantTypeEnum">TypeEnum!$A$1058:$A$1066</definedName>
    <definedName name="IfcOpeningElement4x0">Pset!$C$737:$C$742</definedName>
    <definedName name="IfcOpeningElementTypeEnum">TypeEnum!$A$1068:$A$1071</definedName>
    <definedName name="IfcOutlet4x0">Pset!$C$743:$C$746</definedName>
    <definedName name="IfcOutletTypeEnum">TypeEnum!$A$1073:$A$1079</definedName>
    <definedName name="IfcPerformanceHistoryTypeEnum">TypeEnum!$A$1081:$A$1082</definedName>
    <definedName name="IfcPermeableCoveringOperationEnum">TypeEnum!$A$1084:$A$1088</definedName>
    <definedName name="IfcPermit4x0">Pset!$C$747</definedName>
    <definedName name="IfcPermitTypeEnum">TypeEnum!$A$1090:$A$1094</definedName>
    <definedName name="IfcPhysicalOrVirtualEnum">TypeEnum!$A$1096:$A$1098</definedName>
    <definedName name="IfcPile4x0">Pset!$C$748:$C$750</definedName>
    <definedName name="IfcPileConstructionEnum">TypeEnum!$A$1100:$A$1105</definedName>
    <definedName name="IfcPileTypeEnum">TypeEnum!$A$1107:$A$1114</definedName>
    <definedName name="IfcPipeFitting4x0">Pset!$C$751:$C$761</definedName>
    <definedName name="IfcPipeFitting4x0Type">Pset!$M$760:$M$761</definedName>
    <definedName name="IfcPipeFittingTypeEnum">TypeEnum!$A$1116:$A$1124</definedName>
    <definedName name="IfcPipeSegment4x0">Pset!$C$762:$C$775</definedName>
    <definedName name="IfcPipeSegment4x0Type">Pset!$M$774:$M$775</definedName>
    <definedName name="IfcPipeSegmentTypeEnum">TypeEnum!$A$1126:$A$1132</definedName>
    <definedName name="IfcPlate4x0">Pset!$C$776:$C$783</definedName>
    <definedName name="IfcPlateTypeEnum">TypeEnum!$A$1134:$A$1137</definedName>
    <definedName name="IfcProcedureTypeEnum">TypeEnum!$A$1139:$A$1147</definedName>
    <definedName name="IfcProcess4x0">Pset!$C$784</definedName>
    <definedName name="IfcProfileDef4x0">Pset!$C$785</definedName>
    <definedName name="IfcProfileTypeEnum">TypeEnum!$A$1149:$A$1150</definedName>
    <definedName name="IfcProjectedOrTrueLengthEnum">TypeEnum!$A$1160:$A$1161</definedName>
    <definedName name="IfcProjectionElementTypeEnum">TypeEnum!$A$1163:$A$1164</definedName>
    <definedName name="IfcProjectOrder4x0">Pset!$C$786:$C$790</definedName>
    <definedName name="IfcProjectOrder4x0Type">Pset!$M$786:$M$790</definedName>
    <definedName name="IfcProjectOrderTypeEnum">TypeEnum!$A$1152:$A$1158</definedName>
    <definedName name="IfcPropertySetTemplateTypeEnum">TypeEnum!$A$1166:$A$1173</definedName>
    <definedName name="IfcProtectiveDevice4x0">Pset!$C$791:$C$806</definedName>
    <definedName name="IfcProtectiveDevice4x0Type">Pset!$M$800:$M$806</definedName>
    <definedName name="IfcProtectiveDeviceTrippingUnit4x0">Pset!$C$807:$C$824</definedName>
    <definedName name="IfcProtectiveDeviceTrippingUnit4x0Type">Pset!$M$821:$M$824</definedName>
    <definedName name="IfcProtectiveDeviceTrippingUnitTypeEnum">TypeEnum!$A$1175:$A$1180</definedName>
    <definedName name="IfcProtectiveDeviceTypeEnum">TypeEnum!$A$1182:$A$1190</definedName>
    <definedName name="IfcPump4x0">Pset!$C$825:$C$835</definedName>
    <definedName name="IfcPumpTypeEnum">TypeEnum!$A$1192:$A$1200</definedName>
    <definedName name="IfcRailing4x0">Pset!$C$836:$C$841</definedName>
    <definedName name="IfcRailingTypeEnum">TypeEnum!$A$1202:$A$1206</definedName>
    <definedName name="IfcRamp4x0">Pset!$C$842:$C$851</definedName>
    <definedName name="IfcRampFlight4x0">Pset!$C$852:$C$858</definedName>
    <definedName name="IfcRampFlightTypeEnum">TypeEnum!$A$1208:$A$1211</definedName>
    <definedName name="IfcRampTypeEnum">TypeEnum!$A$1213:$A$1220</definedName>
    <definedName name="IfcRecurrenceTypeEnum">TypeEnum!$A$1222:$A$1229</definedName>
    <definedName name="IfcReflectanceMethodEnum">TypeEnum!$A$1231:$A$1240</definedName>
    <definedName name="IfcReinforcingBarRoleEnum">TypeEnum!$A$1242:$A$1251</definedName>
    <definedName name="IfcReinforcingBarSurfaceEnum">TypeEnum!$A$1253:$A$1254</definedName>
    <definedName name="IfcReinforcingBarTypeEnum">TypeEnum!$A$1256:$A$1265</definedName>
    <definedName name="IfcReinforcingMeshTypeEnum">TypeEnum!$A$1267:$A$1268</definedName>
    <definedName name="IfcRoleEnum">TypeEnum!$A$1270:$A$1292</definedName>
    <definedName name="IfcRoof4x0">Pset!$C$859:$C$865</definedName>
    <definedName name="IfcRoofTypeEnum">TypeEnum!$A$1294:$A$1356</definedName>
    <definedName name="IfcSanitaryTerminal4x0">Pset!$C$866:$C$876</definedName>
    <definedName name="IfcSanitaryTerminal4x0Type">Pset!$M$868:$M$876</definedName>
    <definedName name="IfcSanitaryTerminalTypeEnum">TypeEnum!$A$1358:$A$1369</definedName>
    <definedName name="IfcSectionTypeEnum">TypeEnum!$A$1371:$A$1372</definedName>
    <definedName name="IfcSensor4x0">Pset!$C$877:$C$900</definedName>
    <definedName name="IfcSensor4x0Type">Pset!$M$881:$M$900</definedName>
    <definedName name="IfcSensorTypeEnum">TypeEnum!$A$1374:$A$1395</definedName>
    <definedName name="IfcSequenceEnum">TypeEnum!$A$1397:$A$1402</definedName>
    <definedName name="IfcShadingDevice4x0">Pset!$C$901:$C$914</definedName>
    <definedName name="IfcShadingDeviceTypeEnum">TypeEnum!$A$1404:$A$1408</definedName>
    <definedName name="IfcSimplePropertyTemplateTypeEnum">TypeEnum!$A$1410:$A$1421</definedName>
    <definedName name="IfcSite4x0">Pset!$C$915:$C$922</definedName>
    <definedName name="IfcSlab4x0">Pset!$C$923:$C$936</definedName>
    <definedName name="IfcSlabTypeEnum">TypeEnum!$A$1423:$A$1428</definedName>
    <definedName name="IfcSolarDevice4x0">Pset!$C$937:$C$939</definedName>
    <definedName name="IfcSolarDeviceTypeEnum">TypeEnum!$A$1430:$A$1433</definedName>
    <definedName name="IfcSpace4x0">Pset!$C$940:$C$957</definedName>
    <definedName name="IfcSpace4x0Type">Pset!$M$957</definedName>
    <definedName name="IfcSpaceHeater4x0">Pset!$C$958:$C$974</definedName>
    <definedName name="IfcSpaceHeater4x0Type">Pset!$M$973:$M$974</definedName>
    <definedName name="IfcSpaceHeaterTypeEnum">TypeEnum!$A$1435:$A$1438</definedName>
    <definedName name="IfcSpaceTypeEnum">TypeEnum!$A$1440:$A$1446</definedName>
    <definedName name="IfcSpatialElement4x0">Pset!$C$975:$C$976</definedName>
    <definedName name="IfcSpatialStructureElement4x0">Pset!$C$977</definedName>
    <definedName name="IfcSpatialZoneTypeEnum">TypeEnum!$A$1448:$A$1457</definedName>
    <definedName name="IfcStackTerminal4x0">Pset!$C$978:$C$980</definedName>
    <definedName name="IfcStackTerminalTypeEnum">TypeEnum!$A$1459:$A$1463</definedName>
    <definedName name="IfcStair4x0">Pset!$C$981:$C$998</definedName>
    <definedName name="IfcStairFlight4x0">Pset!$C$999:$C$1011</definedName>
    <definedName name="IfcStairFlightTypeEnum">TypeEnum!$A$1465:$A$1471</definedName>
    <definedName name="IfcStairTypeEnum">TypeEnum!$A$1473:$A$1488</definedName>
    <definedName name="IfcStateEnum">TypeEnum!$A$1490:$A$1494</definedName>
    <definedName name="IfcStructuralCurveActivityTypeEnum">TypeEnum!$A$1496:$A$1504</definedName>
    <definedName name="IfcStructuralCurveMemberTypeEnum">TypeEnum!$A$1506:$A$1512</definedName>
    <definedName name="IfcStructuralSurfaceActivityTypeEnum">TypeEnum!$A$1514:$A$1519</definedName>
    <definedName name="IfcStructuralSurfaceMemberTypeEnum">TypeEnum!$A$1521:$A$1525</definedName>
    <definedName name="IfcStructuralSurfaceMemberVarying4x0">Pset!$C$1012</definedName>
    <definedName name="IfcSubContractResourceTypeEnum">TypeEnum!$A$1527:$A$1530</definedName>
    <definedName name="IfcSurfaceFeatureTypeEnum">TypeEnum!$A$1532:$A$1540</definedName>
    <definedName name="IfcSwitchingDevice4x0">Pset!$C$1013:$C$1031</definedName>
    <definedName name="IfcSwitchingDevice4x0Type">Pset!$M$1023:$M$1031</definedName>
    <definedName name="IfcSwitchingDeviceTypeEnum">TypeEnum!$A$1542:$A$1552</definedName>
    <definedName name="IfcSystem4x0">Pset!$C$1032</definedName>
    <definedName name="IfcSystemFurnitureElement4x0">Pset!$C$1033:$C$1040</definedName>
    <definedName name="IfcSystemFurnitureElement4x0Type">Pset!$M$1039:$M$1040</definedName>
    <definedName name="IfcSystemFurnitureElementTypeEnum">TypeEnum!$A$1554:$A$1557</definedName>
    <definedName name="IfcTank4x0">Pset!$C$1041:$C$1061</definedName>
    <definedName name="IfcTank4x0Type">Pset!$M$1058:$M$1061</definedName>
    <definedName name="IfcTankTypeEnum">TypeEnum!$A$1559:$A$1567</definedName>
    <definedName name="IfcTaskDurationEnum">TypeEnum!$A$1569:$A$1571</definedName>
    <definedName name="IfcTaskTypeEnum">TypeEnum!$A$1573:$A$1586</definedName>
    <definedName name="IfcTendonAnchorTypeEnum">TypeEnum!$A$1588:$A$1592</definedName>
    <definedName name="IfcTendonTypeEnum">TypeEnum!$A$1594:$A$1604</definedName>
    <definedName name="IfcTimeSeriesDataTypeEnum">TypeEnum!$A$1606:$A$1612</definedName>
    <definedName name="IfcTransformer4x0">Pset!$C$1062:$C$1080</definedName>
    <definedName name="IfcTransformerTypeEnum">TypeEnum!$A$1614:$A$1625</definedName>
    <definedName name="IfcTransportElement4x0">Pset!$C$1081:$C$1087</definedName>
    <definedName name="IfcTransportElement4x0Type">Pset!$M$1087</definedName>
    <definedName name="IfcTransportElementTypeEnum">TypeEnum!$A$1627:$A$1637</definedName>
    <definedName name="IfcTubeBundle4x0">Pset!$C$1088:$C$1105</definedName>
    <definedName name="IfcTubeBundle4x0Type">Pset!$M$1105</definedName>
    <definedName name="IfcTubeBundleTypeEnum">TypeEnum!$A$1639:$A$1641</definedName>
    <definedName name="IfcUnitaryControlElement4x0">Pset!$C$1106:$C$1112</definedName>
    <definedName name="IfcUnitaryControlElement4x0Type">Pset!$M$1111:$M$1112</definedName>
    <definedName name="IfcUnitaryControlElementTypeEnum">TypeEnum!$A$1674:$A$1683</definedName>
    <definedName name="IfcUnitaryEquipment4x0">Pset!$C$1113:$C$1117</definedName>
    <definedName name="IfcUnitaryEquipment4x0Type">Pset!$M$1116:$M$1117</definedName>
    <definedName name="IfcUnitaryEquipmentTypeEnum">TypeEnum!$A$1685:$A$1691</definedName>
    <definedName name="IfcUnitEnum">TypeEnum!$A$1643:$A$1672</definedName>
    <definedName name="IfcValve4x0">Pset!$C$1118:$C$1138</definedName>
    <definedName name="IfcValve4x0Type">Pset!$M$1130:$M$1138</definedName>
    <definedName name="IfcValveTypeEnum">TypeEnum!$A$1693:$A$1715</definedName>
    <definedName name="IfcVibrationIsolator4x0">Pset!$C$1139:$C$1145</definedName>
    <definedName name="IfcVibrationIsolatorTypeEnum">TypeEnum!$A$1717:$A$1720</definedName>
    <definedName name="IfcVoidingFeatureTypeEnum">TypeEnum!$A$1722:$A$1729</definedName>
    <definedName name="IfcWall4x0">Pset!$C$1146:$C$1158</definedName>
    <definedName name="IfcWallTypeEnum">TypeEnum!$A$1731:$A$1741</definedName>
    <definedName name="IfcWasteTerminal4x0">Pset!$C$1159:$C$1168</definedName>
    <definedName name="IfcWasteTerminal4x0Type">Pset!$M$1162:$M$1168</definedName>
    <definedName name="IfcWasteTerminalTypeEnum">TypeEnum!$A$1743:$A$1751</definedName>
    <definedName name="IfcWindow4x0">Pset!$C$1169:$C$1183</definedName>
    <definedName name="IfcWindowPanelOperationEnum">TypeEnum!$A$1753:$A$1766</definedName>
    <definedName name="IfcWindowPanelPositionEnum">TypeEnum!$A$1768:$A$1773</definedName>
    <definedName name="IfcWindowStyleConstructionEnum">TypeEnum!$A$1775:$A$1782</definedName>
    <definedName name="IfcWindowStyleOperationEnum">TypeEnum!$A$1784:$A$1794</definedName>
    <definedName name="IfcWindowTypeEnum">TypeEnum!$A$1796:$A$1800</definedName>
    <definedName name="IfcWindowTypePartitioningEnum">TypeEnum!$A$1802:$A$1812</definedName>
    <definedName name="IfcWorkCalendarTypeEnum">TypeEnum!$A$1814:$A$1818</definedName>
    <definedName name="IfcWorkControl4x0">Pset!$C$1184:$C$1189</definedName>
    <definedName name="IfcWorkPlanTypeEnum">TypeEnum!$A$1820:$A$1824</definedName>
    <definedName name="imp_all">'Fill in Revit Import'!$D$3</definedName>
    <definedName name="imp_exp_cat">'Fill in Revit Import'!$D$4</definedName>
    <definedName name="imp_fillin">Settings!$A$18</definedName>
    <definedName name="imp_imp_cat">'Fill in Revit Import'!$D$5</definedName>
    <definedName name="imp_revit">Settings!$A$15</definedName>
    <definedName name="imp_standard">Settings!$A$14</definedName>
    <definedName name="imp_user">Settings!$A$13</definedName>
    <definedName name="import" localSheetId="13">'Import User'!$A$1:$C$109</definedName>
    <definedName name="Import_DRS">'Import DRS'!$A$1:$E$109</definedName>
    <definedName name="link_Entity">Settings!$A$2</definedName>
    <definedName name="link_Product">Settings!$A$3</definedName>
    <definedName name="link_Pset">Settings!$A$1</definedName>
    <definedName name="link4x0">Settings!$C$5</definedName>
    <definedName name="n.a.">Settings!$C$14</definedName>
    <definedName name="no">Settings!$C$11</definedName>
    <definedName name="not">Settings!$A$7</definedName>
    <definedName name="Param_DRS">ParameterMappingTable!$A$1:$D$179</definedName>
    <definedName name="Param_DRS_1">ParameterMappingTable!$C$1:$D$179</definedName>
    <definedName name="Param_DRS_eo">'Fill in ParameterMapping'!$O$5</definedName>
    <definedName name="param_fillin">Settings!$A$17</definedName>
    <definedName name="ParameterMappingTable" localSheetId="16">ParameterMappingTable!$B$1:$D$179</definedName>
    <definedName name="pre_sel_cat">'Fill in Revit Export'!$L$5</definedName>
    <definedName name="Pset_">Pset!$B$2:$G$1200</definedName>
    <definedName name="Pset_1">Pset!$B$2:$B$1200</definedName>
    <definedName name="Pset_2">Pset!$C$2:$D$1200</definedName>
    <definedName name="Pset_3">Pset!$E$2:$E$1200</definedName>
    <definedName name="pset_head">Settings!$C$20</definedName>
    <definedName name="rev_cat">'Export PreSelection'!$A$3:$A$168</definedName>
    <definedName name="rev_sub_cat">'Fill in Revit Export'!$G$6:$G$1499</definedName>
    <definedName name="Revit_Master_Parameter_List">Revit_Master_Parameter_List!$C$1:$C$470</definedName>
    <definedName name="RevitGG_IFC_Shared_Parameters_20121102" localSheetId="18">'Shared Param DRS'!$A$1:$G$146</definedName>
    <definedName name="Shared_Param_DRS">'Shared Param DRS'!$C:$C</definedName>
    <definedName name="Shared_Param_IFC">'Shared Param IFC'!$C:$C</definedName>
    <definedName name="sheet_entity">Settings!$A$19</definedName>
    <definedName name="sheet_pset">Settings!$A$20</definedName>
    <definedName name="sim_data_type">'Fill in ParameterMapping'!$G$5</definedName>
    <definedName name="strIfc">Settings!$A$5</definedName>
    <definedName name="supp_data_types">Settings!$O$23:$O$57</definedName>
    <definedName name="supp_entity">Settings!$E$23:$E$194</definedName>
    <definedName name="supp_pset">Settings!$A$23:$A$80</definedName>
    <definedName name="T">Settings!$O$23</definedName>
    <definedName name="Type">Settings!$A$4</definedName>
    <definedName name="yes">Settings!$C$10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12" i="22" l="1"/>
  <c r="E7" i="22"/>
  <c r="L2" i="25"/>
  <c r="F10" i="25"/>
  <c r="F9" i="25"/>
  <c r="F8" i="25"/>
  <c r="F7" i="25"/>
  <c r="A7" i="18"/>
  <c r="A605" i="18"/>
  <c r="A604" i="18"/>
  <c r="A603" i="18"/>
  <c r="A602" i="18"/>
  <c r="A601" i="18"/>
  <c r="A600" i="18"/>
  <c r="A599" i="18"/>
  <c r="A598" i="18"/>
  <c r="A597" i="18"/>
  <c r="A596" i="18"/>
  <c r="A595" i="18"/>
  <c r="A594" i="18"/>
  <c r="A593" i="18"/>
  <c r="A592" i="18"/>
  <c r="A591" i="18"/>
  <c r="A590" i="18"/>
  <c r="A589" i="18"/>
  <c r="A588" i="18"/>
  <c r="A587" i="18"/>
  <c r="A586" i="18"/>
  <c r="A585" i="18"/>
  <c r="A584" i="18"/>
  <c r="A583" i="18"/>
  <c r="A582" i="18"/>
  <c r="A581" i="18"/>
  <c r="A580" i="18"/>
  <c r="A579" i="18"/>
  <c r="A578" i="18"/>
  <c r="A577" i="18"/>
  <c r="A576" i="18"/>
  <c r="A575" i="18"/>
  <c r="A574" i="18"/>
  <c r="A573" i="18"/>
  <c r="A572" i="18"/>
  <c r="A571" i="18"/>
  <c r="A570" i="18"/>
  <c r="A569" i="18"/>
  <c r="A568" i="18"/>
  <c r="A567" i="18"/>
  <c r="A566" i="18"/>
  <c r="A565" i="18"/>
  <c r="A564" i="18"/>
  <c r="A563" i="18"/>
  <c r="A562" i="18"/>
  <c r="A561" i="18"/>
  <c r="A560" i="18"/>
  <c r="A559" i="18"/>
  <c r="A558" i="18"/>
  <c r="A557" i="18"/>
  <c r="A556" i="18"/>
  <c r="A555" i="18"/>
  <c r="A554" i="18"/>
  <c r="A553" i="18"/>
  <c r="A552" i="18"/>
  <c r="A551" i="18"/>
  <c r="A550" i="18"/>
  <c r="A549" i="18"/>
  <c r="A548" i="18"/>
  <c r="A547" i="18"/>
  <c r="A546" i="18"/>
  <c r="A545" i="18"/>
  <c r="A544" i="18"/>
  <c r="A543" i="18"/>
  <c r="A542" i="18"/>
  <c r="A541" i="18"/>
  <c r="A540" i="18"/>
  <c r="A539" i="18"/>
  <c r="A538" i="18"/>
  <c r="A537" i="18"/>
  <c r="A536" i="18"/>
  <c r="A535" i="18"/>
  <c r="A534" i="18"/>
  <c r="A533" i="18"/>
  <c r="A532" i="18"/>
  <c r="A531" i="18"/>
  <c r="A530" i="18"/>
  <c r="A529" i="18"/>
  <c r="A528" i="18"/>
  <c r="A527" i="18"/>
  <c r="A526" i="18"/>
  <c r="A525" i="18"/>
  <c r="A524" i="18"/>
  <c r="A523" i="18"/>
  <c r="A522" i="18"/>
  <c r="A521" i="18"/>
  <c r="A520" i="18"/>
  <c r="A519" i="18"/>
  <c r="A518" i="18"/>
  <c r="A517" i="18"/>
  <c r="A516" i="18"/>
  <c r="A515" i="18"/>
  <c r="A514" i="18"/>
  <c r="A513" i="18"/>
  <c r="A512" i="18"/>
  <c r="A511" i="18"/>
  <c r="A510" i="18"/>
  <c r="A509" i="18"/>
  <c r="A508" i="18"/>
  <c r="A507" i="18"/>
  <c r="A506" i="18"/>
  <c r="A505" i="18"/>
  <c r="A504" i="18"/>
  <c r="A503" i="18"/>
  <c r="A502" i="18"/>
  <c r="A501" i="18"/>
  <c r="A500" i="18"/>
  <c r="A499" i="18"/>
  <c r="A498" i="18"/>
  <c r="A497" i="18"/>
  <c r="A496" i="18"/>
  <c r="A495" i="18"/>
  <c r="A494" i="18"/>
  <c r="A493" i="18"/>
  <c r="A492" i="18"/>
  <c r="A491" i="18"/>
  <c r="A490" i="18"/>
  <c r="A489" i="18"/>
  <c r="A488" i="18"/>
  <c r="A487" i="18"/>
  <c r="A486" i="18"/>
  <c r="A485" i="18"/>
  <c r="A484" i="18"/>
  <c r="A483" i="18"/>
  <c r="A482" i="18"/>
  <c r="A481" i="18"/>
  <c r="A480" i="18"/>
  <c r="A479" i="18"/>
  <c r="A478" i="18"/>
  <c r="A477" i="18"/>
  <c r="A476" i="18"/>
  <c r="A475" i="18"/>
  <c r="A474" i="18"/>
  <c r="A473" i="18"/>
  <c r="A472" i="18"/>
  <c r="A471" i="18"/>
  <c r="A470" i="18"/>
  <c r="A469" i="18"/>
  <c r="A468" i="18"/>
  <c r="A467" i="18"/>
  <c r="A466" i="18"/>
  <c r="A465" i="18"/>
  <c r="A464" i="18"/>
  <c r="A463" i="18"/>
  <c r="A462" i="18"/>
  <c r="A461" i="18"/>
  <c r="A460" i="18"/>
  <c r="A459" i="18"/>
  <c r="A458" i="18"/>
  <c r="A457" i="18"/>
  <c r="A456" i="18"/>
  <c r="A455" i="18"/>
  <c r="A454" i="18"/>
  <c r="A453" i="18"/>
  <c r="A452" i="18"/>
  <c r="A451" i="18"/>
  <c r="A450" i="18"/>
  <c r="A449" i="18"/>
  <c r="A448" i="18"/>
  <c r="A447" i="18"/>
  <c r="A446" i="18"/>
  <c r="A445" i="18"/>
  <c r="A444" i="18"/>
  <c r="A443" i="18"/>
  <c r="A442" i="18"/>
  <c r="A441" i="18"/>
  <c r="A440" i="18"/>
  <c r="A439" i="18"/>
  <c r="A438" i="18"/>
  <c r="A437" i="18"/>
  <c r="A436" i="18"/>
  <c r="A435" i="18"/>
  <c r="A434" i="18"/>
  <c r="A433" i="18"/>
  <c r="A432" i="18"/>
  <c r="A431" i="18"/>
  <c r="A430" i="18"/>
  <c r="A429" i="18"/>
  <c r="A428" i="18"/>
  <c r="A427" i="18"/>
  <c r="A426" i="18"/>
  <c r="A425" i="18"/>
  <c r="A424" i="18"/>
  <c r="A423" i="18"/>
  <c r="A422" i="18"/>
  <c r="A421" i="18"/>
  <c r="A420" i="18"/>
  <c r="A419" i="18"/>
  <c r="A418" i="18"/>
  <c r="A417" i="18"/>
  <c r="A416" i="18"/>
  <c r="A415" i="18"/>
  <c r="A414" i="18"/>
  <c r="A413" i="18"/>
  <c r="A412" i="18"/>
  <c r="A411" i="18"/>
  <c r="A410" i="18"/>
  <c r="A409" i="18"/>
  <c r="A408" i="18"/>
  <c r="A407" i="18"/>
  <c r="A406" i="18"/>
  <c r="A405" i="18"/>
  <c r="A404" i="18"/>
  <c r="A403" i="18"/>
  <c r="A402" i="18"/>
  <c r="A401" i="18"/>
  <c r="A400" i="18"/>
  <c r="A399" i="18"/>
  <c r="A398" i="18"/>
  <c r="A397" i="18"/>
  <c r="A396" i="18"/>
  <c r="A395" i="18"/>
  <c r="A394" i="18"/>
  <c r="A393" i="18"/>
  <c r="A392" i="18"/>
  <c r="A391" i="18"/>
  <c r="A390" i="18"/>
  <c r="A389" i="18"/>
  <c r="A388" i="18"/>
  <c r="A387" i="18"/>
  <c r="A386" i="18"/>
  <c r="A385" i="18"/>
  <c r="A384" i="18"/>
  <c r="A383" i="18"/>
  <c r="A382" i="18"/>
  <c r="A381" i="18"/>
  <c r="A380" i="18"/>
  <c r="A379" i="18"/>
  <c r="A378" i="18"/>
  <c r="A377" i="18"/>
  <c r="A376" i="18"/>
  <c r="A375" i="18"/>
  <c r="A374" i="18"/>
  <c r="A373" i="18"/>
  <c r="A372" i="18"/>
  <c r="A371" i="18"/>
  <c r="A370" i="18"/>
  <c r="A369" i="18"/>
  <c r="A368" i="18"/>
  <c r="A367" i="18"/>
  <c r="A366" i="18"/>
  <c r="A365" i="18"/>
  <c r="A364" i="18"/>
  <c r="A363" i="18"/>
  <c r="A362" i="18"/>
  <c r="A361" i="18"/>
  <c r="A360" i="18"/>
  <c r="A359" i="18"/>
  <c r="A358" i="18"/>
  <c r="A357" i="18"/>
  <c r="A356" i="18"/>
  <c r="A355" i="18"/>
  <c r="A354" i="18"/>
  <c r="A353" i="18"/>
  <c r="A352" i="18"/>
  <c r="A351" i="18"/>
  <c r="A350" i="18"/>
  <c r="A349" i="18"/>
  <c r="A348" i="18"/>
  <c r="A347" i="18"/>
  <c r="A346" i="18"/>
  <c r="A345" i="18"/>
  <c r="A344" i="18"/>
  <c r="A343" i="18"/>
  <c r="A342" i="18"/>
  <c r="A341" i="18"/>
  <c r="A340" i="18"/>
  <c r="A339" i="18"/>
  <c r="A338" i="18"/>
  <c r="A337" i="18"/>
  <c r="A336" i="18"/>
  <c r="A335" i="18"/>
  <c r="A334" i="18"/>
  <c r="A333" i="18"/>
  <c r="A332" i="18"/>
  <c r="A331" i="18"/>
  <c r="A330" i="18"/>
  <c r="A329" i="18"/>
  <c r="A328" i="18"/>
  <c r="A327" i="18"/>
  <c r="A326" i="18"/>
  <c r="A325" i="18"/>
  <c r="A324" i="18"/>
  <c r="A323" i="18"/>
  <c r="A322" i="18"/>
  <c r="A321" i="18"/>
  <c r="A320" i="18"/>
  <c r="A319" i="18"/>
  <c r="A318" i="18"/>
  <c r="A317" i="18"/>
  <c r="A316" i="18"/>
  <c r="A315" i="18"/>
  <c r="A314" i="18"/>
  <c r="A313" i="18"/>
  <c r="A312" i="18"/>
  <c r="A311" i="18"/>
  <c r="A310" i="18"/>
  <c r="A309" i="18"/>
  <c r="A308" i="18"/>
  <c r="A307" i="18"/>
  <c r="A306" i="18"/>
  <c r="A305" i="18"/>
  <c r="A304" i="18"/>
  <c r="A303" i="18"/>
  <c r="A302" i="18"/>
  <c r="A301" i="18"/>
  <c r="A300" i="18"/>
  <c r="A299" i="18"/>
  <c r="A298" i="18"/>
  <c r="A297" i="18"/>
  <c r="A296" i="18"/>
  <c r="A295" i="18"/>
  <c r="A294" i="18"/>
  <c r="A293" i="18"/>
  <c r="A292" i="18"/>
  <c r="A291" i="18"/>
  <c r="A290" i="18"/>
  <c r="A289" i="18"/>
  <c r="A288" i="18"/>
  <c r="A287" i="18"/>
  <c r="A286" i="18"/>
  <c r="A285" i="18"/>
  <c r="A284" i="18"/>
  <c r="A283" i="18"/>
  <c r="A282" i="18"/>
  <c r="A281" i="18"/>
  <c r="A280" i="18"/>
  <c r="A279" i="18"/>
  <c r="A278" i="18"/>
  <c r="A277" i="18"/>
  <c r="A276" i="18"/>
  <c r="A275" i="18"/>
  <c r="A274" i="18"/>
  <c r="A273" i="18"/>
  <c r="A272" i="18"/>
  <c r="A271" i="18"/>
  <c r="A270" i="18"/>
  <c r="A269" i="18"/>
  <c r="A268" i="18"/>
  <c r="A267" i="18"/>
  <c r="A266" i="18"/>
  <c r="A265" i="18"/>
  <c r="A264" i="18"/>
  <c r="A263" i="18"/>
  <c r="A262" i="18"/>
  <c r="A261" i="18"/>
  <c r="A260" i="18"/>
  <c r="A259" i="18"/>
  <c r="A258" i="18"/>
  <c r="A257" i="18"/>
  <c r="A256" i="18"/>
  <c r="A255" i="18"/>
  <c r="A254" i="18"/>
  <c r="A253" i="18"/>
  <c r="A252" i="18"/>
  <c r="A251" i="18"/>
  <c r="A250" i="18"/>
  <c r="A249" i="18"/>
  <c r="A248" i="18"/>
  <c r="A247" i="18"/>
  <c r="A246" i="18"/>
  <c r="A245" i="18"/>
  <c r="A244" i="18"/>
  <c r="A243" i="18"/>
  <c r="A242" i="18"/>
  <c r="A241" i="18"/>
  <c r="A240" i="18"/>
  <c r="A239" i="18"/>
  <c r="A238" i="18"/>
  <c r="A237" i="18"/>
  <c r="A236" i="18"/>
  <c r="A235" i="18"/>
  <c r="A234" i="18"/>
  <c r="A233" i="18"/>
  <c r="A232" i="18"/>
  <c r="A231" i="18"/>
  <c r="A230" i="18"/>
  <c r="A229" i="18"/>
  <c r="A228" i="18"/>
  <c r="A227" i="18"/>
  <c r="A226" i="18"/>
  <c r="A225" i="18"/>
  <c r="A224" i="18"/>
  <c r="A223" i="18"/>
  <c r="A222" i="18"/>
  <c r="A221" i="18"/>
  <c r="A220" i="18"/>
  <c r="A219" i="18"/>
  <c r="A218" i="18"/>
  <c r="A217" i="18"/>
  <c r="A216" i="18"/>
  <c r="A215" i="18"/>
  <c r="A214" i="18"/>
  <c r="A213" i="18"/>
  <c r="A212" i="18"/>
  <c r="A211" i="18"/>
  <c r="A210" i="18"/>
  <c r="A209" i="18"/>
  <c r="A208" i="18"/>
  <c r="A207" i="18"/>
  <c r="A206" i="18"/>
  <c r="A205" i="18"/>
  <c r="A204" i="18"/>
  <c r="A203" i="18"/>
  <c r="A202" i="18"/>
  <c r="A201" i="18"/>
  <c r="A200" i="18"/>
  <c r="A199" i="18"/>
  <c r="A198" i="18"/>
  <c r="A197" i="18"/>
  <c r="A196" i="18"/>
  <c r="A195" i="18"/>
  <c r="A194" i="18"/>
  <c r="A193" i="18"/>
  <c r="A192" i="18"/>
  <c r="A191" i="18"/>
  <c r="A190" i="18"/>
  <c r="A189" i="18"/>
  <c r="A188" i="18"/>
  <c r="A187" i="18"/>
  <c r="A186" i="18"/>
  <c r="A185" i="18"/>
  <c r="A184" i="18"/>
  <c r="A183" i="18"/>
  <c r="A182" i="18"/>
  <c r="A181" i="18"/>
  <c r="A180" i="18"/>
  <c r="A179" i="18"/>
  <c r="A178" i="18"/>
  <c r="A177" i="18"/>
  <c r="A176" i="18"/>
  <c r="A175" i="18"/>
  <c r="A174" i="18"/>
  <c r="A173" i="18"/>
  <c r="A172" i="18"/>
  <c r="A171" i="18"/>
  <c r="A170" i="18"/>
  <c r="A169" i="18"/>
  <c r="A168" i="18"/>
  <c r="A167" i="18"/>
  <c r="A166" i="18"/>
  <c r="A165" i="18"/>
  <c r="A164" i="18"/>
  <c r="A163" i="18"/>
  <c r="A162" i="18"/>
  <c r="A161" i="18"/>
  <c r="A160" i="18"/>
  <c r="A159" i="18"/>
  <c r="A158" i="18"/>
  <c r="A157" i="18"/>
  <c r="A156" i="18"/>
  <c r="A155" i="18"/>
  <c r="A154" i="18"/>
  <c r="A153" i="18"/>
  <c r="A152" i="18"/>
  <c r="A151" i="18"/>
  <c r="A150" i="18"/>
  <c r="A149" i="18"/>
  <c r="A148" i="18"/>
  <c r="A147" i="18"/>
  <c r="A146" i="18"/>
  <c r="A145" i="18"/>
  <c r="A144" i="18"/>
  <c r="A143" i="18"/>
  <c r="A142" i="18"/>
  <c r="A141" i="18"/>
  <c r="A140" i="18"/>
  <c r="A139" i="18"/>
  <c r="A138" i="18"/>
  <c r="A137" i="18"/>
  <c r="A136" i="18"/>
  <c r="A135" i="18"/>
  <c r="A134" i="18"/>
  <c r="A133" i="18"/>
  <c r="A132" i="18"/>
  <c r="A131" i="18"/>
  <c r="A130" i="18"/>
  <c r="A129" i="18"/>
  <c r="A128" i="18"/>
  <c r="A127" i="18"/>
  <c r="A126" i="18"/>
  <c r="A125" i="18"/>
  <c r="A124" i="18"/>
  <c r="A123" i="18"/>
  <c r="A122" i="18"/>
  <c r="A121" i="18"/>
  <c r="A120" i="18"/>
  <c r="A119" i="18"/>
  <c r="A118" i="18"/>
  <c r="A117" i="18"/>
  <c r="A116" i="18"/>
  <c r="A115" i="18"/>
  <c r="A114" i="18"/>
  <c r="A113" i="18"/>
  <c r="A112" i="18"/>
  <c r="A111" i="18"/>
  <c r="A110" i="18"/>
  <c r="A109" i="18"/>
  <c r="A108" i="18"/>
  <c r="A107" i="18"/>
  <c r="A106" i="18"/>
  <c r="A105" i="18"/>
  <c r="A104" i="18"/>
  <c r="A103" i="18"/>
  <c r="A102" i="18"/>
  <c r="A101" i="18"/>
  <c r="A100" i="18"/>
  <c r="A99" i="18"/>
  <c r="A98" i="18"/>
  <c r="A97" i="18"/>
  <c r="A96" i="18"/>
  <c r="A95" i="18"/>
  <c r="A94" i="18"/>
  <c r="A93" i="18"/>
  <c r="A92" i="18"/>
  <c r="A91" i="18"/>
  <c r="A90" i="18"/>
  <c r="A89" i="18"/>
  <c r="A88" i="18"/>
  <c r="A87" i="18"/>
  <c r="A86" i="18"/>
  <c r="A85" i="18"/>
  <c r="A84" i="18"/>
  <c r="A83" i="18"/>
  <c r="A82" i="18"/>
  <c r="A81" i="18"/>
  <c r="A80" i="18"/>
  <c r="A79" i="18"/>
  <c r="A78" i="18"/>
  <c r="A77" i="18"/>
  <c r="A76" i="18"/>
  <c r="A75" i="18"/>
  <c r="A74" i="18"/>
  <c r="A73" i="18"/>
  <c r="A72" i="18"/>
  <c r="A71" i="18"/>
  <c r="A70" i="18"/>
  <c r="A69" i="18"/>
  <c r="A68" i="18"/>
  <c r="A67" i="18"/>
  <c r="A66" i="18"/>
  <c r="A65" i="18"/>
  <c r="A64" i="18"/>
  <c r="A63" i="18"/>
  <c r="A62" i="18"/>
  <c r="A61" i="18"/>
  <c r="A60" i="18"/>
  <c r="A59" i="18"/>
  <c r="A58" i="18"/>
  <c r="A57" i="18"/>
  <c r="A56" i="18"/>
  <c r="A55" i="18"/>
  <c r="A54" i="18"/>
  <c r="A53" i="18"/>
  <c r="A52" i="18"/>
  <c r="A51" i="18"/>
  <c r="A50" i="18"/>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20" i="18"/>
  <c r="A19" i="18"/>
  <c r="A18" i="18"/>
  <c r="A17" i="18"/>
  <c r="A16" i="18"/>
  <c r="A15" i="18"/>
  <c r="A14" i="18"/>
  <c r="A13" i="18"/>
  <c r="A12" i="18"/>
  <c r="A11" i="18"/>
  <c r="A10" i="18"/>
  <c r="A9" i="18"/>
  <c r="A8" i="18"/>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5" i="12"/>
  <c r="A4" i="12"/>
  <c r="A3" i="12"/>
  <c r="A2" i="12"/>
  <c r="A1" i="12"/>
  <c r="B7" i="17"/>
  <c r="M1196" i="23" l="1"/>
  <c r="M1195" i="23"/>
  <c r="M1194" i="23"/>
  <c r="M1193" i="23"/>
  <c r="M1192" i="23"/>
  <c r="M1191" i="23"/>
  <c r="M1190" i="23"/>
  <c r="M1189" i="23"/>
  <c r="M1188" i="23"/>
  <c r="M1187" i="23"/>
  <c r="M1186" i="23"/>
  <c r="M1185" i="23"/>
  <c r="M1184" i="23"/>
  <c r="M1183" i="23"/>
  <c r="M1182" i="23"/>
  <c r="M1181" i="23"/>
  <c r="M1180" i="23"/>
  <c r="M1179" i="23"/>
  <c r="M1178" i="23"/>
  <c r="M1177" i="23"/>
  <c r="M1176" i="23"/>
  <c r="M1175" i="23"/>
  <c r="M1174" i="23"/>
  <c r="M1173" i="23"/>
  <c r="M1172" i="23"/>
  <c r="M1171" i="23"/>
  <c r="M1170" i="23"/>
  <c r="M1169" i="23"/>
  <c r="M1168" i="23"/>
  <c r="M1167" i="23"/>
  <c r="M1166" i="23"/>
  <c r="M1165" i="23"/>
  <c r="M1164" i="23"/>
  <c r="M1163" i="23"/>
  <c r="M1162" i="23"/>
  <c r="M1161" i="23"/>
  <c r="M1160" i="23"/>
  <c r="M1159" i="23"/>
  <c r="M1158" i="23"/>
  <c r="M1157" i="23"/>
  <c r="M1156" i="23"/>
  <c r="M1155" i="23"/>
  <c r="M1154" i="23"/>
  <c r="M1153" i="23"/>
  <c r="M1152" i="23"/>
  <c r="M1151" i="23"/>
  <c r="M1150" i="23"/>
  <c r="M1149" i="23"/>
  <c r="M1148" i="23"/>
  <c r="M1147" i="23"/>
  <c r="M1146" i="23"/>
  <c r="M1145" i="23"/>
  <c r="M1144" i="23"/>
  <c r="M1143" i="23"/>
  <c r="M1142" i="23"/>
  <c r="M1141" i="23"/>
  <c r="M1140" i="23"/>
  <c r="M1139" i="23"/>
  <c r="M1138" i="23"/>
  <c r="M1137" i="23"/>
  <c r="M1136" i="23"/>
  <c r="M1135" i="23"/>
  <c r="M1134" i="23"/>
  <c r="M1133" i="23"/>
  <c r="M1132" i="23"/>
  <c r="M1131" i="23"/>
  <c r="M1130" i="23"/>
  <c r="M1129" i="23"/>
  <c r="M1128" i="23"/>
  <c r="M1127" i="23"/>
  <c r="M1126" i="23"/>
  <c r="M1125" i="23"/>
  <c r="M1124" i="23"/>
  <c r="M1123" i="23"/>
  <c r="M1122" i="23"/>
  <c r="M1121" i="23"/>
  <c r="M1120" i="23"/>
  <c r="M1119" i="23"/>
  <c r="M1118" i="23"/>
  <c r="M1117" i="23"/>
  <c r="M1116" i="23"/>
  <c r="M1115" i="23"/>
  <c r="M1114" i="23"/>
  <c r="M1113" i="23"/>
  <c r="M1112" i="23"/>
  <c r="M1111" i="23"/>
  <c r="M1110" i="23"/>
  <c r="M1109" i="23"/>
  <c r="M1108" i="23"/>
  <c r="M1107" i="23"/>
  <c r="M1106" i="23"/>
  <c r="M1105" i="23"/>
  <c r="M1104" i="23"/>
  <c r="M1103" i="23"/>
  <c r="M1102" i="23"/>
  <c r="M1101" i="23"/>
  <c r="M1100" i="23"/>
  <c r="M1099" i="23"/>
  <c r="M1098" i="23"/>
  <c r="M1097" i="23"/>
  <c r="M1096" i="23"/>
  <c r="M1095" i="23"/>
  <c r="M1094" i="23"/>
  <c r="M1093" i="23"/>
  <c r="M1092" i="23"/>
  <c r="M1091" i="23"/>
  <c r="M1090" i="23"/>
  <c r="M1089" i="23"/>
  <c r="M1088" i="23"/>
  <c r="M1087" i="23"/>
  <c r="M1086" i="23"/>
  <c r="M1085" i="23"/>
  <c r="M1084" i="23"/>
  <c r="M1083" i="23"/>
  <c r="M1082" i="23"/>
  <c r="M1081" i="23"/>
  <c r="M1080" i="23"/>
  <c r="M1079" i="23"/>
  <c r="M1078" i="23"/>
  <c r="M1077" i="23"/>
  <c r="M1076" i="23"/>
  <c r="M1075" i="23"/>
  <c r="M1074" i="23"/>
  <c r="M1073" i="23"/>
  <c r="M1072" i="23"/>
  <c r="M1071" i="23"/>
  <c r="M1070" i="23"/>
  <c r="M1069" i="23"/>
  <c r="M1068" i="23"/>
  <c r="M1067" i="23"/>
  <c r="M1066" i="23"/>
  <c r="M1065" i="23"/>
  <c r="M1064" i="23"/>
  <c r="M1063" i="23"/>
  <c r="M1062" i="23"/>
  <c r="M1061" i="23"/>
  <c r="M1060" i="23"/>
  <c r="M1059" i="23"/>
  <c r="M1058" i="23"/>
  <c r="M1057" i="23"/>
  <c r="M1056" i="23"/>
  <c r="M1055" i="23"/>
  <c r="M1054" i="23"/>
  <c r="M1053" i="23"/>
  <c r="M1052" i="23"/>
  <c r="M1051" i="23"/>
  <c r="M1050" i="23"/>
  <c r="M1049" i="23"/>
  <c r="M1048" i="23"/>
  <c r="M1047" i="23"/>
  <c r="M1046" i="23"/>
  <c r="M1045" i="23"/>
  <c r="M1044" i="23"/>
  <c r="M1043" i="23"/>
  <c r="M1042" i="23"/>
  <c r="M1041" i="23"/>
  <c r="M1040" i="23"/>
  <c r="M1039" i="23"/>
  <c r="M1038" i="23"/>
  <c r="M1037" i="23"/>
  <c r="M1036" i="23"/>
  <c r="M1035" i="23"/>
  <c r="M1034" i="23"/>
  <c r="M1033" i="23"/>
  <c r="M1032" i="23"/>
  <c r="M1031" i="23"/>
  <c r="M1030" i="23"/>
  <c r="M1029" i="23"/>
  <c r="M1028" i="23"/>
  <c r="M1027" i="23"/>
  <c r="M1026" i="23"/>
  <c r="M1025" i="23"/>
  <c r="M1024" i="23"/>
  <c r="M1023" i="23"/>
  <c r="M1022" i="23"/>
  <c r="M1021" i="23"/>
  <c r="M1020" i="23"/>
  <c r="M1019" i="23"/>
  <c r="M1018" i="23"/>
  <c r="M1017" i="23"/>
  <c r="M1016" i="23"/>
  <c r="M1015" i="23"/>
  <c r="M1014" i="23"/>
  <c r="M1013" i="23"/>
  <c r="M1012" i="23"/>
  <c r="M1011" i="23"/>
  <c r="M1010" i="23"/>
  <c r="M1009" i="23"/>
  <c r="M1008" i="23"/>
  <c r="M1007" i="23"/>
  <c r="M1006" i="23"/>
  <c r="M1005" i="23"/>
  <c r="M1004" i="23"/>
  <c r="M1003" i="23"/>
  <c r="M1002" i="23"/>
  <c r="M1001" i="23"/>
  <c r="M1000" i="23"/>
  <c r="M999" i="23"/>
  <c r="M998" i="23"/>
  <c r="M997" i="23"/>
  <c r="M996" i="23"/>
  <c r="M995" i="23"/>
  <c r="M994" i="23"/>
  <c r="M993" i="23"/>
  <c r="M992" i="23"/>
  <c r="M991" i="23"/>
  <c r="M990" i="23"/>
  <c r="M989" i="23"/>
  <c r="M988" i="23"/>
  <c r="M987" i="23"/>
  <c r="M986" i="23"/>
  <c r="M985" i="23"/>
  <c r="M984" i="23"/>
  <c r="M983" i="23"/>
  <c r="M982" i="23"/>
  <c r="M981" i="23"/>
  <c r="M980" i="23"/>
  <c r="M979" i="23"/>
  <c r="M978" i="23"/>
  <c r="M977" i="23"/>
  <c r="M976" i="23"/>
  <c r="M975" i="23"/>
  <c r="M974" i="23"/>
  <c r="M973" i="23"/>
  <c r="M972" i="23"/>
  <c r="M971" i="23"/>
  <c r="M970" i="23"/>
  <c r="M969" i="23"/>
  <c r="M968" i="23"/>
  <c r="M967" i="23"/>
  <c r="M966" i="23"/>
  <c r="M965" i="23"/>
  <c r="M964" i="23"/>
  <c r="M963" i="23"/>
  <c r="M962" i="23"/>
  <c r="M961" i="23"/>
  <c r="M960" i="23"/>
  <c r="M959" i="23"/>
  <c r="M958" i="23"/>
  <c r="M957" i="23"/>
  <c r="M956" i="23"/>
  <c r="M955" i="23"/>
  <c r="M954" i="23"/>
  <c r="M953" i="23"/>
  <c r="M952" i="23"/>
  <c r="M951" i="23"/>
  <c r="M950" i="23"/>
  <c r="M949" i="23"/>
  <c r="M948" i="23"/>
  <c r="M947" i="23"/>
  <c r="M946" i="23"/>
  <c r="M945" i="23"/>
  <c r="M944" i="23"/>
  <c r="M943" i="23"/>
  <c r="M942" i="23"/>
  <c r="M941" i="23"/>
  <c r="M940" i="23"/>
  <c r="M939" i="23"/>
  <c r="M938" i="23"/>
  <c r="M937" i="23"/>
  <c r="M936" i="23"/>
  <c r="M935" i="23"/>
  <c r="M934" i="23"/>
  <c r="M933" i="23"/>
  <c r="M932" i="23"/>
  <c r="M931" i="23"/>
  <c r="M930" i="23"/>
  <c r="M929" i="23"/>
  <c r="M928" i="23"/>
  <c r="M927" i="23"/>
  <c r="M926" i="23"/>
  <c r="M925" i="23"/>
  <c r="M924" i="23"/>
  <c r="M923" i="23"/>
  <c r="M922" i="23"/>
  <c r="M921" i="23"/>
  <c r="M920" i="23"/>
  <c r="M919" i="23"/>
  <c r="M918" i="23"/>
  <c r="M917" i="23"/>
  <c r="M916" i="23"/>
  <c r="M915" i="23"/>
  <c r="M914" i="23"/>
  <c r="M913" i="23"/>
  <c r="M912" i="23"/>
  <c r="M911" i="23"/>
  <c r="M910" i="23"/>
  <c r="M909" i="23"/>
  <c r="M908" i="23"/>
  <c r="M907" i="23"/>
  <c r="M906" i="23"/>
  <c r="M905" i="23"/>
  <c r="M904" i="23"/>
  <c r="M903" i="23"/>
  <c r="M902" i="23"/>
  <c r="M901" i="23"/>
  <c r="M900" i="23"/>
  <c r="M899" i="23"/>
  <c r="M898" i="23"/>
  <c r="M897" i="23"/>
  <c r="M896" i="23"/>
  <c r="M895" i="23"/>
  <c r="M894" i="23"/>
  <c r="M893" i="23"/>
  <c r="M892" i="23"/>
  <c r="M891" i="23"/>
  <c r="M890" i="23"/>
  <c r="M889" i="23"/>
  <c r="M888" i="23"/>
  <c r="M887" i="23"/>
  <c r="M886" i="23"/>
  <c r="M885" i="23"/>
  <c r="M884" i="23"/>
  <c r="M883" i="23"/>
  <c r="M882" i="23"/>
  <c r="M881" i="23"/>
  <c r="M880" i="23"/>
  <c r="M879" i="23"/>
  <c r="M878" i="23"/>
  <c r="M877" i="23"/>
  <c r="M876" i="23"/>
  <c r="M875" i="23"/>
  <c r="M874" i="23"/>
  <c r="M873" i="23"/>
  <c r="M872" i="23"/>
  <c r="M871" i="23"/>
  <c r="M870" i="23"/>
  <c r="M869" i="23"/>
  <c r="M868" i="23"/>
  <c r="M867" i="23"/>
  <c r="M866" i="23"/>
  <c r="M865" i="23"/>
  <c r="M864" i="23"/>
  <c r="M863" i="23"/>
  <c r="M862" i="23"/>
  <c r="M861" i="23"/>
  <c r="M860" i="23"/>
  <c r="M859" i="23"/>
  <c r="M858" i="23"/>
  <c r="M857" i="23"/>
  <c r="M856" i="23"/>
  <c r="M855" i="23"/>
  <c r="M854" i="23"/>
  <c r="M853" i="23"/>
  <c r="M852" i="23"/>
  <c r="M851" i="23"/>
  <c r="M850" i="23"/>
  <c r="M849" i="23"/>
  <c r="M848" i="23"/>
  <c r="M847" i="23"/>
  <c r="M846" i="23"/>
  <c r="M845" i="23"/>
  <c r="M844" i="23"/>
  <c r="M843" i="23"/>
  <c r="M842" i="23"/>
  <c r="M841" i="23"/>
  <c r="M840" i="23"/>
  <c r="M839" i="23"/>
  <c r="M838" i="23"/>
  <c r="M837" i="23"/>
  <c r="M836" i="23"/>
  <c r="M835" i="23"/>
  <c r="M834" i="23"/>
  <c r="M833" i="23"/>
  <c r="M832" i="23"/>
  <c r="M831" i="23"/>
  <c r="M830" i="23"/>
  <c r="M829" i="23"/>
  <c r="M828" i="23"/>
  <c r="M827" i="23"/>
  <c r="M826" i="23"/>
  <c r="M825" i="23"/>
  <c r="M824" i="23"/>
  <c r="M823" i="23"/>
  <c r="M822" i="23"/>
  <c r="M821" i="23"/>
  <c r="M820" i="23"/>
  <c r="M819" i="23"/>
  <c r="M818" i="23"/>
  <c r="M817" i="23"/>
  <c r="M816" i="23"/>
  <c r="M815" i="23"/>
  <c r="M814" i="23"/>
  <c r="M813" i="23"/>
  <c r="M812" i="23"/>
  <c r="M811" i="23"/>
  <c r="M810" i="23"/>
  <c r="M809" i="23"/>
  <c r="M808" i="23"/>
  <c r="M807" i="23"/>
  <c r="M806" i="23"/>
  <c r="M805" i="23"/>
  <c r="M804" i="23"/>
  <c r="M803" i="23"/>
  <c r="M802" i="23"/>
  <c r="M801" i="23"/>
  <c r="M800" i="23"/>
  <c r="M799" i="23"/>
  <c r="M798" i="23"/>
  <c r="M797" i="23"/>
  <c r="M796" i="23"/>
  <c r="M795" i="23"/>
  <c r="M794" i="23"/>
  <c r="M793" i="23"/>
  <c r="M792" i="23"/>
  <c r="M791" i="23"/>
  <c r="M790" i="23"/>
  <c r="M789" i="23"/>
  <c r="M788" i="23"/>
  <c r="M787" i="23"/>
  <c r="M786" i="23"/>
  <c r="M785" i="23"/>
  <c r="M784" i="23"/>
  <c r="M783" i="23"/>
  <c r="M782" i="23"/>
  <c r="M781" i="23"/>
  <c r="M780" i="23"/>
  <c r="M779" i="23"/>
  <c r="M778" i="23"/>
  <c r="M777" i="23"/>
  <c r="M776" i="23"/>
  <c r="M775" i="23"/>
  <c r="M774" i="23"/>
  <c r="M773" i="23"/>
  <c r="M772" i="23"/>
  <c r="M771" i="23"/>
  <c r="M770" i="23"/>
  <c r="M769" i="23"/>
  <c r="M768" i="23"/>
  <c r="M767" i="23"/>
  <c r="M766" i="23"/>
  <c r="M765" i="23"/>
  <c r="M764" i="23"/>
  <c r="M763" i="23"/>
  <c r="M762" i="23"/>
  <c r="M761" i="23"/>
  <c r="M760" i="23"/>
  <c r="M759" i="23"/>
  <c r="M758" i="23"/>
  <c r="M757" i="23"/>
  <c r="M756" i="23"/>
  <c r="M755" i="23"/>
  <c r="M754" i="23"/>
  <c r="M753" i="23"/>
  <c r="M752" i="23"/>
  <c r="M751" i="23"/>
  <c r="M750" i="23"/>
  <c r="M749" i="23"/>
  <c r="M748" i="23"/>
  <c r="M747" i="23"/>
  <c r="M746" i="23"/>
  <c r="M745" i="23"/>
  <c r="M744" i="23"/>
  <c r="M743" i="23"/>
  <c r="M742" i="23"/>
  <c r="M741" i="23"/>
  <c r="M740" i="23"/>
  <c r="M739" i="23"/>
  <c r="M738" i="23"/>
  <c r="M737" i="23"/>
  <c r="M736" i="23"/>
  <c r="M735" i="23"/>
  <c r="M734" i="23"/>
  <c r="M733" i="23"/>
  <c r="M732" i="23"/>
  <c r="M731" i="23"/>
  <c r="M730" i="23"/>
  <c r="M729" i="23"/>
  <c r="M728" i="23"/>
  <c r="M727" i="23"/>
  <c r="M726" i="23"/>
  <c r="M725" i="23"/>
  <c r="M724" i="23"/>
  <c r="M723" i="23"/>
  <c r="M722" i="23"/>
  <c r="M721" i="23"/>
  <c r="M720" i="23"/>
  <c r="M719" i="23"/>
  <c r="M718" i="23"/>
  <c r="M717" i="23"/>
  <c r="M716" i="23"/>
  <c r="M715" i="23"/>
  <c r="M714" i="23"/>
  <c r="M713" i="23"/>
  <c r="M712" i="23"/>
  <c r="M711" i="23"/>
  <c r="M710" i="23"/>
  <c r="M709" i="23"/>
  <c r="M708" i="23"/>
  <c r="M707" i="23"/>
  <c r="M706" i="23"/>
  <c r="M705" i="23"/>
  <c r="M704" i="23"/>
  <c r="M703" i="23"/>
  <c r="M702" i="23"/>
  <c r="M701" i="23"/>
  <c r="M700" i="23"/>
  <c r="M699" i="23"/>
  <c r="M698" i="23"/>
  <c r="M697" i="23"/>
  <c r="M696" i="23"/>
  <c r="M695" i="23"/>
  <c r="M694" i="23"/>
  <c r="M693" i="23"/>
  <c r="M692" i="23"/>
  <c r="M691" i="23"/>
  <c r="M690" i="23"/>
  <c r="M689" i="23"/>
  <c r="M688" i="23"/>
  <c r="M687" i="23"/>
  <c r="M686" i="23"/>
  <c r="M685" i="23"/>
  <c r="M684" i="23"/>
  <c r="M683" i="23"/>
  <c r="M682" i="23"/>
  <c r="M681" i="23"/>
  <c r="M680" i="23"/>
  <c r="M679" i="23"/>
  <c r="M678" i="23"/>
  <c r="M677" i="23"/>
  <c r="M676" i="23"/>
  <c r="M675" i="23"/>
  <c r="M674" i="23"/>
  <c r="M673" i="23"/>
  <c r="M672" i="23"/>
  <c r="M671" i="23"/>
  <c r="M670" i="23"/>
  <c r="M669" i="23"/>
  <c r="M668" i="23"/>
  <c r="M667" i="23"/>
  <c r="M666" i="23"/>
  <c r="M665" i="23"/>
  <c r="M664" i="23"/>
  <c r="M663" i="23"/>
  <c r="M662" i="23"/>
  <c r="M661" i="23"/>
  <c r="M660" i="23"/>
  <c r="M659" i="23"/>
  <c r="M658" i="23"/>
  <c r="M657" i="23"/>
  <c r="M656" i="23"/>
  <c r="M655" i="23"/>
  <c r="M654" i="23"/>
  <c r="M653" i="23"/>
  <c r="M652" i="23"/>
  <c r="M651" i="23"/>
  <c r="M650" i="23"/>
  <c r="M649" i="23"/>
  <c r="M648" i="23"/>
  <c r="M647" i="23"/>
  <c r="M646" i="23"/>
  <c r="M645" i="23"/>
  <c r="M644" i="23"/>
  <c r="M643" i="23"/>
  <c r="M642" i="23"/>
  <c r="M641" i="23"/>
  <c r="M640" i="23"/>
  <c r="M639" i="23"/>
  <c r="M638" i="23"/>
  <c r="M637" i="23"/>
  <c r="M636" i="23"/>
  <c r="M635" i="23"/>
  <c r="M634" i="23"/>
  <c r="M633" i="23"/>
  <c r="M632" i="23"/>
  <c r="M631" i="23"/>
  <c r="M630" i="23"/>
  <c r="M629" i="23"/>
  <c r="M628" i="23"/>
  <c r="M627" i="23"/>
  <c r="M626" i="23"/>
  <c r="M625" i="23"/>
  <c r="M624" i="23"/>
  <c r="M623" i="23"/>
  <c r="M622" i="23"/>
  <c r="M621" i="23"/>
  <c r="M620" i="23"/>
  <c r="M619" i="23"/>
  <c r="M618" i="23"/>
  <c r="M617" i="23"/>
  <c r="M616" i="23"/>
  <c r="M615" i="23"/>
  <c r="M614" i="23"/>
  <c r="M613" i="23"/>
  <c r="M612" i="23"/>
  <c r="M611" i="23"/>
  <c r="M610" i="23"/>
  <c r="M609" i="23"/>
  <c r="M608" i="23"/>
  <c r="M607" i="23"/>
  <c r="M606" i="23"/>
  <c r="M605" i="23"/>
  <c r="M604" i="23"/>
  <c r="M603" i="23"/>
  <c r="M602" i="23"/>
  <c r="M601" i="23"/>
  <c r="M600" i="23"/>
  <c r="M599" i="23"/>
  <c r="M598" i="23"/>
  <c r="M597" i="23"/>
  <c r="M596" i="23"/>
  <c r="M595" i="23"/>
  <c r="M594" i="23"/>
  <c r="M593" i="23"/>
  <c r="M592" i="23"/>
  <c r="M591" i="23"/>
  <c r="M590" i="23"/>
  <c r="M589" i="23"/>
  <c r="M588" i="23"/>
  <c r="M587" i="23"/>
  <c r="M586" i="23"/>
  <c r="M585" i="23"/>
  <c r="M584" i="23"/>
  <c r="M583" i="23"/>
  <c r="M582" i="23"/>
  <c r="M581" i="23"/>
  <c r="M580" i="23"/>
  <c r="M579" i="23"/>
  <c r="M578" i="23"/>
  <c r="M577" i="23"/>
  <c r="M576" i="23"/>
  <c r="M575" i="23"/>
  <c r="M574" i="23"/>
  <c r="M573" i="23"/>
  <c r="M572" i="23"/>
  <c r="M571" i="23"/>
  <c r="M570" i="23"/>
  <c r="M569" i="23"/>
  <c r="M568" i="23"/>
  <c r="M567" i="23"/>
  <c r="M566" i="23"/>
  <c r="M565" i="23"/>
  <c r="M564" i="23"/>
  <c r="M563" i="23"/>
  <c r="M562" i="23"/>
  <c r="M561" i="23"/>
  <c r="M560" i="23"/>
  <c r="M559" i="23"/>
  <c r="M558" i="23"/>
  <c r="M557" i="23"/>
  <c r="M556" i="23"/>
  <c r="M555" i="23"/>
  <c r="M554" i="23"/>
  <c r="M553" i="23"/>
  <c r="M552" i="23"/>
  <c r="M551" i="23"/>
  <c r="M550" i="23"/>
  <c r="M549" i="23"/>
  <c r="M548" i="23"/>
  <c r="M547" i="23"/>
  <c r="M546" i="23"/>
  <c r="M545" i="23"/>
  <c r="M544" i="23"/>
  <c r="M543" i="23"/>
  <c r="M542" i="23"/>
  <c r="M541" i="23"/>
  <c r="M540" i="23"/>
  <c r="M539" i="23"/>
  <c r="M538" i="23"/>
  <c r="M537" i="23"/>
  <c r="M536" i="23"/>
  <c r="M535" i="23"/>
  <c r="M534" i="23"/>
  <c r="M533" i="23"/>
  <c r="M532" i="23"/>
  <c r="M531" i="23"/>
  <c r="M530" i="23"/>
  <c r="M529" i="23"/>
  <c r="M528" i="23"/>
  <c r="M527" i="23"/>
  <c r="M526" i="23"/>
  <c r="M525" i="23"/>
  <c r="M524" i="23"/>
  <c r="M523" i="23"/>
  <c r="M522" i="23"/>
  <c r="M521" i="23"/>
  <c r="M520" i="23"/>
  <c r="M519" i="23"/>
  <c r="M518" i="23"/>
  <c r="M517" i="23"/>
  <c r="M516" i="23"/>
  <c r="M515" i="23"/>
  <c r="M514" i="23"/>
  <c r="M513" i="23"/>
  <c r="M512" i="23"/>
  <c r="M511" i="23"/>
  <c r="M510" i="23"/>
  <c r="M509" i="23"/>
  <c r="M508" i="23"/>
  <c r="M507" i="23"/>
  <c r="M506" i="23"/>
  <c r="M505" i="23"/>
  <c r="M504" i="23"/>
  <c r="M503" i="23"/>
  <c r="M502" i="23"/>
  <c r="M501" i="23"/>
  <c r="M500" i="23"/>
  <c r="M499" i="23"/>
  <c r="M498" i="23"/>
  <c r="M497" i="23"/>
  <c r="M496" i="23"/>
  <c r="M495" i="23"/>
  <c r="M494" i="23"/>
  <c r="M493" i="23"/>
  <c r="M492" i="23"/>
  <c r="M491" i="23"/>
  <c r="M490" i="23"/>
  <c r="M489" i="23"/>
  <c r="M488" i="23"/>
  <c r="M487" i="23"/>
  <c r="M486" i="23"/>
  <c r="M485" i="23"/>
  <c r="M484" i="23"/>
  <c r="M483" i="23"/>
  <c r="M482" i="23"/>
  <c r="M481" i="23"/>
  <c r="M480" i="23"/>
  <c r="M479" i="23"/>
  <c r="M478" i="23"/>
  <c r="M477" i="23"/>
  <c r="M476" i="23"/>
  <c r="M475" i="23"/>
  <c r="M474" i="23"/>
  <c r="M473" i="23"/>
  <c r="M472" i="23"/>
  <c r="M471" i="23"/>
  <c r="M470" i="23"/>
  <c r="M469" i="23"/>
  <c r="M468" i="23"/>
  <c r="M467" i="23"/>
  <c r="M466" i="23"/>
  <c r="M465" i="23"/>
  <c r="M464" i="23"/>
  <c r="M463" i="23"/>
  <c r="M462" i="23"/>
  <c r="M461" i="23"/>
  <c r="M460" i="23"/>
  <c r="M459" i="23"/>
  <c r="M458" i="23"/>
  <c r="M457" i="23"/>
  <c r="M456" i="23"/>
  <c r="M455" i="23"/>
  <c r="M454" i="23"/>
  <c r="M453" i="23"/>
  <c r="M452" i="23"/>
  <c r="M451" i="23"/>
  <c r="M450" i="23"/>
  <c r="M449" i="23"/>
  <c r="M448" i="23"/>
  <c r="M447" i="23"/>
  <c r="M446" i="23"/>
  <c r="M445" i="23"/>
  <c r="M444" i="23"/>
  <c r="M443" i="23"/>
  <c r="M442" i="23"/>
  <c r="M441" i="23"/>
  <c r="M440" i="23"/>
  <c r="M439" i="23"/>
  <c r="M438" i="23"/>
  <c r="M437" i="23"/>
  <c r="M436" i="23"/>
  <c r="M435" i="23"/>
  <c r="M434" i="23"/>
  <c r="M433" i="23"/>
  <c r="M432" i="23"/>
  <c r="M431" i="23"/>
  <c r="M430" i="23"/>
  <c r="M429" i="23"/>
  <c r="M428" i="23"/>
  <c r="M427" i="23"/>
  <c r="M426" i="23"/>
  <c r="M425" i="23"/>
  <c r="M424" i="23"/>
  <c r="M423" i="23"/>
  <c r="M422" i="23"/>
  <c r="M421" i="23"/>
  <c r="M420" i="23"/>
  <c r="M419" i="23"/>
  <c r="M418" i="23"/>
  <c r="M417" i="23"/>
  <c r="M416" i="23"/>
  <c r="M415" i="23"/>
  <c r="M414" i="23"/>
  <c r="M413" i="23"/>
  <c r="M412" i="23"/>
  <c r="M411" i="23"/>
  <c r="M410" i="23"/>
  <c r="M409" i="23"/>
  <c r="M408" i="23"/>
  <c r="M407" i="23"/>
  <c r="M406" i="23"/>
  <c r="M405" i="23"/>
  <c r="M404" i="23"/>
  <c r="M403" i="23"/>
  <c r="M402" i="23"/>
  <c r="M401" i="23"/>
  <c r="M400" i="23"/>
  <c r="M399" i="23"/>
  <c r="M398" i="23"/>
  <c r="M397" i="23"/>
  <c r="M396" i="23"/>
  <c r="M395" i="23"/>
  <c r="M394" i="23"/>
  <c r="M393" i="23"/>
  <c r="M392" i="23"/>
  <c r="M391" i="23"/>
  <c r="M390" i="23"/>
  <c r="M389" i="23"/>
  <c r="M388" i="23"/>
  <c r="M387" i="23"/>
  <c r="M386" i="23"/>
  <c r="M385" i="23"/>
  <c r="M384" i="23"/>
  <c r="M383" i="23"/>
  <c r="M382" i="23"/>
  <c r="M381" i="23"/>
  <c r="M380" i="23"/>
  <c r="M379" i="23"/>
  <c r="M378" i="23"/>
  <c r="M377" i="23"/>
  <c r="M376" i="23"/>
  <c r="M375" i="23"/>
  <c r="M374" i="23"/>
  <c r="M373" i="23"/>
  <c r="M372" i="23"/>
  <c r="M371" i="23"/>
  <c r="M370" i="23"/>
  <c r="M369" i="23"/>
  <c r="M368" i="23"/>
  <c r="M367" i="23"/>
  <c r="M366" i="23"/>
  <c r="M365" i="23"/>
  <c r="M364" i="23"/>
  <c r="M363" i="23"/>
  <c r="M362" i="23"/>
  <c r="M361" i="23"/>
  <c r="M360" i="23"/>
  <c r="M359" i="23"/>
  <c r="M358" i="23"/>
  <c r="M357" i="23"/>
  <c r="M356" i="23"/>
  <c r="M355" i="23"/>
  <c r="M354" i="23"/>
  <c r="M353" i="23"/>
  <c r="M352" i="23"/>
  <c r="M351" i="23"/>
  <c r="M350" i="23"/>
  <c r="M349" i="23"/>
  <c r="M348" i="23"/>
  <c r="M347" i="23"/>
  <c r="M346" i="23"/>
  <c r="M345" i="23"/>
  <c r="M344" i="23"/>
  <c r="M343" i="23"/>
  <c r="M342" i="23"/>
  <c r="M341" i="23"/>
  <c r="M340" i="23"/>
  <c r="M339" i="23"/>
  <c r="M338" i="23"/>
  <c r="M337" i="23"/>
  <c r="M336" i="23"/>
  <c r="M335" i="23"/>
  <c r="M334" i="23"/>
  <c r="M333" i="23"/>
  <c r="M332" i="23"/>
  <c r="M331" i="23"/>
  <c r="M330" i="23"/>
  <c r="M329" i="23"/>
  <c r="M328" i="23"/>
  <c r="M327" i="23"/>
  <c r="M326" i="23"/>
  <c r="M325" i="23"/>
  <c r="M324" i="23"/>
  <c r="M323" i="23"/>
  <c r="M322" i="23"/>
  <c r="M321" i="23"/>
  <c r="M320" i="23"/>
  <c r="M319" i="23"/>
  <c r="M318" i="23"/>
  <c r="M317" i="23"/>
  <c r="M316" i="23"/>
  <c r="M315" i="23"/>
  <c r="M314" i="23"/>
  <c r="M313" i="23"/>
  <c r="M312" i="23"/>
  <c r="M311" i="23"/>
  <c r="M310" i="23"/>
  <c r="M309" i="23"/>
  <c r="M308" i="23"/>
  <c r="M307" i="23"/>
  <c r="M306" i="23"/>
  <c r="M305" i="23"/>
  <c r="M304" i="23"/>
  <c r="M303" i="23"/>
  <c r="M302" i="23"/>
  <c r="M301" i="23"/>
  <c r="M300" i="23"/>
  <c r="M299" i="23"/>
  <c r="M298" i="23"/>
  <c r="M297" i="23"/>
  <c r="M296" i="23"/>
  <c r="M295" i="23"/>
  <c r="M294" i="23"/>
  <c r="M293" i="23"/>
  <c r="M292" i="23"/>
  <c r="M291" i="23"/>
  <c r="M290" i="23"/>
  <c r="M289" i="23"/>
  <c r="M288" i="23"/>
  <c r="M287" i="23"/>
  <c r="M286" i="23"/>
  <c r="M285" i="23"/>
  <c r="M284" i="23"/>
  <c r="M283" i="23"/>
  <c r="M282" i="23"/>
  <c r="M281" i="23"/>
  <c r="M280" i="23"/>
  <c r="M279" i="23"/>
  <c r="M278" i="23"/>
  <c r="M277" i="23"/>
  <c r="M276" i="23"/>
  <c r="M275" i="23"/>
  <c r="M274" i="23"/>
  <c r="M273" i="23"/>
  <c r="M272" i="23"/>
  <c r="M271" i="23"/>
  <c r="M270" i="23"/>
  <c r="M269" i="23"/>
  <c r="M268" i="23"/>
  <c r="M267" i="23"/>
  <c r="M266" i="23"/>
  <c r="M265" i="23"/>
  <c r="M264" i="23"/>
  <c r="M263" i="23"/>
  <c r="M262" i="23"/>
  <c r="M261" i="23"/>
  <c r="M260" i="23"/>
  <c r="M259" i="23"/>
  <c r="M258" i="23"/>
  <c r="M257" i="23"/>
  <c r="M256" i="23"/>
  <c r="M255" i="23"/>
  <c r="M254" i="23"/>
  <c r="M253" i="23"/>
  <c r="M252" i="23"/>
  <c r="M251" i="23"/>
  <c r="M250" i="23"/>
  <c r="M249" i="23"/>
  <c r="M248" i="23"/>
  <c r="M247" i="23"/>
  <c r="M246" i="23"/>
  <c r="M245" i="23"/>
  <c r="M244" i="23"/>
  <c r="M243" i="23"/>
  <c r="M242" i="23"/>
  <c r="M241" i="23"/>
  <c r="M240" i="23"/>
  <c r="M239" i="23"/>
  <c r="M238" i="23"/>
  <c r="M237" i="23"/>
  <c r="M236" i="23"/>
  <c r="M235" i="23"/>
  <c r="M234" i="23"/>
  <c r="M233" i="23"/>
  <c r="M232" i="23"/>
  <c r="M231" i="23"/>
  <c r="M230" i="23"/>
  <c r="M229" i="23"/>
  <c r="M228" i="23"/>
  <c r="M227" i="23"/>
  <c r="M226" i="23"/>
  <c r="M225" i="23"/>
  <c r="M224" i="23"/>
  <c r="M223" i="23"/>
  <c r="M222" i="23"/>
  <c r="M221" i="23"/>
  <c r="M220" i="23"/>
  <c r="M219" i="23"/>
  <c r="M218" i="23"/>
  <c r="M217" i="23"/>
  <c r="M216" i="23"/>
  <c r="M215" i="23"/>
  <c r="M214" i="23"/>
  <c r="M213" i="23"/>
  <c r="M212" i="23"/>
  <c r="M211" i="23"/>
  <c r="M210" i="23"/>
  <c r="M209" i="23"/>
  <c r="M208" i="23"/>
  <c r="M207" i="23"/>
  <c r="M206" i="23"/>
  <c r="M205" i="23"/>
  <c r="M204" i="23"/>
  <c r="M203" i="23"/>
  <c r="M202" i="23"/>
  <c r="M201" i="23"/>
  <c r="M200" i="23"/>
  <c r="M199" i="23"/>
  <c r="M198" i="23"/>
  <c r="M197" i="23"/>
  <c r="M196" i="23"/>
  <c r="M195" i="23"/>
  <c r="M194" i="23"/>
  <c r="M193" i="23"/>
  <c r="M192" i="23"/>
  <c r="M191" i="23"/>
  <c r="M190" i="23"/>
  <c r="M189" i="23"/>
  <c r="M188" i="23"/>
  <c r="M187" i="23"/>
  <c r="M186" i="23"/>
  <c r="M185" i="23"/>
  <c r="M184" i="23"/>
  <c r="M183" i="23"/>
  <c r="M182" i="23"/>
  <c r="M181" i="23"/>
  <c r="M180" i="23"/>
  <c r="M179" i="23"/>
  <c r="M178" i="23"/>
  <c r="M177" i="23"/>
  <c r="M176" i="23"/>
  <c r="M175" i="23"/>
  <c r="M174" i="23"/>
  <c r="M173" i="23"/>
  <c r="M172" i="23"/>
  <c r="M171" i="23"/>
  <c r="M170" i="23"/>
  <c r="M169" i="23"/>
  <c r="M168" i="23"/>
  <c r="M167" i="23"/>
  <c r="M166" i="23"/>
  <c r="M165" i="23"/>
  <c r="M164" i="23"/>
  <c r="M163" i="23"/>
  <c r="M162" i="23"/>
  <c r="M161" i="23"/>
  <c r="M160" i="23"/>
  <c r="M159" i="23"/>
  <c r="M158" i="23"/>
  <c r="M157" i="23"/>
  <c r="M156" i="23"/>
  <c r="M155" i="23"/>
  <c r="M154" i="23"/>
  <c r="M153" i="23"/>
  <c r="M152" i="23"/>
  <c r="M151" i="23"/>
  <c r="M150" i="23"/>
  <c r="M149" i="23"/>
  <c r="M148" i="23"/>
  <c r="M147" i="23"/>
  <c r="M146" i="23"/>
  <c r="M145" i="23"/>
  <c r="M144" i="23"/>
  <c r="M143" i="23"/>
  <c r="M142" i="23"/>
  <c r="M141" i="23"/>
  <c r="M140" i="23"/>
  <c r="M139" i="23"/>
  <c r="M138" i="23"/>
  <c r="M137" i="23"/>
  <c r="M136" i="23"/>
  <c r="M135" i="23"/>
  <c r="M134" i="23"/>
  <c r="M133" i="23"/>
  <c r="M132" i="23"/>
  <c r="M131" i="23"/>
  <c r="M130" i="23"/>
  <c r="M129" i="23"/>
  <c r="M128" i="23"/>
  <c r="M127" i="23"/>
  <c r="M126" i="23"/>
  <c r="M125" i="23"/>
  <c r="M124" i="23"/>
  <c r="M123" i="23"/>
  <c r="M122" i="23"/>
  <c r="M121" i="23"/>
  <c r="M120" i="23"/>
  <c r="M119" i="23"/>
  <c r="M118" i="23"/>
  <c r="M117" i="23"/>
  <c r="M116" i="23"/>
  <c r="M115" i="23"/>
  <c r="M114" i="23"/>
  <c r="M113" i="23"/>
  <c r="M112" i="23"/>
  <c r="M111" i="23"/>
  <c r="M110" i="23"/>
  <c r="M109" i="23"/>
  <c r="M108" i="23"/>
  <c r="M107" i="23"/>
  <c r="M106" i="23"/>
  <c r="M105" i="23"/>
  <c r="M104" i="23"/>
  <c r="M103" i="23"/>
  <c r="M102" i="23"/>
  <c r="M101" i="23"/>
  <c r="M100" i="23"/>
  <c r="M99" i="23"/>
  <c r="M98" i="23"/>
  <c r="M97" i="23"/>
  <c r="M96" i="23"/>
  <c r="M95" i="23"/>
  <c r="M94" i="23"/>
  <c r="M93" i="23"/>
  <c r="M92" i="23"/>
  <c r="M91" i="23"/>
  <c r="M90" i="23"/>
  <c r="M89" i="23"/>
  <c r="M88" i="23"/>
  <c r="M87" i="23"/>
  <c r="M86" i="23"/>
  <c r="M85" i="23"/>
  <c r="M84" i="23"/>
  <c r="M83" i="23"/>
  <c r="M82" i="23"/>
  <c r="M81" i="23"/>
  <c r="M80" i="23"/>
  <c r="M79" i="23"/>
  <c r="M78" i="23"/>
  <c r="M77" i="23"/>
  <c r="M76" i="23"/>
  <c r="M75" i="23"/>
  <c r="M74" i="23"/>
  <c r="M73" i="23"/>
  <c r="M72" i="23"/>
  <c r="M71" i="23"/>
  <c r="M70" i="23"/>
  <c r="M69" i="23"/>
  <c r="M68" i="23"/>
  <c r="M67" i="23"/>
  <c r="M66" i="23"/>
  <c r="M65" i="23"/>
  <c r="M64" i="23"/>
  <c r="M63" i="23"/>
  <c r="M62" i="23"/>
  <c r="M61" i="23"/>
  <c r="M60" i="23"/>
  <c r="M59" i="23"/>
  <c r="M58" i="23"/>
  <c r="M57" i="23"/>
  <c r="M56" i="23"/>
  <c r="M55" i="23"/>
  <c r="M54" i="23"/>
  <c r="M53" i="23"/>
  <c r="M52" i="23"/>
  <c r="M51" i="23"/>
  <c r="M50" i="23"/>
  <c r="M49" i="23"/>
  <c r="M48" i="23"/>
  <c r="M47" i="23"/>
  <c r="M46" i="23"/>
  <c r="M45" i="23"/>
  <c r="M44" i="23"/>
  <c r="M43" i="23"/>
  <c r="M42" i="23"/>
  <c r="M41" i="23"/>
  <c r="M40" i="23"/>
  <c r="M39" i="23"/>
  <c r="M38" i="23"/>
  <c r="M37" i="23"/>
  <c r="M36" i="23"/>
  <c r="M35" i="23"/>
  <c r="M34" i="23"/>
  <c r="M33" i="23"/>
  <c r="M32" i="23"/>
  <c r="M31" i="23"/>
  <c r="M30" i="23"/>
  <c r="M29" i="23"/>
  <c r="M28" i="23"/>
  <c r="M27" i="23"/>
  <c r="M26" i="23"/>
  <c r="M25" i="23"/>
  <c r="M24" i="23"/>
  <c r="M23" i="23"/>
  <c r="M22" i="23"/>
  <c r="M21" i="23"/>
  <c r="M20" i="23"/>
  <c r="M19" i="23"/>
  <c r="M18" i="23"/>
  <c r="M17" i="23"/>
  <c r="M16" i="23"/>
  <c r="M15" i="23"/>
  <c r="M14" i="23"/>
  <c r="M13" i="23"/>
  <c r="M12" i="23"/>
  <c r="M11" i="23"/>
  <c r="M10" i="23"/>
  <c r="M9" i="23"/>
  <c r="M8" i="23"/>
  <c r="M7" i="23"/>
  <c r="M6" i="23"/>
  <c r="M5" i="23"/>
  <c r="M4" i="23"/>
  <c r="M3" i="23"/>
  <c r="M2" i="23"/>
  <c r="I768" i="4"/>
  <c r="I767" i="4"/>
  <c r="I766" i="4"/>
  <c r="I765" i="4"/>
  <c r="I764" i="4"/>
  <c r="I763" i="4"/>
  <c r="I762" i="4"/>
  <c r="I761" i="4"/>
  <c r="I760" i="4"/>
  <c r="I759" i="4"/>
  <c r="I758" i="4"/>
  <c r="I757" i="4"/>
  <c r="I756" i="4"/>
  <c r="I755" i="4"/>
  <c r="I754" i="4"/>
  <c r="I753" i="4"/>
  <c r="I752" i="4"/>
  <c r="I751" i="4"/>
  <c r="I750" i="4"/>
  <c r="I749" i="4"/>
  <c r="I748" i="4"/>
  <c r="I747" i="4"/>
  <c r="I746" i="4"/>
  <c r="I745" i="4"/>
  <c r="I744" i="4"/>
  <c r="I743" i="4"/>
  <c r="I742" i="4"/>
  <c r="I741" i="4"/>
  <c r="I740" i="4"/>
  <c r="I739" i="4"/>
  <c r="I738" i="4"/>
  <c r="I737" i="4"/>
  <c r="I736" i="4"/>
  <c r="I735" i="4"/>
  <c r="I734" i="4"/>
  <c r="I733" i="4"/>
  <c r="I732" i="4"/>
  <c r="I731" i="4"/>
  <c r="I730" i="4"/>
  <c r="I729" i="4"/>
  <c r="I728" i="4"/>
  <c r="I727" i="4"/>
  <c r="I726" i="4"/>
  <c r="I725" i="4"/>
  <c r="I724" i="4"/>
  <c r="I723" i="4"/>
  <c r="I722" i="4"/>
  <c r="I721" i="4"/>
  <c r="I720" i="4"/>
  <c r="I719" i="4"/>
  <c r="I718" i="4"/>
  <c r="I717" i="4"/>
  <c r="I716" i="4"/>
  <c r="I715" i="4"/>
  <c r="I714" i="4"/>
  <c r="I713" i="4"/>
  <c r="I712" i="4"/>
  <c r="I711" i="4"/>
  <c r="I710" i="4"/>
  <c r="I709" i="4"/>
  <c r="I708" i="4"/>
  <c r="I707" i="4"/>
  <c r="I706" i="4"/>
  <c r="I705" i="4"/>
  <c r="I704" i="4"/>
  <c r="I703" i="4"/>
  <c r="I702" i="4"/>
  <c r="I701" i="4"/>
  <c r="I700" i="4"/>
  <c r="I699" i="4"/>
  <c r="I698" i="4"/>
  <c r="I697" i="4"/>
  <c r="I696" i="4"/>
  <c r="I695" i="4"/>
  <c r="I694" i="4"/>
  <c r="I693" i="4"/>
  <c r="I692" i="4"/>
  <c r="I691" i="4"/>
  <c r="I690" i="4"/>
  <c r="I689" i="4"/>
  <c r="I688" i="4"/>
  <c r="I687" i="4"/>
  <c r="I686" i="4"/>
  <c r="I685" i="4"/>
  <c r="I684" i="4"/>
  <c r="I683" i="4"/>
  <c r="I682" i="4"/>
  <c r="I681" i="4"/>
  <c r="I680" i="4"/>
  <c r="I679" i="4"/>
  <c r="I678" i="4"/>
  <c r="I677" i="4"/>
  <c r="I676" i="4"/>
  <c r="I675" i="4"/>
  <c r="I674" i="4"/>
  <c r="I673" i="4"/>
  <c r="I672" i="4"/>
  <c r="I671" i="4"/>
  <c r="I670" i="4"/>
  <c r="I669" i="4"/>
  <c r="I668" i="4"/>
  <c r="I667" i="4"/>
  <c r="I666" i="4"/>
  <c r="I665" i="4"/>
  <c r="I664" i="4"/>
  <c r="I663" i="4"/>
  <c r="I662" i="4"/>
  <c r="I661" i="4"/>
  <c r="I660" i="4"/>
  <c r="I659" i="4"/>
  <c r="I658" i="4"/>
  <c r="I657" i="4"/>
  <c r="I656" i="4"/>
  <c r="I655" i="4"/>
  <c r="I654" i="4"/>
  <c r="I653" i="4"/>
  <c r="I652" i="4"/>
  <c r="I651" i="4"/>
  <c r="I650" i="4"/>
  <c r="I649" i="4"/>
  <c r="I648" i="4"/>
  <c r="I647" i="4"/>
  <c r="I646" i="4"/>
  <c r="I645" i="4"/>
  <c r="I644" i="4"/>
  <c r="I643" i="4"/>
  <c r="I642" i="4"/>
  <c r="I641" i="4"/>
  <c r="I640" i="4"/>
  <c r="I639" i="4"/>
  <c r="I638" i="4"/>
  <c r="I637" i="4"/>
  <c r="I636" i="4"/>
  <c r="I635" i="4"/>
  <c r="I634" i="4"/>
  <c r="I633" i="4"/>
  <c r="I632" i="4"/>
  <c r="I631" i="4"/>
  <c r="I630" i="4"/>
  <c r="I629" i="4"/>
  <c r="I628" i="4"/>
  <c r="I627" i="4"/>
  <c r="I626" i="4"/>
  <c r="I625" i="4"/>
  <c r="I624" i="4"/>
  <c r="I623" i="4"/>
  <c r="I622" i="4"/>
  <c r="I621" i="4"/>
  <c r="I620" i="4"/>
  <c r="I619" i="4"/>
  <c r="I618" i="4"/>
  <c r="I617" i="4"/>
  <c r="I616" i="4"/>
  <c r="I615" i="4"/>
  <c r="I614" i="4"/>
  <c r="I613" i="4"/>
  <c r="I612" i="4"/>
  <c r="I611" i="4"/>
  <c r="I610" i="4"/>
  <c r="I609" i="4"/>
  <c r="I608" i="4"/>
  <c r="I607" i="4"/>
  <c r="I606" i="4"/>
  <c r="I605" i="4"/>
  <c r="I604" i="4"/>
  <c r="I603" i="4"/>
  <c r="I602" i="4"/>
  <c r="I601" i="4"/>
  <c r="I600" i="4"/>
  <c r="I599" i="4"/>
  <c r="I598" i="4"/>
  <c r="I597" i="4"/>
  <c r="I596" i="4"/>
  <c r="I595" i="4"/>
  <c r="I594" i="4"/>
  <c r="I593" i="4"/>
  <c r="I592" i="4"/>
  <c r="I591" i="4"/>
  <c r="I590" i="4"/>
  <c r="I589" i="4"/>
  <c r="I588" i="4"/>
  <c r="I587" i="4"/>
  <c r="I586" i="4"/>
  <c r="I585" i="4"/>
  <c r="I584" i="4"/>
  <c r="I583" i="4"/>
  <c r="I582" i="4"/>
  <c r="I581" i="4"/>
  <c r="I580" i="4"/>
  <c r="I579" i="4"/>
  <c r="I578" i="4"/>
  <c r="I577" i="4"/>
  <c r="I576" i="4"/>
  <c r="I575" i="4"/>
  <c r="I574" i="4"/>
  <c r="I573" i="4"/>
  <c r="I572" i="4"/>
  <c r="I571" i="4"/>
  <c r="I570" i="4"/>
  <c r="I569" i="4"/>
  <c r="I568" i="4"/>
  <c r="I567" i="4"/>
  <c r="I566" i="4"/>
  <c r="I565" i="4"/>
  <c r="I564" i="4"/>
  <c r="I563" i="4"/>
  <c r="I562" i="4"/>
  <c r="I561" i="4"/>
  <c r="I560" i="4"/>
  <c r="I559" i="4"/>
  <c r="I558" i="4"/>
  <c r="I557" i="4"/>
  <c r="I556" i="4"/>
  <c r="I555" i="4"/>
  <c r="I554" i="4"/>
  <c r="I553" i="4"/>
  <c r="I552" i="4"/>
  <c r="I551" i="4"/>
  <c r="I550" i="4"/>
  <c r="I549" i="4"/>
  <c r="I548" i="4"/>
  <c r="I547" i="4"/>
  <c r="I546" i="4"/>
  <c r="I545" i="4"/>
  <c r="I544" i="4"/>
  <c r="I543" i="4"/>
  <c r="I542" i="4"/>
  <c r="I541" i="4"/>
  <c r="I540" i="4"/>
  <c r="I539" i="4"/>
  <c r="I538" i="4"/>
  <c r="I537" i="4"/>
  <c r="I536" i="4"/>
  <c r="I535" i="4"/>
  <c r="I534" i="4"/>
  <c r="I533" i="4"/>
  <c r="I532" i="4"/>
  <c r="I531" i="4"/>
  <c r="I530" i="4"/>
  <c r="I529" i="4"/>
  <c r="I528" i="4"/>
  <c r="I527" i="4"/>
  <c r="I526" i="4"/>
  <c r="I525" i="4"/>
  <c r="I524" i="4"/>
  <c r="I523" i="4"/>
  <c r="I522" i="4"/>
  <c r="I521" i="4"/>
  <c r="I520" i="4"/>
  <c r="I519" i="4"/>
  <c r="I518" i="4"/>
  <c r="I517" i="4"/>
  <c r="I516" i="4"/>
  <c r="I515" i="4"/>
  <c r="I514" i="4"/>
  <c r="I513" i="4"/>
  <c r="I512" i="4"/>
  <c r="I511" i="4"/>
  <c r="I510" i="4"/>
  <c r="I509" i="4"/>
  <c r="I508" i="4"/>
  <c r="I507" i="4"/>
  <c r="I506" i="4"/>
  <c r="I505" i="4"/>
  <c r="I504" i="4"/>
  <c r="I503" i="4"/>
  <c r="I502" i="4"/>
  <c r="I501" i="4"/>
  <c r="I500" i="4"/>
  <c r="I499" i="4"/>
  <c r="I498" i="4"/>
  <c r="I497" i="4"/>
  <c r="I496" i="4"/>
  <c r="I495" i="4"/>
  <c r="I494" i="4"/>
  <c r="I493" i="4"/>
  <c r="I492" i="4"/>
  <c r="I491" i="4"/>
  <c r="I490" i="4"/>
  <c r="I489" i="4"/>
  <c r="I488" i="4"/>
  <c r="I487" i="4"/>
  <c r="I486" i="4"/>
  <c r="I485" i="4"/>
  <c r="I484" i="4"/>
  <c r="I483" i="4"/>
  <c r="I482" i="4"/>
  <c r="I481" i="4"/>
  <c r="I480" i="4"/>
  <c r="I479" i="4"/>
  <c r="I478" i="4"/>
  <c r="I477" i="4"/>
  <c r="I476" i="4"/>
  <c r="I475" i="4"/>
  <c r="I474" i="4"/>
  <c r="I473" i="4"/>
  <c r="I472" i="4"/>
  <c r="I471" i="4"/>
  <c r="I470" i="4"/>
  <c r="I469" i="4"/>
  <c r="I468" i="4"/>
  <c r="I467" i="4"/>
  <c r="I466" i="4"/>
  <c r="I465" i="4"/>
  <c r="I464" i="4"/>
  <c r="I463" i="4"/>
  <c r="I462" i="4"/>
  <c r="I461" i="4"/>
  <c r="I460" i="4"/>
  <c r="I459" i="4"/>
  <c r="I458" i="4"/>
  <c r="I457" i="4"/>
  <c r="I456" i="4"/>
  <c r="I455" i="4"/>
  <c r="I454" i="4"/>
  <c r="I453" i="4"/>
  <c r="I452" i="4"/>
  <c r="I451" i="4"/>
  <c r="I450" i="4"/>
  <c r="I449" i="4"/>
  <c r="I448" i="4"/>
  <c r="I447" i="4"/>
  <c r="I446" i="4"/>
  <c r="I445" i="4"/>
  <c r="I444" i="4"/>
  <c r="I443" i="4"/>
  <c r="I442" i="4"/>
  <c r="I441" i="4"/>
  <c r="I440" i="4"/>
  <c r="I439" i="4"/>
  <c r="I438" i="4"/>
  <c r="I437" i="4"/>
  <c r="I436" i="4"/>
  <c r="I435" i="4"/>
  <c r="I434" i="4"/>
  <c r="I433" i="4"/>
  <c r="I432" i="4"/>
  <c r="I431" i="4"/>
  <c r="I430" i="4"/>
  <c r="I429" i="4"/>
  <c r="I428" i="4"/>
  <c r="I427" i="4"/>
  <c r="I426" i="4"/>
  <c r="I425" i="4"/>
  <c r="I424" i="4"/>
  <c r="I423" i="4"/>
  <c r="I422" i="4"/>
  <c r="I421" i="4"/>
  <c r="I420" i="4"/>
  <c r="I419" i="4"/>
  <c r="I418" i="4"/>
  <c r="I417" i="4"/>
  <c r="I416" i="4"/>
  <c r="I415" i="4"/>
  <c r="I414" i="4"/>
  <c r="I413" i="4"/>
  <c r="I412" i="4"/>
  <c r="I411" i="4"/>
  <c r="I410" i="4"/>
  <c r="I409" i="4"/>
  <c r="I408" i="4"/>
  <c r="I407" i="4"/>
  <c r="I406" i="4"/>
  <c r="I405" i="4"/>
  <c r="I404" i="4"/>
  <c r="I403" i="4"/>
  <c r="I402" i="4"/>
  <c r="I401" i="4"/>
  <c r="I400" i="4"/>
  <c r="I399" i="4"/>
  <c r="I398" i="4"/>
  <c r="I397" i="4"/>
  <c r="I396" i="4"/>
  <c r="I395" i="4"/>
  <c r="I394" i="4"/>
  <c r="I393" i="4"/>
  <c r="I392" i="4"/>
  <c r="I391" i="4"/>
  <c r="I390" i="4"/>
  <c r="I389" i="4"/>
  <c r="I388" i="4"/>
  <c r="I387" i="4"/>
  <c r="I386" i="4"/>
  <c r="I385" i="4"/>
  <c r="I384" i="4"/>
  <c r="I383" i="4"/>
  <c r="I382" i="4"/>
  <c r="I381" i="4"/>
  <c r="I380" i="4"/>
  <c r="I379" i="4"/>
  <c r="I378" i="4"/>
  <c r="I377" i="4"/>
  <c r="I376" i="4"/>
  <c r="I375" i="4"/>
  <c r="I374" i="4"/>
  <c r="I373" i="4"/>
  <c r="I372" i="4"/>
  <c r="I371" i="4"/>
  <c r="I370" i="4"/>
  <c r="I369" i="4"/>
  <c r="I368" i="4"/>
  <c r="I367" i="4"/>
  <c r="I366" i="4"/>
  <c r="I365" i="4"/>
  <c r="I364" i="4"/>
  <c r="I363" i="4"/>
  <c r="I362" i="4"/>
  <c r="I361" i="4"/>
  <c r="I360" i="4"/>
  <c r="I359" i="4"/>
  <c r="I358" i="4"/>
  <c r="I357" i="4"/>
  <c r="I356" i="4"/>
  <c r="I355" i="4"/>
  <c r="I354" i="4"/>
  <c r="I353" i="4"/>
  <c r="I352" i="4"/>
  <c r="I351" i="4"/>
  <c r="I350" i="4"/>
  <c r="I349" i="4"/>
  <c r="I348" i="4"/>
  <c r="I347" i="4"/>
  <c r="I346" i="4"/>
  <c r="I345" i="4"/>
  <c r="I344" i="4"/>
  <c r="I343" i="4"/>
  <c r="I342" i="4"/>
  <c r="I341" i="4"/>
  <c r="I340" i="4"/>
  <c r="I339" i="4"/>
  <c r="I338" i="4"/>
  <c r="I337" i="4"/>
  <c r="I336" i="4"/>
  <c r="I335" i="4"/>
  <c r="I334" i="4"/>
  <c r="I333" i="4"/>
  <c r="I332" i="4"/>
  <c r="I331" i="4"/>
  <c r="I330" i="4"/>
  <c r="I329" i="4"/>
  <c r="I328" i="4"/>
  <c r="I327" i="4"/>
  <c r="I326" i="4"/>
  <c r="I325" i="4"/>
  <c r="I324" i="4"/>
  <c r="I323" i="4"/>
  <c r="I322" i="4"/>
  <c r="I321" i="4"/>
  <c r="I320" i="4"/>
  <c r="I319" i="4"/>
  <c r="I318" i="4"/>
  <c r="I317" i="4"/>
  <c r="I316" i="4"/>
  <c r="I315" i="4"/>
  <c r="I314" i="4"/>
  <c r="I313" i="4"/>
  <c r="I312" i="4"/>
  <c r="I311" i="4"/>
  <c r="I310" i="4"/>
  <c r="I309" i="4"/>
  <c r="I308" i="4"/>
  <c r="I307" i="4"/>
  <c r="I306" i="4"/>
  <c r="I305" i="4"/>
  <c r="I304" i="4"/>
  <c r="I303" i="4"/>
  <c r="I302" i="4"/>
  <c r="I301" i="4"/>
  <c r="I300" i="4"/>
  <c r="I299" i="4"/>
  <c r="I298" i="4"/>
  <c r="I297" i="4"/>
  <c r="I296" i="4"/>
  <c r="I295" i="4"/>
  <c r="I294" i="4"/>
  <c r="I293" i="4"/>
  <c r="I292" i="4"/>
  <c r="I291" i="4"/>
  <c r="I290" i="4"/>
  <c r="I289" i="4"/>
  <c r="I288" i="4"/>
  <c r="I287" i="4"/>
  <c r="I286" i="4"/>
  <c r="I285" i="4"/>
  <c r="I284" i="4"/>
  <c r="I283" i="4"/>
  <c r="I282" i="4"/>
  <c r="I281" i="4"/>
  <c r="I280" i="4"/>
  <c r="I279" i="4"/>
  <c r="I278" i="4"/>
  <c r="I277" i="4"/>
  <c r="I276" i="4"/>
  <c r="I275" i="4"/>
  <c r="I274" i="4"/>
  <c r="I273" i="4"/>
  <c r="I272" i="4"/>
  <c r="I271" i="4"/>
  <c r="I270" i="4"/>
  <c r="I269" i="4"/>
  <c r="I268" i="4"/>
  <c r="I267" i="4"/>
  <c r="I266" i="4"/>
  <c r="I265" i="4"/>
  <c r="I264" i="4"/>
  <c r="I263" i="4"/>
  <c r="I262" i="4"/>
  <c r="I261" i="4"/>
  <c r="I260" i="4"/>
  <c r="I259" i="4"/>
  <c r="I258" i="4"/>
  <c r="I257" i="4"/>
  <c r="I256" i="4"/>
  <c r="I255" i="4"/>
  <c r="I254" i="4"/>
  <c r="I253" i="4"/>
  <c r="I252" i="4"/>
  <c r="I251" i="4"/>
  <c r="I250" i="4"/>
  <c r="I249" i="4"/>
  <c r="I248" i="4"/>
  <c r="I247" i="4"/>
  <c r="I246" i="4"/>
  <c r="I245" i="4"/>
  <c r="I244" i="4"/>
  <c r="I243" i="4"/>
  <c r="I242" i="4"/>
  <c r="I241" i="4"/>
  <c r="I240" i="4"/>
  <c r="I239" i="4"/>
  <c r="I238" i="4"/>
  <c r="I237" i="4"/>
  <c r="I236" i="4"/>
  <c r="I235" i="4"/>
  <c r="I234" i="4"/>
  <c r="I233" i="4"/>
  <c r="I232" i="4"/>
  <c r="I231" i="4"/>
  <c r="I230" i="4"/>
  <c r="I229" i="4"/>
  <c r="I228" i="4"/>
  <c r="I227" i="4"/>
  <c r="I226" i="4"/>
  <c r="I225" i="4"/>
  <c r="I224" i="4"/>
  <c r="I223" i="4"/>
  <c r="I222" i="4"/>
  <c r="I221" i="4"/>
  <c r="I220" i="4"/>
  <c r="I219" i="4"/>
  <c r="I218" i="4"/>
  <c r="I217" i="4"/>
  <c r="I216" i="4"/>
  <c r="I215" i="4"/>
  <c r="I214" i="4"/>
  <c r="I213" i="4"/>
  <c r="I212" i="4"/>
  <c r="I211" i="4"/>
  <c r="I210" i="4"/>
  <c r="I209" i="4"/>
  <c r="I208" i="4"/>
  <c r="I207" i="4"/>
  <c r="I206" i="4"/>
  <c r="I205" i="4"/>
  <c r="I204" i="4"/>
  <c r="I203" i="4"/>
  <c r="I202" i="4"/>
  <c r="I201" i="4"/>
  <c r="I200" i="4"/>
  <c r="I199" i="4"/>
  <c r="I198" i="4"/>
  <c r="I197" i="4"/>
  <c r="I196" i="4"/>
  <c r="I195" i="4"/>
  <c r="I194" i="4"/>
  <c r="I193" i="4"/>
  <c r="I192" i="4"/>
  <c r="I191" i="4"/>
  <c r="I190" i="4"/>
  <c r="I189" i="4"/>
  <c r="I188" i="4"/>
  <c r="I187" i="4"/>
  <c r="I186" i="4"/>
  <c r="I185" i="4"/>
  <c r="I184" i="4"/>
  <c r="I183" i="4"/>
  <c r="I182" i="4"/>
  <c r="I181" i="4"/>
  <c r="I180" i="4"/>
  <c r="I179" i="4"/>
  <c r="I178" i="4"/>
  <c r="I177" i="4"/>
  <c r="I176" i="4"/>
  <c r="I175" i="4"/>
  <c r="I174" i="4"/>
  <c r="I173" i="4"/>
  <c r="I172" i="4"/>
  <c r="I171" i="4"/>
  <c r="I170" i="4"/>
  <c r="I169" i="4"/>
  <c r="I168" i="4"/>
  <c r="I167" i="4"/>
  <c r="I166" i="4"/>
  <c r="I165" i="4"/>
  <c r="I164" i="4"/>
  <c r="I163" i="4"/>
  <c r="I162" i="4"/>
  <c r="I161" i="4"/>
  <c r="I160" i="4"/>
  <c r="I159" i="4"/>
  <c r="I158" i="4"/>
  <c r="I157" i="4"/>
  <c r="I156" i="4"/>
  <c r="I155" i="4"/>
  <c r="I154" i="4"/>
  <c r="I153" i="4"/>
  <c r="I152" i="4"/>
  <c r="I151" i="4"/>
  <c r="I150" i="4"/>
  <c r="I149" i="4"/>
  <c r="I148" i="4"/>
  <c r="I147" i="4"/>
  <c r="I146" i="4"/>
  <c r="I145" i="4"/>
  <c r="I144" i="4"/>
  <c r="I143" i="4"/>
  <c r="I142" i="4"/>
  <c r="I141" i="4"/>
  <c r="I140" i="4"/>
  <c r="I139" i="4"/>
  <c r="I138" i="4"/>
  <c r="I137" i="4"/>
  <c r="I136" i="4"/>
  <c r="I135" i="4"/>
  <c r="I134" i="4"/>
  <c r="I133" i="4"/>
  <c r="I132" i="4"/>
  <c r="I131" i="4"/>
  <c r="I130" i="4"/>
  <c r="I129" i="4"/>
  <c r="I128" i="4"/>
  <c r="I127" i="4"/>
  <c r="I126" i="4"/>
  <c r="I125" i="4"/>
  <c r="I124" i="4"/>
  <c r="I123" i="4"/>
  <c r="I122" i="4"/>
  <c r="I121" i="4"/>
  <c r="I120" i="4"/>
  <c r="I119" i="4"/>
  <c r="I118" i="4"/>
  <c r="I117" i="4"/>
  <c r="I116" i="4"/>
  <c r="I115" i="4"/>
  <c r="I114" i="4"/>
  <c r="I113" i="4"/>
  <c r="I112" i="4"/>
  <c r="I111" i="4"/>
  <c r="I110" i="4"/>
  <c r="I109" i="4"/>
  <c r="I108" i="4"/>
  <c r="I107" i="4"/>
  <c r="I106" i="4"/>
  <c r="I105" i="4"/>
  <c r="I104" i="4"/>
  <c r="I103" i="4"/>
  <c r="I102" i="4"/>
  <c r="I101" i="4"/>
  <c r="I100" i="4"/>
  <c r="I99" i="4"/>
  <c r="I98" i="4"/>
  <c r="I97" i="4"/>
  <c r="I96" i="4"/>
  <c r="I95" i="4"/>
  <c r="I94" i="4"/>
  <c r="I93" i="4"/>
  <c r="I92" i="4"/>
  <c r="I91" i="4"/>
  <c r="I90" i="4"/>
  <c r="I89" i="4"/>
  <c r="I88" i="4"/>
  <c r="I87" i="4"/>
  <c r="I86" i="4"/>
  <c r="I85" i="4"/>
  <c r="I84" i="4"/>
  <c r="I83" i="4"/>
  <c r="I82" i="4"/>
  <c r="I81" i="4"/>
  <c r="I80" i="4"/>
  <c r="I79" i="4"/>
  <c r="I78" i="4"/>
  <c r="I77" i="4"/>
  <c r="I76" i="4"/>
  <c r="I75" i="4"/>
  <c r="I74" i="4"/>
  <c r="I73" i="4"/>
  <c r="I72" i="4"/>
  <c r="I71" i="4"/>
  <c r="I70" i="4"/>
  <c r="I69" i="4"/>
  <c r="I68" i="4"/>
  <c r="I67" i="4"/>
  <c r="I66" i="4"/>
  <c r="I65" i="4"/>
  <c r="I64" i="4"/>
  <c r="I63" i="4"/>
  <c r="I62" i="4"/>
  <c r="I61" i="4"/>
  <c r="I60" i="4"/>
  <c r="I59" i="4"/>
  <c r="I58" i="4"/>
  <c r="I57" i="4"/>
  <c r="I56" i="4"/>
  <c r="I55" i="4"/>
  <c r="I54" i="4"/>
  <c r="I53" i="4"/>
  <c r="I52" i="4"/>
  <c r="I51" i="4"/>
  <c r="I50" i="4"/>
  <c r="I49" i="4"/>
  <c r="I48" i="4"/>
  <c r="I47" i="4"/>
  <c r="I46" i="4"/>
  <c r="I45" i="4"/>
  <c r="I44" i="4"/>
  <c r="I43" i="4"/>
  <c r="I42" i="4"/>
  <c r="I41" i="4"/>
  <c r="I40" i="4"/>
  <c r="I39" i="4"/>
  <c r="I38" i="4"/>
  <c r="I37" i="4"/>
  <c r="I36" i="4"/>
  <c r="I35" i="4"/>
  <c r="I34" i="4"/>
  <c r="I33" i="4"/>
  <c r="I32" i="4"/>
  <c r="I31" i="4"/>
  <c r="I30" i="4"/>
  <c r="I29" i="4"/>
  <c r="I28" i="4"/>
  <c r="I27" i="4"/>
  <c r="I26" i="4"/>
  <c r="I25" i="4"/>
  <c r="I24" i="4"/>
  <c r="I23" i="4"/>
  <c r="I22" i="4"/>
  <c r="I21" i="4"/>
  <c r="I20" i="4"/>
  <c r="I19" i="4"/>
  <c r="I18" i="4"/>
  <c r="I17" i="4"/>
  <c r="I16" i="4"/>
  <c r="I15" i="4"/>
  <c r="I14" i="4"/>
  <c r="I13" i="4"/>
  <c r="I12" i="4"/>
  <c r="I11" i="4"/>
  <c r="I10" i="4"/>
  <c r="I9" i="4"/>
  <c r="I8" i="4"/>
  <c r="I7" i="4"/>
  <c r="I6" i="4"/>
  <c r="I5" i="4"/>
  <c r="I4" i="4"/>
  <c r="I3" i="4"/>
  <c r="I2" i="4"/>
  <c r="L1196" i="23"/>
  <c r="L1195" i="23"/>
  <c r="L1194" i="23"/>
  <c r="L1193" i="23"/>
  <c r="L1192" i="23"/>
  <c r="L1191" i="23"/>
  <c r="L1190" i="23"/>
  <c r="L1189" i="23"/>
  <c r="L1188" i="23"/>
  <c r="L1187" i="23"/>
  <c r="L1186" i="23"/>
  <c r="L1185" i="23"/>
  <c r="L1184" i="23"/>
  <c r="L1183" i="23"/>
  <c r="L1182" i="23"/>
  <c r="L1181" i="23"/>
  <c r="L1180" i="23"/>
  <c r="L1179" i="23"/>
  <c r="L1178" i="23"/>
  <c r="L1177" i="23"/>
  <c r="L1176" i="23"/>
  <c r="L1175" i="23"/>
  <c r="L1174" i="23"/>
  <c r="L1173" i="23"/>
  <c r="L1172" i="23"/>
  <c r="L1171" i="23"/>
  <c r="L1170" i="23"/>
  <c r="L1169" i="23"/>
  <c r="L1168" i="23"/>
  <c r="L1167" i="23"/>
  <c r="L1166" i="23"/>
  <c r="L1165" i="23"/>
  <c r="L1164" i="23"/>
  <c r="L1163" i="23"/>
  <c r="L1162" i="23"/>
  <c r="L1161" i="23"/>
  <c r="L1160" i="23"/>
  <c r="L1159" i="23"/>
  <c r="L1158" i="23"/>
  <c r="L1157" i="23"/>
  <c r="L1156" i="23"/>
  <c r="L1155" i="23"/>
  <c r="L1154" i="23"/>
  <c r="L1153" i="23"/>
  <c r="L1152" i="23"/>
  <c r="L1151" i="23"/>
  <c r="L1150" i="23"/>
  <c r="L1149" i="23"/>
  <c r="L1148" i="23"/>
  <c r="L1147" i="23"/>
  <c r="L1146" i="23"/>
  <c r="L1145" i="23"/>
  <c r="L1144" i="23"/>
  <c r="L1143" i="23"/>
  <c r="L1142" i="23"/>
  <c r="L1141" i="23"/>
  <c r="L1140" i="23"/>
  <c r="L1139" i="23"/>
  <c r="L1138" i="23"/>
  <c r="L1137" i="23"/>
  <c r="L1136" i="23"/>
  <c r="L1135" i="23"/>
  <c r="L1134" i="23"/>
  <c r="L1133" i="23"/>
  <c r="L1132" i="23"/>
  <c r="L1131" i="23"/>
  <c r="L1130" i="23"/>
  <c r="L1129" i="23"/>
  <c r="L1128" i="23"/>
  <c r="L1127" i="23"/>
  <c r="L1126" i="23"/>
  <c r="L1125" i="23"/>
  <c r="L1124" i="23"/>
  <c r="L1123" i="23"/>
  <c r="L1122" i="23"/>
  <c r="L1121" i="23"/>
  <c r="L1120" i="23"/>
  <c r="L1119" i="23"/>
  <c r="L1118" i="23"/>
  <c r="L1117" i="23"/>
  <c r="L1116" i="23"/>
  <c r="L1115" i="23"/>
  <c r="L1114" i="23"/>
  <c r="L1113" i="23"/>
  <c r="L1112" i="23"/>
  <c r="L1111" i="23"/>
  <c r="L1110" i="23"/>
  <c r="L1109" i="23"/>
  <c r="L1108" i="23"/>
  <c r="L1107" i="23"/>
  <c r="L1106" i="23"/>
  <c r="L1105" i="23"/>
  <c r="L1104" i="23"/>
  <c r="L1103" i="23"/>
  <c r="L1102" i="23"/>
  <c r="L1101" i="23"/>
  <c r="L1100" i="23"/>
  <c r="L1099" i="23"/>
  <c r="L1098" i="23"/>
  <c r="L1097" i="23"/>
  <c r="L1096" i="23"/>
  <c r="L1095" i="23"/>
  <c r="L1094" i="23"/>
  <c r="L1093" i="23"/>
  <c r="L1092" i="23"/>
  <c r="L1091" i="23"/>
  <c r="L1090" i="23"/>
  <c r="L1089" i="23"/>
  <c r="L1088" i="23"/>
  <c r="L1087" i="23"/>
  <c r="L1086" i="23"/>
  <c r="L1085" i="23"/>
  <c r="L1084" i="23"/>
  <c r="L1083" i="23"/>
  <c r="L1082" i="23"/>
  <c r="L1081" i="23"/>
  <c r="L1080" i="23"/>
  <c r="L1079" i="23"/>
  <c r="L1078" i="23"/>
  <c r="L1077" i="23"/>
  <c r="L1076" i="23"/>
  <c r="L1075" i="23"/>
  <c r="L1074" i="23"/>
  <c r="L1073" i="23"/>
  <c r="L1072" i="23"/>
  <c r="L1071" i="23"/>
  <c r="L1070" i="23"/>
  <c r="L1069" i="23"/>
  <c r="L1068" i="23"/>
  <c r="L1067" i="23"/>
  <c r="L1066" i="23"/>
  <c r="L1065" i="23"/>
  <c r="L1064" i="23"/>
  <c r="L1063" i="23"/>
  <c r="L1062" i="23"/>
  <c r="L1061" i="23"/>
  <c r="L1060" i="23"/>
  <c r="L1059" i="23"/>
  <c r="L1058" i="23"/>
  <c r="L1057" i="23"/>
  <c r="L1056" i="23"/>
  <c r="L1055" i="23"/>
  <c r="L1054" i="23"/>
  <c r="L1053" i="23"/>
  <c r="L1052" i="23"/>
  <c r="L1051" i="23"/>
  <c r="L1050" i="23"/>
  <c r="L1049" i="23"/>
  <c r="L1048" i="23"/>
  <c r="L1047" i="23"/>
  <c r="L1046" i="23"/>
  <c r="L1045" i="23"/>
  <c r="L1044" i="23"/>
  <c r="L1043" i="23"/>
  <c r="L1042" i="23"/>
  <c r="L1041" i="23"/>
  <c r="L1040" i="23"/>
  <c r="L1039" i="23"/>
  <c r="L1038" i="23"/>
  <c r="L1037" i="23"/>
  <c r="L1036" i="23"/>
  <c r="L1035" i="23"/>
  <c r="L1034" i="23"/>
  <c r="L1033" i="23"/>
  <c r="L1032" i="23"/>
  <c r="L1031" i="23"/>
  <c r="L1030" i="23"/>
  <c r="L1029" i="23"/>
  <c r="L1028" i="23"/>
  <c r="L1027" i="23"/>
  <c r="L1026" i="23"/>
  <c r="L1025" i="23"/>
  <c r="L1024" i="23"/>
  <c r="L1023" i="23"/>
  <c r="L1022" i="23"/>
  <c r="L1021" i="23"/>
  <c r="L1020" i="23"/>
  <c r="L1019" i="23"/>
  <c r="L1018" i="23"/>
  <c r="L1017" i="23"/>
  <c r="L1016" i="23"/>
  <c r="L1015" i="23"/>
  <c r="L1014" i="23"/>
  <c r="L1013" i="23"/>
  <c r="L1012" i="23"/>
  <c r="L1011" i="23"/>
  <c r="L1010" i="23"/>
  <c r="L1009" i="23"/>
  <c r="L1008" i="23"/>
  <c r="L1007" i="23"/>
  <c r="L1006" i="23"/>
  <c r="L1005" i="23"/>
  <c r="L1004" i="23"/>
  <c r="L1003" i="23"/>
  <c r="L1002" i="23"/>
  <c r="L1001" i="23"/>
  <c r="L1000" i="23"/>
  <c r="L999" i="23"/>
  <c r="L998" i="23"/>
  <c r="L997" i="23"/>
  <c r="L996" i="23"/>
  <c r="L995" i="23"/>
  <c r="L994" i="23"/>
  <c r="L993" i="23"/>
  <c r="L992" i="23"/>
  <c r="L991" i="23"/>
  <c r="L990" i="23"/>
  <c r="L989" i="23"/>
  <c r="L988" i="23"/>
  <c r="L987" i="23"/>
  <c r="L986" i="23"/>
  <c r="L985" i="23"/>
  <c r="L984" i="23"/>
  <c r="L983" i="23"/>
  <c r="L982" i="23"/>
  <c r="L981" i="23"/>
  <c r="L980" i="23"/>
  <c r="L979" i="23"/>
  <c r="L978" i="23"/>
  <c r="L977" i="23"/>
  <c r="L976" i="23"/>
  <c r="L975" i="23"/>
  <c r="L974" i="23"/>
  <c r="L973" i="23"/>
  <c r="L972" i="23"/>
  <c r="L971" i="23"/>
  <c r="L970" i="23"/>
  <c r="L969" i="23"/>
  <c r="L968" i="23"/>
  <c r="L967" i="23"/>
  <c r="L966" i="23"/>
  <c r="L965" i="23"/>
  <c r="L964" i="23"/>
  <c r="L963" i="23"/>
  <c r="L962" i="23"/>
  <c r="L961" i="23"/>
  <c r="L960" i="23"/>
  <c r="L959" i="23"/>
  <c r="L958" i="23"/>
  <c r="L957" i="23"/>
  <c r="L956" i="23"/>
  <c r="L955" i="23"/>
  <c r="L954" i="23"/>
  <c r="L953" i="23"/>
  <c r="L952" i="23"/>
  <c r="L951" i="23"/>
  <c r="L950" i="23"/>
  <c r="L949" i="23"/>
  <c r="L948" i="23"/>
  <c r="L947" i="23"/>
  <c r="L946" i="23"/>
  <c r="L945" i="23"/>
  <c r="L944" i="23"/>
  <c r="L943" i="23"/>
  <c r="L942" i="23"/>
  <c r="L941" i="23"/>
  <c r="L940" i="23"/>
  <c r="L939" i="23"/>
  <c r="L938" i="23"/>
  <c r="L937" i="23"/>
  <c r="L936" i="23"/>
  <c r="L935" i="23"/>
  <c r="L934" i="23"/>
  <c r="L933" i="23"/>
  <c r="L932" i="23"/>
  <c r="L931" i="23"/>
  <c r="L930" i="23"/>
  <c r="L929" i="23"/>
  <c r="L928" i="23"/>
  <c r="L927" i="23"/>
  <c r="L926" i="23"/>
  <c r="L925" i="23"/>
  <c r="L924" i="23"/>
  <c r="L923" i="23"/>
  <c r="L922" i="23"/>
  <c r="L921" i="23"/>
  <c r="L920" i="23"/>
  <c r="L919" i="23"/>
  <c r="L918" i="23"/>
  <c r="L917" i="23"/>
  <c r="L916" i="23"/>
  <c r="L915" i="23"/>
  <c r="L914" i="23"/>
  <c r="L913" i="23"/>
  <c r="L912" i="23"/>
  <c r="L911" i="23"/>
  <c r="L910" i="23"/>
  <c r="L909" i="23"/>
  <c r="L908" i="23"/>
  <c r="L907" i="23"/>
  <c r="L906" i="23"/>
  <c r="L905" i="23"/>
  <c r="L904" i="23"/>
  <c r="L903" i="23"/>
  <c r="L902" i="23"/>
  <c r="L901" i="23"/>
  <c r="L900" i="23"/>
  <c r="L899" i="23"/>
  <c r="L898" i="23"/>
  <c r="L897" i="23"/>
  <c r="L896" i="23"/>
  <c r="L895" i="23"/>
  <c r="L894" i="23"/>
  <c r="L893" i="23"/>
  <c r="L892" i="23"/>
  <c r="L891" i="23"/>
  <c r="L890" i="23"/>
  <c r="L889" i="23"/>
  <c r="L888" i="23"/>
  <c r="L887" i="23"/>
  <c r="L886" i="23"/>
  <c r="L885" i="23"/>
  <c r="L884" i="23"/>
  <c r="L883" i="23"/>
  <c r="L882" i="23"/>
  <c r="L881" i="23"/>
  <c r="L880" i="23"/>
  <c r="L879" i="23"/>
  <c r="L878" i="23"/>
  <c r="L877" i="23"/>
  <c r="L876" i="23"/>
  <c r="L875" i="23"/>
  <c r="L874" i="23"/>
  <c r="L873" i="23"/>
  <c r="L872" i="23"/>
  <c r="L871" i="23"/>
  <c r="L870" i="23"/>
  <c r="L869" i="23"/>
  <c r="L868" i="23"/>
  <c r="L867" i="23"/>
  <c r="L866" i="23"/>
  <c r="L865" i="23"/>
  <c r="L864" i="23"/>
  <c r="L863" i="23"/>
  <c r="L862" i="23"/>
  <c r="L861" i="23"/>
  <c r="L860" i="23"/>
  <c r="L859" i="23"/>
  <c r="L858" i="23"/>
  <c r="L857" i="23"/>
  <c r="L856" i="23"/>
  <c r="L855" i="23"/>
  <c r="L854" i="23"/>
  <c r="L853" i="23"/>
  <c r="L852" i="23"/>
  <c r="L851" i="23"/>
  <c r="L850" i="23"/>
  <c r="L849" i="23"/>
  <c r="L848" i="23"/>
  <c r="L847" i="23"/>
  <c r="L846" i="23"/>
  <c r="L845" i="23"/>
  <c r="L844" i="23"/>
  <c r="L843" i="23"/>
  <c r="L842" i="23"/>
  <c r="L841" i="23"/>
  <c r="L840" i="23"/>
  <c r="L839" i="23"/>
  <c r="L838" i="23"/>
  <c r="L837" i="23"/>
  <c r="L836" i="23"/>
  <c r="L835" i="23"/>
  <c r="L834" i="23"/>
  <c r="L833" i="23"/>
  <c r="L832" i="23"/>
  <c r="L831" i="23"/>
  <c r="L830" i="23"/>
  <c r="L829" i="23"/>
  <c r="L828" i="23"/>
  <c r="L827" i="23"/>
  <c r="L826" i="23"/>
  <c r="L825" i="23"/>
  <c r="L824" i="23"/>
  <c r="L823" i="23"/>
  <c r="L822" i="23"/>
  <c r="L821" i="23"/>
  <c r="L820" i="23"/>
  <c r="L819" i="23"/>
  <c r="L818" i="23"/>
  <c r="L817" i="23"/>
  <c r="L816" i="23"/>
  <c r="L815" i="23"/>
  <c r="L814" i="23"/>
  <c r="L813" i="23"/>
  <c r="L812" i="23"/>
  <c r="L811" i="23"/>
  <c r="L810" i="23"/>
  <c r="L809" i="23"/>
  <c r="L808" i="23"/>
  <c r="L807" i="23"/>
  <c r="L806" i="23"/>
  <c r="L805" i="23"/>
  <c r="L804" i="23"/>
  <c r="L803" i="23"/>
  <c r="L802" i="23"/>
  <c r="L801" i="23"/>
  <c r="L800" i="23"/>
  <c r="L799" i="23"/>
  <c r="L798" i="23"/>
  <c r="L797" i="23"/>
  <c r="L796" i="23"/>
  <c r="L795" i="23"/>
  <c r="L794" i="23"/>
  <c r="L793" i="23"/>
  <c r="L792" i="23"/>
  <c r="L791" i="23"/>
  <c r="L790" i="23"/>
  <c r="L789" i="23"/>
  <c r="L788" i="23"/>
  <c r="L787" i="23"/>
  <c r="L786" i="23"/>
  <c r="L785" i="23"/>
  <c r="L784" i="23"/>
  <c r="L783" i="23"/>
  <c r="L782" i="23"/>
  <c r="L781" i="23"/>
  <c r="L780" i="23"/>
  <c r="L779" i="23"/>
  <c r="L778" i="23"/>
  <c r="L777" i="23"/>
  <c r="L776" i="23"/>
  <c r="L775" i="23"/>
  <c r="L774" i="23"/>
  <c r="L773" i="23"/>
  <c r="L772" i="23"/>
  <c r="L771" i="23"/>
  <c r="L770" i="23"/>
  <c r="L769" i="23"/>
  <c r="L768" i="23"/>
  <c r="L767" i="23"/>
  <c r="L766" i="23"/>
  <c r="L765" i="23"/>
  <c r="L764" i="23"/>
  <c r="L763" i="23"/>
  <c r="L762" i="23"/>
  <c r="L761" i="23"/>
  <c r="L760" i="23"/>
  <c r="L759" i="23"/>
  <c r="L758" i="23"/>
  <c r="L757" i="23"/>
  <c r="L756" i="23"/>
  <c r="L755" i="23"/>
  <c r="L754" i="23"/>
  <c r="L753" i="23"/>
  <c r="L752" i="23"/>
  <c r="L751" i="23"/>
  <c r="L750" i="23"/>
  <c r="L749" i="23"/>
  <c r="L748" i="23"/>
  <c r="L747" i="23"/>
  <c r="L746" i="23"/>
  <c r="L745" i="23"/>
  <c r="L744" i="23"/>
  <c r="L743" i="23"/>
  <c r="L742" i="23"/>
  <c r="L741" i="23"/>
  <c r="L740" i="23"/>
  <c r="L739" i="23"/>
  <c r="L738" i="23"/>
  <c r="L737" i="23"/>
  <c r="L736" i="23"/>
  <c r="L735" i="23"/>
  <c r="L734" i="23"/>
  <c r="L733" i="23"/>
  <c r="L732" i="23"/>
  <c r="L731" i="23"/>
  <c r="L730" i="23"/>
  <c r="L729" i="23"/>
  <c r="L728" i="23"/>
  <c r="L727" i="23"/>
  <c r="L726" i="23"/>
  <c r="L725" i="23"/>
  <c r="L724" i="23"/>
  <c r="L723" i="23"/>
  <c r="L722" i="23"/>
  <c r="L721" i="23"/>
  <c r="L720" i="23"/>
  <c r="L719" i="23"/>
  <c r="L718" i="23"/>
  <c r="L717" i="23"/>
  <c r="L716" i="23"/>
  <c r="L715" i="23"/>
  <c r="L714" i="23"/>
  <c r="L713" i="23"/>
  <c r="L712" i="23"/>
  <c r="L711" i="23"/>
  <c r="L710" i="23"/>
  <c r="L709" i="23"/>
  <c r="L708" i="23"/>
  <c r="L707" i="23"/>
  <c r="L706" i="23"/>
  <c r="L705" i="23"/>
  <c r="L704" i="23"/>
  <c r="L703" i="23"/>
  <c r="L702" i="23"/>
  <c r="L701" i="23"/>
  <c r="L700" i="23"/>
  <c r="L699" i="23"/>
  <c r="L698" i="23"/>
  <c r="L697" i="23"/>
  <c r="L696" i="23"/>
  <c r="L695" i="23"/>
  <c r="L694" i="23"/>
  <c r="L693" i="23"/>
  <c r="L692" i="23"/>
  <c r="L691" i="23"/>
  <c r="L690" i="23"/>
  <c r="L689" i="23"/>
  <c r="L688" i="23"/>
  <c r="L687" i="23"/>
  <c r="L686" i="23"/>
  <c r="L685" i="23"/>
  <c r="L684" i="23"/>
  <c r="L683" i="23"/>
  <c r="L682" i="23"/>
  <c r="L681" i="23"/>
  <c r="L680" i="23"/>
  <c r="L679" i="23"/>
  <c r="L678" i="23"/>
  <c r="L677" i="23"/>
  <c r="L676" i="23"/>
  <c r="L675" i="23"/>
  <c r="L674" i="23"/>
  <c r="L673" i="23"/>
  <c r="L672" i="23"/>
  <c r="L671" i="23"/>
  <c r="L670" i="23"/>
  <c r="L669" i="23"/>
  <c r="L668" i="23"/>
  <c r="L667" i="23"/>
  <c r="L666" i="23"/>
  <c r="L665" i="23"/>
  <c r="L664" i="23"/>
  <c r="L663" i="23"/>
  <c r="L662" i="23"/>
  <c r="L661" i="23"/>
  <c r="L660" i="23"/>
  <c r="L659" i="23"/>
  <c r="L658" i="23"/>
  <c r="L657" i="23"/>
  <c r="L656" i="23"/>
  <c r="L655" i="23"/>
  <c r="L654" i="23"/>
  <c r="L653" i="23"/>
  <c r="L652" i="23"/>
  <c r="L651" i="23"/>
  <c r="L650" i="23"/>
  <c r="L649" i="23"/>
  <c r="L648" i="23"/>
  <c r="L647" i="23"/>
  <c r="L646" i="23"/>
  <c r="L645" i="23"/>
  <c r="L644" i="23"/>
  <c r="L643" i="23"/>
  <c r="L642" i="23"/>
  <c r="L641" i="23"/>
  <c r="L640" i="23"/>
  <c r="L639" i="23"/>
  <c r="L638" i="23"/>
  <c r="L637" i="23"/>
  <c r="L636" i="23"/>
  <c r="L635" i="23"/>
  <c r="L634" i="23"/>
  <c r="L633" i="23"/>
  <c r="L632" i="23"/>
  <c r="L631" i="23"/>
  <c r="L630" i="23"/>
  <c r="L629" i="23"/>
  <c r="L628" i="23"/>
  <c r="L627" i="23"/>
  <c r="L626" i="23"/>
  <c r="L625" i="23"/>
  <c r="L624" i="23"/>
  <c r="L623" i="23"/>
  <c r="L622" i="23"/>
  <c r="L621" i="23"/>
  <c r="L620" i="23"/>
  <c r="L619" i="23"/>
  <c r="L618" i="23"/>
  <c r="L617" i="23"/>
  <c r="L616" i="23"/>
  <c r="L615" i="23"/>
  <c r="L614" i="23"/>
  <c r="L613" i="23"/>
  <c r="L612" i="23"/>
  <c r="L611" i="23"/>
  <c r="L610" i="23"/>
  <c r="L609" i="23"/>
  <c r="L608" i="23"/>
  <c r="L607" i="23"/>
  <c r="L606" i="23"/>
  <c r="L605" i="23"/>
  <c r="L604" i="23"/>
  <c r="L603" i="23"/>
  <c r="L602" i="23"/>
  <c r="L601" i="23"/>
  <c r="L600" i="23"/>
  <c r="L599" i="23"/>
  <c r="L598" i="23"/>
  <c r="L597" i="23"/>
  <c r="L596" i="23"/>
  <c r="L595" i="23"/>
  <c r="L594" i="23"/>
  <c r="L593" i="23"/>
  <c r="L592" i="23"/>
  <c r="L591" i="23"/>
  <c r="L590" i="23"/>
  <c r="L589" i="23"/>
  <c r="L588" i="23"/>
  <c r="L587" i="23"/>
  <c r="L586" i="23"/>
  <c r="L585" i="23"/>
  <c r="L584" i="23"/>
  <c r="L583" i="23"/>
  <c r="L582" i="23"/>
  <c r="L581" i="23"/>
  <c r="L580" i="23"/>
  <c r="L579" i="23"/>
  <c r="L578" i="23"/>
  <c r="L577" i="23"/>
  <c r="L576" i="23"/>
  <c r="L575" i="23"/>
  <c r="L574" i="23"/>
  <c r="L573" i="23"/>
  <c r="L572" i="23"/>
  <c r="L571" i="23"/>
  <c r="L570" i="23"/>
  <c r="L569" i="23"/>
  <c r="L568" i="23"/>
  <c r="L567" i="23"/>
  <c r="L566" i="23"/>
  <c r="L565" i="23"/>
  <c r="L564" i="23"/>
  <c r="L563" i="23"/>
  <c r="L562" i="23"/>
  <c r="L561" i="23"/>
  <c r="L560" i="23"/>
  <c r="L559" i="23"/>
  <c r="L558" i="23"/>
  <c r="L557" i="23"/>
  <c r="L556" i="23"/>
  <c r="L555" i="23"/>
  <c r="L554" i="23"/>
  <c r="L553" i="23"/>
  <c r="L552" i="23"/>
  <c r="L551" i="23"/>
  <c r="L550" i="23"/>
  <c r="L549" i="23"/>
  <c r="L548" i="23"/>
  <c r="L547" i="23"/>
  <c r="L546" i="23"/>
  <c r="L545" i="23"/>
  <c r="L544" i="23"/>
  <c r="L543" i="23"/>
  <c r="L542" i="23"/>
  <c r="L541" i="23"/>
  <c r="L540" i="23"/>
  <c r="L539" i="23"/>
  <c r="L538" i="23"/>
  <c r="L537" i="23"/>
  <c r="L536" i="23"/>
  <c r="L535" i="23"/>
  <c r="L534" i="23"/>
  <c r="L533" i="23"/>
  <c r="L532" i="23"/>
  <c r="L531" i="23"/>
  <c r="L530" i="23"/>
  <c r="L529" i="23"/>
  <c r="L528" i="23"/>
  <c r="L527" i="23"/>
  <c r="L526" i="23"/>
  <c r="L525" i="23"/>
  <c r="L524" i="23"/>
  <c r="L523" i="23"/>
  <c r="L522" i="23"/>
  <c r="L521" i="23"/>
  <c r="L520" i="23"/>
  <c r="L519" i="23"/>
  <c r="L518" i="23"/>
  <c r="L517" i="23"/>
  <c r="L516" i="23"/>
  <c r="L515" i="23"/>
  <c r="L514" i="23"/>
  <c r="L513" i="23"/>
  <c r="L512" i="23"/>
  <c r="L511" i="23"/>
  <c r="L510" i="23"/>
  <c r="L509" i="23"/>
  <c r="L508" i="23"/>
  <c r="L507" i="23"/>
  <c r="L506" i="23"/>
  <c r="L505" i="23"/>
  <c r="L504" i="23"/>
  <c r="L503" i="23"/>
  <c r="L502" i="23"/>
  <c r="L501" i="23"/>
  <c r="L500" i="23"/>
  <c r="L499" i="23"/>
  <c r="L498" i="23"/>
  <c r="L497" i="23"/>
  <c r="L496" i="23"/>
  <c r="L495" i="23"/>
  <c r="L494" i="23"/>
  <c r="L493" i="23"/>
  <c r="L492" i="23"/>
  <c r="L491" i="23"/>
  <c r="L490" i="23"/>
  <c r="L489" i="23"/>
  <c r="L488" i="23"/>
  <c r="L487" i="23"/>
  <c r="L486" i="23"/>
  <c r="L485" i="23"/>
  <c r="L484" i="23"/>
  <c r="L483" i="23"/>
  <c r="L482" i="23"/>
  <c r="L481" i="23"/>
  <c r="L480" i="23"/>
  <c r="L479" i="23"/>
  <c r="L478" i="23"/>
  <c r="L477" i="23"/>
  <c r="L476" i="23"/>
  <c r="L475" i="23"/>
  <c r="L474" i="23"/>
  <c r="L473" i="23"/>
  <c r="L472" i="23"/>
  <c r="L471" i="23"/>
  <c r="L470" i="23"/>
  <c r="L469" i="23"/>
  <c r="L468" i="23"/>
  <c r="L467" i="23"/>
  <c r="L466" i="23"/>
  <c r="L465" i="23"/>
  <c r="L464" i="23"/>
  <c r="L463" i="23"/>
  <c r="L462" i="23"/>
  <c r="L461" i="23"/>
  <c r="L460" i="23"/>
  <c r="L459" i="23"/>
  <c r="L458" i="23"/>
  <c r="L457" i="23"/>
  <c r="L456" i="23"/>
  <c r="L455" i="23"/>
  <c r="L454" i="23"/>
  <c r="L453" i="23"/>
  <c r="L452" i="23"/>
  <c r="L451" i="23"/>
  <c r="L450" i="23"/>
  <c r="L449" i="23"/>
  <c r="L448" i="23"/>
  <c r="L447" i="23"/>
  <c r="L446" i="23"/>
  <c r="L445" i="23"/>
  <c r="L444" i="23"/>
  <c r="L443" i="23"/>
  <c r="L442" i="23"/>
  <c r="L441" i="23"/>
  <c r="L440" i="23"/>
  <c r="L439" i="23"/>
  <c r="L438" i="23"/>
  <c r="L437" i="23"/>
  <c r="L436" i="23"/>
  <c r="L435" i="23"/>
  <c r="L434" i="23"/>
  <c r="L433" i="23"/>
  <c r="L432" i="23"/>
  <c r="L431" i="23"/>
  <c r="L430" i="23"/>
  <c r="L429" i="23"/>
  <c r="L428" i="23"/>
  <c r="L427" i="23"/>
  <c r="L426" i="23"/>
  <c r="L425" i="23"/>
  <c r="L424" i="23"/>
  <c r="L423" i="23"/>
  <c r="L422" i="23"/>
  <c r="L421" i="23"/>
  <c r="L420" i="23"/>
  <c r="L419" i="23"/>
  <c r="L418" i="23"/>
  <c r="L417" i="23"/>
  <c r="L416" i="23"/>
  <c r="L415" i="23"/>
  <c r="L414" i="23"/>
  <c r="L413" i="23"/>
  <c r="L412" i="23"/>
  <c r="L411" i="23"/>
  <c r="L410" i="23"/>
  <c r="L409" i="23"/>
  <c r="L408" i="23"/>
  <c r="L407" i="23"/>
  <c r="L406" i="23"/>
  <c r="L405" i="23"/>
  <c r="L404" i="23"/>
  <c r="L403" i="23"/>
  <c r="L402" i="23"/>
  <c r="L401" i="23"/>
  <c r="L400" i="23"/>
  <c r="L399" i="23"/>
  <c r="L398" i="23"/>
  <c r="L397" i="23"/>
  <c r="L396" i="23"/>
  <c r="L395" i="23"/>
  <c r="L394" i="23"/>
  <c r="L393" i="23"/>
  <c r="L392" i="23"/>
  <c r="L391" i="23"/>
  <c r="L390" i="23"/>
  <c r="L389" i="23"/>
  <c r="L388" i="23"/>
  <c r="L387" i="23"/>
  <c r="L386" i="23"/>
  <c r="L385" i="23"/>
  <c r="L384" i="23"/>
  <c r="L383" i="23"/>
  <c r="L382" i="23"/>
  <c r="L381" i="23"/>
  <c r="L380" i="23"/>
  <c r="L379" i="23"/>
  <c r="L378" i="23"/>
  <c r="L377" i="23"/>
  <c r="L376" i="23"/>
  <c r="L375" i="23"/>
  <c r="L374" i="23"/>
  <c r="L373" i="23"/>
  <c r="L372"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5" i="23"/>
  <c r="L304" i="23"/>
  <c r="L303" i="23"/>
  <c r="L302" i="23"/>
  <c r="L301" i="23"/>
  <c r="L300" i="23"/>
  <c r="L299" i="23"/>
  <c r="L298" i="23"/>
  <c r="L297" i="23"/>
  <c r="L296" i="23"/>
  <c r="L295" i="23"/>
  <c r="L294" i="23"/>
  <c r="L293" i="23"/>
  <c r="L292" i="23"/>
  <c r="L291" i="23"/>
  <c r="L290" i="23"/>
  <c r="L289" i="23"/>
  <c r="L288" i="23"/>
  <c r="L287" i="23"/>
  <c r="L286" i="23"/>
  <c r="L285" i="23"/>
  <c r="L284" i="23"/>
  <c r="L283" i="23"/>
  <c r="L282" i="23"/>
  <c r="L281" i="23"/>
  <c r="L280" i="23"/>
  <c r="L279" i="23"/>
  <c r="L278" i="23"/>
  <c r="L277" i="23"/>
  <c r="L276" i="23"/>
  <c r="L275" i="23"/>
  <c r="L274" i="23"/>
  <c r="L273" i="23"/>
  <c r="L272" i="23"/>
  <c r="L271" i="23"/>
  <c r="L270" i="23"/>
  <c r="L269" i="23"/>
  <c r="L268" i="23"/>
  <c r="L267" i="23"/>
  <c r="L266" i="23"/>
  <c r="L265" i="23"/>
  <c r="L264" i="23"/>
  <c r="L263" i="23"/>
  <c r="L262" i="23"/>
  <c r="L261" i="23"/>
  <c r="L260" i="23"/>
  <c r="L259" i="23"/>
  <c r="L258" i="23"/>
  <c r="L257" i="23"/>
  <c r="L256" i="23"/>
  <c r="L255" i="23"/>
  <c r="L254" i="23"/>
  <c r="L253" i="23"/>
  <c r="L252" i="23"/>
  <c r="L251" i="23"/>
  <c r="L250" i="23"/>
  <c r="L249" i="23"/>
  <c r="L248" i="23"/>
  <c r="L247" i="23"/>
  <c r="L246" i="23"/>
  <c r="L245" i="23"/>
  <c r="L244" i="23"/>
  <c r="L243" i="23"/>
  <c r="L242" i="23"/>
  <c r="L241" i="23"/>
  <c r="L240" i="23"/>
  <c r="L239" i="23"/>
  <c r="L238" i="23"/>
  <c r="L237" i="23"/>
  <c r="L236" i="23"/>
  <c r="L235" i="23"/>
  <c r="L234" i="23"/>
  <c r="L233" i="23"/>
  <c r="L232" i="23"/>
  <c r="L231" i="23"/>
  <c r="L230" i="23"/>
  <c r="L229" i="23"/>
  <c r="L228" i="23"/>
  <c r="L227" i="23"/>
  <c r="L226" i="23"/>
  <c r="L225" i="23"/>
  <c r="L224" i="23"/>
  <c r="L223" i="23"/>
  <c r="L222" i="23"/>
  <c r="L221" i="23"/>
  <c r="L220" i="23"/>
  <c r="L219" i="23"/>
  <c r="L218" i="23"/>
  <c r="L217" i="23"/>
  <c r="L216" i="23"/>
  <c r="L215" i="23"/>
  <c r="L214" i="23"/>
  <c r="L213" i="23"/>
  <c r="L212" i="23"/>
  <c r="L211" i="23"/>
  <c r="L210" i="23"/>
  <c r="L209" i="23"/>
  <c r="L208" i="23"/>
  <c r="L207" i="23"/>
  <c r="L206" i="23"/>
  <c r="L205" i="23"/>
  <c r="L204" i="23"/>
  <c r="L203" i="23"/>
  <c r="L202" i="23"/>
  <c r="L201" i="23"/>
  <c r="L200" i="23"/>
  <c r="L199" i="23"/>
  <c r="L198"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77" i="23"/>
  <c r="L76" i="23"/>
  <c r="L75" i="23"/>
  <c r="L74" i="23"/>
  <c r="L73" i="23"/>
  <c r="L72" i="23"/>
  <c r="L71" i="23"/>
  <c r="L70"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40"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3" i="23"/>
  <c r="L12" i="23"/>
  <c r="L11" i="23"/>
  <c r="L10" i="23"/>
  <c r="L9" i="23"/>
  <c r="L8" i="23"/>
  <c r="L7" i="23"/>
  <c r="L6" i="23"/>
  <c r="L5" i="23"/>
  <c r="L4" i="23"/>
  <c r="L3" i="23"/>
  <c r="L2" i="23"/>
  <c r="B9" i="17"/>
  <c r="L1" i="23" l="1"/>
  <c r="I1"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J2" i="4"/>
  <c r="I1196" i="23"/>
  <c r="J1196" i="23" s="1"/>
  <c r="I1195" i="23"/>
  <c r="J1194" i="23"/>
  <c r="I1194" i="23"/>
  <c r="I1193" i="23"/>
  <c r="J1193" i="23" s="1"/>
  <c r="I1192" i="23"/>
  <c r="I1191" i="23"/>
  <c r="J1191" i="23" s="1"/>
  <c r="I1190" i="23"/>
  <c r="I1189" i="23"/>
  <c r="J1189" i="23" s="1"/>
  <c r="I1188" i="23"/>
  <c r="J1188" i="23" s="1"/>
  <c r="I1187" i="23"/>
  <c r="J1187" i="23" s="1"/>
  <c r="I1186" i="23"/>
  <c r="J1186" i="23" s="1"/>
  <c r="I1185" i="23"/>
  <c r="J1185" i="23" s="1"/>
  <c r="I1184" i="23"/>
  <c r="J1183" i="23"/>
  <c r="I1183" i="23"/>
  <c r="I1182" i="23"/>
  <c r="I1181" i="23"/>
  <c r="I1180" i="23"/>
  <c r="J1180" i="23" s="1"/>
  <c r="I1179" i="23"/>
  <c r="J1179" i="23" s="1"/>
  <c r="I1178" i="23"/>
  <c r="J1178" i="23" s="1"/>
  <c r="I1177" i="23"/>
  <c r="J1177" i="23" s="1"/>
  <c r="I1176" i="23"/>
  <c r="J1176" i="23" s="1"/>
  <c r="I1175" i="23"/>
  <c r="J1175" i="23" s="1"/>
  <c r="I1174" i="23"/>
  <c r="I1173" i="23"/>
  <c r="I1172" i="23"/>
  <c r="J1172" i="23" s="1"/>
  <c r="J1171" i="23"/>
  <c r="I1171" i="23"/>
  <c r="I1170" i="23"/>
  <c r="J1170" i="23" s="1"/>
  <c r="I1169" i="23"/>
  <c r="J1169" i="23" s="1"/>
  <c r="I1168" i="23"/>
  <c r="J1168" i="23" s="1"/>
  <c r="I1167" i="23"/>
  <c r="J1167" i="23" s="1"/>
  <c r="I1166" i="23"/>
  <c r="I1165" i="23"/>
  <c r="J1165" i="23" s="1"/>
  <c r="I1164" i="23"/>
  <c r="J1164" i="23" s="1"/>
  <c r="I1163" i="23"/>
  <c r="I1162" i="23"/>
  <c r="J1162" i="23" s="1"/>
  <c r="I1161" i="23"/>
  <c r="J1161" i="23" s="1"/>
  <c r="I1160" i="23"/>
  <c r="I1159" i="23"/>
  <c r="J1159" i="23" s="1"/>
  <c r="I1158" i="23"/>
  <c r="I1157" i="23"/>
  <c r="I1156" i="23"/>
  <c r="J1156" i="23" s="1"/>
  <c r="I1155" i="23"/>
  <c r="I1154" i="23"/>
  <c r="J1154" i="23" s="1"/>
  <c r="I1153" i="23"/>
  <c r="J1153" i="23" s="1"/>
  <c r="I1152" i="23"/>
  <c r="J1152" i="23" s="1"/>
  <c r="I1151" i="23"/>
  <c r="J1151" i="23" s="1"/>
  <c r="I1150" i="23"/>
  <c r="I1149" i="23"/>
  <c r="J1149" i="23" s="1"/>
  <c r="I1148" i="23"/>
  <c r="J1148" i="23" s="1"/>
  <c r="I1147" i="23"/>
  <c r="I1146" i="23"/>
  <c r="J1146" i="23" s="1"/>
  <c r="I1145" i="23"/>
  <c r="J1145" i="23" s="1"/>
  <c r="I1144" i="23"/>
  <c r="J1144" i="23" s="1"/>
  <c r="I1143" i="23"/>
  <c r="J1143" i="23" s="1"/>
  <c r="I1142" i="23"/>
  <c r="I1141" i="23"/>
  <c r="J1141" i="23" s="1"/>
  <c r="I1140" i="23"/>
  <c r="J1140" i="23" s="1"/>
  <c r="I1139" i="23"/>
  <c r="J1139" i="23" s="1"/>
  <c r="I1138" i="23"/>
  <c r="J1138" i="23" s="1"/>
  <c r="I1137" i="23"/>
  <c r="J1137" i="23" s="1"/>
  <c r="I1136" i="23"/>
  <c r="J1136" i="23" s="1"/>
  <c r="I1135" i="23"/>
  <c r="J1135" i="23" s="1"/>
  <c r="I1134" i="23"/>
  <c r="I1133" i="23"/>
  <c r="I1132" i="23"/>
  <c r="J1132" i="23" s="1"/>
  <c r="I1131" i="23"/>
  <c r="J1131" i="23" s="1"/>
  <c r="I1130" i="23"/>
  <c r="I1129" i="23"/>
  <c r="J1129" i="23" s="1"/>
  <c r="J1128" i="23"/>
  <c r="I1128" i="23"/>
  <c r="I1127" i="23"/>
  <c r="J1127" i="23" s="1"/>
  <c r="I1126" i="23"/>
  <c r="J1125" i="23"/>
  <c r="I1125" i="23"/>
  <c r="I1124" i="23"/>
  <c r="J1124" i="23" s="1"/>
  <c r="I1123" i="23"/>
  <c r="I1122" i="23"/>
  <c r="J1122" i="23" s="1"/>
  <c r="I1121" i="23"/>
  <c r="J1121" i="23" s="1"/>
  <c r="I1120" i="23"/>
  <c r="I1119" i="23"/>
  <c r="J1119" i="23" s="1"/>
  <c r="I1118" i="23"/>
  <c r="I1117" i="23"/>
  <c r="J1117" i="23" s="1"/>
  <c r="I1116" i="23"/>
  <c r="J1116" i="23" s="1"/>
  <c r="I1115" i="23"/>
  <c r="I1114" i="23"/>
  <c r="J1114" i="23" s="1"/>
  <c r="J1113" i="23"/>
  <c r="I1113" i="23"/>
  <c r="I1112" i="23"/>
  <c r="J1112" i="23" s="1"/>
  <c r="I1111" i="23"/>
  <c r="J1111" i="23" s="1"/>
  <c r="I1110" i="23"/>
  <c r="I1109" i="23"/>
  <c r="J1109" i="23" s="1"/>
  <c r="I1108" i="23"/>
  <c r="J1108" i="23" s="1"/>
  <c r="I1107" i="23"/>
  <c r="J1107" i="23" s="1"/>
  <c r="I1106" i="23"/>
  <c r="I1105" i="23"/>
  <c r="J1105" i="23" s="1"/>
  <c r="I1104" i="23"/>
  <c r="J1104" i="23" s="1"/>
  <c r="I1103" i="23"/>
  <c r="J1103" i="23" s="1"/>
  <c r="I1102" i="23"/>
  <c r="I1101" i="23"/>
  <c r="J1101" i="23" s="1"/>
  <c r="I1100" i="23"/>
  <c r="J1100" i="23" s="1"/>
  <c r="I1099" i="23"/>
  <c r="I1098" i="23"/>
  <c r="J1098" i="23" s="1"/>
  <c r="J1097" i="23"/>
  <c r="I1097" i="23"/>
  <c r="I1096" i="23"/>
  <c r="I1095" i="23"/>
  <c r="J1095" i="23" s="1"/>
  <c r="I1094" i="23"/>
  <c r="I1093" i="23"/>
  <c r="I1092" i="23"/>
  <c r="J1092" i="23" s="1"/>
  <c r="I1091" i="23"/>
  <c r="I1090" i="23"/>
  <c r="J1090" i="23" s="1"/>
  <c r="I1089" i="23"/>
  <c r="J1089" i="23" s="1"/>
  <c r="I1088" i="23"/>
  <c r="J1088" i="23" s="1"/>
  <c r="I1087" i="23"/>
  <c r="J1087" i="23" s="1"/>
  <c r="I1086" i="23"/>
  <c r="I1085" i="23"/>
  <c r="J1085" i="23" s="1"/>
  <c r="I1084" i="23"/>
  <c r="J1084" i="23" s="1"/>
  <c r="I1083" i="23"/>
  <c r="I1082" i="23"/>
  <c r="I1081" i="23"/>
  <c r="J1081" i="23" s="1"/>
  <c r="I1080" i="23"/>
  <c r="J1080" i="23" s="1"/>
  <c r="I1079" i="23"/>
  <c r="J1079" i="23" s="1"/>
  <c r="I1078" i="23"/>
  <c r="J1077" i="23"/>
  <c r="I1077" i="23"/>
  <c r="I1076" i="23"/>
  <c r="J1076" i="23" s="1"/>
  <c r="I1075" i="23"/>
  <c r="J1075" i="23" s="1"/>
  <c r="I1074" i="23"/>
  <c r="J1074" i="23" s="1"/>
  <c r="I1073" i="23"/>
  <c r="J1073" i="23" s="1"/>
  <c r="I1072" i="23"/>
  <c r="J1072" i="23" s="1"/>
  <c r="I1071" i="23"/>
  <c r="J1071" i="23" s="1"/>
  <c r="I1070" i="23"/>
  <c r="I1069" i="23"/>
  <c r="I1068" i="23"/>
  <c r="J1068" i="23" s="1"/>
  <c r="I1067" i="23"/>
  <c r="J1067" i="23" s="1"/>
  <c r="I1066" i="23"/>
  <c r="I1065" i="23"/>
  <c r="J1065" i="23" s="1"/>
  <c r="I1064" i="23"/>
  <c r="J1064" i="23" s="1"/>
  <c r="I1063" i="23"/>
  <c r="J1063" i="23" s="1"/>
  <c r="I1062" i="23"/>
  <c r="I1061" i="23"/>
  <c r="J1061" i="23" s="1"/>
  <c r="I1060" i="23"/>
  <c r="J1060" i="23" s="1"/>
  <c r="I1059" i="23"/>
  <c r="I1058" i="23"/>
  <c r="J1058" i="23" s="1"/>
  <c r="I1057" i="23"/>
  <c r="J1057" i="23" s="1"/>
  <c r="I1056" i="23"/>
  <c r="I1055" i="23"/>
  <c r="J1055" i="23" s="1"/>
  <c r="I1054" i="23"/>
  <c r="I1053" i="23"/>
  <c r="J1053" i="23" s="1"/>
  <c r="I1052" i="23"/>
  <c r="J1052" i="23" s="1"/>
  <c r="I1051" i="23"/>
  <c r="I1050" i="23"/>
  <c r="J1050" i="23" s="1"/>
  <c r="I1049" i="23"/>
  <c r="J1049" i="23" s="1"/>
  <c r="I1048" i="23"/>
  <c r="I1047" i="23"/>
  <c r="J1047" i="23" s="1"/>
  <c r="I1046" i="23"/>
  <c r="I1045" i="23"/>
  <c r="J1045" i="23" s="1"/>
  <c r="I1044" i="23"/>
  <c r="J1044" i="23" s="1"/>
  <c r="I1043" i="23"/>
  <c r="J1043" i="23" s="1"/>
  <c r="I1042" i="23"/>
  <c r="J1041" i="23"/>
  <c r="I1041" i="23"/>
  <c r="I1040" i="23"/>
  <c r="J1040" i="23" s="1"/>
  <c r="I1039" i="23"/>
  <c r="J1039" i="23" s="1"/>
  <c r="I1038" i="23"/>
  <c r="I1037" i="23"/>
  <c r="J1037" i="23" s="1"/>
  <c r="I1036" i="23"/>
  <c r="J1036" i="23" s="1"/>
  <c r="I1035" i="23"/>
  <c r="J1034" i="23"/>
  <c r="I1034" i="23"/>
  <c r="I1033" i="23"/>
  <c r="J1033" i="23" s="1"/>
  <c r="I1032" i="23"/>
  <c r="J1031" i="23"/>
  <c r="I1031" i="23"/>
  <c r="I1030" i="23"/>
  <c r="I1029" i="23"/>
  <c r="I1028" i="23"/>
  <c r="J1028" i="23" s="1"/>
  <c r="I1027" i="23"/>
  <c r="I1026" i="23"/>
  <c r="J1026" i="23" s="1"/>
  <c r="I1025" i="23"/>
  <c r="J1025" i="23" s="1"/>
  <c r="I1024" i="23"/>
  <c r="J1024" i="23" s="1"/>
  <c r="I1023" i="23"/>
  <c r="J1023" i="23" s="1"/>
  <c r="I1022" i="23"/>
  <c r="I1021" i="23"/>
  <c r="J1021" i="23" s="1"/>
  <c r="I1020" i="23"/>
  <c r="J1020" i="23" s="1"/>
  <c r="I1019" i="23"/>
  <c r="I1018" i="23"/>
  <c r="I1017" i="23"/>
  <c r="J1017" i="23" s="1"/>
  <c r="I1016" i="23"/>
  <c r="J1016" i="23" s="1"/>
  <c r="I1015" i="23"/>
  <c r="J1015" i="23" s="1"/>
  <c r="I1014" i="23"/>
  <c r="I1013" i="23"/>
  <c r="J1013" i="23" s="1"/>
  <c r="I1012" i="23"/>
  <c r="J1012" i="23" s="1"/>
  <c r="I1011" i="23"/>
  <c r="J1011" i="23" s="1"/>
  <c r="I1010" i="23"/>
  <c r="J1010" i="23" s="1"/>
  <c r="I1009" i="23"/>
  <c r="J1009" i="23" s="1"/>
  <c r="I1008" i="23"/>
  <c r="J1008" i="23" s="1"/>
  <c r="J1007" i="23"/>
  <c r="I1007" i="23"/>
  <c r="I1006" i="23"/>
  <c r="I1005" i="23"/>
  <c r="J1005" i="23" s="1"/>
  <c r="I1004" i="23"/>
  <c r="J1004" i="23" s="1"/>
  <c r="I1003" i="23"/>
  <c r="J1003" i="23" s="1"/>
  <c r="I1002" i="23"/>
  <c r="I1001" i="23"/>
  <c r="J1001" i="23" s="1"/>
  <c r="I1000" i="23"/>
  <c r="J1000" i="23" s="1"/>
  <c r="J999" i="23"/>
  <c r="I999" i="23"/>
  <c r="I998" i="23"/>
  <c r="I997" i="23"/>
  <c r="J997" i="23" s="1"/>
  <c r="I996" i="23"/>
  <c r="J996" i="23" s="1"/>
  <c r="I995" i="23"/>
  <c r="J995" i="23" s="1"/>
  <c r="I994" i="23"/>
  <c r="I993" i="23"/>
  <c r="J993" i="23" s="1"/>
  <c r="I992" i="23"/>
  <c r="J992" i="23" s="1"/>
  <c r="I991" i="23"/>
  <c r="J991" i="23" s="1"/>
  <c r="I990" i="23"/>
  <c r="I989" i="23"/>
  <c r="I988" i="23"/>
  <c r="J988" i="23" s="1"/>
  <c r="I987" i="23"/>
  <c r="J987" i="23" s="1"/>
  <c r="I986" i="23"/>
  <c r="J986" i="23" s="1"/>
  <c r="I985" i="23"/>
  <c r="J985" i="23" s="1"/>
  <c r="I984" i="23"/>
  <c r="J984" i="23" s="1"/>
  <c r="I983" i="23"/>
  <c r="J983" i="23" s="1"/>
  <c r="I982" i="23"/>
  <c r="I981" i="23"/>
  <c r="J981" i="23" s="1"/>
  <c r="I980" i="23"/>
  <c r="J980" i="23" s="1"/>
  <c r="I979" i="23"/>
  <c r="I978" i="23"/>
  <c r="J978" i="23" s="1"/>
  <c r="I977" i="23"/>
  <c r="J977" i="23" s="1"/>
  <c r="I976" i="23"/>
  <c r="J975" i="23"/>
  <c r="I975" i="23"/>
  <c r="I974" i="23"/>
  <c r="I973" i="23"/>
  <c r="I972" i="23"/>
  <c r="J972" i="23" s="1"/>
  <c r="I971" i="23"/>
  <c r="I970" i="23"/>
  <c r="I969" i="23"/>
  <c r="J969" i="23" s="1"/>
  <c r="I968" i="23"/>
  <c r="J968" i="23" s="1"/>
  <c r="I967" i="23"/>
  <c r="I966" i="23"/>
  <c r="I965" i="23"/>
  <c r="J965" i="23" s="1"/>
  <c r="I964" i="23"/>
  <c r="J964" i="23" s="1"/>
  <c r="J963" i="23"/>
  <c r="I963" i="23"/>
  <c r="I962" i="23"/>
  <c r="J962" i="23" s="1"/>
  <c r="I961" i="23"/>
  <c r="J961" i="23" s="1"/>
  <c r="I960" i="23"/>
  <c r="J960" i="23" s="1"/>
  <c r="I959" i="23"/>
  <c r="J959" i="23" s="1"/>
  <c r="I958" i="23"/>
  <c r="I957" i="23"/>
  <c r="I956" i="23"/>
  <c r="J956" i="23" s="1"/>
  <c r="I955" i="23"/>
  <c r="I954" i="23"/>
  <c r="J954" i="23" s="1"/>
  <c r="I953" i="23"/>
  <c r="J953" i="23" s="1"/>
  <c r="I952" i="23"/>
  <c r="I951" i="23"/>
  <c r="J951" i="23" s="1"/>
  <c r="I950" i="23"/>
  <c r="J950" i="23" s="1"/>
  <c r="I949" i="23"/>
  <c r="J949" i="23" s="1"/>
  <c r="I948" i="23"/>
  <c r="J947" i="23"/>
  <c r="I947" i="23"/>
  <c r="I946" i="23"/>
  <c r="J946" i="23" s="1"/>
  <c r="I945" i="23"/>
  <c r="J945" i="23" s="1"/>
  <c r="J944" i="23"/>
  <c r="I944" i="23"/>
  <c r="J943" i="23"/>
  <c r="I943" i="23"/>
  <c r="I942" i="23"/>
  <c r="J942" i="23" s="1"/>
  <c r="I941" i="23"/>
  <c r="J941" i="23" s="1"/>
  <c r="I940" i="23"/>
  <c r="J940" i="23" s="1"/>
  <c r="I939" i="23"/>
  <c r="J939" i="23" s="1"/>
  <c r="I938" i="23"/>
  <c r="J938" i="23" s="1"/>
  <c r="I937" i="23"/>
  <c r="J937" i="23" s="1"/>
  <c r="I936" i="23"/>
  <c r="I935" i="23"/>
  <c r="I934" i="23"/>
  <c r="J934" i="23" s="1"/>
  <c r="I933" i="23"/>
  <c r="J933" i="23" s="1"/>
  <c r="I932" i="23"/>
  <c r="I931" i="23"/>
  <c r="J931" i="23" s="1"/>
  <c r="I930" i="23"/>
  <c r="J930" i="23" s="1"/>
  <c r="I929" i="23"/>
  <c r="J929" i="23" s="1"/>
  <c r="I928" i="23"/>
  <c r="I927" i="23"/>
  <c r="J927" i="23" s="1"/>
  <c r="I926" i="23"/>
  <c r="I925" i="23"/>
  <c r="I924" i="23"/>
  <c r="J924" i="23" s="1"/>
  <c r="I923" i="23"/>
  <c r="I922" i="23"/>
  <c r="J922" i="23" s="1"/>
  <c r="I921" i="23"/>
  <c r="J921" i="23" s="1"/>
  <c r="I920" i="23"/>
  <c r="J920" i="23" s="1"/>
  <c r="I919" i="23"/>
  <c r="J919" i="23" s="1"/>
  <c r="I918" i="23"/>
  <c r="J918" i="23" s="1"/>
  <c r="J917" i="23"/>
  <c r="I917" i="23"/>
  <c r="I916" i="23"/>
  <c r="J916" i="23" s="1"/>
  <c r="I915" i="23"/>
  <c r="J915" i="23" s="1"/>
  <c r="J914" i="23"/>
  <c r="I914" i="23"/>
  <c r="I913" i="23"/>
  <c r="J913" i="23" s="1"/>
  <c r="I912" i="23"/>
  <c r="J912" i="23" s="1"/>
  <c r="I911" i="23"/>
  <c r="I910" i="23"/>
  <c r="J910" i="23" s="1"/>
  <c r="I909" i="23"/>
  <c r="J909" i="23" s="1"/>
  <c r="I908" i="23"/>
  <c r="J908" i="23" s="1"/>
  <c r="I907" i="23"/>
  <c r="J907" i="23" s="1"/>
  <c r="I906" i="23"/>
  <c r="J906" i="23" s="1"/>
  <c r="I905" i="23"/>
  <c r="J905" i="23" s="1"/>
  <c r="I904" i="23"/>
  <c r="J904" i="23" s="1"/>
  <c r="I903" i="23"/>
  <c r="I902" i="23"/>
  <c r="J902" i="23" s="1"/>
  <c r="I901" i="23"/>
  <c r="J901" i="23" s="1"/>
  <c r="I900" i="23"/>
  <c r="J899" i="23"/>
  <c r="I899" i="23"/>
  <c r="I898" i="23"/>
  <c r="I897" i="23"/>
  <c r="J897" i="23" s="1"/>
  <c r="I896" i="23"/>
  <c r="J896" i="23" s="1"/>
  <c r="I895" i="23"/>
  <c r="J895" i="23" s="1"/>
  <c r="I894" i="23"/>
  <c r="I893" i="23"/>
  <c r="J893" i="23" s="1"/>
  <c r="I892" i="23"/>
  <c r="I891" i="23"/>
  <c r="I890" i="23"/>
  <c r="J890" i="23" s="1"/>
  <c r="I889" i="23"/>
  <c r="J889" i="23" s="1"/>
  <c r="I888" i="23"/>
  <c r="I887" i="23"/>
  <c r="J887" i="23" s="1"/>
  <c r="I886" i="23"/>
  <c r="J886" i="23" s="1"/>
  <c r="J885" i="23"/>
  <c r="I885" i="23"/>
  <c r="I884" i="23"/>
  <c r="J884" i="23" s="1"/>
  <c r="I883" i="23"/>
  <c r="I882" i="23"/>
  <c r="I881" i="23"/>
  <c r="J881" i="23" s="1"/>
  <c r="I880" i="23"/>
  <c r="J880" i="23" s="1"/>
  <c r="I879" i="23"/>
  <c r="I878" i="23"/>
  <c r="J878" i="23" s="1"/>
  <c r="I877" i="23"/>
  <c r="J877" i="23" s="1"/>
  <c r="I876" i="23"/>
  <c r="I875" i="23"/>
  <c r="I874" i="23"/>
  <c r="J874" i="23" s="1"/>
  <c r="I873" i="23"/>
  <c r="J873" i="23" s="1"/>
  <c r="I872" i="23"/>
  <c r="J872" i="23" s="1"/>
  <c r="I871" i="23"/>
  <c r="J871" i="23" s="1"/>
  <c r="I870" i="23"/>
  <c r="J869" i="23"/>
  <c r="I869" i="23"/>
  <c r="I868" i="23"/>
  <c r="J868" i="23" s="1"/>
  <c r="I867" i="23"/>
  <c r="J867" i="23" s="1"/>
  <c r="J866" i="23"/>
  <c r="I866" i="23"/>
  <c r="I865" i="23"/>
  <c r="J865" i="23" s="1"/>
  <c r="I864" i="23"/>
  <c r="I863" i="23"/>
  <c r="J863" i="23" s="1"/>
  <c r="I862" i="23"/>
  <c r="I861" i="23"/>
  <c r="J861" i="23" s="1"/>
  <c r="I860" i="23"/>
  <c r="J860" i="23" s="1"/>
  <c r="I859" i="23"/>
  <c r="I858" i="23"/>
  <c r="J858" i="23" s="1"/>
  <c r="I857" i="23"/>
  <c r="I856" i="23"/>
  <c r="J856" i="23" s="1"/>
  <c r="I855" i="23"/>
  <c r="J855" i="23" s="1"/>
  <c r="I854" i="23"/>
  <c r="J854" i="23" s="1"/>
  <c r="J853" i="23"/>
  <c r="I853" i="23"/>
  <c r="I852" i="23"/>
  <c r="J852" i="23" s="1"/>
  <c r="I851" i="23"/>
  <c r="J851" i="23" s="1"/>
  <c r="J850" i="23"/>
  <c r="I850" i="23"/>
  <c r="I849" i="23"/>
  <c r="J849" i="23" s="1"/>
  <c r="I848" i="23"/>
  <c r="I847" i="23"/>
  <c r="J847" i="23" s="1"/>
  <c r="I846" i="23"/>
  <c r="J846" i="23" s="1"/>
  <c r="I845" i="23"/>
  <c r="J845" i="23" s="1"/>
  <c r="I844" i="23"/>
  <c r="J844" i="23" s="1"/>
  <c r="I843" i="23"/>
  <c r="J843" i="23" s="1"/>
  <c r="I842" i="23"/>
  <c r="J842" i="23" s="1"/>
  <c r="I841" i="23"/>
  <c r="J841" i="23" s="1"/>
  <c r="I840" i="23"/>
  <c r="J840" i="23" s="1"/>
  <c r="I839" i="23"/>
  <c r="J839" i="23" s="1"/>
  <c r="J838" i="23"/>
  <c r="I838" i="23"/>
  <c r="I837" i="23"/>
  <c r="I836" i="23"/>
  <c r="J836" i="23" s="1"/>
  <c r="I835" i="23"/>
  <c r="J835" i="23" s="1"/>
  <c r="I834" i="23"/>
  <c r="I833" i="23"/>
  <c r="I832" i="23"/>
  <c r="J832" i="23" s="1"/>
  <c r="I831" i="23"/>
  <c r="I830" i="23"/>
  <c r="J830" i="23" s="1"/>
  <c r="I829" i="23"/>
  <c r="J829" i="23" s="1"/>
  <c r="I828" i="23"/>
  <c r="I827" i="23"/>
  <c r="J827" i="23" s="1"/>
  <c r="I826" i="23"/>
  <c r="J826" i="23" s="1"/>
  <c r="I825" i="23"/>
  <c r="J825" i="23" s="1"/>
  <c r="I824" i="23"/>
  <c r="J824" i="23" s="1"/>
  <c r="I823" i="23"/>
  <c r="J823" i="23" s="1"/>
  <c r="J822" i="23"/>
  <c r="I822" i="23"/>
  <c r="I821" i="23"/>
  <c r="J821" i="23" s="1"/>
  <c r="I820" i="23"/>
  <c r="J820" i="23" s="1"/>
  <c r="I819" i="23"/>
  <c r="I818" i="23"/>
  <c r="J818" i="23" s="1"/>
  <c r="I817" i="23"/>
  <c r="J817" i="23" s="1"/>
  <c r="I816" i="23"/>
  <c r="I815" i="23"/>
  <c r="J815" i="23" s="1"/>
  <c r="I814" i="23"/>
  <c r="J814" i="23" s="1"/>
  <c r="I813" i="23"/>
  <c r="J813" i="23" s="1"/>
  <c r="I812" i="23"/>
  <c r="J812" i="23" s="1"/>
  <c r="I811" i="23"/>
  <c r="J811" i="23" s="1"/>
  <c r="I810" i="23"/>
  <c r="J810" i="23" s="1"/>
  <c r="I809" i="23"/>
  <c r="J809" i="23" s="1"/>
  <c r="I808" i="23"/>
  <c r="J808" i="23" s="1"/>
  <c r="J807" i="23"/>
  <c r="I807" i="23"/>
  <c r="I806" i="23"/>
  <c r="J806" i="23" s="1"/>
  <c r="I805" i="23"/>
  <c r="I804" i="23"/>
  <c r="J804" i="23" s="1"/>
  <c r="I803" i="23"/>
  <c r="J803" i="23" s="1"/>
  <c r="I802" i="23"/>
  <c r="I801" i="23"/>
  <c r="J801" i="23" s="1"/>
  <c r="I800" i="23"/>
  <c r="J800" i="23" s="1"/>
  <c r="I799" i="23"/>
  <c r="I798" i="23"/>
  <c r="J798" i="23" s="1"/>
  <c r="I797" i="23"/>
  <c r="J797" i="23" s="1"/>
  <c r="I796" i="23"/>
  <c r="I795" i="23"/>
  <c r="I794" i="23"/>
  <c r="J794" i="23" s="1"/>
  <c r="I793" i="23"/>
  <c r="J793" i="23" s="1"/>
  <c r="I792" i="23"/>
  <c r="J792" i="23" s="1"/>
  <c r="I791" i="23"/>
  <c r="J791" i="23" s="1"/>
  <c r="I790" i="23"/>
  <c r="J790" i="23" s="1"/>
  <c r="I789" i="23"/>
  <c r="J789" i="23" s="1"/>
  <c r="I788" i="23"/>
  <c r="J788" i="23" s="1"/>
  <c r="I787" i="23"/>
  <c r="J787" i="23" s="1"/>
  <c r="I786" i="23"/>
  <c r="J786" i="23" s="1"/>
  <c r="I785" i="23"/>
  <c r="J785" i="23" s="1"/>
  <c r="I784" i="23"/>
  <c r="I783" i="23"/>
  <c r="J783" i="23" s="1"/>
  <c r="I782" i="23"/>
  <c r="J782" i="23" s="1"/>
  <c r="I781" i="23"/>
  <c r="I780" i="23"/>
  <c r="J780" i="23" s="1"/>
  <c r="I779" i="23"/>
  <c r="J779" i="23" s="1"/>
  <c r="I778" i="23"/>
  <c r="J778" i="23" s="1"/>
  <c r="I777" i="23"/>
  <c r="J777" i="23" s="1"/>
  <c r="J776" i="23"/>
  <c r="I776" i="23"/>
  <c r="I775" i="23"/>
  <c r="J775" i="23" s="1"/>
  <c r="I774" i="23"/>
  <c r="J774" i="23" s="1"/>
  <c r="I773" i="23"/>
  <c r="I772" i="23"/>
  <c r="J772" i="23" s="1"/>
  <c r="I771" i="23"/>
  <c r="J771" i="23" s="1"/>
  <c r="I770" i="23"/>
  <c r="J770" i="23" s="1"/>
  <c r="I769" i="23"/>
  <c r="J769" i="23" s="1"/>
  <c r="I768" i="23"/>
  <c r="J768" i="23" s="1"/>
  <c r="I767" i="23"/>
  <c r="J767" i="23" s="1"/>
  <c r="I766" i="23"/>
  <c r="J766" i="23" s="1"/>
  <c r="I765" i="23"/>
  <c r="I764" i="23"/>
  <c r="I763" i="23"/>
  <c r="J763" i="23" s="1"/>
  <c r="J762" i="23"/>
  <c r="I762" i="23"/>
  <c r="I761" i="23"/>
  <c r="J761" i="23" s="1"/>
  <c r="I760" i="23"/>
  <c r="J760" i="23" s="1"/>
  <c r="I759" i="23"/>
  <c r="I758" i="23"/>
  <c r="J758" i="23" s="1"/>
  <c r="I757" i="23"/>
  <c r="I756" i="23"/>
  <c r="J756" i="23" s="1"/>
  <c r="I755" i="23"/>
  <c r="J755" i="23" s="1"/>
  <c r="I754" i="23"/>
  <c r="J754" i="23" s="1"/>
  <c r="I753" i="23"/>
  <c r="J753" i="23" s="1"/>
  <c r="I752" i="23"/>
  <c r="J752" i="23" s="1"/>
  <c r="I751" i="23"/>
  <c r="I750" i="23"/>
  <c r="J750" i="23" s="1"/>
  <c r="I749" i="23"/>
  <c r="I748" i="23"/>
  <c r="I747" i="23"/>
  <c r="J747" i="23" s="1"/>
  <c r="I746" i="23"/>
  <c r="J746" i="23" s="1"/>
  <c r="I745" i="23"/>
  <c r="J745" i="23" s="1"/>
  <c r="I744" i="23"/>
  <c r="J744" i="23" s="1"/>
  <c r="I743" i="23"/>
  <c r="J743" i="23" s="1"/>
  <c r="I742" i="23"/>
  <c r="J742" i="23" s="1"/>
  <c r="I741" i="23"/>
  <c r="J741" i="23" s="1"/>
  <c r="I740" i="23"/>
  <c r="J740" i="23" s="1"/>
  <c r="I739" i="23"/>
  <c r="I738" i="23"/>
  <c r="I737" i="23"/>
  <c r="J737" i="23" s="1"/>
  <c r="I736" i="23"/>
  <c r="J736" i="23" s="1"/>
  <c r="I735" i="23"/>
  <c r="J735" i="23" s="1"/>
  <c r="I734" i="23"/>
  <c r="J734" i="23" s="1"/>
  <c r="I733" i="23"/>
  <c r="J733" i="23" s="1"/>
  <c r="I732" i="23"/>
  <c r="I731" i="23"/>
  <c r="I730" i="23"/>
  <c r="J730" i="23" s="1"/>
  <c r="I729" i="23"/>
  <c r="J729" i="23" s="1"/>
  <c r="J728" i="23"/>
  <c r="I728" i="23"/>
  <c r="I727" i="23"/>
  <c r="J727" i="23" s="1"/>
  <c r="I726" i="23"/>
  <c r="J726" i="23" s="1"/>
  <c r="I725" i="23"/>
  <c r="I724" i="23"/>
  <c r="I723" i="23"/>
  <c r="I722" i="23"/>
  <c r="I721" i="23"/>
  <c r="J721" i="23" s="1"/>
  <c r="I720" i="23"/>
  <c r="J720" i="23" s="1"/>
  <c r="I719" i="23"/>
  <c r="I718" i="23"/>
  <c r="J718" i="23" s="1"/>
  <c r="I717" i="23"/>
  <c r="J717" i="23" s="1"/>
  <c r="I716" i="23"/>
  <c r="I715" i="23"/>
  <c r="I714" i="23"/>
  <c r="J714" i="23" s="1"/>
  <c r="J713" i="23"/>
  <c r="I713" i="23"/>
  <c r="I712" i="23"/>
  <c r="J712" i="23" s="1"/>
  <c r="I711" i="23"/>
  <c r="J711" i="23" s="1"/>
  <c r="I710" i="23"/>
  <c r="J710" i="23" s="1"/>
  <c r="I709" i="23"/>
  <c r="I708" i="23"/>
  <c r="J708" i="23" s="1"/>
  <c r="I707" i="23"/>
  <c r="J706" i="23"/>
  <c r="I706" i="23"/>
  <c r="I705" i="23"/>
  <c r="J705" i="23" s="1"/>
  <c r="I704" i="23"/>
  <c r="J704" i="23" s="1"/>
  <c r="I703" i="23"/>
  <c r="J703" i="23" s="1"/>
  <c r="I702" i="23"/>
  <c r="J702" i="23" s="1"/>
  <c r="I701" i="23"/>
  <c r="J701" i="23" s="1"/>
  <c r="I700" i="23"/>
  <c r="J700" i="23" s="1"/>
  <c r="I699" i="23"/>
  <c r="I698" i="23"/>
  <c r="J698" i="23" s="1"/>
  <c r="J697" i="23"/>
  <c r="I697" i="23"/>
  <c r="I696" i="23"/>
  <c r="J696" i="23" s="1"/>
  <c r="I695" i="23"/>
  <c r="J695" i="23" s="1"/>
  <c r="I694" i="23"/>
  <c r="J694" i="23" s="1"/>
  <c r="I693" i="23"/>
  <c r="J693" i="23" s="1"/>
  <c r="I692" i="23"/>
  <c r="I691" i="23"/>
  <c r="I690" i="23"/>
  <c r="I689" i="23"/>
  <c r="J689" i="23" s="1"/>
  <c r="I688" i="23"/>
  <c r="J688" i="23" s="1"/>
  <c r="I687" i="23"/>
  <c r="I686" i="23"/>
  <c r="J686" i="23" s="1"/>
  <c r="I685" i="23"/>
  <c r="I684" i="23"/>
  <c r="I683" i="23"/>
  <c r="I682" i="23"/>
  <c r="J682" i="23" s="1"/>
  <c r="I681" i="23"/>
  <c r="J681" i="23" s="1"/>
  <c r="I680" i="23"/>
  <c r="J680" i="23" s="1"/>
  <c r="I679" i="23"/>
  <c r="J679" i="23" s="1"/>
  <c r="I678" i="23"/>
  <c r="J678" i="23" s="1"/>
  <c r="I677" i="23"/>
  <c r="J677" i="23" s="1"/>
  <c r="I676" i="23"/>
  <c r="J676" i="23" s="1"/>
  <c r="I675" i="23"/>
  <c r="I674" i="23"/>
  <c r="I673" i="23"/>
  <c r="J673" i="23" s="1"/>
  <c r="I672" i="23"/>
  <c r="J672" i="23" s="1"/>
  <c r="I671" i="23"/>
  <c r="J671" i="23" s="1"/>
  <c r="I670" i="23"/>
  <c r="J670" i="23" s="1"/>
  <c r="I669" i="23"/>
  <c r="J669" i="23" s="1"/>
  <c r="I668" i="23"/>
  <c r="J668" i="23" s="1"/>
  <c r="I667" i="23"/>
  <c r="I666" i="23"/>
  <c r="I665" i="23"/>
  <c r="J665" i="23" s="1"/>
  <c r="I664" i="23"/>
  <c r="J664" i="23" s="1"/>
  <c r="J663" i="23"/>
  <c r="I663" i="23"/>
  <c r="I662" i="23"/>
  <c r="J662" i="23" s="1"/>
  <c r="I661" i="23"/>
  <c r="J661" i="23" s="1"/>
  <c r="I660" i="23"/>
  <c r="J660" i="23" s="1"/>
  <c r="I659" i="23"/>
  <c r="I658" i="23"/>
  <c r="I657" i="23"/>
  <c r="J657" i="23" s="1"/>
  <c r="I656" i="23"/>
  <c r="J656" i="23" s="1"/>
  <c r="I655" i="23"/>
  <c r="I654" i="23"/>
  <c r="J654" i="23" s="1"/>
  <c r="I653" i="23"/>
  <c r="J653" i="23" s="1"/>
  <c r="I652" i="23"/>
  <c r="I651" i="23"/>
  <c r="I650" i="23"/>
  <c r="I649" i="23"/>
  <c r="J649" i="23" s="1"/>
  <c r="I648" i="23"/>
  <c r="I647" i="23"/>
  <c r="J647" i="23" s="1"/>
  <c r="I646" i="23"/>
  <c r="J646" i="23" s="1"/>
  <c r="I645" i="23"/>
  <c r="J645" i="23" s="1"/>
  <c r="I644" i="23"/>
  <c r="J644" i="23" s="1"/>
  <c r="I643" i="23"/>
  <c r="I642" i="23"/>
  <c r="J642" i="23" s="1"/>
  <c r="I641" i="23"/>
  <c r="J641" i="23" s="1"/>
  <c r="I640" i="23"/>
  <c r="J640" i="23" s="1"/>
  <c r="I639" i="23"/>
  <c r="J639" i="23" s="1"/>
  <c r="I638" i="23"/>
  <c r="J638" i="23" s="1"/>
  <c r="I637" i="23"/>
  <c r="I636" i="23"/>
  <c r="J636" i="23" s="1"/>
  <c r="I635" i="23"/>
  <c r="I634" i="23"/>
  <c r="J634" i="23" s="1"/>
  <c r="I633" i="23"/>
  <c r="J633" i="23" s="1"/>
  <c r="I632" i="23"/>
  <c r="I631" i="23"/>
  <c r="J631" i="23" s="1"/>
  <c r="I630" i="23"/>
  <c r="J630" i="23" s="1"/>
  <c r="I629" i="23"/>
  <c r="I628" i="23"/>
  <c r="I627" i="23"/>
  <c r="I626" i="23"/>
  <c r="I625" i="23"/>
  <c r="J625" i="23" s="1"/>
  <c r="I624" i="23"/>
  <c r="J624" i="23" s="1"/>
  <c r="I623" i="23"/>
  <c r="I622" i="23"/>
  <c r="J622" i="23" s="1"/>
  <c r="I621" i="23"/>
  <c r="J621" i="23" s="1"/>
  <c r="I620" i="23"/>
  <c r="J620" i="23" s="1"/>
  <c r="I619" i="23"/>
  <c r="J619" i="23" s="1"/>
  <c r="I618" i="23"/>
  <c r="J618" i="23" s="1"/>
  <c r="I617" i="23"/>
  <c r="I616" i="23"/>
  <c r="I615" i="23"/>
  <c r="J615" i="23" s="1"/>
  <c r="I614" i="23"/>
  <c r="J614" i="23" s="1"/>
  <c r="I613" i="23"/>
  <c r="J613" i="23" s="1"/>
  <c r="I612" i="23"/>
  <c r="J612" i="23" s="1"/>
  <c r="I611" i="23"/>
  <c r="J611" i="23" s="1"/>
  <c r="I610" i="23"/>
  <c r="J609" i="23"/>
  <c r="I609" i="23"/>
  <c r="I608" i="23"/>
  <c r="J608" i="23" s="1"/>
  <c r="I607" i="23"/>
  <c r="J607" i="23" s="1"/>
  <c r="J606" i="23"/>
  <c r="I606" i="23"/>
  <c r="I605" i="23"/>
  <c r="J605" i="23" s="1"/>
  <c r="I604" i="23"/>
  <c r="I603" i="23"/>
  <c r="I602" i="23"/>
  <c r="J602" i="23" s="1"/>
  <c r="I601" i="23"/>
  <c r="I600" i="23"/>
  <c r="J600" i="23" s="1"/>
  <c r="I599" i="23"/>
  <c r="J599" i="23" s="1"/>
  <c r="I598" i="23"/>
  <c r="J598" i="23" s="1"/>
  <c r="J597" i="23"/>
  <c r="I597" i="23"/>
  <c r="I596" i="23"/>
  <c r="J596" i="23" s="1"/>
  <c r="I595" i="23"/>
  <c r="J595" i="23" s="1"/>
  <c r="I594" i="23"/>
  <c r="J594" i="23" s="1"/>
  <c r="I593" i="23"/>
  <c r="J593" i="23" s="1"/>
  <c r="I592" i="23"/>
  <c r="I591" i="23"/>
  <c r="J590" i="23"/>
  <c r="I590" i="23"/>
  <c r="I589" i="23"/>
  <c r="J589" i="23" s="1"/>
  <c r="I588" i="23"/>
  <c r="I587" i="23"/>
  <c r="I586" i="23"/>
  <c r="J586" i="23" s="1"/>
  <c r="I585" i="23"/>
  <c r="J585" i="23" s="1"/>
  <c r="I584" i="23"/>
  <c r="I583" i="23"/>
  <c r="J583" i="23" s="1"/>
  <c r="I582" i="23"/>
  <c r="J582" i="23" s="1"/>
  <c r="I581" i="23"/>
  <c r="J581" i="23" s="1"/>
  <c r="I580" i="23"/>
  <c r="J580" i="23" s="1"/>
  <c r="I579" i="23"/>
  <c r="J579" i="23" s="1"/>
  <c r="I578" i="23"/>
  <c r="J578" i="23" s="1"/>
  <c r="I577" i="23"/>
  <c r="J577" i="23" s="1"/>
  <c r="I576" i="23"/>
  <c r="I575" i="23"/>
  <c r="I574" i="23"/>
  <c r="J574" i="23" s="1"/>
  <c r="I573" i="23"/>
  <c r="J573" i="23" s="1"/>
  <c r="I572" i="23"/>
  <c r="J572" i="23" s="1"/>
  <c r="I571" i="23"/>
  <c r="I570" i="23"/>
  <c r="J570" i="23" s="1"/>
  <c r="I569" i="23"/>
  <c r="J569" i="23" s="1"/>
  <c r="I568" i="23"/>
  <c r="J568" i="23" s="1"/>
  <c r="I567" i="23"/>
  <c r="J567" i="23" s="1"/>
  <c r="I566" i="23"/>
  <c r="J566" i="23" s="1"/>
  <c r="I565" i="23"/>
  <c r="J565" i="23" s="1"/>
  <c r="I564" i="23"/>
  <c r="J564" i="23" s="1"/>
  <c r="I563" i="23"/>
  <c r="J562" i="23"/>
  <c r="I562" i="23"/>
  <c r="I561" i="23"/>
  <c r="J561" i="23" s="1"/>
  <c r="I560" i="23"/>
  <c r="J560" i="23" s="1"/>
  <c r="I559" i="23"/>
  <c r="I558" i="23"/>
  <c r="J558" i="23" s="1"/>
  <c r="I557" i="23"/>
  <c r="I556" i="23"/>
  <c r="I555" i="23"/>
  <c r="I554" i="23"/>
  <c r="J554" i="23" s="1"/>
  <c r="I553" i="23"/>
  <c r="J553" i="23" s="1"/>
  <c r="I552" i="23"/>
  <c r="I551" i="23"/>
  <c r="J551" i="23" s="1"/>
  <c r="I550" i="23"/>
  <c r="J550" i="23" s="1"/>
  <c r="I549" i="23"/>
  <c r="J549" i="23" s="1"/>
  <c r="I548" i="23"/>
  <c r="J548" i="23" s="1"/>
  <c r="I547" i="23"/>
  <c r="I546" i="23"/>
  <c r="J546" i="23" s="1"/>
  <c r="I545" i="23"/>
  <c r="J545" i="23" s="1"/>
  <c r="I544" i="23"/>
  <c r="J544" i="23" s="1"/>
  <c r="I543" i="23"/>
  <c r="J543" i="23" s="1"/>
  <c r="I542" i="23"/>
  <c r="J542" i="23" s="1"/>
  <c r="I541" i="23"/>
  <c r="J541" i="23" s="1"/>
  <c r="I540" i="23"/>
  <c r="J540" i="23" s="1"/>
  <c r="I539" i="23"/>
  <c r="J539" i="23" s="1"/>
  <c r="I538" i="23"/>
  <c r="J538" i="23" s="1"/>
  <c r="I537" i="23"/>
  <c r="J537" i="23" s="1"/>
  <c r="I536" i="23"/>
  <c r="J536" i="23" s="1"/>
  <c r="I535" i="23"/>
  <c r="J535" i="23" s="1"/>
  <c r="I534" i="23"/>
  <c r="J534" i="23" s="1"/>
  <c r="I533" i="23"/>
  <c r="J533" i="23" s="1"/>
  <c r="I532" i="23"/>
  <c r="J532" i="23" s="1"/>
  <c r="I531" i="23"/>
  <c r="J531" i="23" s="1"/>
  <c r="I530" i="23"/>
  <c r="J530" i="23" s="1"/>
  <c r="I529" i="23"/>
  <c r="J529" i="23" s="1"/>
  <c r="I528" i="23"/>
  <c r="I527" i="23"/>
  <c r="I526" i="23"/>
  <c r="J526" i="23" s="1"/>
  <c r="J525" i="23"/>
  <c r="I525" i="23"/>
  <c r="I524" i="23"/>
  <c r="J524" i="23" s="1"/>
  <c r="I523" i="23"/>
  <c r="I522" i="23"/>
  <c r="I521" i="23"/>
  <c r="J521" i="23" s="1"/>
  <c r="I520" i="23"/>
  <c r="I519" i="23"/>
  <c r="J519" i="23" s="1"/>
  <c r="J518" i="23"/>
  <c r="I518" i="23"/>
  <c r="I517" i="23"/>
  <c r="J517" i="23" s="1"/>
  <c r="I516" i="23"/>
  <c r="J516" i="23" s="1"/>
  <c r="I515" i="23"/>
  <c r="J515" i="23" s="1"/>
  <c r="I514" i="23"/>
  <c r="J514" i="23" s="1"/>
  <c r="I513" i="23"/>
  <c r="J513" i="23" s="1"/>
  <c r="I512" i="23"/>
  <c r="I511" i="23"/>
  <c r="I510" i="23"/>
  <c r="J510" i="23" s="1"/>
  <c r="I509" i="23"/>
  <c r="J509" i="23" s="1"/>
  <c r="I508" i="23"/>
  <c r="I507" i="23"/>
  <c r="J507" i="23" s="1"/>
  <c r="I506" i="23"/>
  <c r="J506" i="23" s="1"/>
  <c r="I505" i="23"/>
  <c r="J505" i="23" s="1"/>
  <c r="I504" i="23"/>
  <c r="J504" i="23" s="1"/>
  <c r="I503" i="23"/>
  <c r="J503" i="23" s="1"/>
  <c r="I502" i="23"/>
  <c r="J502" i="23" s="1"/>
  <c r="I501" i="23"/>
  <c r="J501" i="23" s="1"/>
  <c r="I500" i="23"/>
  <c r="I499" i="23"/>
  <c r="I498" i="23"/>
  <c r="J498" i="23" s="1"/>
  <c r="I497" i="23"/>
  <c r="J497" i="23" s="1"/>
  <c r="I496" i="23"/>
  <c r="J496" i="23" s="1"/>
  <c r="I495" i="23"/>
  <c r="J495" i="23" s="1"/>
  <c r="I494" i="23"/>
  <c r="J494" i="23" s="1"/>
  <c r="I493" i="23"/>
  <c r="J492" i="23"/>
  <c r="I492" i="23"/>
  <c r="I491" i="23"/>
  <c r="J491" i="23" s="1"/>
  <c r="I490" i="23"/>
  <c r="J490" i="23" s="1"/>
  <c r="J489" i="23"/>
  <c r="I489" i="23"/>
  <c r="I488" i="23"/>
  <c r="J488" i="23" s="1"/>
  <c r="I487" i="23"/>
  <c r="J487" i="23" s="1"/>
  <c r="I486" i="23"/>
  <c r="J486" i="23" s="1"/>
  <c r="I485" i="23"/>
  <c r="I484" i="23"/>
  <c r="J484" i="23" s="1"/>
  <c r="I483" i="23"/>
  <c r="J483" i="23" s="1"/>
  <c r="I482" i="23"/>
  <c r="I481" i="23"/>
  <c r="J480" i="23"/>
  <c r="I480" i="23"/>
  <c r="I479" i="23"/>
  <c r="I478" i="23"/>
  <c r="J478" i="23" s="1"/>
  <c r="I477" i="23"/>
  <c r="J477" i="23" s="1"/>
  <c r="I476" i="23"/>
  <c r="J476" i="23" s="1"/>
  <c r="I475" i="23"/>
  <c r="J475" i="23" s="1"/>
  <c r="I474" i="23"/>
  <c r="J474" i="23" s="1"/>
  <c r="I473" i="23"/>
  <c r="I472" i="23"/>
  <c r="I471" i="23"/>
  <c r="J471" i="23" s="1"/>
  <c r="I470" i="23"/>
  <c r="J470" i="23" s="1"/>
  <c r="I469" i="23"/>
  <c r="J469" i="23" s="1"/>
  <c r="I468" i="23"/>
  <c r="J468" i="23" s="1"/>
  <c r="I467" i="23"/>
  <c r="J467" i="23" s="1"/>
  <c r="I466" i="23"/>
  <c r="J466" i="23" s="1"/>
  <c r="I465" i="23"/>
  <c r="J465" i="23" s="1"/>
  <c r="I464" i="23"/>
  <c r="J464" i="23" s="1"/>
  <c r="I463" i="23"/>
  <c r="J463" i="23" s="1"/>
  <c r="I462" i="23"/>
  <c r="J462" i="23" s="1"/>
  <c r="I461" i="23"/>
  <c r="J461" i="23" s="1"/>
  <c r="I460" i="23"/>
  <c r="J460" i="23" s="1"/>
  <c r="I459" i="23"/>
  <c r="J459" i="23" s="1"/>
  <c r="I458" i="23"/>
  <c r="I457" i="23"/>
  <c r="J457" i="23" s="1"/>
  <c r="I456" i="23"/>
  <c r="J456" i="23" s="1"/>
  <c r="I455" i="23"/>
  <c r="I454" i="23"/>
  <c r="J454" i="23" s="1"/>
  <c r="I453" i="23"/>
  <c r="I452" i="23"/>
  <c r="I451" i="23"/>
  <c r="J451" i="23" s="1"/>
  <c r="I450" i="23"/>
  <c r="I449" i="23"/>
  <c r="J449" i="23" s="1"/>
  <c r="I448" i="23"/>
  <c r="J448" i="23" s="1"/>
  <c r="I447" i="23"/>
  <c r="I446" i="23"/>
  <c r="J446" i="23" s="1"/>
  <c r="I445" i="23"/>
  <c r="J445" i="23" s="1"/>
  <c r="I444" i="23"/>
  <c r="J444" i="23" s="1"/>
  <c r="I443" i="23"/>
  <c r="J443" i="23" s="1"/>
  <c r="I442" i="23"/>
  <c r="J442" i="23" s="1"/>
  <c r="I441" i="23"/>
  <c r="J441" i="23" s="1"/>
  <c r="I440" i="23"/>
  <c r="J440" i="23" s="1"/>
  <c r="I439" i="23"/>
  <c r="J439" i="23" s="1"/>
  <c r="I438" i="23"/>
  <c r="J438" i="23" s="1"/>
  <c r="I437" i="23"/>
  <c r="J437" i="23" s="1"/>
  <c r="I436" i="23"/>
  <c r="J436" i="23" s="1"/>
  <c r="I435" i="23"/>
  <c r="I434" i="23"/>
  <c r="J434" i="23" s="1"/>
  <c r="I433" i="23"/>
  <c r="J433" i="23" s="1"/>
  <c r="I432" i="23"/>
  <c r="J431" i="23"/>
  <c r="I431" i="23"/>
  <c r="I430" i="23"/>
  <c r="J430" i="23" s="1"/>
  <c r="I429" i="23"/>
  <c r="J428" i="23"/>
  <c r="I428" i="23"/>
  <c r="I427" i="23"/>
  <c r="J427" i="23" s="1"/>
  <c r="I426" i="23"/>
  <c r="I425" i="23"/>
  <c r="J425" i="23" s="1"/>
  <c r="I424" i="23"/>
  <c r="J424" i="23" s="1"/>
  <c r="I423" i="23"/>
  <c r="I422" i="23"/>
  <c r="I421" i="23"/>
  <c r="J421" i="23" s="1"/>
  <c r="I420" i="23"/>
  <c r="J420" i="23" s="1"/>
  <c r="I419" i="23"/>
  <c r="J419" i="23" s="1"/>
  <c r="I418" i="23"/>
  <c r="I417" i="23"/>
  <c r="J417" i="23" s="1"/>
  <c r="I416" i="23"/>
  <c r="J416" i="23" s="1"/>
  <c r="J415" i="23"/>
  <c r="I415" i="23"/>
  <c r="I414" i="23"/>
  <c r="I413" i="23"/>
  <c r="I412" i="23"/>
  <c r="J412" i="23" s="1"/>
  <c r="I411" i="23"/>
  <c r="J411" i="23" s="1"/>
  <c r="I410" i="23"/>
  <c r="J410" i="23" s="1"/>
  <c r="I409" i="23"/>
  <c r="J409" i="23" s="1"/>
  <c r="I408" i="23"/>
  <c r="J408" i="23" s="1"/>
  <c r="I407" i="23"/>
  <c r="J407" i="23" s="1"/>
  <c r="I406" i="23"/>
  <c r="I405" i="23"/>
  <c r="I404" i="23"/>
  <c r="J404" i="23" s="1"/>
  <c r="I403" i="23"/>
  <c r="J403" i="23" s="1"/>
  <c r="I402" i="23"/>
  <c r="I401" i="23"/>
  <c r="J401" i="23" s="1"/>
  <c r="I400" i="23"/>
  <c r="J400" i="23" s="1"/>
  <c r="I399" i="23"/>
  <c r="I398" i="23"/>
  <c r="I397" i="23"/>
  <c r="J397" i="23" s="1"/>
  <c r="J396" i="23"/>
  <c r="I396" i="23"/>
  <c r="I395" i="23"/>
  <c r="J395" i="23" s="1"/>
  <c r="I394" i="23"/>
  <c r="J394" i="23" s="1"/>
  <c r="I393" i="23"/>
  <c r="J393" i="23" s="1"/>
  <c r="I392" i="23"/>
  <c r="I391" i="23"/>
  <c r="J391" i="23" s="1"/>
  <c r="I390" i="23"/>
  <c r="I389" i="23"/>
  <c r="J389" i="23" s="1"/>
  <c r="I388" i="23"/>
  <c r="J388" i="23" s="1"/>
  <c r="J387" i="23"/>
  <c r="I387" i="23"/>
  <c r="I386" i="23"/>
  <c r="J386" i="23" s="1"/>
  <c r="I385" i="23"/>
  <c r="J385" i="23" s="1"/>
  <c r="I384" i="23"/>
  <c r="J384" i="23" s="1"/>
  <c r="I383" i="23"/>
  <c r="J383" i="23" s="1"/>
  <c r="I382" i="23"/>
  <c r="I381" i="23"/>
  <c r="J381" i="23" s="1"/>
  <c r="I380" i="23"/>
  <c r="J380" i="23" s="1"/>
  <c r="I379" i="23"/>
  <c r="J379" i="23" s="1"/>
  <c r="I378" i="23"/>
  <c r="I377" i="23"/>
  <c r="J377" i="23" s="1"/>
  <c r="I376" i="23"/>
  <c r="J376" i="23" s="1"/>
  <c r="I375" i="23"/>
  <c r="J375" i="23" s="1"/>
  <c r="I374" i="23"/>
  <c r="J373" i="23"/>
  <c r="I373" i="23"/>
  <c r="I372" i="23"/>
  <c r="J372" i="23" s="1"/>
  <c r="I371" i="23"/>
  <c r="J371" i="23" s="1"/>
  <c r="J370" i="23"/>
  <c r="I370" i="23"/>
  <c r="I369" i="23"/>
  <c r="J369" i="23" s="1"/>
  <c r="I368" i="23"/>
  <c r="J368" i="23" s="1"/>
  <c r="I367" i="23"/>
  <c r="J367" i="23" s="1"/>
  <c r="I366" i="23"/>
  <c r="I365" i="23"/>
  <c r="J365" i="23" s="1"/>
  <c r="I364" i="23"/>
  <c r="J364" i="23" s="1"/>
  <c r="I363" i="23"/>
  <c r="J363" i="23" s="1"/>
  <c r="I362" i="23"/>
  <c r="I361" i="23"/>
  <c r="J361" i="23" s="1"/>
  <c r="I360" i="23"/>
  <c r="J360" i="23" s="1"/>
  <c r="I359" i="23"/>
  <c r="I358" i="23"/>
  <c r="I357" i="23"/>
  <c r="I356" i="23"/>
  <c r="J356" i="23" s="1"/>
  <c r="I355" i="23"/>
  <c r="J355" i="23" s="1"/>
  <c r="I354" i="23"/>
  <c r="J354" i="23" s="1"/>
  <c r="I353" i="23"/>
  <c r="J353" i="23" s="1"/>
  <c r="I352" i="23"/>
  <c r="J352" i="23" s="1"/>
  <c r="I351" i="23"/>
  <c r="J351" i="23" s="1"/>
  <c r="I350" i="23"/>
  <c r="I349" i="23"/>
  <c r="J348" i="23"/>
  <c r="I348" i="23"/>
  <c r="I347" i="23"/>
  <c r="J347" i="23" s="1"/>
  <c r="I346" i="23"/>
  <c r="J346" i="23" s="1"/>
  <c r="I345" i="23"/>
  <c r="J345" i="23" s="1"/>
  <c r="I344" i="23"/>
  <c r="J344" i="23" s="1"/>
  <c r="I343" i="23"/>
  <c r="J343" i="23" s="1"/>
  <c r="I342" i="23"/>
  <c r="I341" i="23"/>
  <c r="I340" i="23"/>
  <c r="J340" i="23" s="1"/>
  <c r="I339" i="23"/>
  <c r="J339" i="23" s="1"/>
  <c r="I338" i="23"/>
  <c r="I337" i="23"/>
  <c r="J337" i="23" s="1"/>
  <c r="I336" i="23"/>
  <c r="J336" i="23" s="1"/>
  <c r="I335" i="23"/>
  <c r="I334" i="23"/>
  <c r="I333" i="23"/>
  <c r="J333" i="23" s="1"/>
  <c r="I332" i="23"/>
  <c r="J332" i="23" s="1"/>
  <c r="I331" i="23"/>
  <c r="J331" i="23" s="1"/>
  <c r="I330" i="23"/>
  <c r="J330" i="23" s="1"/>
  <c r="J329" i="23"/>
  <c r="I329" i="23"/>
  <c r="I328" i="23"/>
  <c r="I327" i="23"/>
  <c r="J327" i="23" s="1"/>
  <c r="I326" i="23"/>
  <c r="I325" i="23"/>
  <c r="J325" i="23" s="1"/>
  <c r="J324" i="23"/>
  <c r="I324" i="23"/>
  <c r="I323" i="23"/>
  <c r="J323" i="23" s="1"/>
  <c r="I322" i="23"/>
  <c r="J322" i="23" s="1"/>
  <c r="J321" i="23"/>
  <c r="I321" i="23"/>
  <c r="I320" i="23"/>
  <c r="J320" i="23" s="1"/>
  <c r="I319" i="23"/>
  <c r="J319" i="23" s="1"/>
  <c r="I318" i="23"/>
  <c r="I317" i="23"/>
  <c r="I316" i="23"/>
  <c r="J316" i="23" s="1"/>
  <c r="I315" i="23"/>
  <c r="J315" i="23" s="1"/>
  <c r="I314" i="23"/>
  <c r="J314" i="23" s="1"/>
  <c r="I313" i="23"/>
  <c r="J313" i="23" s="1"/>
  <c r="I312" i="23"/>
  <c r="J312" i="23" s="1"/>
  <c r="I311" i="23"/>
  <c r="I310" i="23"/>
  <c r="I309" i="23"/>
  <c r="J309" i="23" s="1"/>
  <c r="I308" i="23"/>
  <c r="J308" i="23" s="1"/>
  <c r="I307" i="23"/>
  <c r="J307" i="23" s="1"/>
  <c r="I306" i="23"/>
  <c r="J306" i="23" s="1"/>
  <c r="J305" i="23"/>
  <c r="I305" i="23"/>
  <c r="I304" i="23"/>
  <c r="J304" i="23" s="1"/>
  <c r="I303" i="23"/>
  <c r="J303" i="23" s="1"/>
  <c r="I302" i="23"/>
  <c r="I301" i="23"/>
  <c r="I300" i="23"/>
  <c r="J300" i="23" s="1"/>
  <c r="I299" i="23"/>
  <c r="J299" i="23" s="1"/>
  <c r="I298" i="23"/>
  <c r="I297" i="23"/>
  <c r="J297" i="23" s="1"/>
  <c r="I296" i="23"/>
  <c r="J296" i="23" s="1"/>
  <c r="I295" i="23"/>
  <c r="I294" i="23"/>
  <c r="I293" i="23"/>
  <c r="I292" i="23"/>
  <c r="J292" i="23" s="1"/>
  <c r="I291" i="23"/>
  <c r="J291" i="23" s="1"/>
  <c r="I290" i="23"/>
  <c r="J290" i="23" s="1"/>
  <c r="I289" i="23"/>
  <c r="J289" i="23" s="1"/>
  <c r="I288" i="23"/>
  <c r="J288" i="23" s="1"/>
  <c r="I287" i="23"/>
  <c r="J287" i="23" s="1"/>
  <c r="I286" i="23"/>
  <c r="I285" i="23"/>
  <c r="I284" i="23"/>
  <c r="J284" i="23" s="1"/>
  <c r="I283" i="23"/>
  <c r="J283" i="23" s="1"/>
  <c r="I282" i="23"/>
  <c r="J282" i="23" s="1"/>
  <c r="J281" i="23"/>
  <c r="I281" i="23"/>
  <c r="I280" i="23"/>
  <c r="J280" i="23" s="1"/>
  <c r="I279" i="23"/>
  <c r="J279" i="23" s="1"/>
  <c r="I278" i="23"/>
  <c r="I277" i="23"/>
  <c r="I276" i="23"/>
  <c r="J276" i="23" s="1"/>
  <c r="I275" i="23"/>
  <c r="J275" i="23" s="1"/>
  <c r="I274" i="23"/>
  <c r="I273" i="23"/>
  <c r="J273" i="23" s="1"/>
  <c r="I272" i="23"/>
  <c r="J272" i="23" s="1"/>
  <c r="I271" i="23"/>
  <c r="I270" i="23"/>
  <c r="J270" i="23" s="1"/>
  <c r="I269" i="23"/>
  <c r="J269" i="23" s="1"/>
  <c r="I268" i="23"/>
  <c r="I267" i="23"/>
  <c r="J267" i="23" s="1"/>
  <c r="J266" i="23"/>
  <c r="I266" i="23"/>
  <c r="I265" i="23"/>
  <c r="J265" i="23" s="1"/>
  <c r="I264" i="23"/>
  <c r="J264" i="23" s="1"/>
  <c r="J263" i="23"/>
  <c r="I263" i="23"/>
  <c r="I262" i="23"/>
  <c r="J262" i="23" s="1"/>
  <c r="I261" i="23"/>
  <c r="I260" i="23"/>
  <c r="J260" i="23" s="1"/>
  <c r="I259" i="23"/>
  <c r="J259" i="23" s="1"/>
  <c r="I258" i="23"/>
  <c r="I257" i="23"/>
  <c r="J257" i="23" s="1"/>
  <c r="I256" i="23"/>
  <c r="J256" i="23" s="1"/>
  <c r="I255" i="23"/>
  <c r="I254" i="23"/>
  <c r="J254" i="23" s="1"/>
  <c r="I253" i="23"/>
  <c r="J253" i="23" s="1"/>
  <c r="I252" i="23"/>
  <c r="I251" i="23"/>
  <c r="I250" i="23"/>
  <c r="J250" i="23" s="1"/>
  <c r="I249" i="23"/>
  <c r="J249" i="23" s="1"/>
  <c r="I248" i="23"/>
  <c r="I247" i="23"/>
  <c r="J247" i="23" s="1"/>
  <c r="I246" i="23"/>
  <c r="J246" i="23" s="1"/>
  <c r="I245" i="23"/>
  <c r="I244" i="23"/>
  <c r="J244" i="23" s="1"/>
  <c r="I243" i="23"/>
  <c r="I242" i="23"/>
  <c r="J242" i="23" s="1"/>
  <c r="I241" i="23"/>
  <c r="J241" i="23" s="1"/>
  <c r="I240" i="23"/>
  <c r="I239" i="23"/>
  <c r="J239" i="23" s="1"/>
  <c r="I238" i="23"/>
  <c r="J238" i="23" s="1"/>
  <c r="I237" i="23"/>
  <c r="I236" i="23"/>
  <c r="J236" i="23" s="1"/>
  <c r="I235" i="23"/>
  <c r="I234" i="23"/>
  <c r="I233" i="23"/>
  <c r="J233" i="23" s="1"/>
  <c r="I232" i="23"/>
  <c r="J232" i="23" s="1"/>
  <c r="I231" i="23"/>
  <c r="J231" i="23" s="1"/>
  <c r="I230" i="23"/>
  <c r="J230" i="23" s="1"/>
  <c r="I229" i="23"/>
  <c r="J229" i="23" s="1"/>
  <c r="I228" i="23"/>
  <c r="I227" i="23"/>
  <c r="J227" i="23" s="1"/>
  <c r="I226" i="23"/>
  <c r="J226" i="23" s="1"/>
  <c r="I225" i="23"/>
  <c r="J225" i="23" s="1"/>
  <c r="I224" i="23"/>
  <c r="J224" i="23" s="1"/>
  <c r="I223" i="23"/>
  <c r="I222" i="23"/>
  <c r="I221" i="23"/>
  <c r="J221" i="23" s="1"/>
  <c r="I220" i="23"/>
  <c r="I219" i="23"/>
  <c r="J219" i="23" s="1"/>
  <c r="I218" i="23"/>
  <c r="J218" i="23" s="1"/>
  <c r="I217" i="23"/>
  <c r="J217" i="23" s="1"/>
  <c r="I216" i="23"/>
  <c r="J216" i="23" s="1"/>
  <c r="I215" i="23"/>
  <c r="J215" i="23" s="1"/>
  <c r="I214" i="23"/>
  <c r="J214" i="23" s="1"/>
  <c r="I213" i="23"/>
  <c r="J213" i="23" s="1"/>
  <c r="I212" i="23"/>
  <c r="J212" i="23" s="1"/>
  <c r="I211" i="23"/>
  <c r="J211" i="23" s="1"/>
  <c r="I210" i="23"/>
  <c r="I209" i="23"/>
  <c r="J209" i="23" s="1"/>
  <c r="I208" i="23"/>
  <c r="I207" i="23"/>
  <c r="J207" i="23" s="1"/>
  <c r="I206" i="23"/>
  <c r="J206" i="23" s="1"/>
  <c r="I205" i="23"/>
  <c r="I204" i="23"/>
  <c r="J204" i="23" s="1"/>
  <c r="I203" i="23"/>
  <c r="I202" i="23"/>
  <c r="I201" i="23"/>
  <c r="J201" i="23" s="1"/>
  <c r="I200" i="23"/>
  <c r="J200" i="23" s="1"/>
  <c r="I199" i="23"/>
  <c r="I198" i="23"/>
  <c r="J198" i="23" s="1"/>
  <c r="I197" i="23"/>
  <c r="J197" i="23" s="1"/>
  <c r="I196" i="23"/>
  <c r="J196" i="23" s="1"/>
  <c r="I195" i="23"/>
  <c r="J195" i="23" s="1"/>
  <c r="I194" i="23"/>
  <c r="J194" i="23" s="1"/>
  <c r="I193" i="23"/>
  <c r="J193" i="23" s="1"/>
  <c r="I192" i="23"/>
  <c r="J192" i="23" s="1"/>
  <c r="I191" i="23"/>
  <c r="I190" i="23"/>
  <c r="J190" i="23" s="1"/>
  <c r="I189" i="23"/>
  <c r="J189" i="23" s="1"/>
  <c r="I188" i="23"/>
  <c r="I187" i="23"/>
  <c r="I186" i="23"/>
  <c r="J186" i="23" s="1"/>
  <c r="I185" i="23"/>
  <c r="J185" i="23" s="1"/>
  <c r="I184" i="23"/>
  <c r="J184" i="23" s="1"/>
  <c r="I183" i="23"/>
  <c r="J183" i="23" s="1"/>
  <c r="I182" i="23"/>
  <c r="J182" i="23" s="1"/>
  <c r="I181" i="23"/>
  <c r="J181" i="23" s="1"/>
  <c r="I180" i="23"/>
  <c r="J180" i="23" s="1"/>
  <c r="I179" i="23"/>
  <c r="J179" i="23" s="1"/>
  <c r="I178" i="23"/>
  <c r="J178" i="23" s="1"/>
  <c r="J177" i="23"/>
  <c r="I177" i="23"/>
  <c r="I176" i="23"/>
  <c r="I175" i="23"/>
  <c r="J175" i="23" s="1"/>
  <c r="I174" i="23"/>
  <c r="J174" i="23" s="1"/>
  <c r="I173" i="23"/>
  <c r="I172" i="23"/>
  <c r="J172" i="23" s="1"/>
  <c r="I171" i="23"/>
  <c r="I170" i="23"/>
  <c r="I169" i="23"/>
  <c r="J169" i="23" s="1"/>
  <c r="I168" i="23"/>
  <c r="J168" i="23" s="1"/>
  <c r="I167" i="23"/>
  <c r="J167" i="23" s="1"/>
  <c r="I166" i="23"/>
  <c r="J166" i="23" s="1"/>
  <c r="I165" i="23"/>
  <c r="J165" i="23" s="1"/>
  <c r="I164" i="23"/>
  <c r="J164" i="23" s="1"/>
  <c r="I163" i="23"/>
  <c r="J163" i="23" s="1"/>
  <c r="J162" i="23"/>
  <c r="I162" i="23"/>
  <c r="I161" i="23"/>
  <c r="J161" i="23" s="1"/>
  <c r="I160" i="23"/>
  <c r="J160" i="23" s="1"/>
  <c r="I159" i="23"/>
  <c r="I158" i="23"/>
  <c r="J158" i="23" s="1"/>
  <c r="I157" i="23"/>
  <c r="J157" i="23" s="1"/>
  <c r="I156" i="23"/>
  <c r="J155" i="23"/>
  <c r="I155" i="23"/>
  <c r="I154" i="23"/>
  <c r="J154" i="23" s="1"/>
  <c r="I153" i="23"/>
  <c r="J153" i="23" s="1"/>
  <c r="I152" i="23"/>
  <c r="J152" i="23" s="1"/>
  <c r="I151" i="23"/>
  <c r="J151" i="23" s="1"/>
  <c r="I150" i="23"/>
  <c r="I149" i="23"/>
  <c r="I148" i="23"/>
  <c r="J148" i="23" s="1"/>
  <c r="I147" i="23"/>
  <c r="I146" i="23"/>
  <c r="J146" i="23" s="1"/>
  <c r="I145" i="23"/>
  <c r="J145" i="23" s="1"/>
  <c r="I144" i="23"/>
  <c r="J144" i="23" s="1"/>
  <c r="I143" i="23"/>
  <c r="J143" i="23" s="1"/>
  <c r="I142" i="23"/>
  <c r="J142" i="23" s="1"/>
  <c r="I141" i="23"/>
  <c r="J141" i="23" s="1"/>
  <c r="I140" i="23"/>
  <c r="J140" i="23" s="1"/>
  <c r="I139" i="23"/>
  <c r="I138" i="23"/>
  <c r="I137" i="23"/>
  <c r="J137" i="23" s="1"/>
  <c r="I136" i="23"/>
  <c r="J136" i="23" s="1"/>
  <c r="I135" i="23"/>
  <c r="J135" i="23" s="1"/>
  <c r="I134" i="23"/>
  <c r="J134" i="23" s="1"/>
  <c r="I133" i="23"/>
  <c r="J133" i="23" s="1"/>
  <c r="I132" i="23"/>
  <c r="J132" i="23" s="1"/>
  <c r="I131" i="23"/>
  <c r="J131" i="23" s="1"/>
  <c r="I130" i="23"/>
  <c r="J130" i="23" s="1"/>
  <c r="I129" i="23"/>
  <c r="J129" i="23" s="1"/>
  <c r="I128" i="23"/>
  <c r="J128" i="23" s="1"/>
  <c r="I127" i="23"/>
  <c r="I126" i="23"/>
  <c r="J126" i="23" s="1"/>
  <c r="I125" i="23"/>
  <c r="J125" i="23" s="1"/>
  <c r="I124" i="23"/>
  <c r="I123" i="23"/>
  <c r="J123" i="23" s="1"/>
  <c r="I122" i="23"/>
  <c r="J122" i="23" s="1"/>
  <c r="I121" i="23"/>
  <c r="J121" i="23" s="1"/>
  <c r="I120" i="23"/>
  <c r="J120" i="23" s="1"/>
  <c r="I119" i="23"/>
  <c r="J119" i="23" s="1"/>
  <c r="I118" i="23"/>
  <c r="I117" i="23"/>
  <c r="J117" i="23" s="1"/>
  <c r="I116" i="23"/>
  <c r="J116" i="23" s="1"/>
  <c r="I115" i="23"/>
  <c r="I114" i="23"/>
  <c r="J114" i="23" s="1"/>
  <c r="J113" i="23"/>
  <c r="I113" i="23"/>
  <c r="I112" i="23"/>
  <c r="I111" i="23"/>
  <c r="J111" i="23" s="1"/>
  <c r="I110" i="23"/>
  <c r="J110" i="23" s="1"/>
  <c r="I109" i="23"/>
  <c r="J109" i="23" s="1"/>
  <c r="J108" i="23"/>
  <c r="I108" i="23"/>
  <c r="I107" i="23"/>
  <c r="I106" i="23"/>
  <c r="J105" i="23"/>
  <c r="I105" i="23"/>
  <c r="I104" i="23"/>
  <c r="J104" i="23" s="1"/>
  <c r="I103" i="23"/>
  <c r="I102" i="23"/>
  <c r="J102" i="23" s="1"/>
  <c r="I101" i="23"/>
  <c r="J101" i="23" s="1"/>
  <c r="I100" i="23"/>
  <c r="I99" i="23"/>
  <c r="J99" i="23" s="1"/>
  <c r="I98" i="23"/>
  <c r="J98" i="23" s="1"/>
  <c r="I97" i="23"/>
  <c r="J97" i="23" s="1"/>
  <c r="I96" i="23"/>
  <c r="J96" i="23" s="1"/>
  <c r="I95" i="23"/>
  <c r="I94" i="23"/>
  <c r="J94" i="23" s="1"/>
  <c r="I93" i="23"/>
  <c r="J93" i="23" s="1"/>
  <c r="I92" i="23"/>
  <c r="I91" i="23"/>
  <c r="J91" i="23" s="1"/>
  <c r="I90" i="23"/>
  <c r="J90" i="23" s="1"/>
  <c r="J89" i="23"/>
  <c r="I89" i="23"/>
  <c r="I88" i="23"/>
  <c r="J88" i="23" s="1"/>
  <c r="I87" i="23"/>
  <c r="J87" i="23" s="1"/>
  <c r="I86" i="23"/>
  <c r="I85" i="23"/>
  <c r="I84" i="23"/>
  <c r="J84" i="23" s="1"/>
  <c r="I83" i="23"/>
  <c r="I82" i="23"/>
  <c r="J82" i="23" s="1"/>
  <c r="I81" i="23"/>
  <c r="J81" i="23" s="1"/>
  <c r="J80" i="23"/>
  <c r="I80" i="23"/>
  <c r="I79" i="23"/>
  <c r="J79" i="23" s="1"/>
  <c r="I78" i="23"/>
  <c r="J78" i="23" s="1"/>
  <c r="I77" i="23"/>
  <c r="J77" i="23" s="1"/>
  <c r="I76" i="23"/>
  <c r="J76" i="23" s="1"/>
  <c r="I75" i="23"/>
  <c r="I74" i="23"/>
  <c r="I73" i="23"/>
  <c r="J73" i="23" s="1"/>
  <c r="I72" i="23"/>
  <c r="J72" i="23" s="1"/>
  <c r="I71" i="23"/>
  <c r="J71" i="23" s="1"/>
  <c r="I70" i="23"/>
  <c r="J70" i="23" s="1"/>
  <c r="I69" i="23"/>
  <c r="J69" i="23" s="1"/>
  <c r="I68" i="23"/>
  <c r="J68" i="23" s="1"/>
  <c r="I67" i="23"/>
  <c r="J67" i="23" s="1"/>
  <c r="I66" i="23"/>
  <c r="J66" i="23" s="1"/>
  <c r="I65" i="23"/>
  <c r="J65" i="23" s="1"/>
  <c r="I64" i="23"/>
  <c r="J64" i="23" s="1"/>
  <c r="I63" i="23"/>
  <c r="I62" i="23"/>
  <c r="J62" i="23" s="1"/>
  <c r="I61" i="23"/>
  <c r="J61" i="23" s="1"/>
  <c r="I60" i="23"/>
  <c r="I59" i="23"/>
  <c r="J59" i="23" s="1"/>
  <c r="I58" i="23"/>
  <c r="J58" i="23" s="1"/>
  <c r="J57" i="23"/>
  <c r="I57" i="23"/>
  <c r="I56" i="23"/>
  <c r="J56" i="23" s="1"/>
  <c r="I55" i="23"/>
  <c r="J55" i="23" s="1"/>
  <c r="I54" i="23"/>
  <c r="I53" i="23"/>
  <c r="J53" i="23" s="1"/>
  <c r="I52" i="23"/>
  <c r="J52" i="23" s="1"/>
  <c r="I51" i="23"/>
  <c r="I50" i="23"/>
  <c r="J50" i="23" s="1"/>
  <c r="I49" i="23"/>
  <c r="J49" i="23" s="1"/>
  <c r="I48" i="23"/>
  <c r="I47" i="23"/>
  <c r="J47" i="23" s="1"/>
  <c r="I46" i="23"/>
  <c r="J46" i="23" s="1"/>
  <c r="I45" i="23"/>
  <c r="J45" i="23" s="1"/>
  <c r="I44" i="23"/>
  <c r="J44" i="23" s="1"/>
  <c r="I43" i="23"/>
  <c r="I42" i="23"/>
  <c r="J42" i="23" s="1"/>
  <c r="I41" i="23"/>
  <c r="J41" i="23" s="1"/>
  <c r="J40" i="23"/>
  <c r="I40" i="23"/>
  <c r="I39" i="23"/>
  <c r="I38" i="23"/>
  <c r="J38" i="23" s="1"/>
  <c r="I37" i="23"/>
  <c r="J37" i="23" s="1"/>
  <c r="I36" i="23"/>
  <c r="I35" i="23"/>
  <c r="J35" i="23" s="1"/>
  <c r="I34" i="23"/>
  <c r="J34" i="23" s="1"/>
  <c r="I33" i="23"/>
  <c r="J33" i="23" s="1"/>
  <c r="J32" i="23"/>
  <c r="I32" i="23"/>
  <c r="I31" i="23"/>
  <c r="I30" i="23"/>
  <c r="J30" i="23" s="1"/>
  <c r="J29" i="23"/>
  <c r="I29" i="23"/>
  <c r="I28" i="23"/>
  <c r="I27" i="23"/>
  <c r="J27" i="23" s="1"/>
  <c r="I26" i="23"/>
  <c r="J26" i="23" s="1"/>
  <c r="I25" i="23"/>
  <c r="J25" i="23" s="1"/>
  <c r="I24" i="23"/>
  <c r="J24" i="23" s="1"/>
  <c r="I23" i="23"/>
  <c r="J23" i="23" s="1"/>
  <c r="I22" i="23"/>
  <c r="J22" i="23" s="1"/>
  <c r="I21" i="23"/>
  <c r="J21" i="23" s="1"/>
  <c r="I20" i="23"/>
  <c r="J20" i="23" s="1"/>
  <c r="I19" i="23"/>
  <c r="J19" i="23" s="1"/>
  <c r="I18" i="23"/>
  <c r="J18" i="23" s="1"/>
  <c r="I17" i="23"/>
  <c r="J17" i="23" s="1"/>
  <c r="I16" i="23"/>
  <c r="J16" i="23" s="1"/>
  <c r="I15" i="23"/>
  <c r="J15" i="23" s="1"/>
  <c r="I14" i="23"/>
  <c r="J14" i="23" s="1"/>
  <c r="I13" i="23"/>
  <c r="J13" i="23" s="1"/>
  <c r="I12" i="23"/>
  <c r="J12" i="23" s="1"/>
  <c r="I11" i="23"/>
  <c r="J11" i="23" s="1"/>
  <c r="I10" i="23"/>
  <c r="J10" i="23" s="1"/>
  <c r="I9" i="23"/>
  <c r="J9" i="23" s="1"/>
  <c r="I8" i="23"/>
  <c r="J8" i="23" s="1"/>
  <c r="I7" i="23"/>
  <c r="J7" i="23" s="1"/>
  <c r="I6" i="23"/>
  <c r="J6" i="23" s="1"/>
  <c r="I5" i="23"/>
  <c r="J5" i="23" s="1"/>
  <c r="I4" i="23"/>
  <c r="J4" i="23" s="1"/>
  <c r="I3" i="23"/>
  <c r="J3" i="23" s="1"/>
  <c r="I2" i="23"/>
  <c r="J2" i="23" s="1"/>
  <c r="B11" i="25"/>
  <c r="I7" i="25"/>
  <c r="I10" i="25"/>
  <c r="I9" i="25"/>
  <c r="I8" i="25"/>
  <c r="F1" i="4" l="1"/>
  <c r="J83" i="23"/>
  <c r="J210" i="23"/>
  <c r="J481" i="23"/>
  <c r="J527" i="23"/>
  <c r="J588" i="23"/>
  <c r="J85" i="23"/>
  <c r="J147" i="23"/>
  <c r="J205" i="23"/>
  <c r="J751" i="23"/>
  <c r="J508" i="23"/>
  <c r="J650" i="23"/>
  <c r="J802" i="23"/>
  <c r="J54" i="23"/>
  <c r="J176" i="23"/>
  <c r="J28" i="23"/>
  <c r="J100" i="23"/>
  <c r="J118" i="23"/>
  <c r="J149" i="23"/>
  <c r="J251" i="23"/>
  <c r="J277" i="23"/>
  <c r="J458" i="23"/>
  <c r="J255" i="23"/>
  <c r="J435" i="23"/>
  <c r="J36" i="23"/>
  <c r="J103" i="23"/>
  <c r="J222" i="23"/>
  <c r="J499" i="23"/>
  <c r="J39" i="23"/>
  <c r="J156" i="23"/>
  <c r="J338" i="23"/>
  <c r="J106" i="23"/>
  <c r="J398" i="23"/>
  <c r="J92" i="23"/>
  <c r="J248" i="23"/>
  <c r="J378" i="23"/>
  <c r="J418" i="23"/>
  <c r="J610" i="23"/>
  <c r="J690" i="23"/>
  <c r="J234" i="23"/>
  <c r="J374" i="23"/>
  <c r="J399" i="23"/>
  <c r="J422" i="23"/>
  <c r="J603" i="23"/>
  <c r="J691" i="23"/>
  <c r="J911" i="23"/>
  <c r="J63" i="23"/>
  <c r="J127" i="23"/>
  <c r="J173" i="23"/>
  <c r="J261" i="23"/>
  <c r="J274" i="23"/>
  <c r="J317" i="23"/>
  <c r="J334" i="23"/>
  <c r="J357" i="23"/>
  <c r="J455" i="23"/>
  <c r="J626" i="23"/>
  <c r="J632" i="23"/>
  <c r="J637" i="23"/>
  <c r="J687" i="23"/>
  <c r="J970" i="23"/>
  <c r="J115" i="23"/>
  <c r="J335" i="23"/>
  <c r="J358" i="23"/>
  <c r="J571" i="23"/>
  <c r="J731" i="23"/>
  <c r="J86" i="23"/>
  <c r="J124" i="23"/>
  <c r="J150" i="23"/>
  <c r="J245" i="23"/>
  <c r="J258" i="23"/>
  <c r="J293" i="23"/>
  <c r="J392" i="23"/>
  <c r="J405" i="23"/>
  <c r="J472" i="23"/>
  <c r="J722" i="23"/>
  <c r="J732" i="23"/>
  <c r="J971" i="23"/>
  <c r="J976" i="23"/>
  <c r="J202" i="23"/>
  <c r="J310" i="23"/>
  <c r="J60" i="23"/>
  <c r="J48" i="23"/>
  <c r="J74" i="23"/>
  <c r="J112" i="23"/>
  <c r="J138" i="23"/>
  <c r="J170" i="23"/>
  <c r="J187" i="23"/>
  <c r="J199" i="23"/>
  <c r="J208" i="23"/>
  <c r="J228" i="23"/>
  <c r="J271" i="23"/>
  <c r="J294" i="23"/>
  <c r="J311" i="23"/>
  <c r="J447" i="23"/>
  <c r="J452" i="23"/>
  <c r="J473" i="23"/>
  <c r="J511" i="23"/>
  <c r="J591" i="23"/>
  <c r="J623" i="23"/>
  <c r="J759" i="23"/>
  <c r="J764" i="23"/>
  <c r="J957" i="23"/>
  <c r="J51" i="23"/>
  <c r="J240" i="23"/>
  <c r="J31" i="23"/>
  <c r="J95" i="23"/>
  <c r="J237" i="23"/>
  <c r="J328" i="23"/>
  <c r="J341" i="23"/>
  <c r="J402" i="23"/>
  <c r="J485" i="23"/>
  <c r="J559" i="23"/>
  <c r="J587" i="23"/>
  <c r="J658" i="23"/>
  <c r="J709" i="23"/>
  <c r="J837" i="23"/>
  <c r="J318" i="23"/>
  <c r="J382" i="23"/>
  <c r="J482" i="23"/>
  <c r="J575" i="23"/>
  <c r="J765" i="23"/>
  <c r="J882" i="23"/>
  <c r="J286" i="23"/>
  <c r="J350" i="23"/>
  <c r="J414" i="23"/>
  <c r="J450" i="23"/>
  <c r="J522" i="23"/>
  <c r="J617" i="23"/>
  <c r="J1018" i="23"/>
  <c r="J500" i="23"/>
  <c r="J563" i="23"/>
  <c r="J898" i="23"/>
  <c r="J967" i="23"/>
  <c r="J159" i="23"/>
  <c r="J188" i="23"/>
  <c r="J191" i="23"/>
  <c r="J220" i="23"/>
  <c r="J223" i="23"/>
  <c r="J243" i="23"/>
  <c r="J252" i="23"/>
  <c r="J268" i="23"/>
  <c r="J278" i="23"/>
  <c r="J295" i="23"/>
  <c r="J298" i="23"/>
  <c r="J301" i="23"/>
  <c r="J342" i="23"/>
  <c r="J359" i="23"/>
  <c r="J362" i="23"/>
  <c r="J406" i="23"/>
  <c r="J423" i="23"/>
  <c r="J426" i="23"/>
  <c r="J429" i="23"/>
  <c r="J432" i="23"/>
  <c r="J453" i="23"/>
  <c r="J493" i="23"/>
  <c r="J512" i="23"/>
  <c r="J552" i="23"/>
  <c r="J556" i="23"/>
  <c r="J604" i="23"/>
  <c r="J629" i="23"/>
  <c r="J684" i="23"/>
  <c r="J724" i="23"/>
  <c r="J828" i="23"/>
  <c r="J859" i="23"/>
  <c r="J894" i="23"/>
  <c r="J1051" i="23"/>
  <c r="J528" i="23"/>
  <c r="J692" i="23"/>
  <c r="J302" i="23"/>
  <c r="J366" i="23"/>
  <c r="J479" i="23"/>
  <c r="J547" i="23"/>
  <c r="J584" i="23"/>
  <c r="J738" i="23"/>
  <c r="J784" i="23"/>
  <c r="J799" i="23"/>
  <c r="J819" i="23"/>
  <c r="J879" i="23"/>
  <c r="J1115" i="23"/>
  <c r="J833" i="23"/>
  <c r="J936" i="23"/>
  <c r="J43" i="23"/>
  <c r="J75" i="23"/>
  <c r="J107" i="23"/>
  <c r="J139" i="23"/>
  <c r="J171" i="23"/>
  <c r="J203" i="23"/>
  <c r="J235" i="23"/>
  <c r="J285" i="23"/>
  <c r="J326" i="23"/>
  <c r="J349" i="23"/>
  <c r="J390" i="23"/>
  <c r="J413" i="23"/>
  <c r="J557" i="23"/>
  <c r="J601" i="23"/>
  <c r="J616" i="23"/>
  <c r="J666" i="23"/>
  <c r="J685" i="23"/>
  <c r="J739" i="23"/>
  <c r="J748" i="23"/>
  <c r="J1048" i="23"/>
  <c r="J1091" i="23"/>
  <c r="J520" i="23"/>
  <c r="J555" i="23"/>
  <c r="J628" i="23"/>
  <c r="J635" i="23"/>
  <c r="J675" i="23"/>
  <c r="J683" i="23"/>
  <c r="J716" i="23"/>
  <c r="J925" i="23"/>
  <c r="J935" i="23"/>
  <c r="J979" i="23"/>
  <c r="J651" i="23"/>
  <c r="J707" i="23"/>
  <c r="J719" i="23"/>
  <c r="J773" i="23"/>
  <c r="J781" i="23"/>
  <c r="J1035" i="23"/>
  <c r="J1163" i="23"/>
  <c r="J1173" i="23"/>
  <c r="J1184" i="23"/>
  <c r="J655" i="23"/>
  <c r="J667" i="23"/>
  <c r="J795" i="23"/>
  <c r="J870" i="23"/>
  <c r="J875" i="23"/>
  <c r="J1133" i="23"/>
  <c r="J523" i="23"/>
  <c r="J576" i="23"/>
  <c r="J592" i="23"/>
  <c r="J627" i="23"/>
  <c r="J648" i="23"/>
  <c r="J652" i="23"/>
  <c r="J674" i="23"/>
  <c r="J725" i="23"/>
  <c r="J796" i="23"/>
  <c r="J816" i="23"/>
  <c r="J857" i="23"/>
  <c r="J1082" i="23"/>
  <c r="J659" i="23"/>
  <c r="J723" i="23"/>
  <c r="J831" i="23"/>
  <c r="J948" i="23"/>
  <c r="J982" i="23"/>
  <c r="J1181" i="23"/>
  <c r="J715" i="23"/>
  <c r="J749" i="23"/>
  <c r="J891" i="23"/>
  <c r="J1155" i="23"/>
  <c r="J834" i="23"/>
  <c r="J864" i="23"/>
  <c r="J989" i="23"/>
  <c r="J994" i="23"/>
  <c r="J1069" i="23"/>
  <c r="J1190" i="23"/>
  <c r="J643" i="23"/>
  <c r="J699" i="23"/>
  <c r="J757" i="23"/>
  <c r="J805" i="23"/>
  <c r="J848" i="23"/>
  <c r="J876" i="23"/>
  <c r="J888" i="23"/>
  <c r="J892" i="23"/>
  <c r="J928" i="23"/>
  <c r="J990" i="23"/>
  <c r="J1027" i="23"/>
  <c r="J1099" i="23"/>
  <c r="J862" i="23"/>
  <c r="J923" i="23"/>
  <c r="J966" i="23"/>
  <c r="J974" i="23"/>
  <c r="J1038" i="23"/>
  <c r="J1042" i="23"/>
  <c r="J1102" i="23"/>
  <c r="J1106" i="23"/>
  <c r="J1166" i="23"/>
  <c r="J903" i="23"/>
  <c r="J932" i="23"/>
  <c r="J958" i="23"/>
  <c r="J998" i="23"/>
  <c r="J1002" i="23"/>
  <c r="J1014" i="23"/>
  <c r="J1032" i="23"/>
  <c r="J1078" i="23"/>
  <c r="J1096" i="23"/>
  <c r="J1142" i="23"/>
  <c r="J1160" i="23"/>
  <c r="J955" i="23"/>
  <c r="J1062" i="23"/>
  <c r="J1126" i="23"/>
  <c r="J883" i="23"/>
  <c r="J900" i="23"/>
  <c r="J926" i="23"/>
  <c r="J952" i="23"/>
  <c r="J973" i="23"/>
  <c r="J1054" i="23"/>
  <c r="J1118" i="23"/>
  <c r="J1030" i="23"/>
  <c r="J1094" i="23"/>
  <c r="J1158" i="23"/>
  <c r="J1022" i="23"/>
  <c r="J1086" i="23"/>
  <c r="J1150" i="23"/>
  <c r="J1174" i="23"/>
  <c r="J1029" i="23"/>
  <c r="J1046" i="23"/>
  <c r="J1056" i="23"/>
  <c r="J1059" i="23"/>
  <c r="J1066" i="23"/>
  <c r="J1093" i="23"/>
  <c r="J1110" i="23"/>
  <c r="J1120" i="23"/>
  <c r="J1123" i="23"/>
  <c r="J1130" i="23"/>
  <c r="J1157" i="23"/>
  <c r="J1192" i="23"/>
  <c r="J1195" i="23"/>
  <c r="J1006" i="23"/>
  <c r="J1019" i="23"/>
  <c r="J1070" i="23"/>
  <c r="J1083" i="23"/>
  <c r="J1134" i="23"/>
  <c r="J1147" i="23"/>
  <c r="J1182" i="23"/>
  <c r="I1" i="23"/>
  <c r="G11" i="25" l="1"/>
  <c r="A179" i="16"/>
  <c r="A178" i="16"/>
  <c r="A177" i="16"/>
  <c r="A176" i="16"/>
  <c r="A175" i="16"/>
  <c r="A174" i="16"/>
  <c r="A173" i="16"/>
  <c r="A172" i="16"/>
  <c r="A171" i="16"/>
  <c r="A170" i="16"/>
  <c r="A169" i="16"/>
  <c r="A168" i="16"/>
  <c r="A167" i="16"/>
  <c r="A166" i="16"/>
  <c r="A165" i="16"/>
  <c r="A164" i="16"/>
  <c r="A163" i="16"/>
  <c r="A162" i="16"/>
  <c r="A161" i="16"/>
  <c r="A160" i="16"/>
  <c r="A159" i="16"/>
  <c r="A158" i="16"/>
  <c r="A157" i="16"/>
  <c r="A156" i="16"/>
  <c r="A155" i="16"/>
  <c r="A154" i="16"/>
  <c r="A153" i="16"/>
  <c r="A152" i="16"/>
  <c r="A151" i="16"/>
  <c r="A150" i="16"/>
  <c r="A149" i="16"/>
  <c r="A148" i="16"/>
  <c r="A147" i="16"/>
  <c r="A146" i="16"/>
  <c r="A145" i="16"/>
  <c r="A144" i="16"/>
  <c r="A143" i="16"/>
  <c r="A142" i="16"/>
  <c r="A141" i="16"/>
  <c r="A140" i="16"/>
  <c r="A139" i="16"/>
  <c r="A138" i="16"/>
  <c r="A137" i="16"/>
  <c r="A136" i="16"/>
  <c r="A135" i="16"/>
  <c r="A134" i="16"/>
  <c r="A133" i="16"/>
  <c r="A132" i="16"/>
  <c r="A131" i="16"/>
  <c r="A130" i="16"/>
  <c r="A129" i="16"/>
  <c r="A128" i="16"/>
  <c r="A127" i="16"/>
  <c r="A126" i="16"/>
  <c r="A125" i="16"/>
  <c r="A124" i="16"/>
  <c r="A123" i="16"/>
  <c r="A122" i="16"/>
  <c r="A121" i="16"/>
  <c r="A120" i="16"/>
  <c r="A119" i="16"/>
  <c r="A118" i="16"/>
  <c r="A117" i="16"/>
  <c r="A116" i="16"/>
  <c r="A115" i="16"/>
  <c r="A114" i="16"/>
  <c r="A113" i="16"/>
  <c r="A112" i="16"/>
  <c r="A111" i="16"/>
  <c r="A110" i="16"/>
  <c r="A109" i="16"/>
  <c r="A108" i="16"/>
  <c r="A107" i="16"/>
  <c r="A106" i="16"/>
  <c r="A105" i="16"/>
  <c r="A104" i="16"/>
  <c r="A103" i="16"/>
  <c r="A102" i="16"/>
  <c r="A101" i="16"/>
  <c r="A100" i="16"/>
  <c r="A99" i="16"/>
  <c r="A98" i="16"/>
  <c r="A97" i="16"/>
  <c r="A96" i="16"/>
  <c r="A95" i="16"/>
  <c r="A94" i="16"/>
  <c r="A93" i="16"/>
  <c r="A92" i="16"/>
  <c r="A91" i="16"/>
  <c r="A90" i="16"/>
  <c r="A89" i="16"/>
  <c r="A88" i="16"/>
  <c r="A87" i="16"/>
  <c r="A86" i="16"/>
  <c r="A85" i="16"/>
  <c r="A84" i="16"/>
  <c r="A83" i="16"/>
  <c r="A82" i="16"/>
  <c r="A81" i="16"/>
  <c r="A80" i="16"/>
  <c r="A79" i="16"/>
  <c r="A78" i="16"/>
  <c r="A77" i="16"/>
  <c r="A76" i="16"/>
  <c r="A75" i="16"/>
  <c r="A74" i="16"/>
  <c r="A73" i="16"/>
  <c r="A72" i="16"/>
  <c r="A71" i="16"/>
  <c r="A70" i="16"/>
  <c r="A69" i="16"/>
  <c r="A68" i="16"/>
  <c r="A67" i="16"/>
  <c r="A66" i="16"/>
  <c r="A65" i="16"/>
  <c r="A64" i="16"/>
  <c r="A63" i="16"/>
  <c r="A62" i="16"/>
  <c r="A61" i="16"/>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20" i="16"/>
  <c r="A19" i="16"/>
  <c r="A2" i="16"/>
  <c r="A3" i="16"/>
  <c r="A4" i="16"/>
  <c r="A5" i="16"/>
  <c r="A6" i="16"/>
  <c r="A7" i="16"/>
  <c r="A8" i="16"/>
  <c r="A9" i="16"/>
  <c r="A10" i="16"/>
  <c r="A11" i="16"/>
  <c r="A12" i="16"/>
  <c r="A13" i="16"/>
  <c r="A14" i="16"/>
  <c r="A15" i="16"/>
  <c r="A16" i="16"/>
  <c r="A17" i="16"/>
  <c r="A18" i="16"/>
  <c r="A1" i="16"/>
  <c r="J768" i="4" l="1"/>
  <c r="K768" i="4" s="1"/>
  <c r="L768" i="4" s="1"/>
  <c r="M768" i="4" s="1"/>
  <c r="N768" i="4" s="1"/>
  <c r="O768" i="4" s="1"/>
  <c r="P768" i="4" s="1"/>
  <c r="Q768" i="4" s="1"/>
  <c r="J767" i="4"/>
  <c r="K767" i="4" s="1"/>
  <c r="L767" i="4" s="1"/>
  <c r="M767" i="4" s="1"/>
  <c r="N767" i="4" s="1"/>
  <c r="O767" i="4" s="1"/>
  <c r="P767" i="4" s="1"/>
  <c r="Q767" i="4" s="1"/>
  <c r="J766" i="4"/>
  <c r="K766" i="4" s="1"/>
  <c r="L766" i="4" s="1"/>
  <c r="M766" i="4" s="1"/>
  <c r="N766" i="4" s="1"/>
  <c r="O766" i="4" s="1"/>
  <c r="P766" i="4" s="1"/>
  <c r="Q766" i="4" s="1"/>
  <c r="J765" i="4"/>
  <c r="K765" i="4" s="1"/>
  <c r="L765" i="4" s="1"/>
  <c r="M765" i="4" s="1"/>
  <c r="N765" i="4" s="1"/>
  <c r="O765" i="4" s="1"/>
  <c r="P765" i="4" s="1"/>
  <c r="Q765" i="4" s="1"/>
  <c r="J764" i="4"/>
  <c r="K764" i="4" s="1"/>
  <c r="L764" i="4" s="1"/>
  <c r="M764" i="4" s="1"/>
  <c r="N764" i="4" s="1"/>
  <c r="O764" i="4" s="1"/>
  <c r="P764" i="4" s="1"/>
  <c r="Q764" i="4" s="1"/>
  <c r="J763" i="4"/>
  <c r="K763" i="4" s="1"/>
  <c r="L763" i="4" s="1"/>
  <c r="M763" i="4" s="1"/>
  <c r="N763" i="4" s="1"/>
  <c r="O763" i="4" s="1"/>
  <c r="P763" i="4" s="1"/>
  <c r="Q763" i="4" s="1"/>
  <c r="J762" i="4"/>
  <c r="K762" i="4" s="1"/>
  <c r="L762" i="4" s="1"/>
  <c r="M762" i="4" s="1"/>
  <c r="N762" i="4" s="1"/>
  <c r="O762" i="4" s="1"/>
  <c r="P762" i="4" s="1"/>
  <c r="Q762" i="4" s="1"/>
  <c r="J761" i="4"/>
  <c r="K761" i="4" s="1"/>
  <c r="L761" i="4" s="1"/>
  <c r="M761" i="4" s="1"/>
  <c r="N761" i="4" s="1"/>
  <c r="O761" i="4" s="1"/>
  <c r="P761" i="4" s="1"/>
  <c r="Q761" i="4" s="1"/>
  <c r="J760" i="4"/>
  <c r="K760" i="4" s="1"/>
  <c r="L760" i="4" s="1"/>
  <c r="M760" i="4" s="1"/>
  <c r="N760" i="4" s="1"/>
  <c r="O760" i="4" s="1"/>
  <c r="P760" i="4" s="1"/>
  <c r="Q760" i="4" s="1"/>
  <c r="J759" i="4"/>
  <c r="K759" i="4" s="1"/>
  <c r="L759" i="4" s="1"/>
  <c r="M759" i="4" s="1"/>
  <c r="N759" i="4" s="1"/>
  <c r="O759" i="4" s="1"/>
  <c r="P759" i="4" s="1"/>
  <c r="Q759" i="4" s="1"/>
  <c r="J758" i="4"/>
  <c r="K758" i="4" s="1"/>
  <c r="L758" i="4" s="1"/>
  <c r="M758" i="4" s="1"/>
  <c r="N758" i="4" s="1"/>
  <c r="O758" i="4" s="1"/>
  <c r="P758" i="4" s="1"/>
  <c r="Q758" i="4" s="1"/>
  <c r="J757" i="4"/>
  <c r="K757" i="4" s="1"/>
  <c r="L757" i="4" s="1"/>
  <c r="M757" i="4" s="1"/>
  <c r="N757" i="4" s="1"/>
  <c r="O757" i="4" s="1"/>
  <c r="P757" i="4" s="1"/>
  <c r="Q757" i="4" s="1"/>
  <c r="J756" i="4"/>
  <c r="K756" i="4" s="1"/>
  <c r="L756" i="4" s="1"/>
  <c r="M756" i="4" s="1"/>
  <c r="N756" i="4" s="1"/>
  <c r="O756" i="4" s="1"/>
  <c r="P756" i="4" s="1"/>
  <c r="Q756" i="4" s="1"/>
  <c r="J755" i="4"/>
  <c r="K755" i="4" s="1"/>
  <c r="L755" i="4" s="1"/>
  <c r="M755" i="4" s="1"/>
  <c r="N755" i="4" s="1"/>
  <c r="O755" i="4" s="1"/>
  <c r="P755" i="4" s="1"/>
  <c r="Q755" i="4" s="1"/>
  <c r="J754" i="4"/>
  <c r="K754" i="4" s="1"/>
  <c r="L754" i="4" s="1"/>
  <c r="M754" i="4" s="1"/>
  <c r="N754" i="4" s="1"/>
  <c r="O754" i="4" s="1"/>
  <c r="P754" i="4" s="1"/>
  <c r="Q754" i="4" s="1"/>
  <c r="J753" i="4"/>
  <c r="K753" i="4" s="1"/>
  <c r="L753" i="4" s="1"/>
  <c r="M753" i="4" s="1"/>
  <c r="N753" i="4" s="1"/>
  <c r="O753" i="4" s="1"/>
  <c r="P753" i="4" s="1"/>
  <c r="Q753" i="4" s="1"/>
  <c r="J752" i="4"/>
  <c r="K752" i="4" s="1"/>
  <c r="L752" i="4" s="1"/>
  <c r="M752" i="4" s="1"/>
  <c r="N752" i="4" s="1"/>
  <c r="O752" i="4" s="1"/>
  <c r="P752" i="4" s="1"/>
  <c r="Q752" i="4" s="1"/>
  <c r="J751" i="4"/>
  <c r="K751" i="4" s="1"/>
  <c r="L751" i="4" s="1"/>
  <c r="M751" i="4" s="1"/>
  <c r="N751" i="4" s="1"/>
  <c r="O751" i="4" s="1"/>
  <c r="P751" i="4" s="1"/>
  <c r="Q751" i="4" s="1"/>
  <c r="J750" i="4"/>
  <c r="K750" i="4" s="1"/>
  <c r="L750" i="4" s="1"/>
  <c r="M750" i="4" s="1"/>
  <c r="N750" i="4" s="1"/>
  <c r="O750" i="4" s="1"/>
  <c r="P750" i="4" s="1"/>
  <c r="Q750" i="4" s="1"/>
  <c r="J749" i="4"/>
  <c r="K749" i="4" s="1"/>
  <c r="L749" i="4" s="1"/>
  <c r="M749" i="4" s="1"/>
  <c r="N749" i="4" s="1"/>
  <c r="O749" i="4" s="1"/>
  <c r="P749" i="4" s="1"/>
  <c r="Q749" i="4" s="1"/>
  <c r="J748" i="4"/>
  <c r="K748" i="4" s="1"/>
  <c r="L748" i="4" s="1"/>
  <c r="M748" i="4" s="1"/>
  <c r="N748" i="4" s="1"/>
  <c r="O748" i="4" s="1"/>
  <c r="P748" i="4" s="1"/>
  <c r="Q748" i="4" s="1"/>
  <c r="J747" i="4"/>
  <c r="K747" i="4" s="1"/>
  <c r="L747" i="4" s="1"/>
  <c r="M747" i="4" s="1"/>
  <c r="N747" i="4" s="1"/>
  <c r="O747" i="4" s="1"/>
  <c r="P747" i="4" s="1"/>
  <c r="Q747" i="4" s="1"/>
  <c r="J746" i="4"/>
  <c r="K746" i="4" s="1"/>
  <c r="L746" i="4" s="1"/>
  <c r="M746" i="4" s="1"/>
  <c r="N746" i="4" s="1"/>
  <c r="O746" i="4" s="1"/>
  <c r="P746" i="4" s="1"/>
  <c r="Q746" i="4" s="1"/>
  <c r="J745" i="4"/>
  <c r="K745" i="4" s="1"/>
  <c r="L745" i="4" s="1"/>
  <c r="M745" i="4" s="1"/>
  <c r="N745" i="4" s="1"/>
  <c r="O745" i="4" s="1"/>
  <c r="P745" i="4" s="1"/>
  <c r="Q745" i="4" s="1"/>
  <c r="J744" i="4"/>
  <c r="K744" i="4" s="1"/>
  <c r="L744" i="4" s="1"/>
  <c r="M744" i="4" s="1"/>
  <c r="N744" i="4" s="1"/>
  <c r="O744" i="4" s="1"/>
  <c r="P744" i="4" s="1"/>
  <c r="Q744" i="4" s="1"/>
  <c r="J743" i="4"/>
  <c r="K743" i="4" s="1"/>
  <c r="L743" i="4" s="1"/>
  <c r="M743" i="4" s="1"/>
  <c r="N743" i="4" s="1"/>
  <c r="O743" i="4" s="1"/>
  <c r="P743" i="4" s="1"/>
  <c r="Q743" i="4" s="1"/>
  <c r="J742" i="4"/>
  <c r="K742" i="4" s="1"/>
  <c r="L742" i="4" s="1"/>
  <c r="M742" i="4" s="1"/>
  <c r="N742" i="4" s="1"/>
  <c r="O742" i="4" s="1"/>
  <c r="P742" i="4" s="1"/>
  <c r="Q742" i="4" s="1"/>
  <c r="J741" i="4"/>
  <c r="K741" i="4" s="1"/>
  <c r="L741" i="4" s="1"/>
  <c r="M741" i="4" s="1"/>
  <c r="N741" i="4" s="1"/>
  <c r="O741" i="4" s="1"/>
  <c r="P741" i="4" s="1"/>
  <c r="Q741" i="4" s="1"/>
  <c r="J740" i="4"/>
  <c r="K740" i="4" s="1"/>
  <c r="L740" i="4" s="1"/>
  <c r="M740" i="4" s="1"/>
  <c r="N740" i="4" s="1"/>
  <c r="O740" i="4" s="1"/>
  <c r="P740" i="4" s="1"/>
  <c r="Q740" i="4" s="1"/>
  <c r="J739" i="4"/>
  <c r="K739" i="4" s="1"/>
  <c r="L739" i="4" s="1"/>
  <c r="M739" i="4" s="1"/>
  <c r="N739" i="4" s="1"/>
  <c r="O739" i="4" s="1"/>
  <c r="P739" i="4" s="1"/>
  <c r="Q739" i="4" s="1"/>
  <c r="J738" i="4"/>
  <c r="K738" i="4" s="1"/>
  <c r="L738" i="4" s="1"/>
  <c r="M738" i="4" s="1"/>
  <c r="N738" i="4" s="1"/>
  <c r="O738" i="4" s="1"/>
  <c r="P738" i="4" s="1"/>
  <c r="Q738" i="4" s="1"/>
  <c r="J737" i="4"/>
  <c r="K737" i="4" s="1"/>
  <c r="L737" i="4" s="1"/>
  <c r="M737" i="4" s="1"/>
  <c r="N737" i="4" s="1"/>
  <c r="O737" i="4" s="1"/>
  <c r="P737" i="4" s="1"/>
  <c r="Q737" i="4" s="1"/>
  <c r="J736" i="4"/>
  <c r="K736" i="4" s="1"/>
  <c r="L736" i="4" s="1"/>
  <c r="M736" i="4" s="1"/>
  <c r="N736" i="4" s="1"/>
  <c r="O736" i="4" s="1"/>
  <c r="P736" i="4" s="1"/>
  <c r="Q736" i="4" s="1"/>
  <c r="J735" i="4"/>
  <c r="K735" i="4" s="1"/>
  <c r="L735" i="4" s="1"/>
  <c r="M735" i="4" s="1"/>
  <c r="N735" i="4" s="1"/>
  <c r="O735" i="4" s="1"/>
  <c r="P735" i="4" s="1"/>
  <c r="Q735" i="4" s="1"/>
  <c r="J734" i="4"/>
  <c r="K734" i="4" s="1"/>
  <c r="L734" i="4" s="1"/>
  <c r="M734" i="4" s="1"/>
  <c r="N734" i="4" s="1"/>
  <c r="O734" i="4" s="1"/>
  <c r="P734" i="4" s="1"/>
  <c r="Q734" i="4" s="1"/>
  <c r="J733" i="4"/>
  <c r="K733" i="4" s="1"/>
  <c r="L733" i="4" s="1"/>
  <c r="M733" i="4" s="1"/>
  <c r="N733" i="4" s="1"/>
  <c r="O733" i="4" s="1"/>
  <c r="P733" i="4" s="1"/>
  <c r="Q733" i="4" s="1"/>
  <c r="J732" i="4"/>
  <c r="K732" i="4" s="1"/>
  <c r="L732" i="4" s="1"/>
  <c r="M732" i="4" s="1"/>
  <c r="N732" i="4" s="1"/>
  <c r="O732" i="4" s="1"/>
  <c r="P732" i="4" s="1"/>
  <c r="Q732" i="4" s="1"/>
  <c r="J731" i="4"/>
  <c r="K731" i="4" s="1"/>
  <c r="L731" i="4" s="1"/>
  <c r="M731" i="4" s="1"/>
  <c r="N731" i="4" s="1"/>
  <c r="O731" i="4" s="1"/>
  <c r="P731" i="4" s="1"/>
  <c r="Q731" i="4" s="1"/>
  <c r="J730" i="4"/>
  <c r="K730" i="4" s="1"/>
  <c r="L730" i="4" s="1"/>
  <c r="M730" i="4" s="1"/>
  <c r="N730" i="4" s="1"/>
  <c r="O730" i="4" s="1"/>
  <c r="P730" i="4" s="1"/>
  <c r="Q730" i="4" s="1"/>
  <c r="J729" i="4"/>
  <c r="K729" i="4" s="1"/>
  <c r="L729" i="4" s="1"/>
  <c r="M729" i="4" s="1"/>
  <c r="N729" i="4" s="1"/>
  <c r="O729" i="4" s="1"/>
  <c r="P729" i="4" s="1"/>
  <c r="Q729" i="4" s="1"/>
  <c r="J728" i="4"/>
  <c r="K728" i="4" s="1"/>
  <c r="L728" i="4" s="1"/>
  <c r="M728" i="4" s="1"/>
  <c r="N728" i="4" s="1"/>
  <c r="O728" i="4" s="1"/>
  <c r="P728" i="4" s="1"/>
  <c r="Q728" i="4" s="1"/>
  <c r="J727" i="4"/>
  <c r="K727" i="4" s="1"/>
  <c r="L727" i="4" s="1"/>
  <c r="M727" i="4" s="1"/>
  <c r="N727" i="4" s="1"/>
  <c r="O727" i="4" s="1"/>
  <c r="P727" i="4" s="1"/>
  <c r="Q727" i="4" s="1"/>
  <c r="J726" i="4"/>
  <c r="K726" i="4" s="1"/>
  <c r="L726" i="4" s="1"/>
  <c r="M726" i="4" s="1"/>
  <c r="N726" i="4" s="1"/>
  <c r="O726" i="4" s="1"/>
  <c r="P726" i="4" s="1"/>
  <c r="Q726" i="4" s="1"/>
  <c r="J725" i="4"/>
  <c r="K725" i="4" s="1"/>
  <c r="L725" i="4" s="1"/>
  <c r="M725" i="4" s="1"/>
  <c r="N725" i="4" s="1"/>
  <c r="O725" i="4" s="1"/>
  <c r="P725" i="4" s="1"/>
  <c r="Q725" i="4" s="1"/>
  <c r="J724" i="4"/>
  <c r="K724" i="4" s="1"/>
  <c r="L724" i="4" s="1"/>
  <c r="M724" i="4" s="1"/>
  <c r="N724" i="4" s="1"/>
  <c r="O724" i="4" s="1"/>
  <c r="P724" i="4" s="1"/>
  <c r="Q724" i="4" s="1"/>
  <c r="J723" i="4"/>
  <c r="K723" i="4" s="1"/>
  <c r="L723" i="4" s="1"/>
  <c r="M723" i="4" s="1"/>
  <c r="N723" i="4" s="1"/>
  <c r="O723" i="4" s="1"/>
  <c r="P723" i="4" s="1"/>
  <c r="Q723" i="4" s="1"/>
  <c r="J722" i="4"/>
  <c r="K722" i="4" s="1"/>
  <c r="L722" i="4" s="1"/>
  <c r="M722" i="4" s="1"/>
  <c r="N722" i="4" s="1"/>
  <c r="O722" i="4" s="1"/>
  <c r="P722" i="4" s="1"/>
  <c r="Q722" i="4" s="1"/>
  <c r="J721" i="4"/>
  <c r="K721" i="4" s="1"/>
  <c r="L721" i="4" s="1"/>
  <c r="M721" i="4" s="1"/>
  <c r="N721" i="4" s="1"/>
  <c r="O721" i="4" s="1"/>
  <c r="P721" i="4" s="1"/>
  <c r="Q721" i="4" s="1"/>
  <c r="J720" i="4"/>
  <c r="K720" i="4" s="1"/>
  <c r="L720" i="4" s="1"/>
  <c r="M720" i="4" s="1"/>
  <c r="N720" i="4" s="1"/>
  <c r="O720" i="4" s="1"/>
  <c r="P720" i="4" s="1"/>
  <c r="Q720" i="4" s="1"/>
  <c r="J719" i="4"/>
  <c r="K719" i="4" s="1"/>
  <c r="L719" i="4" s="1"/>
  <c r="M719" i="4" s="1"/>
  <c r="N719" i="4" s="1"/>
  <c r="O719" i="4" s="1"/>
  <c r="P719" i="4" s="1"/>
  <c r="Q719" i="4" s="1"/>
  <c r="J718" i="4"/>
  <c r="K718" i="4" s="1"/>
  <c r="L718" i="4" s="1"/>
  <c r="M718" i="4" s="1"/>
  <c r="N718" i="4" s="1"/>
  <c r="O718" i="4" s="1"/>
  <c r="P718" i="4" s="1"/>
  <c r="Q718" i="4" s="1"/>
  <c r="J717" i="4"/>
  <c r="K717" i="4" s="1"/>
  <c r="L717" i="4" s="1"/>
  <c r="M717" i="4" s="1"/>
  <c r="N717" i="4" s="1"/>
  <c r="O717" i="4" s="1"/>
  <c r="P717" i="4" s="1"/>
  <c r="Q717" i="4" s="1"/>
  <c r="J716" i="4"/>
  <c r="K716" i="4" s="1"/>
  <c r="L716" i="4" s="1"/>
  <c r="M716" i="4" s="1"/>
  <c r="N716" i="4" s="1"/>
  <c r="O716" i="4" s="1"/>
  <c r="P716" i="4" s="1"/>
  <c r="Q716" i="4" s="1"/>
  <c r="J715" i="4"/>
  <c r="K715" i="4" s="1"/>
  <c r="L715" i="4" s="1"/>
  <c r="M715" i="4" s="1"/>
  <c r="N715" i="4" s="1"/>
  <c r="O715" i="4" s="1"/>
  <c r="P715" i="4" s="1"/>
  <c r="Q715" i="4" s="1"/>
  <c r="J714" i="4"/>
  <c r="K714" i="4" s="1"/>
  <c r="L714" i="4" s="1"/>
  <c r="M714" i="4" s="1"/>
  <c r="N714" i="4" s="1"/>
  <c r="O714" i="4" s="1"/>
  <c r="P714" i="4" s="1"/>
  <c r="Q714" i="4" s="1"/>
  <c r="J713" i="4"/>
  <c r="K713" i="4" s="1"/>
  <c r="L713" i="4" s="1"/>
  <c r="M713" i="4" s="1"/>
  <c r="N713" i="4" s="1"/>
  <c r="O713" i="4" s="1"/>
  <c r="P713" i="4" s="1"/>
  <c r="Q713" i="4" s="1"/>
  <c r="J712" i="4"/>
  <c r="K712" i="4" s="1"/>
  <c r="L712" i="4" s="1"/>
  <c r="M712" i="4" s="1"/>
  <c r="N712" i="4" s="1"/>
  <c r="O712" i="4" s="1"/>
  <c r="P712" i="4" s="1"/>
  <c r="Q712" i="4" s="1"/>
  <c r="J711" i="4"/>
  <c r="K711" i="4" s="1"/>
  <c r="L711" i="4" s="1"/>
  <c r="M711" i="4" s="1"/>
  <c r="N711" i="4" s="1"/>
  <c r="O711" i="4" s="1"/>
  <c r="P711" i="4" s="1"/>
  <c r="Q711" i="4" s="1"/>
  <c r="J710" i="4"/>
  <c r="K710" i="4" s="1"/>
  <c r="L710" i="4" s="1"/>
  <c r="M710" i="4" s="1"/>
  <c r="N710" i="4" s="1"/>
  <c r="O710" i="4" s="1"/>
  <c r="P710" i="4" s="1"/>
  <c r="Q710" i="4" s="1"/>
  <c r="J709" i="4"/>
  <c r="K709" i="4" s="1"/>
  <c r="L709" i="4" s="1"/>
  <c r="M709" i="4" s="1"/>
  <c r="N709" i="4" s="1"/>
  <c r="O709" i="4" s="1"/>
  <c r="P709" i="4" s="1"/>
  <c r="Q709" i="4" s="1"/>
  <c r="J708" i="4"/>
  <c r="K708" i="4" s="1"/>
  <c r="L708" i="4" s="1"/>
  <c r="M708" i="4" s="1"/>
  <c r="N708" i="4" s="1"/>
  <c r="O708" i="4" s="1"/>
  <c r="P708" i="4" s="1"/>
  <c r="Q708" i="4" s="1"/>
  <c r="J707" i="4"/>
  <c r="K707" i="4" s="1"/>
  <c r="L707" i="4" s="1"/>
  <c r="M707" i="4" s="1"/>
  <c r="N707" i="4" s="1"/>
  <c r="O707" i="4" s="1"/>
  <c r="P707" i="4" s="1"/>
  <c r="Q707" i="4" s="1"/>
  <c r="J706" i="4"/>
  <c r="K706" i="4" s="1"/>
  <c r="L706" i="4" s="1"/>
  <c r="M706" i="4" s="1"/>
  <c r="N706" i="4" s="1"/>
  <c r="O706" i="4" s="1"/>
  <c r="P706" i="4" s="1"/>
  <c r="Q706" i="4" s="1"/>
  <c r="J705" i="4"/>
  <c r="K705" i="4" s="1"/>
  <c r="L705" i="4" s="1"/>
  <c r="M705" i="4" s="1"/>
  <c r="N705" i="4" s="1"/>
  <c r="O705" i="4" s="1"/>
  <c r="P705" i="4" s="1"/>
  <c r="Q705" i="4" s="1"/>
  <c r="J704" i="4"/>
  <c r="K704" i="4" s="1"/>
  <c r="L704" i="4" s="1"/>
  <c r="M704" i="4" s="1"/>
  <c r="N704" i="4" s="1"/>
  <c r="O704" i="4" s="1"/>
  <c r="P704" i="4" s="1"/>
  <c r="Q704" i="4" s="1"/>
  <c r="J703" i="4"/>
  <c r="K703" i="4" s="1"/>
  <c r="L703" i="4" s="1"/>
  <c r="M703" i="4" s="1"/>
  <c r="N703" i="4" s="1"/>
  <c r="O703" i="4" s="1"/>
  <c r="P703" i="4" s="1"/>
  <c r="Q703" i="4" s="1"/>
  <c r="J702" i="4"/>
  <c r="K702" i="4" s="1"/>
  <c r="L702" i="4" s="1"/>
  <c r="M702" i="4" s="1"/>
  <c r="N702" i="4" s="1"/>
  <c r="O702" i="4" s="1"/>
  <c r="P702" i="4" s="1"/>
  <c r="Q702" i="4" s="1"/>
  <c r="J701" i="4"/>
  <c r="K701" i="4" s="1"/>
  <c r="L701" i="4" s="1"/>
  <c r="M701" i="4" s="1"/>
  <c r="N701" i="4" s="1"/>
  <c r="O701" i="4" s="1"/>
  <c r="P701" i="4" s="1"/>
  <c r="Q701" i="4" s="1"/>
  <c r="J700" i="4"/>
  <c r="K700" i="4" s="1"/>
  <c r="L700" i="4" s="1"/>
  <c r="M700" i="4" s="1"/>
  <c r="N700" i="4" s="1"/>
  <c r="O700" i="4" s="1"/>
  <c r="P700" i="4" s="1"/>
  <c r="Q700" i="4" s="1"/>
  <c r="J699" i="4"/>
  <c r="K699" i="4" s="1"/>
  <c r="L699" i="4" s="1"/>
  <c r="M699" i="4" s="1"/>
  <c r="N699" i="4" s="1"/>
  <c r="O699" i="4" s="1"/>
  <c r="P699" i="4" s="1"/>
  <c r="Q699" i="4" s="1"/>
  <c r="J698" i="4"/>
  <c r="K698" i="4" s="1"/>
  <c r="L698" i="4" s="1"/>
  <c r="M698" i="4" s="1"/>
  <c r="N698" i="4" s="1"/>
  <c r="O698" i="4" s="1"/>
  <c r="P698" i="4" s="1"/>
  <c r="Q698" i="4" s="1"/>
  <c r="J697" i="4"/>
  <c r="K697" i="4" s="1"/>
  <c r="L697" i="4" s="1"/>
  <c r="M697" i="4" s="1"/>
  <c r="N697" i="4" s="1"/>
  <c r="O697" i="4" s="1"/>
  <c r="P697" i="4" s="1"/>
  <c r="Q697" i="4" s="1"/>
  <c r="J696" i="4"/>
  <c r="K696" i="4" s="1"/>
  <c r="L696" i="4" s="1"/>
  <c r="M696" i="4" s="1"/>
  <c r="N696" i="4" s="1"/>
  <c r="O696" i="4" s="1"/>
  <c r="P696" i="4" s="1"/>
  <c r="Q696" i="4" s="1"/>
  <c r="J695" i="4"/>
  <c r="K695" i="4" s="1"/>
  <c r="L695" i="4" s="1"/>
  <c r="M695" i="4" s="1"/>
  <c r="N695" i="4" s="1"/>
  <c r="O695" i="4" s="1"/>
  <c r="P695" i="4" s="1"/>
  <c r="Q695" i="4" s="1"/>
  <c r="J694" i="4"/>
  <c r="K694" i="4" s="1"/>
  <c r="L694" i="4" s="1"/>
  <c r="M694" i="4" s="1"/>
  <c r="N694" i="4" s="1"/>
  <c r="O694" i="4" s="1"/>
  <c r="P694" i="4" s="1"/>
  <c r="Q694" i="4" s="1"/>
  <c r="J693" i="4"/>
  <c r="K693" i="4" s="1"/>
  <c r="L693" i="4" s="1"/>
  <c r="M693" i="4" s="1"/>
  <c r="N693" i="4" s="1"/>
  <c r="O693" i="4" s="1"/>
  <c r="P693" i="4" s="1"/>
  <c r="Q693" i="4" s="1"/>
  <c r="J692" i="4"/>
  <c r="K692" i="4" s="1"/>
  <c r="L692" i="4" s="1"/>
  <c r="M692" i="4" s="1"/>
  <c r="N692" i="4" s="1"/>
  <c r="O692" i="4" s="1"/>
  <c r="P692" i="4" s="1"/>
  <c r="Q692" i="4" s="1"/>
  <c r="J691" i="4"/>
  <c r="K691" i="4" s="1"/>
  <c r="L691" i="4" s="1"/>
  <c r="M691" i="4" s="1"/>
  <c r="N691" i="4" s="1"/>
  <c r="O691" i="4" s="1"/>
  <c r="P691" i="4" s="1"/>
  <c r="Q691" i="4" s="1"/>
  <c r="J690" i="4"/>
  <c r="K690" i="4" s="1"/>
  <c r="L690" i="4" s="1"/>
  <c r="M690" i="4" s="1"/>
  <c r="N690" i="4" s="1"/>
  <c r="O690" i="4" s="1"/>
  <c r="P690" i="4" s="1"/>
  <c r="Q690" i="4" s="1"/>
  <c r="J689" i="4"/>
  <c r="K689" i="4" s="1"/>
  <c r="L689" i="4" s="1"/>
  <c r="M689" i="4" s="1"/>
  <c r="N689" i="4" s="1"/>
  <c r="O689" i="4" s="1"/>
  <c r="P689" i="4" s="1"/>
  <c r="Q689" i="4" s="1"/>
  <c r="J688" i="4"/>
  <c r="K688" i="4" s="1"/>
  <c r="L688" i="4" s="1"/>
  <c r="M688" i="4" s="1"/>
  <c r="N688" i="4" s="1"/>
  <c r="O688" i="4" s="1"/>
  <c r="P688" i="4" s="1"/>
  <c r="Q688" i="4" s="1"/>
  <c r="J687" i="4"/>
  <c r="K687" i="4" s="1"/>
  <c r="L687" i="4" s="1"/>
  <c r="M687" i="4" s="1"/>
  <c r="N687" i="4" s="1"/>
  <c r="O687" i="4" s="1"/>
  <c r="P687" i="4" s="1"/>
  <c r="Q687" i="4" s="1"/>
  <c r="J686" i="4"/>
  <c r="K686" i="4" s="1"/>
  <c r="L686" i="4" s="1"/>
  <c r="M686" i="4" s="1"/>
  <c r="N686" i="4" s="1"/>
  <c r="O686" i="4" s="1"/>
  <c r="P686" i="4" s="1"/>
  <c r="Q686" i="4" s="1"/>
  <c r="J685" i="4"/>
  <c r="K685" i="4" s="1"/>
  <c r="L685" i="4" s="1"/>
  <c r="M685" i="4" s="1"/>
  <c r="N685" i="4" s="1"/>
  <c r="O685" i="4" s="1"/>
  <c r="P685" i="4" s="1"/>
  <c r="Q685" i="4" s="1"/>
  <c r="J684" i="4"/>
  <c r="K684" i="4" s="1"/>
  <c r="L684" i="4" s="1"/>
  <c r="M684" i="4" s="1"/>
  <c r="N684" i="4" s="1"/>
  <c r="O684" i="4" s="1"/>
  <c r="P684" i="4" s="1"/>
  <c r="Q684" i="4" s="1"/>
  <c r="J683" i="4"/>
  <c r="K683" i="4" s="1"/>
  <c r="L683" i="4" s="1"/>
  <c r="M683" i="4" s="1"/>
  <c r="N683" i="4" s="1"/>
  <c r="O683" i="4" s="1"/>
  <c r="P683" i="4" s="1"/>
  <c r="Q683" i="4" s="1"/>
  <c r="J682" i="4"/>
  <c r="K682" i="4" s="1"/>
  <c r="L682" i="4" s="1"/>
  <c r="M682" i="4" s="1"/>
  <c r="N682" i="4" s="1"/>
  <c r="O682" i="4" s="1"/>
  <c r="P682" i="4" s="1"/>
  <c r="Q682" i="4" s="1"/>
  <c r="J681" i="4"/>
  <c r="K681" i="4" s="1"/>
  <c r="L681" i="4" s="1"/>
  <c r="M681" i="4" s="1"/>
  <c r="N681" i="4" s="1"/>
  <c r="O681" i="4" s="1"/>
  <c r="P681" i="4" s="1"/>
  <c r="Q681" i="4" s="1"/>
  <c r="J680" i="4"/>
  <c r="K680" i="4" s="1"/>
  <c r="L680" i="4" s="1"/>
  <c r="M680" i="4" s="1"/>
  <c r="N680" i="4" s="1"/>
  <c r="O680" i="4" s="1"/>
  <c r="P680" i="4" s="1"/>
  <c r="Q680" i="4" s="1"/>
  <c r="J679" i="4"/>
  <c r="K679" i="4" s="1"/>
  <c r="L679" i="4" s="1"/>
  <c r="M679" i="4" s="1"/>
  <c r="N679" i="4" s="1"/>
  <c r="O679" i="4" s="1"/>
  <c r="P679" i="4" s="1"/>
  <c r="Q679" i="4" s="1"/>
  <c r="J678" i="4"/>
  <c r="K678" i="4" s="1"/>
  <c r="L678" i="4" s="1"/>
  <c r="M678" i="4" s="1"/>
  <c r="N678" i="4" s="1"/>
  <c r="O678" i="4" s="1"/>
  <c r="P678" i="4" s="1"/>
  <c r="Q678" i="4" s="1"/>
  <c r="J677" i="4"/>
  <c r="K677" i="4" s="1"/>
  <c r="L677" i="4" s="1"/>
  <c r="M677" i="4" s="1"/>
  <c r="N677" i="4" s="1"/>
  <c r="O677" i="4" s="1"/>
  <c r="P677" i="4" s="1"/>
  <c r="Q677" i="4" s="1"/>
  <c r="J676" i="4"/>
  <c r="K676" i="4" s="1"/>
  <c r="L676" i="4" s="1"/>
  <c r="M676" i="4" s="1"/>
  <c r="N676" i="4" s="1"/>
  <c r="O676" i="4" s="1"/>
  <c r="P676" i="4" s="1"/>
  <c r="Q676" i="4" s="1"/>
  <c r="J675" i="4"/>
  <c r="K675" i="4" s="1"/>
  <c r="L675" i="4" s="1"/>
  <c r="M675" i="4" s="1"/>
  <c r="N675" i="4" s="1"/>
  <c r="O675" i="4" s="1"/>
  <c r="P675" i="4" s="1"/>
  <c r="Q675" i="4" s="1"/>
  <c r="J674" i="4"/>
  <c r="K674" i="4" s="1"/>
  <c r="L674" i="4" s="1"/>
  <c r="M674" i="4" s="1"/>
  <c r="N674" i="4" s="1"/>
  <c r="O674" i="4" s="1"/>
  <c r="P674" i="4" s="1"/>
  <c r="Q674" i="4" s="1"/>
  <c r="J673" i="4"/>
  <c r="K673" i="4" s="1"/>
  <c r="L673" i="4" s="1"/>
  <c r="M673" i="4" s="1"/>
  <c r="N673" i="4" s="1"/>
  <c r="O673" i="4" s="1"/>
  <c r="P673" i="4" s="1"/>
  <c r="Q673" i="4" s="1"/>
  <c r="J672" i="4"/>
  <c r="K672" i="4" s="1"/>
  <c r="L672" i="4" s="1"/>
  <c r="M672" i="4" s="1"/>
  <c r="N672" i="4" s="1"/>
  <c r="O672" i="4" s="1"/>
  <c r="P672" i="4" s="1"/>
  <c r="Q672" i="4" s="1"/>
  <c r="J671" i="4"/>
  <c r="K671" i="4" s="1"/>
  <c r="L671" i="4" s="1"/>
  <c r="M671" i="4" s="1"/>
  <c r="N671" i="4" s="1"/>
  <c r="O671" i="4" s="1"/>
  <c r="P671" i="4" s="1"/>
  <c r="Q671" i="4" s="1"/>
  <c r="J670" i="4"/>
  <c r="K670" i="4" s="1"/>
  <c r="L670" i="4" s="1"/>
  <c r="M670" i="4" s="1"/>
  <c r="N670" i="4" s="1"/>
  <c r="O670" i="4" s="1"/>
  <c r="P670" i="4" s="1"/>
  <c r="Q670" i="4" s="1"/>
  <c r="J669" i="4"/>
  <c r="K669" i="4" s="1"/>
  <c r="L669" i="4" s="1"/>
  <c r="M669" i="4" s="1"/>
  <c r="N669" i="4" s="1"/>
  <c r="O669" i="4" s="1"/>
  <c r="P669" i="4" s="1"/>
  <c r="Q669" i="4" s="1"/>
  <c r="J668" i="4"/>
  <c r="K668" i="4" s="1"/>
  <c r="L668" i="4" s="1"/>
  <c r="M668" i="4" s="1"/>
  <c r="N668" i="4" s="1"/>
  <c r="O668" i="4" s="1"/>
  <c r="P668" i="4" s="1"/>
  <c r="Q668" i="4" s="1"/>
  <c r="J667" i="4"/>
  <c r="K667" i="4" s="1"/>
  <c r="L667" i="4" s="1"/>
  <c r="M667" i="4" s="1"/>
  <c r="N667" i="4" s="1"/>
  <c r="O667" i="4" s="1"/>
  <c r="P667" i="4" s="1"/>
  <c r="Q667" i="4" s="1"/>
  <c r="J666" i="4"/>
  <c r="K666" i="4" s="1"/>
  <c r="L666" i="4" s="1"/>
  <c r="M666" i="4" s="1"/>
  <c r="N666" i="4" s="1"/>
  <c r="O666" i="4" s="1"/>
  <c r="P666" i="4" s="1"/>
  <c r="Q666" i="4" s="1"/>
  <c r="J665" i="4"/>
  <c r="K665" i="4" s="1"/>
  <c r="L665" i="4" s="1"/>
  <c r="M665" i="4" s="1"/>
  <c r="N665" i="4" s="1"/>
  <c r="O665" i="4" s="1"/>
  <c r="P665" i="4" s="1"/>
  <c r="Q665" i="4" s="1"/>
  <c r="J664" i="4"/>
  <c r="K664" i="4" s="1"/>
  <c r="L664" i="4" s="1"/>
  <c r="M664" i="4" s="1"/>
  <c r="N664" i="4" s="1"/>
  <c r="O664" i="4" s="1"/>
  <c r="P664" i="4" s="1"/>
  <c r="Q664" i="4" s="1"/>
  <c r="J663" i="4"/>
  <c r="K663" i="4" s="1"/>
  <c r="L663" i="4" s="1"/>
  <c r="M663" i="4" s="1"/>
  <c r="N663" i="4" s="1"/>
  <c r="O663" i="4" s="1"/>
  <c r="P663" i="4" s="1"/>
  <c r="Q663" i="4" s="1"/>
  <c r="J662" i="4"/>
  <c r="K662" i="4" s="1"/>
  <c r="L662" i="4" s="1"/>
  <c r="M662" i="4" s="1"/>
  <c r="N662" i="4" s="1"/>
  <c r="O662" i="4" s="1"/>
  <c r="P662" i="4" s="1"/>
  <c r="Q662" i="4" s="1"/>
  <c r="J661" i="4"/>
  <c r="K661" i="4" s="1"/>
  <c r="L661" i="4" s="1"/>
  <c r="M661" i="4" s="1"/>
  <c r="N661" i="4" s="1"/>
  <c r="O661" i="4" s="1"/>
  <c r="P661" i="4" s="1"/>
  <c r="Q661" i="4" s="1"/>
  <c r="J660" i="4"/>
  <c r="K660" i="4" s="1"/>
  <c r="L660" i="4" s="1"/>
  <c r="M660" i="4" s="1"/>
  <c r="N660" i="4" s="1"/>
  <c r="O660" i="4" s="1"/>
  <c r="P660" i="4" s="1"/>
  <c r="Q660" i="4" s="1"/>
  <c r="J659" i="4"/>
  <c r="K659" i="4" s="1"/>
  <c r="L659" i="4" s="1"/>
  <c r="M659" i="4" s="1"/>
  <c r="N659" i="4" s="1"/>
  <c r="O659" i="4" s="1"/>
  <c r="P659" i="4" s="1"/>
  <c r="Q659" i="4" s="1"/>
  <c r="J658" i="4"/>
  <c r="K658" i="4" s="1"/>
  <c r="L658" i="4" s="1"/>
  <c r="M658" i="4" s="1"/>
  <c r="N658" i="4" s="1"/>
  <c r="O658" i="4" s="1"/>
  <c r="P658" i="4" s="1"/>
  <c r="Q658" i="4" s="1"/>
  <c r="J657" i="4"/>
  <c r="K657" i="4" s="1"/>
  <c r="L657" i="4" s="1"/>
  <c r="M657" i="4" s="1"/>
  <c r="N657" i="4" s="1"/>
  <c r="O657" i="4" s="1"/>
  <c r="P657" i="4" s="1"/>
  <c r="Q657" i="4" s="1"/>
  <c r="J656" i="4"/>
  <c r="K656" i="4" s="1"/>
  <c r="L656" i="4" s="1"/>
  <c r="M656" i="4" s="1"/>
  <c r="N656" i="4" s="1"/>
  <c r="O656" i="4" s="1"/>
  <c r="P656" i="4" s="1"/>
  <c r="Q656" i="4" s="1"/>
  <c r="J655" i="4"/>
  <c r="K655" i="4" s="1"/>
  <c r="L655" i="4" s="1"/>
  <c r="M655" i="4" s="1"/>
  <c r="N655" i="4" s="1"/>
  <c r="O655" i="4" s="1"/>
  <c r="P655" i="4" s="1"/>
  <c r="Q655" i="4" s="1"/>
  <c r="J654" i="4"/>
  <c r="K654" i="4" s="1"/>
  <c r="L654" i="4" s="1"/>
  <c r="M654" i="4" s="1"/>
  <c r="N654" i="4" s="1"/>
  <c r="O654" i="4" s="1"/>
  <c r="P654" i="4" s="1"/>
  <c r="Q654" i="4" s="1"/>
  <c r="J653" i="4"/>
  <c r="K653" i="4" s="1"/>
  <c r="L653" i="4" s="1"/>
  <c r="M653" i="4" s="1"/>
  <c r="N653" i="4" s="1"/>
  <c r="O653" i="4" s="1"/>
  <c r="P653" i="4" s="1"/>
  <c r="Q653" i="4" s="1"/>
  <c r="J652" i="4"/>
  <c r="K652" i="4" s="1"/>
  <c r="L652" i="4" s="1"/>
  <c r="M652" i="4" s="1"/>
  <c r="N652" i="4" s="1"/>
  <c r="O652" i="4" s="1"/>
  <c r="P652" i="4" s="1"/>
  <c r="Q652" i="4" s="1"/>
  <c r="J651" i="4"/>
  <c r="K651" i="4" s="1"/>
  <c r="L651" i="4" s="1"/>
  <c r="M651" i="4" s="1"/>
  <c r="N651" i="4" s="1"/>
  <c r="O651" i="4" s="1"/>
  <c r="P651" i="4" s="1"/>
  <c r="Q651" i="4" s="1"/>
  <c r="J650" i="4"/>
  <c r="K650" i="4" s="1"/>
  <c r="L650" i="4" s="1"/>
  <c r="M650" i="4" s="1"/>
  <c r="N650" i="4" s="1"/>
  <c r="O650" i="4" s="1"/>
  <c r="P650" i="4" s="1"/>
  <c r="Q650" i="4" s="1"/>
  <c r="J649" i="4"/>
  <c r="K649" i="4" s="1"/>
  <c r="L649" i="4" s="1"/>
  <c r="M649" i="4" s="1"/>
  <c r="N649" i="4" s="1"/>
  <c r="O649" i="4" s="1"/>
  <c r="P649" i="4" s="1"/>
  <c r="Q649" i="4" s="1"/>
  <c r="J648" i="4"/>
  <c r="K648" i="4" s="1"/>
  <c r="L648" i="4" s="1"/>
  <c r="M648" i="4" s="1"/>
  <c r="N648" i="4" s="1"/>
  <c r="O648" i="4" s="1"/>
  <c r="P648" i="4" s="1"/>
  <c r="Q648" i="4" s="1"/>
  <c r="J647" i="4"/>
  <c r="K647" i="4" s="1"/>
  <c r="L647" i="4" s="1"/>
  <c r="M647" i="4" s="1"/>
  <c r="N647" i="4" s="1"/>
  <c r="O647" i="4" s="1"/>
  <c r="P647" i="4" s="1"/>
  <c r="Q647" i="4" s="1"/>
  <c r="J646" i="4"/>
  <c r="K646" i="4" s="1"/>
  <c r="L646" i="4" s="1"/>
  <c r="M646" i="4" s="1"/>
  <c r="N646" i="4" s="1"/>
  <c r="O646" i="4" s="1"/>
  <c r="P646" i="4" s="1"/>
  <c r="Q646" i="4" s="1"/>
  <c r="J645" i="4"/>
  <c r="K645" i="4" s="1"/>
  <c r="L645" i="4" s="1"/>
  <c r="M645" i="4" s="1"/>
  <c r="N645" i="4" s="1"/>
  <c r="O645" i="4" s="1"/>
  <c r="P645" i="4" s="1"/>
  <c r="Q645" i="4" s="1"/>
  <c r="J644" i="4"/>
  <c r="K644" i="4" s="1"/>
  <c r="L644" i="4" s="1"/>
  <c r="M644" i="4" s="1"/>
  <c r="N644" i="4" s="1"/>
  <c r="O644" i="4" s="1"/>
  <c r="P644" i="4" s="1"/>
  <c r="Q644" i="4" s="1"/>
  <c r="J643" i="4"/>
  <c r="K643" i="4" s="1"/>
  <c r="L643" i="4" s="1"/>
  <c r="M643" i="4" s="1"/>
  <c r="N643" i="4" s="1"/>
  <c r="O643" i="4" s="1"/>
  <c r="P643" i="4" s="1"/>
  <c r="Q643" i="4" s="1"/>
  <c r="J642" i="4"/>
  <c r="K642" i="4" s="1"/>
  <c r="L642" i="4" s="1"/>
  <c r="M642" i="4" s="1"/>
  <c r="N642" i="4" s="1"/>
  <c r="O642" i="4" s="1"/>
  <c r="P642" i="4" s="1"/>
  <c r="Q642" i="4" s="1"/>
  <c r="J641" i="4"/>
  <c r="K641" i="4" s="1"/>
  <c r="L641" i="4" s="1"/>
  <c r="M641" i="4" s="1"/>
  <c r="N641" i="4" s="1"/>
  <c r="O641" i="4" s="1"/>
  <c r="P641" i="4" s="1"/>
  <c r="Q641" i="4" s="1"/>
  <c r="J640" i="4"/>
  <c r="K640" i="4" s="1"/>
  <c r="L640" i="4" s="1"/>
  <c r="M640" i="4" s="1"/>
  <c r="N640" i="4" s="1"/>
  <c r="O640" i="4" s="1"/>
  <c r="P640" i="4" s="1"/>
  <c r="Q640" i="4" s="1"/>
  <c r="J639" i="4"/>
  <c r="K639" i="4" s="1"/>
  <c r="L639" i="4" s="1"/>
  <c r="M639" i="4" s="1"/>
  <c r="N639" i="4" s="1"/>
  <c r="O639" i="4" s="1"/>
  <c r="P639" i="4" s="1"/>
  <c r="Q639" i="4" s="1"/>
  <c r="J638" i="4"/>
  <c r="K638" i="4" s="1"/>
  <c r="L638" i="4" s="1"/>
  <c r="M638" i="4" s="1"/>
  <c r="N638" i="4" s="1"/>
  <c r="O638" i="4" s="1"/>
  <c r="P638" i="4" s="1"/>
  <c r="Q638" i="4" s="1"/>
  <c r="J637" i="4"/>
  <c r="K637" i="4" s="1"/>
  <c r="L637" i="4" s="1"/>
  <c r="M637" i="4" s="1"/>
  <c r="N637" i="4" s="1"/>
  <c r="O637" i="4" s="1"/>
  <c r="P637" i="4" s="1"/>
  <c r="Q637" i="4" s="1"/>
  <c r="J636" i="4"/>
  <c r="K636" i="4" s="1"/>
  <c r="L636" i="4" s="1"/>
  <c r="M636" i="4" s="1"/>
  <c r="N636" i="4" s="1"/>
  <c r="O636" i="4" s="1"/>
  <c r="P636" i="4" s="1"/>
  <c r="Q636" i="4" s="1"/>
  <c r="J635" i="4"/>
  <c r="K635" i="4" s="1"/>
  <c r="L635" i="4" s="1"/>
  <c r="M635" i="4" s="1"/>
  <c r="N635" i="4" s="1"/>
  <c r="O635" i="4" s="1"/>
  <c r="P635" i="4" s="1"/>
  <c r="Q635" i="4" s="1"/>
  <c r="J634" i="4"/>
  <c r="K634" i="4" s="1"/>
  <c r="L634" i="4" s="1"/>
  <c r="M634" i="4" s="1"/>
  <c r="N634" i="4" s="1"/>
  <c r="O634" i="4" s="1"/>
  <c r="P634" i="4" s="1"/>
  <c r="Q634" i="4" s="1"/>
  <c r="J633" i="4"/>
  <c r="K633" i="4" s="1"/>
  <c r="L633" i="4" s="1"/>
  <c r="M633" i="4" s="1"/>
  <c r="N633" i="4" s="1"/>
  <c r="O633" i="4" s="1"/>
  <c r="P633" i="4" s="1"/>
  <c r="Q633" i="4" s="1"/>
  <c r="J632" i="4"/>
  <c r="K632" i="4" s="1"/>
  <c r="L632" i="4" s="1"/>
  <c r="M632" i="4" s="1"/>
  <c r="N632" i="4" s="1"/>
  <c r="O632" i="4" s="1"/>
  <c r="P632" i="4" s="1"/>
  <c r="Q632" i="4" s="1"/>
  <c r="J631" i="4"/>
  <c r="K631" i="4" s="1"/>
  <c r="L631" i="4" s="1"/>
  <c r="M631" i="4" s="1"/>
  <c r="N631" i="4" s="1"/>
  <c r="O631" i="4" s="1"/>
  <c r="P631" i="4" s="1"/>
  <c r="Q631" i="4" s="1"/>
  <c r="J630" i="4"/>
  <c r="K630" i="4" s="1"/>
  <c r="L630" i="4" s="1"/>
  <c r="M630" i="4" s="1"/>
  <c r="N630" i="4" s="1"/>
  <c r="O630" i="4" s="1"/>
  <c r="P630" i="4" s="1"/>
  <c r="Q630" i="4" s="1"/>
  <c r="J629" i="4"/>
  <c r="K629" i="4" s="1"/>
  <c r="L629" i="4" s="1"/>
  <c r="M629" i="4" s="1"/>
  <c r="N629" i="4" s="1"/>
  <c r="O629" i="4" s="1"/>
  <c r="P629" i="4" s="1"/>
  <c r="Q629" i="4" s="1"/>
  <c r="J628" i="4"/>
  <c r="K628" i="4" s="1"/>
  <c r="L628" i="4" s="1"/>
  <c r="M628" i="4" s="1"/>
  <c r="N628" i="4" s="1"/>
  <c r="O628" i="4" s="1"/>
  <c r="P628" i="4" s="1"/>
  <c r="Q628" i="4" s="1"/>
  <c r="J627" i="4"/>
  <c r="K627" i="4" s="1"/>
  <c r="L627" i="4" s="1"/>
  <c r="M627" i="4" s="1"/>
  <c r="N627" i="4" s="1"/>
  <c r="O627" i="4" s="1"/>
  <c r="P627" i="4" s="1"/>
  <c r="Q627" i="4" s="1"/>
  <c r="J626" i="4"/>
  <c r="K626" i="4" s="1"/>
  <c r="L626" i="4" s="1"/>
  <c r="M626" i="4" s="1"/>
  <c r="N626" i="4" s="1"/>
  <c r="O626" i="4" s="1"/>
  <c r="P626" i="4" s="1"/>
  <c r="Q626" i="4" s="1"/>
  <c r="J625" i="4"/>
  <c r="K625" i="4" s="1"/>
  <c r="L625" i="4" s="1"/>
  <c r="M625" i="4" s="1"/>
  <c r="N625" i="4" s="1"/>
  <c r="O625" i="4" s="1"/>
  <c r="P625" i="4" s="1"/>
  <c r="Q625" i="4" s="1"/>
  <c r="J624" i="4"/>
  <c r="K624" i="4" s="1"/>
  <c r="L624" i="4" s="1"/>
  <c r="M624" i="4" s="1"/>
  <c r="N624" i="4" s="1"/>
  <c r="O624" i="4" s="1"/>
  <c r="P624" i="4" s="1"/>
  <c r="Q624" i="4" s="1"/>
  <c r="J623" i="4"/>
  <c r="K623" i="4" s="1"/>
  <c r="L623" i="4" s="1"/>
  <c r="M623" i="4" s="1"/>
  <c r="N623" i="4" s="1"/>
  <c r="O623" i="4" s="1"/>
  <c r="P623" i="4" s="1"/>
  <c r="Q623" i="4" s="1"/>
  <c r="J622" i="4"/>
  <c r="K622" i="4" s="1"/>
  <c r="L622" i="4" s="1"/>
  <c r="M622" i="4" s="1"/>
  <c r="N622" i="4" s="1"/>
  <c r="O622" i="4" s="1"/>
  <c r="P622" i="4" s="1"/>
  <c r="Q622" i="4" s="1"/>
  <c r="J621" i="4"/>
  <c r="K621" i="4" s="1"/>
  <c r="L621" i="4" s="1"/>
  <c r="M621" i="4" s="1"/>
  <c r="N621" i="4" s="1"/>
  <c r="O621" i="4" s="1"/>
  <c r="P621" i="4" s="1"/>
  <c r="Q621" i="4" s="1"/>
  <c r="J620" i="4"/>
  <c r="K620" i="4" s="1"/>
  <c r="L620" i="4" s="1"/>
  <c r="M620" i="4" s="1"/>
  <c r="N620" i="4" s="1"/>
  <c r="O620" i="4" s="1"/>
  <c r="P620" i="4" s="1"/>
  <c r="Q620" i="4" s="1"/>
  <c r="J619" i="4"/>
  <c r="K619" i="4" s="1"/>
  <c r="L619" i="4" s="1"/>
  <c r="M619" i="4" s="1"/>
  <c r="N619" i="4" s="1"/>
  <c r="O619" i="4" s="1"/>
  <c r="P619" i="4" s="1"/>
  <c r="Q619" i="4" s="1"/>
  <c r="J618" i="4"/>
  <c r="K618" i="4" s="1"/>
  <c r="L618" i="4" s="1"/>
  <c r="M618" i="4" s="1"/>
  <c r="N618" i="4" s="1"/>
  <c r="O618" i="4" s="1"/>
  <c r="P618" i="4" s="1"/>
  <c r="Q618" i="4" s="1"/>
  <c r="J617" i="4"/>
  <c r="K617" i="4" s="1"/>
  <c r="L617" i="4" s="1"/>
  <c r="M617" i="4" s="1"/>
  <c r="N617" i="4" s="1"/>
  <c r="O617" i="4" s="1"/>
  <c r="P617" i="4" s="1"/>
  <c r="Q617" i="4" s="1"/>
  <c r="J616" i="4"/>
  <c r="K616" i="4" s="1"/>
  <c r="L616" i="4" s="1"/>
  <c r="M616" i="4" s="1"/>
  <c r="N616" i="4" s="1"/>
  <c r="O616" i="4" s="1"/>
  <c r="P616" i="4" s="1"/>
  <c r="Q616" i="4" s="1"/>
  <c r="J615" i="4"/>
  <c r="K615" i="4" s="1"/>
  <c r="L615" i="4" s="1"/>
  <c r="M615" i="4" s="1"/>
  <c r="N615" i="4" s="1"/>
  <c r="O615" i="4" s="1"/>
  <c r="P615" i="4" s="1"/>
  <c r="Q615" i="4" s="1"/>
  <c r="J614" i="4"/>
  <c r="K614" i="4" s="1"/>
  <c r="L614" i="4" s="1"/>
  <c r="M614" i="4" s="1"/>
  <c r="N614" i="4" s="1"/>
  <c r="O614" i="4" s="1"/>
  <c r="P614" i="4" s="1"/>
  <c r="Q614" i="4" s="1"/>
  <c r="J613" i="4"/>
  <c r="K613" i="4" s="1"/>
  <c r="L613" i="4" s="1"/>
  <c r="M613" i="4" s="1"/>
  <c r="N613" i="4" s="1"/>
  <c r="O613" i="4" s="1"/>
  <c r="P613" i="4" s="1"/>
  <c r="Q613" i="4" s="1"/>
  <c r="J612" i="4"/>
  <c r="K612" i="4" s="1"/>
  <c r="L612" i="4" s="1"/>
  <c r="M612" i="4" s="1"/>
  <c r="N612" i="4" s="1"/>
  <c r="O612" i="4" s="1"/>
  <c r="P612" i="4" s="1"/>
  <c r="Q612" i="4" s="1"/>
  <c r="J611" i="4"/>
  <c r="K611" i="4" s="1"/>
  <c r="L611" i="4" s="1"/>
  <c r="M611" i="4" s="1"/>
  <c r="N611" i="4" s="1"/>
  <c r="O611" i="4" s="1"/>
  <c r="P611" i="4" s="1"/>
  <c r="Q611" i="4" s="1"/>
  <c r="J610" i="4"/>
  <c r="K610" i="4" s="1"/>
  <c r="L610" i="4" s="1"/>
  <c r="M610" i="4" s="1"/>
  <c r="N610" i="4" s="1"/>
  <c r="O610" i="4" s="1"/>
  <c r="P610" i="4" s="1"/>
  <c r="Q610" i="4" s="1"/>
  <c r="J609" i="4"/>
  <c r="K609" i="4" s="1"/>
  <c r="L609" i="4" s="1"/>
  <c r="M609" i="4" s="1"/>
  <c r="N609" i="4" s="1"/>
  <c r="O609" i="4" s="1"/>
  <c r="P609" i="4" s="1"/>
  <c r="Q609" i="4" s="1"/>
  <c r="J608" i="4"/>
  <c r="K608" i="4" s="1"/>
  <c r="L608" i="4" s="1"/>
  <c r="M608" i="4" s="1"/>
  <c r="N608" i="4" s="1"/>
  <c r="O608" i="4" s="1"/>
  <c r="P608" i="4" s="1"/>
  <c r="Q608" i="4" s="1"/>
  <c r="J607" i="4"/>
  <c r="K607" i="4" s="1"/>
  <c r="L607" i="4" s="1"/>
  <c r="M607" i="4" s="1"/>
  <c r="N607" i="4" s="1"/>
  <c r="O607" i="4" s="1"/>
  <c r="P607" i="4" s="1"/>
  <c r="Q607" i="4" s="1"/>
  <c r="J606" i="4"/>
  <c r="K606" i="4" s="1"/>
  <c r="L606" i="4" s="1"/>
  <c r="M606" i="4" s="1"/>
  <c r="N606" i="4" s="1"/>
  <c r="O606" i="4" s="1"/>
  <c r="P606" i="4" s="1"/>
  <c r="Q606" i="4" s="1"/>
  <c r="J605" i="4"/>
  <c r="K605" i="4" s="1"/>
  <c r="L605" i="4" s="1"/>
  <c r="M605" i="4" s="1"/>
  <c r="N605" i="4" s="1"/>
  <c r="O605" i="4" s="1"/>
  <c r="P605" i="4" s="1"/>
  <c r="Q605" i="4" s="1"/>
  <c r="J604" i="4"/>
  <c r="K604" i="4" s="1"/>
  <c r="L604" i="4" s="1"/>
  <c r="M604" i="4" s="1"/>
  <c r="N604" i="4" s="1"/>
  <c r="O604" i="4" s="1"/>
  <c r="P604" i="4" s="1"/>
  <c r="Q604" i="4" s="1"/>
  <c r="J603" i="4"/>
  <c r="K603" i="4" s="1"/>
  <c r="L603" i="4" s="1"/>
  <c r="M603" i="4" s="1"/>
  <c r="N603" i="4" s="1"/>
  <c r="O603" i="4" s="1"/>
  <c r="P603" i="4" s="1"/>
  <c r="Q603" i="4" s="1"/>
  <c r="J602" i="4"/>
  <c r="K602" i="4" s="1"/>
  <c r="L602" i="4" s="1"/>
  <c r="M602" i="4" s="1"/>
  <c r="N602" i="4" s="1"/>
  <c r="O602" i="4" s="1"/>
  <c r="P602" i="4" s="1"/>
  <c r="Q602" i="4" s="1"/>
  <c r="J601" i="4"/>
  <c r="K601" i="4" s="1"/>
  <c r="L601" i="4" s="1"/>
  <c r="M601" i="4" s="1"/>
  <c r="N601" i="4" s="1"/>
  <c r="O601" i="4" s="1"/>
  <c r="P601" i="4" s="1"/>
  <c r="Q601" i="4" s="1"/>
  <c r="J600" i="4"/>
  <c r="K600" i="4" s="1"/>
  <c r="L600" i="4" s="1"/>
  <c r="M600" i="4" s="1"/>
  <c r="N600" i="4" s="1"/>
  <c r="O600" i="4" s="1"/>
  <c r="P600" i="4" s="1"/>
  <c r="Q600" i="4" s="1"/>
  <c r="J599" i="4"/>
  <c r="K599" i="4" s="1"/>
  <c r="L599" i="4" s="1"/>
  <c r="M599" i="4" s="1"/>
  <c r="N599" i="4" s="1"/>
  <c r="O599" i="4" s="1"/>
  <c r="P599" i="4" s="1"/>
  <c r="Q599" i="4" s="1"/>
  <c r="J598" i="4"/>
  <c r="K598" i="4" s="1"/>
  <c r="L598" i="4" s="1"/>
  <c r="M598" i="4" s="1"/>
  <c r="N598" i="4" s="1"/>
  <c r="O598" i="4" s="1"/>
  <c r="P598" i="4" s="1"/>
  <c r="Q598" i="4" s="1"/>
  <c r="J597" i="4"/>
  <c r="K597" i="4" s="1"/>
  <c r="L597" i="4" s="1"/>
  <c r="M597" i="4" s="1"/>
  <c r="N597" i="4" s="1"/>
  <c r="O597" i="4" s="1"/>
  <c r="P597" i="4" s="1"/>
  <c r="Q597" i="4" s="1"/>
  <c r="J596" i="4"/>
  <c r="K596" i="4" s="1"/>
  <c r="L596" i="4" s="1"/>
  <c r="M596" i="4" s="1"/>
  <c r="N596" i="4" s="1"/>
  <c r="O596" i="4" s="1"/>
  <c r="P596" i="4" s="1"/>
  <c r="Q596" i="4" s="1"/>
  <c r="J595" i="4"/>
  <c r="K595" i="4" s="1"/>
  <c r="L595" i="4" s="1"/>
  <c r="M595" i="4" s="1"/>
  <c r="N595" i="4" s="1"/>
  <c r="O595" i="4" s="1"/>
  <c r="P595" i="4" s="1"/>
  <c r="Q595" i="4" s="1"/>
  <c r="J594" i="4"/>
  <c r="K594" i="4" s="1"/>
  <c r="L594" i="4" s="1"/>
  <c r="M594" i="4" s="1"/>
  <c r="N594" i="4" s="1"/>
  <c r="O594" i="4" s="1"/>
  <c r="P594" i="4" s="1"/>
  <c r="Q594" i="4" s="1"/>
  <c r="J593" i="4"/>
  <c r="K593" i="4" s="1"/>
  <c r="L593" i="4" s="1"/>
  <c r="M593" i="4" s="1"/>
  <c r="N593" i="4" s="1"/>
  <c r="O593" i="4" s="1"/>
  <c r="P593" i="4" s="1"/>
  <c r="Q593" i="4" s="1"/>
  <c r="J592" i="4"/>
  <c r="K592" i="4" s="1"/>
  <c r="L592" i="4" s="1"/>
  <c r="M592" i="4" s="1"/>
  <c r="N592" i="4" s="1"/>
  <c r="O592" i="4" s="1"/>
  <c r="P592" i="4" s="1"/>
  <c r="Q592" i="4" s="1"/>
  <c r="J591" i="4"/>
  <c r="K591" i="4" s="1"/>
  <c r="L591" i="4" s="1"/>
  <c r="M591" i="4" s="1"/>
  <c r="N591" i="4" s="1"/>
  <c r="O591" i="4" s="1"/>
  <c r="P591" i="4" s="1"/>
  <c r="Q591" i="4" s="1"/>
  <c r="J590" i="4"/>
  <c r="K590" i="4" s="1"/>
  <c r="L590" i="4" s="1"/>
  <c r="M590" i="4" s="1"/>
  <c r="N590" i="4" s="1"/>
  <c r="O590" i="4" s="1"/>
  <c r="P590" i="4" s="1"/>
  <c r="Q590" i="4" s="1"/>
  <c r="J589" i="4"/>
  <c r="K589" i="4" s="1"/>
  <c r="L589" i="4" s="1"/>
  <c r="M589" i="4" s="1"/>
  <c r="N589" i="4" s="1"/>
  <c r="O589" i="4" s="1"/>
  <c r="P589" i="4" s="1"/>
  <c r="Q589" i="4" s="1"/>
  <c r="J588" i="4"/>
  <c r="K588" i="4" s="1"/>
  <c r="L588" i="4" s="1"/>
  <c r="M588" i="4" s="1"/>
  <c r="N588" i="4" s="1"/>
  <c r="O588" i="4" s="1"/>
  <c r="P588" i="4" s="1"/>
  <c r="Q588" i="4" s="1"/>
  <c r="J587" i="4"/>
  <c r="K587" i="4" s="1"/>
  <c r="L587" i="4" s="1"/>
  <c r="M587" i="4" s="1"/>
  <c r="N587" i="4" s="1"/>
  <c r="O587" i="4" s="1"/>
  <c r="P587" i="4" s="1"/>
  <c r="Q587" i="4" s="1"/>
  <c r="J586" i="4"/>
  <c r="K586" i="4" s="1"/>
  <c r="L586" i="4" s="1"/>
  <c r="M586" i="4" s="1"/>
  <c r="N586" i="4" s="1"/>
  <c r="O586" i="4" s="1"/>
  <c r="P586" i="4" s="1"/>
  <c r="Q586" i="4" s="1"/>
  <c r="J585" i="4"/>
  <c r="K585" i="4" s="1"/>
  <c r="L585" i="4" s="1"/>
  <c r="M585" i="4" s="1"/>
  <c r="N585" i="4" s="1"/>
  <c r="O585" i="4" s="1"/>
  <c r="P585" i="4" s="1"/>
  <c r="Q585" i="4" s="1"/>
  <c r="J584" i="4"/>
  <c r="K584" i="4" s="1"/>
  <c r="L584" i="4" s="1"/>
  <c r="M584" i="4" s="1"/>
  <c r="N584" i="4" s="1"/>
  <c r="O584" i="4" s="1"/>
  <c r="P584" i="4" s="1"/>
  <c r="Q584" i="4" s="1"/>
  <c r="J583" i="4"/>
  <c r="K583" i="4" s="1"/>
  <c r="L583" i="4" s="1"/>
  <c r="M583" i="4" s="1"/>
  <c r="N583" i="4" s="1"/>
  <c r="O583" i="4" s="1"/>
  <c r="P583" i="4" s="1"/>
  <c r="Q583" i="4" s="1"/>
  <c r="J582" i="4"/>
  <c r="K582" i="4" s="1"/>
  <c r="L582" i="4" s="1"/>
  <c r="M582" i="4" s="1"/>
  <c r="N582" i="4" s="1"/>
  <c r="O582" i="4" s="1"/>
  <c r="P582" i="4" s="1"/>
  <c r="Q582" i="4" s="1"/>
  <c r="J581" i="4"/>
  <c r="K581" i="4" s="1"/>
  <c r="L581" i="4" s="1"/>
  <c r="M581" i="4" s="1"/>
  <c r="N581" i="4" s="1"/>
  <c r="O581" i="4" s="1"/>
  <c r="P581" i="4" s="1"/>
  <c r="Q581" i="4" s="1"/>
  <c r="J580" i="4"/>
  <c r="K580" i="4" s="1"/>
  <c r="L580" i="4" s="1"/>
  <c r="M580" i="4" s="1"/>
  <c r="N580" i="4" s="1"/>
  <c r="O580" i="4" s="1"/>
  <c r="P580" i="4" s="1"/>
  <c r="Q580" i="4" s="1"/>
  <c r="J579" i="4"/>
  <c r="K579" i="4" s="1"/>
  <c r="L579" i="4" s="1"/>
  <c r="M579" i="4" s="1"/>
  <c r="N579" i="4" s="1"/>
  <c r="O579" i="4" s="1"/>
  <c r="P579" i="4" s="1"/>
  <c r="Q579" i="4" s="1"/>
  <c r="J578" i="4"/>
  <c r="K578" i="4" s="1"/>
  <c r="L578" i="4" s="1"/>
  <c r="M578" i="4" s="1"/>
  <c r="N578" i="4" s="1"/>
  <c r="O578" i="4" s="1"/>
  <c r="P578" i="4" s="1"/>
  <c r="Q578" i="4" s="1"/>
  <c r="J577" i="4"/>
  <c r="K577" i="4" s="1"/>
  <c r="L577" i="4" s="1"/>
  <c r="M577" i="4" s="1"/>
  <c r="N577" i="4" s="1"/>
  <c r="O577" i="4" s="1"/>
  <c r="P577" i="4" s="1"/>
  <c r="Q577" i="4" s="1"/>
  <c r="J576" i="4"/>
  <c r="K576" i="4" s="1"/>
  <c r="L576" i="4" s="1"/>
  <c r="M576" i="4" s="1"/>
  <c r="N576" i="4" s="1"/>
  <c r="O576" i="4" s="1"/>
  <c r="P576" i="4" s="1"/>
  <c r="Q576" i="4" s="1"/>
  <c r="J575" i="4"/>
  <c r="K575" i="4" s="1"/>
  <c r="L575" i="4" s="1"/>
  <c r="M575" i="4" s="1"/>
  <c r="N575" i="4" s="1"/>
  <c r="O575" i="4" s="1"/>
  <c r="P575" i="4" s="1"/>
  <c r="Q575" i="4" s="1"/>
  <c r="J574" i="4"/>
  <c r="K574" i="4" s="1"/>
  <c r="L574" i="4" s="1"/>
  <c r="M574" i="4" s="1"/>
  <c r="N574" i="4" s="1"/>
  <c r="O574" i="4" s="1"/>
  <c r="P574" i="4" s="1"/>
  <c r="Q574" i="4" s="1"/>
  <c r="J573" i="4"/>
  <c r="K573" i="4" s="1"/>
  <c r="L573" i="4" s="1"/>
  <c r="M573" i="4" s="1"/>
  <c r="N573" i="4" s="1"/>
  <c r="O573" i="4" s="1"/>
  <c r="P573" i="4" s="1"/>
  <c r="Q573" i="4" s="1"/>
  <c r="J572" i="4"/>
  <c r="K572" i="4" s="1"/>
  <c r="L572" i="4" s="1"/>
  <c r="M572" i="4" s="1"/>
  <c r="N572" i="4" s="1"/>
  <c r="O572" i="4" s="1"/>
  <c r="P572" i="4" s="1"/>
  <c r="Q572" i="4" s="1"/>
  <c r="J571" i="4"/>
  <c r="K571" i="4" s="1"/>
  <c r="L571" i="4" s="1"/>
  <c r="M571" i="4" s="1"/>
  <c r="N571" i="4" s="1"/>
  <c r="O571" i="4" s="1"/>
  <c r="P571" i="4" s="1"/>
  <c r="Q571" i="4" s="1"/>
  <c r="J570" i="4"/>
  <c r="K570" i="4" s="1"/>
  <c r="L570" i="4" s="1"/>
  <c r="M570" i="4" s="1"/>
  <c r="N570" i="4" s="1"/>
  <c r="O570" i="4" s="1"/>
  <c r="P570" i="4" s="1"/>
  <c r="Q570" i="4" s="1"/>
  <c r="J569" i="4"/>
  <c r="K569" i="4" s="1"/>
  <c r="L569" i="4" s="1"/>
  <c r="M569" i="4" s="1"/>
  <c r="N569" i="4" s="1"/>
  <c r="O569" i="4" s="1"/>
  <c r="P569" i="4" s="1"/>
  <c r="Q569" i="4" s="1"/>
  <c r="J568" i="4"/>
  <c r="K568" i="4" s="1"/>
  <c r="L568" i="4" s="1"/>
  <c r="M568" i="4" s="1"/>
  <c r="N568" i="4" s="1"/>
  <c r="O568" i="4" s="1"/>
  <c r="P568" i="4" s="1"/>
  <c r="Q568" i="4" s="1"/>
  <c r="J567" i="4"/>
  <c r="K567" i="4" s="1"/>
  <c r="L567" i="4" s="1"/>
  <c r="M567" i="4" s="1"/>
  <c r="N567" i="4" s="1"/>
  <c r="O567" i="4" s="1"/>
  <c r="P567" i="4" s="1"/>
  <c r="Q567" i="4" s="1"/>
  <c r="J566" i="4"/>
  <c r="K566" i="4" s="1"/>
  <c r="L566" i="4" s="1"/>
  <c r="M566" i="4" s="1"/>
  <c r="N566" i="4" s="1"/>
  <c r="O566" i="4" s="1"/>
  <c r="P566" i="4" s="1"/>
  <c r="Q566" i="4" s="1"/>
  <c r="J565" i="4"/>
  <c r="K565" i="4" s="1"/>
  <c r="L565" i="4" s="1"/>
  <c r="M565" i="4" s="1"/>
  <c r="N565" i="4" s="1"/>
  <c r="O565" i="4" s="1"/>
  <c r="P565" i="4" s="1"/>
  <c r="Q565" i="4" s="1"/>
  <c r="J564" i="4"/>
  <c r="K564" i="4" s="1"/>
  <c r="L564" i="4" s="1"/>
  <c r="M564" i="4" s="1"/>
  <c r="N564" i="4" s="1"/>
  <c r="O564" i="4" s="1"/>
  <c r="P564" i="4" s="1"/>
  <c r="Q564" i="4" s="1"/>
  <c r="J563" i="4"/>
  <c r="K563" i="4" s="1"/>
  <c r="L563" i="4" s="1"/>
  <c r="M563" i="4" s="1"/>
  <c r="N563" i="4" s="1"/>
  <c r="O563" i="4" s="1"/>
  <c r="P563" i="4" s="1"/>
  <c r="Q563" i="4" s="1"/>
  <c r="J562" i="4"/>
  <c r="K562" i="4" s="1"/>
  <c r="L562" i="4" s="1"/>
  <c r="M562" i="4" s="1"/>
  <c r="N562" i="4" s="1"/>
  <c r="O562" i="4" s="1"/>
  <c r="P562" i="4" s="1"/>
  <c r="Q562" i="4" s="1"/>
  <c r="J561" i="4"/>
  <c r="K561" i="4" s="1"/>
  <c r="L561" i="4" s="1"/>
  <c r="M561" i="4" s="1"/>
  <c r="N561" i="4" s="1"/>
  <c r="O561" i="4" s="1"/>
  <c r="P561" i="4" s="1"/>
  <c r="Q561" i="4" s="1"/>
  <c r="J560" i="4"/>
  <c r="K560" i="4" s="1"/>
  <c r="L560" i="4" s="1"/>
  <c r="M560" i="4" s="1"/>
  <c r="N560" i="4" s="1"/>
  <c r="O560" i="4" s="1"/>
  <c r="P560" i="4" s="1"/>
  <c r="Q560" i="4" s="1"/>
  <c r="J559" i="4"/>
  <c r="K559" i="4" s="1"/>
  <c r="L559" i="4" s="1"/>
  <c r="M559" i="4" s="1"/>
  <c r="N559" i="4" s="1"/>
  <c r="O559" i="4" s="1"/>
  <c r="P559" i="4" s="1"/>
  <c r="Q559" i="4" s="1"/>
  <c r="J558" i="4"/>
  <c r="K558" i="4" s="1"/>
  <c r="L558" i="4" s="1"/>
  <c r="M558" i="4" s="1"/>
  <c r="N558" i="4" s="1"/>
  <c r="O558" i="4" s="1"/>
  <c r="P558" i="4" s="1"/>
  <c r="Q558" i="4" s="1"/>
  <c r="J557" i="4"/>
  <c r="K557" i="4" s="1"/>
  <c r="L557" i="4" s="1"/>
  <c r="M557" i="4" s="1"/>
  <c r="N557" i="4" s="1"/>
  <c r="O557" i="4" s="1"/>
  <c r="P557" i="4" s="1"/>
  <c r="Q557" i="4" s="1"/>
  <c r="J556" i="4"/>
  <c r="K556" i="4" s="1"/>
  <c r="L556" i="4" s="1"/>
  <c r="M556" i="4" s="1"/>
  <c r="N556" i="4" s="1"/>
  <c r="O556" i="4" s="1"/>
  <c r="P556" i="4" s="1"/>
  <c r="Q556" i="4" s="1"/>
  <c r="J555" i="4"/>
  <c r="K555" i="4" s="1"/>
  <c r="L555" i="4" s="1"/>
  <c r="M555" i="4" s="1"/>
  <c r="N555" i="4" s="1"/>
  <c r="O555" i="4" s="1"/>
  <c r="P555" i="4" s="1"/>
  <c r="Q555" i="4" s="1"/>
  <c r="J554" i="4"/>
  <c r="K554" i="4" s="1"/>
  <c r="L554" i="4" s="1"/>
  <c r="M554" i="4" s="1"/>
  <c r="N554" i="4" s="1"/>
  <c r="O554" i="4" s="1"/>
  <c r="P554" i="4" s="1"/>
  <c r="Q554" i="4" s="1"/>
  <c r="J553" i="4"/>
  <c r="K553" i="4" s="1"/>
  <c r="L553" i="4" s="1"/>
  <c r="M553" i="4" s="1"/>
  <c r="N553" i="4" s="1"/>
  <c r="O553" i="4" s="1"/>
  <c r="P553" i="4" s="1"/>
  <c r="Q553" i="4" s="1"/>
  <c r="J552" i="4"/>
  <c r="K552" i="4" s="1"/>
  <c r="L552" i="4" s="1"/>
  <c r="M552" i="4" s="1"/>
  <c r="N552" i="4" s="1"/>
  <c r="O552" i="4" s="1"/>
  <c r="P552" i="4" s="1"/>
  <c r="Q552" i="4" s="1"/>
  <c r="J551" i="4"/>
  <c r="K551" i="4" s="1"/>
  <c r="L551" i="4" s="1"/>
  <c r="M551" i="4" s="1"/>
  <c r="N551" i="4" s="1"/>
  <c r="O551" i="4" s="1"/>
  <c r="P551" i="4" s="1"/>
  <c r="Q551" i="4" s="1"/>
  <c r="J550" i="4"/>
  <c r="K550" i="4" s="1"/>
  <c r="L550" i="4" s="1"/>
  <c r="M550" i="4" s="1"/>
  <c r="N550" i="4" s="1"/>
  <c r="O550" i="4" s="1"/>
  <c r="P550" i="4" s="1"/>
  <c r="Q550" i="4" s="1"/>
  <c r="J549" i="4"/>
  <c r="K549" i="4" s="1"/>
  <c r="L549" i="4" s="1"/>
  <c r="M549" i="4" s="1"/>
  <c r="N549" i="4" s="1"/>
  <c r="O549" i="4" s="1"/>
  <c r="P549" i="4" s="1"/>
  <c r="Q549" i="4" s="1"/>
  <c r="J548" i="4"/>
  <c r="K548" i="4" s="1"/>
  <c r="L548" i="4" s="1"/>
  <c r="M548" i="4" s="1"/>
  <c r="N548" i="4" s="1"/>
  <c r="O548" i="4" s="1"/>
  <c r="P548" i="4" s="1"/>
  <c r="Q548" i="4" s="1"/>
  <c r="J547" i="4"/>
  <c r="K547" i="4" s="1"/>
  <c r="L547" i="4" s="1"/>
  <c r="M547" i="4" s="1"/>
  <c r="N547" i="4" s="1"/>
  <c r="O547" i="4" s="1"/>
  <c r="P547" i="4" s="1"/>
  <c r="Q547" i="4" s="1"/>
  <c r="J546" i="4"/>
  <c r="K546" i="4" s="1"/>
  <c r="L546" i="4" s="1"/>
  <c r="M546" i="4" s="1"/>
  <c r="N546" i="4" s="1"/>
  <c r="O546" i="4" s="1"/>
  <c r="P546" i="4" s="1"/>
  <c r="Q546" i="4" s="1"/>
  <c r="J545" i="4"/>
  <c r="K545" i="4" s="1"/>
  <c r="L545" i="4" s="1"/>
  <c r="M545" i="4" s="1"/>
  <c r="N545" i="4" s="1"/>
  <c r="O545" i="4" s="1"/>
  <c r="P545" i="4" s="1"/>
  <c r="Q545" i="4" s="1"/>
  <c r="J544" i="4"/>
  <c r="K544" i="4" s="1"/>
  <c r="L544" i="4" s="1"/>
  <c r="M544" i="4" s="1"/>
  <c r="N544" i="4" s="1"/>
  <c r="O544" i="4" s="1"/>
  <c r="P544" i="4" s="1"/>
  <c r="Q544" i="4" s="1"/>
  <c r="J543" i="4"/>
  <c r="K543" i="4" s="1"/>
  <c r="L543" i="4" s="1"/>
  <c r="M543" i="4" s="1"/>
  <c r="N543" i="4" s="1"/>
  <c r="O543" i="4" s="1"/>
  <c r="P543" i="4" s="1"/>
  <c r="Q543" i="4" s="1"/>
  <c r="J542" i="4"/>
  <c r="K542" i="4" s="1"/>
  <c r="L542" i="4" s="1"/>
  <c r="M542" i="4" s="1"/>
  <c r="N542" i="4" s="1"/>
  <c r="O542" i="4" s="1"/>
  <c r="P542" i="4" s="1"/>
  <c r="Q542" i="4" s="1"/>
  <c r="J541" i="4"/>
  <c r="K541" i="4" s="1"/>
  <c r="L541" i="4" s="1"/>
  <c r="M541" i="4" s="1"/>
  <c r="N541" i="4" s="1"/>
  <c r="O541" i="4" s="1"/>
  <c r="P541" i="4" s="1"/>
  <c r="Q541" i="4" s="1"/>
  <c r="J540" i="4"/>
  <c r="K540" i="4" s="1"/>
  <c r="L540" i="4" s="1"/>
  <c r="M540" i="4" s="1"/>
  <c r="N540" i="4" s="1"/>
  <c r="O540" i="4" s="1"/>
  <c r="P540" i="4" s="1"/>
  <c r="Q540" i="4" s="1"/>
  <c r="J539" i="4"/>
  <c r="K539" i="4" s="1"/>
  <c r="L539" i="4" s="1"/>
  <c r="M539" i="4" s="1"/>
  <c r="N539" i="4" s="1"/>
  <c r="O539" i="4" s="1"/>
  <c r="P539" i="4" s="1"/>
  <c r="Q539" i="4" s="1"/>
  <c r="J538" i="4"/>
  <c r="K538" i="4" s="1"/>
  <c r="L538" i="4" s="1"/>
  <c r="M538" i="4" s="1"/>
  <c r="N538" i="4" s="1"/>
  <c r="O538" i="4" s="1"/>
  <c r="P538" i="4" s="1"/>
  <c r="Q538" i="4" s="1"/>
  <c r="J537" i="4"/>
  <c r="K537" i="4" s="1"/>
  <c r="L537" i="4" s="1"/>
  <c r="M537" i="4" s="1"/>
  <c r="N537" i="4" s="1"/>
  <c r="O537" i="4" s="1"/>
  <c r="P537" i="4" s="1"/>
  <c r="Q537" i="4" s="1"/>
  <c r="J536" i="4"/>
  <c r="K536" i="4" s="1"/>
  <c r="L536" i="4" s="1"/>
  <c r="M536" i="4" s="1"/>
  <c r="N536" i="4" s="1"/>
  <c r="O536" i="4" s="1"/>
  <c r="P536" i="4" s="1"/>
  <c r="Q536" i="4" s="1"/>
  <c r="J535" i="4"/>
  <c r="K535" i="4" s="1"/>
  <c r="L535" i="4" s="1"/>
  <c r="M535" i="4" s="1"/>
  <c r="N535" i="4" s="1"/>
  <c r="O535" i="4" s="1"/>
  <c r="P535" i="4" s="1"/>
  <c r="Q535" i="4" s="1"/>
  <c r="J534" i="4"/>
  <c r="K534" i="4" s="1"/>
  <c r="L534" i="4" s="1"/>
  <c r="M534" i="4" s="1"/>
  <c r="N534" i="4" s="1"/>
  <c r="O534" i="4" s="1"/>
  <c r="P534" i="4" s="1"/>
  <c r="Q534" i="4" s="1"/>
  <c r="J533" i="4"/>
  <c r="K533" i="4" s="1"/>
  <c r="L533" i="4" s="1"/>
  <c r="M533" i="4" s="1"/>
  <c r="N533" i="4" s="1"/>
  <c r="O533" i="4" s="1"/>
  <c r="P533" i="4" s="1"/>
  <c r="Q533" i="4" s="1"/>
  <c r="J532" i="4"/>
  <c r="K532" i="4" s="1"/>
  <c r="L532" i="4" s="1"/>
  <c r="M532" i="4" s="1"/>
  <c r="N532" i="4" s="1"/>
  <c r="O532" i="4" s="1"/>
  <c r="P532" i="4" s="1"/>
  <c r="Q532" i="4" s="1"/>
  <c r="J531" i="4"/>
  <c r="K531" i="4" s="1"/>
  <c r="L531" i="4" s="1"/>
  <c r="M531" i="4" s="1"/>
  <c r="N531" i="4" s="1"/>
  <c r="O531" i="4" s="1"/>
  <c r="P531" i="4" s="1"/>
  <c r="Q531" i="4" s="1"/>
  <c r="J530" i="4"/>
  <c r="K530" i="4" s="1"/>
  <c r="L530" i="4" s="1"/>
  <c r="M530" i="4" s="1"/>
  <c r="N530" i="4" s="1"/>
  <c r="O530" i="4" s="1"/>
  <c r="P530" i="4" s="1"/>
  <c r="Q530" i="4" s="1"/>
  <c r="J529" i="4"/>
  <c r="K529" i="4" s="1"/>
  <c r="L529" i="4" s="1"/>
  <c r="M529" i="4" s="1"/>
  <c r="N529" i="4" s="1"/>
  <c r="O529" i="4" s="1"/>
  <c r="P529" i="4" s="1"/>
  <c r="Q529" i="4" s="1"/>
  <c r="J528" i="4"/>
  <c r="K528" i="4" s="1"/>
  <c r="L528" i="4" s="1"/>
  <c r="M528" i="4" s="1"/>
  <c r="N528" i="4" s="1"/>
  <c r="O528" i="4" s="1"/>
  <c r="P528" i="4" s="1"/>
  <c r="Q528" i="4" s="1"/>
  <c r="J527" i="4"/>
  <c r="K527" i="4" s="1"/>
  <c r="L527" i="4" s="1"/>
  <c r="M527" i="4" s="1"/>
  <c r="N527" i="4" s="1"/>
  <c r="O527" i="4" s="1"/>
  <c r="P527" i="4" s="1"/>
  <c r="Q527" i="4" s="1"/>
  <c r="J526" i="4"/>
  <c r="K526" i="4" s="1"/>
  <c r="L526" i="4" s="1"/>
  <c r="M526" i="4" s="1"/>
  <c r="N526" i="4" s="1"/>
  <c r="O526" i="4" s="1"/>
  <c r="P526" i="4" s="1"/>
  <c r="Q526" i="4" s="1"/>
  <c r="J525" i="4"/>
  <c r="K525" i="4" s="1"/>
  <c r="L525" i="4" s="1"/>
  <c r="M525" i="4" s="1"/>
  <c r="N525" i="4" s="1"/>
  <c r="O525" i="4" s="1"/>
  <c r="P525" i="4" s="1"/>
  <c r="Q525" i="4" s="1"/>
  <c r="J524" i="4"/>
  <c r="K524" i="4" s="1"/>
  <c r="L524" i="4" s="1"/>
  <c r="M524" i="4" s="1"/>
  <c r="N524" i="4" s="1"/>
  <c r="O524" i="4" s="1"/>
  <c r="P524" i="4" s="1"/>
  <c r="Q524" i="4" s="1"/>
  <c r="J523" i="4"/>
  <c r="K523" i="4" s="1"/>
  <c r="L523" i="4" s="1"/>
  <c r="M523" i="4" s="1"/>
  <c r="N523" i="4" s="1"/>
  <c r="O523" i="4" s="1"/>
  <c r="P523" i="4" s="1"/>
  <c r="Q523" i="4" s="1"/>
  <c r="J522" i="4"/>
  <c r="K522" i="4" s="1"/>
  <c r="L522" i="4" s="1"/>
  <c r="M522" i="4" s="1"/>
  <c r="N522" i="4" s="1"/>
  <c r="O522" i="4" s="1"/>
  <c r="P522" i="4" s="1"/>
  <c r="Q522" i="4" s="1"/>
  <c r="J521" i="4"/>
  <c r="K521" i="4" s="1"/>
  <c r="L521" i="4" s="1"/>
  <c r="M521" i="4" s="1"/>
  <c r="N521" i="4" s="1"/>
  <c r="O521" i="4" s="1"/>
  <c r="P521" i="4" s="1"/>
  <c r="Q521" i="4" s="1"/>
  <c r="J520" i="4"/>
  <c r="K520" i="4" s="1"/>
  <c r="L520" i="4" s="1"/>
  <c r="M520" i="4" s="1"/>
  <c r="N520" i="4" s="1"/>
  <c r="O520" i="4" s="1"/>
  <c r="P520" i="4" s="1"/>
  <c r="Q520" i="4" s="1"/>
  <c r="J519" i="4"/>
  <c r="K519" i="4" s="1"/>
  <c r="L519" i="4" s="1"/>
  <c r="M519" i="4" s="1"/>
  <c r="N519" i="4" s="1"/>
  <c r="O519" i="4" s="1"/>
  <c r="P519" i="4" s="1"/>
  <c r="Q519" i="4" s="1"/>
  <c r="J518" i="4"/>
  <c r="K518" i="4" s="1"/>
  <c r="L518" i="4" s="1"/>
  <c r="M518" i="4" s="1"/>
  <c r="N518" i="4" s="1"/>
  <c r="O518" i="4" s="1"/>
  <c r="P518" i="4" s="1"/>
  <c r="Q518" i="4" s="1"/>
  <c r="J517" i="4"/>
  <c r="K517" i="4" s="1"/>
  <c r="L517" i="4" s="1"/>
  <c r="M517" i="4" s="1"/>
  <c r="N517" i="4" s="1"/>
  <c r="O517" i="4" s="1"/>
  <c r="P517" i="4" s="1"/>
  <c r="Q517" i="4" s="1"/>
  <c r="J516" i="4"/>
  <c r="K516" i="4" s="1"/>
  <c r="L516" i="4" s="1"/>
  <c r="M516" i="4" s="1"/>
  <c r="N516" i="4" s="1"/>
  <c r="O516" i="4" s="1"/>
  <c r="P516" i="4" s="1"/>
  <c r="Q516" i="4" s="1"/>
  <c r="J515" i="4"/>
  <c r="K515" i="4" s="1"/>
  <c r="L515" i="4" s="1"/>
  <c r="M515" i="4" s="1"/>
  <c r="N515" i="4" s="1"/>
  <c r="O515" i="4" s="1"/>
  <c r="P515" i="4" s="1"/>
  <c r="Q515" i="4" s="1"/>
  <c r="J514" i="4"/>
  <c r="K514" i="4" s="1"/>
  <c r="L514" i="4" s="1"/>
  <c r="M514" i="4" s="1"/>
  <c r="N514" i="4" s="1"/>
  <c r="O514" i="4" s="1"/>
  <c r="P514" i="4" s="1"/>
  <c r="Q514" i="4" s="1"/>
  <c r="J513" i="4"/>
  <c r="K513" i="4" s="1"/>
  <c r="L513" i="4" s="1"/>
  <c r="M513" i="4" s="1"/>
  <c r="N513" i="4" s="1"/>
  <c r="O513" i="4" s="1"/>
  <c r="P513" i="4" s="1"/>
  <c r="Q513" i="4" s="1"/>
  <c r="J512" i="4"/>
  <c r="K512" i="4" s="1"/>
  <c r="L512" i="4" s="1"/>
  <c r="M512" i="4" s="1"/>
  <c r="N512" i="4" s="1"/>
  <c r="O512" i="4" s="1"/>
  <c r="P512" i="4" s="1"/>
  <c r="Q512" i="4" s="1"/>
  <c r="J511" i="4"/>
  <c r="K511" i="4" s="1"/>
  <c r="L511" i="4" s="1"/>
  <c r="M511" i="4" s="1"/>
  <c r="N511" i="4" s="1"/>
  <c r="O511" i="4" s="1"/>
  <c r="P511" i="4" s="1"/>
  <c r="Q511" i="4" s="1"/>
  <c r="J510" i="4"/>
  <c r="K510" i="4" s="1"/>
  <c r="L510" i="4" s="1"/>
  <c r="M510" i="4" s="1"/>
  <c r="N510" i="4" s="1"/>
  <c r="O510" i="4" s="1"/>
  <c r="P510" i="4" s="1"/>
  <c r="Q510" i="4" s="1"/>
  <c r="J509" i="4"/>
  <c r="K509" i="4" s="1"/>
  <c r="L509" i="4" s="1"/>
  <c r="M509" i="4" s="1"/>
  <c r="N509" i="4" s="1"/>
  <c r="O509" i="4" s="1"/>
  <c r="P509" i="4" s="1"/>
  <c r="Q509" i="4" s="1"/>
  <c r="J508" i="4"/>
  <c r="K508" i="4" s="1"/>
  <c r="L508" i="4" s="1"/>
  <c r="M508" i="4" s="1"/>
  <c r="N508" i="4" s="1"/>
  <c r="O508" i="4" s="1"/>
  <c r="P508" i="4" s="1"/>
  <c r="Q508" i="4" s="1"/>
  <c r="J507" i="4"/>
  <c r="K507" i="4" s="1"/>
  <c r="L507" i="4" s="1"/>
  <c r="M507" i="4" s="1"/>
  <c r="N507" i="4" s="1"/>
  <c r="O507" i="4" s="1"/>
  <c r="P507" i="4" s="1"/>
  <c r="Q507" i="4" s="1"/>
  <c r="J506" i="4"/>
  <c r="K506" i="4" s="1"/>
  <c r="L506" i="4" s="1"/>
  <c r="M506" i="4" s="1"/>
  <c r="N506" i="4" s="1"/>
  <c r="O506" i="4" s="1"/>
  <c r="P506" i="4" s="1"/>
  <c r="Q506" i="4" s="1"/>
  <c r="J505" i="4"/>
  <c r="K505" i="4" s="1"/>
  <c r="L505" i="4" s="1"/>
  <c r="M505" i="4" s="1"/>
  <c r="N505" i="4" s="1"/>
  <c r="O505" i="4" s="1"/>
  <c r="P505" i="4" s="1"/>
  <c r="Q505" i="4" s="1"/>
  <c r="J504" i="4"/>
  <c r="K504" i="4" s="1"/>
  <c r="L504" i="4" s="1"/>
  <c r="M504" i="4" s="1"/>
  <c r="N504" i="4" s="1"/>
  <c r="O504" i="4" s="1"/>
  <c r="P504" i="4" s="1"/>
  <c r="Q504" i="4" s="1"/>
  <c r="J503" i="4"/>
  <c r="K503" i="4" s="1"/>
  <c r="L503" i="4" s="1"/>
  <c r="M503" i="4" s="1"/>
  <c r="N503" i="4" s="1"/>
  <c r="O503" i="4" s="1"/>
  <c r="P503" i="4" s="1"/>
  <c r="Q503" i="4" s="1"/>
  <c r="J502" i="4"/>
  <c r="K502" i="4" s="1"/>
  <c r="L502" i="4" s="1"/>
  <c r="M502" i="4" s="1"/>
  <c r="N502" i="4" s="1"/>
  <c r="O502" i="4" s="1"/>
  <c r="P502" i="4" s="1"/>
  <c r="Q502" i="4" s="1"/>
  <c r="J501" i="4"/>
  <c r="K501" i="4" s="1"/>
  <c r="L501" i="4" s="1"/>
  <c r="M501" i="4" s="1"/>
  <c r="N501" i="4" s="1"/>
  <c r="O501" i="4" s="1"/>
  <c r="P501" i="4" s="1"/>
  <c r="Q501" i="4" s="1"/>
  <c r="J500" i="4"/>
  <c r="K500" i="4" s="1"/>
  <c r="L500" i="4" s="1"/>
  <c r="M500" i="4" s="1"/>
  <c r="N500" i="4" s="1"/>
  <c r="O500" i="4" s="1"/>
  <c r="P500" i="4" s="1"/>
  <c r="Q500" i="4" s="1"/>
  <c r="J499" i="4"/>
  <c r="K499" i="4" s="1"/>
  <c r="L499" i="4" s="1"/>
  <c r="M499" i="4" s="1"/>
  <c r="N499" i="4" s="1"/>
  <c r="O499" i="4" s="1"/>
  <c r="P499" i="4" s="1"/>
  <c r="Q499" i="4" s="1"/>
  <c r="J498" i="4"/>
  <c r="K498" i="4" s="1"/>
  <c r="L498" i="4" s="1"/>
  <c r="M498" i="4" s="1"/>
  <c r="N498" i="4" s="1"/>
  <c r="O498" i="4" s="1"/>
  <c r="P498" i="4" s="1"/>
  <c r="Q498" i="4" s="1"/>
  <c r="J497" i="4"/>
  <c r="K497" i="4" s="1"/>
  <c r="L497" i="4" s="1"/>
  <c r="M497" i="4" s="1"/>
  <c r="N497" i="4" s="1"/>
  <c r="O497" i="4" s="1"/>
  <c r="P497" i="4" s="1"/>
  <c r="Q497" i="4" s="1"/>
  <c r="J496" i="4"/>
  <c r="K496" i="4" s="1"/>
  <c r="L496" i="4" s="1"/>
  <c r="M496" i="4" s="1"/>
  <c r="N496" i="4" s="1"/>
  <c r="O496" i="4" s="1"/>
  <c r="P496" i="4" s="1"/>
  <c r="Q496" i="4" s="1"/>
  <c r="J495" i="4"/>
  <c r="K495" i="4" s="1"/>
  <c r="L495" i="4" s="1"/>
  <c r="M495" i="4" s="1"/>
  <c r="N495" i="4" s="1"/>
  <c r="O495" i="4" s="1"/>
  <c r="P495" i="4" s="1"/>
  <c r="Q495" i="4" s="1"/>
  <c r="J494" i="4"/>
  <c r="K494" i="4" s="1"/>
  <c r="L494" i="4" s="1"/>
  <c r="M494" i="4" s="1"/>
  <c r="N494" i="4" s="1"/>
  <c r="O494" i="4" s="1"/>
  <c r="P494" i="4" s="1"/>
  <c r="Q494" i="4" s="1"/>
  <c r="J493" i="4"/>
  <c r="K493" i="4" s="1"/>
  <c r="L493" i="4" s="1"/>
  <c r="M493" i="4" s="1"/>
  <c r="N493" i="4" s="1"/>
  <c r="O493" i="4" s="1"/>
  <c r="P493" i="4" s="1"/>
  <c r="Q493" i="4" s="1"/>
  <c r="J492" i="4"/>
  <c r="K492" i="4" s="1"/>
  <c r="L492" i="4" s="1"/>
  <c r="M492" i="4" s="1"/>
  <c r="N492" i="4" s="1"/>
  <c r="O492" i="4" s="1"/>
  <c r="P492" i="4" s="1"/>
  <c r="Q492" i="4" s="1"/>
  <c r="J491" i="4"/>
  <c r="K491" i="4" s="1"/>
  <c r="L491" i="4" s="1"/>
  <c r="M491" i="4" s="1"/>
  <c r="N491" i="4" s="1"/>
  <c r="O491" i="4" s="1"/>
  <c r="P491" i="4" s="1"/>
  <c r="Q491" i="4" s="1"/>
  <c r="J490" i="4"/>
  <c r="K490" i="4" s="1"/>
  <c r="L490" i="4" s="1"/>
  <c r="M490" i="4" s="1"/>
  <c r="N490" i="4" s="1"/>
  <c r="O490" i="4" s="1"/>
  <c r="P490" i="4" s="1"/>
  <c r="Q490" i="4" s="1"/>
  <c r="J489" i="4"/>
  <c r="K489" i="4" s="1"/>
  <c r="L489" i="4" s="1"/>
  <c r="M489" i="4" s="1"/>
  <c r="N489" i="4" s="1"/>
  <c r="O489" i="4" s="1"/>
  <c r="P489" i="4" s="1"/>
  <c r="Q489" i="4" s="1"/>
  <c r="J488" i="4"/>
  <c r="K488" i="4" s="1"/>
  <c r="L488" i="4" s="1"/>
  <c r="M488" i="4" s="1"/>
  <c r="N488" i="4" s="1"/>
  <c r="O488" i="4" s="1"/>
  <c r="P488" i="4" s="1"/>
  <c r="Q488" i="4" s="1"/>
  <c r="J487" i="4"/>
  <c r="K487" i="4" s="1"/>
  <c r="L487" i="4" s="1"/>
  <c r="M487" i="4" s="1"/>
  <c r="N487" i="4" s="1"/>
  <c r="O487" i="4" s="1"/>
  <c r="P487" i="4" s="1"/>
  <c r="Q487" i="4" s="1"/>
  <c r="J486" i="4"/>
  <c r="K486" i="4" s="1"/>
  <c r="L486" i="4" s="1"/>
  <c r="M486" i="4" s="1"/>
  <c r="N486" i="4" s="1"/>
  <c r="O486" i="4" s="1"/>
  <c r="P486" i="4" s="1"/>
  <c r="Q486" i="4" s="1"/>
  <c r="J485" i="4"/>
  <c r="K485" i="4" s="1"/>
  <c r="L485" i="4" s="1"/>
  <c r="M485" i="4" s="1"/>
  <c r="N485" i="4" s="1"/>
  <c r="O485" i="4" s="1"/>
  <c r="P485" i="4" s="1"/>
  <c r="Q485" i="4" s="1"/>
  <c r="J484" i="4"/>
  <c r="K484" i="4" s="1"/>
  <c r="L484" i="4" s="1"/>
  <c r="M484" i="4" s="1"/>
  <c r="N484" i="4" s="1"/>
  <c r="O484" i="4" s="1"/>
  <c r="P484" i="4" s="1"/>
  <c r="Q484" i="4" s="1"/>
  <c r="J483" i="4"/>
  <c r="K483" i="4" s="1"/>
  <c r="L483" i="4" s="1"/>
  <c r="M483" i="4" s="1"/>
  <c r="N483" i="4" s="1"/>
  <c r="O483" i="4" s="1"/>
  <c r="P483" i="4" s="1"/>
  <c r="Q483" i="4" s="1"/>
  <c r="J482" i="4"/>
  <c r="K482" i="4" s="1"/>
  <c r="L482" i="4" s="1"/>
  <c r="M482" i="4" s="1"/>
  <c r="N482" i="4" s="1"/>
  <c r="O482" i="4" s="1"/>
  <c r="P482" i="4" s="1"/>
  <c r="Q482" i="4" s="1"/>
  <c r="J481" i="4"/>
  <c r="K481" i="4" s="1"/>
  <c r="L481" i="4" s="1"/>
  <c r="M481" i="4" s="1"/>
  <c r="N481" i="4" s="1"/>
  <c r="O481" i="4" s="1"/>
  <c r="P481" i="4" s="1"/>
  <c r="Q481" i="4" s="1"/>
  <c r="J480" i="4"/>
  <c r="K480" i="4" s="1"/>
  <c r="L480" i="4" s="1"/>
  <c r="M480" i="4" s="1"/>
  <c r="N480" i="4" s="1"/>
  <c r="O480" i="4" s="1"/>
  <c r="P480" i="4" s="1"/>
  <c r="Q480" i="4" s="1"/>
  <c r="J479" i="4"/>
  <c r="K479" i="4" s="1"/>
  <c r="L479" i="4" s="1"/>
  <c r="M479" i="4" s="1"/>
  <c r="N479" i="4" s="1"/>
  <c r="O479" i="4" s="1"/>
  <c r="P479" i="4" s="1"/>
  <c r="Q479" i="4" s="1"/>
  <c r="J478" i="4"/>
  <c r="K478" i="4" s="1"/>
  <c r="L478" i="4" s="1"/>
  <c r="M478" i="4" s="1"/>
  <c r="N478" i="4" s="1"/>
  <c r="O478" i="4" s="1"/>
  <c r="P478" i="4" s="1"/>
  <c r="Q478" i="4" s="1"/>
  <c r="J477" i="4"/>
  <c r="K477" i="4" s="1"/>
  <c r="L477" i="4" s="1"/>
  <c r="M477" i="4" s="1"/>
  <c r="N477" i="4" s="1"/>
  <c r="O477" i="4" s="1"/>
  <c r="P477" i="4" s="1"/>
  <c r="Q477" i="4" s="1"/>
  <c r="J476" i="4"/>
  <c r="K476" i="4" s="1"/>
  <c r="L476" i="4" s="1"/>
  <c r="M476" i="4" s="1"/>
  <c r="N476" i="4" s="1"/>
  <c r="O476" i="4" s="1"/>
  <c r="P476" i="4" s="1"/>
  <c r="Q476" i="4" s="1"/>
  <c r="J475" i="4"/>
  <c r="K475" i="4" s="1"/>
  <c r="L475" i="4" s="1"/>
  <c r="M475" i="4" s="1"/>
  <c r="N475" i="4" s="1"/>
  <c r="O475" i="4" s="1"/>
  <c r="P475" i="4" s="1"/>
  <c r="Q475" i="4" s="1"/>
  <c r="J474" i="4"/>
  <c r="K474" i="4" s="1"/>
  <c r="L474" i="4" s="1"/>
  <c r="M474" i="4" s="1"/>
  <c r="N474" i="4" s="1"/>
  <c r="O474" i="4" s="1"/>
  <c r="P474" i="4" s="1"/>
  <c r="Q474" i="4" s="1"/>
  <c r="J473" i="4"/>
  <c r="K473" i="4" s="1"/>
  <c r="L473" i="4" s="1"/>
  <c r="M473" i="4" s="1"/>
  <c r="N473" i="4" s="1"/>
  <c r="O473" i="4" s="1"/>
  <c r="P473" i="4" s="1"/>
  <c r="Q473" i="4" s="1"/>
  <c r="J472" i="4"/>
  <c r="K472" i="4" s="1"/>
  <c r="L472" i="4" s="1"/>
  <c r="M472" i="4" s="1"/>
  <c r="N472" i="4" s="1"/>
  <c r="O472" i="4" s="1"/>
  <c r="P472" i="4" s="1"/>
  <c r="Q472" i="4" s="1"/>
  <c r="J471" i="4"/>
  <c r="K471" i="4" s="1"/>
  <c r="L471" i="4" s="1"/>
  <c r="M471" i="4" s="1"/>
  <c r="N471" i="4" s="1"/>
  <c r="O471" i="4" s="1"/>
  <c r="P471" i="4" s="1"/>
  <c r="Q471" i="4" s="1"/>
  <c r="J470" i="4"/>
  <c r="K470" i="4" s="1"/>
  <c r="L470" i="4" s="1"/>
  <c r="M470" i="4" s="1"/>
  <c r="N470" i="4" s="1"/>
  <c r="O470" i="4" s="1"/>
  <c r="P470" i="4" s="1"/>
  <c r="Q470" i="4" s="1"/>
  <c r="J469" i="4"/>
  <c r="K469" i="4" s="1"/>
  <c r="L469" i="4" s="1"/>
  <c r="M469" i="4" s="1"/>
  <c r="N469" i="4" s="1"/>
  <c r="O469" i="4" s="1"/>
  <c r="P469" i="4" s="1"/>
  <c r="Q469" i="4" s="1"/>
  <c r="J468" i="4"/>
  <c r="K468" i="4" s="1"/>
  <c r="L468" i="4" s="1"/>
  <c r="M468" i="4" s="1"/>
  <c r="N468" i="4" s="1"/>
  <c r="O468" i="4" s="1"/>
  <c r="P468" i="4" s="1"/>
  <c r="Q468" i="4" s="1"/>
  <c r="J467" i="4"/>
  <c r="K467" i="4" s="1"/>
  <c r="L467" i="4" s="1"/>
  <c r="M467" i="4" s="1"/>
  <c r="N467" i="4" s="1"/>
  <c r="O467" i="4" s="1"/>
  <c r="P467" i="4" s="1"/>
  <c r="Q467" i="4" s="1"/>
  <c r="J466" i="4"/>
  <c r="K466" i="4" s="1"/>
  <c r="L466" i="4" s="1"/>
  <c r="M466" i="4" s="1"/>
  <c r="N466" i="4" s="1"/>
  <c r="O466" i="4" s="1"/>
  <c r="P466" i="4" s="1"/>
  <c r="Q466" i="4" s="1"/>
  <c r="J465" i="4"/>
  <c r="K465" i="4" s="1"/>
  <c r="L465" i="4" s="1"/>
  <c r="M465" i="4" s="1"/>
  <c r="N465" i="4" s="1"/>
  <c r="O465" i="4" s="1"/>
  <c r="P465" i="4" s="1"/>
  <c r="Q465" i="4" s="1"/>
  <c r="J464" i="4"/>
  <c r="K464" i="4" s="1"/>
  <c r="L464" i="4" s="1"/>
  <c r="M464" i="4" s="1"/>
  <c r="N464" i="4" s="1"/>
  <c r="O464" i="4" s="1"/>
  <c r="P464" i="4" s="1"/>
  <c r="Q464" i="4" s="1"/>
  <c r="J463" i="4"/>
  <c r="K463" i="4" s="1"/>
  <c r="L463" i="4" s="1"/>
  <c r="M463" i="4" s="1"/>
  <c r="N463" i="4" s="1"/>
  <c r="O463" i="4" s="1"/>
  <c r="P463" i="4" s="1"/>
  <c r="Q463" i="4" s="1"/>
  <c r="J462" i="4"/>
  <c r="K462" i="4" s="1"/>
  <c r="L462" i="4" s="1"/>
  <c r="M462" i="4" s="1"/>
  <c r="N462" i="4" s="1"/>
  <c r="O462" i="4" s="1"/>
  <c r="P462" i="4" s="1"/>
  <c r="Q462" i="4" s="1"/>
  <c r="J461" i="4"/>
  <c r="K461" i="4" s="1"/>
  <c r="L461" i="4" s="1"/>
  <c r="M461" i="4" s="1"/>
  <c r="N461" i="4" s="1"/>
  <c r="O461" i="4" s="1"/>
  <c r="P461" i="4" s="1"/>
  <c r="Q461" i="4" s="1"/>
  <c r="J460" i="4"/>
  <c r="K460" i="4" s="1"/>
  <c r="L460" i="4" s="1"/>
  <c r="M460" i="4" s="1"/>
  <c r="N460" i="4" s="1"/>
  <c r="O460" i="4" s="1"/>
  <c r="P460" i="4" s="1"/>
  <c r="Q460" i="4" s="1"/>
  <c r="J459" i="4"/>
  <c r="K459" i="4" s="1"/>
  <c r="L459" i="4" s="1"/>
  <c r="M459" i="4" s="1"/>
  <c r="N459" i="4" s="1"/>
  <c r="O459" i="4" s="1"/>
  <c r="P459" i="4" s="1"/>
  <c r="Q459" i="4" s="1"/>
  <c r="J458" i="4"/>
  <c r="K458" i="4" s="1"/>
  <c r="L458" i="4" s="1"/>
  <c r="M458" i="4" s="1"/>
  <c r="N458" i="4" s="1"/>
  <c r="O458" i="4" s="1"/>
  <c r="P458" i="4" s="1"/>
  <c r="Q458" i="4" s="1"/>
  <c r="J457" i="4"/>
  <c r="K457" i="4" s="1"/>
  <c r="L457" i="4" s="1"/>
  <c r="M457" i="4" s="1"/>
  <c r="N457" i="4" s="1"/>
  <c r="O457" i="4" s="1"/>
  <c r="P457" i="4" s="1"/>
  <c r="Q457" i="4" s="1"/>
  <c r="J456" i="4"/>
  <c r="K456" i="4" s="1"/>
  <c r="L456" i="4" s="1"/>
  <c r="M456" i="4" s="1"/>
  <c r="N456" i="4" s="1"/>
  <c r="O456" i="4" s="1"/>
  <c r="P456" i="4" s="1"/>
  <c r="Q456" i="4" s="1"/>
  <c r="J455" i="4"/>
  <c r="K455" i="4" s="1"/>
  <c r="L455" i="4" s="1"/>
  <c r="M455" i="4" s="1"/>
  <c r="N455" i="4" s="1"/>
  <c r="O455" i="4" s="1"/>
  <c r="P455" i="4" s="1"/>
  <c r="Q455" i="4" s="1"/>
  <c r="J454" i="4"/>
  <c r="K454" i="4" s="1"/>
  <c r="L454" i="4" s="1"/>
  <c r="M454" i="4" s="1"/>
  <c r="N454" i="4" s="1"/>
  <c r="O454" i="4" s="1"/>
  <c r="P454" i="4" s="1"/>
  <c r="Q454" i="4" s="1"/>
  <c r="J453" i="4"/>
  <c r="K453" i="4" s="1"/>
  <c r="L453" i="4" s="1"/>
  <c r="M453" i="4" s="1"/>
  <c r="N453" i="4" s="1"/>
  <c r="O453" i="4" s="1"/>
  <c r="P453" i="4" s="1"/>
  <c r="Q453" i="4" s="1"/>
  <c r="J452" i="4"/>
  <c r="K452" i="4" s="1"/>
  <c r="L452" i="4" s="1"/>
  <c r="M452" i="4" s="1"/>
  <c r="N452" i="4" s="1"/>
  <c r="O452" i="4" s="1"/>
  <c r="P452" i="4" s="1"/>
  <c r="Q452" i="4" s="1"/>
  <c r="J451" i="4"/>
  <c r="K451" i="4" s="1"/>
  <c r="L451" i="4" s="1"/>
  <c r="M451" i="4" s="1"/>
  <c r="N451" i="4" s="1"/>
  <c r="O451" i="4" s="1"/>
  <c r="P451" i="4" s="1"/>
  <c r="Q451" i="4" s="1"/>
  <c r="J450" i="4"/>
  <c r="K450" i="4" s="1"/>
  <c r="L450" i="4" s="1"/>
  <c r="M450" i="4" s="1"/>
  <c r="N450" i="4" s="1"/>
  <c r="O450" i="4" s="1"/>
  <c r="P450" i="4" s="1"/>
  <c r="Q450" i="4" s="1"/>
  <c r="J449" i="4"/>
  <c r="K449" i="4" s="1"/>
  <c r="L449" i="4" s="1"/>
  <c r="M449" i="4" s="1"/>
  <c r="N449" i="4" s="1"/>
  <c r="O449" i="4" s="1"/>
  <c r="P449" i="4" s="1"/>
  <c r="Q449" i="4" s="1"/>
  <c r="J448" i="4"/>
  <c r="K448" i="4" s="1"/>
  <c r="L448" i="4" s="1"/>
  <c r="M448" i="4" s="1"/>
  <c r="N448" i="4" s="1"/>
  <c r="O448" i="4" s="1"/>
  <c r="P448" i="4" s="1"/>
  <c r="Q448" i="4" s="1"/>
  <c r="J447" i="4"/>
  <c r="K447" i="4" s="1"/>
  <c r="L447" i="4" s="1"/>
  <c r="M447" i="4" s="1"/>
  <c r="N447" i="4" s="1"/>
  <c r="O447" i="4" s="1"/>
  <c r="P447" i="4" s="1"/>
  <c r="Q447" i="4" s="1"/>
  <c r="J446" i="4"/>
  <c r="K446" i="4" s="1"/>
  <c r="L446" i="4" s="1"/>
  <c r="M446" i="4" s="1"/>
  <c r="N446" i="4" s="1"/>
  <c r="O446" i="4" s="1"/>
  <c r="P446" i="4" s="1"/>
  <c r="Q446" i="4" s="1"/>
  <c r="J445" i="4"/>
  <c r="K445" i="4" s="1"/>
  <c r="L445" i="4" s="1"/>
  <c r="M445" i="4" s="1"/>
  <c r="N445" i="4" s="1"/>
  <c r="O445" i="4" s="1"/>
  <c r="P445" i="4" s="1"/>
  <c r="Q445" i="4" s="1"/>
  <c r="J444" i="4"/>
  <c r="K444" i="4" s="1"/>
  <c r="L444" i="4" s="1"/>
  <c r="M444" i="4" s="1"/>
  <c r="N444" i="4" s="1"/>
  <c r="O444" i="4" s="1"/>
  <c r="P444" i="4" s="1"/>
  <c r="Q444" i="4" s="1"/>
  <c r="J443" i="4"/>
  <c r="K443" i="4" s="1"/>
  <c r="L443" i="4" s="1"/>
  <c r="M443" i="4" s="1"/>
  <c r="N443" i="4" s="1"/>
  <c r="O443" i="4" s="1"/>
  <c r="P443" i="4" s="1"/>
  <c r="Q443" i="4" s="1"/>
  <c r="J442" i="4"/>
  <c r="K442" i="4" s="1"/>
  <c r="L442" i="4" s="1"/>
  <c r="M442" i="4" s="1"/>
  <c r="N442" i="4" s="1"/>
  <c r="O442" i="4" s="1"/>
  <c r="P442" i="4" s="1"/>
  <c r="Q442" i="4" s="1"/>
  <c r="J441" i="4"/>
  <c r="K441" i="4" s="1"/>
  <c r="L441" i="4" s="1"/>
  <c r="M441" i="4" s="1"/>
  <c r="N441" i="4" s="1"/>
  <c r="O441" i="4" s="1"/>
  <c r="P441" i="4" s="1"/>
  <c r="Q441" i="4" s="1"/>
  <c r="J440" i="4"/>
  <c r="K440" i="4" s="1"/>
  <c r="L440" i="4" s="1"/>
  <c r="M440" i="4" s="1"/>
  <c r="N440" i="4" s="1"/>
  <c r="O440" i="4" s="1"/>
  <c r="P440" i="4" s="1"/>
  <c r="Q440" i="4" s="1"/>
  <c r="J439" i="4"/>
  <c r="K439" i="4" s="1"/>
  <c r="L439" i="4" s="1"/>
  <c r="M439" i="4" s="1"/>
  <c r="N439" i="4" s="1"/>
  <c r="O439" i="4" s="1"/>
  <c r="P439" i="4" s="1"/>
  <c r="Q439" i="4" s="1"/>
  <c r="J438" i="4"/>
  <c r="K438" i="4" s="1"/>
  <c r="L438" i="4" s="1"/>
  <c r="M438" i="4" s="1"/>
  <c r="N438" i="4" s="1"/>
  <c r="O438" i="4" s="1"/>
  <c r="P438" i="4" s="1"/>
  <c r="Q438" i="4" s="1"/>
  <c r="J437" i="4"/>
  <c r="K437" i="4" s="1"/>
  <c r="L437" i="4" s="1"/>
  <c r="M437" i="4" s="1"/>
  <c r="N437" i="4" s="1"/>
  <c r="O437" i="4" s="1"/>
  <c r="P437" i="4" s="1"/>
  <c r="Q437" i="4" s="1"/>
  <c r="J436" i="4"/>
  <c r="K436" i="4" s="1"/>
  <c r="L436" i="4" s="1"/>
  <c r="M436" i="4" s="1"/>
  <c r="N436" i="4" s="1"/>
  <c r="O436" i="4" s="1"/>
  <c r="P436" i="4" s="1"/>
  <c r="Q436" i="4" s="1"/>
  <c r="J435" i="4"/>
  <c r="K435" i="4" s="1"/>
  <c r="L435" i="4" s="1"/>
  <c r="M435" i="4" s="1"/>
  <c r="N435" i="4" s="1"/>
  <c r="O435" i="4" s="1"/>
  <c r="P435" i="4" s="1"/>
  <c r="Q435" i="4" s="1"/>
  <c r="J434" i="4"/>
  <c r="K434" i="4" s="1"/>
  <c r="L434" i="4" s="1"/>
  <c r="M434" i="4" s="1"/>
  <c r="N434" i="4" s="1"/>
  <c r="O434" i="4" s="1"/>
  <c r="P434" i="4" s="1"/>
  <c r="Q434" i="4" s="1"/>
  <c r="J433" i="4"/>
  <c r="K433" i="4" s="1"/>
  <c r="L433" i="4" s="1"/>
  <c r="M433" i="4" s="1"/>
  <c r="N433" i="4" s="1"/>
  <c r="O433" i="4" s="1"/>
  <c r="P433" i="4" s="1"/>
  <c r="Q433" i="4" s="1"/>
  <c r="J432" i="4"/>
  <c r="K432" i="4" s="1"/>
  <c r="L432" i="4" s="1"/>
  <c r="M432" i="4" s="1"/>
  <c r="N432" i="4" s="1"/>
  <c r="O432" i="4" s="1"/>
  <c r="P432" i="4" s="1"/>
  <c r="Q432" i="4" s="1"/>
  <c r="J431" i="4"/>
  <c r="K431" i="4" s="1"/>
  <c r="L431" i="4" s="1"/>
  <c r="M431" i="4" s="1"/>
  <c r="N431" i="4" s="1"/>
  <c r="O431" i="4" s="1"/>
  <c r="P431" i="4" s="1"/>
  <c r="Q431" i="4" s="1"/>
  <c r="J430" i="4"/>
  <c r="K430" i="4" s="1"/>
  <c r="L430" i="4" s="1"/>
  <c r="M430" i="4" s="1"/>
  <c r="N430" i="4" s="1"/>
  <c r="O430" i="4" s="1"/>
  <c r="P430" i="4" s="1"/>
  <c r="Q430" i="4" s="1"/>
  <c r="J429" i="4"/>
  <c r="K429" i="4" s="1"/>
  <c r="L429" i="4" s="1"/>
  <c r="M429" i="4" s="1"/>
  <c r="N429" i="4" s="1"/>
  <c r="O429" i="4" s="1"/>
  <c r="P429" i="4" s="1"/>
  <c r="Q429" i="4" s="1"/>
  <c r="J428" i="4"/>
  <c r="K428" i="4" s="1"/>
  <c r="L428" i="4" s="1"/>
  <c r="M428" i="4" s="1"/>
  <c r="N428" i="4" s="1"/>
  <c r="O428" i="4" s="1"/>
  <c r="P428" i="4" s="1"/>
  <c r="Q428" i="4" s="1"/>
  <c r="J427" i="4"/>
  <c r="K427" i="4" s="1"/>
  <c r="L427" i="4" s="1"/>
  <c r="M427" i="4" s="1"/>
  <c r="N427" i="4" s="1"/>
  <c r="O427" i="4" s="1"/>
  <c r="P427" i="4" s="1"/>
  <c r="Q427" i="4" s="1"/>
  <c r="J426" i="4"/>
  <c r="K426" i="4" s="1"/>
  <c r="L426" i="4" s="1"/>
  <c r="M426" i="4" s="1"/>
  <c r="N426" i="4" s="1"/>
  <c r="O426" i="4" s="1"/>
  <c r="P426" i="4" s="1"/>
  <c r="Q426" i="4" s="1"/>
  <c r="J425" i="4"/>
  <c r="K425" i="4" s="1"/>
  <c r="L425" i="4" s="1"/>
  <c r="M425" i="4" s="1"/>
  <c r="N425" i="4" s="1"/>
  <c r="O425" i="4" s="1"/>
  <c r="P425" i="4" s="1"/>
  <c r="Q425" i="4" s="1"/>
  <c r="J424" i="4"/>
  <c r="K424" i="4" s="1"/>
  <c r="L424" i="4" s="1"/>
  <c r="M424" i="4" s="1"/>
  <c r="N424" i="4" s="1"/>
  <c r="O424" i="4" s="1"/>
  <c r="P424" i="4" s="1"/>
  <c r="Q424" i="4" s="1"/>
  <c r="J423" i="4"/>
  <c r="K423" i="4" s="1"/>
  <c r="L423" i="4" s="1"/>
  <c r="M423" i="4" s="1"/>
  <c r="N423" i="4" s="1"/>
  <c r="O423" i="4" s="1"/>
  <c r="P423" i="4" s="1"/>
  <c r="Q423" i="4" s="1"/>
  <c r="J422" i="4"/>
  <c r="K422" i="4" s="1"/>
  <c r="L422" i="4" s="1"/>
  <c r="M422" i="4" s="1"/>
  <c r="N422" i="4" s="1"/>
  <c r="O422" i="4" s="1"/>
  <c r="P422" i="4" s="1"/>
  <c r="Q422" i="4" s="1"/>
  <c r="J421" i="4"/>
  <c r="K421" i="4" s="1"/>
  <c r="L421" i="4" s="1"/>
  <c r="M421" i="4" s="1"/>
  <c r="N421" i="4" s="1"/>
  <c r="O421" i="4" s="1"/>
  <c r="P421" i="4" s="1"/>
  <c r="Q421" i="4" s="1"/>
  <c r="J420" i="4"/>
  <c r="K420" i="4" s="1"/>
  <c r="L420" i="4" s="1"/>
  <c r="M420" i="4" s="1"/>
  <c r="N420" i="4" s="1"/>
  <c r="O420" i="4" s="1"/>
  <c r="P420" i="4" s="1"/>
  <c r="Q420" i="4" s="1"/>
  <c r="J419" i="4"/>
  <c r="K419" i="4" s="1"/>
  <c r="L419" i="4" s="1"/>
  <c r="M419" i="4" s="1"/>
  <c r="N419" i="4" s="1"/>
  <c r="O419" i="4" s="1"/>
  <c r="P419" i="4" s="1"/>
  <c r="Q419" i="4" s="1"/>
  <c r="J418" i="4"/>
  <c r="K418" i="4" s="1"/>
  <c r="L418" i="4" s="1"/>
  <c r="M418" i="4" s="1"/>
  <c r="N418" i="4" s="1"/>
  <c r="O418" i="4" s="1"/>
  <c r="P418" i="4" s="1"/>
  <c r="Q418" i="4" s="1"/>
  <c r="J417" i="4"/>
  <c r="K417" i="4" s="1"/>
  <c r="L417" i="4" s="1"/>
  <c r="M417" i="4" s="1"/>
  <c r="N417" i="4" s="1"/>
  <c r="O417" i="4" s="1"/>
  <c r="P417" i="4" s="1"/>
  <c r="Q417" i="4" s="1"/>
  <c r="J416" i="4"/>
  <c r="K416" i="4" s="1"/>
  <c r="L416" i="4" s="1"/>
  <c r="M416" i="4" s="1"/>
  <c r="N416" i="4" s="1"/>
  <c r="O416" i="4" s="1"/>
  <c r="P416" i="4" s="1"/>
  <c r="Q416" i="4" s="1"/>
  <c r="J415" i="4"/>
  <c r="K415" i="4" s="1"/>
  <c r="L415" i="4" s="1"/>
  <c r="M415" i="4" s="1"/>
  <c r="N415" i="4" s="1"/>
  <c r="O415" i="4" s="1"/>
  <c r="P415" i="4" s="1"/>
  <c r="Q415" i="4" s="1"/>
  <c r="J414" i="4"/>
  <c r="K414" i="4" s="1"/>
  <c r="L414" i="4" s="1"/>
  <c r="M414" i="4" s="1"/>
  <c r="N414" i="4" s="1"/>
  <c r="O414" i="4" s="1"/>
  <c r="P414" i="4" s="1"/>
  <c r="Q414" i="4" s="1"/>
  <c r="J413" i="4"/>
  <c r="K413" i="4" s="1"/>
  <c r="L413" i="4" s="1"/>
  <c r="M413" i="4" s="1"/>
  <c r="N413" i="4" s="1"/>
  <c r="O413" i="4" s="1"/>
  <c r="P413" i="4" s="1"/>
  <c r="Q413" i="4" s="1"/>
  <c r="J412" i="4"/>
  <c r="K412" i="4" s="1"/>
  <c r="L412" i="4" s="1"/>
  <c r="M412" i="4" s="1"/>
  <c r="N412" i="4" s="1"/>
  <c r="O412" i="4" s="1"/>
  <c r="P412" i="4" s="1"/>
  <c r="Q412" i="4" s="1"/>
  <c r="J411" i="4"/>
  <c r="K411" i="4" s="1"/>
  <c r="L411" i="4" s="1"/>
  <c r="M411" i="4" s="1"/>
  <c r="N411" i="4" s="1"/>
  <c r="O411" i="4" s="1"/>
  <c r="P411" i="4" s="1"/>
  <c r="Q411" i="4" s="1"/>
  <c r="J410" i="4"/>
  <c r="K410" i="4" s="1"/>
  <c r="L410" i="4" s="1"/>
  <c r="M410" i="4" s="1"/>
  <c r="N410" i="4" s="1"/>
  <c r="O410" i="4" s="1"/>
  <c r="P410" i="4" s="1"/>
  <c r="Q410" i="4" s="1"/>
  <c r="J409" i="4"/>
  <c r="K409" i="4" s="1"/>
  <c r="L409" i="4" s="1"/>
  <c r="M409" i="4" s="1"/>
  <c r="N409" i="4" s="1"/>
  <c r="O409" i="4" s="1"/>
  <c r="P409" i="4" s="1"/>
  <c r="Q409" i="4" s="1"/>
  <c r="J408" i="4"/>
  <c r="K408" i="4" s="1"/>
  <c r="L408" i="4" s="1"/>
  <c r="M408" i="4" s="1"/>
  <c r="N408" i="4" s="1"/>
  <c r="O408" i="4" s="1"/>
  <c r="P408" i="4" s="1"/>
  <c r="Q408" i="4" s="1"/>
  <c r="J407" i="4"/>
  <c r="K407" i="4" s="1"/>
  <c r="L407" i="4" s="1"/>
  <c r="M407" i="4" s="1"/>
  <c r="N407" i="4" s="1"/>
  <c r="O407" i="4" s="1"/>
  <c r="P407" i="4" s="1"/>
  <c r="Q407" i="4" s="1"/>
  <c r="J406" i="4"/>
  <c r="K406" i="4" s="1"/>
  <c r="L406" i="4" s="1"/>
  <c r="M406" i="4" s="1"/>
  <c r="N406" i="4" s="1"/>
  <c r="O406" i="4" s="1"/>
  <c r="P406" i="4" s="1"/>
  <c r="Q406" i="4" s="1"/>
  <c r="J405" i="4"/>
  <c r="K405" i="4" s="1"/>
  <c r="L405" i="4" s="1"/>
  <c r="M405" i="4" s="1"/>
  <c r="N405" i="4" s="1"/>
  <c r="O405" i="4" s="1"/>
  <c r="P405" i="4" s="1"/>
  <c r="Q405" i="4" s="1"/>
  <c r="J404" i="4"/>
  <c r="K404" i="4" s="1"/>
  <c r="L404" i="4" s="1"/>
  <c r="M404" i="4" s="1"/>
  <c r="N404" i="4" s="1"/>
  <c r="O404" i="4" s="1"/>
  <c r="P404" i="4" s="1"/>
  <c r="Q404" i="4" s="1"/>
  <c r="J403" i="4"/>
  <c r="K403" i="4" s="1"/>
  <c r="L403" i="4" s="1"/>
  <c r="M403" i="4" s="1"/>
  <c r="N403" i="4" s="1"/>
  <c r="O403" i="4" s="1"/>
  <c r="P403" i="4" s="1"/>
  <c r="Q403" i="4" s="1"/>
  <c r="J402" i="4"/>
  <c r="K402" i="4" s="1"/>
  <c r="L402" i="4" s="1"/>
  <c r="M402" i="4" s="1"/>
  <c r="N402" i="4" s="1"/>
  <c r="O402" i="4" s="1"/>
  <c r="P402" i="4" s="1"/>
  <c r="Q402" i="4" s="1"/>
  <c r="J401" i="4"/>
  <c r="K401" i="4" s="1"/>
  <c r="L401" i="4" s="1"/>
  <c r="M401" i="4" s="1"/>
  <c r="N401" i="4" s="1"/>
  <c r="O401" i="4" s="1"/>
  <c r="P401" i="4" s="1"/>
  <c r="Q401" i="4" s="1"/>
  <c r="J400" i="4"/>
  <c r="K400" i="4" s="1"/>
  <c r="L400" i="4" s="1"/>
  <c r="M400" i="4" s="1"/>
  <c r="N400" i="4" s="1"/>
  <c r="O400" i="4" s="1"/>
  <c r="P400" i="4" s="1"/>
  <c r="Q400" i="4" s="1"/>
  <c r="J399" i="4"/>
  <c r="K399" i="4" s="1"/>
  <c r="L399" i="4" s="1"/>
  <c r="M399" i="4" s="1"/>
  <c r="N399" i="4" s="1"/>
  <c r="O399" i="4" s="1"/>
  <c r="P399" i="4" s="1"/>
  <c r="Q399" i="4" s="1"/>
  <c r="J398" i="4"/>
  <c r="K398" i="4" s="1"/>
  <c r="L398" i="4" s="1"/>
  <c r="M398" i="4" s="1"/>
  <c r="N398" i="4" s="1"/>
  <c r="O398" i="4" s="1"/>
  <c r="P398" i="4" s="1"/>
  <c r="Q398" i="4" s="1"/>
  <c r="J397" i="4"/>
  <c r="K397" i="4" s="1"/>
  <c r="L397" i="4" s="1"/>
  <c r="M397" i="4" s="1"/>
  <c r="N397" i="4" s="1"/>
  <c r="O397" i="4" s="1"/>
  <c r="P397" i="4" s="1"/>
  <c r="Q397" i="4" s="1"/>
  <c r="J396" i="4"/>
  <c r="K396" i="4" s="1"/>
  <c r="L396" i="4" s="1"/>
  <c r="M396" i="4" s="1"/>
  <c r="N396" i="4" s="1"/>
  <c r="O396" i="4" s="1"/>
  <c r="P396" i="4" s="1"/>
  <c r="Q396" i="4" s="1"/>
  <c r="J395" i="4"/>
  <c r="K395" i="4" s="1"/>
  <c r="L395" i="4" s="1"/>
  <c r="M395" i="4" s="1"/>
  <c r="N395" i="4" s="1"/>
  <c r="O395" i="4" s="1"/>
  <c r="P395" i="4" s="1"/>
  <c r="Q395" i="4" s="1"/>
  <c r="J394" i="4"/>
  <c r="K394" i="4" s="1"/>
  <c r="L394" i="4" s="1"/>
  <c r="M394" i="4" s="1"/>
  <c r="N394" i="4" s="1"/>
  <c r="O394" i="4" s="1"/>
  <c r="P394" i="4" s="1"/>
  <c r="Q394" i="4" s="1"/>
  <c r="J393" i="4"/>
  <c r="K393" i="4" s="1"/>
  <c r="L393" i="4" s="1"/>
  <c r="M393" i="4" s="1"/>
  <c r="N393" i="4" s="1"/>
  <c r="O393" i="4" s="1"/>
  <c r="P393" i="4" s="1"/>
  <c r="Q393" i="4" s="1"/>
  <c r="J392" i="4"/>
  <c r="K392" i="4" s="1"/>
  <c r="L392" i="4" s="1"/>
  <c r="M392" i="4" s="1"/>
  <c r="N392" i="4" s="1"/>
  <c r="O392" i="4" s="1"/>
  <c r="P392" i="4" s="1"/>
  <c r="Q392" i="4" s="1"/>
  <c r="J391" i="4"/>
  <c r="K391" i="4" s="1"/>
  <c r="L391" i="4" s="1"/>
  <c r="M391" i="4" s="1"/>
  <c r="N391" i="4" s="1"/>
  <c r="O391" i="4" s="1"/>
  <c r="P391" i="4" s="1"/>
  <c r="Q391" i="4" s="1"/>
  <c r="J390" i="4"/>
  <c r="K390" i="4" s="1"/>
  <c r="L390" i="4" s="1"/>
  <c r="M390" i="4" s="1"/>
  <c r="N390" i="4" s="1"/>
  <c r="O390" i="4" s="1"/>
  <c r="P390" i="4" s="1"/>
  <c r="Q390" i="4" s="1"/>
  <c r="J389" i="4"/>
  <c r="K389" i="4" s="1"/>
  <c r="L389" i="4" s="1"/>
  <c r="M389" i="4" s="1"/>
  <c r="N389" i="4" s="1"/>
  <c r="O389" i="4" s="1"/>
  <c r="P389" i="4" s="1"/>
  <c r="Q389" i="4" s="1"/>
  <c r="J388" i="4"/>
  <c r="K388" i="4" s="1"/>
  <c r="L388" i="4" s="1"/>
  <c r="M388" i="4" s="1"/>
  <c r="N388" i="4" s="1"/>
  <c r="O388" i="4" s="1"/>
  <c r="P388" i="4" s="1"/>
  <c r="Q388" i="4" s="1"/>
  <c r="J387" i="4"/>
  <c r="K387" i="4" s="1"/>
  <c r="L387" i="4" s="1"/>
  <c r="M387" i="4" s="1"/>
  <c r="N387" i="4" s="1"/>
  <c r="O387" i="4" s="1"/>
  <c r="P387" i="4" s="1"/>
  <c r="Q387" i="4" s="1"/>
  <c r="J386" i="4"/>
  <c r="K386" i="4" s="1"/>
  <c r="L386" i="4" s="1"/>
  <c r="M386" i="4" s="1"/>
  <c r="N386" i="4" s="1"/>
  <c r="O386" i="4" s="1"/>
  <c r="P386" i="4" s="1"/>
  <c r="Q386" i="4" s="1"/>
  <c r="J385" i="4"/>
  <c r="K385" i="4" s="1"/>
  <c r="L385" i="4" s="1"/>
  <c r="M385" i="4" s="1"/>
  <c r="N385" i="4" s="1"/>
  <c r="O385" i="4" s="1"/>
  <c r="P385" i="4" s="1"/>
  <c r="Q385" i="4" s="1"/>
  <c r="J384" i="4"/>
  <c r="K384" i="4" s="1"/>
  <c r="L384" i="4" s="1"/>
  <c r="M384" i="4" s="1"/>
  <c r="N384" i="4" s="1"/>
  <c r="O384" i="4" s="1"/>
  <c r="P384" i="4" s="1"/>
  <c r="Q384" i="4" s="1"/>
  <c r="J383" i="4"/>
  <c r="K383" i="4" s="1"/>
  <c r="L383" i="4" s="1"/>
  <c r="M383" i="4" s="1"/>
  <c r="N383" i="4" s="1"/>
  <c r="O383" i="4" s="1"/>
  <c r="P383" i="4" s="1"/>
  <c r="Q383" i="4" s="1"/>
  <c r="J382" i="4"/>
  <c r="K382" i="4" s="1"/>
  <c r="L382" i="4" s="1"/>
  <c r="M382" i="4" s="1"/>
  <c r="N382" i="4" s="1"/>
  <c r="O382" i="4" s="1"/>
  <c r="P382" i="4" s="1"/>
  <c r="Q382" i="4" s="1"/>
  <c r="J381" i="4"/>
  <c r="K381" i="4" s="1"/>
  <c r="L381" i="4" s="1"/>
  <c r="M381" i="4" s="1"/>
  <c r="N381" i="4" s="1"/>
  <c r="O381" i="4" s="1"/>
  <c r="P381" i="4" s="1"/>
  <c r="Q381" i="4" s="1"/>
  <c r="J380" i="4"/>
  <c r="K380" i="4" s="1"/>
  <c r="L380" i="4" s="1"/>
  <c r="M380" i="4" s="1"/>
  <c r="N380" i="4" s="1"/>
  <c r="O380" i="4" s="1"/>
  <c r="P380" i="4" s="1"/>
  <c r="Q380" i="4" s="1"/>
  <c r="J379" i="4"/>
  <c r="K379" i="4" s="1"/>
  <c r="L379" i="4" s="1"/>
  <c r="M379" i="4" s="1"/>
  <c r="N379" i="4" s="1"/>
  <c r="O379" i="4" s="1"/>
  <c r="P379" i="4" s="1"/>
  <c r="Q379" i="4" s="1"/>
  <c r="J378" i="4"/>
  <c r="K378" i="4" s="1"/>
  <c r="L378" i="4" s="1"/>
  <c r="M378" i="4" s="1"/>
  <c r="N378" i="4" s="1"/>
  <c r="O378" i="4" s="1"/>
  <c r="P378" i="4" s="1"/>
  <c r="Q378" i="4" s="1"/>
  <c r="J377" i="4"/>
  <c r="K377" i="4" s="1"/>
  <c r="L377" i="4" s="1"/>
  <c r="M377" i="4" s="1"/>
  <c r="N377" i="4" s="1"/>
  <c r="O377" i="4" s="1"/>
  <c r="P377" i="4" s="1"/>
  <c r="Q377" i="4" s="1"/>
  <c r="J376" i="4"/>
  <c r="K376" i="4" s="1"/>
  <c r="L376" i="4" s="1"/>
  <c r="M376" i="4" s="1"/>
  <c r="N376" i="4" s="1"/>
  <c r="O376" i="4" s="1"/>
  <c r="P376" i="4" s="1"/>
  <c r="Q376" i="4" s="1"/>
  <c r="J375" i="4"/>
  <c r="K375" i="4" s="1"/>
  <c r="L375" i="4" s="1"/>
  <c r="M375" i="4" s="1"/>
  <c r="N375" i="4" s="1"/>
  <c r="O375" i="4" s="1"/>
  <c r="P375" i="4" s="1"/>
  <c r="Q375" i="4" s="1"/>
  <c r="J374" i="4"/>
  <c r="K374" i="4" s="1"/>
  <c r="L374" i="4" s="1"/>
  <c r="M374" i="4" s="1"/>
  <c r="N374" i="4" s="1"/>
  <c r="O374" i="4" s="1"/>
  <c r="P374" i="4" s="1"/>
  <c r="Q374" i="4" s="1"/>
  <c r="J373" i="4"/>
  <c r="K373" i="4" s="1"/>
  <c r="L373" i="4" s="1"/>
  <c r="M373" i="4" s="1"/>
  <c r="N373" i="4" s="1"/>
  <c r="O373" i="4" s="1"/>
  <c r="P373" i="4" s="1"/>
  <c r="Q373" i="4" s="1"/>
  <c r="J372" i="4"/>
  <c r="K372" i="4" s="1"/>
  <c r="L372" i="4" s="1"/>
  <c r="M372" i="4" s="1"/>
  <c r="N372" i="4" s="1"/>
  <c r="O372" i="4" s="1"/>
  <c r="P372" i="4" s="1"/>
  <c r="Q372" i="4" s="1"/>
  <c r="J371" i="4"/>
  <c r="K371" i="4" s="1"/>
  <c r="L371" i="4" s="1"/>
  <c r="M371" i="4" s="1"/>
  <c r="N371" i="4" s="1"/>
  <c r="O371" i="4" s="1"/>
  <c r="P371" i="4" s="1"/>
  <c r="Q371" i="4" s="1"/>
  <c r="J370" i="4"/>
  <c r="K370" i="4" s="1"/>
  <c r="L370" i="4" s="1"/>
  <c r="M370" i="4" s="1"/>
  <c r="N370" i="4" s="1"/>
  <c r="O370" i="4" s="1"/>
  <c r="P370" i="4" s="1"/>
  <c r="Q370" i="4" s="1"/>
  <c r="J369" i="4"/>
  <c r="K369" i="4" s="1"/>
  <c r="L369" i="4" s="1"/>
  <c r="M369" i="4" s="1"/>
  <c r="N369" i="4" s="1"/>
  <c r="O369" i="4" s="1"/>
  <c r="P369" i="4" s="1"/>
  <c r="Q369" i="4" s="1"/>
  <c r="J368" i="4"/>
  <c r="K368" i="4" s="1"/>
  <c r="L368" i="4" s="1"/>
  <c r="M368" i="4" s="1"/>
  <c r="N368" i="4" s="1"/>
  <c r="O368" i="4" s="1"/>
  <c r="P368" i="4" s="1"/>
  <c r="Q368" i="4" s="1"/>
  <c r="J367" i="4"/>
  <c r="K367" i="4" s="1"/>
  <c r="L367" i="4" s="1"/>
  <c r="M367" i="4" s="1"/>
  <c r="N367" i="4" s="1"/>
  <c r="O367" i="4" s="1"/>
  <c r="P367" i="4" s="1"/>
  <c r="Q367" i="4" s="1"/>
  <c r="J366" i="4"/>
  <c r="K366" i="4" s="1"/>
  <c r="L366" i="4" s="1"/>
  <c r="M366" i="4" s="1"/>
  <c r="N366" i="4" s="1"/>
  <c r="O366" i="4" s="1"/>
  <c r="P366" i="4" s="1"/>
  <c r="Q366" i="4" s="1"/>
  <c r="J365" i="4"/>
  <c r="K365" i="4" s="1"/>
  <c r="L365" i="4" s="1"/>
  <c r="M365" i="4" s="1"/>
  <c r="N365" i="4" s="1"/>
  <c r="O365" i="4" s="1"/>
  <c r="P365" i="4" s="1"/>
  <c r="Q365" i="4" s="1"/>
  <c r="J364" i="4"/>
  <c r="K364" i="4" s="1"/>
  <c r="L364" i="4" s="1"/>
  <c r="M364" i="4" s="1"/>
  <c r="N364" i="4" s="1"/>
  <c r="O364" i="4" s="1"/>
  <c r="P364" i="4" s="1"/>
  <c r="Q364" i="4" s="1"/>
  <c r="J363" i="4"/>
  <c r="K363" i="4" s="1"/>
  <c r="L363" i="4" s="1"/>
  <c r="M363" i="4" s="1"/>
  <c r="N363" i="4" s="1"/>
  <c r="O363" i="4" s="1"/>
  <c r="P363" i="4" s="1"/>
  <c r="Q363" i="4" s="1"/>
  <c r="J362" i="4"/>
  <c r="K362" i="4" s="1"/>
  <c r="L362" i="4" s="1"/>
  <c r="M362" i="4" s="1"/>
  <c r="N362" i="4" s="1"/>
  <c r="O362" i="4" s="1"/>
  <c r="P362" i="4" s="1"/>
  <c r="Q362" i="4" s="1"/>
  <c r="J361" i="4"/>
  <c r="K361" i="4" s="1"/>
  <c r="L361" i="4" s="1"/>
  <c r="M361" i="4" s="1"/>
  <c r="N361" i="4" s="1"/>
  <c r="O361" i="4" s="1"/>
  <c r="P361" i="4" s="1"/>
  <c r="Q361" i="4" s="1"/>
  <c r="J360" i="4"/>
  <c r="K360" i="4" s="1"/>
  <c r="L360" i="4" s="1"/>
  <c r="M360" i="4" s="1"/>
  <c r="N360" i="4" s="1"/>
  <c r="O360" i="4" s="1"/>
  <c r="P360" i="4" s="1"/>
  <c r="Q360" i="4" s="1"/>
  <c r="J359" i="4"/>
  <c r="K359" i="4" s="1"/>
  <c r="L359" i="4" s="1"/>
  <c r="M359" i="4" s="1"/>
  <c r="N359" i="4" s="1"/>
  <c r="O359" i="4" s="1"/>
  <c r="P359" i="4" s="1"/>
  <c r="Q359" i="4" s="1"/>
  <c r="J358" i="4"/>
  <c r="K358" i="4" s="1"/>
  <c r="L358" i="4" s="1"/>
  <c r="M358" i="4" s="1"/>
  <c r="N358" i="4" s="1"/>
  <c r="O358" i="4" s="1"/>
  <c r="P358" i="4" s="1"/>
  <c r="Q358" i="4" s="1"/>
  <c r="J357" i="4"/>
  <c r="K357" i="4" s="1"/>
  <c r="L357" i="4" s="1"/>
  <c r="M357" i="4" s="1"/>
  <c r="N357" i="4" s="1"/>
  <c r="O357" i="4" s="1"/>
  <c r="P357" i="4" s="1"/>
  <c r="Q357" i="4" s="1"/>
  <c r="J356" i="4"/>
  <c r="K356" i="4" s="1"/>
  <c r="L356" i="4" s="1"/>
  <c r="M356" i="4" s="1"/>
  <c r="N356" i="4" s="1"/>
  <c r="O356" i="4" s="1"/>
  <c r="P356" i="4" s="1"/>
  <c r="Q356" i="4" s="1"/>
  <c r="J355" i="4"/>
  <c r="K355" i="4" s="1"/>
  <c r="L355" i="4" s="1"/>
  <c r="M355" i="4" s="1"/>
  <c r="N355" i="4" s="1"/>
  <c r="O355" i="4" s="1"/>
  <c r="P355" i="4" s="1"/>
  <c r="Q355" i="4" s="1"/>
  <c r="J354" i="4"/>
  <c r="K354" i="4" s="1"/>
  <c r="L354" i="4" s="1"/>
  <c r="M354" i="4" s="1"/>
  <c r="N354" i="4" s="1"/>
  <c r="O354" i="4" s="1"/>
  <c r="P354" i="4" s="1"/>
  <c r="Q354" i="4" s="1"/>
  <c r="J353" i="4"/>
  <c r="K353" i="4" s="1"/>
  <c r="L353" i="4" s="1"/>
  <c r="M353" i="4" s="1"/>
  <c r="N353" i="4" s="1"/>
  <c r="O353" i="4" s="1"/>
  <c r="P353" i="4" s="1"/>
  <c r="Q353" i="4" s="1"/>
  <c r="J352" i="4"/>
  <c r="K352" i="4" s="1"/>
  <c r="L352" i="4" s="1"/>
  <c r="M352" i="4" s="1"/>
  <c r="N352" i="4" s="1"/>
  <c r="O352" i="4" s="1"/>
  <c r="P352" i="4" s="1"/>
  <c r="Q352" i="4" s="1"/>
  <c r="J351" i="4"/>
  <c r="K351" i="4" s="1"/>
  <c r="L351" i="4" s="1"/>
  <c r="M351" i="4" s="1"/>
  <c r="N351" i="4" s="1"/>
  <c r="O351" i="4" s="1"/>
  <c r="P351" i="4" s="1"/>
  <c r="Q351" i="4" s="1"/>
  <c r="J350" i="4"/>
  <c r="K350" i="4" s="1"/>
  <c r="L350" i="4" s="1"/>
  <c r="M350" i="4" s="1"/>
  <c r="N350" i="4" s="1"/>
  <c r="O350" i="4" s="1"/>
  <c r="P350" i="4" s="1"/>
  <c r="Q350" i="4" s="1"/>
  <c r="J349" i="4"/>
  <c r="K349" i="4" s="1"/>
  <c r="L349" i="4" s="1"/>
  <c r="M349" i="4" s="1"/>
  <c r="N349" i="4" s="1"/>
  <c r="O349" i="4" s="1"/>
  <c r="P349" i="4" s="1"/>
  <c r="Q349" i="4" s="1"/>
  <c r="J348" i="4"/>
  <c r="K348" i="4" s="1"/>
  <c r="L348" i="4" s="1"/>
  <c r="M348" i="4" s="1"/>
  <c r="N348" i="4" s="1"/>
  <c r="O348" i="4" s="1"/>
  <c r="P348" i="4" s="1"/>
  <c r="Q348" i="4" s="1"/>
  <c r="J347" i="4"/>
  <c r="K347" i="4" s="1"/>
  <c r="L347" i="4" s="1"/>
  <c r="M347" i="4" s="1"/>
  <c r="N347" i="4" s="1"/>
  <c r="O347" i="4" s="1"/>
  <c r="P347" i="4" s="1"/>
  <c r="Q347" i="4" s="1"/>
  <c r="J346" i="4"/>
  <c r="K346" i="4" s="1"/>
  <c r="L346" i="4" s="1"/>
  <c r="M346" i="4" s="1"/>
  <c r="N346" i="4" s="1"/>
  <c r="O346" i="4" s="1"/>
  <c r="P346" i="4" s="1"/>
  <c r="Q346" i="4" s="1"/>
  <c r="J345" i="4"/>
  <c r="K345" i="4" s="1"/>
  <c r="L345" i="4" s="1"/>
  <c r="M345" i="4" s="1"/>
  <c r="N345" i="4" s="1"/>
  <c r="O345" i="4" s="1"/>
  <c r="P345" i="4" s="1"/>
  <c r="Q345" i="4" s="1"/>
  <c r="J344" i="4"/>
  <c r="K344" i="4" s="1"/>
  <c r="L344" i="4" s="1"/>
  <c r="M344" i="4" s="1"/>
  <c r="N344" i="4" s="1"/>
  <c r="O344" i="4" s="1"/>
  <c r="P344" i="4" s="1"/>
  <c r="Q344" i="4" s="1"/>
  <c r="J343" i="4"/>
  <c r="K343" i="4" s="1"/>
  <c r="L343" i="4" s="1"/>
  <c r="M343" i="4" s="1"/>
  <c r="N343" i="4" s="1"/>
  <c r="O343" i="4" s="1"/>
  <c r="P343" i="4" s="1"/>
  <c r="Q343" i="4" s="1"/>
  <c r="J342" i="4"/>
  <c r="K342" i="4" s="1"/>
  <c r="L342" i="4" s="1"/>
  <c r="M342" i="4" s="1"/>
  <c r="N342" i="4" s="1"/>
  <c r="O342" i="4" s="1"/>
  <c r="P342" i="4" s="1"/>
  <c r="Q342" i="4" s="1"/>
  <c r="J341" i="4"/>
  <c r="K341" i="4" s="1"/>
  <c r="L341" i="4" s="1"/>
  <c r="M341" i="4" s="1"/>
  <c r="N341" i="4" s="1"/>
  <c r="O341" i="4" s="1"/>
  <c r="P341" i="4" s="1"/>
  <c r="Q341" i="4" s="1"/>
  <c r="J340" i="4"/>
  <c r="K340" i="4" s="1"/>
  <c r="L340" i="4" s="1"/>
  <c r="M340" i="4" s="1"/>
  <c r="N340" i="4" s="1"/>
  <c r="O340" i="4" s="1"/>
  <c r="P340" i="4" s="1"/>
  <c r="Q340" i="4" s="1"/>
  <c r="J339" i="4"/>
  <c r="K339" i="4" s="1"/>
  <c r="L339" i="4" s="1"/>
  <c r="M339" i="4" s="1"/>
  <c r="N339" i="4" s="1"/>
  <c r="O339" i="4" s="1"/>
  <c r="P339" i="4" s="1"/>
  <c r="Q339" i="4" s="1"/>
  <c r="J338" i="4"/>
  <c r="K338" i="4" s="1"/>
  <c r="L338" i="4" s="1"/>
  <c r="M338" i="4" s="1"/>
  <c r="N338" i="4" s="1"/>
  <c r="O338" i="4" s="1"/>
  <c r="P338" i="4" s="1"/>
  <c r="Q338" i="4" s="1"/>
  <c r="J337" i="4"/>
  <c r="K337" i="4" s="1"/>
  <c r="L337" i="4" s="1"/>
  <c r="M337" i="4" s="1"/>
  <c r="N337" i="4" s="1"/>
  <c r="O337" i="4" s="1"/>
  <c r="P337" i="4" s="1"/>
  <c r="Q337" i="4" s="1"/>
  <c r="J336" i="4"/>
  <c r="K336" i="4" s="1"/>
  <c r="L336" i="4" s="1"/>
  <c r="M336" i="4" s="1"/>
  <c r="N336" i="4" s="1"/>
  <c r="O336" i="4" s="1"/>
  <c r="P336" i="4" s="1"/>
  <c r="Q336" i="4" s="1"/>
  <c r="J335" i="4"/>
  <c r="K335" i="4" s="1"/>
  <c r="L335" i="4" s="1"/>
  <c r="M335" i="4" s="1"/>
  <c r="N335" i="4" s="1"/>
  <c r="O335" i="4" s="1"/>
  <c r="P335" i="4" s="1"/>
  <c r="Q335" i="4" s="1"/>
  <c r="J334" i="4"/>
  <c r="K334" i="4" s="1"/>
  <c r="L334" i="4" s="1"/>
  <c r="M334" i="4" s="1"/>
  <c r="N334" i="4" s="1"/>
  <c r="O334" i="4" s="1"/>
  <c r="P334" i="4" s="1"/>
  <c r="Q334" i="4" s="1"/>
  <c r="J333" i="4"/>
  <c r="K333" i="4" s="1"/>
  <c r="L333" i="4" s="1"/>
  <c r="M333" i="4" s="1"/>
  <c r="N333" i="4" s="1"/>
  <c r="O333" i="4" s="1"/>
  <c r="P333" i="4" s="1"/>
  <c r="Q333" i="4" s="1"/>
  <c r="J332" i="4"/>
  <c r="K332" i="4" s="1"/>
  <c r="L332" i="4" s="1"/>
  <c r="M332" i="4" s="1"/>
  <c r="N332" i="4" s="1"/>
  <c r="O332" i="4" s="1"/>
  <c r="P332" i="4" s="1"/>
  <c r="Q332" i="4" s="1"/>
  <c r="J331" i="4"/>
  <c r="K331" i="4" s="1"/>
  <c r="L331" i="4" s="1"/>
  <c r="M331" i="4" s="1"/>
  <c r="N331" i="4" s="1"/>
  <c r="O331" i="4" s="1"/>
  <c r="P331" i="4" s="1"/>
  <c r="Q331" i="4" s="1"/>
  <c r="J330" i="4"/>
  <c r="K330" i="4" s="1"/>
  <c r="L330" i="4" s="1"/>
  <c r="M330" i="4" s="1"/>
  <c r="N330" i="4" s="1"/>
  <c r="O330" i="4" s="1"/>
  <c r="P330" i="4" s="1"/>
  <c r="Q330" i="4" s="1"/>
  <c r="J329" i="4"/>
  <c r="K329" i="4" s="1"/>
  <c r="L329" i="4" s="1"/>
  <c r="M329" i="4" s="1"/>
  <c r="N329" i="4" s="1"/>
  <c r="O329" i="4" s="1"/>
  <c r="P329" i="4" s="1"/>
  <c r="Q329" i="4" s="1"/>
  <c r="J328" i="4"/>
  <c r="K328" i="4" s="1"/>
  <c r="L328" i="4" s="1"/>
  <c r="M328" i="4" s="1"/>
  <c r="N328" i="4" s="1"/>
  <c r="O328" i="4" s="1"/>
  <c r="P328" i="4" s="1"/>
  <c r="Q328" i="4" s="1"/>
  <c r="J327" i="4"/>
  <c r="K327" i="4" s="1"/>
  <c r="L327" i="4" s="1"/>
  <c r="M327" i="4" s="1"/>
  <c r="N327" i="4" s="1"/>
  <c r="O327" i="4" s="1"/>
  <c r="P327" i="4" s="1"/>
  <c r="Q327" i="4" s="1"/>
  <c r="J326" i="4"/>
  <c r="K326" i="4" s="1"/>
  <c r="L326" i="4" s="1"/>
  <c r="M326" i="4" s="1"/>
  <c r="N326" i="4" s="1"/>
  <c r="O326" i="4" s="1"/>
  <c r="P326" i="4" s="1"/>
  <c r="Q326" i="4" s="1"/>
  <c r="J325" i="4"/>
  <c r="K325" i="4" s="1"/>
  <c r="L325" i="4" s="1"/>
  <c r="M325" i="4" s="1"/>
  <c r="N325" i="4" s="1"/>
  <c r="O325" i="4" s="1"/>
  <c r="P325" i="4" s="1"/>
  <c r="Q325" i="4" s="1"/>
  <c r="J324" i="4"/>
  <c r="K324" i="4" s="1"/>
  <c r="L324" i="4" s="1"/>
  <c r="M324" i="4" s="1"/>
  <c r="N324" i="4" s="1"/>
  <c r="O324" i="4" s="1"/>
  <c r="P324" i="4" s="1"/>
  <c r="Q324" i="4" s="1"/>
  <c r="J323" i="4"/>
  <c r="K323" i="4" s="1"/>
  <c r="L323" i="4" s="1"/>
  <c r="M323" i="4" s="1"/>
  <c r="N323" i="4" s="1"/>
  <c r="O323" i="4" s="1"/>
  <c r="P323" i="4" s="1"/>
  <c r="Q323" i="4" s="1"/>
  <c r="J322" i="4"/>
  <c r="K322" i="4" s="1"/>
  <c r="L322" i="4" s="1"/>
  <c r="M322" i="4" s="1"/>
  <c r="N322" i="4" s="1"/>
  <c r="O322" i="4" s="1"/>
  <c r="P322" i="4" s="1"/>
  <c r="Q322" i="4" s="1"/>
  <c r="J321" i="4"/>
  <c r="K321" i="4" s="1"/>
  <c r="L321" i="4" s="1"/>
  <c r="M321" i="4" s="1"/>
  <c r="N321" i="4" s="1"/>
  <c r="O321" i="4" s="1"/>
  <c r="P321" i="4" s="1"/>
  <c r="Q321" i="4" s="1"/>
  <c r="J320" i="4"/>
  <c r="K320" i="4" s="1"/>
  <c r="L320" i="4" s="1"/>
  <c r="M320" i="4" s="1"/>
  <c r="N320" i="4" s="1"/>
  <c r="O320" i="4" s="1"/>
  <c r="P320" i="4" s="1"/>
  <c r="Q320" i="4" s="1"/>
  <c r="J319" i="4"/>
  <c r="K319" i="4" s="1"/>
  <c r="L319" i="4" s="1"/>
  <c r="M319" i="4" s="1"/>
  <c r="N319" i="4" s="1"/>
  <c r="O319" i="4" s="1"/>
  <c r="P319" i="4" s="1"/>
  <c r="Q319" i="4" s="1"/>
  <c r="J318" i="4"/>
  <c r="K318" i="4" s="1"/>
  <c r="L318" i="4" s="1"/>
  <c r="M318" i="4" s="1"/>
  <c r="N318" i="4" s="1"/>
  <c r="O318" i="4" s="1"/>
  <c r="P318" i="4" s="1"/>
  <c r="Q318" i="4" s="1"/>
  <c r="J317" i="4"/>
  <c r="K317" i="4" s="1"/>
  <c r="L317" i="4" s="1"/>
  <c r="M317" i="4" s="1"/>
  <c r="N317" i="4" s="1"/>
  <c r="O317" i="4" s="1"/>
  <c r="P317" i="4" s="1"/>
  <c r="Q317" i="4" s="1"/>
  <c r="J316" i="4"/>
  <c r="K316" i="4" s="1"/>
  <c r="L316" i="4" s="1"/>
  <c r="M316" i="4" s="1"/>
  <c r="N316" i="4" s="1"/>
  <c r="O316" i="4" s="1"/>
  <c r="P316" i="4" s="1"/>
  <c r="Q316" i="4" s="1"/>
  <c r="J315" i="4"/>
  <c r="K315" i="4" s="1"/>
  <c r="L315" i="4" s="1"/>
  <c r="M315" i="4" s="1"/>
  <c r="N315" i="4" s="1"/>
  <c r="O315" i="4" s="1"/>
  <c r="P315" i="4" s="1"/>
  <c r="Q315" i="4" s="1"/>
  <c r="J314" i="4"/>
  <c r="K314" i="4" s="1"/>
  <c r="L314" i="4" s="1"/>
  <c r="M314" i="4" s="1"/>
  <c r="N314" i="4" s="1"/>
  <c r="O314" i="4" s="1"/>
  <c r="P314" i="4" s="1"/>
  <c r="Q314" i="4" s="1"/>
  <c r="J313" i="4"/>
  <c r="K313" i="4" s="1"/>
  <c r="L313" i="4" s="1"/>
  <c r="M313" i="4" s="1"/>
  <c r="N313" i="4" s="1"/>
  <c r="O313" i="4" s="1"/>
  <c r="P313" i="4" s="1"/>
  <c r="Q313" i="4" s="1"/>
  <c r="J312" i="4"/>
  <c r="K312" i="4" s="1"/>
  <c r="L312" i="4" s="1"/>
  <c r="M312" i="4" s="1"/>
  <c r="N312" i="4" s="1"/>
  <c r="O312" i="4" s="1"/>
  <c r="P312" i="4" s="1"/>
  <c r="Q312" i="4" s="1"/>
  <c r="J311" i="4"/>
  <c r="K311" i="4" s="1"/>
  <c r="L311" i="4" s="1"/>
  <c r="M311" i="4" s="1"/>
  <c r="N311" i="4" s="1"/>
  <c r="O311" i="4" s="1"/>
  <c r="P311" i="4" s="1"/>
  <c r="Q311" i="4" s="1"/>
  <c r="J310" i="4"/>
  <c r="K310" i="4" s="1"/>
  <c r="L310" i="4" s="1"/>
  <c r="M310" i="4" s="1"/>
  <c r="N310" i="4" s="1"/>
  <c r="O310" i="4" s="1"/>
  <c r="P310" i="4" s="1"/>
  <c r="Q310" i="4" s="1"/>
  <c r="J309" i="4"/>
  <c r="K309" i="4" s="1"/>
  <c r="L309" i="4" s="1"/>
  <c r="M309" i="4" s="1"/>
  <c r="N309" i="4" s="1"/>
  <c r="O309" i="4" s="1"/>
  <c r="P309" i="4" s="1"/>
  <c r="Q309" i="4" s="1"/>
  <c r="J308" i="4"/>
  <c r="K308" i="4" s="1"/>
  <c r="L308" i="4" s="1"/>
  <c r="M308" i="4" s="1"/>
  <c r="N308" i="4" s="1"/>
  <c r="O308" i="4" s="1"/>
  <c r="P308" i="4" s="1"/>
  <c r="Q308" i="4" s="1"/>
  <c r="J307" i="4"/>
  <c r="K307" i="4" s="1"/>
  <c r="L307" i="4" s="1"/>
  <c r="M307" i="4" s="1"/>
  <c r="N307" i="4" s="1"/>
  <c r="O307" i="4" s="1"/>
  <c r="P307" i="4" s="1"/>
  <c r="Q307" i="4" s="1"/>
  <c r="J306" i="4"/>
  <c r="K306" i="4" s="1"/>
  <c r="L306" i="4" s="1"/>
  <c r="M306" i="4" s="1"/>
  <c r="N306" i="4" s="1"/>
  <c r="O306" i="4" s="1"/>
  <c r="P306" i="4" s="1"/>
  <c r="Q306" i="4" s="1"/>
  <c r="J305" i="4"/>
  <c r="K305" i="4" s="1"/>
  <c r="L305" i="4" s="1"/>
  <c r="M305" i="4" s="1"/>
  <c r="N305" i="4" s="1"/>
  <c r="O305" i="4" s="1"/>
  <c r="P305" i="4" s="1"/>
  <c r="Q305" i="4" s="1"/>
  <c r="J304" i="4"/>
  <c r="K304" i="4" s="1"/>
  <c r="L304" i="4" s="1"/>
  <c r="M304" i="4" s="1"/>
  <c r="N304" i="4" s="1"/>
  <c r="O304" i="4" s="1"/>
  <c r="P304" i="4" s="1"/>
  <c r="Q304" i="4" s="1"/>
  <c r="J303" i="4"/>
  <c r="K303" i="4" s="1"/>
  <c r="L303" i="4" s="1"/>
  <c r="M303" i="4" s="1"/>
  <c r="N303" i="4" s="1"/>
  <c r="O303" i="4" s="1"/>
  <c r="P303" i="4" s="1"/>
  <c r="Q303" i="4" s="1"/>
  <c r="J302" i="4"/>
  <c r="K302" i="4" s="1"/>
  <c r="L302" i="4" s="1"/>
  <c r="M302" i="4" s="1"/>
  <c r="N302" i="4" s="1"/>
  <c r="O302" i="4" s="1"/>
  <c r="P302" i="4" s="1"/>
  <c r="Q302" i="4" s="1"/>
  <c r="J301" i="4"/>
  <c r="K301" i="4" s="1"/>
  <c r="L301" i="4" s="1"/>
  <c r="M301" i="4" s="1"/>
  <c r="N301" i="4" s="1"/>
  <c r="O301" i="4" s="1"/>
  <c r="P301" i="4" s="1"/>
  <c r="Q301" i="4" s="1"/>
  <c r="J300" i="4"/>
  <c r="K300" i="4" s="1"/>
  <c r="L300" i="4" s="1"/>
  <c r="M300" i="4" s="1"/>
  <c r="N300" i="4" s="1"/>
  <c r="O300" i="4" s="1"/>
  <c r="P300" i="4" s="1"/>
  <c r="Q300" i="4" s="1"/>
  <c r="J299" i="4"/>
  <c r="K299" i="4" s="1"/>
  <c r="L299" i="4" s="1"/>
  <c r="M299" i="4" s="1"/>
  <c r="N299" i="4" s="1"/>
  <c r="O299" i="4" s="1"/>
  <c r="P299" i="4" s="1"/>
  <c r="Q299" i="4" s="1"/>
  <c r="J298" i="4"/>
  <c r="K298" i="4" s="1"/>
  <c r="L298" i="4" s="1"/>
  <c r="M298" i="4" s="1"/>
  <c r="N298" i="4" s="1"/>
  <c r="O298" i="4" s="1"/>
  <c r="P298" i="4" s="1"/>
  <c r="Q298" i="4" s="1"/>
  <c r="J297" i="4"/>
  <c r="K297" i="4" s="1"/>
  <c r="L297" i="4" s="1"/>
  <c r="M297" i="4" s="1"/>
  <c r="N297" i="4" s="1"/>
  <c r="O297" i="4" s="1"/>
  <c r="P297" i="4" s="1"/>
  <c r="Q297" i="4" s="1"/>
  <c r="J296" i="4"/>
  <c r="K296" i="4" s="1"/>
  <c r="L296" i="4" s="1"/>
  <c r="M296" i="4" s="1"/>
  <c r="N296" i="4" s="1"/>
  <c r="O296" i="4" s="1"/>
  <c r="P296" i="4" s="1"/>
  <c r="Q296" i="4" s="1"/>
  <c r="J295" i="4"/>
  <c r="K295" i="4" s="1"/>
  <c r="L295" i="4" s="1"/>
  <c r="M295" i="4" s="1"/>
  <c r="N295" i="4" s="1"/>
  <c r="O295" i="4" s="1"/>
  <c r="P295" i="4" s="1"/>
  <c r="Q295" i="4" s="1"/>
  <c r="J294" i="4"/>
  <c r="K294" i="4" s="1"/>
  <c r="L294" i="4" s="1"/>
  <c r="M294" i="4" s="1"/>
  <c r="N294" i="4" s="1"/>
  <c r="O294" i="4" s="1"/>
  <c r="P294" i="4" s="1"/>
  <c r="Q294" i="4" s="1"/>
  <c r="J293" i="4"/>
  <c r="K293" i="4" s="1"/>
  <c r="L293" i="4" s="1"/>
  <c r="M293" i="4" s="1"/>
  <c r="N293" i="4" s="1"/>
  <c r="O293" i="4" s="1"/>
  <c r="P293" i="4" s="1"/>
  <c r="Q293" i="4" s="1"/>
  <c r="J292" i="4"/>
  <c r="K292" i="4" s="1"/>
  <c r="L292" i="4" s="1"/>
  <c r="M292" i="4" s="1"/>
  <c r="N292" i="4" s="1"/>
  <c r="O292" i="4" s="1"/>
  <c r="P292" i="4" s="1"/>
  <c r="Q292" i="4" s="1"/>
  <c r="J291" i="4"/>
  <c r="K291" i="4" s="1"/>
  <c r="L291" i="4" s="1"/>
  <c r="M291" i="4" s="1"/>
  <c r="N291" i="4" s="1"/>
  <c r="O291" i="4" s="1"/>
  <c r="P291" i="4" s="1"/>
  <c r="Q291" i="4" s="1"/>
  <c r="J290" i="4"/>
  <c r="K290" i="4" s="1"/>
  <c r="L290" i="4" s="1"/>
  <c r="M290" i="4" s="1"/>
  <c r="N290" i="4" s="1"/>
  <c r="O290" i="4" s="1"/>
  <c r="P290" i="4" s="1"/>
  <c r="Q290" i="4" s="1"/>
  <c r="J289" i="4"/>
  <c r="K289" i="4" s="1"/>
  <c r="L289" i="4" s="1"/>
  <c r="M289" i="4" s="1"/>
  <c r="N289" i="4" s="1"/>
  <c r="O289" i="4" s="1"/>
  <c r="P289" i="4" s="1"/>
  <c r="Q289" i="4" s="1"/>
  <c r="J288" i="4"/>
  <c r="K288" i="4" s="1"/>
  <c r="L288" i="4" s="1"/>
  <c r="M288" i="4" s="1"/>
  <c r="N288" i="4" s="1"/>
  <c r="O288" i="4" s="1"/>
  <c r="P288" i="4" s="1"/>
  <c r="Q288" i="4" s="1"/>
  <c r="J287" i="4"/>
  <c r="K287" i="4" s="1"/>
  <c r="L287" i="4" s="1"/>
  <c r="M287" i="4" s="1"/>
  <c r="N287" i="4" s="1"/>
  <c r="O287" i="4" s="1"/>
  <c r="P287" i="4" s="1"/>
  <c r="Q287" i="4" s="1"/>
  <c r="J286" i="4"/>
  <c r="K286" i="4" s="1"/>
  <c r="L286" i="4" s="1"/>
  <c r="M286" i="4" s="1"/>
  <c r="N286" i="4" s="1"/>
  <c r="O286" i="4" s="1"/>
  <c r="P286" i="4" s="1"/>
  <c r="Q286" i="4" s="1"/>
  <c r="J285" i="4"/>
  <c r="K285" i="4" s="1"/>
  <c r="L285" i="4" s="1"/>
  <c r="M285" i="4" s="1"/>
  <c r="N285" i="4" s="1"/>
  <c r="O285" i="4" s="1"/>
  <c r="P285" i="4" s="1"/>
  <c r="Q285" i="4" s="1"/>
  <c r="J284" i="4"/>
  <c r="K284" i="4" s="1"/>
  <c r="L284" i="4" s="1"/>
  <c r="M284" i="4" s="1"/>
  <c r="N284" i="4" s="1"/>
  <c r="O284" i="4" s="1"/>
  <c r="P284" i="4" s="1"/>
  <c r="Q284" i="4" s="1"/>
  <c r="J283" i="4"/>
  <c r="K283" i="4" s="1"/>
  <c r="L283" i="4" s="1"/>
  <c r="M283" i="4" s="1"/>
  <c r="N283" i="4" s="1"/>
  <c r="O283" i="4" s="1"/>
  <c r="P283" i="4" s="1"/>
  <c r="Q283" i="4" s="1"/>
  <c r="J282" i="4"/>
  <c r="K282" i="4" s="1"/>
  <c r="L282" i="4" s="1"/>
  <c r="M282" i="4" s="1"/>
  <c r="N282" i="4" s="1"/>
  <c r="O282" i="4" s="1"/>
  <c r="P282" i="4" s="1"/>
  <c r="Q282" i="4" s="1"/>
  <c r="J281" i="4"/>
  <c r="K281" i="4" s="1"/>
  <c r="L281" i="4" s="1"/>
  <c r="M281" i="4" s="1"/>
  <c r="N281" i="4" s="1"/>
  <c r="O281" i="4" s="1"/>
  <c r="P281" i="4" s="1"/>
  <c r="Q281" i="4" s="1"/>
  <c r="J280" i="4"/>
  <c r="K280" i="4" s="1"/>
  <c r="L280" i="4" s="1"/>
  <c r="M280" i="4" s="1"/>
  <c r="N280" i="4" s="1"/>
  <c r="O280" i="4" s="1"/>
  <c r="P280" i="4" s="1"/>
  <c r="Q280" i="4" s="1"/>
  <c r="J279" i="4"/>
  <c r="K279" i="4" s="1"/>
  <c r="L279" i="4" s="1"/>
  <c r="M279" i="4" s="1"/>
  <c r="N279" i="4" s="1"/>
  <c r="O279" i="4" s="1"/>
  <c r="P279" i="4" s="1"/>
  <c r="Q279" i="4" s="1"/>
  <c r="J278" i="4"/>
  <c r="K278" i="4" s="1"/>
  <c r="L278" i="4" s="1"/>
  <c r="M278" i="4" s="1"/>
  <c r="N278" i="4" s="1"/>
  <c r="O278" i="4" s="1"/>
  <c r="P278" i="4" s="1"/>
  <c r="Q278" i="4" s="1"/>
  <c r="J277" i="4"/>
  <c r="K277" i="4" s="1"/>
  <c r="L277" i="4" s="1"/>
  <c r="M277" i="4" s="1"/>
  <c r="N277" i="4" s="1"/>
  <c r="O277" i="4" s="1"/>
  <c r="P277" i="4" s="1"/>
  <c r="Q277" i="4" s="1"/>
  <c r="J276" i="4"/>
  <c r="K276" i="4" s="1"/>
  <c r="L276" i="4" s="1"/>
  <c r="M276" i="4" s="1"/>
  <c r="N276" i="4" s="1"/>
  <c r="O276" i="4" s="1"/>
  <c r="P276" i="4" s="1"/>
  <c r="Q276" i="4" s="1"/>
  <c r="J275" i="4"/>
  <c r="K275" i="4" s="1"/>
  <c r="L275" i="4" s="1"/>
  <c r="M275" i="4" s="1"/>
  <c r="N275" i="4" s="1"/>
  <c r="O275" i="4" s="1"/>
  <c r="P275" i="4" s="1"/>
  <c r="Q275" i="4" s="1"/>
  <c r="J274" i="4"/>
  <c r="K274" i="4" s="1"/>
  <c r="L274" i="4" s="1"/>
  <c r="M274" i="4" s="1"/>
  <c r="N274" i="4" s="1"/>
  <c r="O274" i="4" s="1"/>
  <c r="P274" i="4" s="1"/>
  <c r="Q274" i="4" s="1"/>
  <c r="J273" i="4"/>
  <c r="K273" i="4" s="1"/>
  <c r="L273" i="4" s="1"/>
  <c r="M273" i="4" s="1"/>
  <c r="N273" i="4" s="1"/>
  <c r="O273" i="4" s="1"/>
  <c r="P273" i="4" s="1"/>
  <c r="Q273" i="4" s="1"/>
  <c r="J272" i="4"/>
  <c r="K272" i="4" s="1"/>
  <c r="L272" i="4" s="1"/>
  <c r="M272" i="4" s="1"/>
  <c r="N272" i="4" s="1"/>
  <c r="O272" i="4" s="1"/>
  <c r="P272" i="4" s="1"/>
  <c r="Q272" i="4" s="1"/>
  <c r="J271" i="4"/>
  <c r="K271" i="4" s="1"/>
  <c r="L271" i="4" s="1"/>
  <c r="M271" i="4" s="1"/>
  <c r="N271" i="4" s="1"/>
  <c r="O271" i="4" s="1"/>
  <c r="P271" i="4" s="1"/>
  <c r="Q271" i="4" s="1"/>
  <c r="J270" i="4"/>
  <c r="K270" i="4" s="1"/>
  <c r="L270" i="4" s="1"/>
  <c r="M270" i="4" s="1"/>
  <c r="N270" i="4" s="1"/>
  <c r="O270" i="4" s="1"/>
  <c r="P270" i="4" s="1"/>
  <c r="Q270" i="4" s="1"/>
  <c r="J269" i="4"/>
  <c r="K269" i="4" s="1"/>
  <c r="L269" i="4" s="1"/>
  <c r="M269" i="4" s="1"/>
  <c r="N269" i="4" s="1"/>
  <c r="O269" i="4" s="1"/>
  <c r="P269" i="4" s="1"/>
  <c r="Q269" i="4" s="1"/>
  <c r="J268" i="4"/>
  <c r="K268" i="4" s="1"/>
  <c r="L268" i="4" s="1"/>
  <c r="M268" i="4" s="1"/>
  <c r="N268" i="4" s="1"/>
  <c r="O268" i="4" s="1"/>
  <c r="P268" i="4" s="1"/>
  <c r="Q268" i="4" s="1"/>
  <c r="J267" i="4"/>
  <c r="K267" i="4" s="1"/>
  <c r="L267" i="4" s="1"/>
  <c r="M267" i="4" s="1"/>
  <c r="N267" i="4" s="1"/>
  <c r="O267" i="4" s="1"/>
  <c r="P267" i="4" s="1"/>
  <c r="Q267" i="4" s="1"/>
  <c r="J266" i="4"/>
  <c r="K266" i="4" s="1"/>
  <c r="L266" i="4" s="1"/>
  <c r="M266" i="4" s="1"/>
  <c r="N266" i="4" s="1"/>
  <c r="O266" i="4" s="1"/>
  <c r="P266" i="4" s="1"/>
  <c r="Q266" i="4" s="1"/>
  <c r="J265" i="4"/>
  <c r="K265" i="4" s="1"/>
  <c r="L265" i="4" s="1"/>
  <c r="M265" i="4" s="1"/>
  <c r="N265" i="4" s="1"/>
  <c r="O265" i="4" s="1"/>
  <c r="P265" i="4" s="1"/>
  <c r="Q265" i="4" s="1"/>
  <c r="J264" i="4"/>
  <c r="K264" i="4" s="1"/>
  <c r="L264" i="4" s="1"/>
  <c r="M264" i="4" s="1"/>
  <c r="N264" i="4" s="1"/>
  <c r="O264" i="4" s="1"/>
  <c r="P264" i="4" s="1"/>
  <c r="Q264" i="4" s="1"/>
  <c r="J263" i="4"/>
  <c r="K263" i="4" s="1"/>
  <c r="L263" i="4" s="1"/>
  <c r="M263" i="4" s="1"/>
  <c r="N263" i="4" s="1"/>
  <c r="O263" i="4" s="1"/>
  <c r="P263" i="4" s="1"/>
  <c r="Q263" i="4" s="1"/>
  <c r="J262" i="4"/>
  <c r="K262" i="4" s="1"/>
  <c r="L262" i="4" s="1"/>
  <c r="M262" i="4" s="1"/>
  <c r="N262" i="4" s="1"/>
  <c r="O262" i="4" s="1"/>
  <c r="P262" i="4" s="1"/>
  <c r="Q262" i="4" s="1"/>
  <c r="J261" i="4"/>
  <c r="K261" i="4" s="1"/>
  <c r="L261" i="4" s="1"/>
  <c r="M261" i="4" s="1"/>
  <c r="N261" i="4" s="1"/>
  <c r="O261" i="4" s="1"/>
  <c r="P261" i="4" s="1"/>
  <c r="Q261" i="4" s="1"/>
  <c r="J260" i="4"/>
  <c r="K260" i="4" s="1"/>
  <c r="L260" i="4" s="1"/>
  <c r="M260" i="4" s="1"/>
  <c r="N260" i="4" s="1"/>
  <c r="O260" i="4" s="1"/>
  <c r="P260" i="4" s="1"/>
  <c r="Q260" i="4" s="1"/>
  <c r="J259" i="4"/>
  <c r="K259" i="4" s="1"/>
  <c r="L259" i="4" s="1"/>
  <c r="M259" i="4" s="1"/>
  <c r="N259" i="4" s="1"/>
  <c r="O259" i="4" s="1"/>
  <c r="P259" i="4" s="1"/>
  <c r="Q259" i="4" s="1"/>
  <c r="J258" i="4"/>
  <c r="K258" i="4" s="1"/>
  <c r="L258" i="4" s="1"/>
  <c r="M258" i="4" s="1"/>
  <c r="N258" i="4" s="1"/>
  <c r="O258" i="4" s="1"/>
  <c r="P258" i="4" s="1"/>
  <c r="Q258" i="4" s="1"/>
  <c r="J257" i="4"/>
  <c r="K257" i="4" s="1"/>
  <c r="L257" i="4" s="1"/>
  <c r="M257" i="4" s="1"/>
  <c r="N257" i="4" s="1"/>
  <c r="O257" i="4" s="1"/>
  <c r="P257" i="4" s="1"/>
  <c r="Q257" i="4" s="1"/>
  <c r="J256" i="4"/>
  <c r="K256" i="4" s="1"/>
  <c r="L256" i="4" s="1"/>
  <c r="M256" i="4" s="1"/>
  <c r="N256" i="4" s="1"/>
  <c r="O256" i="4" s="1"/>
  <c r="P256" i="4" s="1"/>
  <c r="Q256" i="4" s="1"/>
  <c r="J255" i="4"/>
  <c r="K255" i="4" s="1"/>
  <c r="L255" i="4" s="1"/>
  <c r="M255" i="4" s="1"/>
  <c r="N255" i="4" s="1"/>
  <c r="O255" i="4" s="1"/>
  <c r="P255" i="4" s="1"/>
  <c r="Q255" i="4" s="1"/>
  <c r="J254" i="4"/>
  <c r="K254" i="4" s="1"/>
  <c r="L254" i="4" s="1"/>
  <c r="M254" i="4" s="1"/>
  <c r="N254" i="4" s="1"/>
  <c r="O254" i="4" s="1"/>
  <c r="P254" i="4" s="1"/>
  <c r="Q254" i="4" s="1"/>
  <c r="J253" i="4"/>
  <c r="K253" i="4" s="1"/>
  <c r="L253" i="4" s="1"/>
  <c r="M253" i="4" s="1"/>
  <c r="N253" i="4" s="1"/>
  <c r="O253" i="4" s="1"/>
  <c r="P253" i="4" s="1"/>
  <c r="Q253" i="4" s="1"/>
  <c r="J252" i="4"/>
  <c r="K252" i="4" s="1"/>
  <c r="L252" i="4" s="1"/>
  <c r="M252" i="4" s="1"/>
  <c r="N252" i="4" s="1"/>
  <c r="O252" i="4" s="1"/>
  <c r="P252" i="4" s="1"/>
  <c r="Q252" i="4" s="1"/>
  <c r="J251" i="4"/>
  <c r="K251" i="4" s="1"/>
  <c r="L251" i="4" s="1"/>
  <c r="M251" i="4" s="1"/>
  <c r="N251" i="4" s="1"/>
  <c r="O251" i="4" s="1"/>
  <c r="P251" i="4" s="1"/>
  <c r="Q251" i="4" s="1"/>
  <c r="J250" i="4"/>
  <c r="K250" i="4" s="1"/>
  <c r="L250" i="4" s="1"/>
  <c r="M250" i="4" s="1"/>
  <c r="N250" i="4" s="1"/>
  <c r="O250" i="4" s="1"/>
  <c r="P250" i="4" s="1"/>
  <c r="Q250" i="4" s="1"/>
  <c r="J249" i="4"/>
  <c r="K249" i="4" s="1"/>
  <c r="L249" i="4" s="1"/>
  <c r="M249" i="4" s="1"/>
  <c r="N249" i="4" s="1"/>
  <c r="O249" i="4" s="1"/>
  <c r="P249" i="4" s="1"/>
  <c r="Q249" i="4" s="1"/>
  <c r="J248" i="4"/>
  <c r="K248" i="4" s="1"/>
  <c r="L248" i="4" s="1"/>
  <c r="M248" i="4" s="1"/>
  <c r="N248" i="4" s="1"/>
  <c r="O248" i="4" s="1"/>
  <c r="P248" i="4" s="1"/>
  <c r="Q248" i="4" s="1"/>
  <c r="J247" i="4"/>
  <c r="K247" i="4" s="1"/>
  <c r="L247" i="4" s="1"/>
  <c r="M247" i="4" s="1"/>
  <c r="N247" i="4" s="1"/>
  <c r="O247" i="4" s="1"/>
  <c r="P247" i="4" s="1"/>
  <c r="Q247" i="4" s="1"/>
  <c r="J246" i="4"/>
  <c r="K246" i="4" s="1"/>
  <c r="L246" i="4" s="1"/>
  <c r="M246" i="4" s="1"/>
  <c r="N246" i="4" s="1"/>
  <c r="O246" i="4" s="1"/>
  <c r="P246" i="4" s="1"/>
  <c r="Q246" i="4" s="1"/>
  <c r="J245" i="4"/>
  <c r="K245" i="4" s="1"/>
  <c r="L245" i="4" s="1"/>
  <c r="M245" i="4" s="1"/>
  <c r="N245" i="4" s="1"/>
  <c r="O245" i="4" s="1"/>
  <c r="P245" i="4" s="1"/>
  <c r="Q245" i="4" s="1"/>
  <c r="J244" i="4"/>
  <c r="K244" i="4" s="1"/>
  <c r="L244" i="4" s="1"/>
  <c r="M244" i="4" s="1"/>
  <c r="N244" i="4" s="1"/>
  <c r="O244" i="4" s="1"/>
  <c r="P244" i="4" s="1"/>
  <c r="Q244" i="4" s="1"/>
  <c r="J243" i="4"/>
  <c r="K243" i="4" s="1"/>
  <c r="L243" i="4" s="1"/>
  <c r="M243" i="4" s="1"/>
  <c r="N243" i="4" s="1"/>
  <c r="O243" i="4" s="1"/>
  <c r="P243" i="4" s="1"/>
  <c r="Q243" i="4" s="1"/>
  <c r="J242" i="4"/>
  <c r="K242" i="4" s="1"/>
  <c r="L242" i="4" s="1"/>
  <c r="M242" i="4" s="1"/>
  <c r="N242" i="4" s="1"/>
  <c r="O242" i="4" s="1"/>
  <c r="P242" i="4" s="1"/>
  <c r="Q242" i="4" s="1"/>
  <c r="J241" i="4"/>
  <c r="K241" i="4" s="1"/>
  <c r="L241" i="4" s="1"/>
  <c r="M241" i="4" s="1"/>
  <c r="N241" i="4" s="1"/>
  <c r="O241" i="4" s="1"/>
  <c r="P241" i="4" s="1"/>
  <c r="Q241" i="4" s="1"/>
  <c r="J240" i="4"/>
  <c r="K240" i="4" s="1"/>
  <c r="L240" i="4" s="1"/>
  <c r="M240" i="4" s="1"/>
  <c r="N240" i="4" s="1"/>
  <c r="O240" i="4" s="1"/>
  <c r="P240" i="4" s="1"/>
  <c r="Q240" i="4" s="1"/>
  <c r="J239" i="4"/>
  <c r="K239" i="4" s="1"/>
  <c r="L239" i="4" s="1"/>
  <c r="M239" i="4" s="1"/>
  <c r="N239" i="4" s="1"/>
  <c r="O239" i="4" s="1"/>
  <c r="P239" i="4" s="1"/>
  <c r="Q239" i="4" s="1"/>
  <c r="J238" i="4"/>
  <c r="K238" i="4" s="1"/>
  <c r="L238" i="4" s="1"/>
  <c r="M238" i="4" s="1"/>
  <c r="N238" i="4" s="1"/>
  <c r="O238" i="4" s="1"/>
  <c r="P238" i="4" s="1"/>
  <c r="Q238" i="4" s="1"/>
  <c r="J237" i="4"/>
  <c r="K237" i="4" s="1"/>
  <c r="L237" i="4" s="1"/>
  <c r="M237" i="4" s="1"/>
  <c r="N237" i="4" s="1"/>
  <c r="O237" i="4" s="1"/>
  <c r="P237" i="4" s="1"/>
  <c r="Q237" i="4" s="1"/>
  <c r="J236" i="4"/>
  <c r="K236" i="4" s="1"/>
  <c r="L236" i="4" s="1"/>
  <c r="M236" i="4" s="1"/>
  <c r="N236" i="4" s="1"/>
  <c r="O236" i="4" s="1"/>
  <c r="P236" i="4" s="1"/>
  <c r="Q236" i="4" s="1"/>
  <c r="J235" i="4"/>
  <c r="K235" i="4" s="1"/>
  <c r="L235" i="4" s="1"/>
  <c r="M235" i="4" s="1"/>
  <c r="N235" i="4" s="1"/>
  <c r="O235" i="4" s="1"/>
  <c r="P235" i="4" s="1"/>
  <c r="Q235" i="4" s="1"/>
  <c r="J234" i="4"/>
  <c r="K234" i="4" s="1"/>
  <c r="L234" i="4" s="1"/>
  <c r="M234" i="4" s="1"/>
  <c r="N234" i="4" s="1"/>
  <c r="O234" i="4" s="1"/>
  <c r="P234" i="4" s="1"/>
  <c r="Q234" i="4" s="1"/>
  <c r="J233" i="4"/>
  <c r="K233" i="4" s="1"/>
  <c r="L233" i="4" s="1"/>
  <c r="M233" i="4" s="1"/>
  <c r="N233" i="4" s="1"/>
  <c r="O233" i="4" s="1"/>
  <c r="P233" i="4" s="1"/>
  <c r="Q233" i="4" s="1"/>
  <c r="J232" i="4"/>
  <c r="K232" i="4" s="1"/>
  <c r="L232" i="4" s="1"/>
  <c r="M232" i="4" s="1"/>
  <c r="N232" i="4" s="1"/>
  <c r="O232" i="4" s="1"/>
  <c r="P232" i="4" s="1"/>
  <c r="Q232" i="4" s="1"/>
  <c r="J231" i="4"/>
  <c r="K231" i="4" s="1"/>
  <c r="L231" i="4" s="1"/>
  <c r="M231" i="4" s="1"/>
  <c r="N231" i="4" s="1"/>
  <c r="O231" i="4" s="1"/>
  <c r="P231" i="4" s="1"/>
  <c r="Q231" i="4" s="1"/>
  <c r="J230" i="4"/>
  <c r="K230" i="4" s="1"/>
  <c r="L230" i="4" s="1"/>
  <c r="M230" i="4" s="1"/>
  <c r="N230" i="4" s="1"/>
  <c r="O230" i="4" s="1"/>
  <c r="P230" i="4" s="1"/>
  <c r="Q230" i="4" s="1"/>
  <c r="J229" i="4"/>
  <c r="K229" i="4" s="1"/>
  <c r="L229" i="4" s="1"/>
  <c r="M229" i="4" s="1"/>
  <c r="N229" i="4" s="1"/>
  <c r="O229" i="4" s="1"/>
  <c r="P229" i="4" s="1"/>
  <c r="Q229" i="4" s="1"/>
  <c r="J228" i="4"/>
  <c r="K228" i="4" s="1"/>
  <c r="L228" i="4" s="1"/>
  <c r="M228" i="4" s="1"/>
  <c r="N228" i="4" s="1"/>
  <c r="O228" i="4" s="1"/>
  <c r="P228" i="4" s="1"/>
  <c r="Q228" i="4" s="1"/>
  <c r="J227" i="4"/>
  <c r="K227" i="4" s="1"/>
  <c r="L227" i="4" s="1"/>
  <c r="M227" i="4" s="1"/>
  <c r="N227" i="4" s="1"/>
  <c r="O227" i="4" s="1"/>
  <c r="P227" i="4" s="1"/>
  <c r="Q227" i="4" s="1"/>
  <c r="J226" i="4"/>
  <c r="K226" i="4" s="1"/>
  <c r="L226" i="4" s="1"/>
  <c r="M226" i="4" s="1"/>
  <c r="N226" i="4" s="1"/>
  <c r="O226" i="4" s="1"/>
  <c r="P226" i="4" s="1"/>
  <c r="Q226" i="4" s="1"/>
  <c r="J225" i="4"/>
  <c r="K225" i="4" s="1"/>
  <c r="L225" i="4" s="1"/>
  <c r="M225" i="4" s="1"/>
  <c r="N225" i="4" s="1"/>
  <c r="O225" i="4" s="1"/>
  <c r="P225" i="4" s="1"/>
  <c r="Q225" i="4" s="1"/>
  <c r="J224" i="4"/>
  <c r="K224" i="4" s="1"/>
  <c r="L224" i="4" s="1"/>
  <c r="M224" i="4" s="1"/>
  <c r="N224" i="4" s="1"/>
  <c r="O224" i="4" s="1"/>
  <c r="P224" i="4" s="1"/>
  <c r="Q224" i="4" s="1"/>
  <c r="J223" i="4"/>
  <c r="K223" i="4" s="1"/>
  <c r="L223" i="4" s="1"/>
  <c r="M223" i="4" s="1"/>
  <c r="N223" i="4" s="1"/>
  <c r="O223" i="4" s="1"/>
  <c r="P223" i="4" s="1"/>
  <c r="Q223" i="4" s="1"/>
  <c r="J222" i="4"/>
  <c r="K222" i="4" s="1"/>
  <c r="L222" i="4" s="1"/>
  <c r="M222" i="4" s="1"/>
  <c r="N222" i="4" s="1"/>
  <c r="O222" i="4" s="1"/>
  <c r="P222" i="4" s="1"/>
  <c r="Q222" i="4" s="1"/>
  <c r="J221" i="4"/>
  <c r="K221" i="4" s="1"/>
  <c r="L221" i="4" s="1"/>
  <c r="M221" i="4" s="1"/>
  <c r="N221" i="4" s="1"/>
  <c r="O221" i="4" s="1"/>
  <c r="P221" i="4" s="1"/>
  <c r="Q221" i="4" s="1"/>
  <c r="J220" i="4"/>
  <c r="K220" i="4" s="1"/>
  <c r="L220" i="4" s="1"/>
  <c r="M220" i="4" s="1"/>
  <c r="N220" i="4" s="1"/>
  <c r="O220" i="4" s="1"/>
  <c r="P220" i="4" s="1"/>
  <c r="Q220" i="4" s="1"/>
  <c r="J219" i="4"/>
  <c r="K219" i="4" s="1"/>
  <c r="L219" i="4" s="1"/>
  <c r="M219" i="4" s="1"/>
  <c r="N219" i="4" s="1"/>
  <c r="O219" i="4" s="1"/>
  <c r="P219" i="4" s="1"/>
  <c r="Q219" i="4" s="1"/>
  <c r="J218" i="4"/>
  <c r="K218" i="4" s="1"/>
  <c r="L218" i="4" s="1"/>
  <c r="M218" i="4" s="1"/>
  <c r="N218" i="4" s="1"/>
  <c r="O218" i="4" s="1"/>
  <c r="P218" i="4" s="1"/>
  <c r="Q218" i="4" s="1"/>
  <c r="J217" i="4"/>
  <c r="K217" i="4" s="1"/>
  <c r="L217" i="4" s="1"/>
  <c r="M217" i="4" s="1"/>
  <c r="N217" i="4" s="1"/>
  <c r="O217" i="4" s="1"/>
  <c r="P217" i="4" s="1"/>
  <c r="Q217" i="4" s="1"/>
  <c r="J216" i="4"/>
  <c r="K216" i="4" s="1"/>
  <c r="L216" i="4" s="1"/>
  <c r="M216" i="4" s="1"/>
  <c r="N216" i="4" s="1"/>
  <c r="O216" i="4" s="1"/>
  <c r="P216" i="4" s="1"/>
  <c r="Q216" i="4" s="1"/>
  <c r="J215" i="4"/>
  <c r="K215" i="4" s="1"/>
  <c r="L215" i="4" s="1"/>
  <c r="M215" i="4" s="1"/>
  <c r="N215" i="4" s="1"/>
  <c r="O215" i="4" s="1"/>
  <c r="P215" i="4" s="1"/>
  <c r="Q215" i="4" s="1"/>
  <c r="J214" i="4"/>
  <c r="K214" i="4" s="1"/>
  <c r="L214" i="4" s="1"/>
  <c r="M214" i="4" s="1"/>
  <c r="N214" i="4" s="1"/>
  <c r="O214" i="4" s="1"/>
  <c r="P214" i="4" s="1"/>
  <c r="Q214" i="4" s="1"/>
  <c r="J213" i="4"/>
  <c r="K213" i="4" s="1"/>
  <c r="L213" i="4" s="1"/>
  <c r="M213" i="4" s="1"/>
  <c r="N213" i="4" s="1"/>
  <c r="O213" i="4" s="1"/>
  <c r="P213" i="4" s="1"/>
  <c r="Q213" i="4" s="1"/>
  <c r="J212" i="4"/>
  <c r="K212" i="4" s="1"/>
  <c r="L212" i="4" s="1"/>
  <c r="M212" i="4" s="1"/>
  <c r="N212" i="4" s="1"/>
  <c r="O212" i="4" s="1"/>
  <c r="P212" i="4" s="1"/>
  <c r="Q212" i="4" s="1"/>
  <c r="J211" i="4"/>
  <c r="K211" i="4" s="1"/>
  <c r="L211" i="4" s="1"/>
  <c r="M211" i="4" s="1"/>
  <c r="N211" i="4" s="1"/>
  <c r="O211" i="4" s="1"/>
  <c r="P211" i="4" s="1"/>
  <c r="Q211" i="4" s="1"/>
  <c r="J210" i="4"/>
  <c r="K210" i="4" s="1"/>
  <c r="L210" i="4" s="1"/>
  <c r="M210" i="4" s="1"/>
  <c r="N210" i="4" s="1"/>
  <c r="O210" i="4" s="1"/>
  <c r="P210" i="4" s="1"/>
  <c r="Q210" i="4" s="1"/>
  <c r="J209" i="4"/>
  <c r="K209" i="4" s="1"/>
  <c r="L209" i="4" s="1"/>
  <c r="M209" i="4" s="1"/>
  <c r="N209" i="4" s="1"/>
  <c r="O209" i="4" s="1"/>
  <c r="P209" i="4" s="1"/>
  <c r="Q209" i="4" s="1"/>
  <c r="J208" i="4"/>
  <c r="K208" i="4" s="1"/>
  <c r="L208" i="4" s="1"/>
  <c r="M208" i="4" s="1"/>
  <c r="N208" i="4" s="1"/>
  <c r="O208" i="4" s="1"/>
  <c r="P208" i="4" s="1"/>
  <c r="Q208" i="4" s="1"/>
  <c r="J207" i="4"/>
  <c r="K207" i="4" s="1"/>
  <c r="L207" i="4" s="1"/>
  <c r="M207" i="4" s="1"/>
  <c r="N207" i="4" s="1"/>
  <c r="O207" i="4" s="1"/>
  <c r="P207" i="4" s="1"/>
  <c r="Q207" i="4" s="1"/>
  <c r="J206" i="4"/>
  <c r="K206" i="4" s="1"/>
  <c r="L206" i="4" s="1"/>
  <c r="M206" i="4" s="1"/>
  <c r="N206" i="4" s="1"/>
  <c r="O206" i="4" s="1"/>
  <c r="P206" i="4" s="1"/>
  <c r="Q206" i="4" s="1"/>
  <c r="J205" i="4"/>
  <c r="K205" i="4" s="1"/>
  <c r="L205" i="4" s="1"/>
  <c r="M205" i="4" s="1"/>
  <c r="N205" i="4" s="1"/>
  <c r="O205" i="4" s="1"/>
  <c r="P205" i="4" s="1"/>
  <c r="Q205" i="4" s="1"/>
  <c r="J204" i="4"/>
  <c r="K204" i="4" s="1"/>
  <c r="L204" i="4" s="1"/>
  <c r="M204" i="4" s="1"/>
  <c r="N204" i="4" s="1"/>
  <c r="O204" i="4" s="1"/>
  <c r="P204" i="4" s="1"/>
  <c r="Q204" i="4" s="1"/>
  <c r="J203" i="4"/>
  <c r="K203" i="4" s="1"/>
  <c r="L203" i="4" s="1"/>
  <c r="M203" i="4" s="1"/>
  <c r="N203" i="4" s="1"/>
  <c r="O203" i="4" s="1"/>
  <c r="P203" i="4" s="1"/>
  <c r="Q203" i="4" s="1"/>
  <c r="J202" i="4"/>
  <c r="K202" i="4" s="1"/>
  <c r="L202" i="4" s="1"/>
  <c r="M202" i="4" s="1"/>
  <c r="N202" i="4" s="1"/>
  <c r="O202" i="4" s="1"/>
  <c r="P202" i="4" s="1"/>
  <c r="Q202" i="4" s="1"/>
  <c r="J201" i="4"/>
  <c r="K201" i="4" s="1"/>
  <c r="L201" i="4" s="1"/>
  <c r="M201" i="4" s="1"/>
  <c r="N201" i="4" s="1"/>
  <c r="O201" i="4" s="1"/>
  <c r="P201" i="4" s="1"/>
  <c r="Q201" i="4" s="1"/>
  <c r="J200" i="4"/>
  <c r="K200" i="4" s="1"/>
  <c r="L200" i="4" s="1"/>
  <c r="M200" i="4" s="1"/>
  <c r="N200" i="4" s="1"/>
  <c r="O200" i="4" s="1"/>
  <c r="P200" i="4" s="1"/>
  <c r="Q200" i="4" s="1"/>
  <c r="J199" i="4"/>
  <c r="K199" i="4" s="1"/>
  <c r="L199" i="4" s="1"/>
  <c r="M199" i="4" s="1"/>
  <c r="N199" i="4" s="1"/>
  <c r="O199" i="4" s="1"/>
  <c r="P199" i="4" s="1"/>
  <c r="Q199" i="4" s="1"/>
  <c r="J198" i="4"/>
  <c r="K198" i="4" s="1"/>
  <c r="L198" i="4" s="1"/>
  <c r="M198" i="4" s="1"/>
  <c r="N198" i="4" s="1"/>
  <c r="O198" i="4" s="1"/>
  <c r="P198" i="4" s="1"/>
  <c r="Q198" i="4" s="1"/>
  <c r="J197" i="4"/>
  <c r="K197" i="4" s="1"/>
  <c r="L197" i="4" s="1"/>
  <c r="M197" i="4" s="1"/>
  <c r="N197" i="4" s="1"/>
  <c r="O197" i="4" s="1"/>
  <c r="P197" i="4" s="1"/>
  <c r="Q197" i="4" s="1"/>
  <c r="J196" i="4"/>
  <c r="K196" i="4" s="1"/>
  <c r="L196" i="4" s="1"/>
  <c r="M196" i="4" s="1"/>
  <c r="N196" i="4" s="1"/>
  <c r="O196" i="4" s="1"/>
  <c r="P196" i="4" s="1"/>
  <c r="Q196" i="4" s="1"/>
  <c r="J195" i="4"/>
  <c r="K195" i="4" s="1"/>
  <c r="L195" i="4" s="1"/>
  <c r="M195" i="4" s="1"/>
  <c r="N195" i="4" s="1"/>
  <c r="O195" i="4" s="1"/>
  <c r="P195" i="4" s="1"/>
  <c r="Q195" i="4" s="1"/>
  <c r="J194" i="4"/>
  <c r="K194" i="4" s="1"/>
  <c r="L194" i="4" s="1"/>
  <c r="M194" i="4" s="1"/>
  <c r="N194" i="4" s="1"/>
  <c r="O194" i="4" s="1"/>
  <c r="P194" i="4" s="1"/>
  <c r="Q194" i="4" s="1"/>
  <c r="J193" i="4"/>
  <c r="K193" i="4" s="1"/>
  <c r="L193" i="4" s="1"/>
  <c r="M193" i="4" s="1"/>
  <c r="N193" i="4" s="1"/>
  <c r="O193" i="4" s="1"/>
  <c r="P193" i="4" s="1"/>
  <c r="Q193" i="4" s="1"/>
  <c r="J192" i="4"/>
  <c r="K192" i="4" s="1"/>
  <c r="L192" i="4" s="1"/>
  <c r="M192" i="4" s="1"/>
  <c r="N192" i="4" s="1"/>
  <c r="O192" i="4" s="1"/>
  <c r="P192" i="4" s="1"/>
  <c r="Q192" i="4" s="1"/>
  <c r="J191" i="4"/>
  <c r="K191" i="4" s="1"/>
  <c r="L191" i="4" s="1"/>
  <c r="M191" i="4" s="1"/>
  <c r="N191" i="4" s="1"/>
  <c r="O191" i="4" s="1"/>
  <c r="P191" i="4" s="1"/>
  <c r="Q191" i="4" s="1"/>
  <c r="J190" i="4"/>
  <c r="K190" i="4" s="1"/>
  <c r="L190" i="4" s="1"/>
  <c r="M190" i="4" s="1"/>
  <c r="N190" i="4" s="1"/>
  <c r="O190" i="4" s="1"/>
  <c r="P190" i="4" s="1"/>
  <c r="Q190" i="4" s="1"/>
  <c r="J189" i="4"/>
  <c r="K189" i="4" s="1"/>
  <c r="L189" i="4" s="1"/>
  <c r="M189" i="4" s="1"/>
  <c r="N189" i="4" s="1"/>
  <c r="O189" i="4" s="1"/>
  <c r="P189" i="4" s="1"/>
  <c r="Q189" i="4" s="1"/>
  <c r="J188" i="4"/>
  <c r="K188" i="4" s="1"/>
  <c r="L188" i="4" s="1"/>
  <c r="M188" i="4" s="1"/>
  <c r="N188" i="4" s="1"/>
  <c r="O188" i="4" s="1"/>
  <c r="P188" i="4" s="1"/>
  <c r="Q188" i="4" s="1"/>
  <c r="J187" i="4"/>
  <c r="K187" i="4" s="1"/>
  <c r="L187" i="4" s="1"/>
  <c r="M187" i="4" s="1"/>
  <c r="N187" i="4" s="1"/>
  <c r="O187" i="4" s="1"/>
  <c r="P187" i="4" s="1"/>
  <c r="Q187" i="4" s="1"/>
  <c r="J186" i="4"/>
  <c r="K186" i="4" s="1"/>
  <c r="L186" i="4" s="1"/>
  <c r="M186" i="4" s="1"/>
  <c r="N186" i="4" s="1"/>
  <c r="O186" i="4" s="1"/>
  <c r="P186" i="4" s="1"/>
  <c r="Q186" i="4" s="1"/>
  <c r="J185" i="4"/>
  <c r="K185" i="4" s="1"/>
  <c r="L185" i="4" s="1"/>
  <c r="M185" i="4" s="1"/>
  <c r="N185" i="4" s="1"/>
  <c r="O185" i="4" s="1"/>
  <c r="P185" i="4" s="1"/>
  <c r="Q185" i="4" s="1"/>
  <c r="J184" i="4"/>
  <c r="K184" i="4" s="1"/>
  <c r="L184" i="4" s="1"/>
  <c r="M184" i="4" s="1"/>
  <c r="N184" i="4" s="1"/>
  <c r="O184" i="4" s="1"/>
  <c r="P184" i="4" s="1"/>
  <c r="Q184" i="4" s="1"/>
  <c r="J183" i="4"/>
  <c r="K183" i="4" s="1"/>
  <c r="L183" i="4" s="1"/>
  <c r="M183" i="4" s="1"/>
  <c r="N183" i="4" s="1"/>
  <c r="O183" i="4" s="1"/>
  <c r="P183" i="4" s="1"/>
  <c r="Q183" i="4" s="1"/>
  <c r="J182" i="4"/>
  <c r="K182" i="4" s="1"/>
  <c r="L182" i="4" s="1"/>
  <c r="M182" i="4" s="1"/>
  <c r="N182" i="4" s="1"/>
  <c r="O182" i="4" s="1"/>
  <c r="P182" i="4" s="1"/>
  <c r="Q182" i="4" s="1"/>
  <c r="J181" i="4"/>
  <c r="K181" i="4" s="1"/>
  <c r="L181" i="4" s="1"/>
  <c r="M181" i="4" s="1"/>
  <c r="N181" i="4" s="1"/>
  <c r="O181" i="4" s="1"/>
  <c r="P181" i="4" s="1"/>
  <c r="Q181" i="4" s="1"/>
  <c r="J180" i="4"/>
  <c r="K180" i="4" s="1"/>
  <c r="L180" i="4" s="1"/>
  <c r="M180" i="4" s="1"/>
  <c r="N180" i="4" s="1"/>
  <c r="O180" i="4" s="1"/>
  <c r="P180" i="4" s="1"/>
  <c r="Q180" i="4" s="1"/>
  <c r="J179" i="4"/>
  <c r="K179" i="4" s="1"/>
  <c r="L179" i="4" s="1"/>
  <c r="M179" i="4" s="1"/>
  <c r="N179" i="4" s="1"/>
  <c r="O179" i="4" s="1"/>
  <c r="P179" i="4" s="1"/>
  <c r="Q179" i="4" s="1"/>
  <c r="J178" i="4"/>
  <c r="K178" i="4" s="1"/>
  <c r="L178" i="4" s="1"/>
  <c r="M178" i="4" s="1"/>
  <c r="N178" i="4" s="1"/>
  <c r="O178" i="4" s="1"/>
  <c r="P178" i="4" s="1"/>
  <c r="Q178" i="4" s="1"/>
  <c r="J177" i="4"/>
  <c r="K177" i="4" s="1"/>
  <c r="L177" i="4" s="1"/>
  <c r="M177" i="4" s="1"/>
  <c r="N177" i="4" s="1"/>
  <c r="O177" i="4" s="1"/>
  <c r="P177" i="4" s="1"/>
  <c r="Q177" i="4" s="1"/>
  <c r="J176" i="4"/>
  <c r="K176" i="4" s="1"/>
  <c r="L176" i="4" s="1"/>
  <c r="M176" i="4" s="1"/>
  <c r="N176" i="4" s="1"/>
  <c r="O176" i="4" s="1"/>
  <c r="P176" i="4" s="1"/>
  <c r="Q176" i="4" s="1"/>
  <c r="J175" i="4"/>
  <c r="K175" i="4" s="1"/>
  <c r="L175" i="4" s="1"/>
  <c r="M175" i="4" s="1"/>
  <c r="N175" i="4" s="1"/>
  <c r="O175" i="4" s="1"/>
  <c r="P175" i="4" s="1"/>
  <c r="Q175" i="4" s="1"/>
  <c r="J174" i="4"/>
  <c r="K174" i="4" s="1"/>
  <c r="L174" i="4" s="1"/>
  <c r="M174" i="4" s="1"/>
  <c r="N174" i="4" s="1"/>
  <c r="O174" i="4" s="1"/>
  <c r="P174" i="4" s="1"/>
  <c r="Q174" i="4" s="1"/>
  <c r="J173" i="4"/>
  <c r="K173" i="4" s="1"/>
  <c r="L173" i="4" s="1"/>
  <c r="M173" i="4" s="1"/>
  <c r="N173" i="4" s="1"/>
  <c r="O173" i="4" s="1"/>
  <c r="P173" i="4" s="1"/>
  <c r="Q173" i="4" s="1"/>
  <c r="J172" i="4"/>
  <c r="K172" i="4" s="1"/>
  <c r="L172" i="4" s="1"/>
  <c r="M172" i="4" s="1"/>
  <c r="N172" i="4" s="1"/>
  <c r="O172" i="4" s="1"/>
  <c r="P172" i="4" s="1"/>
  <c r="Q172" i="4" s="1"/>
  <c r="J171" i="4"/>
  <c r="K171" i="4" s="1"/>
  <c r="L171" i="4" s="1"/>
  <c r="M171" i="4" s="1"/>
  <c r="N171" i="4" s="1"/>
  <c r="O171" i="4" s="1"/>
  <c r="P171" i="4" s="1"/>
  <c r="Q171" i="4" s="1"/>
  <c r="J170" i="4"/>
  <c r="K170" i="4" s="1"/>
  <c r="L170" i="4" s="1"/>
  <c r="M170" i="4" s="1"/>
  <c r="N170" i="4" s="1"/>
  <c r="O170" i="4" s="1"/>
  <c r="P170" i="4" s="1"/>
  <c r="Q170" i="4" s="1"/>
  <c r="J169" i="4"/>
  <c r="K169" i="4" s="1"/>
  <c r="L169" i="4" s="1"/>
  <c r="M169" i="4" s="1"/>
  <c r="N169" i="4" s="1"/>
  <c r="O169" i="4" s="1"/>
  <c r="P169" i="4" s="1"/>
  <c r="Q169" i="4" s="1"/>
  <c r="J168" i="4"/>
  <c r="K168" i="4" s="1"/>
  <c r="L168" i="4" s="1"/>
  <c r="M168" i="4" s="1"/>
  <c r="N168" i="4" s="1"/>
  <c r="O168" i="4" s="1"/>
  <c r="P168" i="4" s="1"/>
  <c r="Q168" i="4" s="1"/>
  <c r="J167" i="4"/>
  <c r="K167" i="4" s="1"/>
  <c r="L167" i="4" s="1"/>
  <c r="M167" i="4" s="1"/>
  <c r="N167" i="4" s="1"/>
  <c r="O167" i="4" s="1"/>
  <c r="P167" i="4" s="1"/>
  <c r="Q167" i="4" s="1"/>
  <c r="J166" i="4"/>
  <c r="K166" i="4" s="1"/>
  <c r="L166" i="4" s="1"/>
  <c r="M166" i="4" s="1"/>
  <c r="N166" i="4" s="1"/>
  <c r="O166" i="4" s="1"/>
  <c r="P166" i="4" s="1"/>
  <c r="Q166" i="4" s="1"/>
  <c r="J165" i="4"/>
  <c r="K165" i="4" s="1"/>
  <c r="L165" i="4" s="1"/>
  <c r="M165" i="4" s="1"/>
  <c r="N165" i="4" s="1"/>
  <c r="O165" i="4" s="1"/>
  <c r="P165" i="4" s="1"/>
  <c r="Q165" i="4" s="1"/>
  <c r="J164" i="4"/>
  <c r="K164" i="4" s="1"/>
  <c r="L164" i="4" s="1"/>
  <c r="M164" i="4" s="1"/>
  <c r="N164" i="4" s="1"/>
  <c r="O164" i="4" s="1"/>
  <c r="P164" i="4" s="1"/>
  <c r="Q164" i="4" s="1"/>
  <c r="J163" i="4"/>
  <c r="K163" i="4" s="1"/>
  <c r="L163" i="4" s="1"/>
  <c r="M163" i="4" s="1"/>
  <c r="N163" i="4" s="1"/>
  <c r="O163" i="4" s="1"/>
  <c r="P163" i="4" s="1"/>
  <c r="Q163" i="4" s="1"/>
  <c r="J162" i="4"/>
  <c r="K162" i="4" s="1"/>
  <c r="L162" i="4" s="1"/>
  <c r="M162" i="4" s="1"/>
  <c r="N162" i="4" s="1"/>
  <c r="O162" i="4" s="1"/>
  <c r="P162" i="4" s="1"/>
  <c r="Q162" i="4" s="1"/>
  <c r="J161" i="4"/>
  <c r="K161" i="4" s="1"/>
  <c r="L161" i="4" s="1"/>
  <c r="M161" i="4" s="1"/>
  <c r="N161" i="4" s="1"/>
  <c r="O161" i="4" s="1"/>
  <c r="P161" i="4" s="1"/>
  <c r="Q161" i="4" s="1"/>
  <c r="J160" i="4"/>
  <c r="K160" i="4" s="1"/>
  <c r="L160" i="4" s="1"/>
  <c r="M160" i="4" s="1"/>
  <c r="N160" i="4" s="1"/>
  <c r="O160" i="4" s="1"/>
  <c r="P160" i="4" s="1"/>
  <c r="Q160" i="4" s="1"/>
  <c r="J159" i="4"/>
  <c r="K159" i="4" s="1"/>
  <c r="L159" i="4" s="1"/>
  <c r="M159" i="4" s="1"/>
  <c r="N159" i="4" s="1"/>
  <c r="O159" i="4" s="1"/>
  <c r="P159" i="4" s="1"/>
  <c r="Q159" i="4" s="1"/>
  <c r="J158" i="4"/>
  <c r="K158" i="4" s="1"/>
  <c r="L158" i="4" s="1"/>
  <c r="M158" i="4" s="1"/>
  <c r="N158" i="4" s="1"/>
  <c r="O158" i="4" s="1"/>
  <c r="P158" i="4" s="1"/>
  <c r="Q158" i="4" s="1"/>
  <c r="J157" i="4"/>
  <c r="K157" i="4" s="1"/>
  <c r="L157" i="4" s="1"/>
  <c r="M157" i="4" s="1"/>
  <c r="N157" i="4" s="1"/>
  <c r="O157" i="4" s="1"/>
  <c r="P157" i="4" s="1"/>
  <c r="Q157" i="4" s="1"/>
  <c r="J156" i="4"/>
  <c r="K156" i="4" s="1"/>
  <c r="L156" i="4" s="1"/>
  <c r="M156" i="4" s="1"/>
  <c r="N156" i="4" s="1"/>
  <c r="O156" i="4" s="1"/>
  <c r="P156" i="4" s="1"/>
  <c r="Q156" i="4" s="1"/>
  <c r="J155" i="4"/>
  <c r="K155" i="4" s="1"/>
  <c r="L155" i="4" s="1"/>
  <c r="M155" i="4" s="1"/>
  <c r="N155" i="4" s="1"/>
  <c r="O155" i="4" s="1"/>
  <c r="P155" i="4" s="1"/>
  <c r="Q155" i="4" s="1"/>
  <c r="J154" i="4"/>
  <c r="K154" i="4" s="1"/>
  <c r="L154" i="4" s="1"/>
  <c r="M154" i="4" s="1"/>
  <c r="N154" i="4" s="1"/>
  <c r="O154" i="4" s="1"/>
  <c r="P154" i="4" s="1"/>
  <c r="Q154" i="4" s="1"/>
  <c r="J153" i="4"/>
  <c r="K153" i="4" s="1"/>
  <c r="L153" i="4" s="1"/>
  <c r="M153" i="4" s="1"/>
  <c r="N153" i="4" s="1"/>
  <c r="O153" i="4" s="1"/>
  <c r="P153" i="4" s="1"/>
  <c r="Q153" i="4" s="1"/>
  <c r="J152" i="4"/>
  <c r="K152" i="4" s="1"/>
  <c r="L152" i="4" s="1"/>
  <c r="M152" i="4" s="1"/>
  <c r="N152" i="4" s="1"/>
  <c r="O152" i="4" s="1"/>
  <c r="P152" i="4" s="1"/>
  <c r="Q152" i="4" s="1"/>
  <c r="J151" i="4"/>
  <c r="K151" i="4" s="1"/>
  <c r="L151" i="4" s="1"/>
  <c r="M151" i="4" s="1"/>
  <c r="N151" i="4" s="1"/>
  <c r="O151" i="4" s="1"/>
  <c r="P151" i="4" s="1"/>
  <c r="Q151" i="4" s="1"/>
  <c r="J150" i="4"/>
  <c r="K150" i="4" s="1"/>
  <c r="L150" i="4" s="1"/>
  <c r="M150" i="4" s="1"/>
  <c r="N150" i="4" s="1"/>
  <c r="O150" i="4" s="1"/>
  <c r="P150" i="4" s="1"/>
  <c r="Q150" i="4" s="1"/>
  <c r="J149" i="4"/>
  <c r="K149" i="4" s="1"/>
  <c r="L149" i="4" s="1"/>
  <c r="M149" i="4" s="1"/>
  <c r="N149" i="4" s="1"/>
  <c r="O149" i="4" s="1"/>
  <c r="P149" i="4" s="1"/>
  <c r="Q149" i="4" s="1"/>
  <c r="J148" i="4"/>
  <c r="K148" i="4" s="1"/>
  <c r="L148" i="4" s="1"/>
  <c r="M148" i="4" s="1"/>
  <c r="N148" i="4" s="1"/>
  <c r="O148" i="4" s="1"/>
  <c r="P148" i="4" s="1"/>
  <c r="Q148" i="4" s="1"/>
  <c r="J147" i="4"/>
  <c r="K147" i="4" s="1"/>
  <c r="L147" i="4" s="1"/>
  <c r="M147" i="4" s="1"/>
  <c r="N147" i="4" s="1"/>
  <c r="O147" i="4" s="1"/>
  <c r="P147" i="4" s="1"/>
  <c r="Q147" i="4" s="1"/>
  <c r="J146" i="4"/>
  <c r="K146" i="4" s="1"/>
  <c r="L146" i="4" s="1"/>
  <c r="M146" i="4" s="1"/>
  <c r="N146" i="4" s="1"/>
  <c r="O146" i="4" s="1"/>
  <c r="P146" i="4" s="1"/>
  <c r="Q146" i="4" s="1"/>
  <c r="J145" i="4"/>
  <c r="K145" i="4" s="1"/>
  <c r="L145" i="4" s="1"/>
  <c r="M145" i="4" s="1"/>
  <c r="N145" i="4" s="1"/>
  <c r="O145" i="4" s="1"/>
  <c r="P145" i="4" s="1"/>
  <c r="Q145" i="4" s="1"/>
  <c r="J144" i="4"/>
  <c r="K144" i="4" s="1"/>
  <c r="L144" i="4" s="1"/>
  <c r="M144" i="4" s="1"/>
  <c r="N144" i="4" s="1"/>
  <c r="O144" i="4" s="1"/>
  <c r="P144" i="4" s="1"/>
  <c r="Q144" i="4" s="1"/>
  <c r="J143" i="4"/>
  <c r="K143" i="4" s="1"/>
  <c r="L143" i="4" s="1"/>
  <c r="M143" i="4" s="1"/>
  <c r="N143" i="4" s="1"/>
  <c r="O143" i="4" s="1"/>
  <c r="P143" i="4" s="1"/>
  <c r="Q143" i="4" s="1"/>
  <c r="J142" i="4"/>
  <c r="K142" i="4" s="1"/>
  <c r="L142" i="4" s="1"/>
  <c r="M142" i="4" s="1"/>
  <c r="N142" i="4" s="1"/>
  <c r="O142" i="4" s="1"/>
  <c r="P142" i="4" s="1"/>
  <c r="Q142" i="4" s="1"/>
  <c r="J141" i="4"/>
  <c r="K141" i="4" s="1"/>
  <c r="L141" i="4" s="1"/>
  <c r="M141" i="4" s="1"/>
  <c r="N141" i="4" s="1"/>
  <c r="O141" i="4" s="1"/>
  <c r="P141" i="4" s="1"/>
  <c r="Q141" i="4" s="1"/>
  <c r="J140" i="4"/>
  <c r="K140" i="4" s="1"/>
  <c r="L140" i="4" s="1"/>
  <c r="M140" i="4" s="1"/>
  <c r="N140" i="4" s="1"/>
  <c r="O140" i="4" s="1"/>
  <c r="P140" i="4" s="1"/>
  <c r="Q140" i="4" s="1"/>
  <c r="J139" i="4"/>
  <c r="K139" i="4" s="1"/>
  <c r="L139" i="4" s="1"/>
  <c r="M139" i="4" s="1"/>
  <c r="N139" i="4" s="1"/>
  <c r="O139" i="4" s="1"/>
  <c r="P139" i="4" s="1"/>
  <c r="Q139" i="4" s="1"/>
  <c r="J138" i="4"/>
  <c r="K138" i="4" s="1"/>
  <c r="L138" i="4" s="1"/>
  <c r="M138" i="4" s="1"/>
  <c r="N138" i="4" s="1"/>
  <c r="O138" i="4" s="1"/>
  <c r="P138" i="4" s="1"/>
  <c r="Q138" i="4" s="1"/>
  <c r="J137" i="4"/>
  <c r="K137" i="4" s="1"/>
  <c r="L137" i="4" s="1"/>
  <c r="M137" i="4" s="1"/>
  <c r="N137" i="4" s="1"/>
  <c r="O137" i="4" s="1"/>
  <c r="P137" i="4" s="1"/>
  <c r="Q137" i="4" s="1"/>
  <c r="J136" i="4"/>
  <c r="K136" i="4" s="1"/>
  <c r="L136" i="4" s="1"/>
  <c r="M136" i="4" s="1"/>
  <c r="N136" i="4" s="1"/>
  <c r="O136" i="4" s="1"/>
  <c r="P136" i="4" s="1"/>
  <c r="Q136" i="4" s="1"/>
  <c r="J135" i="4"/>
  <c r="K135" i="4" s="1"/>
  <c r="L135" i="4" s="1"/>
  <c r="M135" i="4" s="1"/>
  <c r="N135" i="4" s="1"/>
  <c r="O135" i="4" s="1"/>
  <c r="P135" i="4" s="1"/>
  <c r="Q135" i="4" s="1"/>
  <c r="J134" i="4"/>
  <c r="K134" i="4" s="1"/>
  <c r="L134" i="4" s="1"/>
  <c r="M134" i="4" s="1"/>
  <c r="N134" i="4" s="1"/>
  <c r="O134" i="4" s="1"/>
  <c r="P134" i="4" s="1"/>
  <c r="Q134" i="4" s="1"/>
  <c r="J133" i="4"/>
  <c r="K133" i="4" s="1"/>
  <c r="L133" i="4" s="1"/>
  <c r="M133" i="4" s="1"/>
  <c r="N133" i="4" s="1"/>
  <c r="O133" i="4" s="1"/>
  <c r="P133" i="4" s="1"/>
  <c r="Q133" i="4" s="1"/>
  <c r="J132" i="4"/>
  <c r="K132" i="4" s="1"/>
  <c r="L132" i="4" s="1"/>
  <c r="M132" i="4" s="1"/>
  <c r="N132" i="4" s="1"/>
  <c r="O132" i="4" s="1"/>
  <c r="P132" i="4" s="1"/>
  <c r="Q132" i="4" s="1"/>
  <c r="J131" i="4"/>
  <c r="K131" i="4" s="1"/>
  <c r="L131" i="4" s="1"/>
  <c r="M131" i="4" s="1"/>
  <c r="N131" i="4" s="1"/>
  <c r="O131" i="4" s="1"/>
  <c r="P131" i="4" s="1"/>
  <c r="Q131" i="4" s="1"/>
  <c r="J130" i="4"/>
  <c r="K130" i="4" s="1"/>
  <c r="L130" i="4" s="1"/>
  <c r="M130" i="4" s="1"/>
  <c r="N130" i="4" s="1"/>
  <c r="O130" i="4" s="1"/>
  <c r="P130" i="4" s="1"/>
  <c r="Q130" i="4" s="1"/>
  <c r="J129" i="4"/>
  <c r="K129" i="4" s="1"/>
  <c r="L129" i="4" s="1"/>
  <c r="M129" i="4" s="1"/>
  <c r="N129" i="4" s="1"/>
  <c r="O129" i="4" s="1"/>
  <c r="P129" i="4" s="1"/>
  <c r="Q129" i="4" s="1"/>
  <c r="J128" i="4"/>
  <c r="K128" i="4" s="1"/>
  <c r="L128" i="4" s="1"/>
  <c r="M128" i="4" s="1"/>
  <c r="N128" i="4" s="1"/>
  <c r="O128" i="4" s="1"/>
  <c r="P128" i="4" s="1"/>
  <c r="Q128" i="4" s="1"/>
  <c r="J127" i="4"/>
  <c r="K127" i="4" s="1"/>
  <c r="L127" i="4" s="1"/>
  <c r="M127" i="4" s="1"/>
  <c r="N127" i="4" s="1"/>
  <c r="O127" i="4" s="1"/>
  <c r="P127" i="4" s="1"/>
  <c r="Q127" i="4" s="1"/>
  <c r="J126" i="4"/>
  <c r="K126" i="4" s="1"/>
  <c r="L126" i="4" s="1"/>
  <c r="M126" i="4" s="1"/>
  <c r="N126" i="4" s="1"/>
  <c r="O126" i="4" s="1"/>
  <c r="P126" i="4" s="1"/>
  <c r="Q126" i="4" s="1"/>
  <c r="J125" i="4"/>
  <c r="K125" i="4" s="1"/>
  <c r="L125" i="4" s="1"/>
  <c r="M125" i="4" s="1"/>
  <c r="N125" i="4" s="1"/>
  <c r="O125" i="4" s="1"/>
  <c r="P125" i="4" s="1"/>
  <c r="Q125" i="4" s="1"/>
  <c r="J124" i="4"/>
  <c r="K124" i="4" s="1"/>
  <c r="L124" i="4" s="1"/>
  <c r="M124" i="4" s="1"/>
  <c r="N124" i="4" s="1"/>
  <c r="O124" i="4" s="1"/>
  <c r="P124" i="4" s="1"/>
  <c r="Q124" i="4" s="1"/>
  <c r="J123" i="4"/>
  <c r="K123" i="4" s="1"/>
  <c r="L123" i="4" s="1"/>
  <c r="M123" i="4" s="1"/>
  <c r="N123" i="4" s="1"/>
  <c r="O123" i="4" s="1"/>
  <c r="P123" i="4" s="1"/>
  <c r="Q123" i="4" s="1"/>
  <c r="J122" i="4"/>
  <c r="K122" i="4" s="1"/>
  <c r="L122" i="4" s="1"/>
  <c r="M122" i="4" s="1"/>
  <c r="N122" i="4" s="1"/>
  <c r="O122" i="4" s="1"/>
  <c r="P122" i="4" s="1"/>
  <c r="Q122" i="4" s="1"/>
  <c r="J121" i="4"/>
  <c r="K121" i="4" s="1"/>
  <c r="L121" i="4" s="1"/>
  <c r="M121" i="4" s="1"/>
  <c r="N121" i="4" s="1"/>
  <c r="O121" i="4" s="1"/>
  <c r="P121" i="4" s="1"/>
  <c r="Q121" i="4" s="1"/>
  <c r="J120" i="4"/>
  <c r="K120" i="4" s="1"/>
  <c r="L120" i="4" s="1"/>
  <c r="M120" i="4" s="1"/>
  <c r="N120" i="4" s="1"/>
  <c r="O120" i="4" s="1"/>
  <c r="P120" i="4" s="1"/>
  <c r="Q120" i="4" s="1"/>
  <c r="J119" i="4"/>
  <c r="K119" i="4" s="1"/>
  <c r="L119" i="4" s="1"/>
  <c r="M119" i="4" s="1"/>
  <c r="N119" i="4" s="1"/>
  <c r="O119" i="4" s="1"/>
  <c r="P119" i="4" s="1"/>
  <c r="Q119" i="4" s="1"/>
  <c r="J118" i="4"/>
  <c r="K118" i="4" s="1"/>
  <c r="L118" i="4" s="1"/>
  <c r="M118" i="4" s="1"/>
  <c r="N118" i="4" s="1"/>
  <c r="O118" i="4" s="1"/>
  <c r="P118" i="4" s="1"/>
  <c r="Q118" i="4" s="1"/>
  <c r="J117" i="4"/>
  <c r="K117" i="4" s="1"/>
  <c r="L117" i="4" s="1"/>
  <c r="M117" i="4" s="1"/>
  <c r="N117" i="4" s="1"/>
  <c r="O117" i="4" s="1"/>
  <c r="P117" i="4" s="1"/>
  <c r="Q117" i="4" s="1"/>
  <c r="J116" i="4"/>
  <c r="K116" i="4" s="1"/>
  <c r="L116" i="4" s="1"/>
  <c r="M116" i="4" s="1"/>
  <c r="N116" i="4" s="1"/>
  <c r="O116" i="4" s="1"/>
  <c r="P116" i="4" s="1"/>
  <c r="Q116" i="4" s="1"/>
  <c r="J115" i="4"/>
  <c r="K115" i="4" s="1"/>
  <c r="L115" i="4" s="1"/>
  <c r="M115" i="4" s="1"/>
  <c r="N115" i="4" s="1"/>
  <c r="O115" i="4" s="1"/>
  <c r="P115" i="4" s="1"/>
  <c r="Q115" i="4" s="1"/>
  <c r="J114" i="4"/>
  <c r="K114" i="4" s="1"/>
  <c r="L114" i="4" s="1"/>
  <c r="M114" i="4" s="1"/>
  <c r="N114" i="4" s="1"/>
  <c r="O114" i="4" s="1"/>
  <c r="P114" i="4" s="1"/>
  <c r="Q114" i="4" s="1"/>
  <c r="J113" i="4"/>
  <c r="K113" i="4" s="1"/>
  <c r="L113" i="4" s="1"/>
  <c r="M113" i="4" s="1"/>
  <c r="N113" i="4" s="1"/>
  <c r="O113" i="4" s="1"/>
  <c r="P113" i="4" s="1"/>
  <c r="Q113" i="4" s="1"/>
  <c r="J112" i="4"/>
  <c r="K112" i="4" s="1"/>
  <c r="L112" i="4" s="1"/>
  <c r="M112" i="4" s="1"/>
  <c r="N112" i="4" s="1"/>
  <c r="O112" i="4" s="1"/>
  <c r="P112" i="4" s="1"/>
  <c r="Q112" i="4" s="1"/>
  <c r="J111" i="4"/>
  <c r="K111" i="4" s="1"/>
  <c r="L111" i="4" s="1"/>
  <c r="M111" i="4" s="1"/>
  <c r="N111" i="4" s="1"/>
  <c r="O111" i="4" s="1"/>
  <c r="P111" i="4" s="1"/>
  <c r="Q111" i="4" s="1"/>
  <c r="J110" i="4"/>
  <c r="K110" i="4" s="1"/>
  <c r="L110" i="4" s="1"/>
  <c r="M110" i="4" s="1"/>
  <c r="N110" i="4" s="1"/>
  <c r="O110" i="4" s="1"/>
  <c r="P110" i="4" s="1"/>
  <c r="Q110" i="4" s="1"/>
  <c r="J109" i="4"/>
  <c r="K109" i="4" s="1"/>
  <c r="L109" i="4" s="1"/>
  <c r="M109" i="4" s="1"/>
  <c r="N109" i="4" s="1"/>
  <c r="O109" i="4" s="1"/>
  <c r="P109" i="4" s="1"/>
  <c r="Q109" i="4" s="1"/>
  <c r="J108" i="4"/>
  <c r="K108" i="4" s="1"/>
  <c r="L108" i="4" s="1"/>
  <c r="M108" i="4" s="1"/>
  <c r="N108" i="4" s="1"/>
  <c r="O108" i="4" s="1"/>
  <c r="P108" i="4" s="1"/>
  <c r="Q108" i="4" s="1"/>
  <c r="J107" i="4"/>
  <c r="K107" i="4" s="1"/>
  <c r="L107" i="4" s="1"/>
  <c r="M107" i="4" s="1"/>
  <c r="N107" i="4" s="1"/>
  <c r="O107" i="4" s="1"/>
  <c r="P107" i="4" s="1"/>
  <c r="Q107" i="4" s="1"/>
  <c r="J106" i="4"/>
  <c r="K106" i="4" s="1"/>
  <c r="L106" i="4" s="1"/>
  <c r="M106" i="4" s="1"/>
  <c r="N106" i="4" s="1"/>
  <c r="O106" i="4" s="1"/>
  <c r="P106" i="4" s="1"/>
  <c r="Q106" i="4" s="1"/>
  <c r="J105" i="4"/>
  <c r="K105" i="4" s="1"/>
  <c r="L105" i="4" s="1"/>
  <c r="M105" i="4" s="1"/>
  <c r="N105" i="4" s="1"/>
  <c r="O105" i="4" s="1"/>
  <c r="P105" i="4" s="1"/>
  <c r="Q105" i="4" s="1"/>
  <c r="J104" i="4"/>
  <c r="K104" i="4" s="1"/>
  <c r="L104" i="4" s="1"/>
  <c r="M104" i="4" s="1"/>
  <c r="N104" i="4" s="1"/>
  <c r="O104" i="4" s="1"/>
  <c r="P104" i="4" s="1"/>
  <c r="Q104" i="4" s="1"/>
  <c r="J103" i="4"/>
  <c r="K103" i="4" s="1"/>
  <c r="L103" i="4" s="1"/>
  <c r="M103" i="4" s="1"/>
  <c r="N103" i="4" s="1"/>
  <c r="O103" i="4" s="1"/>
  <c r="P103" i="4" s="1"/>
  <c r="Q103" i="4" s="1"/>
  <c r="J102" i="4"/>
  <c r="K102" i="4" s="1"/>
  <c r="L102" i="4" s="1"/>
  <c r="M102" i="4" s="1"/>
  <c r="N102" i="4" s="1"/>
  <c r="O102" i="4" s="1"/>
  <c r="P102" i="4" s="1"/>
  <c r="Q102" i="4" s="1"/>
  <c r="J101" i="4"/>
  <c r="K101" i="4" s="1"/>
  <c r="L101" i="4" s="1"/>
  <c r="M101" i="4" s="1"/>
  <c r="N101" i="4" s="1"/>
  <c r="O101" i="4" s="1"/>
  <c r="P101" i="4" s="1"/>
  <c r="Q101" i="4" s="1"/>
  <c r="J100" i="4"/>
  <c r="K100" i="4" s="1"/>
  <c r="L100" i="4" s="1"/>
  <c r="M100" i="4" s="1"/>
  <c r="N100" i="4" s="1"/>
  <c r="O100" i="4" s="1"/>
  <c r="P100" i="4" s="1"/>
  <c r="Q100" i="4" s="1"/>
  <c r="J99" i="4"/>
  <c r="K99" i="4" s="1"/>
  <c r="L99" i="4" s="1"/>
  <c r="M99" i="4" s="1"/>
  <c r="N99" i="4" s="1"/>
  <c r="O99" i="4" s="1"/>
  <c r="P99" i="4" s="1"/>
  <c r="Q99" i="4" s="1"/>
  <c r="J98" i="4"/>
  <c r="K98" i="4" s="1"/>
  <c r="L98" i="4" s="1"/>
  <c r="M98" i="4" s="1"/>
  <c r="N98" i="4" s="1"/>
  <c r="O98" i="4" s="1"/>
  <c r="P98" i="4" s="1"/>
  <c r="Q98" i="4" s="1"/>
  <c r="J97" i="4"/>
  <c r="K97" i="4" s="1"/>
  <c r="L97" i="4" s="1"/>
  <c r="M97" i="4" s="1"/>
  <c r="N97" i="4" s="1"/>
  <c r="O97" i="4" s="1"/>
  <c r="P97" i="4" s="1"/>
  <c r="Q97" i="4" s="1"/>
  <c r="J96" i="4"/>
  <c r="K96" i="4" s="1"/>
  <c r="L96" i="4" s="1"/>
  <c r="M96" i="4" s="1"/>
  <c r="N96" i="4" s="1"/>
  <c r="O96" i="4" s="1"/>
  <c r="P96" i="4" s="1"/>
  <c r="Q96" i="4" s="1"/>
  <c r="J95" i="4"/>
  <c r="K95" i="4" s="1"/>
  <c r="L95" i="4" s="1"/>
  <c r="M95" i="4" s="1"/>
  <c r="N95" i="4" s="1"/>
  <c r="O95" i="4" s="1"/>
  <c r="P95" i="4" s="1"/>
  <c r="Q95" i="4" s="1"/>
  <c r="J94" i="4"/>
  <c r="K94" i="4" s="1"/>
  <c r="L94" i="4" s="1"/>
  <c r="M94" i="4" s="1"/>
  <c r="N94" i="4" s="1"/>
  <c r="O94" i="4" s="1"/>
  <c r="P94" i="4" s="1"/>
  <c r="Q94" i="4" s="1"/>
  <c r="J93" i="4"/>
  <c r="K93" i="4" s="1"/>
  <c r="L93" i="4" s="1"/>
  <c r="M93" i="4" s="1"/>
  <c r="N93" i="4" s="1"/>
  <c r="O93" i="4" s="1"/>
  <c r="P93" i="4" s="1"/>
  <c r="Q93" i="4" s="1"/>
  <c r="J92" i="4"/>
  <c r="K92" i="4" s="1"/>
  <c r="L92" i="4" s="1"/>
  <c r="M92" i="4" s="1"/>
  <c r="N92" i="4" s="1"/>
  <c r="O92" i="4" s="1"/>
  <c r="P92" i="4" s="1"/>
  <c r="Q92" i="4" s="1"/>
  <c r="J91" i="4"/>
  <c r="K91" i="4" s="1"/>
  <c r="L91" i="4" s="1"/>
  <c r="M91" i="4" s="1"/>
  <c r="N91" i="4" s="1"/>
  <c r="O91" i="4" s="1"/>
  <c r="P91" i="4" s="1"/>
  <c r="Q91" i="4" s="1"/>
  <c r="J90" i="4"/>
  <c r="K90" i="4" s="1"/>
  <c r="L90" i="4" s="1"/>
  <c r="M90" i="4" s="1"/>
  <c r="N90" i="4" s="1"/>
  <c r="O90" i="4" s="1"/>
  <c r="P90" i="4" s="1"/>
  <c r="Q90" i="4" s="1"/>
  <c r="J89" i="4"/>
  <c r="K89" i="4" s="1"/>
  <c r="L89" i="4" s="1"/>
  <c r="M89" i="4" s="1"/>
  <c r="N89" i="4" s="1"/>
  <c r="O89" i="4" s="1"/>
  <c r="P89" i="4" s="1"/>
  <c r="Q89" i="4" s="1"/>
  <c r="J88" i="4"/>
  <c r="K88" i="4" s="1"/>
  <c r="L88" i="4" s="1"/>
  <c r="M88" i="4" s="1"/>
  <c r="N88" i="4" s="1"/>
  <c r="O88" i="4" s="1"/>
  <c r="P88" i="4" s="1"/>
  <c r="Q88" i="4" s="1"/>
  <c r="J87" i="4"/>
  <c r="K87" i="4" s="1"/>
  <c r="L87" i="4" s="1"/>
  <c r="M87" i="4" s="1"/>
  <c r="N87" i="4" s="1"/>
  <c r="O87" i="4" s="1"/>
  <c r="P87" i="4" s="1"/>
  <c r="Q87" i="4" s="1"/>
  <c r="J86" i="4"/>
  <c r="K86" i="4" s="1"/>
  <c r="L86" i="4" s="1"/>
  <c r="M86" i="4" s="1"/>
  <c r="N86" i="4" s="1"/>
  <c r="O86" i="4" s="1"/>
  <c r="P86" i="4" s="1"/>
  <c r="Q86" i="4" s="1"/>
  <c r="J85" i="4"/>
  <c r="K85" i="4" s="1"/>
  <c r="L85" i="4" s="1"/>
  <c r="M85" i="4" s="1"/>
  <c r="N85" i="4" s="1"/>
  <c r="O85" i="4" s="1"/>
  <c r="P85" i="4" s="1"/>
  <c r="Q85" i="4" s="1"/>
  <c r="J84" i="4"/>
  <c r="K84" i="4" s="1"/>
  <c r="L84" i="4" s="1"/>
  <c r="M84" i="4" s="1"/>
  <c r="N84" i="4" s="1"/>
  <c r="O84" i="4" s="1"/>
  <c r="P84" i="4" s="1"/>
  <c r="Q84" i="4" s="1"/>
  <c r="J83" i="4"/>
  <c r="K83" i="4" s="1"/>
  <c r="L83" i="4" s="1"/>
  <c r="M83" i="4" s="1"/>
  <c r="N83" i="4" s="1"/>
  <c r="O83" i="4" s="1"/>
  <c r="P83" i="4" s="1"/>
  <c r="Q83" i="4" s="1"/>
  <c r="J82" i="4"/>
  <c r="K82" i="4" s="1"/>
  <c r="L82" i="4" s="1"/>
  <c r="M82" i="4" s="1"/>
  <c r="N82" i="4" s="1"/>
  <c r="O82" i="4" s="1"/>
  <c r="P82" i="4" s="1"/>
  <c r="Q82" i="4" s="1"/>
  <c r="J81" i="4"/>
  <c r="K81" i="4" s="1"/>
  <c r="L81" i="4" s="1"/>
  <c r="M81" i="4" s="1"/>
  <c r="N81" i="4" s="1"/>
  <c r="O81" i="4" s="1"/>
  <c r="P81" i="4" s="1"/>
  <c r="Q81" i="4" s="1"/>
  <c r="J80" i="4"/>
  <c r="K80" i="4" s="1"/>
  <c r="L80" i="4" s="1"/>
  <c r="M80" i="4" s="1"/>
  <c r="N80" i="4" s="1"/>
  <c r="O80" i="4" s="1"/>
  <c r="P80" i="4" s="1"/>
  <c r="Q80" i="4" s="1"/>
  <c r="J79" i="4"/>
  <c r="K79" i="4" s="1"/>
  <c r="L79" i="4" s="1"/>
  <c r="M79" i="4" s="1"/>
  <c r="N79" i="4" s="1"/>
  <c r="O79" i="4" s="1"/>
  <c r="P79" i="4" s="1"/>
  <c r="Q79" i="4" s="1"/>
  <c r="J78" i="4"/>
  <c r="K78" i="4" s="1"/>
  <c r="L78" i="4" s="1"/>
  <c r="M78" i="4" s="1"/>
  <c r="N78" i="4" s="1"/>
  <c r="O78" i="4" s="1"/>
  <c r="P78" i="4" s="1"/>
  <c r="Q78" i="4" s="1"/>
  <c r="J77" i="4"/>
  <c r="K77" i="4" s="1"/>
  <c r="L77" i="4" s="1"/>
  <c r="M77" i="4" s="1"/>
  <c r="N77" i="4" s="1"/>
  <c r="O77" i="4" s="1"/>
  <c r="P77" i="4" s="1"/>
  <c r="Q77" i="4" s="1"/>
  <c r="J76" i="4"/>
  <c r="K76" i="4" s="1"/>
  <c r="L76" i="4" s="1"/>
  <c r="M76" i="4" s="1"/>
  <c r="N76" i="4" s="1"/>
  <c r="O76" i="4" s="1"/>
  <c r="P76" i="4" s="1"/>
  <c r="Q76" i="4" s="1"/>
  <c r="J75" i="4"/>
  <c r="K75" i="4" s="1"/>
  <c r="L75" i="4" s="1"/>
  <c r="M75" i="4" s="1"/>
  <c r="N75" i="4" s="1"/>
  <c r="O75" i="4" s="1"/>
  <c r="P75" i="4" s="1"/>
  <c r="Q75" i="4" s="1"/>
  <c r="J74" i="4"/>
  <c r="K74" i="4" s="1"/>
  <c r="L74" i="4" s="1"/>
  <c r="M74" i="4" s="1"/>
  <c r="N74" i="4" s="1"/>
  <c r="O74" i="4" s="1"/>
  <c r="P74" i="4" s="1"/>
  <c r="Q74" i="4" s="1"/>
  <c r="J73" i="4"/>
  <c r="K73" i="4" s="1"/>
  <c r="L73" i="4" s="1"/>
  <c r="M73" i="4" s="1"/>
  <c r="N73" i="4" s="1"/>
  <c r="O73" i="4" s="1"/>
  <c r="P73" i="4" s="1"/>
  <c r="Q73" i="4" s="1"/>
  <c r="J72" i="4"/>
  <c r="K72" i="4" s="1"/>
  <c r="L72" i="4" s="1"/>
  <c r="M72" i="4" s="1"/>
  <c r="N72" i="4" s="1"/>
  <c r="O72" i="4" s="1"/>
  <c r="P72" i="4" s="1"/>
  <c r="Q72" i="4" s="1"/>
  <c r="J71" i="4"/>
  <c r="K71" i="4" s="1"/>
  <c r="L71" i="4" s="1"/>
  <c r="M71" i="4" s="1"/>
  <c r="N71" i="4" s="1"/>
  <c r="O71" i="4" s="1"/>
  <c r="P71" i="4" s="1"/>
  <c r="Q71" i="4" s="1"/>
  <c r="J70" i="4"/>
  <c r="K70" i="4" s="1"/>
  <c r="L70" i="4" s="1"/>
  <c r="M70" i="4" s="1"/>
  <c r="N70" i="4" s="1"/>
  <c r="O70" i="4" s="1"/>
  <c r="P70" i="4" s="1"/>
  <c r="Q70" i="4" s="1"/>
  <c r="J69" i="4"/>
  <c r="K69" i="4" s="1"/>
  <c r="L69" i="4" s="1"/>
  <c r="M69" i="4" s="1"/>
  <c r="N69" i="4" s="1"/>
  <c r="O69" i="4" s="1"/>
  <c r="P69" i="4" s="1"/>
  <c r="Q69" i="4" s="1"/>
  <c r="J68" i="4"/>
  <c r="K68" i="4" s="1"/>
  <c r="L68" i="4" s="1"/>
  <c r="M68" i="4" s="1"/>
  <c r="N68" i="4" s="1"/>
  <c r="O68" i="4" s="1"/>
  <c r="P68" i="4" s="1"/>
  <c r="Q68" i="4" s="1"/>
  <c r="J67" i="4"/>
  <c r="K67" i="4" s="1"/>
  <c r="L67" i="4" s="1"/>
  <c r="M67" i="4" s="1"/>
  <c r="N67" i="4" s="1"/>
  <c r="O67" i="4" s="1"/>
  <c r="P67" i="4" s="1"/>
  <c r="Q67" i="4" s="1"/>
  <c r="J66" i="4"/>
  <c r="K66" i="4" s="1"/>
  <c r="L66" i="4" s="1"/>
  <c r="M66" i="4" s="1"/>
  <c r="N66" i="4" s="1"/>
  <c r="O66" i="4" s="1"/>
  <c r="P66" i="4" s="1"/>
  <c r="Q66" i="4" s="1"/>
  <c r="J65" i="4"/>
  <c r="K65" i="4" s="1"/>
  <c r="L65" i="4" s="1"/>
  <c r="M65" i="4" s="1"/>
  <c r="N65" i="4" s="1"/>
  <c r="O65" i="4" s="1"/>
  <c r="P65" i="4" s="1"/>
  <c r="Q65" i="4" s="1"/>
  <c r="J64" i="4"/>
  <c r="K64" i="4" s="1"/>
  <c r="L64" i="4" s="1"/>
  <c r="M64" i="4" s="1"/>
  <c r="N64" i="4" s="1"/>
  <c r="O64" i="4" s="1"/>
  <c r="P64" i="4" s="1"/>
  <c r="Q64" i="4" s="1"/>
  <c r="J63" i="4"/>
  <c r="K63" i="4" s="1"/>
  <c r="L63" i="4" s="1"/>
  <c r="M63" i="4" s="1"/>
  <c r="N63" i="4" s="1"/>
  <c r="O63" i="4" s="1"/>
  <c r="P63" i="4" s="1"/>
  <c r="Q63" i="4" s="1"/>
  <c r="J62" i="4"/>
  <c r="K62" i="4" s="1"/>
  <c r="L62" i="4" s="1"/>
  <c r="M62" i="4" s="1"/>
  <c r="N62" i="4" s="1"/>
  <c r="O62" i="4" s="1"/>
  <c r="P62" i="4" s="1"/>
  <c r="Q62" i="4" s="1"/>
  <c r="J61" i="4"/>
  <c r="K61" i="4" s="1"/>
  <c r="L61" i="4" s="1"/>
  <c r="M61" i="4" s="1"/>
  <c r="N61" i="4" s="1"/>
  <c r="O61" i="4" s="1"/>
  <c r="P61" i="4" s="1"/>
  <c r="Q61" i="4" s="1"/>
  <c r="J60" i="4"/>
  <c r="K60" i="4" s="1"/>
  <c r="L60" i="4" s="1"/>
  <c r="M60" i="4" s="1"/>
  <c r="N60" i="4" s="1"/>
  <c r="O60" i="4" s="1"/>
  <c r="P60" i="4" s="1"/>
  <c r="Q60" i="4" s="1"/>
  <c r="J59" i="4"/>
  <c r="K59" i="4" s="1"/>
  <c r="L59" i="4" s="1"/>
  <c r="M59" i="4" s="1"/>
  <c r="N59" i="4" s="1"/>
  <c r="O59" i="4" s="1"/>
  <c r="P59" i="4" s="1"/>
  <c r="Q59" i="4" s="1"/>
  <c r="J58" i="4"/>
  <c r="K58" i="4" s="1"/>
  <c r="L58" i="4" s="1"/>
  <c r="M58" i="4" s="1"/>
  <c r="N58" i="4" s="1"/>
  <c r="O58" i="4" s="1"/>
  <c r="P58" i="4" s="1"/>
  <c r="Q58" i="4" s="1"/>
  <c r="J57" i="4"/>
  <c r="K57" i="4" s="1"/>
  <c r="L57" i="4" s="1"/>
  <c r="M57" i="4" s="1"/>
  <c r="N57" i="4" s="1"/>
  <c r="O57" i="4" s="1"/>
  <c r="P57" i="4" s="1"/>
  <c r="Q57" i="4" s="1"/>
  <c r="J56" i="4"/>
  <c r="K56" i="4" s="1"/>
  <c r="L56" i="4" s="1"/>
  <c r="M56" i="4" s="1"/>
  <c r="N56" i="4" s="1"/>
  <c r="O56" i="4" s="1"/>
  <c r="P56" i="4" s="1"/>
  <c r="Q56" i="4" s="1"/>
  <c r="J55" i="4"/>
  <c r="K55" i="4" s="1"/>
  <c r="L55" i="4" s="1"/>
  <c r="M55" i="4" s="1"/>
  <c r="N55" i="4" s="1"/>
  <c r="O55" i="4" s="1"/>
  <c r="P55" i="4" s="1"/>
  <c r="Q55" i="4" s="1"/>
  <c r="J54" i="4"/>
  <c r="K54" i="4" s="1"/>
  <c r="L54" i="4" s="1"/>
  <c r="M54" i="4" s="1"/>
  <c r="N54" i="4" s="1"/>
  <c r="O54" i="4" s="1"/>
  <c r="P54" i="4" s="1"/>
  <c r="Q54" i="4" s="1"/>
  <c r="J53" i="4"/>
  <c r="K53" i="4" s="1"/>
  <c r="L53" i="4" s="1"/>
  <c r="M53" i="4" s="1"/>
  <c r="N53" i="4" s="1"/>
  <c r="O53" i="4" s="1"/>
  <c r="P53" i="4" s="1"/>
  <c r="Q53" i="4" s="1"/>
  <c r="J52" i="4"/>
  <c r="K52" i="4" s="1"/>
  <c r="L52" i="4" s="1"/>
  <c r="M52" i="4" s="1"/>
  <c r="N52" i="4" s="1"/>
  <c r="O52" i="4" s="1"/>
  <c r="P52" i="4" s="1"/>
  <c r="Q52" i="4" s="1"/>
  <c r="J51" i="4"/>
  <c r="K51" i="4" s="1"/>
  <c r="L51" i="4" s="1"/>
  <c r="M51" i="4" s="1"/>
  <c r="N51" i="4" s="1"/>
  <c r="O51" i="4" s="1"/>
  <c r="P51" i="4" s="1"/>
  <c r="Q51" i="4" s="1"/>
  <c r="J50" i="4"/>
  <c r="K50" i="4" s="1"/>
  <c r="L50" i="4" s="1"/>
  <c r="M50" i="4" s="1"/>
  <c r="N50" i="4" s="1"/>
  <c r="O50" i="4" s="1"/>
  <c r="P50" i="4" s="1"/>
  <c r="Q50" i="4" s="1"/>
  <c r="J49" i="4"/>
  <c r="K49" i="4" s="1"/>
  <c r="L49" i="4" s="1"/>
  <c r="M49" i="4" s="1"/>
  <c r="N49" i="4" s="1"/>
  <c r="O49" i="4" s="1"/>
  <c r="P49" i="4" s="1"/>
  <c r="Q49" i="4" s="1"/>
  <c r="J48" i="4"/>
  <c r="K48" i="4" s="1"/>
  <c r="L48" i="4" s="1"/>
  <c r="M48" i="4" s="1"/>
  <c r="N48" i="4" s="1"/>
  <c r="O48" i="4" s="1"/>
  <c r="P48" i="4" s="1"/>
  <c r="Q48" i="4" s="1"/>
  <c r="J47" i="4"/>
  <c r="K47" i="4" s="1"/>
  <c r="L47" i="4" s="1"/>
  <c r="M47" i="4" s="1"/>
  <c r="N47" i="4" s="1"/>
  <c r="O47" i="4" s="1"/>
  <c r="P47" i="4" s="1"/>
  <c r="Q47" i="4" s="1"/>
  <c r="J46" i="4"/>
  <c r="K46" i="4" s="1"/>
  <c r="L46" i="4" s="1"/>
  <c r="M46" i="4" s="1"/>
  <c r="N46" i="4" s="1"/>
  <c r="O46" i="4" s="1"/>
  <c r="P46" i="4" s="1"/>
  <c r="Q46" i="4" s="1"/>
  <c r="J45" i="4"/>
  <c r="K45" i="4" s="1"/>
  <c r="L45" i="4" s="1"/>
  <c r="M45" i="4" s="1"/>
  <c r="N45" i="4" s="1"/>
  <c r="O45" i="4" s="1"/>
  <c r="P45" i="4" s="1"/>
  <c r="Q45" i="4" s="1"/>
  <c r="J44" i="4"/>
  <c r="K44" i="4" s="1"/>
  <c r="L44" i="4" s="1"/>
  <c r="M44" i="4" s="1"/>
  <c r="N44" i="4" s="1"/>
  <c r="O44" i="4" s="1"/>
  <c r="P44" i="4" s="1"/>
  <c r="Q44" i="4" s="1"/>
  <c r="J43" i="4"/>
  <c r="K43" i="4" s="1"/>
  <c r="L43" i="4" s="1"/>
  <c r="M43" i="4" s="1"/>
  <c r="N43" i="4" s="1"/>
  <c r="O43" i="4" s="1"/>
  <c r="P43" i="4" s="1"/>
  <c r="Q43" i="4" s="1"/>
  <c r="J42" i="4"/>
  <c r="K42" i="4" s="1"/>
  <c r="L42" i="4" s="1"/>
  <c r="M42" i="4" s="1"/>
  <c r="N42" i="4" s="1"/>
  <c r="O42" i="4" s="1"/>
  <c r="P42" i="4" s="1"/>
  <c r="Q42" i="4" s="1"/>
  <c r="J41" i="4"/>
  <c r="K41" i="4" s="1"/>
  <c r="L41" i="4" s="1"/>
  <c r="M41" i="4" s="1"/>
  <c r="N41" i="4" s="1"/>
  <c r="O41" i="4" s="1"/>
  <c r="P41" i="4" s="1"/>
  <c r="Q41" i="4" s="1"/>
  <c r="J40" i="4"/>
  <c r="K40" i="4" s="1"/>
  <c r="L40" i="4" s="1"/>
  <c r="M40" i="4" s="1"/>
  <c r="N40" i="4" s="1"/>
  <c r="O40" i="4" s="1"/>
  <c r="P40" i="4" s="1"/>
  <c r="Q40" i="4" s="1"/>
  <c r="J39" i="4"/>
  <c r="K39" i="4" s="1"/>
  <c r="L39" i="4" s="1"/>
  <c r="M39" i="4" s="1"/>
  <c r="N39" i="4" s="1"/>
  <c r="O39" i="4" s="1"/>
  <c r="P39" i="4" s="1"/>
  <c r="Q39" i="4" s="1"/>
  <c r="J38" i="4"/>
  <c r="K38" i="4" s="1"/>
  <c r="L38" i="4" s="1"/>
  <c r="M38" i="4" s="1"/>
  <c r="N38" i="4" s="1"/>
  <c r="O38" i="4" s="1"/>
  <c r="P38" i="4" s="1"/>
  <c r="Q38" i="4" s="1"/>
  <c r="J37" i="4"/>
  <c r="K37" i="4" s="1"/>
  <c r="L37" i="4" s="1"/>
  <c r="M37" i="4" s="1"/>
  <c r="N37" i="4" s="1"/>
  <c r="O37" i="4" s="1"/>
  <c r="P37" i="4" s="1"/>
  <c r="Q37" i="4" s="1"/>
  <c r="J36" i="4"/>
  <c r="K36" i="4" s="1"/>
  <c r="L36" i="4" s="1"/>
  <c r="M36" i="4" s="1"/>
  <c r="N36" i="4" s="1"/>
  <c r="O36" i="4" s="1"/>
  <c r="P36" i="4" s="1"/>
  <c r="Q36" i="4" s="1"/>
  <c r="J35" i="4"/>
  <c r="K35" i="4" s="1"/>
  <c r="L35" i="4" s="1"/>
  <c r="M35" i="4" s="1"/>
  <c r="N35" i="4" s="1"/>
  <c r="O35" i="4" s="1"/>
  <c r="P35" i="4" s="1"/>
  <c r="Q35" i="4" s="1"/>
  <c r="J34" i="4"/>
  <c r="K34" i="4" s="1"/>
  <c r="L34" i="4" s="1"/>
  <c r="M34" i="4" s="1"/>
  <c r="N34" i="4" s="1"/>
  <c r="O34" i="4" s="1"/>
  <c r="P34" i="4" s="1"/>
  <c r="Q34" i="4" s="1"/>
  <c r="J33" i="4"/>
  <c r="K33" i="4" s="1"/>
  <c r="L33" i="4" s="1"/>
  <c r="M33" i="4" s="1"/>
  <c r="N33" i="4" s="1"/>
  <c r="O33" i="4" s="1"/>
  <c r="P33" i="4" s="1"/>
  <c r="Q33" i="4" s="1"/>
  <c r="J32" i="4"/>
  <c r="K32" i="4" s="1"/>
  <c r="L32" i="4" s="1"/>
  <c r="M32" i="4" s="1"/>
  <c r="N32" i="4" s="1"/>
  <c r="O32" i="4" s="1"/>
  <c r="P32" i="4" s="1"/>
  <c r="Q32" i="4" s="1"/>
  <c r="J31" i="4"/>
  <c r="K31" i="4" s="1"/>
  <c r="L31" i="4" s="1"/>
  <c r="M31" i="4" s="1"/>
  <c r="N31" i="4" s="1"/>
  <c r="O31" i="4" s="1"/>
  <c r="P31" i="4" s="1"/>
  <c r="Q31" i="4" s="1"/>
  <c r="J30" i="4"/>
  <c r="K30" i="4" s="1"/>
  <c r="L30" i="4" s="1"/>
  <c r="M30" i="4" s="1"/>
  <c r="N30" i="4" s="1"/>
  <c r="O30" i="4" s="1"/>
  <c r="P30" i="4" s="1"/>
  <c r="Q30" i="4" s="1"/>
  <c r="J29" i="4"/>
  <c r="K29" i="4" s="1"/>
  <c r="L29" i="4" s="1"/>
  <c r="M29" i="4" s="1"/>
  <c r="N29" i="4" s="1"/>
  <c r="O29" i="4" s="1"/>
  <c r="P29" i="4" s="1"/>
  <c r="Q29" i="4" s="1"/>
  <c r="J28" i="4"/>
  <c r="K28" i="4" s="1"/>
  <c r="L28" i="4" s="1"/>
  <c r="M28" i="4" s="1"/>
  <c r="N28" i="4" s="1"/>
  <c r="O28" i="4" s="1"/>
  <c r="P28" i="4" s="1"/>
  <c r="Q28" i="4" s="1"/>
  <c r="J27" i="4"/>
  <c r="K27" i="4" s="1"/>
  <c r="L27" i="4" s="1"/>
  <c r="M27" i="4" s="1"/>
  <c r="N27" i="4" s="1"/>
  <c r="O27" i="4" s="1"/>
  <c r="P27" i="4" s="1"/>
  <c r="Q27" i="4" s="1"/>
  <c r="J26" i="4"/>
  <c r="K26" i="4" s="1"/>
  <c r="L26" i="4" s="1"/>
  <c r="M26" i="4" s="1"/>
  <c r="N26" i="4" s="1"/>
  <c r="O26" i="4" s="1"/>
  <c r="P26" i="4" s="1"/>
  <c r="Q26" i="4" s="1"/>
  <c r="J25" i="4"/>
  <c r="K25" i="4" s="1"/>
  <c r="L25" i="4" s="1"/>
  <c r="M25" i="4" s="1"/>
  <c r="N25" i="4" s="1"/>
  <c r="O25" i="4" s="1"/>
  <c r="P25" i="4" s="1"/>
  <c r="Q25" i="4" s="1"/>
  <c r="J24" i="4"/>
  <c r="K24" i="4" s="1"/>
  <c r="L24" i="4" s="1"/>
  <c r="M24" i="4" s="1"/>
  <c r="N24" i="4" s="1"/>
  <c r="O24" i="4" s="1"/>
  <c r="P24" i="4" s="1"/>
  <c r="Q24" i="4" s="1"/>
  <c r="J23" i="4"/>
  <c r="K23" i="4" s="1"/>
  <c r="L23" i="4" s="1"/>
  <c r="M23" i="4" s="1"/>
  <c r="N23" i="4" s="1"/>
  <c r="O23" i="4" s="1"/>
  <c r="P23" i="4" s="1"/>
  <c r="Q23" i="4" s="1"/>
  <c r="J22" i="4"/>
  <c r="K22" i="4" s="1"/>
  <c r="L22" i="4" s="1"/>
  <c r="M22" i="4" s="1"/>
  <c r="N22" i="4" s="1"/>
  <c r="O22" i="4" s="1"/>
  <c r="P22" i="4" s="1"/>
  <c r="Q22" i="4" s="1"/>
  <c r="J21" i="4"/>
  <c r="K21" i="4" s="1"/>
  <c r="L21" i="4" s="1"/>
  <c r="M21" i="4" s="1"/>
  <c r="N21" i="4" s="1"/>
  <c r="O21" i="4" s="1"/>
  <c r="P21" i="4" s="1"/>
  <c r="Q21" i="4" s="1"/>
  <c r="J20" i="4"/>
  <c r="K20" i="4" s="1"/>
  <c r="L20" i="4" s="1"/>
  <c r="M20" i="4" s="1"/>
  <c r="N20" i="4" s="1"/>
  <c r="O20" i="4" s="1"/>
  <c r="P20" i="4" s="1"/>
  <c r="Q20" i="4" s="1"/>
  <c r="J19" i="4"/>
  <c r="K19" i="4" s="1"/>
  <c r="L19" i="4" s="1"/>
  <c r="M19" i="4" s="1"/>
  <c r="N19" i="4" s="1"/>
  <c r="O19" i="4" s="1"/>
  <c r="P19" i="4" s="1"/>
  <c r="Q19" i="4" s="1"/>
  <c r="J18" i="4"/>
  <c r="K18" i="4" s="1"/>
  <c r="L18" i="4" s="1"/>
  <c r="M18" i="4" s="1"/>
  <c r="N18" i="4" s="1"/>
  <c r="O18" i="4" s="1"/>
  <c r="P18" i="4" s="1"/>
  <c r="Q18" i="4" s="1"/>
  <c r="J17" i="4"/>
  <c r="K17" i="4" s="1"/>
  <c r="L17" i="4" s="1"/>
  <c r="M17" i="4" s="1"/>
  <c r="N17" i="4" s="1"/>
  <c r="O17" i="4" s="1"/>
  <c r="P17" i="4" s="1"/>
  <c r="Q17" i="4" s="1"/>
  <c r="J16" i="4"/>
  <c r="K16" i="4" s="1"/>
  <c r="L16" i="4" s="1"/>
  <c r="M16" i="4" s="1"/>
  <c r="N16" i="4" s="1"/>
  <c r="O16" i="4" s="1"/>
  <c r="P16" i="4" s="1"/>
  <c r="Q16" i="4" s="1"/>
  <c r="J15" i="4"/>
  <c r="K15" i="4" s="1"/>
  <c r="L15" i="4" s="1"/>
  <c r="M15" i="4" s="1"/>
  <c r="N15" i="4" s="1"/>
  <c r="O15" i="4" s="1"/>
  <c r="P15" i="4" s="1"/>
  <c r="Q15" i="4" s="1"/>
  <c r="J14" i="4"/>
  <c r="K14" i="4" s="1"/>
  <c r="L14" i="4" s="1"/>
  <c r="M14" i="4" s="1"/>
  <c r="N14" i="4" s="1"/>
  <c r="O14" i="4" s="1"/>
  <c r="P14" i="4" s="1"/>
  <c r="Q14" i="4" s="1"/>
  <c r="J13" i="4"/>
  <c r="K13" i="4" s="1"/>
  <c r="L13" i="4" s="1"/>
  <c r="M13" i="4" s="1"/>
  <c r="N13" i="4" s="1"/>
  <c r="O13" i="4" s="1"/>
  <c r="P13" i="4" s="1"/>
  <c r="Q13" i="4" s="1"/>
  <c r="J12" i="4"/>
  <c r="K12" i="4" s="1"/>
  <c r="L12" i="4" s="1"/>
  <c r="M12" i="4" s="1"/>
  <c r="N12" i="4" s="1"/>
  <c r="O12" i="4" s="1"/>
  <c r="P12" i="4" s="1"/>
  <c r="Q12" i="4" s="1"/>
  <c r="J11" i="4"/>
  <c r="K11" i="4" s="1"/>
  <c r="L11" i="4" s="1"/>
  <c r="M11" i="4" s="1"/>
  <c r="N11" i="4" s="1"/>
  <c r="O11" i="4" s="1"/>
  <c r="P11" i="4" s="1"/>
  <c r="Q11" i="4" s="1"/>
  <c r="J10" i="4"/>
  <c r="K10" i="4" s="1"/>
  <c r="L10" i="4" s="1"/>
  <c r="M10" i="4" s="1"/>
  <c r="N10" i="4" s="1"/>
  <c r="O10" i="4" s="1"/>
  <c r="P10" i="4" s="1"/>
  <c r="Q10" i="4" s="1"/>
  <c r="J9" i="4"/>
  <c r="K9" i="4" s="1"/>
  <c r="L9" i="4" s="1"/>
  <c r="M9" i="4" s="1"/>
  <c r="N9" i="4" s="1"/>
  <c r="O9" i="4" s="1"/>
  <c r="P9" i="4" s="1"/>
  <c r="Q9" i="4" s="1"/>
  <c r="J8" i="4"/>
  <c r="K8" i="4" s="1"/>
  <c r="L8" i="4" s="1"/>
  <c r="M8" i="4" s="1"/>
  <c r="N8" i="4" s="1"/>
  <c r="O8" i="4" s="1"/>
  <c r="P8" i="4" s="1"/>
  <c r="Q8" i="4" s="1"/>
  <c r="J7" i="4"/>
  <c r="K7" i="4" s="1"/>
  <c r="L7" i="4" s="1"/>
  <c r="M7" i="4" s="1"/>
  <c r="N7" i="4" s="1"/>
  <c r="O7" i="4" s="1"/>
  <c r="P7" i="4" s="1"/>
  <c r="Q7" i="4" s="1"/>
  <c r="J6" i="4"/>
  <c r="K6" i="4" s="1"/>
  <c r="L6" i="4" s="1"/>
  <c r="M6" i="4" s="1"/>
  <c r="N6" i="4" s="1"/>
  <c r="O6" i="4" s="1"/>
  <c r="P6" i="4" s="1"/>
  <c r="Q6" i="4" s="1"/>
  <c r="J5" i="4"/>
  <c r="K5" i="4" s="1"/>
  <c r="L5" i="4" s="1"/>
  <c r="M5" i="4" s="1"/>
  <c r="N5" i="4" s="1"/>
  <c r="O5" i="4" s="1"/>
  <c r="P5" i="4" s="1"/>
  <c r="Q5" i="4" s="1"/>
  <c r="J4" i="4"/>
  <c r="K4" i="4" s="1"/>
  <c r="L4" i="4" s="1"/>
  <c r="M4" i="4" s="1"/>
  <c r="N4" i="4" s="1"/>
  <c r="O4" i="4" s="1"/>
  <c r="P4" i="4" s="1"/>
  <c r="Q4" i="4" s="1"/>
  <c r="J3" i="4"/>
  <c r="K3" i="4" s="1"/>
  <c r="L3" i="4" s="1"/>
  <c r="M3" i="4" s="1"/>
  <c r="N3" i="4" s="1"/>
  <c r="O3" i="4" s="1"/>
  <c r="P3" i="4" s="1"/>
  <c r="Q3" i="4" s="1"/>
  <c r="K2" i="4"/>
  <c r="L2" i="4" s="1"/>
  <c r="M2" i="4" s="1"/>
  <c r="N2" i="4" s="1"/>
  <c r="O2" i="4" s="1"/>
  <c r="P2" i="4" s="1"/>
  <c r="Q2" i="4" s="1"/>
  <c r="A6" i="18" l="1"/>
  <c r="A5" i="18"/>
  <c r="A4" i="18"/>
  <c r="A3" i="18"/>
  <c r="A2" i="18"/>
  <c r="A1" i="18"/>
  <c r="A408" i="19"/>
  <c r="A407" i="19"/>
  <c r="A406" i="19"/>
  <c r="A405" i="19"/>
  <c r="A404" i="19"/>
  <c r="A403" i="19"/>
  <c r="A402" i="19"/>
  <c r="A401" i="19"/>
  <c r="A400" i="19"/>
  <c r="A399" i="19"/>
  <c r="A398" i="19"/>
  <c r="A397" i="19"/>
  <c r="A396" i="19"/>
  <c r="A395" i="19"/>
  <c r="A394" i="19"/>
  <c r="A393" i="19"/>
  <c r="A392" i="19"/>
  <c r="A391" i="19"/>
  <c r="A390" i="19"/>
  <c r="A389" i="19"/>
  <c r="A388" i="19"/>
  <c r="A387" i="19"/>
  <c r="A386" i="19"/>
  <c r="A385" i="19"/>
  <c r="A384" i="19"/>
  <c r="A383" i="19"/>
  <c r="A382" i="19"/>
  <c r="A381" i="19"/>
  <c r="A380" i="19"/>
  <c r="A379" i="19"/>
  <c r="A378" i="19"/>
  <c r="A377" i="19"/>
  <c r="A376" i="19"/>
  <c r="A375" i="19"/>
  <c r="A374" i="19"/>
  <c r="A373" i="19"/>
  <c r="A372" i="19"/>
  <c r="A371" i="19"/>
  <c r="A370" i="19"/>
  <c r="A369" i="19"/>
  <c r="A368" i="19"/>
  <c r="A367" i="19"/>
  <c r="A366" i="19"/>
  <c r="A365" i="19"/>
  <c r="A364" i="19"/>
  <c r="A363" i="19"/>
  <c r="A362" i="19"/>
  <c r="A361" i="19"/>
  <c r="A360" i="19"/>
  <c r="A359" i="19"/>
  <c r="A358" i="19"/>
  <c r="A357" i="19"/>
  <c r="A356" i="19"/>
  <c r="A355" i="19"/>
  <c r="A354" i="19"/>
  <c r="A353" i="19"/>
  <c r="A352" i="19"/>
  <c r="A351" i="19"/>
  <c r="A350" i="19"/>
  <c r="A349" i="19"/>
  <c r="A348" i="19"/>
  <c r="A347" i="19"/>
  <c r="A346" i="19"/>
  <c r="A345" i="19"/>
  <c r="A344" i="19"/>
  <c r="A343" i="19"/>
  <c r="A342" i="19"/>
  <c r="A341" i="19"/>
  <c r="A340" i="19"/>
  <c r="A339" i="19"/>
  <c r="A338" i="19"/>
  <c r="A337" i="19"/>
  <c r="A336" i="19"/>
  <c r="A335" i="19"/>
  <c r="A334" i="19"/>
  <c r="A333" i="19"/>
  <c r="A332" i="19"/>
  <c r="A331" i="19"/>
  <c r="A330" i="19"/>
  <c r="A329" i="19"/>
  <c r="A328" i="19"/>
  <c r="A327" i="19"/>
  <c r="A326" i="19"/>
  <c r="A325" i="19"/>
  <c r="A324" i="19"/>
  <c r="A323" i="19"/>
  <c r="A322" i="19"/>
  <c r="A321" i="19"/>
  <c r="A320" i="19"/>
  <c r="A319" i="19"/>
  <c r="A318" i="19"/>
  <c r="A317" i="19"/>
  <c r="A316" i="19"/>
  <c r="A315" i="19"/>
  <c r="A314" i="19"/>
  <c r="A313" i="19"/>
  <c r="A312" i="19"/>
  <c r="A311" i="19"/>
  <c r="A310" i="19"/>
  <c r="A309" i="19"/>
  <c r="A308" i="19"/>
  <c r="A307" i="19"/>
  <c r="A306" i="19"/>
  <c r="A305" i="19"/>
  <c r="A304" i="19"/>
  <c r="A303" i="19"/>
  <c r="A302" i="19"/>
  <c r="A301" i="19"/>
  <c r="A300" i="19"/>
  <c r="A299" i="19"/>
  <c r="A298" i="19"/>
  <c r="A297" i="19"/>
  <c r="A296" i="19"/>
  <c r="A295" i="19"/>
  <c r="A294" i="19"/>
  <c r="A293" i="19"/>
  <c r="A292" i="19"/>
  <c r="A291" i="19"/>
  <c r="A290" i="19"/>
  <c r="A289" i="19"/>
  <c r="A288" i="19"/>
  <c r="A287" i="19"/>
  <c r="A286" i="19"/>
  <c r="A285" i="19"/>
  <c r="A284" i="19"/>
  <c r="A283" i="19"/>
  <c r="A282" i="19"/>
  <c r="A281" i="19"/>
  <c r="A280" i="19"/>
  <c r="A279" i="19"/>
  <c r="A278" i="19"/>
  <c r="A277" i="19"/>
  <c r="A276" i="19"/>
  <c r="A275" i="19"/>
  <c r="A274" i="19"/>
  <c r="A273" i="19"/>
  <c r="A272" i="19"/>
  <c r="A271" i="19"/>
  <c r="A270" i="19"/>
  <c r="A269" i="19"/>
  <c r="A268" i="19"/>
  <c r="A267" i="19"/>
  <c r="A266" i="19"/>
  <c r="A265" i="19"/>
  <c r="A264" i="19"/>
  <c r="A263" i="19"/>
  <c r="A262" i="19"/>
  <c r="A261" i="19"/>
  <c r="A260" i="19"/>
  <c r="A259" i="19"/>
  <c r="A258" i="19"/>
  <c r="A257" i="19"/>
  <c r="A256" i="19"/>
  <c r="A255" i="19"/>
  <c r="A254" i="19"/>
  <c r="A253" i="19"/>
  <c r="A252" i="19"/>
  <c r="A251" i="19"/>
  <c r="A250" i="19"/>
  <c r="A249" i="19"/>
  <c r="A248" i="19"/>
  <c r="A247" i="19"/>
  <c r="A246" i="19"/>
  <c r="A245" i="19"/>
  <c r="A244" i="19"/>
  <c r="A243" i="19"/>
  <c r="A242" i="19"/>
  <c r="A241" i="19"/>
  <c r="A240" i="19"/>
  <c r="A239" i="19"/>
  <c r="A238" i="19"/>
  <c r="A237" i="19"/>
  <c r="A236" i="19"/>
  <c r="A235" i="19"/>
  <c r="A234" i="19"/>
  <c r="A233" i="19"/>
  <c r="A232" i="19"/>
  <c r="A231" i="19"/>
  <c r="A230" i="19"/>
  <c r="A229" i="19"/>
  <c r="A228" i="19"/>
  <c r="A227" i="19"/>
  <c r="A226" i="19"/>
  <c r="A225" i="19"/>
  <c r="A224" i="19"/>
  <c r="A223" i="19"/>
  <c r="A222" i="19"/>
  <c r="A221" i="19"/>
  <c r="A220" i="19"/>
  <c r="A219" i="19"/>
  <c r="A218" i="19"/>
  <c r="A217" i="19"/>
  <c r="A216" i="19"/>
  <c r="A215" i="19"/>
  <c r="A214" i="19"/>
  <c r="A213" i="19"/>
  <c r="A212" i="19"/>
  <c r="A211" i="19"/>
  <c r="A210" i="19"/>
  <c r="A209" i="19"/>
  <c r="A208" i="19"/>
  <c r="A207" i="19"/>
  <c r="A206" i="19"/>
  <c r="A205" i="19"/>
  <c r="A204" i="19"/>
  <c r="A203" i="19"/>
  <c r="A202" i="19"/>
  <c r="A201" i="19"/>
  <c r="A200" i="19"/>
  <c r="A199" i="19"/>
  <c r="A198" i="19"/>
  <c r="A197" i="19"/>
  <c r="A196" i="19"/>
  <c r="A195" i="19"/>
  <c r="A194" i="19"/>
  <c r="A193" i="19"/>
  <c r="A192" i="19"/>
  <c r="A191" i="19"/>
  <c r="A190" i="19"/>
  <c r="A189" i="19"/>
  <c r="A188" i="19"/>
  <c r="A187" i="19"/>
  <c r="A186" i="19"/>
  <c r="A185" i="19"/>
  <c r="A184" i="19"/>
  <c r="A183" i="19"/>
  <c r="A182"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55" i="19"/>
  <c r="A154" i="19"/>
  <c r="A153" i="19"/>
  <c r="A152" i="19"/>
  <c r="A151" i="19"/>
  <c r="A150" i="19"/>
  <c r="A149" i="19"/>
  <c r="A148" i="19"/>
  <c r="A147" i="19"/>
  <c r="A146" i="19"/>
  <c r="A145" i="19"/>
  <c r="A144" i="19"/>
  <c r="A143" i="19"/>
  <c r="A142" i="19"/>
  <c r="A141" i="19"/>
  <c r="A140" i="19"/>
  <c r="A139" i="19"/>
  <c r="A138" i="19"/>
  <c r="A137" i="19"/>
  <c r="A136" i="19"/>
  <c r="A135" i="19"/>
  <c r="A134" i="19"/>
  <c r="A133" i="19"/>
  <c r="A132" i="19"/>
  <c r="A131" i="19"/>
  <c r="A130" i="19"/>
  <c r="A129" i="19"/>
  <c r="A128" i="19"/>
  <c r="A127" i="19"/>
  <c r="A126" i="19"/>
  <c r="A125" i="19"/>
  <c r="A124" i="19"/>
  <c r="A123"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9" i="19"/>
  <c r="A98" i="19"/>
  <c r="A97" i="19"/>
  <c r="A96" i="19"/>
  <c r="A95" i="19"/>
  <c r="A94" i="19"/>
  <c r="A93" i="19"/>
  <c r="A92" i="19"/>
  <c r="A91" i="19"/>
  <c r="A90" i="19"/>
  <c r="A89" i="19"/>
  <c r="A88" i="19"/>
  <c r="A87" i="19"/>
  <c r="A86" i="19"/>
  <c r="A85" i="19"/>
  <c r="A84" i="19"/>
  <c r="A83" i="19"/>
  <c r="A82" i="19"/>
  <c r="A81" i="19"/>
  <c r="A80" i="19"/>
  <c r="A79" i="19"/>
  <c r="A78" i="19"/>
  <c r="A77" i="19"/>
  <c r="A76" i="19"/>
  <c r="A75" i="19"/>
  <c r="A74" i="19"/>
  <c r="A73" i="19"/>
  <c r="A72" i="19"/>
  <c r="A71" i="19"/>
  <c r="A70" i="19"/>
  <c r="A69" i="19"/>
  <c r="A68" i="19"/>
  <c r="A67" i="19"/>
  <c r="A66" i="19"/>
  <c r="A65" i="19"/>
  <c r="A64" i="19"/>
  <c r="A63" i="19"/>
  <c r="A62" i="19"/>
  <c r="A61" i="19"/>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1" i="19"/>
  <c r="A2" i="19"/>
  <c r="A3" i="19"/>
  <c r="A4" i="19"/>
  <c r="A5" i="19"/>
  <c r="A6" i="19"/>
  <c r="A7" i="19"/>
  <c r="J1" i="23" l="1"/>
  <c r="J18" i="1"/>
  <c r="K18" i="1"/>
  <c r="J19" i="1" l="1"/>
  <c r="J20" i="1" l="1"/>
  <c r="K37" i="1"/>
  <c r="K19" i="1"/>
  <c r="J21" i="1" l="1"/>
  <c r="J37" i="1"/>
  <c r="J38" i="1" s="1"/>
  <c r="K38" i="1" s="1"/>
  <c r="K20" i="1"/>
  <c r="J22" i="1" l="1"/>
  <c r="L18" i="1"/>
  <c r="J39" i="1"/>
  <c r="K39" i="1" s="1"/>
  <c r="K21" i="1"/>
  <c r="M18" i="1"/>
  <c r="J23" i="1" l="1"/>
  <c r="L38" i="1"/>
  <c r="L19" i="1"/>
  <c r="J17" i="1"/>
  <c r="R14" i="1"/>
  <c r="J40" i="1"/>
  <c r="K40" i="1" s="1"/>
  <c r="K22" i="1"/>
  <c r="M19" i="1"/>
  <c r="J24" i="1" l="1"/>
  <c r="L39" i="1"/>
  <c r="L20" i="1"/>
  <c r="Q14" i="1"/>
  <c r="R37" i="1"/>
  <c r="K14" i="1"/>
  <c r="J14" i="1" s="1"/>
  <c r="R17" i="1"/>
  <c r="Q37" i="1"/>
  <c r="J41" i="1"/>
  <c r="K41" i="1" s="1"/>
  <c r="Q18" i="1"/>
  <c r="J25" i="1" l="1"/>
  <c r="N19" i="1"/>
  <c r="N18" i="1"/>
  <c r="L40" i="1"/>
  <c r="Q19" i="1"/>
  <c r="Q17" i="1"/>
  <c r="S18" i="1"/>
  <c r="T18" i="1" s="1"/>
  <c r="Y12" i="1"/>
  <c r="L21" i="1"/>
  <c r="J42" i="1"/>
  <c r="K42" i="1" s="1"/>
  <c r="Q20" i="1" l="1"/>
  <c r="J26" i="1"/>
  <c r="L41" i="1"/>
  <c r="S19" i="1"/>
  <c r="T19" i="1" s="1"/>
  <c r="L22" i="1"/>
  <c r="K12" i="1"/>
  <c r="J12" i="1" s="1"/>
  <c r="Y37" i="1"/>
  <c r="X12" i="1"/>
  <c r="X37" i="1"/>
  <c r="Y17" i="1"/>
  <c r="Q21" i="1"/>
  <c r="J43" i="1"/>
  <c r="K43" i="1" s="1"/>
  <c r="X18" i="1"/>
  <c r="B1487" i="17"/>
  <c r="A1392" i="17"/>
  <c r="A253" i="17"/>
  <c r="B481" i="17"/>
  <c r="B1252" i="17"/>
  <c r="M20" i="1"/>
  <c r="B439" i="17"/>
  <c r="B914" i="17"/>
  <c r="B360" i="17"/>
  <c r="A1366" i="17"/>
  <c r="B530" i="17"/>
  <c r="B1066" i="17"/>
  <c r="A153" i="17"/>
  <c r="A618" i="17"/>
  <c r="B1389" i="17"/>
  <c r="B1080" i="17"/>
  <c r="A553" i="17"/>
  <c r="B343" i="17"/>
  <c r="B1034" i="17"/>
  <c r="B166" i="17"/>
  <c r="B1015" i="17"/>
  <c r="A261" i="17"/>
  <c r="A744" i="17"/>
  <c r="A1264" i="17"/>
  <c r="A915" i="17"/>
  <c r="A840" i="17"/>
  <c r="A1402" i="17"/>
  <c r="A1255" i="17"/>
  <c r="B845" i="17"/>
  <c r="B1025" i="17"/>
  <c r="B587" i="17"/>
  <c r="A391" i="17"/>
  <c r="A592" i="17"/>
  <c r="A712" i="17"/>
  <c r="A441" i="17"/>
  <c r="B604" i="17"/>
  <c r="A899" i="17"/>
  <c r="B1319" i="17"/>
  <c r="B1272" i="17"/>
  <c r="A1217" i="17"/>
  <c r="A479" i="17"/>
  <c r="A735" i="17"/>
  <c r="B699" i="17"/>
  <c r="A1406" i="17"/>
  <c r="B1090" i="17"/>
  <c r="A688" i="17"/>
  <c r="A1298" i="17"/>
  <c r="B269" i="17"/>
  <c r="B353" i="17"/>
  <c r="A1409" i="17"/>
  <c r="B445" i="17"/>
  <c r="B1105" i="17"/>
  <c r="B367" i="17"/>
  <c r="B909" i="17"/>
  <c r="A443" i="17"/>
  <c r="A1270" i="17"/>
  <c r="A1093" i="17"/>
  <c r="A1191" i="17"/>
  <c r="B1169" i="17"/>
  <c r="A275" i="17"/>
  <c r="A98" i="17"/>
  <c r="A981" i="17"/>
  <c r="B1131" i="17"/>
  <c r="B232" i="17"/>
  <c r="A470" i="17"/>
  <c r="A380" i="17"/>
  <c r="A1274" i="17"/>
  <c r="B46" i="17"/>
  <c r="B595" i="17"/>
  <c r="B756" i="17"/>
  <c r="A979" i="17"/>
  <c r="B301" i="17"/>
  <c r="A1247" i="17"/>
  <c r="B1313" i="17"/>
  <c r="B94" i="17"/>
  <c r="B898" i="17"/>
  <c r="B105" i="17"/>
  <c r="A650" i="17"/>
  <c r="A464" i="17"/>
  <c r="B1085" i="17"/>
  <c r="B96" i="17"/>
  <c r="A772" i="17"/>
  <c r="B132" i="17"/>
  <c r="A341" i="17"/>
  <c r="B1357" i="17"/>
  <c r="B1400" i="17"/>
  <c r="A837" i="17"/>
  <c r="A530" i="17"/>
  <c r="A1048" i="17"/>
  <c r="A1162" i="17"/>
  <c r="A212" i="17"/>
  <c r="B858" i="17"/>
  <c r="B525" i="17"/>
  <c r="A1029" i="17"/>
  <c r="A130" i="17"/>
  <c r="A932" i="17"/>
  <c r="A1246" i="17"/>
  <c r="B829" i="17"/>
  <c r="B696" i="17"/>
  <c r="A607" i="17"/>
  <c r="A1124" i="17"/>
  <c r="A879" i="17"/>
  <c r="A394" i="17"/>
  <c r="B836" i="17"/>
  <c r="A1362" i="17"/>
  <c r="B1299" i="17"/>
  <c r="B175" i="17"/>
  <c r="B1019" i="17"/>
  <c r="A567" i="17"/>
  <c r="A575" i="17"/>
  <c r="B47" i="17"/>
  <c r="B1035" i="17"/>
  <c r="B312" i="17"/>
  <c r="B204" i="17"/>
  <c r="A33" i="17"/>
  <c r="A445" i="17"/>
  <c r="B925" i="17"/>
  <c r="B727" i="17"/>
  <c r="A1483" i="17"/>
  <c r="B98" i="17"/>
  <c r="B1295" i="17"/>
  <c r="B570" i="17"/>
  <c r="A1334" i="17"/>
  <c r="A1361" i="17"/>
  <c r="A179" i="17"/>
  <c r="B89" i="17"/>
  <c r="B430" i="17"/>
  <c r="B612" i="17"/>
  <c r="A63" i="17"/>
  <c r="B480" i="17"/>
  <c r="A62" i="17"/>
  <c r="A192" i="17"/>
  <c r="B31" i="17"/>
  <c r="A13" i="17"/>
  <c r="B1077" i="17"/>
  <c r="A1051" i="17"/>
  <c r="A908" i="17"/>
  <c r="A545" i="17"/>
  <c r="B1167" i="17"/>
  <c r="A424" i="17"/>
  <c r="B1194" i="17"/>
  <c r="A1082" i="17"/>
  <c r="B1098" i="17"/>
  <c r="A1341" i="17"/>
  <c r="B276" i="17"/>
  <c r="B25" i="17"/>
  <c r="B532" i="17"/>
  <c r="A367" i="17"/>
  <c r="A273" i="17"/>
  <c r="B345" i="17"/>
  <c r="B619" i="17"/>
  <c r="A634" i="17"/>
  <c r="A390" i="17"/>
  <c r="A547" i="17"/>
  <c r="A753" i="17"/>
  <c r="A960" i="17"/>
  <c r="B275" i="17"/>
  <c r="A1378" i="17"/>
  <c r="A638" i="17"/>
  <c r="A1179" i="17"/>
  <c r="A1116" i="17"/>
  <c r="A409" i="17"/>
  <c r="A860" i="17"/>
  <c r="B527" i="17"/>
  <c r="A1338" i="17"/>
  <c r="B1289" i="17"/>
  <c r="A557" i="17"/>
  <c r="A1223" i="17"/>
  <c r="A674" i="17"/>
  <c r="B1456" i="17"/>
  <c r="B1323" i="17"/>
  <c r="B310" i="17"/>
  <c r="A381" i="17"/>
  <c r="A874" i="17"/>
  <c r="A555" i="17"/>
  <c r="A813" i="17"/>
  <c r="B999" i="17"/>
  <c r="B1026" i="17"/>
  <c r="B1147" i="17"/>
  <c r="A1234" i="17"/>
  <c r="A122" i="17"/>
  <c r="A1267" i="17"/>
  <c r="A373" i="17"/>
  <c r="B634" i="17"/>
  <c r="A218" i="17"/>
  <c r="A620" i="17"/>
  <c r="B213" i="17"/>
  <c r="B1269" i="17"/>
  <c r="B864" i="17"/>
  <c r="A1332" i="17"/>
  <c r="A266" i="17"/>
  <c r="B1435" i="17"/>
  <c r="B380" i="17"/>
  <c r="A1077" i="17"/>
  <c r="A586" i="17"/>
  <c r="A1139" i="17"/>
  <c r="A841" i="17"/>
  <c r="A931" i="17"/>
  <c r="B1300" i="17"/>
  <c r="A1459" i="17"/>
  <c r="B770" i="17"/>
  <c r="A1186" i="17"/>
  <c r="A1266" i="17"/>
  <c r="B1143" i="17"/>
  <c r="B738" i="17"/>
  <c r="A802" i="17"/>
  <c r="A1352" i="17"/>
  <c r="A606" i="17"/>
  <c r="A1001" i="17"/>
  <c r="A1167" i="17"/>
  <c r="B985" i="17"/>
  <c r="B1161" i="17"/>
  <c r="A1301" i="17"/>
  <c r="B517" i="17"/>
  <c r="A91" i="17"/>
  <c r="B1088" i="17"/>
  <c r="A321" i="17"/>
  <c r="A761" i="17"/>
  <c r="B1337" i="17"/>
  <c r="B1133" i="17"/>
  <c r="B320" i="17"/>
  <c r="B746" i="17"/>
  <c r="B1475" i="17"/>
  <c r="A832" i="17"/>
  <c r="B1291" i="17"/>
  <c r="A651" i="17"/>
  <c r="A434" i="17"/>
  <c r="B553" i="17"/>
  <c r="B1097" i="17"/>
  <c r="A985" i="17"/>
  <c r="A958" i="17"/>
  <c r="A169" i="17"/>
  <c r="B763" i="17"/>
  <c r="B188" i="17"/>
  <c r="B1449" i="17"/>
  <c r="A881" i="17"/>
  <c r="A1324" i="17"/>
  <c r="A474" i="17"/>
  <c r="A1021" i="17"/>
  <c r="B52" i="17"/>
  <c r="B1371" i="17"/>
  <c r="B1146" i="17"/>
  <c r="B951" i="17"/>
  <c r="A258" i="17"/>
  <c r="A1041" i="17"/>
  <c r="A1359" i="17"/>
  <c r="B1446" i="17"/>
  <c r="B766" i="17"/>
  <c r="B679" i="17"/>
  <c r="B466" i="17"/>
  <c r="B492" i="17"/>
  <c r="B998" i="17"/>
  <c r="B332" i="17"/>
  <c r="B1334" i="17"/>
  <c r="B1421" i="17"/>
  <c r="B718" i="17"/>
  <c r="A550" i="17"/>
  <c r="A925" i="17"/>
  <c r="B641" i="17"/>
  <c r="B1073" i="17"/>
  <c r="A472" i="17"/>
  <c r="B1410" i="17"/>
  <c r="B387" i="17"/>
  <c r="B78" i="17"/>
  <c r="B270" i="17"/>
  <c r="A237" i="17"/>
  <c r="A403" i="17"/>
  <c r="A1376" i="17"/>
  <c r="A307" i="17"/>
  <c r="A704" i="17"/>
  <c r="B1036" i="17"/>
  <c r="A1190" i="17"/>
  <c r="A1156" i="17"/>
  <c r="B1293" i="17"/>
  <c r="B852" i="17"/>
  <c r="A332" i="17"/>
  <c r="A1445" i="17"/>
  <c r="A546" i="17"/>
  <c r="B1450" i="17"/>
  <c r="A865" i="17"/>
  <c r="A217" i="17"/>
  <c r="A12" i="17"/>
  <c r="B215" i="17"/>
  <c r="A585" i="17"/>
  <c r="A922" i="17"/>
  <c r="A977" i="17"/>
  <c r="B863" i="17"/>
  <c r="A749" i="17"/>
  <c r="B779" i="17"/>
  <c r="A1143" i="17"/>
  <c r="B1202" i="17"/>
  <c r="A322" i="17"/>
  <c r="A1074" i="17"/>
  <c r="B773" i="17"/>
  <c r="A907" i="17"/>
  <c r="A240" i="17"/>
  <c r="B1397" i="17"/>
  <c r="A656" i="17"/>
  <c r="A1164" i="17"/>
  <c r="B971" i="17"/>
  <c r="A1455" i="17"/>
  <c r="A167" i="17"/>
  <c r="B447" i="17"/>
  <c r="A613" i="17"/>
  <c r="A1232" i="17"/>
  <c r="A904" i="17"/>
  <c r="A224" i="17"/>
  <c r="A1240" i="17"/>
  <c r="B561" i="17"/>
  <c r="A290" i="17"/>
  <c r="B1418" i="17"/>
  <c r="B955" i="17"/>
  <c r="B785" i="17"/>
  <c r="A754" i="17"/>
  <c r="B1180" i="17"/>
  <c r="A1236" i="17"/>
  <c r="A1189" i="17"/>
  <c r="B1381" i="17"/>
  <c r="B885" i="17"/>
  <c r="B71" i="17"/>
  <c r="A301" i="17"/>
  <c r="A184" i="17"/>
  <c r="B155" i="17"/>
  <c r="A259" i="17"/>
  <c r="B1353" i="17"/>
  <c r="A188" i="17"/>
  <c r="A293" i="17"/>
  <c r="B124" i="17"/>
  <c r="B940" i="17"/>
  <c r="B1499" i="17"/>
  <c r="A146" i="17"/>
  <c r="A596" i="17"/>
  <c r="A69" i="17"/>
  <c r="B1156" i="17"/>
  <c r="A540" i="17"/>
  <c r="A1091" i="17"/>
  <c r="B854" i="17"/>
  <c r="A702" i="17"/>
  <c r="A1013" i="17"/>
  <c r="B866" i="17"/>
  <c r="A660" i="17"/>
  <c r="B600" i="17"/>
  <c r="A133" i="17"/>
  <c r="A101" i="17"/>
  <c r="B771" i="17"/>
  <c r="A379" i="17"/>
  <c r="B1274" i="17"/>
  <c r="B936" i="17"/>
  <c r="B62" i="17"/>
  <c r="A815" i="17"/>
  <c r="B1045" i="17"/>
  <c r="B251" i="17"/>
  <c r="A335" i="17"/>
  <c r="B1461" i="17"/>
  <c r="B169" i="17"/>
  <c r="B256" i="17"/>
  <c r="B199" i="17"/>
  <c r="B1438" i="17"/>
  <c r="B88" i="17"/>
  <c r="A539" i="17"/>
  <c r="B1281" i="17"/>
  <c r="A1295" i="17"/>
  <c r="A855" i="17"/>
  <c r="K23" i="1"/>
  <c r="B453" i="17"/>
  <c r="A767" i="17"/>
  <c r="B519" i="17"/>
  <c r="A636" i="17"/>
  <c r="B1463" i="17"/>
  <c r="B984" i="17"/>
  <c r="A893" i="17"/>
  <c r="A1313" i="17"/>
  <c r="A691" i="17"/>
  <c r="A708" i="17"/>
  <c r="A104" i="17"/>
  <c r="B1262" i="17"/>
  <c r="A494" i="17"/>
  <c r="A1346" i="17"/>
  <c r="A1022" i="17"/>
  <c r="R18" i="1"/>
  <c r="B138" i="17"/>
  <c r="A257" i="17"/>
  <c r="A495" i="17"/>
  <c r="B592" i="17"/>
  <c r="B533" i="17"/>
  <c r="A348" i="17"/>
  <c r="B157" i="17"/>
  <c r="B1076" i="17"/>
  <c r="A490" i="17"/>
  <c r="A696" i="17"/>
  <c r="C1" i="17"/>
  <c r="A917" i="17"/>
  <c r="A989" i="17"/>
  <c r="A412" i="17"/>
  <c r="A1386" i="17"/>
  <c r="B776" i="17"/>
  <c r="A141" i="17"/>
  <c r="A681" i="17"/>
  <c r="B784" i="17"/>
  <c r="B805" i="17"/>
  <c r="B1344" i="17"/>
  <c r="A222" i="17"/>
  <c r="A671" i="17"/>
  <c r="A616" i="17"/>
  <c r="B1048" i="17"/>
  <c r="A836" i="17"/>
  <c r="A791" i="17"/>
  <c r="A75" i="17"/>
  <c r="B1278" i="17"/>
  <c r="A590" i="17"/>
  <c r="B1347" i="17"/>
  <c r="A1305" i="17"/>
  <c r="A788" i="17"/>
  <c r="A385" i="17"/>
  <c r="B1002" i="17"/>
  <c r="B515" i="17"/>
  <c r="B1139" i="17"/>
  <c r="B721" i="17"/>
  <c r="B156" i="17"/>
  <c r="A757" i="17"/>
  <c r="B690" i="17"/>
  <c r="B1403" i="17"/>
  <c r="B551" i="17"/>
  <c r="B465" i="17"/>
  <c r="B1320" i="17"/>
  <c r="B1251" i="17"/>
  <c r="B661" i="17"/>
  <c r="A536" i="17"/>
  <c r="B417" i="17"/>
  <c r="A923" i="17"/>
  <c r="B819" i="17"/>
  <c r="B32" i="17"/>
  <c r="A1257" i="17"/>
  <c r="A752" i="17"/>
  <c r="A1136" i="17"/>
  <c r="A936" i="17"/>
  <c r="B1488" i="17"/>
  <c r="B452" i="17"/>
  <c r="B923" i="17"/>
  <c r="B1064" i="17"/>
  <c r="A507" i="17"/>
  <c r="A918" i="17"/>
  <c r="A1119" i="17"/>
  <c r="A1385" i="17"/>
  <c r="A1269" i="17"/>
  <c r="B700" i="17"/>
  <c r="A72" i="17"/>
  <c r="A1086" i="17"/>
  <c r="B475" i="17"/>
  <c r="B1117" i="17"/>
  <c r="B726" i="17"/>
  <c r="B636" i="17"/>
  <c r="A1398" i="17"/>
  <c r="B803" i="17"/>
  <c r="A645" i="17"/>
  <c r="B1230" i="17"/>
  <c r="B1331" i="17"/>
  <c r="A17" i="17"/>
  <c r="B318" i="17"/>
  <c r="B1303" i="17"/>
  <c r="B57" i="17"/>
  <c r="A1135" i="17"/>
  <c r="B468" i="17"/>
  <c r="A745" i="17"/>
  <c r="B214" i="17"/>
  <c r="B582" i="17"/>
  <c r="B831" i="17"/>
  <c r="B216" i="17"/>
  <c r="A103" i="17"/>
  <c r="B351" i="17"/>
  <c r="A714" i="17"/>
  <c r="A1271" i="17"/>
  <c r="A262" i="17"/>
  <c r="A1161" i="17"/>
  <c r="B112" i="17"/>
  <c r="A433" i="17"/>
  <c r="B1415" i="17"/>
  <c r="B526" i="17"/>
  <c r="B324" i="17"/>
  <c r="A697" i="17"/>
  <c r="A328" i="17"/>
  <c r="B493" i="17"/>
  <c r="A1490" i="17"/>
  <c r="B545" i="17"/>
  <c r="B795" i="17"/>
  <c r="B660" i="17"/>
  <c r="A353" i="17"/>
  <c r="B505" i="17"/>
  <c r="B932" i="17"/>
  <c r="A46" i="17"/>
  <c r="A622" i="17"/>
  <c r="B851" i="17"/>
  <c r="B177" i="17"/>
  <c r="A346" i="17"/>
  <c r="A116" i="17"/>
  <c r="A311" i="17"/>
  <c r="A1197" i="17"/>
  <c r="B1217" i="17"/>
  <c r="B907" i="17"/>
  <c r="A1432" i="17"/>
  <c r="A1231" i="17"/>
  <c r="B397" i="17"/>
  <c r="B945" i="17"/>
  <c r="B657" i="17"/>
  <c r="A1010" i="17"/>
  <c r="A1194" i="17"/>
  <c r="B300" i="17"/>
  <c r="B616" i="17"/>
  <c r="A308" i="17"/>
  <c r="B606" i="17"/>
  <c r="A690" i="17"/>
  <c r="B834" i="17"/>
  <c r="A1081" i="17"/>
  <c r="A1412" i="17"/>
  <c r="A652" i="17"/>
  <c r="B740" i="17"/>
  <c r="B575" i="17"/>
  <c r="B336" i="17"/>
  <c r="A1300" i="17"/>
  <c r="A1464" i="17"/>
  <c r="A1218" i="17"/>
  <c r="B130" i="17"/>
  <c r="A49" i="17"/>
  <c r="B314" i="17"/>
  <c r="A361" i="17"/>
  <c r="A518" i="17"/>
  <c r="A1034" i="17"/>
  <c r="A1203" i="17"/>
  <c r="A85" i="17"/>
  <c r="A556" i="17"/>
  <c r="A76" i="17"/>
  <c r="A1422" i="17"/>
  <c r="B113" i="17"/>
  <c r="A614" i="17"/>
  <c r="B680" i="17"/>
  <c r="A1154" i="17"/>
  <c r="A1087" i="17"/>
  <c r="A221" i="17"/>
  <c r="B135" i="17"/>
  <c r="B1166" i="17"/>
  <c r="B584" i="17"/>
  <c r="A1237" i="17"/>
  <c r="B552" i="17"/>
  <c r="B101" i="17"/>
  <c r="B1128" i="17"/>
  <c r="B1363" i="17"/>
  <c r="A1426" i="17"/>
  <c r="B617" i="17"/>
  <c r="A305" i="17"/>
  <c r="A947" i="17"/>
  <c r="A975" i="17"/>
  <c r="B637" i="17"/>
  <c r="A292" i="17"/>
  <c r="A675" i="17"/>
  <c r="B565" i="17"/>
  <c r="A1199" i="17"/>
  <c r="B435" i="17"/>
  <c r="B714" i="17"/>
  <c r="A1075" i="17"/>
  <c r="B1448" i="17"/>
  <c r="A1092" i="17"/>
  <c r="B670" i="17"/>
  <c r="B441" i="17"/>
  <c r="B865" i="17"/>
  <c r="A669" i="17"/>
  <c r="A1007" i="17"/>
  <c r="A106" i="17"/>
  <c r="B191" i="17"/>
  <c r="B1046" i="17"/>
  <c r="B574" i="17"/>
  <c r="A719" i="17"/>
  <c r="A500" i="17"/>
  <c r="B1382" i="17"/>
  <c r="B350" i="17"/>
  <c r="B1358" i="17"/>
  <c r="B1241" i="17"/>
  <c r="A502" i="17"/>
  <c r="B833" i="17"/>
  <c r="B843" i="17"/>
  <c r="B1071" i="17"/>
  <c r="A750" i="17"/>
  <c r="A414" i="17"/>
  <c r="B939" i="17"/>
  <c r="B450" i="17"/>
  <c r="B1261" i="17"/>
  <c r="B1352" i="17"/>
  <c r="A73" i="17"/>
  <c r="B209" i="17"/>
  <c r="B664" i="17"/>
  <c r="A793" i="17"/>
  <c r="B685" i="17"/>
  <c r="A358" i="17"/>
  <c r="A1187" i="17"/>
  <c r="A1165" i="17"/>
  <c r="A831" i="17"/>
  <c r="B1349" i="17"/>
  <c r="A1108" i="17"/>
  <c r="B306" i="17"/>
  <c r="B1280" i="17"/>
  <c r="B1377" i="17"/>
  <c r="A1042" i="17"/>
  <c r="B1473" i="17"/>
  <c r="B1328" i="17"/>
  <c r="A231" i="17"/>
  <c r="B431" i="17"/>
  <c r="A11" i="17"/>
  <c r="A207" i="17"/>
  <c r="B860" i="17"/>
  <c r="A1125" i="17"/>
  <c r="A1020" i="17"/>
  <c r="A355" i="17"/>
  <c r="B436" i="17"/>
  <c r="A1370" i="17"/>
  <c r="B709" i="17"/>
  <c r="B872" i="17"/>
  <c r="A435" i="17"/>
  <c r="A450" i="17"/>
  <c r="B218" i="17"/>
  <c r="A1339" i="17"/>
  <c r="A1050" i="17"/>
  <c r="B1237" i="17"/>
  <c r="B20" i="17"/>
  <c r="B1369" i="17"/>
  <c r="A560" i="17"/>
  <c r="B1070" i="17"/>
  <c r="B428" i="17"/>
  <c r="B513" i="17"/>
  <c r="A39" i="17"/>
  <c r="A4" i="17"/>
  <c r="A396" i="17"/>
  <c r="A291" i="17"/>
  <c r="A819" i="17"/>
  <c r="B86" i="17"/>
  <c r="A1103" i="17"/>
  <c r="B1115" i="17"/>
  <c r="A1229" i="17"/>
  <c r="A1468" i="17"/>
  <c r="A1474" i="17"/>
  <c r="B1058" i="17"/>
  <c r="A459" i="17"/>
  <c r="B103" i="17"/>
  <c r="A446" i="17"/>
  <c r="B938" i="17"/>
  <c r="B824" i="17"/>
  <c r="A487" i="17"/>
  <c r="B1" i="17"/>
  <c r="A24" i="17"/>
  <c r="A773" i="17"/>
  <c r="B499" i="17"/>
  <c r="B969" i="17"/>
  <c r="A1177" i="17"/>
  <c r="A808" i="17"/>
  <c r="B1137" i="17"/>
  <c r="A1009" i="17"/>
  <c r="B1459" i="17"/>
  <c r="A1481" i="17"/>
  <c r="B675" i="17"/>
  <c r="B1436" i="17"/>
  <c r="A523" i="17"/>
  <c r="B282" i="17"/>
  <c r="A338" i="17"/>
  <c r="A1326" i="17"/>
  <c r="B1364" i="17"/>
  <c r="B520" i="17"/>
  <c r="B1059" i="17"/>
  <c r="A1463" i="17"/>
  <c r="B916" i="17"/>
  <c r="A155" i="17"/>
  <c r="A1111" i="17"/>
  <c r="A1188" i="17"/>
  <c r="A28" i="17"/>
  <c r="A1358" i="17"/>
  <c r="A1023" i="17"/>
  <c r="B1493" i="17"/>
  <c r="B267" i="17"/>
  <c r="B927" i="17"/>
  <c r="B993" i="17"/>
  <c r="B1474" i="17"/>
  <c r="A1446" i="17"/>
  <c r="B495" i="17"/>
  <c r="B462" i="17"/>
  <c r="B174" i="17"/>
  <c r="A822" i="17"/>
  <c r="B732" i="17"/>
  <c r="B1186" i="17"/>
  <c r="B1416" i="17"/>
  <c r="A1364" i="17"/>
  <c r="A999" i="17"/>
  <c r="B935" i="17"/>
  <c r="B323" i="17"/>
  <c r="B290" i="17"/>
  <c r="B378" i="17"/>
  <c r="A861" i="17"/>
  <c r="A77" i="17"/>
  <c r="B383" i="17"/>
  <c r="B1027" i="17"/>
  <c r="B556" i="17"/>
  <c r="B58" i="17"/>
  <c r="B1395" i="17"/>
  <c r="B325" i="17"/>
  <c r="A260" i="17"/>
  <c r="A1484" i="17"/>
  <c r="B748" i="17"/>
  <c r="A571" i="17"/>
  <c r="A1337" i="17"/>
  <c r="A14" i="17"/>
  <c r="A882" i="17"/>
  <c r="B777" i="17"/>
  <c r="A665" i="17"/>
  <c r="A517" i="17"/>
  <c r="A297" i="17"/>
  <c r="A304" i="17"/>
  <c r="B1304" i="17"/>
  <c r="B654" i="17"/>
  <c r="A1040" i="17"/>
  <c r="B621" i="17"/>
  <c r="A625" i="17"/>
  <c r="B789" i="17"/>
  <c r="B558" i="17"/>
  <c r="B662" i="17"/>
  <c r="B859" i="17"/>
  <c r="A421" i="17"/>
  <c r="B702" i="17"/>
  <c r="A902" i="17"/>
  <c r="A1089" i="17"/>
  <c r="B1414" i="17"/>
  <c r="A1134" i="17"/>
  <c r="B281" i="17"/>
  <c r="B707" i="17"/>
  <c r="A268" i="17"/>
  <c r="A583" i="17"/>
  <c r="A206" i="17"/>
  <c r="B69" i="17"/>
  <c r="B693" i="17"/>
  <c r="B531" i="17"/>
  <c r="B1340" i="17"/>
  <c r="B947" i="17"/>
  <c r="A1425" i="17"/>
  <c r="A26" i="17"/>
  <c r="B1016" i="17"/>
  <c r="B915" i="17"/>
  <c r="B1120" i="17"/>
  <c r="B376" i="17"/>
  <c r="A158" i="17"/>
  <c r="B1287" i="17"/>
  <c r="A609" i="17"/>
  <c r="A436" i="17"/>
  <c r="A1368" i="17"/>
  <c r="B451" i="17"/>
  <c r="B1321" i="17"/>
  <c r="A847" i="17"/>
  <c r="B1361" i="17"/>
  <c r="B210" i="17"/>
  <c r="A417" i="17"/>
  <c r="A447" i="17"/>
  <c r="B1441" i="17"/>
  <c r="B483" i="17"/>
  <c r="A1403" i="17"/>
  <c r="A1037" i="17"/>
  <c r="A5" i="17"/>
  <c r="B768" i="17"/>
  <c r="B1425" i="17"/>
  <c r="A1097" i="17"/>
  <c r="A398" i="17"/>
  <c r="B41" i="17"/>
  <c r="A649" i="17"/>
  <c r="B1402" i="17"/>
  <c r="A196" i="17"/>
  <c r="B901" i="17"/>
  <c r="B1086" i="17"/>
  <c r="B642" i="17"/>
  <c r="B403" i="17"/>
  <c r="A884" i="17"/>
  <c r="B892" i="17"/>
  <c r="B875" i="17"/>
  <c r="A842" i="17"/>
  <c r="A498" i="17"/>
  <c r="A758" i="17"/>
  <c r="B529" i="17"/>
  <c r="B1254" i="17"/>
  <c r="B1343" i="17"/>
  <c r="B1204" i="17"/>
  <c r="B949" i="17"/>
  <c r="A296" i="17"/>
  <c r="A317" i="17"/>
  <c r="B410" i="17"/>
  <c r="B99" i="17"/>
  <c r="A1328" i="17"/>
  <c r="A387" i="17"/>
  <c r="B759" i="17"/>
  <c r="B1490" i="17"/>
  <c r="A55" i="17"/>
  <c r="B867" i="17"/>
  <c r="B1393" i="17"/>
  <c r="B712" i="17"/>
  <c r="B365" i="17"/>
  <c r="A543" i="17"/>
  <c r="A748" i="17"/>
  <c r="B1270" i="17"/>
  <c r="A843" i="17"/>
  <c r="B611" i="17"/>
  <c r="A631" i="17"/>
  <c r="B137" i="17"/>
  <c r="A1118" i="17"/>
  <c r="B384" i="17"/>
  <c r="A760" i="17"/>
  <c r="A1057" i="17"/>
  <c r="B258" i="17"/>
  <c r="B720" i="17"/>
  <c r="A86" i="17"/>
  <c r="B1203" i="17"/>
  <c r="B70" i="17"/>
  <c r="A1479" i="17"/>
  <c r="A255" i="17"/>
  <c r="A164" i="17"/>
  <c r="B958" i="17"/>
  <c r="B541" i="17"/>
  <c r="B511" i="17"/>
  <c r="A208" i="17"/>
  <c r="A927" i="17"/>
  <c r="B728" i="17"/>
  <c r="B1477" i="17"/>
  <c r="A359" i="17"/>
  <c r="B880" i="17"/>
  <c r="B134" i="17"/>
  <c r="B80" i="17"/>
  <c r="A194" i="17"/>
  <c r="A1038" i="17"/>
  <c r="A246" i="17"/>
  <c r="A1289" i="17"/>
  <c r="B1332" i="17"/>
  <c r="B424" i="17"/>
  <c r="B1462" i="17"/>
  <c r="B1235" i="17"/>
  <c r="B764" i="17"/>
  <c r="B1174" i="17"/>
  <c r="A670" i="17"/>
  <c r="B206" i="17"/>
  <c r="A193" i="17"/>
  <c r="B922" i="17"/>
  <c r="A1410" i="17"/>
  <c r="A1196" i="17"/>
  <c r="A830" i="17"/>
  <c r="B1482" i="17"/>
  <c r="A769" i="17"/>
  <c r="B268" i="17"/>
  <c r="A794" i="17"/>
  <c r="B878" i="17"/>
  <c r="A265" i="17"/>
  <c r="B742" i="17"/>
  <c r="B277" i="17"/>
  <c r="A1058" i="17"/>
  <c r="B231" i="17"/>
  <c r="A890" i="17"/>
  <c r="A679" i="17"/>
  <c r="B963" i="17"/>
  <c r="B507" i="17"/>
  <c r="A664" i="17"/>
  <c r="A31" i="17"/>
  <c r="B571" i="17"/>
  <c r="B184" i="17"/>
  <c r="A334" i="17"/>
  <c r="A732" i="17"/>
  <c r="A1498" i="17"/>
  <c r="A203" i="17"/>
  <c r="B1275" i="17"/>
  <c r="B463" i="17"/>
  <c r="A986" i="17"/>
  <c r="A216" i="17"/>
  <c r="B401" i="17"/>
  <c r="A347" i="17"/>
  <c r="A162" i="17"/>
  <c r="A1494" i="17"/>
  <c r="A1268" i="17"/>
  <c r="A492" i="17"/>
  <c r="A83" i="17"/>
  <c r="B930" i="17"/>
  <c r="B1265" i="17"/>
  <c r="A1283" i="17"/>
  <c r="B648" i="17"/>
  <c r="A1442" i="17"/>
  <c r="B60" i="17"/>
  <c r="A629" i="17"/>
  <c r="A944" i="17"/>
  <c r="A1308" i="17"/>
  <c r="A127" i="17"/>
  <c r="B1106" i="17"/>
  <c r="A20" i="17"/>
  <c r="A1172" i="17"/>
  <c r="B1305" i="17"/>
  <c r="A432" i="17"/>
  <c r="B1060" i="17"/>
  <c r="A256" i="17"/>
  <c r="A1026" i="17"/>
  <c r="A1107" i="17"/>
  <c r="A982" i="17"/>
  <c r="A1476" i="17"/>
  <c r="A937" i="17"/>
  <c r="A289" i="17"/>
  <c r="B921" i="17"/>
  <c r="A267" i="17"/>
  <c r="A1371" i="17"/>
  <c r="B382" i="17"/>
  <c r="A531" i="17"/>
  <c r="A114" i="17"/>
  <c r="A1263" i="17"/>
  <c r="A428" i="17"/>
  <c r="B1283" i="17"/>
  <c r="B873" i="17"/>
  <c r="A684" i="17"/>
  <c r="A211" i="17"/>
  <c r="A751" i="17"/>
  <c r="A1131" i="17"/>
  <c r="A948" i="17"/>
  <c r="A998" i="17"/>
  <c r="B1191" i="17"/>
  <c r="C4" i="17"/>
  <c r="A166" i="17"/>
  <c r="A774" i="17"/>
  <c r="B1150" i="17"/>
  <c r="B83" i="17"/>
  <c r="A420" i="17"/>
  <c r="A895" i="17"/>
  <c r="B1111" i="17"/>
  <c r="A269" i="17"/>
  <c r="B303" i="17"/>
  <c r="B542" i="17"/>
  <c r="A67" i="17"/>
  <c r="B950" i="17"/>
  <c r="A1306" i="17"/>
  <c r="A887" i="17"/>
  <c r="B399" i="17"/>
  <c r="A872" i="17"/>
  <c r="A205" i="17"/>
  <c r="A131" i="17"/>
  <c r="A1019" i="17"/>
  <c r="B1385" i="17"/>
  <c r="B393" i="17"/>
  <c r="A1113" i="17"/>
  <c r="A659" i="17"/>
  <c r="B737" i="17"/>
  <c r="A496" i="17"/>
  <c r="B340" i="17"/>
  <c r="B272" i="17"/>
  <c r="A1059" i="17"/>
  <c r="B631" i="17"/>
  <c r="B811" i="17"/>
  <c r="A685" i="17"/>
  <c r="B521" i="17"/>
  <c r="B1370" i="17"/>
  <c r="A764" i="17"/>
  <c r="A175" i="17"/>
  <c r="B114" i="17"/>
  <c r="B1485" i="17"/>
  <c r="B173" i="17"/>
  <c r="B271" i="17"/>
  <c r="A834" i="17"/>
  <c r="B362" i="17"/>
  <c r="A1471" i="17"/>
  <c r="B812" i="17"/>
  <c r="B97" i="17"/>
  <c r="A740" i="17"/>
  <c r="B594" i="17"/>
  <c r="A1272" i="17"/>
  <c r="A161" i="17"/>
  <c r="A1260" i="17"/>
  <c r="A9" i="17"/>
  <c r="A1102" i="17"/>
  <c r="B548" i="17"/>
  <c r="B1055" i="17"/>
  <c r="A473" i="17"/>
  <c r="A1418" i="17"/>
  <c r="B1068" i="17"/>
  <c r="B775" i="17"/>
  <c r="A768" i="17"/>
  <c r="C3" i="17"/>
  <c r="A1470" i="17"/>
  <c r="B93" i="17"/>
  <c r="B244" i="17"/>
  <c r="B772" i="17"/>
  <c r="B61" i="17"/>
  <c r="A419" i="17"/>
  <c r="B444" i="17"/>
  <c r="A315" i="17"/>
  <c r="B632" i="17"/>
  <c r="B1142" i="17"/>
  <c r="B828" i="17"/>
  <c r="B8" i="17"/>
  <c r="A587" i="17"/>
  <c r="B1219" i="17"/>
  <c r="B223" i="17"/>
  <c r="A854" i="17"/>
  <c r="A483" i="17"/>
  <c r="A70" i="17"/>
  <c r="A1499" i="17"/>
  <c r="B1480" i="17"/>
  <c r="B406" i="17"/>
  <c r="A437" i="17"/>
  <c r="A687" i="17"/>
  <c r="B230" i="17"/>
  <c r="A965" i="17"/>
  <c r="B1286" i="17"/>
  <c r="A1365" i="17"/>
  <c r="B1012" i="17"/>
  <c r="B1212" i="17"/>
  <c r="A1294" i="17"/>
  <c r="A746" i="17"/>
  <c r="A812" i="17"/>
  <c r="A966" i="17"/>
  <c r="A1244" i="17"/>
  <c r="B1108" i="17"/>
  <c r="B1125" i="17"/>
  <c r="B960" i="17"/>
  <c r="A163" i="17"/>
  <c r="A454" i="17"/>
  <c r="B294" i="17"/>
  <c r="A1192" i="17"/>
  <c r="B1277" i="17"/>
  <c r="A277" i="17"/>
  <c r="A829" i="17"/>
  <c r="A295" i="17"/>
  <c r="A96" i="17"/>
  <c r="A519" i="17"/>
  <c r="A181" i="17"/>
  <c r="A970" i="17"/>
  <c r="B555" i="17"/>
  <c r="B1051" i="17"/>
  <c r="B666" i="17"/>
  <c r="A765" i="17"/>
  <c r="B1207" i="17"/>
  <c r="A809" i="17"/>
  <c r="A234" i="17"/>
  <c r="A1356" i="17"/>
  <c r="B1401" i="17"/>
  <c r="B678" i="17"/>
  <c r="B18" i="17"/>
  <c r="B633" i="17"/>
  <c r="A362" i="17"/>
  <c r="A364" i="17"/>
  <c r="A1461" i="17"/>
  <c r="B1103" i="17"/>
  <c r="B363" i="17"/>
  <c r="A210" i="17"/>
  <c r="A532" i="17"/>
  <c r="B498" i="17"/>
  <c r="B1348" i="17"/>
  <c r="B522" i="17"/>
  <c r="A1126" i="17"/>
  <c r="B254" i="17"/>
  <c r="B53" i="17"/>
  <c r="B1198" i="17"/>
  <c r="A423" i="17"/>
  <c r="A1123" i="17"/>
  <c r="A867" i="17"/>
  <c r="A976" i="17"/>
  <c r="A174" i="17"/>
  <c r="A1031" i="17"/>
  <c r="B618" i="17"/>
  <c r="B1209" i="17"/>
  <c r="B514" i="17"/>
  <c r="B870" i="17"/>
  <c r="B524" i="17"/>
  <c r="B1290" i="17"/>
  <c r="A807" i="17"/>
  <c r="A1182" i="17"/>
  <c r="A1428" i="17"/>
  <c r="A1163" i="17"/>
  <c r="A526" i="17"/>
  <c r="B655" i="17"/>
  <c r="B564" i="17"/>
  <c r="A37" i="17"/>
  <c r="B1330" i="17"/>
  <c r="B51" i="17"/>
  <c r="B1008" i="17"/>
  <c r="A845" i="17"/>
  <c r="A942" i="17"/>
  <c r="B298" i="17"/>
  <c r="A783" i="17"/>
  <c r="A274" i="17"/>
  <c r="A1067" i="17"/>
  <c r="A672" i="17"/>
  <c r="B129" i="17"/>
  <c r="A792" i="17"/>
  <c r="A312" i="17"/>
  <c r="B189" i="17"/>
  <c r="B1126" i="17"/>
  <c r="B1433" i="17"/>
  <c r="B280" i="17"/>
  <c r="A1273" i="17"/>
  <c r="A896" i="17"/>
  <c r="A980" i="17"/>
  <c r="A1160" i="17"/>
  <c r="B59" i="17"/>
  <c r="A525" i="17"/>
  <c r="B1072" i="17"/>
  <c r="B799" i="17"/>
  <c r="A25" i="17"/>
  <c r="B1306" i="17"/>
  <c r="B347" i="17"/>
  <c r="B337" i="17"/>
  <c r="A1486" i="17"/>
  <c r="A885" i="17"/>
  <c r="A930" i="17"/>
  <c r="A1256" i="17"/>
  <c r="B744" i="17"/>
  <c r="A1016" i="17"/>
  <c r="A140" i="17"/>
  <c r="B1151" i="17"/>
  <c r="B1006" i="17"/>
  <c r="A711" i="17"/>
  <c r="B809" i="17"/>
  <c r="A806" i="17"/>
  <c r="B1420" i="17"/>
  <c r="A725" i="17"/>
  <c r="A1438" i="17"/>
  <c r="B202" i="17"/>
  <c r="B43" i="17"/>
  <c r="A950" i="17"/>
  <c r="B837" i="17"/>
  <c r="B287" i="17"/>
  <c r="A110" i="17"/>
  <c r="B143" i="17"/>
  <c r="B1341" i="17"/>
  <c r="A601" i="17"/>
  <c r="A906" i="17"/>
  <c r="B27" i="17"/>
  <c r="B1132" i="17"/>
  <c r="B1232" i="17"/>
  <c r="B1367" i="17"/>
  <c r="A1080" i="17"/>
  <c r="A242" i="17"/>
  <c r="B75" i="17"/>
  <c r="B274" i="17"/>
  <c r="A962" i="17"/>
  <c r="A249" i="17"/>
  <c r="A1032" i="17"/>
  <c r="B846" i="17"/>
  <c r="A1215" i="17"/>
  <c r="A284" i="17"/>
  <c r="A1319" i="17"/>
  <c r="A1447" i="17"/>
  <c r="B1437" i="17"/>
  <c r="B1037" i="17"/>
  <c r="B425" i="17"/>
  <c r="B733" i="17"/>
  <c r="B1434" i="17"/>
  <c r="A699" i="17"/>
  <c r="A850" i="17"/>
  <c r="A1435" i="17"/>
  <c r="B630" i="17"/>
  <c r="B534" i="17"/>
  <c r="A1146" i="17"/>
  <c r="A964" i="17"/>
  <c r="A7" i="17"/>
  <c r="B1009" i="17"/>
  <c r="B335" i="17"/>
  <c r="B3" i="17"/>
  <c r="B460" i="17"/>
  <c r="A1388" i="17"/>
  <c r="B844" i="17"/>
  <c r="A343" i="17"/>
  <c r="B437" i="17"/>
  <c r="B1481" i="17"/>
  <c r="A953" i="17"/>
  <c r="A824" i="17"/>
  <c r="A36" i="17"/>
  <c r="B697" i="17"/>
  <c r="A1348" i="17"/>
  <c r="B442" i="17"/>
  <c r="B388" i="17"/>
  <c r="B19" i="17"/>
  <c r="B377" i="17"/>
  <c r="B1478" i="17"/>
  <c r="B373" i="17"/>
  <c r="B937" i="17"/>
  <c r="A987" i="17"/>
  <c r="B490" i="17"/>
  <c r="A738" i="17"/>
  <c r="B576" i="17"/>
  <c r="B421" i="17"/>
  <c r="B1178" i="17"/>
  <c r="A1248" i="17"/>
  <c r="B151" i="17"/>
  <c r="A56" i="17"/>
  <c r="A471" i="17"/>
  <c r="B245" i="17"/>
  <c r="B330" i="17"/>
  <c r="B577" i="17"/>
  <c r="A633" i="17"/>
  <c r="B687" i="17"/>
  <c r="B1383" i="17"/>
  <c r="B1309" i="17"/>
  <c r="A541" i="17"/>
  <c r="B1062" i="17"/>
  <c r="B1430" i="17"/>
  <c r="B484" i="17"/>
  <c r="B1384" i="17"/>
  <c r="B371" i="17"/>
  <c r="B588" i="17"/>
  <c r="A388" i="17"/>
  <c r="B200" i="17"/>
  <c r="B957" i="17"/>
  <c r="A852" i="17"/>
  <c r="A804" i="17"/>
  <c r="B1486" i="17"/>
  <c r="A427" i="17"/>
  <c r="A1444" i="17"/>
  <c r="A1383" i="17"/>
  <c r="B761" i="17"/>
  <c r="B10" i="17"/>
  <c r="B212" i="17"/>
  <c r="A657" i="17"/>
  <c r="B42" i="17"/>
  <c r="A1316" i="17"/>
  <c r="B11" i="17"/>
  <c r="A503" i="17"/>
  <c r="A897" i="17"/>
  <c r="B402" i="17"/>
  <c r="A195" i="17"/>
  <c r="B477" i="17"/>
  <c r="A280" i="17"/>
  <c r="A1393" i="17"/>
  <c r="B537" i="17"/>
  <c r="B1476" i="17"/>
  <c r="B607" i="17"/>
  <c r="A612" i="17"/>
  <c r="B344" i="17"/>
  <c r="B440" i="17"/>
  <c r="B1307" i="17"/>
  <c r="B1248" i="17"/>
  <c r="B125" i="17"/>
  <c r="A448" i="17"/>
  <c r="A478" i="17"/>
  <c r="A439" i="17"/>
  <c r="B23" i="17"/>
  <c r="B49" i="17"/>
  <c r="A513" i="17"/>
  <c r="B599" i="17"/>
  <c r="A747" i="17"/>
  <c r="A877" i="17"/>
  <c r="B540" i="17"/>
  <c r="B683" i="17"/>
  <c r="A608" i="17"/>
  <c r="A1363" i="17"/>
  <c r="A1454" i="17"/>
  <c r="B610" i="17"/>
  <c r="B1104" i="17"/>
  <c r="A864" i="17"/>
  <c r="A701" i="17"/>
  <c r="A1317" i="17"/>
  <c r="B158" i="17"/>
  <c r="B249" i="17"/>
  <c r="B1190" i="17"/>
  <c r="A102" i="17"/>
  <c r="B411" i="17"/>
  <c r="A339" i="17"/>
  <c r="B1039" i="17"/>
  <c r="A248" i="17"/>
  <c r="B581" i="17"/>
  <c r="A366" i="17"/>
  <c r="B1294" i="17"/>
  <c r="A121" i="17"/>
  <c r="B1426" i="17"/>
  <c r="A1230" i="17"/>
  <c r="A611" i="17"/>
  <c r="A1030" i="17"/>
  <c r="B1423" i="17"/>
  <c r="A799" i="17"/>
  <c r="B1003" i="17"/>
  <c r="B1165" i="17"/>
  <c r="B682" i="17"/>
  <c r="B107" i="17"/>
  <c r="B355" i="17"/>
  <c r="A535" i="17"/>
  <c r="A484" i="17"/>
  <c r="B501" i="17"/>
  <c r="A481" i="17"/>
  <c r="B82" i="17"/>
  <c r="B962" i="17"/>
  <c r="A1145" i="17"/>
  <c r="A408" i="17"/>
  <c r="A919" i="17"/>
  <c r="A598" i="17"/>
  <c r="B1324" i="17"/>
  <c r="B1264" i="17"/>
  <c r="B769" i="17"/>
  <c r="B753" i="17"/>
  <c r="B1000" i="17"/>
  <c r="A1292" i="17"/>
  <c r="A1380" i="17"/>
  <c r="A1112" i="17"/>
  <c r="B734" i="17"/>
  <c r="B252" i="17"/>
  <c r="B729" i="17"/>
  <c r="B1110" i="17"/>
  <c r="B1470" i="17"/>
  <c r="A1062" i="17"/>
  <c r="B1164" i="17"/>
  <c r="B420" i="17"/>
  <c r="B823" i="17"/>
  <c r="B857" i="17"/>
  <c r="A395" i="17"/>
  <c r="A992" i="17"/>
  <c r="B1399" i="17"/>
  <c r="B1042" i="17"/>
  <c r="A1340" i="17"/>
  <c r="B868" i="17"/>
  <c r="B1099" i="17"/>
  <c r="B1119" i="17"/>
  <c r="B1031" i="17"/>
  <c r="A521" i="17"/>
  <c r="A707" i="17"/>
  <c r="A337" i="17"/>
  <c r="A118" i="17"/>
  <c r="B278" i="17"/>
  <c r="B142" i="17"/>
  <c r="B590" i="17"/>
  <c r="B667" i="17"/>
  <c r="A148" i="17"/>
  <c r="A1226" i="17"/>
  <c r="A1138" i="17"/>
  <c r="B165" i="17"/>
  <c r="B583" i="17"/>
  <c r="B754" i="17"/>
  <c r="B1127" i="17"/>
  <c r="A724" i="17"/>
  <c r="B1394" i="17"/>
  <c r="A1492" i="17"/>
  <c r="B1093" i="17"/>
  <c r="B1302" i="17"/>
  <c r="A177" i="17"/>
  <c r="A703" i="17"/>
  <c r="A666" i="17"/>
  <c r="A529" i="17"/>
  <c r="A1221" i="17"/>
  <c r="A1349" i="17"/>
  <c r="A554" i="17"/>
  <c r="B1168" i="17"/>
  <c r="B126" i="17"/>
  <c r="A1185" i="17"/>
  <c r="B438" i="17"/>
  <c r="A1320" i="17"/>
  <c r="A857" i="17"/>
  <c r="A61" i="17"/>
  <c r="A805" i="17"/>
  <c r="B90" i="17"/>
  <c r="B593" i="17"/>
  <c r="A377" i="17"/>
  <c r="A157" i="17"/>
  <c r="B750" i="17"/>
  <c r="A663" i="17"/>
  <c r="A786" i="17"/>
  <c r="A1211" i="17"/>
  <c r="B469" i="17"/>
  <c r="A737" i="17"/>
  <c r="A1064" i="17"/>
  <c r="A1115" i="17"/>
  <c r="B489" i="17"/>
  <c r="A892" i="17"/>
  <c r="A763" i="17"/>
  <c r="A300" i="17"/>
  <c r="B613" i="17"/>
  <c r="B470" i="17"/>
  <c r="B1327" i="17"/>
  <c r="A186" i="17"/>
  <c r="A1083" i="17"/>
  <c r="B516" i="17"/>
  <c r="B1001" i="17"/>
  <c r="B386" i="17"/>
  <c r="B1365" i="17"/>
  <c r="B482" i="17"/>
  <c r="B279" i="17"/>
  <c r="B91" i="17"/>
  <c r="B331" i="17"/>
  <c r="A372" i="17"/>
  <c r="B719" i="17"/>
  <c r="B1285" i="17"/>
  <c r="B765" i="17"/>
  <c r="B140" i="17"/>
  <c r="A95" i="17"/>
  <c r="B352" i="17"/>
  <c r="A1381" i="17"/>
  <c r="B1069" i="17"/>
  <c r="A542" i="17"/>
  <c r="B1458" i="17"/>
  <c r="B1244" i="17"/>
  <c r="B1184" i="17"/>
  <c r="B605" i="17"/>
  <c r="A1473" i="17"/>
  <c r="B396" i="17"/>
  <c r="A480" i="17"/>
  <c r="A176" i="17"/>
  <c r="A623" i="17"/>
  <c r="B1326" i="17"/>
  <c r="A1467" i="17"/>
  <c r="A800" i="17"/>
  <c r="B1052" i="17"/>
  <c r="B160" i="17"/>
  <c r="B197" i="17"/>
  <c r="A1158" i="17"/>
  <c r="B141" i="17"/>
  <c r="B309" i="17"/>
  <c r="B1247" i="17"/>
  <c r="A333" i="17"/>
  <c r="B76" i="17"/>
  <c r="A1195" i="17"/>
  <c r="B321" i="17"/>
  <c r="A1449" i="17"/>
  <c r="A1488" i="17"/>
  <c r="A40" i="17"/>
  <c r="B1445" i="17"/>
  <c r="A1144" i="17"/>
  <c r="B434" i="17"/>
  <c r="A93" i="17"/>
  <c r="B211" i="17"/>
  <c r="B550" i="17"/>
  <c r="A1198" i="17"/>
  <c r="A1259" i="17"/>
  <c r="B1082" i="17"/>
  <c r="A302" i="17"/>
  <c r="A241" i="17"/>
  <c r="B391" i="17"/>
  <c r="B1273" i="17"/>
  <c r="B120" i="17"/>
  <c r="A30" i="17"/>
  <c r="A457" i="17"/>
  <c r="B926" i="17"/>
  <c r="B1355" i="17"/>
  <c r="B390" i="17"/>
  <c r="B966" i="17"/>
  <c r="B84" i="17"/>
  <c r="B443" i="17"/>
  <c r="B1182" i="17"/>
  <c r="A988" i="17"/>
  <c r="A1312" i="17"/>
  <c r="A1462" i="17"/>
  <c r="A1044" i="17"/>
  <c r="A138" i="17"/>
  <c r="A1008" i="17"/>
  <c r="B1224" i="17"/>
  <c r="B838" i="17"/>
  <c r="B665" i="17"/>
  <c r="B861" i="17"/>
  <c r="B579" i="17"/>
  <c r="A1003" i="17"/>
  <c r="B361" i="17"/>
  <c r="B890" i="17"/>
  <c r="A628" i="17"/>
  <c r="B487" i="17"/>
  <c r="B133" i="17"/>
  <c r="A1296" i="17"/>
  <c r="B163" i="17"/>
  <c r="B1160" i="17"/>
  <c r="A577" i="17"/>
  <c r="B327" i="17"/>
  <c r="B208" i="17"/>
  <c r="B1148" i="17"/>
  <c r="B1227" i="17"/>
  <c r="B1206" i="17"/>
  <c r="B559" i="17"/>
  <c r="B30" i="17"/>
  <c r="B201" i="17"/>
  <c r="A159" i="17"/>
  <c r="A227" i="17"/>
  <c r="A940" i="17"/>
  <c r="A99" i="17"/>
  <c r="B1249" i="17"/>
  <c r="B457" i="17"/>
  <c r="A894" i="17"/>
  <c r="A677" i="17"/>
  <c r="B1056" i="17"/>
  <c r="B127" i="17"/>
  <c r="A1411" i="17"/>
  <c r="B557" i="17"/>
  <c r="B326" i="17"/>
  <c r="B651" i="17"/>
  <c r="A871" i="17"/>
  <c r="B835" i="17"/>
  <c r="A1133" i="17"/>
  <c r="A790" i="17"/>
  <c r="B148" i="17"/>
  <c r="B1047" i="17"/>
  <c r="B1021" i="17"/>
  <c r="A1049" i="17"/>
  <c r="A1293" i="17"/>
  <c r="B1424" i="17"/>
  <c r="A1132" i="17"/>
  <c r="A1151" i="17"/>
  <c r="B964" i="17"/>
  <c r="A597" i="17"/>
  <c r="A397" i="17"/>
  <c r="B956" i="17"/>
  <c r="B808" i="17"/>
  <c r="A710" i="17"/>
  <c r="A689" i="17"/>
  <c r="A1336" i="17"/>
  <c r="B681" i="17"/>
  <c r="B472" i="17"/>
  <c r="A969" i="17"/>
  <c r="B304" i="17"/>
  <c r="A856" i="17"/>
  <c r="A1343" i="17"/>
  <c r="A888" i="17"/>
  <c r="A288" i="17"/>
  <c r="A994" i="17"/>
  <c r="A1416" i="17"/>
  <c r="A576" i="17"/>
  <c r="B196" i="17"/>
  <c r="A1251" i="17"/>
  <c r="A374" i="17"/>
  <c r="A785" i="17"/>
  <c r="A1434" i="17"/>
  <c r="B538" i="17"/>
  <c r="B626" i="17"/>
  <c r="B423" i="17"/>
  <c r="B1259" i="17"/>
  <c r="A1275" i="17"/>
  <c r="B1354" i="17"/>
  <c r="A1360" i="17"/>
  <c r="B1079" i="17"/>
  <c r="A244" i="17"/>
  <c r="B104" i="17"/>
  <c r="A534" i="17"/>
  <c r="A595" i="17"/>
  <c r="B192" i="17"/>
  <c r="A1325" i="17"/>
  <c r="B358" i="17"/>
  <c r="B897" i="17"/>
  <c r="A718" i="17"/>
  <c r="B672" i="17"/>
  <c r="B547" i="17"/>
  <c r="B1279" i="17"/>
  <c r="A515" i="17"/>
  <c r="A993" i="17"/>
  <c r="A756" i="17"/>
  <c r="B1422" i="17"/>
  <c r="A132" i="17"/>
  <c r="A1419" i="17"/>
  <c r="B1109" i="17"/>
  <c r="A640" i="17"/>
  <c r="A527" i="17"/>
  <c r="B1350" i="17"/>
  <c r="B225" i="17"/>
  <c r="A1430" i="17"/>
  <c r="A599" i="17"/>
  <c r="B684" i="17"/>
  <c r="B959" i="17"/>
  <c r="A250" i="17"/>
  <c r="A1004" i="17"/>
  <c r="A1128" i="17"/>
  <c r="A465" i="17"/>
  <c r="A38" i="17"/>
  <c r="A632" i="17"/>
  <c r="B1317" i="17"/>
  <c r="A642" i="17"/>
  <c r="B886" i="17"/>
  <c r="A1342" i="17"/>
  <c r="B790" i="17"/>
  <c r="B289" i="17"/>
  <c r="A1489" i="17"/>
  <c r="B398" i="17"/>
  <c r="A698" i="17"/>
  <c r="A369" i="17"/>
  <c r="A147" i="17"/>
  <c r="A512" i="17"/>
  <c r="B706" i="17"/>
  <c r="B1163" i="17"/>
  <c r="B1129" i="17"/>
  <c r="B1159" i="17"/>
  <c r="A1207" i="17"/>
  <c r="B198" i="17"/>
  <c r="A789" i="17"/>
  <c r="A1367" i="17"/>
  <c r="B841" i="17"/>
  <c r="A816" i="17"/>
  <c r="B1083" i="17"/>
  <c r="B144" i="17"/>
  <c r="A1395" i="17"/>
  <c r="B973" i="17"/>
  <c r="B1345" i="17"/>
  <c r="A846" i="17"/>
  <c r="B1268" i="17"/>
  <c r="B1234" i="17"/>
  <c r="A326" i="17"/>
  <c r="B713" i="17"/>
  <c r="B1189" i="17"/>
  <c r="A600" i="17"/>
  <c r="B628" i="17"/>
  <c r="B601" i="17"/>
  <c r="B319" i="17"/>
  <c r="B316" i="17"/>
  <c r="B81" i="17"/>
  <c r="A912" i="17"/>
  <c r="A1423" i="17"/>
  <c r="B162" i="17"/>
  <c r="A22" i="17"/>
  <c r="A742" i="17"/>
  <c r="B839" i="17"/>
  <c r="A94" i="17"/>
  <c r="B190" i="17"/>
  <c r="B1387" i="17"/>
  <c r="B414" i="17"/>
  <c r="A1321" i="17"/>
  <c r="A254" i="17"/>
  <c r="A1314" i="17"/>
  <c r="A1025" i="17"/>
  <c r="B494" i="17"/>
  <c r="A171" i="17"/>
  <c r="A235" i="17"/>
  <c r="A1219" i="17"/>
  <c r="A1487" i="17"/>
  <c r="A731" i="17"/>
  <c r="B179" i="17"/>
  <c r="B983" i="17"/>
  <c r="B1497" i="17"/>
  <c r="B359" i="17"/>
  <c r="B5" i="17"/>
  <c r="B422" i="17"/>
  <c r="B116" i="17"/>
  <c r="B716" i="17"/>
  <c r="A229" i="17"/>
  <c r="A1098" i="17"/>
  <c r="A770" i="17"/>
  <c r="B291" i="17"/>
  <c r="A124" i="17"/>
  <c r="B1390" i="17"/>
  <c r="A968" i="17"/>
  <c r="B1447" i="17"/>
  <c r="A1478" i="17"/>
  <c r="A497" i="17"/>
  <c r="B1236" i="17"/>
  <c r="A139" i="17"/>
  <c r="A818" i="17"/>
  <c r="A913" i="17"/>
  <c r="A1495" i="17"/>
  <c r="A971" i="17"/>
  <c r="B1466" i="17"/>
  <c r="A1173" i="17"/>
  <c r="A57" i="17"/>
  <c r="B882" i="17"/>
  <c r="A88" i="17"/>
  <c r="B150" i="17"/>
  <c r="B974" i="17"/>
  <c r="A1297" i="17"/>
  <c r="A59" i="17"/>
  <c r="B207" i="17"/>
  <c r="B1196" i="17"/>
  <c r="B273" i="17"/>
  <c r="A1181" i="17"/>
  <c r="B1094" i="17"/>
  <c r="A1090" i="17"/>
  <c r="B36" i="17"/>
  <c r="A1451" i="17"/>
  <c r="B1210" i="17"/>
  <c r="A294" i="17"/>
  <c r="A349" i="17"/>
  <c r="A552" i="17"/>
  <c r="B1017" i="17"/>
  <c r="B56" i="17"/>
  <c r="B943" i="17"/>
  <c r="B14" i="17"/>
  <c r="A522" i="17"/>
  <c r="A271" i="17"/>
  <c r="B796" i="17"/>
  <c r="A621" i="17"/>
  <c r="A134" i="17"/>
  <c r="B262" i="17"/>
  <c r="B243" i="17"/>
  <c r="A501" i="17"/>
  <c r="A1375" i="17"/>
  <c r="B895" i="17"/>
  <c r="A602" i="17"/>
  <c r="A111" i="17"/>
  <c r="A1327" i="17"/>
  <c r="A415" i="17"/>
  <c r="A90" i="17"/>
  <c r="B412" i="17"/>
  <c r="B1228" i="17"/>
  <c r="A926" i="17"/>
  <c r="B814" i="17"/>
  <c r="A228" i="17"/>
  <c r="B879" i="17"/>
  <c r="B221" i="17"/>
  <c r="A1480" i="17"/>
  <c r="B237" i="17"/>
  <c r="A848" i="17"/>
  <c r="A389" i="17"/>
  <c r="A48" i="17"/>
  <c r="B783" i="17"/>
  <c r="A1421" i="17"/>
  <c r="B1192" i="17"/>
  <c r="A1415" i="17"/>
  <c r="A916" i="17"/>
  <c r="B392" i="17"/>
  <c r="B782" i="17"/>
  <c r="A580" i="17"/>
  <c r="A1400" i="17"/>
  <c r="A762" i="17"/>
  <c r="B381" i="17"/>
  <c r="B1464" i="17"/>
  <c r="B307" i="17"/>
  <c r="B2" i="17"/>
  <c r="A1323" i="17"/>
  <c r="A392" i="17"/>
  <c r="A1056" i="17"/>
  <c r="B624" i="17"/>
  <c r="A803" i="17"/>
  <c r="B299" i="17"/>
  <c r="B508" i="17"/>
  <c r="B1284" i="17"/>
  <c r="B1032" i="17"/>
  <c r="A1069" i="17"/>
  <c r="B1010" i="17"/>
  <c r="B856" i="17"/>
  <c r="A781" i="17"/>
  <c r="A154" i="17"/>
  <c r="B1316" i="17"/>
  <c r="B123" i="17"/>
  <c r="B1158" i="17"/>
  <c r="A170" i="17"/>
  <c r="A630" i="17"/>
  <c r="B476" i="17"/>
  <c r="B1258" i="17"/>
  <c r="A1036" i="17"/>
  <c r="B176" i="17"/>
  <c r="B585" i="17"/>
  <c r="B220" i="17"/>
  <c r="A71" i="17"/>
  <c r="B286" i="17"/>
  <c r="A201" i="17"/>
  <c r="B1113" i="17"/>
  <c r="B1112" i="17"/>
  <c r="A1153" i="17"/>
  <c r="B416" i="17"/>
  <c r="A1374" i="17"/>
  <c r="A1180" i="17"/>
  <c r="A775" i="17"/>
  <c r="A920" i="17"/>
  <c r="A440" i="17"/>
  <c r="B781" i="17"/>
  <c r="B883" i="17"/>
  <c r="A382" i="17"/>
  <c r="A1265" i="17"/>
  <c r="A729" i="17"/>
  <c r="B29" i="17"/>
  <c r="B992" i="17"/>
  <c r="B77" i="17"/>
  <c r="B66" i="17"/>
  <c r="A10" i="17"/>
  <c r="A693" i="17"/>
  <c r="A252" i="17"/>
  <c r="B815" i="17"/>
  <c r="A225" i="17"/>
  <c r="A891" i="17"/>
  <c r="A798" i="17"/>
  <c r="A53" i="17"/>
  <c r="A755" i="17"/>
  <c r="A1141" i="17"/>
  <c r="B1087" i="17"/>
  <c r="B260" i="17"/>
  <c r="B1266" i="17"/>
  <c r="A461" i="17"/>
  <c r="A615" i="17"/>
  <c r="B972" i="17"/>
  <c r="B409" i="17"/>
  <c r="A1222" i="17"/>
  <c r="B1013" i="17"/>
  <c r="A84" i="17"/>
  <c r="B471" i="17"/>
  <c r="A1443" i="17"/>
  <c r="A1453" i="17"/>
  <c r="A1149" i="17"/>
  <c r="A1335" i="17"/>
  <c r="B802" i="17"/>
  <c r="A64" i="17"/>
  <c r="B688" i="17"/>
  <c r="A952" i="17"/>
  <c r="B100" i="17"/>
  <c r="A713" i="17"/>
  <c r="A956" i="17"/>
  <c r="A717" i="17"/>
  <c r="A668" i="17"/>
  <c r="B1122" i="17"/>
  <c r="B1140" i="17"/>
  <c r="A1281" i="17"/>
  <c r="A1291" i="17"/>
  <c r="A1333" i="17"/>
  <c r="A796" i="17"/>
  <c r="A511" i="17"/>
  <c r="A996" i="17"/>
  <c r="A574" i="17"/>
  <c r="A648" i="17"/>
  <c r="A876" i="17"/>
  <c r="A1014" i="17"/>
  <c r="A873" i="17"/>
  <c r="A149" i="17"/>
  <c r="B722" i="17"/>
  <c r="A136" i="17"/>
  <c r="A524" i="17"/>
  <c r="B145" i="17"/>
  <c r="A544" i="17"/>
  <c r="B1020" i="17"/>
  <c r="A1055" i="17"/>
  <c r="B1226" i="17"/>
  <c r="A318" i="17"/>
  <c r="A938" i="17"/>
  <c r="B572" i="17"/>
  <c r="A276" i="17"/>
  <c r="A934" i="17"/>
  <c r="B203" i="17"/>
  <c r="A903" i="17"/>
  <c r="A1046" i="17"/>
  <c r="A1496" i="17"/>
  <c r="B788" i="17"/>
  <c r="B183" i="17"/>
  <c r="A1457" i="17"/>
  <c r="A573" i="17"/>
  <c r="B620" i="17"/>
  <c r="B1089" i="17"/>
  <c r="B640" i="17"/>
  <c r="A654" i="17"/>
  <c r="A453" i="17"/>
  <c r="A673" i="17"/>
  <c r="B741" i="17"/>
  <c r="B109" i="17"/>
  <c r="B1255" i="17"/>
  <c r="B293" i="17"/>
  <c r="A1485" i="17"/>
  <c r="A202" i="17"/>
  <c r="B778" i="17"/>
  <c r="B602" i="17"/>
  <c r="B1419" i="17"/>
  <c r="A1043" i="17"/>
  <c r="B1498" i="17"/>
  <c r="B178" i="17"/>
  <c r="B820" i="17"/>
  <c r="A1142" i="17"/>
  <c r="A782" i="17"/>
  <c r="A911" i="17"/>
  <c r="B804" i="17"/>
  <c r="B1030" i="17"/>
  <c r="A243" i="17"/>
  <c r="B649" i="17"/>
  <c r="B745" i="17"/>
  <c r="B1222" i="17"/>
  <c r="A635" i="17"/>
  <c r="A1433" i="17"/>
  <c r="B933" i="17"/>
  <c r="B977" i="17"/>
  <c r="B794" i="17"/>
  <c r="A19" i="17"/>
  <c r="A180" i="17"/>
  <c r="A582" i="17"/>
  <c r="A961" i="17"/>
  <c r="A172" i="17"/>
  <c r="B1053" i="17"/>
  <c r="B900" i="17"/>
  <c r="B172" i="17"/>
  <c r="A336" i="17"/>
  <c r="B404" i="17"/>
  <c r="A47" i="17"/>
  <c r="A1178" i="17"/>
  <c r="B122" i="17"/>
  <c r="B146" i="17"/>
  <c r="A263" i="17"/>
  <c r="A1391" i="17"/>
  <c r="B68" i="17"/>
  <c r="A1174" i="17"/>
  <c r="A1053" i="17"/>
  <c r="B448" i="17"/>
  <c r="B1297" i="17"/>
  <c r="A914" i="17"/>
  <c r="B1359" i="17"/>
  <c r="B818" i="17"/>
  <c r="B968" i="17"/>
  <c r="B924" i="17"/>
  <c r="B1149" i="17"/>
  <c r="B1491" i="17"/>
  <c r="A1066" i="17"/>
  <c r="B305" i="17"/>
  <c r="A458" i="17"/>
  <c r="A686" i="17"/>
  <c r="A766" i="17"/>
  <c r="B800" i="17"/>
  <c r="A1063" i="17"/>
  <c r="A182" i="17"/>
  <c r="B902" i="17"/>
  <c r="B1457" i="17"/>
  <c r="B994" i="17"/>
  <c r="B1454" i="17"/>
  <c r="B497" i="17"/>
  <c r="B905" i="17"/>
  <c r="B456" i="17"/>
  <c r="B429" i="17"/>
  <c r="B724" i="17"/>
  <c r="B1175" i="17"/>
  <c r="B1263" i="17"/>
  <c r="A579" i="17"/>
  <c r="B1406" i="17"/>
  <c r="B255" i="17"/>
  <c r="B1201" i="17"/>
  <c r="A862" i="17"/>
  <c r="C2" i="17"/>
  <c r="B644" i="17"/>
  <c r="A165" i="17"/>
  <c r="A1114" i="17"/>
  <c r="A1205" i="17"/>
  <c r="B65" i="17"/>
  <c r="B1188" i="17"/>
  <c r="B995" i="17"/>
  <c r="B1172" i="17"/>
  <c r="A954" i="17"/>
  <c r="B874" i="17"/>
  <c r="B730" i="17"/>
  <c r="A1242" i="17"/>
  <c r="B1468" i="17"/>
  <c r="A413" i="17"/>
  <c r="A516" i="17"/>
  <c r="A1440" i="17"/>
  <c r="B792" i="17"/>
  <c r="A520" i="17"/>
  <c r="A45" i="17"/>
  <c r="B63" i="17"/>
  <c r="B1121" i="17"/>
  <c r="A1307" i="17"/>
  <c r="A1140" i="17"/>
  <c r="B433" i="17"/>
  <c r="A875" i="17"/>
  <c r="B663" i="17"/>
  <c r="B461" i="17"/>
  <c r="B912" i="17"/>
  <c r="A270" i="17"/>
  <c r="B1231" i="17"/>
  <c r="B1378" i="17"/>
  <c r="A733" i="17"/>
  <c r="A81" i="17"/>
  <c r="A967" i="17"/>
  <c r="B793" i="17"/>
  <c r="B1240" i="17"/>
  <c r="A739" i="17"/>
  <c r="A319" i="17"/>
  <c r="B102" i="17"/>
  <c r="A378" i="17"/>
  <c r="A482" i="17"/>
  <c r="A204" i="17"/>
  <c r="A1147" i="17"/>
  <c r="B1282" i="17"/>
  <c r="B48" i="17"/>
  <c r="A429" i="17"/>
  <c r="A431" i="17"/>
  <c r="B167" i="17"/>
  <c r="A1355" i="17"/>
  <c r="A1101" i="17"/>
  <c r="A1002" i="17"/>
  <c r="B479" i="17"/>
  <c r="A1401" i="17"/>
  <c r="A1477" i="17"/>
  <c r="A449" i="17"/>
  <c r="A112" i="17"/>
  <c r="A323" i="17"/>
  <c r="A743" i="17"/>
  <c r="B346" i="17"/>
  <c r="A509" i="17"/>
  <c r="A1408" i="17"/>
  <c r="B26" i="17"/>
  <c r="A1028" i="17"/>
  <c r="B374" i="17"/>
  <c r="B825" i="17"/>
  <c r="A200" i="17"/>
  <c r="B44" i="17"/>
  <c r="A1304" i="17"/>
  <c r="A405" i="17"/>
  <c r="A1413" i="17"/>
  <c r="B1376" i="17"/>
  <c r="B791" i="17"/>
  <c r="B569" i="17"/>
  <c r="B334" i="17"/>
  <c r="A1027" i="17"/>
  <c r="A506" i="17"/>
  <c r="B979" i="17"/>
  <c r="B807" i="17"/>
  <c r="A120" i="17"/>
  <c r="B711" i="17"/>
  <c r="B659" i="17"/>
  <c r="A1206" i="17"/>
  <c r="B862" i="17"/>
  <c r="B131" i="17"/>
  <c r="B1038" i="17"/>
  <c r="B1145" i="17"/>
  <c r="A933" i="17"/>
  <c r="B762" i="17"/>
  <c r="A1330" i="17"/>
  <c r="B1469" i="17"/>
  <c r="B224" i="17"/>
  <c r="A1159" i="17"/>
  <c r="B1253" i="17"/>
  <c r="B1153" i="17"/>
  <c r="B609" i="17"/>
  <c r="A1106" i="17"/>
  <c r="B369" i="17"/>
  <c r="B826" i="17"/>
  <c r="A643" i="17"/>
  <c r="A283" i="17"/>
  <c r="B749" i="17"/>
  <c r="B603" i="17"/>
  <c r="B987" i="17"/>
  <c r="B591" i="17"/>
  <c r="B911" i="17"/>
  <c r="B288" i="17"/>
  <c r="A298" i="17"/>
  <c r="A626" i="17"/>
  <c r="B368" i="17"/>
  <c r="A1209" i="17"/>
  <c r="A1006" i="17"/>
  <c r="A344" i="17"/>
  <c r="A581" i="17"/>
  <c r="A406" i="17"/>
  <c r="B1356" i="17"/>
  <c r="A1176" i="17"/>
  <c r="B400" i="17"/>
  <c r="B710" i="17"/>
  <c r="B39" i="17"/>
  <c r="B944" i="17"/>
  <c r="B589" i="17"/>
  <c r="A787" i="17"/>
  <c r="B349" i="17"/>
  <c r="A66" i="17"/>
  <c r="A1166" i="17"/>
  <c r="B253" i="17"/>
  <c r="A21" i="17"/>
  <c r="A314" i="17"/>
  <c r="B1065" i="17"/>
  <c r="A949" i="17"/>
  <c r="A34" i="17"/>
  <c r="A1284" i="17"/>
  <c r="B1411" i="17"/>
  <c r="A559" i="17"/>
  <c r="B458" i="17"/>
  <c r="A1238" i="17"/>
  <c r="B1123" i="17"/>
  <c r="B261" i="17"/>
  <c r="B889" i="17"/>
  <c r="B236" i="17"/>
  <c r="A1168" i="17"/>
  <c r="B370" i="17"/>
  <c r="B426" i="17"/>
  <c r="B1116" i="17"/>
  <c r="B235" i="17"/>
  <c r="A1183" i="17"/>
  <c r="B919" i="17"/>
  <c r="B512" i="17"/>
  <c r="A350" i="17"/>
  <c r="B586" i="17"/>
  <c r="B518" i="17"/>
  <c r="B536" i="17"/>
  <c r="A219" i="17"/>
  <c r="B1413" i="17"/>
  <c r="A929" i="17"/>
  <c r="A730" i="17"/>
  <c r="A605" i="17"/>
  <c r="A499" i="17"/>
  <c r="B751" i="17"/>
  <c r="B822" i="17"/>
  <c r="B1471" i="17"/>
  <c r="B446" i="17"/>
  <c r="A1052" i="17"/>
  <c r="B1373" i="17"/>
  <c r="A1169" i="17"/>
  <c r="B813" i="17"/>
  <c r="B1170" i="17"/>
  <c r="B257" i="17"/>
  <c r="B1396" i="17"/>
  <c r="B566" i="17"/>
  <c r="B676" i="17"/>
  <c r="B1004" i="17"/>
  <c r="A491" i="17"/>
  <c r="B74" i="17"/>
  <c r="A667" i="17"/>
  <c r="A835" i="17"/>
  <c r="A51" i="17"/>
  <c r="A455" i="17"/>
  <c r="B356" i="17"/>
  <c r="A1437" i="17"/>
  <c r="B677" i="17"/>
  <c r="B990" i="17"/>
  <c r="A197" i="17"/>
  <c r="A1228" i="17"/>
  <c r="A1261" i="17"/>
  <c r="A627" i="17"/>
  <c r="A1282" i="17"/>
  <c r="A1250" i="17"/>
  <c r="A469" i="17"/>
  <c r="B4" i="17"/>
  <c r="B1221" i="17"/>
  <c r="A644" i="17"/>
  <c r="A410" i="17"/>
  <c r="B715" i="17"/>
  <c r="A594" i="17"/>
  <c r="A233" i="17"/>
  <c r="B454" i="17"/>
  <c r="A826" i="17"/>
  <c r="A946" i="17"/>
  <c r="A278" i="17"/>
  <c r="A401" i="17"/>
  <c r="A565" i="17"/>
  <c r="A281" i="17"/>
  <c r="A778" i="17"/>
  <c r="A342" i="17"/>
  <c r="A143" i="17"/>
  <c r="B563" i="17"/>
  <c r="B692" i="17"/>
  <c r="A245" i="17"/>
  <c r="A728" i="17"/>
  <c r="B528" i="17"/>
  <c r="B1007" i="17"/>
  <c r="A797" i="17"/>
  <c r="B669" i="17"/>
  <c r="B1223" i="17"/>
  <c r="B1379" i="17"/>
  <c r="B474" i="17"/>
  <c r="A1076" i="17"/>
  <c r="B989" i="17"/>
  <c r="A1099" i="17"/>
  <c r="A1109" i="17"/>
  <c r="B827" i="17"/>
  <c r="A1225" i="17"/>
  <c r="B339" i="17"/>
  <c r="A1287" i="17"/>
  <c r="B1197" i="17"/>
  <c r="B842" i="17"/>
  <c r="B239" i="17"/>
  <c r="A251" i="17"/>
  <c r="A1233" i="17"/>
  <c r="A736" i="17"/>
  <c r="A549" i="17"/>
  <c r="B817" i="17"/>
  <c r="B622" i="17"/>
  <c r="B596" i="17"/>
  <c r="B54" i="17"/>
  <c r="A1005" i="17"/>
  <c r="B45" i="17"/>
  <c r="A572" i="17"/>
  <c r="B965" i="17"/>
  <c r="A568" i="17"/>
  <c r="A1015" i="17"/>
  <c r="B643" i="17"/>
  <c r="A477" i="17"/>
  <c r="A939" i="17"/>
  <c r="A1033" i="17"/>
  <c r="A1110" i="17"/>
  <c r="A637" i="17"/>
  <c r="A1157" i="17"/>
  <c r="A839" i="17"/>
  <c r="A456" i="17"/>
  <c r="B266" i="17"/>
  <c r="B1173" i="17"/>
  <c r="B106" i="17"/>
  <c r="B427" i="17"/>
  <c r="B929" i="17"/>
  <c r="A610" i="17"/>
  <c r="B1078" i="17"/>
  <c r="B646" i="17"/>
  <c r="B539" i="17"/>
  <c r="B1479" i="17"/>
  <c r="A214" i="17"/>
  <c r="A759" i="17"/>
  <c r="B1063" i="17"/>
  <c r="A128" i="17"/>
  <c r="A700" i="17"/>
  <c r="B366" i="17"/>
  <c r="A1184" i="17"/>
  <c r="A488" i="17"/>
  <c r="B405" i="17"/>
  <c r="A1214" i="17"/>
  <c r="A1017" i="17"/>
  <c r="A239" i="17"/>
  <c r="B698" i="17"/>
  <c r="B1095" i="17"/>
  <c r="B877" i="17"/>
  <c r="B185" i="17"/>
  <c r="B506" i="17"/>
  <c r="B931" i="17"/>
  <c r="B265" i="17"/>
  <c r="B284" i="17"/>
  <c r="B486" i="17"/>
  <c r="A1439" i="17"/>
  <c r="B385" i="17"/>
  <c r="B801" i="17"/>
  <c r="B658" i="17"/>
  <c r="B510" i="17"/>
  <c r="B970" i="17"/>
  <c r="A299" i="17"/>
  <c r="A123" i="17"/>
  <c r="A407" i="17"/>
  <c r="A135" i="17"/>
  <c r="A694" i="17"/>
  <c r="A868" i="17"/>
  <c r="B1250" i="17"/>
  <c r="B1465" i="17"/>
  <c r="B1050" i="17"/>
  <c r="A1258" i="17"/>
  <c r="A705" i="17"/>
  <c r="B787" i="17"/>
  <c r="A1130" i="17"/>
  <c r="B976" i="17"/>
  <c r="B1310" i="17"/>
  <c r="A327" i="17"/>
  <c r="A558" i="17"/>
  <c r="A190" i="17"/>
  <c r="A15" i="17"/>
  <c r="A324" i="17"/>
  <c r="B1439" i="17"/>
  <c r="B1256" i="17"/>
  <c r="B317" i="17"/>
  <c r="B647" i="17"/>
  <c r="A563" i="17"/>
  <c r="B816" i="17"/>
  <c r="B1388" i="17"/>
  <c r="A1155" i="17"/>
  <c r="A354" i="17"/>
  <c r="A1170" i="17"/>
  <c r="A722" i="17"/>
  <c r="B691" i="17"/>
  <c r="A617" i="17"/>
  <c r="A365" i="17"/>
  <c r="B1177" i="17"/>
  <c r="B629" i="17"/>
  <c r="B946" i="17"/>
  <c r="B119" i="17"/>
  <c r="B997" i="17"/>
  <c r="B597" i="17"/>
  <c r="B1372" i="17"/>
  <c r="B1043" i="17"/>
  <c r="B1260" i="17"/>
  <c r="A1249" i="17"/>
  <c r="B806" i="17"/>
  <c r="A213" i="17"/>
  <c r="B246" i="17"/>
  <c r="A676" i="17"/>
  <c r="A1286" i="17"/>
  <c r="A126" i="17"/>
  <c r="B234" i="17"/>
  <c r="A1079" i="17"/>
  <c r="B180" i="17"/>
  <c r="A119" i="17"/>
  <c r="A990" i="17"/>
  <c r="A1068" i="17"/>
  <c r="B1312" i="17"/>
  <c r="A821" i="17"/>
  <c r="A1276" i="17"/>
  <c r="A900" i="17"/>
  <c r="B194" i="17"/>
  <c r="A287" i="17"/>
  <c r="B1135" i="17"/>
  <c r="A41" i="17"/>
  <c r="B635" i="17"/>
  <c r="A508" i="17"/>
  <c r="B333" i="17"/>
  <c r="B227" i="17"/>
  <c r="B1005" i="17"/>
  <c r="A682" i="17"/>
  <c r="A810" i="17"/>
  <c r="B743" i="17"/>
  <c r="A1201" i="17"/>
  <c r="A661" i="17"/>
  <c r="A27" i="17"/>
  <c r="A619" i="17"/>
  <c r="A1331" i="17"/>
  <c r="B1041" i="17"/>
  <c r="B413" i="17"/>
  <c r="B1427" i="17"/>
  <c r="A125" i="17"/>
  <c r="B1107" i="17"/>
  <c r="B580" i="17"/>
  <c r="B16" i="17"/>
  <c r="A1345" i="17"/>
  <c r="B238" i="17"/>
  <c r="A105" i="17"/>
  <c r="A820" i="17"/>
  <c r="A32" i="17"/>
  <c r="B810" i="17"/>
  <c r="B1276" i="17"/>
  <c r="A1096" i="17"/>
  <c r="B1193" i="17"/>
  <c r="B496" i="17"/>
  <c r="B1444" i="17"/>
  <c r="A1071" i="17"/>
  <c r="A264" i="17"/>
  <c r="B1049" i="17"/>
  <c r="A1493" i="17"/>
  <c r="A678" i="17"/>
  <c r="B1245" i="17"/>
  <c r="A1171" i="17"/>
  <c r="B645" i="17"/>
  <c r="A463" i="17"/>
  <c r="B283" i="17"/>
  <c r="A1429" i="17"/>
  <c r="A384" i="17"/>
  <c r="B38" i="17"/>
  <c r="A1441" i="17"/>
  <c r="A100" i="17"/>
  <c r="B50" i="17"/>
  <c r="A1397" i="17"/>
  <c r="A1450" i="17"/>
  <c r="B1138" i="17"/>
  <c r="B250" i="17"/>
  <c r="B1496" i="17"/>
  <c r="A537" i="17"/>
  <c r="A1458" i="17"/>
  <c r="A451" i="17"/>
  <c r="A1420" i="17"/>
  <c r="B161" i="17"/>
  <c r="A1054" i="17"/>
  <c r="A538" i="17"/>
  <c r="A817" i="17"/>
  <c r="A97" i="17"/>
  <c r="B1023" i="17"/>
  <c r="B560" i="17"/>
  <c r="A1213" i="17"/>
  <c r="A1216" i="17"/>
  <c r="A1404" i="17"/>
  <c r="A844" i="17"/>
  <c r="A1427" i="17"/>
  <c r="B953" i="17"/>
  <c r="B755" i="17"/>
  <c r="A422" i="17"/>
  <c r="A504" i="17"/>
  <c r="A662" i="17"/>
  <c r="A1094" i="17"/>
  <c r="B961" i="17"/>
  <c r="B752" i="17"/>
  <c r="A1315" i="17"/>
  <c r="B311" i="17"/>
  <c r="A360" i="17"/>
  <c r="B33" i="17"/>
  <c r="B302" i="17"/>
  <c r="A1129" i="17"/>
  <c r="B1257" i="17"/>
  <c r="B28" i="17"/>
  <c r="B896" i="17"/>
  <c r="B1144" i="17"/>
  <c r="B1322" i="17"/>
  <c r="A1262" i="17"/>
  <c r="A1235" i="17"/>
  <c r="B1392" i="17"/>
  <c r="B121" i="17"/>
  <c r="B1484" i="17"/>
  <c r="B95" i="17"/>
  <c r="B222" i="17"/>
  <c r="A386" i="17"/>
  <c r="A16" i="17"/>
  <c r="B996" i="17"/>
  <c r="A430" i="17"/>
  <c r="A43" i="17"/>
  <c r="B1054" i="17"/>
  <c r="A1491" i="17"/>
  <c r="B1315" i="17"/>
  <c r="B395" i="17"/>
  <c r="B598" i="17"/>
  <c r="A720" i="17"/>
  <c r="A889" i="17"/>
  <c r="A1351" i="17"/>
  <c r="A368" i="17"/>
  <c r="A1024" i="17"/>
  <c r="B1409" i="17"/>
  <c r="B348" i="17"/>
  <c r="B1239" i="17"/>
  <c r="A1279" i="17"/>
  <c r="B115" i="17"/>
  <c r="A880" i="17"/>
  <c r="B1375" i="17"/>
  <c r="B546" i="17"/>
  <c r="B1074" i="17"/>
  <c r="B1417" i="17"/>
  <c r="A858" i="17"/>
  <c r="A185" i="17"/>
  <c r="B884" i="17"/>
  <c r="B736" i="17"/>
  <c r="A1254" i="17"/>
  <c r="A709" i="17"/>
  <c r="B982" i="17"/>
  <c r="B226" i="17"/>
  <c r="A639" i="17"/>
  <c r="B1429" i="17"/>
  <c r="A1070" i="17"/>
  <c r="B118" i="17"/>
  <c r="A1465" i="17"/>
  <c r="A533" i="17"/>
  <c r="B1407" i="17"/>
  <c r="B181" i="17"/>
  <c r="A723" i="17"/>
  <c r="A60" i="17"/>
  <c r="B1308" i="17"/>
  <c r="A928" i="17"/>
  <c r="A58" i="17"/>
  <c r="B1187" i="17"/>
  <c r="B488" i="17"/>
  <c r="B1380" i="17"/>
  <c r="B797" i="17"/>
  <c r="B248" i="17"/>
  <c r="B704" i="17"/>
  <c r="B918" i="17"/>
  <c r="A232" i="17"/>
  <c r="B760" i="17"/>
  <c r="A272" i="17"/>
  <c r="B881" i="17"/>
  <c r="B308" i="17"/>
  <c r="A65" i="17"/>
  <c r="B1366" i="17"/>
  <c r="B341" i="17"/>
  <c r="B1335" i="17"/>
  <c r="A2" i="17"/>
  <c r="B187" i="17"/>
  <c r="B296" i="17"/>
  <c r="A898" i="17"/>
  <c r="A1299" i="17"/>
  <c r="B717" i="17"/>
  <c r="A145" i="17"/>
  <c r="A591" i="17"/>
  <c r="B1118" i="17"/>
  <c r="A29" i="17"/>
  <c r="A869" i="17"/>
  <c r="A1311" i="17"/>
  <c r="A924" i="17"/>
  <c r="B1301" i="17"/>
  <c r="A991" i="17"/>
  <c r="B419" i="17"/>
  <c r="A313" i="17"/>
  <c r="B418" i="17"/>
  <c r="B1298" i="17"/>
  <c r="B108" i="17"/>
  <c r="B229" i="17"/>
  <c r="B849" i="17"/>
  <c r="A1224" i="17"/>
  <c r="A89" i="17"/>
  <c r="A1104" i="17"/>
  <c r="B315" i="17"/>
  <c r="A82" i="17"/>
  <c r="A870" i="17"/>
  <c r="A823" i="17"/>
  <c r="A108" i="17"/>
  <c r="B1057" i="17"/>
  <c r="B1452" i="17"/>
  <c r="A1122" i="17"/>
  <c r="A1369" i="17"/>
  <c r="A425" i="17"/>
  <c r="B128" i="17"/>
  <c r="A727" i="17"/>
  <c r="A983" i="17"/>
  <c r="B154" i="17"/>
  <c r="A959" i="17"/>
  <c r="B967" i="17"/>
  <c r="B1011" i="17"/>
  <c r="B357" i="17"/>
  <c r="A1239" i="17"/>
  <c r="B917" i="17"/>
  <c r="A658" i="17"/>
  <c r="B34" i="17"/>
  <c r="B164" i="17"/>
  <c r="B671" i="17"/>
  <c r="B855" i="17"/>
  <c r="B725" i="17"/>
  <c r="A1277" i="17"/>
  <c r="A383" i="17"/>
  <c r="A859" i="17"/>
  <c r="B980" i="17"/>
  <c r="B1124" i="17"/>
  <c r="A183" i="17"/>
  <c r="B1220" i="17"/>
  <c r="B615" i="17"/>
  <c r="B136" i="17"/>
  <c r="B1432" i="17"/>
  <c r="B986" i="17"/>
  <c r="A814" i="17"/>
  <c r="A1322" i="17"/>
  <c r="B848" i="17"/>
  <c r="A886" i="17"/>
  <c r="A485" i="17"/>
  <c r="B978" i="17"/>
  <c r="A997" i="17"/>
  <c r="A150" i="17"/>
  <c r="A160" i="17"/>
  <c r="A1241" i="17"/>
  <c r="A566" i="17"/>
  <c r="B674" i="17"/>
  <c r="A493" i="17"/>
  <c r="B847" i="17"/>
  <c r="B705" i="17"/>
  <c r="B941" i="17"/>
  <c r="A363" i="17"/>
  <c r="B1102" i="17"/>
  <c r="B328" i="17"/>
  <c r="B72" i="17"/>
  <c r="B954" i="17"/>
  <c r="B1195" i="17"/>
  <c r="A1407" i="17"/>
  <c r="B455" i="17"/>
  <c r="A444" i="17"/>
  <c r="B894" i="17"/>
  <c r="A1303" i="17"/>
  <c r="B639" i="17"/>
  <c r="B832" i="17"/>
  <c r="A1120" i="17"/>
  <c r="A945" i="17"/>
  <c r="A562" i="17"/>
  <c r="B1271" i="17"/>
  <c r="A1220" i="17"/>
  <c r="B686" i="17"/>
  <c r="B735" i="17"/>
  <c r="B1183" i="17"/>
  <c r="A695" i="17"/>
  <c r="A1302" i="17"/>
  <c r="A588" i="17"/>
  <c r="B485" i="17"/>
  <c r="A827" i="17"/>
  <c r="A187" i="17"/>
  <c r="A466" i="17"/>
  <c r="A452" i="17"/>
  <c r="A199" i="17"/>
  <c r="A578" i="17"/>
  <c r="B263" i="17"/>
  <c r="B1154" i="17"/>
  <c r="B871" i="17"/>
  <c r="A1127" i="17"/>
  <c r="B240" i="17"/>
  <c r="A683" i="17"/>
  <c r="A1072" i="17"/>
  <c r="B1205" i="17"/>
  <c r="A279" i="17"/>
  <c r="A715" i="17"/>
  <c r="A851" i="17"/>
  <c r="A589" i="17"/>
  <c r="B952" i="17"/>
  <c r="B1314" i="17"/>
  <c r="B1408" i="17"/>
  <c r="B219" i="17"/>
  <c r="B774" i="17"/>
  <c r="B1336" i="17"/>
  <c r="B562" i="17"/>
  <c r="B170" i="17"/>
  <c r="A285" i="17"/>
  <c r="A152" i="17"/>
  <c r="A402" i="17"/>
  <c r="B1171" i="17"/>
  <c r="A320" i="17"/>
  <c r="A646" i="17"/>
  <c r="A1088" i="17"/>
  <c r="B35" i="17"/>
  <c r="A1252" i="17"/>
  <c r="A973" i="17"/>
  <c r="A1347" i="17"/>
  <c r="A584" i="17"/>
  <c r="B899" i="17"/>
  <c r="A883" i="17"/>
  <c r="A236" i="17"/>
  <c r="A370" i="17"/>
  <c r="A1373" i="17"/>
  <c r="B1100" i="17"/>
  <c r="B627" i="17"/>
  <c r="A849" i="17"/>
  <c r="B259" i="17"/>
  <c r="B656" i="17"/>
  <c r="B502" i="17"/>
  <c r="A1497" i="17"/>
  <c r="B625" i="17"/>
  <c r="A1456" i="17"/>
  <c r="B264" i="17"/>
  <c r="B182" i="17"/>
  <c r="A1384" i="17"/>
  <c r="B64" i="17"/>
  <c r="A1208" i="17"/>
  <c r="B1238" i="17"/>
  <c r="B747" i="17"/>
  <c r="A1105" i="17"/>
  <c r="B1489" i="17"/>
  <c r="A510" i="17"/>
  <c r="A653" i="17"/>
  <c r="B786" i="17"/>
  <c r="B554" i="17"/>
  <c r="A514" i="17"/>
  <c r="A995" i="17"/>
  <c r="B1318" i="17"/>
  <c r="B1443" i="17"/>
  <c r="A399" i="17"/>
  <c r="B869" i="17"/>
  <c r="A564" i="17"/>
  <c r="B22" i="17"/>
  <c r="A1018" i="17"/>
  <c r="B904" i="17"/>
  <c r="B1405" i="17"/>
  <c r="B1101" i="17"/>
  <c r="A247" i="17"/>
  <c r="B171" i="17"/>
  <c r="B1014" i="17"/>
  <c r="B394" i="17"/>
  <c r="A1482" i="17"/>
  <c r="A1469" i="17"/>
  <c r="B85" i="17"/>
  <c r="A909" i="17"/>
  <c r="B650" i="17"/>
  <c r="A467" i="17"/>
  <c r="B623" i="17"/>
  <c r="B1492" i="17"/>
  <c r="B991" i="17"/>
  <c r="A376" i="17"/>
  <c r="A1382" i="17"/>
  <c r="A109" i="17"/>
  <c r="A1100" i="17"/>
  <c r="A137" i="17"/>
  <c r="B149" i="17"/>
  <c r="B910" i="17"/>
  <c r="B850" i="17"/>
  <c r="A1290" i="17"/>
  <c r="B1218" i="17"/>
  <c r="B1460" i="17"/>
  <c r="A1379" i="17"/>
  <c r="B723" i="17"/>
  <c r="B1333" i="17"/>
  <c r="B821" i="17"/>
  <c r="A833" i="17"/>
  <c r="A984" i="17"/>
  <c r="B322" i="17"/>
  <c r="A1150" i="17"/>
  <c r="B638" i="17"/>
  <c r="A1278" i="17"/>
  <c r="A331" i="17"/>
  <c r="A726" i="17"/>
  <c r="A1390" i="17"/>
  <c r="A1353" i="17"/>
  <c r="B1208" i="17"/>
  <c r="A54" i="17"/>
  <c r="A42" i="17"/>
  <c r="B887" i="17"/>
  <c r="B79" i="17"/>
  <c r="A142" i="17"/>
  <c r="B652" i="17"/>
  <c r="A1472" i="17"/>
  <c r="B1040" i="17"/>
  <c r="B1431" i="17"/>
  <c r="B903" i="17"/>
  <c r="A963" i="17"/>
  <c r="B975" i="17"/>
  <c r="A1414" i="17"/>
  <c r="A1227" i="17"/>
  <c r="A113" i="17"/>
  <c r="B295" i="17"/>
  <c r="A570" i="17"/>
  <c r="B217" i="17"/>
  <c r="A371" i="17"/>
  <c r="B1412" i="17"/>
  <c r="B241" i="17"/>
  <c r="B567" i="17"/>
  <c r="B780" i="17"/>
  <c r="A972" i="17"/>
  <c r="B758" i="17"/>
  <c r="A1035" i="17"/>
  <c r="B891" i="17"/>
  <c r="A905" i="17"/>
  <c r="A1399" i="17"/>
  <c r="A1389" i="17"/>
  <c r="B1213" i="17"/>
  <c r="A1" i="17"/>
  <c r="B928" i="17"/>
  <c r="A115" i="17"/>
  <c r="B1028" i="17"/>
  <c r="B1442" i="17"/>
  <c r="A1175" i="17"/>
  <c r="B152" i="17"/>
  <c r="A692" i="17"/>
  <c r="A156" i="17"/>
  <c r="B1296" i="17"/>
  <c r="A468" i="17"/>
  <c r="B407" i="17"/>
  <c r="A741" i="17"/>
  <c r="A178" i="17"/>
  <c r="A1047" i="17"/>
  <c r="A1310" i="17"/>
  <c r="B242" i="17"/>
  <c r="A411" i="17"/>
  <c r="B1096" i="17"/>
  <c r="C5" i="17"/>
  <c r="A647" i="17"/>
  <c r="B1339" i="17"/>
  <c r="A416" i="17"/>
  <c r="B544" i="17"/>
  <c r="B1215" i="17"/>
  <c r="A18" i="17"/>
  <c r="A68" i="17"/>
  <c r="A624" i="17"/>
  <c r="A943" i="17"/>
  <c r="A1372" i="17"/>
  <c r="A44" i="17"/>
  <c r="A1452" i="17"/>
  <c r="B491" i="17"/>
  <c r="A853" i="17"/>
  <c r="B757" i="17"/>
  <c r="A79" i="17"/>
  <c r="A475" i="17"/>
  <c r="B13" i="17"/>
  <c r="A168" i="17"/>
  <c r="B503" i="17"/>
  <c r="A655" i="17"/>
  <c r="A340" i="17"/>
  <c r="A716" i="17"/>
  <c r="B1211" i="17"/>
  <c r="A901" i="17"/>
  <c r="A303" i="17"/>
  <c r="A569" i="17"/>
  <c r="A310" i="17"/>
  <c r="A978" i="17"/>
  <c r="A80" i="17"/>
  <c r="A78" i="17"/>
  <c r="B840" i="17"/>
  <c r="B1351" i="17"/>
  <c r="B853" i="17"/>
  <c r="B888" i="17"/>
  <c r="A215" i="17"/>
  <c r="B608" i="17"/>
  <c r="B614" i="17"/>
  <c r="B1242" i="17"/>
  <c r="B1483" i="17"/>
  <c r="A230" i="17"/>
  <c r="A351" i="17"/>
  <c r="B1453" i="17"/>
  <c r="A393" i="17"/>
  <c r="A282" i="17"/>
  <c r="B1398" i="17"/>
  <c r="A220" i="17"/>
  <c r="A52" i="17"/>
  <c r="A1152" i="17"/>
  <c r="B338" i="17"/>
  <c r="A1344" i="17"/>
  <c r="A801" i="17"/>
  <c r="B948" i="17"/>
  <c r="A418" i="17"/>
  <c r="B1342" i="17"/>
  <c r="B1386" i="17"/>
  <c r="B375" i="17"/>
  <c r="B701" i="17"/>
  <c r="B731" i="17"/>
  <c r="B1467" i="17"/>
  <c r="B708" i="17"/>
  <c r="A23" i="17"/>
  <c r="A784" i="17"/>
  <c r="A375" i="17"/>
  <c r="B1024" i="17"/>
  <c r="A309" i="17"/>
  <c r="A1060" i="17"/>
  <c r="B195" i="17"/>
  <c r="B228" i="17"/>
  <c r="B73" i="17"/>
  <c r="B1179" i="17"/>
  <c r="B473" i="17"/>
  <c r="B523" i="17"/>
  <c r="B379" i="17"/>
  <c r="A1394" i="17"/>
  <c r="A811" i="17"/>
  <c r="B449" i="17"/>
  <c r="B117" i="17"/>
  <c r="B464" i="17"/>
  <c r="B1084" i="17"/>
  <c r="B1288" i="17"/>
  <c r="B1428" i="17"/>
  <c r="B535" i="17"/>
  <c r="B1081" i="17"/>
  <c r="B1216" i="17"/>
  <c r="A1405" i="17"/>
  <c r="A1078" i="17"/>
  <c r="A1193" i="17"/>
  <c r="B1185" i="17"/>
  <c r="B1329" i="17"/>
  <c r="B15" i="17"/>
  <c r="B389" i="17"/>
  <c r="A238" i="17"/>
  <c r="B981" i="17"/>
  <c r="A1243" i="17"/>
  <c r="A603" i="17"/>
  <c r="A6" i="17"/>
  <c r="B908" i="17"/>
  <c r="B153" i="17"/>
  <c r="B1075" i="17"/>
  <c r="B1368" i="17"/>
  <c r="A400" i="17"/>
  <c r="A1045" i="17"/>
  <c r="A356" i="17"/>
  <c r="B55" i="17"/>
  <c r="B942" i="17"/>
  <c r="A734" i="17"/>
  <c r="B342" i="17"/>
  <c r="B695" i="17"/>
  <c r="B1246" i="17"/>
  <c r="A593" i="17"/>
  <c r="B573" i="17"/>
  <c r="B354" i="17"/>
  <c r="A92" i="17"/>
  <c r="A438" i="17"/>
  <c r="B694" i="17"/>
  <c r="A191" i="17"/>
  <c r="A1417" i="17"/>
  <c r="B1134" i="17"/>
  <c r="B876" i="17"/>
  <c r="B703" i="17"/>
  <c r="B292" i="17"/>
  <c r="B1325" i="17"/>
  <c r="A462" i="17"/>
  <c r="B478" i="17"/>
  <c r="K24" i="1"/>
  <c r="A74" i="17"/>
  <c r="A1012" i="17"/>
  <c r="B504" i="17"/>
  <c r="A1448" i="17"/>
  <c r="A198" i="17"/>
  <c r="A825" i="17"/>
  <c r="A476" i="17"/>
  <c r="B739" i="17"/>
  <c r="A1329" i="17"/>
  <c r="A426" i="17"/>
  <c r="A1000" i="17"/>
  <c r="B1495" i="17"/>
  <c r="B1440" i="17"/>
  <c r="B1091" i="17"/>
  <c r="A1318" i="17"/>
  <c r="A330" i="17"/>
  <c r="A910" i="17"/>
  <c r="A1285" i="17"/>
  <c r="B830" i="17"/>
  <c r="B1029" i="17"/>
  <c r="A795" i="17"/>
  <c r="A1431" i="17"/>
  <c r="A955" i="17"/>
  <c r="A1073" i="17"/>
  <c r="B913" i="17"/>
  <c r="B578" i="17"/>
  <c r="A941" i="17"/>
  <c r="A935" i="17"/>
  <c r="A226" i="17"/>
  <c r="A680" i="17"/>
  <c r="B1311" i="17"/>
  <c r="B568" i="17"/>
  <c r="B1360" i="17"/>
  <c r="B1494" i="17"/>
  <c r="B17" i="17"/>
  <c r="A828" i="17"/>
  <c r="B1181" i="17"/>
  <c r="A1475" i="17"/>
  <c r="B147" i="17"/>
  <c r="B1162" i="17"/>
  <c r="B1338" i="17"/>
  <c r="A951" i="17"/>
  <c r="A561" i="17"/>
  <c r="A1039" i="17"/>
  <c r="A957" i="17"/>
  <c r="B1229" i="17"/>
  <c r="A129" i="17"/>
  <c r="B906" i="17"/>
  <c r="B653" i="17"/>
  <c r="A286" i="17"/>
  <c r="B509" i="17"/>
  <c r="A1085" i="17"/>
  <c r="A1148" i="17"/>
  <c r="A1011" i="17"/>
  <c r="B21" i="17"/>
  <c r="A878" i="17"/>
  <c r="B159" i="17"/>
  <c r="B1374" i="17"/>
  <c r="B297" i="17"/>
  <c r="A352" i="17"/>
  <c r="B988" i="17"/>
  <c r="A505" i="17"/>
  <c r="A8" i="17"/>
  <c r="A1350" i="17"/>
  <c r="B110" i="17"/>
  <c r="B1067" i="17"/>
  <c r="B1044" i="17"/>
  <c r="B432" i="17"/>
  <c r="A641" i="17"/>
  <c r="A1309" i="17"/>
  <c r="A838" i="17"/>
  <c r="A1253" i="17"/>
  <c r="B193" i="17"/>
  <c r="B668" i="17"/>
  <c r="B37" i="17"/>
  <c r="A974" i="17"/>
  <c r="B247" i="17"/>
  <c r="A357" i="17"/>
  <c r="B1214" i="17"/>
  <c r="A1460" i="17"/>
  <c r="Q38" i="1"/>
  <c r="A921" i="17"/>
  <c r="A777" i="17"/>
  <c r="B233" i="17"/>
  <c r="B1176" i="17"/>
  <c r="A209" i="17"/>
  <c r="B1233" i="17"/>
  <c r="A306" i="17"/>
  <c r="A1387" i="17"/>
  <c r="A1061" i="17"/>
  <c r="B372" i="17"/>
  <c r="A1396" i="17"/>
  <c r="B329" i="17"/>
  <c r="B12" i="17"/>
  <c r="A87" i="17"/>
  <c r="A1137" i="17"/>
  <c r="A151" i="17"/>
  <c r="A1357" i="17"/>
  <c r="A486" i="17"/>
  <c r="A1095" i="17"/>
  <c r="B40" i="17"/>
  <c r="B313" i="17"/>
  <c r="B543" i="17"/>
  <c r="A329" i="17"/>
  <c r="A706" i="17"/>
  <c r="A548" i="17"/>
  <c r="A189" i="17"/>
  <c r="B1114" i="17"/>
  <c r="B920" i="17"/>
  <c r="B1152" i="17"/>
  <c r="A107" i="17"/>
  <c r="B1472" i="17"/>
  <c r="B467" i="17"/>
  <c r="A404" i="17"/>
  <c r="B1346" i="17"/>
  <c r="A1354" i="17"/>
  <c r="B1200" i="17"/>
  <c r="B500" i="17"/>
  <c r="A50" i="17"/>
  <c r="B934" i="17"/>
  <c r="A1424" i="17"/>
  <c r="A863" i="17"/>
  <c r="B1404" i="17"/>
  <c r="B408" i="17"/>
  <c r="B1130" i="17"/>
  <c r="A1204" i="17"/>
  <c r="A551" i="17"/>
  <c r="B168" i="17"/>
  <c r="B92" i="17"/>
  <c r="B111" i="17"/>
  <c r="A1377" i="17"/>
  <c r="B549" i="17"/>
  <c r="B364" i="17"/>
  <c r="A35" i="17"/>
  <c r="A1084" i="17"/>
  <c r="A780" i="17"/>
  <c r="A776" i="17"/>
  <c r="A144" i="17"/>
  <c r="A1210" i="17"/>
  <c r="A460" i="17"/>
  <c r="A117" i="17"/>
  <c r="B1267" i="17"/>
  <c r="B1033" i="17"/>
  <c r="C6" i="17"/>
  <c r="B285" i="17"/>
  <c r="B24" i="17"/>
  <c r="A528" i="17"/>
  <c r="A442" i="17"/>
  <c r="A316" i="17"/>
  <c r="A1117" i="17"/>
  <c r="B1243" i="17"/>
  <c r="B415" i="17"/>
  <c r="B1451" i="17"/>
  <c r="A771" i="17"/>
  <c r="B1092" i="17"/>
  <c r="A1288" i="17"/>
  <c r="A779" i="17"/>
  <c r="A1065" i="17"/>
  <c r="B67" i="17"/>
  <c r="A1436" i="17"/>
  <c r="B767" i="17"/>
  <c r="B1061" i="17"/>
  <c r="B1292" i="17"/>
  <c r="B893" i="17"/>
  <c r="B1018" i="17"/>
  <c r="A345" i="17"/>
  <c r="B1199" i="17"/>
  <c r="B1455" i="17"/>
  <c r="B689" i="17"/>
  <c r="A173" i="17"/>
  <c r="B186" i="17"/>
  <c r="B1155" i="17"/>
  <c r="A1121" i="17"/>
  <c r="A1202" i="17"/>
  <c r="A1466" i="17"/>
  <c r="B87" i="17"/>
  <c r="A1280" i="17"/>
  <c r="A604" i="17"/>
  <c r="B205" i="17"/>
  <c r="A489" i="17"/>
  <c r="B798" i="17"/>
  <c r="B1141" i="17"/>
  <c r="B139" i="17"/>
  <c r="B1362" i="17"/>
  <c r="B1225" i="17"/>
  <c r="B459" i="17"/>
  <c r="A325" i="17"/>
  <c r="B673" i="17"/>
  <c r="B1391" i="17"/>
  <c r="B1157" i="17"/>
  <c r="A866" i="17"/>
  <c r="A1245" i="17"/>
  <c r="B1022" i="17"/>
  <c r="A1212" i="17"/>
  <c r="A1200" i="17"/>
  <c r="A3" i="17"/>
  <c r="B1136" i="17"/>
  <c r="B6" i="17"/>
  <c r="A223" i="17"/>
  <c r="A721" i="17"/>
  <c r="M21" i="1"/>
  <c r="R21" i="1"/>
  <c r="R20" i="1"/>
  <c r="M22" i="1"/>
  <c r="K25" i="1"/>
  <c r="R19" i="1"/>
  <c r="X38" i="1"/>
  <c r="Y18" i="1"/>
  <c r="N21" i="1" l="1"/>
  <c r="G721" i="17"/>
  <c r="L721" i="17"/>
  <c r="L223" i="17"/>
  <c r="G223" i="17"/>
  <c r="G3" i="17"/>
  <c r="C1200" i="17"/>
  <c r="E1200" i="17" s="1"/>
  <c r="L1200" i="17"/>
  <c r="G1200" i="17"/>
  <c r="L1212" i="17"/>
  <c r="G1212" i="17"/>
  <c r="C1212" i="17"/>
  <c r="E1212" i="17" s="1"/>
  <c r="C1245" i="17"/>
  <c r="E1245" i="17" s="1"/>
  <c r="G1245" i="17"/>
  <c r="L1245" i="17"/>
  <c r="L866" i="17"/>
  <c r="G866" i="17"/>
  <c r="G325" i="17"/>
  <c r="L325" i="17"/>
  <c r="G489" i="17"/>
  <c r="L489" i="17"/>
  <c r="G604" i="17"/>
  <c r="L604" i="17"/>
  <c r="C1280" i="17"/>
  <c r="E1280" i="17" s="1"/>
  <c r="L1280" i="17"/>
  <c r="G1280" i="17"/>
  <c r="L1466" i="17"/>
  <c r="G1466" i="17"/>
  <c r="C1466" i="17"/>
  <c r="E1466" i="17" s="1"/>
  <c r="G1202" i="17"/>
  <c r="L1202" i="17"/>
  <c r="C1202" i="17"/>
  <c r="E1202" i="17" s="1"/>
  <c r="G1121" i="17"/>
  <c r="C1121" i="17"/>
  <c r="E1121" i="17" s="1"/>
  <c r="L1121" i="17"/>
  <c r="L173" i="17"/>
  <c r="G173" i="17"/>
  <c r="G345" i="17"/>
  <c r="M345" i="17" s="1"/>
  <c r="L345" i="17"/>
  <c r="L1436" i="17"/>
  <c r="C1436" i="17"/>
  <c r="E1436" i="17" s="1"/>
  <c r="G1436" i="17"/>
  <c r="L1065" i="17"/>
  <c r="C1065" i="17"/>
  <c r="E1065" i="17" s="1"/>
  <c r="G1065" i="17"/>
  <c r="L779" i="17"/>
  <c r="G779" i="17"/>
  <c r="G1288" i="17"/>
  <c r="C1288" i="17"/>
  <c r="E1288" i="17" s="1"/>
  <c r="L1288" i="17"/>
  <c r="G771" i="17"/>
  <c r="L771" i="17"/>
  <c r="L1117" i="17"/>
  <c r="C1117" i="17"/>
  <c r="E1117" i="17" s="1"/>
  <c r="G1117" i="17"/>
  <c r="G316" i="17"/>
  <c r="L316" i="17"/>
  <c r="G442" i="17"/>
  <c r="L442" i="17"/>
  <c r="G528" i="17"/>
  <c r="L528" i="17"/>
  <c r="L117" i="17"/>
  <c r="G117" i="17"/>
  <c r="M117" i="17" s="1"/>
  <c r="G460" i="17"/>
  <c r="L460" i="17"/>
  <c r="L1210" i="17"/>
  <c r="G1210" i="17"/>
  <c r="C1210" i="17"/>
  <c r="E1210" i="17" s="1"/>
  <c r="G144" i="17"/>
  <c r="L144" i="17"/>
  <c r="G776" i="17"/>
  <c r="L776" i="17"/>
  <c r="G780" i="17"/>
  <c r="L780" i="17"/>
  <c r="C1084" i="17"/>
  <c r="E1084" i="17" s="1"/>
  <c r="L1084" i="17"/>
  <c r="G1084" i="17"/>
  <c r="L35" i="17"/>
  <c r="G35" i="17"/>
  <c r="L1377" i="17"/>
  <c r="G1377" i="17"/>
  <c r="C1377" i="17"/>
  <c r="E1377" i="17" s="1"/>
  <c r="L551" i="17"/>
  <c r="G551" i="17"/>
  <c r="G1204" i="17"/>
  <c r="C1204" i="17"/>
  <c r="E1204" i="17" s="1"/>
  <c r="L1204" i="17"/>
  <c r="G863" i="17"/>
  <c r="L863" i="17"/>
  <c r="L1424" i="17"/>
  <c r="G1424" i="17"/>
  <c r="C1424" i="17"/>
  <c r="E1424" i="17" s="1"/>
  <c r="G50" i="17"/>
  <c r="M50" i="17" s="1"/>
  <c r="L50" i="17"/>
  <c r="G1354" i="17"/>
  <c r="C1354" i="17"/>
  <c r="E1354" i="17" s="1"/>
  <c r="L1354" i="17"/>
  <c r="L404" i="17"/>
  <c r="G404" i="17"/>
  <c r="G107" i="17"/>
  <c r="M107" i="17" s="1"/>
  <c r="L107" i="17"/>
  <c r="G189" i="17"/>
  <c r="L189" i="17"/>
  <c r="L548" i="17"/>
  <c r="G548" i="17"/>
  <c r="G706" i="17"/>
  <c r="L706" i="17"/>
  <c r="L329" i="17"/>
  <c r="G329" i="17"/>
  <c r="G1095" i="17"/>
  <c r="C1095" i="17"/>
  <c r="E1095" i="17" s="1"/>
  <c r="L1095" i="17"/>
  <c r="G486" i="17"/>
  <c r="L486" i="17"/>
  <c r="L1357" i="17"/>
  <c r="G1357" i="17"/>
  <c r="C1357" i="17"/>
  <c r="E1357" i="17" s="1"/>
  <c r="G151" i="17"/>
  <c r="L151" i="17"/>
  <c r="C1137" i="17"/>
  <c r="E1137" i="17" s="1"/>
  <c r="L1137" i="17"/>
  <c r="G1137" i="17"/>
  <c r="L87" i="17"/>
  <c r="G87" i="17"/>
  <c r="C1396" i="17"/>
  <c r="E1396" i="17" s="1"/>
  <c r="L1396" i="17"/>
  <c r="G1396" i="17"/>
  <c r="G1061" i="17"/>
  <c r="L1061" i="17"/>
  <c r="C1061" i="17"/>
  <c r="E1061" i="17" s="1"/>
  <c r="G1387" i="17"/>
  <c r="C1387" i="17"/>
  <c r="E1387" i="17" s="1"/>
  <c r="L1387" i="17"/>
  <c r="G306" i="17"/>
  <c r="L306" i="17"/>
  <c r="G209" i="17"/>
  <c r="L209" i="17"/>
  <c r="G777" i="17"/>
  <c r="L777" i="17"/>
  <c r="L921" i="17"/>
  <c r="G921" i="17"/>
  <c r="C921" i="17"/>
  <c r="E921" i="17" s="1"/>
  <c r="C1460" i="17"/>
  <c r="E1460" i="17" s="1"/>
  <c r="L1460" i="17"/>
  <c r="G1460" i="17"/>
  <c r="L357" i="17"/>
  <c r="G357" i="17"/>
  <c r="L974" i="17"/>
  <c r="G974" i="17"/>
  <c r="C974" i="17"/>
  <c r="E974" i="17" s="1"/>
  <c r="C1253" i="17"/>
  <c r="E1253" i="17" s="1"/>
  <c r="L1253" i="17"/>
  <c r="G1253" i="17"/>
  <c r="G838" i="17"/>
  <c r="L838" i="17"/>
  <c r="C1309" i="17"/>
  <c r="E1309" i="17" s="1"/>
  <c r="G1309" i="17"/>
  <c r="L1309" i="17"/>
  <c r="L641" i="17"/>
  <c r="G641" i="17"/>
  <c r="L1350" i="17"/>
  <c r="C1350" i="17"/>
  <c r="E1350" i="17" s="1"/>
  <c r="G1350" i="17"/>
  <c r="G8" i="17"/>
  <c r="L8" i="17"/>
  <c r="L505" i="17"/>
  <c r="G505" i="17"/>
  <c r="G352" i="17"/>
  <c r="L352" i="17"/>
  <c r="C878" i="17"/>
  <c r="E878" i="17" s="1"/>
  <c r="G878" i="17"/>
  <c r="L878" i="17"/>
  <c r="L1011" i="17"/>
  <c r="C1011" i="17"/>
  <c r="E1011" i="17" s="1"/>
  <c r="G1011" i="17"/>
  <c r="C1148" i="17"/>
  <c r="E1148" i="17" s="1"/>
  <c r="G1148" i="17"/>
  <c r="L1148" i="17"/>
  <c r="C1085" i="17"/>
  <c r="E1085" i="17" s="1"/>
  <c r="G1085" i="17"/>
  <c r="L1085" i="17"/>
  <c r="L286" i="17"/>
  <c r="G286" i="17"/>
  <c r="G129" i="17"/>
  <c r="M129" i="17" s="1"/>
  <c r="L129" i="17"/>
  <c r="L957" i="17"/>
  <c r="G957" i="17"/>
  <c r="C957" i="17"/>
  <c r="E957" i="17" s="1"/>
  <c r="C1039" i="17"/>
  <c r="E1039" i="17" s="1"/>
  <c r="L1039" i="17"/>
  <c r="G1039" i="17"/>
  <c r="L561" i="17"/>
  <c r="G561" i="17"/>
  <c r="G951" i="17"/>
  <c r="C951" i="17"/>
  <c r="E951" i="17" s="1"/>
  <c r="L951" i="17"/>
  <c r="C1475" i="17"/>
  <c r="E1475" i="17" s="1"/>
  <c r="G1475" i="17"/>
  <c r="L1475" i="17"/>
  <c r="L828" i="17"/>
  <c r="G828" i="17"/>
  <c r="L680" i="17"/>
  <c r="G680" i="17"/>
  <c r="L226" i="17"/>
  <c r="G226" i="17"/>
  <c r="G935" i="17"/>
  <c r="L935" i="17"/>
  <c r="C935" i="17"/>
  <c r="E935" i="17" s="1"/>
  <c r="G941" i="17"/>
  <c r="C941" i="17"/>
  <c r="E941" i="17" s="1"/>
  <c r="L941" i="17"/>
  <c r="C1073" i="17"/>
  <c r="E1073" i="17" s="1"/>
  <c r="G1073" i="17"/>
  <c r="L1073" i="17"/>
  <c r="L955" i="17"/>
  <c r="C955" i="17"/>
  <c r="E955" i="17" s="1"/>
  <c r="G955" i="17"/>
  <c r="G1431" i="17"/>
  <c r="L1431" i="17"/>
  <c r="C1431" i="17"/>
  <c r="E1431" i="17" s="1"/>
  <c r="L795" i="17"/>
  <c r="G795" i="17"/>
  <c r="G1285" i="17"/>
  <c r="L1285" i="17"/>
  <c r="C1285" i="17"/>
  <c r="E1285" i="17" s="1"/>
  <c r="C910" i="17"/>
  <c r="E910" i="17" s="1"/>
  <c r="G910" i="17"/>
  <c r="L910" i="17"/>
  <c r="L330" i="17"/>
  <c r="G330" i="17"/>
  <c r="L1318" i="17"/>
  <c r="G1318" i="17"/>
  <c r="C1318" i="17"/>
  <c r="E1318" i="17" s="1"/>
  <c r="C1000" i="17"/>
  <c r="E1000" i="17" s="1"/>
  <c r="G1000" i="17"/>
  <c r="L1000" i="17"/>
  <c r="G426" i="17"/>
  <c r="L426" i="17"/>
  <c r="C1329" i="17"/>
  <c r="E1329" i="17" s="1"/>
  <c r="L1329" i="17"/>
  <c r="G1329" i="17"/>
  <c r="L476" i="17"/>
  <c r="G476" i="17"/>
  <c r="G825" i="17"/>
  <c r="L825" i="17"/>
  <c r="G198" i="17"/>
  <c r="L198" i="17"/>
  <c r="L1448" i="17"/>
  <c r="C1448" i="17"/>
  <c r="E1448" i="17" s="1"/>
  <c r="G1448" i="17"/>
  <c r="C1012" i="17"/>
  <c r="E1012" i="17" s="1"/>
  <c r="G1012" i="17"/>
  <c r="L1012" i="17"/>
  <c r="L74" i="17"/>
  <c r="G74" i="17"/>
  <c r="G462" i="17"/>
  <c r="L462" i="17"/>
  <c r="L1417" i="17"/>
  <c r="C1417" i="17"/>
  <c r="E1417" i="17" s="1"/>
  <c r="G1417" i="17"/>
  <c r="L191" i="17"/>
  <c r="G191" i="17"/>
  <c r="G438" i="17"/>
  <c r="M438" i="17" s="1"/>
  <c r="L438" i="17"/>
  <c r="G92" i="17"/>
  <c r="L92" i="17"/>
  <c r="L593" i="17"/>
  <c r="G593" i="17"/>
  <c r="L734" i="17"/>
  <c r="G734" i="17"/>
  <c r="G356" i="17"/>
  <c r="M356" i="17" s="1"/>
  <c r="L356" i="17"/>
  <c r="C1045" i="17"/>
  <c r="E1045" i="17" s="1"/>
  <c r="L1045" i="17"/>
  <c r="G1045" i="17"/>
  <c r="G400" i="17"/>
  <c r="M400" i="17" s="1"/>
  <c r="L400" i="17"/>
  <c r="L603" i="17"/>
  <c r="G603" i="17"/>
  <c r="L1243" i="17"/>
  <c r="G1243" i="17"/>
  <c r="C1243" i="17"/>
  <c r="E1243" i="17" s="1"/>
  <c r="G238" i="17"/>
  <c r="L238" i="17"/>
  <c r="L1193" i="17"/>
  <c r="C1193" i="17"/>
  <c r="E1193" i="17" s="1"/>
  <c r="G1193" i="17"/>
  <c r="G1078" i="17"/>
  <c r="L1078" i="17"/>
  <c r="C1078" i="17"/>
  <c r="E1078" i="17" s="1"/>
  <c r="C1405" i="17"/>
  <c r="E1405" i="17" s="1"/>
  <c r="G1405" i="17"/>
  <c r="L1405" i="17"/>
  <c r="L811" i="17"/>
  <c r="G811" i="17"/>
  <c r="L1394" i="17"/>
  <c r="C1394" i="17"/>
  <c r="E1394" i="17" s="1"/>
  <c r="G1394" i="17"/>
  <c r="L1060" i="17"/>
  <c r="C1060" i="17"/>
  <c r="E1060" i="17" s="1"/>
  <c r="G1060" i="17"/>
  <c r="G309" i="17"/>
  <c r="L309" i="17"/>
  <c r="L375" i="17"/>
  <c r="G375" i="17"/>
  <c r="L784" i="17"/>
  <c r="G784" i="17"/>
  <c r="L23" i="17"/>
  <c r="G23" i="17"/>
  <c r="L418" i="17"/>
  <c r="G418" i="17"/>
  <c r="L801" i="17"/>
  <c r="G801" i="17"/>
  <c r="C1344" i="17"/>
  <c r="E1344" i="17" s="1"/>
  <c r="G1344" i="17"/>
  <c r="L1344" i="17"/>
  <c r="G1152" i="17"/>
  <c r="C1152" i="17"/>
  <c r="E1152" i="17" s="1"/>
  <c r="L1152" i="17"/>
  <c r="G52" i="17"/>
  <c r="L52" i="17"/>
  <c r="L220" i="17"/>
  <c r="G220" i="17"/>
  <c r="G282" i="17"/>
  <c r="L282" i="17"/>
  <c r="G393" i="17"/>
  <c r="M393" i="17" s="1"/>
  <c r="L393" i="17"/>
  <c r="G351" i="17"/>
  <c r="M351" i="17" s="1"/>
  <c r="L351" i="17"/>
  <c r="L230" i="17"/>
  <c r="G230" i="17"/>
  <c r="L215" i="17"/>
  <c r="G215" i="17"/>
  <c r="L78" i="17"/>
  <c r="G78" i="17"/>
  <c r="M78" i="17" s="1"/>
  <c r="G80" i="17"/>
  <c r="L80" i="17"/>
  <c r="C978" i="17"/>
  <c r="E978" i="17" s="1"/>
  <c r="L978" i="17"/>
  <c r="G978" i="17"/>
  <c r="L310" i="17"/>
  <c r="G310" i="17"/>
  <c r="L569" i="17"/>
  <c r="G569" i="17"/>
  <c r="L303" i="17"/>
  <c r="G303" i="17"/>
  <c r="C901" i="17"/>
  <c r="E901" i="17" s="1"/>
  <c r="L901" i="17"/>
  <c r="G901" i="17"/>
  <c r="L716" i="17"/>
  <c r="G716" i="17"/>
  <c r="L340" i="17"/>
  <c r="G340" i="17"/>
  <c r="G655" i="17"/>
  <c r="L655" i="17"/>
  <c r="L168" i="17"/>
  <c r="G168" i="17"/>
  <c r="L475" i="17"/>
  <c r="G475" i="17"/>
  <c r="L79" i="17"/>
  <c r="G79" i="17"/>
  <c r="L853" i="17"/>
  <c r="G853" i="17"/>
  <c r="C1452" i="17"/>
  <c r="E1452" i="17" s="1"/>
  <c r="G1452" i="17"/>
  <c r="L1452" i="17"/>
  <c r="G44" i="17"/>
  <c r="L44" i="17"/>
  <c r="L1372" i="17"/>
  <c r="G1372" i="17"/>
  <c r="C1372" i="17"/>
  <c r="E1372" i="17" s="1"/>
  <c r="L943" i="17"/>
  <c r="G943" i="17"/>
  <c r="C943" i="17"/>
  <c r="E943" i="17" s="1"/>
  <c r="L624" i="17"/>
  <c r="G624" i="17"/>
  <c r="L68" i="17"/>
  <c r="G68" i="17"/>
  <c r="L18" i="17"/>
  <c r="G18" i="17"/>
  <c r="G416" i="17"/>
  <c r="L416" i="17"/>
  <c r="G647" i="17"/>
  <c r="L647" i="17"/>
  <c r="L411" i="17"/>
  <c r="G411" i="17"/>
  <c r="C1310" i="17"/>
  <c r="E1310" i="17" s="1"/>
  <c r="L1310" i="17"/>
  <c r="G1310" i="17"/>
  <c r="G1047" i="17"/>
  <c r="L1047" i="17"/>
  <c r="C1047" i="17"/>
  <c r="E1047" i="17" s="1"/>
  <c r="G178" i="17"/>
  <c r="L178" i="17"/>
  <c r="G741" i="17"/>
  <c r="L741" i="17"/>
  <c r="L468" i="17"/>
  <c r="G468" i="17"/>
  <c r="L156" i="17"/>
  <c r="G156" i="17"/>
  <c r="L692" i="17"/>
  <c r="G692" i="17"/>
  <c r="G1175" i="17"/>
  <c r="L1175" i="17"/>
  <c r="C1175" i="17"/>
  <c r="E1175" i="17" s="1"/>
  <c r="G115" i="17"/>
  <c r="L115" i="17"/>
  <c r="G1" i="17"/>
  <c r="C1389" i="17"/>
  <c r="E1389" i="17" s="1"/>
  <c r="L1389" i="17"/>
  <c r="G1389" i="17"/>
  <c r="G1399" i="17"/>
  <c r="L1399" i="17"/>
  <c r="C1399" i="17"/>
  <c r="E1399" i="17" s="1"/>
  <c r="L905" i="17"/>
  <c r="G905" i="17"/>
  <c r="C905" i="17"/>
  <c r="E905" i="17" s="1"/>
  <c r="C1035" i="17"/>
  <c r="E1035" i="17" s="1"/>
  <c r="G1035" i="17"/>
  <c r="L1035" i="17"/>
  <c r="C972" i="17"/>
  <c r="E972" i="17" s="1"/>
  <c r="G972" i="17"/>
  <c r="L972" i="17"/>
  <c r="G371" i="17"/>
  <c r="L371" i="17"/>
  <c r="G570" i="17"/>
  <c r="L570" i="17"/>
  <c r="G113" i="17"/>
  <c r="L113" i="17"/>
  <c r="L1227" i="17"/>
  <c r="G1227" i="17"/>
  <c r="C1227" i="17"/>
  <c r="E1227" i="17" s="1"/>
  <c r="G1414" i="17"/>
  <c r="L1414" i="17"/>
  <c r="C1414" i="17"/>
  <c r="E1414" i="17" s="1"/>
  <c r="C963" i="17"/>
  <c r="E963" i="17" s="1"/>
  <c r="G963" i="17"/>
  <c r="L963" i="17"/>
  <c r="L1472" i="17"/>
  <c r="C1472" i="17"/>
  <c r="E1472" i="17" s="1"/>
  <c r="G1472" i="17"/>
  <c r="L142" i="17"/>
  <c r="G142" i="17"/>
  <c r="L42" i="17"/>
  <c r="G42" i="17"/>
  <c r="L54" i="17"/>
  <c r="G54" i="17"/>
  <c r="C1353" i="17"/>
  <c r="E1353" i="17" s="1"/>
  <c r="G1353" i="17"/>
  <c r="L1353" i="17"/>
  <c r="L1390" i="17"/>
  <c r="C1390" i="17"/>
  <c r="E1390" i="17" s="1"/>
  <c r="G1390" i="17"/>
  <c r="G726" i="17"/>
  <c r="L726" i="17"/>
  <c r="L331" i="17"/>
  <c r="G331" i="17"/>
  <c r="C1278" i="17"/>
  <c r="E1278" i="17" s="1"/>
  <c r="L1278" i="17"/>
  <c r="G1278" i="17"/>
  <c r="L1150" i="17"/>
  <c r="G1150" i="17"/>
  <c r="C1150" i="17"/>
  <c r="E1150" i="17" s="1"/>
  <c r="C984" i="17"/>
  <c r="E984" i="17" s="1"/>
  <c r="G984" i="17"/>
  <c r="L984" i="17"/>
  <c r="L833" i="17"/>
  <c r="G833" i="17"/>
  <c r="C1379" i="17"/>
  <c r="E1379" i="17" s="1"/>
  <c r="L1379" i="17"/>
  <c r="G1379" i="17"/>
  <c r="C1290" i="17"/>
  <c r="E1290" i="17" s="1"/>
  <c r="L1290" i="17"/>
  <c r="G1290" i="17"/>
  <c r="L137" i="17"/>
  <c r="G137" i="17"/>
  <c r="N137" i="17" s="1"/>
  <c r="L1100" i="17"/>
  <c r="C1100" i="17"/>
  <c r="E1100" i="17" s="1"/>
  <c r="G1100" i="17"/>
  <c r="G109" i="17"/>
  <c r="M109" i="17" s="1"/>
  <c r="L109" i="17"/>
  <c r="C1382" i="17"/>
  <c r="E1382" i="17" s="1"/>
  <c r="L1382" i="17"/>
  <c r="G1382" i="17"/>
  <c r="G376" i="17"/>
  <c r="L376" i="17"/>
  <c r="L467" i="17"/>
  <c r="G467" i="17"/>
  <c r="L909" i="17"/>
  <c r="G909" i="17"/>
  <c r="C909" i="17"/>
  <c r="E909" i="17" s="1"/>
  <c r="G1469" i="17"/>
  <c r="L1469" i="17"/>
  <c r="C1469" i="17"/>
  <c r="E1469" i="17" s="1"/>
  <c r="C1482" i="17"/>
  <c r="E1482" i="17" s="1"/>
  <c r="L1482" i="17"/>
  <c r="G1482" i="17"/>
  <c r="L247" i="17"/>
  <c r="G247" i="17"/>
  <c r="G1018" i="17"/>
  <c r="C1018" i="17"/>
  <c r="E1018" i="17" s="1"/>
  <c r="L1018" i="17"/>
  <c r="L564" i="17"/>
  <c r="G564" i="17"/>
  <c r="G399" i="17"/>
  <c r="L399" i="17"/>
  <c r="C995" i="17"/>
  <c r="E995" i="17" s="1"/>
  <c r="G995" i="17"/>
  <c r="L995" i="17"/>
  <c r="L514" i="17"/>
  <c r="G514" i="17"/>
  <c r="G653" i="17"/>
  <c r="L653" i="17"/>
  <c r="L510" i="17"/>
  <c r="G510" i="17"/>
  <c r="G1105" i="17"/>
  <c r="C1105" i="17"/>
  <c r="E1105" i="17" s="1"/>
  <c r="L1105" i="17"/>
  <c r="L1208" i="17"/>
  <c r="G1208" i="17"/>
  <c r="C1208" i="17"/>
  <c r="E1208" i="17" s="1"/>
  <c r="L1384" i="17"/>
  <c r="C1384" i="17"/>
  <c r="E1384" i="17" s="1"/>
  <c r="G1384" i="17"/>
  <c r="G1456" i="17"/>
  <c r="L1456" i="17"/>
  <c r="C1456" i="17"/>
  <c r="E1456" i="17" s="1"/>
  <c r="G1497" i="17"/>
  <c r="C1497" i="17"/>
  <c r="E1497" i="17" s="1"/>
  <c r="L1497" i="17"/>
  <c r="L849" i="17"/>
  <c r="G849" i="17"/>
  <c r="C1373" i="17"/>
  <c r="E1373" i="17" s="1"/>
  <c r="G1373" i="17"/>
  <c r="L1373" i="17"/>
  <c r="L370" i="17"/>
  <c r="G370" i="17"/>
  <c r="L236" i="17"/>
  <c r="G236" i="17"/>
  <c r="L883" i="17"/>
  <c r="C883" i="17"/>
  <c r="E883" i="17" s="1"/>
  <c r="G883" i="17"/>
  <c r="L584" i="17"/>
  <c r="G584" i="17"/>
  <c r="L1347" i="17"/>
  <c r="G1347" i="17"/>
  <c r="C1347" i="17"/>
  <c r="E1347" i="17" s="1"/>
  <c r="G973" i="17"/>
  <c r="C973" i="17"/>
  <c r="E973" i="17" s="1"/>
  <c r="L973" i="17"/>
  <c r="L1252" i="17"/>
  <c r="G1252" i="17"/>
  <c r="C1252" i="17"/>
  <c r="E1252" i="17" s="1"/>
  <c r="L1088" i="17"/>
  <c r="C1088" i="17"/>
  <c r="E1088" i="17" s="1"/>
  <c r="G1088" i="17"/>
  <c r="L646" i="17"/>
  <c r="G646" i="17"/>
  <c r="G320" i="17"/>
  <c r="L320" i="17"/>
  <c r="L402" i="17"/>
  <c r="G402" i="17"/>
  <c r="L152" i="17"/>
  <c r="G152" i="17"/>
  <c r="G285" i="17"/>
  <c r="L285" i="17"/>
  <c r="G589" i="17"/>
  <c r="L589" i="17"/>
  <c r="L851" i="17"/>
  <c r="G851" i="17"/>
  <c r="L715" i="17"/>
  <c r="G715" i="17"/>
  <c r="G279" i="17"/>
  <c r="L279" i="17"/>
  <c r="L1072" i="17"/>
  <c r="C1072" i="17"/>
  <c r="E1072" i="17" s="1"/>
  <c r="G1072" i="17"/>
  <c r="L683" i="17"/>
  <c r="G683" i="17"/>
  <c r="G1127" i="17"/>
  <c r="L1127" i="17"/>
  <c r="C1127" i="17"/>
  <c r="E1127" i="17" s="1"/>
  <c r="G578" i="17"/>
  <c r="L578" i="17"/>
  <c r="L199" i="17"/>
  <c r="G199" i="17"/>
  <c r="L452" i="17"/>
  <c r="G452" i="17"/>
  <c r="G466" i="17"/>
  <c r="L466" i="17"/>
  <c r="L187" i="17"/>
  <c r="G187" i="17"/>
  <c r="G827" i="17"/>
  <c r="L827" i="17"/>
  <c r="L588" i="17"/>
  <c r="G588" i="17"/>
  <c r="C1302" i="17"/>
  <c r="E1302" i="17" s="1"/>
  <c r="L1302" i="17"/>
  <c r="G1302" i="17"/>
  <c r="L695" i="17"/>
  <c r="G695" i="17"/>
  <c r="G1220" i="17"/>
  <c r="L1220" i="17"/>
  <c r="C1220" i="17"/>
  <c r="E1220" i="17" s="1"/>
  <c r="G562" i="17"/>
  <c r="L562" i="17"/>
  <c r="L945" i="17"/>
  <c r="C945" i="17"/>
  <c r="E945" i="17" s="1"/>
  <c r="G945" i="17"/>
  <c r="G1120" i="17"/>
  <c r="C1120" i="17"/>
  <c r="E1120" i="17" s="1"/>
  <c r="L1120" i="17"/>
  <c r="G1303" i="17"/>
  <c r="L1303" i="17"/>
  <c r="C1303" i="17"/>
  <c r="E1303" i="17" s="1"/>
  <c r="L444" i="17"/>
  <c r="G444" i="17"/>
  <c r="C1407" i="17"/>
  <c r="E1407" i="17" s="1"/>
  <c r="G1407" i="17"/>
  <c r="L1407" i="17"/>
  <c r="G363" i="17"/>
  <c r="M363" i="17" s="1"/>
  <c r="L363" i="17"/>
  <c r="L493" i="17"/>
  <c r="G493" i="17"/>
  <c r="L566" i="17"/>
  <c r="G566" i="17"/>
  <c r="C1241" i="17"/>
  <c r="E1241" i="17" s="1"/>
  <c r="L1241" i="17"/>
  <c r="G1241" i="17"/>
  <c r="G160" i="17"/>
  <c r="L160" i="17"/>
  <c r="G150" i="17"/>
  <c r="L150" i="17"/>
  <c r="L997" i="17"/>
  <c r="G997" i="17"/>
  <c r="C997" i="17"/>
  <c r="E997" i="17" s="1"/>
  <c r="G485" i="17"/>
  <c r="L485" i="17"/>
  <c r="C886" i="17"/>
  <c r="E886" i="17" s="1"/>
  <c r="G886" i="17"/>
  <c r="L886" i="17"/>
  <c r="C1322" i="17"/>
  <c r="E1322" i="17" s="1"/>
  <c r="L1322" i="17"/>
  <c r="G1322" i="17"/>
  <c r="L814" i="17"/>
  <c r="G814" i="17"/>
  <c r="G183" i="17"/>
  <c r="L183" i="17"/>
  <c r="G859" i="17"/>
  <c r="L859" i="17"/>
  <c r="G383" i="17"/>
  <c r="L383" i="17"/>
  <c r="L1277" i="17"/>
  <c r="G1277" i="17"/>
  <c r="C1277" i="17"/>
  <c r="E1277" i="17" s="1"/>
  <c r="G658" i="17"/>
  <c r="L658" i="17"/>
  <c r="L1239" i="17"/>
  <c r="G1239" i="17"/>
  <c r="C1239" i="17"/>
  <c r="E1239" i="17" s="1"/>
  <c r="C959" i="17"/>
  <c r="E959" i="17" s="1"/>
  <c r="G959" i="17"/>
  <c r="L959" i="17"/>
  <c r="L983" i="17"/>
  <c r="C983" i="17"/>
  <c r="E983" i="17" s="1"/>
  <c r="G983" i="17"/>
  <c r="G727" i="17"/>
  <c r="L727" i="17"/>
  <c r="L425" i="17"/>
  <c r="G425" i="17"/>
  <c r="G1369" i="17"/>
  <c r="L1369" i="17"/>
  <c r="C1369" i="17"/>
  <c r="E1369" i="17" s="1"/>
  <c r="C1122" i="17"/>
  <c r="E1122" i="17" s="1"/>
  <c r="G1122" i="17"/>
  <c r="L1122" i="17"/>
  <c r="L108" i="17"/>
  <c r="G108" i="17"/>
  <c r="G823" i="17"/>
  <c r="L823" i="17"/>
  <c r="G870" i="17"/>
  <c r="L870" i="17"/>
  <c r="L82" i="17"/>
  <c r="G82" i="17"/>
  <c r="G1104" i="17"/>
  <c r="L1104" i="17"/>
  <c r="C1104" i="17"/>
  <c r="E1104" i="17" s="1"/>
  <c r="L89" i="17"/>
  <c r="G89" i="17"/>
  <c r="M89" i="17" s="1"/>
  <c r="G1224" i="17"/>
  <c r="L1224" i="17"/>
  <c r="C1224" i="17"/>
  <c r="E1224" i="17" s="1"/>
  <c r="G313" i="17"/>
  <c r="L313" i="17"/>
  <c r="L991" i="17"/>
  <c r="C991" i="17"/>
  <c r="E991" i="17" s="1"/>
  <c r="G991" i="17"/>
  <c r="G924" i="17"/>
  <c r="C924" i="17"/>
  <c r="E924" i="17" s="1"/>
  <c r="L924" i="17"/>
  <c r="G1311" i="17"/>
  <c r="C1311" i="17"/>
  <c r="E1311" i="17" s="1"/>
  <c r="L1311" i="17"/>
  <c r="L869" i="17"/>
  <c r="G869" i="17"/>
  <c r="L29" i="17"/>
  <c r="G29" i="17"/>
  <c r="M29" i="17" s="1"/>
  <c r="G591" i="17"/>
  <c r="L591" i="17"/>
  <c r="G145" i="17"/>
  <c r="L145" i="17"/>
  <c r="L1299" i="17"/>
  <c r="G1299" i="17"/>
  <c r="C1299" i="17"/>
  <c r="E1299" i="17" s="1"/>
  <c r="L898" i="17"/>
  <c r="C898" i="17"/>
  <c r="E898" i="17" s="1"/>
  <c r="G898" i="17"/>
  <c r="G2" i="17"/>
  <c r="G65" i="17"/>
  <c r="L65" i="17"/>
  <c r="L272" i="17"/>
  <c r="G272" i="17"/>
  <c r="G232" i="17"/>
  <c r="L232" i="17"/>
  <c r="L58" i="17"/>
  <c r="G58" i="17"/>
  <c r="L928" i="17"/>
  <c r="G928" i="17"/>
  <c r="C928" i="17"/>
  <c r="E928" i="17" s="1"/>
  <c r="L60" i="17"/>
  <c r="G60" i="17"/>
  <c r="M60" i="17" s="1"/>
  <c r="L723" i="17"/>
  <c r="G723" i="17"/>
  <c r="G533" i="17"/>
  <c r="L533" i="17"/>
  <c r="G1465" i="17"/>
  <c r="L1465" i="17"/>
  <c r="C1465" i="17"/>
  <c r="E1465" i="17" s="1"/>
  <c r="L1070" i="17"/>
  <c r="C1070" i="17"/>
  <c r="E1070" i="17" s="1"/>
  <c r="G1070" i="17"/>
  <c r="L639" i="17"/>
  <c r="G639" i="17"/>
  <c r="L709" i="17"/>
  <c r="G709" i="17"/>
  <c r="G1254" i="17"/>
  <c r="C1254" i="17"/>
  <c r="E1254" i="17" s="1"/>
  <c r="L1254" i="17"/>
  <c r="L185" i="17"/>
  <c r="G185" i="17"/>
  <c r="G858" i="17"/>
  <c r="L858" i="17"/>
  <c r="C880" i="17"/>
  <c r="E880" i="17" s="1"/>
  <c r="G880" i="17"/>
  <c r="L880" i="17"/>
  <c r="L1279" i="17"/>
  <c r="G1279" i="17"/>
  <c r="C1279" i="17"/>
  <c r="E1279" i="17" s="1"/>
  <c r="C1024" i="17"/>
  <c r="E1024" i="17" s="1"/>
  <c r="L1024" i="17"/>
  <c r="G1024" i="17"/>
  <c r="L368" i="17"/>
  <c r="G368" i="17"/>
  <c r="G1351" i="17"/>
  <c r="L1351" i="17"/>
  <c r="C1351" i="17"/>
  <c r="E1351" i="17" s="1"/>
  <c r="G889" i="17"/>
  <c r="L889" i="17"/>
  <c r="C889" i="17"/>
  <c r="E889" i="17" s="1"/>
  <c r="G720" i="17"/>
  <c r="L720" i="17"/>
  <c r="L1491" i="17"/>
  <c r="G1491" i="17"/>
  <c r="C1491" i="17"/>
  <c r="E1491" i="17" s="1"/>
  <c r="G43" i="17"/>
  <c r="M43" i="17" s="1"/>
  <c r="L43" i="17"/>
  <c r="L430" i="17"/>
  <c r="G430" i="17"/>
  <c r="M430" i="17" s="1"/>
  <c r="G16" i="17"/>
  <c r="L16" i="17"/>
  <c r="L386" i="17"/>
  <c r="G386" i="17"/>
  <c r="G1235" i="17"/>
  <c r="L1235" i="17"/>
  <c r="C1235" i="17"/>
  <c r="E1235" i="17" s="1"/>
  <c r="G1262" i="17"/>
  <c r="C1262" i="17"/>
  <c r="E1262" i="17" s="1"/>
  <c r="L1262" i="17"/>
  <c r="G1129" i="17"/>
  <c r="L1129" i="17"/>
  <c r="C1129" i="17"/>
  <c r="E1129" i="17" s="1"/>
  <c r="G360" i="17"/>
  <c r="L360" i="17"/>
  <c r="C1315" i="17"/>
  <c r="E1315" i="17" s="1"/>
  <c r="L1315" i="17"/>
  <c r="G1315" i="17"/>
  <c r="C1094" i="17"/>
  <c r="E1094" i="17" s="1"/>
  <c r="G1094" i="17"/>
  <c r="L1094" i="17"/>
  <c r="G662" i="17"/>
  <c r="L662" i="17"/>
  <c r="L504" i="17"/>
  <c r="G504" i="17"/>
  <c r="L422" i="17"/>
  <c r="G422" i="17"/>
  <c r="L1427" i="17"/>
  <c r="G1427" i="17"/>
  <c r="C1427" i="17"/>
  <c r="E1427" i="17" s="1"/>
  <c r="G844" i="17"/>
  <c r="L844" i="17"/>
  <c r="L1404" i="17"/>
  <c r="G1404" i="17"/>
  <c r="C1404" i="17"/>
  <c r="E1404" i="17" s="1"/>
  <c r="C1216" i="17"/>
  <c r="E1216" i="17" s="1"/>
  <c r="L1216" i="17"/>
  <c r="G1216" i="17"/>
  <c r="L1213" i="17"/>
  <c r="G1213" i="17"/>
  <c r="C1213" i="17"/>
  <c r="E1213" i="17" s="1"/>
  <c r="L97" i="17"/>
  <c r="G97" i="17"/>
  <c r="M97" i="17" s="1"/>
  <c r="L817" i="17"/>
  <c r="G817" i="17"/>
  <c r="L538" i="17"/>
  <c r="G538" i="17"/>
  <c r="C1054" i="17"/>
  <c r="E1054" i="17" s="1"/>
  <c r="L1054" i="17"/>
  <c r="G1054" i="17"/>
  <c r="G1420" i="17"/>
  <c r="L1420" i="17"/>
  <c r="C1420" i="17"/>
  <c r="E1420" i="17" s="1"/>
  <c r="G451" i="17"/>
  <c r="L451" i="17"/>
  <c r="L1458" i="17"/>
  <c r="C1458" i="17"/>
  <c r="E1458" i="17" s="1"/>
  <c r="G1458" i="17"/>
  <c r="G537" i="17"/>
  <c r="L537" i="17"/>
  <c r="C1450" i="17"/>
  <c r="E1450" i="17" s="1"/>
  <c r="G1450" i="17"/>
  <c r="L1450" i="17"/>
  <c r="C1397" i="17"/>
  <c r="E1397" i="17" s="1"/>
  <c r="G1397" i="17"/>
  <c r="L1397" i="17"/>
  <c r="G100" i="17"/>
  <c r="L100" i="17"/>
  <c r="G1441" i="17"/>
  <c r="C1441" i="17"/>
  <c r="E1441" i="17" s="1"/>
  <c r="L1441" i="17"/>
  <c r="G384" i="17"/>
  <c r="N384" i="17" s="1"/>
  <c r="L384" i="17"/>
  <c r="G1429" i="17"/>
  <c r="L1429" i="17"/>
  <c r="C1429" i="17"/>
  <c r="E1429" i="17" s="1"/>
  <c r="G463" i="17"/>
  <c r="L463" i="17"/>
  <c r="L1171" i="17"/>
  <c r="C1171" i="17"/>
  <c r="E1171" i="17" s="1"/>
  <c r="G1171" i="17"/>
  <c r="G678" i="17"/>
  <c r="L678" i="17"/>
  <c r="L1493" i="17"/>
  <c r="C1493" i="17"/>
  <c r="E1493" i="17" s="1"/>
  <c r="G1493" i="17"/>
  <c r="G264" i="17"/>
  <c r="L264" i="17"/>
  <c r="G1071" i="17"/>
  <c r="L1071" i="17"/>
  <c r="C1071" i="17"/>
  <c r="E1071" i="17" s="1"/>
  <c r="L1096" i="17"/>
  <c r="C1096" i="17"/>
  <c r="E1096" i="17" s="1"/>
  <c r="G1096" i="17"/>
  <c r="L32" i="17"/>
  <c r="G32" i="17"/>
  <c r="M32" i="17" s="1"/>
  <c r="L820" i="17"/>
  <c r="G820" i="17"/>
  <c r="G105" i="17"/>
  <c r="L105" i="17"/>
  <c r="C1345" i="17"/>
  <c r="E1345" i="17" s="1"/>
  <c r="L1345" i="17"/>
  <c r="G1345" i="17"/>
  <c r="L125" i="17"/>
  <c r="G125" i="17"/>
  <c r="M125" i="17" s="1"/>
  <c r="C1331" i="17"/>
  <c r="E1331" i="17" s="1"/>
  <c r="G1331" i="17"/>
  <c r="L1331" i="17"/>
  <c r="G619" i="17"/>
  <c r="L619" i="17"/>
  <c r="G27" i="17"/>
  <c r="M27" i="17" s="1"/>
  <c r="L27" i="17"/>
  <c r="L661" i="17"/>
  <c r="G661" i="17"/>
  <c r="G1201" i="17"/>
  <c r="C1201" i="17"/>
  <c r="E1201" i="17" s="1"/>
  <c r="L1201" i="17"/>
  <c r="L810" i="17"/>
  <c r="G810" i="17"/>
  <c r="G682" i="17"/>
  <c r="L682" i="17"/>
  <c r="G508" i="17"/>
  <c r="L508" i="17"/>
  <c r="G41" i="17"/>
  <c r="L41" i="17"/>
  <c r="L287" i="17"/>
  <c r="G287" i="17"/>
  <c r="M287" i="17" s="1"/>
  <c r="G900" i="17"/>
  <c r="L900" i="17"/>
  <c r="C900" i="17"/>
  <c r="E900" i="17" s="1"/>
  <c r="G1276" i="17"/>
  <c r="L1276" i="17"/>
  <c r="C1276" i="17"/>
  <c r="E1276" i="17" s="1"/>
  <c r="L821" i="17"/>
  <c r="G821" i="17"/>
  <c r="G1068" i="17"/>
  <c r="L1068" i="17"/>
  <c r="C1068" i="17"/>
  <c r="E1068" i="17" s="1"/>
  <c r="G990" i="17"/>
  <c r="L990" i="17"/>
  <c r="C990" i="17"/>
  <c r="E990" i="17" s="1"/>
  <c r="G119" i="17"/>
  <c r="L119" i="17"/>
  <c r="G1079" i="17"/>
  <c r="C1079" i="17"/>
  <c r="E1079" i="17" s="1"/>
  <c r="L1079" i="17"/>
  <c r="G126" i="17"/>
  <c r="M126" i="17" s="1"/>
  <c r="L126" i="17"/>
  <c r="G1286" i="17"/>
  <c r="C1286" i="17"/>
  <c r="E1286" i="17" s="1"/>
  <c r="L1286" i="17"/>
  <c r="G676" i="17"/>
  <c r="L676" i="17"/>
  <c r="L213" i="17"/>
  <c r="G213" i="17"/>
  <c r="C1249" i="17"/>
  <c r="E1249" i="17" s="1"/>
  <c r="G1249" i="17"/>
  <c r="L1249" i="17"/>
  <c r="L365" i="17"/>
  <c r="G365" i="17"/>
  <c r="L617" i="17"/>
  <c r="G617" i="17"/>
  <c r="L722" i="17"/>
  <c r="G722" i="17"/>
  <c r="L1170" i="17"/>
  <c r="C1170" i="17"/>
  <c r="E1170" i="17" s="1"/>
  <c r="G1170" i="17"/>
  <c r="L354" i="17"/>
  <c r="G354" i="17"/>
  <c r="L1155" i="17"/>
  <c r="G1155" i="17"/>
  <c r="C1155" i="17"/>
  <c r="E1155" i="17" s="1"/>
  <c r="G563" i="17"/>
  <c r="L563" i="17"/>
  <c r="L324" i="17"/>
  <c r="G324" i="17"/>
  <c r="M324" i="17" s="1"/>
  <c r="L15" i="17"/>
  <c r="G15" i="17"/>
  <c r="L190" i="17"/>
  <c r="G190" i="17"/>
  <c r="G558" i="17"/>
  <c r="L558" i="17"/>
  <c r="G327" i="17"/>
  <c r="L327" i="17"/>
  <c r="C1130" i="17"/>
  <c r="E1130" i="17" s="1"/>
  <c r="L1130" i="17"/>
  <c r="G1130" i="17"/>
  <c r="G705" i="17"/>
  <c r="L705" i="17"/>
  <c r="C1258" i="17"/>
  <c r="E1258" i="17" s="1"/>
  <c r="L1258" i="17"/>
  <c r="G1258" i="17"/>
  <c r="L868" i="17"/>
  <c r="G868" i="17"/>
  <c r="L694" i="17"/>
  <c r="G694" i="17"/>
  <c r="L135" i="17"/>
  <c r="G135" i="17"/>
  <c r="G407" i="17"/>
  <c r="M407" i="17" s="1"/>
  <c r="L407" i="17"/>
  <c r="G123" i="17"/>
  <c r="L123" i="17"/>
  <c r="L299" i="17"/>
  <c r="G299" i="17"/>
  <c r="G1439" i="17"/>
  <c r="L1439" i="17"/>
  <c r="C1439" i="17"/>
  <c r="E1439" i="17" s="1"/>
  <c r="G239" i="17"/>
  <c r="L239" i="17"/>
  <c r="C1017" i="17"/>
  <c r="E1017" i="17" s="1"/>
  <c r="L1017" i="17"/>
  <c r="G1017" i="17"/>
  <c r="G1214" i="17"/>
  <c r="L1214" i="17"/>
  <c r="C1214" i="17"/>
  <c r="E1214" i="17" s="1"/>
  <c r="L488" i="17"/>
  <c r="G488" i="17"/>
  <c r="G1184" i="17"/>
  <c r="C1184" i="17"/>
  <c r="E1184" i="17" s="1"/>
  <c r="L1184" i="17"/>
  <c r="L700" i="17"/>
  <c r="G700" i="17"/>
  <c r="G128" i="17"/>
  <c r="L128" i="17"/>
  <c r="L759" i="17"/>
  <c r="G759" i="17"/>
  <c r="L214" i="17"/>
  <c r="G214" i="17"/>
  <c r="L610" i="17"/>
  <c r="G610" i="17"/>
  <c r="L456" i="17"/>
  <c r="G456" i="17"/>
  <c r="G839" i="17"/>
  <c r="L839" i="17"/>
  <c r="G1157" i="17"/>
  <c r="L1157" i="17"/>
  <c r="C1157" i="17"/>
  <c r="E1157" i="17" s="1"/>
  <c r="G637" i="17"/>
  <c r="L637" i="17"/>
  <c r="G1110" i="17"/>
  <c r="L1110" i="17"/>
  <c r="C1110" i="17"/>
  <c r="E1110" i="17" s="1"/>
  <c r="L1033" i="17"/>
  <c r="C1033" i="17"/>
  <c r="E1033" i="17" s="1"/>
  <c r="G1033" i="17"/>
  <c r="C939" i="17"/>
  <c r="E939" i="17" s="1"/>
  <c r="G939" i="17"/>
  <c r="L939" i="17"/>
  <c r="G477" i="17"/>
  <c r="L477" i="17"/>
  <c r="G1015" i="17"/>
  <c r="C1015" i="17"/>
  <c r="E1015" i="17" s="1"/>
  <c r="L1015" i="17"/>
  <c r="L568" i="17"/>
  <c r="G568" i="17"/>
  <c r="G572" i="17"/>
  <c r="L572" i="17"/>
  <c r="L1005" i="17"/>
  <c r="G1005" i="17"/>
  <c r="C1005" i="17"/>
  <c r="E1005" i="17" s="1"/>
  <c r="L549" i="17"/>
  <c r="G549" i="17"/>
  <c r="L736" i="17"/>
  <c r="G736" i="17"/>
  <c r="C1233" i="17"/>
  <c r="E1233" i="17" s="1"/>
  <c r="G1233" i="17"/>
  <c r="L1233" i="17"/>
  <c r="G251" i="17"/>
  <c r="L251" i="17"/>
  <c r="L1287" i="17"/>
  <c r="G1287" i="17"/>
  <c r="C1287" i="17"/>
  <c r="E1287" i="17" s="1"/>
  <c r="C1225" i="17"/>
  <c r="E1225" i="17" s="1"/>
  <c r="L1225" i="17"/>
  <c r="G1225" i="17"/>
  <c r="L1109" i="17"/>
  <c r="G1109" i="17"/>
  <c r="C1109" i="17"/>
  <c r="E1109" i="17" s="1"/>
  <c r="C1099" i="17"/>
  <c r="E1099" i="17" s="1"/>
  <c r="G1099" i="17"/>
  <c r="L1099" i="17"/>
  <c r="G1076" i="17"/>
  <c r="L1076" i="17"/>
  <c r="C1076" i="17"/>
  <c r="E1076" i="17" s="1"/>
  <c r="L797" i="17"/>
  <c r="G797" i="17"/>
  <c r="G728" i="17"/>
  <c r="L728" i="17"/>
  <c r="G245" i="17"/>
  <c r="L245" i="17"/>
  <c r="L143" i="17"/>
  <c r="G143" i="17"/>
  <c r="G342" i="17"/>
  <c r="L342" i="17"/>
  <c r="G778" i="17"/>
  <c r="L778" i="17"/>
  <c r="G281" i="17"/>
  <c r="L281" i="17"/>
  <c r="G565" i="17"/>
  <c r="L565" i="17"/>
  <c r="G401" i="17"/>
  <c r="L401" i="17"/>
  <c r="G278" i="17"/>
  <c r="L278" i="17"/>
  <c r="G946" i="17"/>
  <c r="L946" i="17"/>
  <c r="C946" i="17"/>
  <c r="E946" i="17" s="1"/>
  <c r="G826" i="17"/>
  <c r="L826" i="17"/>
  <c r="L233" i="17"/>
  <c r="G233" i="17"/>
  <c r="M233" i="17" s="1"/>
  <c r="L594" i="17"/>
  <c r="G594" i="17"/>
  <c r="G410" i="17"/>
  <c r="M410" i="17" s="1"/>
  <c r="L410" i="17"/>
  <c r="L644" i="17"/>
  <c r="G644" i="17"/>
  <c r="G469" i="17"/>
  <c r="L469" i="17"/>
  <c r="C1250" i="17"/>
  <c r="E1250" i="17" s="1"/>
  <c r="L1250" i="17"/>
  <c r="G1250" i="17"/>
  <c r="L1282" i="17"/>
  <c r="C1282" i="17"/>
  <c r="E1282" i="17" s="1"/>
  <c r="G1282" i="17"/>
  <c r="G627" i="17"/>
  <c r="L627" i="17"/>
  <c r="G1261" i="17"/>
  <c r="L1261" i="17"/>
  <c r="C1261" i="17"/>
  <c r="E1261" i="17" s="1"/>
  <c r="L1228" i="17"/>
  <c r="C1228" i="17"/>
  <c r="E1228" i="17" s="1"/>
  <c r="G1228" i="17"/>
  <c r="G197" i="17"/>
  <c r="L197" i="17"/>
  <c r="L1437" i="17"/>
  <c r="C1437" i="17"/>
  <c r="E1437" i="17" s="1"/>
  <c r="G1437" i="17"/>
  <c r="L455" i="17"/>
  <c r="G455" i="17"/>
  <c r="L51" i="17"/>
  <c r="G51" i="17"/>
  <c r="G835" i="17"/>
  <c r="L835" i="17"/>
  <c r="G667" i="17"/>
  <c r="L667" i="17"/>
  <c r="G491" i="17"/>
  <c r="L491" i="17"/>
  <c r="G1169" i="17"/>
  <c r="L1169" i="17"/>
  <c r="C1169" i="17"/>
  <c r="E1169" i="17" s="1"/>
  <c r="G1052" i="17"/>
  <c r="C1052" i="17"/>
  <c r="E1052" i="17" s="1"/>
  <c r="L1052" i="17"/>
  <c r="L499" i="17"/>
  <c r="G499" i="17"/>
  <c r="G605" i="17"/>
  <c r="L605" i="17"/>
  <c r="L730" i="17"/>
  <c r="G730" i="17"/>
  <c r="G929" i="17"/>
  <c r="L929" i="17"/>
  <c r="C929" i="17"/>
  <c r="E929" i="17" s="1"/>
  <c r="L219" i="17"/>
  <c r="G219" i="17"/>
  <c r="L350" i="17"/>
  <c r="G350" i="17"/>
  <c r="C1183" i="17"/>
  <c r="E1183" i="17" s="1"/>
  <c r="G1183" i="17"/>
  <c r="L1183" i="17"/>
  <c r="G1168" i="17"/>
  <c r="C1168" i="17"/>
  <c r="E1168" i="17" s="1"/>
  <c r="L1168" i="17"/>
  <c r="G1238" i="17"/>
  <c r="C1238" i="17"/>
  <c r="E1238" i="17" s="1"/>
  <c r="L1238" i="17"/>
  <c r="L559" i="17"/>
  <c r="G559" i="17"/>
  <c r="G1284" i="17"/>
  <c r="L1284" i="17"/>
  <c r="C1284" i="17"/>
  <c r="E1284" i="17" s="1"/>
  <c r="G34" i="17"/>
  <c r="M34" i="17" s="1"/>
  <c r="L34" i="17"/>
  <c r="C949" i="17"/>
  <c r="E949" i="17" s="1"/>
  <c r="L949" i="17"/>
  <c r="G949" i="17"/>
  <c r="G314" i="17"/>
  <c r="L314" i="17"/>
  <c r="L21" i="17"/>
  <c r="G21" i="17"/>
  <c r="G1166" i="17"/>
  <c r="L1166" i="17"/>
  <c r="C1166" i="17"/>
  <c r="E1166" i="17" s="1"/>
  <c r="G66" i="17"/>
  <c r="L66" i="17"/>
  <c r="L787" i="17"/>
  <c r="G787" i="17"/>
  <c r="L1176" i="17"/>
  <c r="G1176" i="17"/>
  <c r="C1176" i="17"/>
  <c r="E1176" i="17" s="1"/>
  <c r="G406" i="17"/>
  <c r="L406" i="17"/>
  <c r="G581" i="17"/>
  <c r="L581" i="17"/>
  <c r="L344" i="17"/>
  <c r="G344" i="17"/>
  <c r="L1006" i="17"/>
  <c r="C1006" i="17"/>
  <c r="E1006" i="17" s="1"/>
  <c r="G1006" i="17"/>
  <c r="L1209" i="17"/>
  <c r="G1209" i="17"/>
  <c r="C1209" i="17"/>
  <c r="E1209" i="17" s="1"/>
  <c r="L626" i="17"/>
  <c r="G626" i="17"/>
  <c r="L298" i="17"/>
  <c r="G298" i="17"/>
  <c r="G283" i="17"/>
  <c r="L283" i="17"/>
  <c r="G643" i="17"/>
  <c r="L643" i="17"/>
  <c r="L1106" i="17"/>
  <c r="G1106" i="17"/>
  <c r="C1106" i="17"/>
  <c r="E1106" i="17" s="1"/>
  <c r="G1159" i="17"/>
  <c r="C1159" i="17"/>
  <c r="E1159" i="17" s="1"/>
  <c r="L1159" i="17"/>
  <c r="C1330" i="17"/>
  <c r="E1330" i="17" s="1"/>
  <c r="L1330" i="17"/>
  <c r="G1330" i="17"/>
  <c r="C933" i="17"/>
  <c r="E933" i="17" s="1"/>
  <c r="L933" i="17"/>
  <c r="G933" i="17"/>
  <c r="G1206" i="17"/>
  <c r="L1206" i="17"/>
  <c r="C1206" i="17"/>
  <c r="E1206" i="17" s="1"/>
  <c r="L120" i="17"/>
  <c r="G120" i="17"/>
  <c r="M120" i="17" s="1"/>
  <c r="G506" i="17"/>
  <c r="L506" i="17"/>
  <c r="G1027" i="17"/>
  <c r="C1027" i="17"/>
  <c r="E1027" i="17" s="1"/>
  <c r="L1027" i="17"/>
  <c r="C1413" i="17"/>
  <c r="E1413" i="17" s="1"/>
  <c r="L1413" i="17"/>
  <c r="G1413" i="17"/>
  <c r="L405" i="17"/>
  <c r="G405" i="17"/>
  <c r="L1304" i="17"/>
  <c r="G1304" i="17"/>
  <c r="C1304" i="17"/>
  <c r="E1304" i="17" s="1"/>
  <c r="G200" i="17"/>
  <c r="L200" i="17"/>
  <c r="L1028" i="17"/>
  <c r="C1028" i="17"/>
  <c r="E1028" i="17" s="1"/>
  <c r="G1028" i="17"/>
  <c r="L1408" i="17"/>
  <c r="C1408" i="17"/>
  <c r="E1408" i="17" s="1"/>
  <c r="G1408" i="17"/>
  <c r="G509" i="17"/>
  <c r="L509" i="17"/>
  <c r="G743" i="17"/>
  <c r="L743" i="17"/>
  <c r="L323" i="17"/>
  <c r="G323" i="17"/>
  <c r="L112" i="17"/>
  <c r="G112" i="17"/>
  <c r="L449" i="17"/>
  <c r="G449" i="17"/>
  <c r="C1477" i="17"/>
  <c r="E1477" i="17" s="1"/>
  <c r="G1477" i="17"/>
  <c r="L1477" i="17"/>
  <c r="C1401" i="17"/>
  <c r="E1401" i="17" s="1"/>
  <c r="L1401" i="17"/>
  <c r="G1401" i="17"/>
  <c r="G1002" i="17"/>
  <c r="L1002" i="17"/>
  <c r="C1002" i="17"/>
  <c r="E1002" i="17" s="1"/>
  <c r="C1101" i="17"/>
  <c r="E1101" i="17" s="1"/>
  <c r="G1101" i="17"/>
  <c r="L1101" i="17"/>
  <c r="C1355" i="17"/>
  <c r="E1355" i="17" s="1"/>
  <c r="G1355" i="17"/>
  <c r="L1355" i="17"/>
  <c r="G431" i="17"/>
  <c r="M431" i="17" s="1"/>
  <c r="L431" i="17"/>
  <c r="L429" i="17"/>
  <c r="G429" i="17"/>
  <c r="C1147" i="17"/>
  <c r="E1147" i="17" s="1"/>
  <c r="G1147" i="17"/>
  <c r="L1147" i="17"/>
  <c r="L204" i="17"/>
  <c r="G204" i="17"/>
  <c r="G482" i="17"/>
  <c r="L482" i="17"/>
  <c r="G378" i="17"/>
  <c r="L378" i="17"/>
  <c r="L319" i="17"/>
  <c r="G319" i="17"/>
  <c r="L739" i="17"/>
  <c r="G739" i="17"/>
  <c r="G967" i="17"/>
  <c r="L967" i="17"/>
  <c r="C967" i="17"/>
  <c r="E967" i="17" s="1"/>
  <c r="L81" i="17"/>
  <c r="G81" i="17"/>
  <c r="G733" i="17"/>
  <c r="L733" i="17"/>
  <c r="L270" i="17"/>
  <c r="G270" i="17"/>
  <c r="G875" i="17"/>
  <c r="L875" i="17"/>
  <c r="C875" i="17"/>
  <c r="E875" i="17" s="1"/>
  <c r="C1140" i="17"/>
  <c r="E1140" i="17" s="1"/>
  <c r="G1140" i="17"/>
  <c r="L1140" i="17"/>
  <c r="L1307" i="17"/>
  <c r="C1307" i="17"/>
  <c r="E1307" i="17" s="1"/>
  <c r="G1307" i="17"/>
  <c r="L45" i="17"/>
  <c r="G45" i="17"/>
  <c r="L520" i="17"/>
  <c r="G520" i="17"/>
  <c r="L1440" i="17"/>
  <c r="C1440" i="17"/>
  <c r="E1440" i="17" s="1"/>
  <c r="G1440" i="17"/>
  <c r="L516" i="17"/>
  <c r="G516" i="17"/>
  <c r="L413" i="17"/>
  <c r="G413" i="17"/>
  <c r="C1242" i="17"/>
  <c r="E1242" i="17" s="1"/>
  <c r="L1242" i="17"/>
  <c r="G1242" i="17"/>
  <c r="L954" i="17"/>
  <c r="G954" i="17"/>
  <c r="C954" i="17"/>
  <c r="E954" i="17" s="1"/>
  <c r="G1205" i="17"/>
  <c r="L1205" i="17"/>
  <c r="C1205" i="17"/>
  <c r="E1205" i="17" s="1"/>
  <c r="L1114" i="17"/>
  <c r="G1114" i="17"/>
  <c r="C1114" i="17"/>
  <c r="E1114" i="17" s="1"/>
  <c r="L165" i="17"/>
  <c r="G165" i="17"/>
  <c r="L862" i="17"/>
  <c r="G862" i="17"/>
  <c r="L579" i="17"/>
  <c r="G579" i="17"/>
  <c r="L182" i="17"/>
  <c r="G182" i="17"/>
  <c r="G1063" i="17"/>
  <c r="C1063" i="17"/>
  <c r="E1063" i="17" s="1"/>
  <c r="L1063" i="17"/>
  <c r="G766" i="17"/>
  <c r="L766" i="17"/>
  <c r="L686" i="17"/>
  <c r="G686" i="17"/>
  <c r="L458" i="17"/>
  <c r="G458" i="17"/>
  <c r="L1066" i="17"/>
  <c r="G1066" i="17"/>
  <c r="C1066" i="17"/>
  <c r="E1066" i="17" s="1"/>
  <c r="G914" i="17"/>
  <c r="C914" i="17"/>
  <c r="E914" i="17" s="1"/>
  <c r="L914" i="17"/>
  <c r="L1053" i="17"/>
  <c r="G1053" i="17"/>
  <c r="C1053" i="17"/>
  <c r="E1053" i="17" s="1"/>
  <c r="C1174" i="17"/>
  <c r="E1174" i="17" s="1"/>
  <c r="L1174" i="17"/>
  <c r="G1174" i="17"/>
  <c r="G1391" i="17"/>
  <c r="L1391" i="17"/>
  <c r="C1391" i="17"/>
  <c r="E1391" i="17" s="1"/>
  <c r="L263" i="17"/>
  <c r="G263" i="17"/>
  <c r="C1178" i="17"/>
  <c r="E1178" i="17" s="1"/>
  <c r="L1178" i="17"/>
  <c r="G1178" i="17"/>
  <c r="G47" i="17"/>
  <c r="L47" i="17"/>
  <c r="G336" i="17"/>
  <c r="L336" i="17"/>
  <c r="G172" i="17"/>
  <c r="L172" i="17"/>
  <c r="C961" i="17"/>
  <c r="E961" i="17" s="1"/>
  <c r="L961" i="17"/>
  <c r="G961" i="17"/>
  <c r="L582" i="17"/>
  <c r="G582" i="17"/>
  <c r="L180" i="17"/>
  <c r="G180" i="17"/>
  <c r="L19" i="17"/>
  <c r="G19" i="17"/>
  <c r="C1433" i="17"/>
  <c r="E1433" i="17" s="1"/>
  <c r="L1433" i="17"/>
  <c r="G1433" i="17"/>
  <c r="G635" i="17"/>
  <c r="L635" i="17"/>
  <c r="G243" i="17"/>
  <c r="M243" i="17" s="1"/>
  <c r="L243" i="17"/>
  <c r="L911" i="17"/>
  <c r="G911" i="17"/>
  <c r="C911" i="17"/>
  <c r="E911" i="17" s="1"/>
  <c r="L782" i="17"/>
  <c r="G782" i="17"/>
  <c r="C1142" i="17"/>
  <c r="E1142" i="17" s="1"/>
  <c r="L1142" i="17"/>
  <c r="G1142" i="17"/>
  <c r="C1043" i="17"/>
  <c r="E1043" i="17" s="1"/>
  <c r="L1043" i="17"/>
  <c r="G1043" i="17"/>
  <c r="L202" i="17"/>
  <c r="G202" i="17"/>
  <c r="C1485" i="17"/>
  <c r="E1485" i="17" s="1"/>
  <c r="L1485" i="17"/>
  <c r="G1485" i="17"/>
  <c r="L673" i="17"/>
  <c r="G673" i="17"/>
  <c r="G453" i="17"/>
  <c r="L453" i="17"/>
  <c r="L654" i="17"/>
  <c r="G654" i="17"/>
  <c r="L573" i="17"/>
  <c r="G573" i="17"/>
  <c r="G1457" i="17"/>
  <c r="L1457" i="17"/>
  <c r="C1457" i="17"/>
  <c r="E1457" i="17" s="1"/>
  <c r="C1496" i="17"/>
  <c r="E1496" i="17" s="1"/>
  <c r="L1496" i="17"/>
  <c r="G1496" i="17"/>
  <c r="C1046" i="17"/>
  <c r="E1046" i="17" s="1"/>
  <c r="L1046" i="17"/>
  <c r="G1046" i="17"/>
  <c r="G903" i="17"/>
  <c r="L903" i="17"/>
  <c r="C903" i="17"/>
  <c r="E903" i="17" s="1"/>
  <c r="L934" i="17"/>
  <c r="C934" i="17"/>
  <c r="E934" i="17" s="1"/>
  <c r="G934" i="17"/>
  <c r="G276" i="17"/>
  <c r="L276" i="17"/>
  <c r="C938" i="17"/>
  <c r="E938" i="17" s="1"/>
  <c r="G938" i="17"/>
  <c r="L938" i="17"/>
  <c r="L318" i="17"/>
  <c r="G318" i="17"/>
  <c r="M318" i="17" s="1"/>
  <c r="G1055" i="17"/>
  <c r="L1055" i="17"/>
  <c r="C1055" i="17"/>
  <c r="E1055" i="17" s="1"/>
  <c r="G544" i="17"/>
  <c r="L544" i="17"/>
  <c r="L524" i="17"/>
  <c r="G524" i="17"/>
  <c r="G136" i="17"/>
  <c r="L136" i="17"/>
  <c r="G149" i="17"/>
  <c r="L149" i="17"/>
  <c r="C873" i="17"/>
  <c r="E873" i="17" s="1"/>
  <c r="G873" i="17"/>
  <c r="L873" i="17"/>
  <c r="G1014" i="17"/>
  <c r="L1014" i="17"/>
  <c r="C1014" i="17"/>
  <c r="E1014" i="17" s="1"/>
  <c r="L876" i="17"/>
  <c r="G876" i="17"/>
  <c r="C876" i="17"/>
  <c r="E876" i="17" s="1"/>
  <c r="G648" i="17"/>
  <c r="L648" i="17"/>
  <c r="L574" i="17"/>
  <c r="G574" i="17"/>
  <c r="L996" i="17"/>
  <c r="C996" i="17"/>
  <c r="E996" i="17" s="1"/>
  <c r="G996" i="17"/>
  <c r="L511" i="17"/>
  <c r="G511" i="17"/>
  <c r="L796" i="17"/>
  <c r="G796" i="17"/>
  <c r="C1333" i="17"/>
  <c r="E1333" i="17" s="1"/>
  <c r="L1333" i="17"/>
  <c r="G1333" i="17"/>
  <c r="C1291" i="17"/>
  <c r="E1291" i="17" s="1"/>
  <c r="L1291" i="17"/>
  <c r="G1291" i="17"/>
  <c r="G1281" i="17"/>
  <c r="C1281" i="17"/>
  <c r="E1281" i="17" s="1"/>
  <c r="L1281" i="17"/>
  <c r="L668" i="17"/>
  <c r="G668" i="17"/>
  <c r="G717" i="17"/>
  <c r="L717" i="17"/>
  <c r="C956" i="17"/>
  <c r="E956" i="17" s="1"/>
  <c r="L956" i="17"/>
  <c r="G956" i="17"/>
  <c r="G713" i="17"/>
  <c r="L713" i="17"/>
  <c r="L952" i="17"/>
  <c r="C952" i="17"/>
  <c r="E952" i="17" s="1"/>
  <c r="G952" i="17"/>
  <c r="G64" i="17"/>
  <c r="L64" i="17"/>
  <c r="L1335" i="17"/>
  <c r="G1335" i="17"/>
  <c r="C1335" i="17"/>
  <c r="E1335" i="17" s="1"/>
  <c r="C1149" i="17"/>
  <c r="E1149" i="17" s="1"/>
  <c r="L1149" i="17"/>
  <c r="G1149" i="17"/>
  <c r="L1453" i="17"/>
  <c r="G1453" i="17"/>
  <c r="C1453" i="17"/>
  <c r="E1453" i="17" s="1"/>
  <c r="C1443" i="17"/>
  <c r="E1443" i="17" s="1"/>
  <c r="L1443" i="17"/>
  <c r="G1443" i="17"/>
  <c r="G84" i="17"/>
  <c r="L84" i="17"/>
  <c r="L1222" i="17"/>
  <c r="C1222" i="17"/>
  <c r="E1222" i="17" s="1"/>
  <c r="G1222" i="17"/>
  <c r="G615" i="17"/>
  <c r="L615" i="17"/>
  <c r="G461" i="17"/>
  <c r="L461" i="17"/>
  <c r="L1141" i="17"/>
  <c r="C1141" i="17"/>
  <c r="E1141" i="17" s="1"/>
  <c r="G1141" i="17"/>
  <c r="L755" i="17"/>
  <c r="G755" i="17"/>
  <c r="G53" i="17"/>
  <c r="M53" i="17" s="1"/>
  <c r="M54" i="17" s="1"/>
  <c r="L53" i="17"/>
  <c r="L798" i="17"/>
  <c r="G798" i="17"/>
  <c r="C891" i="17"/>
  <c r="E891" i="17" s="1"/>
  <c r="L891" i="17"/>
  <c r="G891" i="17"/>
  <c r="G225" i="17"/>
  <c r="L225" i="17"/>
  <c r="L252" i="17"/>
  <c r="G252" i="17"/>
  <c r="M252" i="17" s="1"/>
  <c r="L693" i="17"/>
  <c r="G693" i="17"/>
  <c r="L10" i="17"/>
  <c r="G10" i="17"/>
  <c r="L729" i="17"/>
  <c r="G729" i="17"/>
  <c r="G1265" i="17"/>
  <c r="C1265" i="17"/>
  <c r="E1265" i="17" s="1"/>
  <c r="L1265" i="17"/>
  <c r="G382" i="17"/>
  <c r="M382" i="17" s="1"/>
  <c r="L382" i="17"/>
  <c r="G440" i="17"/>
  <c r="L440" i="17"/>
  <c r="G920" i="17"/>
  <c r="C920" i="17"/>
  <c r="E920" i="17" s="1"/>
  <c r="L920" i="17"/>
  <c r="G775" i="17"/>
  <c r="L775" i="17"/>
  <c r="C1180" i="17"/>
  <c r="E1180" i="17" s="1"/>
  <c r="G1180" i="17"/>
  <c r="L1180" i="17"/>
  <c r="C1374" i="17"/>
  <c r="E1374" i="17" s="1"/>
  <c r="L1374" i="17"/>
  <c r="G1374" i="17"/>
  <c r="C1153" i="17"/>
  <c r="E1153" i="17" s="1"/>
  <c r="G1153" i="17"/>
  <c r="L1153" i="17"/>
  <c r="G201" i="17"/>
  <c r="L201" i="17"/>
  <c r="G71" i="17"/>
  <c r="L71" i="17"/>
  <c r="L1036" i="17"/>
  <c r="G1036" i="17"/>
  <c r="C1036" i="17"/>
  <c r="E1036" i="17" s="1"/>
  <c r="L630" i="17"/>
  <c r="G630" i="17"/>
  <c r="L170" i="17"/>
  <c r="G170" i="17"/>
  <c r="G154" i="17"/>
  <c r="L154" i="17"/>
  <c r="L781" i="17"/>
  <c r="G781" i="17"/>
  <c r="C1069" i="17"/>
  <c r="E1069" i="17" s="1"/>
  <c r="G1069" i="17"/>
  <c r="L1069" i="17"/>
  <c r="L803" i="17"/>
  <c r="G803" i="17"/>
  <c r="C1056" i="17"/>
  <c r="E1056" i="17" s="1"/>
  <c r="G1056" i="17"/>
  <c r="L1056" i="17"/>
  <c r="G392" i="17"/>
  <c r="L392" i="17"/>
  <c r="L1323" i="17"/>
  <c r="G1323" i="17"/>
  <c r="C1323" i="17"/>
  <c r="E1323" i="17" s="1"/>
  <c r="L762" i="17"/>
  <c r="G762" i="17"/>
  <c r="G1400" i="17"/>
  <c r="L1400" i="17"/>
  <c r="C1400" i="17"/>
  <c r="E1400" i="17" s="1"/>
  <c r="L580" i="17"/>
  <c r="G580" i="17"/>
  <c r="L916" i="17"/>
  <c r="C916" i="17"/>
  <c r="E916" i="17" s="1"/>
  <c r="G916" i="17"/>
  <c r="L1415" i="17"/>
  <c r="C1415" i="17"/>
  <c r="E1415" i="17" s="1"/>
  <c r="G1415" i="17"/>
  <c r="C1421" i="17"/>
  <c r="E1421" i="17" s="1"/>
  <c r="G1421" i="17"/>
  <c r="L1421" i="17"/>
  <c r="G48" i="17"/>
  <c r="L48" i="17"/>
  <c r="G389" i="17"/>
  <c r="L389" i="17"/>
  <c r="L848" i="17"/>
  <c r="G848" i="17"/>
  <c r="G1480" i="17"/>
  <c r="L1480" i="17"/>
  <c r="C1480" i="17"/>
  <c r="E1480" i="17" s="1"/>
  <c r="G228" i="17"/>
  <c r="L228" i="17"/>
  <c r="C926" i="17"/>
  <c r="E926" i="17" s="1"/>
  <c r="L926" i="17"/>
  <c r="G926" i="17"/>
  <c r="L90" i="17"/>
  <c r="G90" i="17"/>
  <c r="M90" i="17" s="1"/>
  <c r="L415" i="17"/>
  <c r="G415" i="17"/>
  <c r="G1327" i="17"/>
  <c r="C1327" i="17"/>
  <c r="E1327" i="17" s="1"/>
  <c r="L1327" i="17"/>
  <c r="G111" i="17"/>
  <c r="L111" i="17"/>
  <c r="G602" i="17"/>
  <c r="L602" i="17"/>
  <c r="C1375" i="17"/>
  <c r="E1375" i="17" s="1"/>
  <c r="G1375" i="17"/>
  <c r="L1375" i="17"/>
  <c r="G501" i="17"/>
  <c r="L501" i="17"/>
  <c r="L134" i="17"/>
  <c r="G134" i="17"/>
  <c r="M134" i="17" s="1"/>
  <c r="M135" i="17" s="1"/>
  <c r="M136" i="17" s="1"/>
  <c r="M137" i="17" s="1"/>
  <c r="L621" i="17"/>
  <c r="G621" i="17"/>
  <c r="L271" i="17"/>
  <c r="G271" i="17"/>
  <c r="L522" i="17"/>
  <c r="G522" i="17"/>
  <c r="L552" i="17"/>
  <c r="G552" i="17"/>
  <c r="G349" i="17"/>
  <c r="M349" i="17" s="1"/>
  <c r="L349" i="17"/>
  <c r="G294" i="17"/>
  <c r="L294" i="17"/>
  <c r="C1451" i="17"/>
  <c r="E1451" i="17" s="1"/>
  <c r="L1451" i="17"/>
  <c r="G1451" i="17"/>
  <c r="C1090" i="17"/>
  <c r="E1090" i="17" s="1"/>
  <c r="G1090" i="17"/>
  <c r="L1090" i="17"/>
  <c r="L1181" i="17"/>
  <c r="G1181" i="17"/>
  <c r="C1181" i="17"/>
  <c r="E1181" i="17" s="1"/>
  <c r="G59" i="17"/>
  <c r="L59" i="17"/>
  <c r="G1297" i="17"/>
  <c r="C1297" i="17"/>
  <c r="E1297" i="17" s="1"/>
  <c r="L1297" i="17"/>
  <c r="G88" i="17"/>
  <c r="M88" i="17" s="1"/>
  <c r="L88" i="17"/>
  <c r="G57" i="17"/>
  <c r="L57" i="17"/>
  <c r="C1173" i="17"/>
  <c r="E1173" i="17" s="1"/>
  <c r="G1173" i="17"/>
  <c r="L1173" i="17"/>
  <c r="L971" i="17"/>
  <c r="G971" i="17"/>
  <c r="C971" i="17"/>
  <c r="E971" i="17" s="1"/>
  <c r="L1495" i="17"/>
  <c r="G1495" i="17"/>
  <c r="C1495" i="17"/>
  <c r="E1495" i="17" s="1"/>
  <c r="G913" i="17"/>
  <c r="C913" i="17"/>
  <c r="E913" i="17" s="1"/>
  <c r="L913" i="17"/>
  <c r="L818" i="17"/>
  <c r="G818" i="17"/>
  <c r="G139" i="17"/>
  <c r="L139" i="17"/>
  <c r="G497" i="17"/>
  <c r="L497" i="17"/>
  <c r="G1478" i="17"/>
  <c r="L1478" i="17"/>
  <c r="C1478" i="17"/>
  <c r="E1478" i="17" s="1"/>
  <c r="L968" i="17"/>
  <c r="C968" i="17"/>
  <c r="E968" i="17" s="1"/>
  <c r="G968" i="17"/>
  <c r="G124" i="17"/>
  <c r="M124" i="17" s="1"/>
  <c r="L124" i="17"/>
  <c r="L770" i="17"/>
  <c r="G770" i="17"/>
  <c r="C1098" i="17"/>
  <c r="E1098" i="17" s="1"/>
  <c r="G1098" i="17"/>
  <c r="L1098" i="17"/>
  <c r="L229" i="17"/>
  <c r="G229" i="17"/>
  <c r="L731" i="17"/>
  <c r="G731" i="17"/>
  <c r="C1487" i="17"/>
  <c r="E1487" i="17" s="1"/>
  <c r="G1487" i="17"/>
  <c r="L1487" i="17"/>
  <c r="G1219" i="17"/>
  <c r="L1219" i="17"/>
  <c r="C1219" i="17"/>
  <c r="E1219" i="17" s="1"/>
  <c r="L235" i="17"/>
  <c r="G235" i="17"/>
  <c r="L171" i="17"/>
  <c r="G171" i="17"/>
  <c r="L1025" i="17"/>
  <c r="G1025" i="17"/>
  <c r="C1025" i="17"/>
  <c r="E1025" i="17" s="1"/>
  <c r="L1314" i="17"/>
  <c r="C1314" i="17"/>
  <c r="E1314" i="17" s="1"/>
  <c r="G1314" i="17"/>
  <c r="G254" i="17"/>
  <c r="L254" i="17"/>
  <c r="G1321" i="17"/>
  <c r="C1321" i="17"/>
  <c r="E1321" i="17" s="1"/>
  <c r="L1321" i="17"/>
  <c r="G94" i="17"/>
  <c r="L94" i="17"/>
  <c r="L742" i="17"/>
  <c r="G742" i="17"/>
  <c r="G22" i="17"/>
  <c r="L22" i="17"/>
  <c r="G1423" i="17"/>
  <c r="L1423" i="17"/>
  <c r="C1423" i="17"/>
  <c r="E1423" i="17" s="1"/>
  <c r="G912" i="17"/>
  <c r="L912" i="17"/>
  <c r="C912" i="17"/>
  <c r="E912" i="17" s="1"/>
  <c r="G600" i="17"/>
  <c r="L600" i="17"/>
  <c r="L326" i="17"/>
  <c r="G326" i="17"/>
  <c r="G846" i="17"/>
  <c r="L846" i="17"/>
  <c r="G1395" i="17"/>
  <c r="C1395" i="17"/>
  <c r="E1395" i="17" s="1"/>
  <c r="L1395" i="17"/>
  <c r="L816" i="17"/>
  <c r="G816" i="17"/>
  <c r="L1367" i="17"/>
  <c r="C1367" i="17"/>
  <c r="E1367" i="17" s="1"/>
  <c r="G1367" i="17"/>
  <c r="L789" i="17"/>
  <c r="G789" i="17"/>
  <c r="C1207" i="17"/>
  <c r="E1207" i="17" s="1"/>
  <c r="G1207" i="17"/>
  <c r="L1207" i="17"/>
  <c r="L512" i="17"/>
  <c r="G512" i="17"/>
  <c r="L147" i="17"/>
  <c r="G147" i="17"/>
  <c r="L369" i="17"/>
  <c r="G369" i="17"/>
  <c r="L698" i="17"/>
  <c r="G698" i="17"/>
  <c r="G1489" i="17"/>
  <c r="L1489" i="17"/>
  <c r="C1489" i="17"/>
  <c r="E1489" i="17" s="1"/>
  <c r="L1342" i="17"/>
  <c r="G1342" i="17"/>
  <c r="C1342" i="17"/>
  <c r="E1342" i="17" s="1"/>
  <c r="G642" i="17"/>
  <c r="L642" i="17"/>
  <c r="L632" i="17"/>
  <c r="G632" i="17"/>
  <c r="L38" i="17"/>
  <c r="G38" i="17"/>
  <c r="L465" i="17"/>
  <c r="G465" i="17"/>
  <c r="C1128" i="17"/>
  <c r="E1128" i="17" s="1"/>
  <c r="G1128" i="17"/>
  <c r="L1128" i="17"/>
  <c r="L1004" i="17"/>
  <c r="C1004" i="17"/>
  <c r="E1004" i="17" s="1"/>
  <c r="G1004" i="17"/>
  <c r="G250" i="17"/>
  <c r="M250" i="17" s="1"/>
  <c r="L250" i="17"/>
  <c r="L599" i="17"/>
  <c r="G599" i="17"/>
  <c r="L1430" i="17"/>
  <c r="C1430" i="17"/>
  <c r="E1430" i="17" s="1"/>
  <c r="G1430" i="17"/>
  <c r="G527" i="17"/>
  <c r="L527" i="17"/>
  <c r="L640" i="17"/>
  <c r="G640" i="17"/>
  <c r="L1419" i="17"/>
  <c r="G1419" i="17"/>
  <c r="C1419" i="17"/>
  <c r="E1419" i="17" s="1"/>
  <c r="G132" i="17"/>
  <c r="M132" i="17" s="1"/>
  <c r="L132" i="17"/>
  <c r="G756" i="17"/>
  <c r="L756" i="17"/>
  <c r="C993" i="17"/>
  <c r="E993" i="17" s="1"/>
  <c r="G993" i="17"/>
  <c r="L993" i="17"/>
  <c r="G515" i="17"/>
  <c r="L515" i="17"/>
  <c r="G718" i="17"/>
  <c r="L718" i="17"/>
  <c r="L1325" i="17"/>
  <c r="G1325" i="17"/>
  <c r="C1325" i="17"/>
  <c r="E1325" i="17" s="1"/>
  <c r="G595" i="17"/>
  <c r="L595" i="17"/>
  <c r="L534" i="17"/>
  <c r="G534" i="17"/>
  <c r="G244" i="17"/>
  <c r="L244" i="17"/>
  <c r="C1360" i="17"/>
  <c r="E1360" i="17" s="1"/>
  <c r="G1360" i="17"/>
  <c r="L1360" i="17"/>
  <c r="G1275" i="17"/>
  <c r="C1275" i="17"/>
  <c r="E1275" i="17" s="1"/>
  <c r="L1275" i="17"/>
  <c r="C1434" i="17"/>
  <c r="E1434" i="17" s="1"/>
  <c r="L1434" i="17"/>
  <c r="G1434" i="17"/>
  <c r="G785" i="17"/>
  <c r="L785" i="17"/>
  <c r="L374" i="17"/>
  <c r="G374" i="17"/>
  <c r="L1251" i="17"/>
  <c r="C1251" i="17"/>
  <c r="E1251" i="17" s="1"/>
  <c r="G1251" i="17"/>
  <c r="L576" i="17"/>
  <c r="G576" i="17"/>
  <c r="G1416" i="17"/>
  <c r="L1416" i="17"/>
  <c r="C1416" i="17"/>
  <c r="E1416" i="17" s="1"/>
  <c r="G994" i="17"/>
  <c r="C994" i="17"/>
  <c r="E994" i="17" s="1"/>
  <c r="L994" i="17"/>
  <c r="L288" i="17"/>
  <c r="G288" i="17"/>
  <c r="M288" i="17" s="1"/>
  <c r="L888" i="17"/>
  <c r="C888" i="17"/>
  <c r="E888" i="17" s="1"/>
  <c r="G888" i="17"/>
  <c r="G1343" i="17"/>
  <c r="C1343" i="17"/>
  <c r="E1343" i="17" s="1"/>
  <c r="L1343" i="17"/>
  <c r="G856" i="17"/>
  <c r="L856" i="17"/>
  <c r="L969" i="17"/>
  <c r="C969" i="17"/>
  <c r="E969" i="17" s="1"/>
  <c r="G969" i="17"/>
  <c r="C1336" i="17"/>
  <c r="E1336" i="17" s="1"/>
  <c r="L1336" i="17"/>
  <c r="G1336" i="17"/>
  <c r="G689" i="17"/>
  <c r="L689" i="17"/>
  <c r="L710" i="17"/>
  <c r="G710" i="17"/>
  <c r="L397" i="17"/>
  <c r="G397" i="17"/>
  <c r="G597" i="17"/>
  <c r="L597" i="17"/>
  <c r="L1151" i="17"/>
  <c r="G1151" i="17"/>
  <c r="C1151" i="17"/>
  <c r="E1151" i="17" s="1"/>
  <c r="C1132" i="17"/>
  <c r="E1132" i="17" s="1"/>
  <c r="L1132" i="17"/>
  <c r="G1132" i="17"/>
  <c r="L1293" i="17"/>
  <c r="G1293" i="17"/>
  <c r="C1293" i="17"/>
  <c r="E1293" i="17" s="1"/>
  <c r="L1049" i="17"/>
  <c r="G1049" i="17"/>
  <c r="C1049" i="17"/>
  <c r="E1049" i="17" s="1"/>
  <c r="G790" i="17"/>
  <c r="L790" i="17"/>
  <c r="C1133" i="17"/>
  <c r="E1133" i="17" s="1"/>
  <c r="L1133" i="17"/>
  <c r="G1133" i="17"/>
  <c r="L871" i="17"/>
  <c r="G871" i="17"/>
  <c r="C1411" i="17"/>
  <c r="E1411" i="17" s="1"/>
  <c r="G1411" i="17"/>
  <c r="L1411" i="17"/>
  <c r="L677" i="17"/>
  <c r="G677" i="17"/>
  <c r="C894" i="17"/>
  <c r="E894" i="17" s="1"/>
  <c r="L894" i="17"/>
  <c r="G894" i="17"/>
  <c r="G99" i="17"/>
  <c r="L99" i="17"/>
  <c r="G940" i="17"/>
  <c r="C940" i="17"/>
  <c r="E940" i="17" s="1"/>
  <c r="L940" i="17"/>
  <c r="L227" i="17"/>
  <c r="G227" i="17"/>
  <c r="G159" i="17"/>
  <c r="L159" i="17"/>
  <c r="L577" i="17"/>
  <c r="G577" i="17"/>
  <c r="L1296" i="17"/>
  <c r="G1296" i="17"/>
  <c r="C1296" i="17"/>
  <c r="E1296" i="17" s="1"/>
  <c r="L628" i="17"/>
  <c r="G628" i="17"/>
  <c r="C1003" i="17"/>
  <c r="E1003" i="17" s="1"/>
  <c r="L1003" i="17"/>
  <c r="G1003" i="17"/>
  <c r="C1008" i="17"/>
  <c r="E1008" i="17" s="1"/>
  <c r="G1008" i="17"/>
  <c r="L1008" i="17"/>
  <c r="L138" i="17"/>
  <c r="G138" i="17"/>
  <c r="C1044" i="17"/>
  <c r="E1044" i="17" s="1"/>
  <c r="L1044" i="17"/>
  <c r="G1044" i="17"/>
  <c r="G1462" i="17"/>
  <c r="L1462" i="17"/>
  <c r="C1462" i="17"/>
  <c r="E1462" i="17" s="1"/>
  <c r="C1312" i="17"/>
  <c r="E1312" i="17" s="1"/>
  <c r="G1312" i="17"/>
  <c r="L1312" i="17"/>
  <c r="L988" i="17"/>
  <c r="C988" i="17"/>
  <c r="E988" i="17" s="1"/>
  <c r="G988" i="17"/>
  <c r="L457" i="17"/>
  <c r="G457" i="17"/>
  <c r="G30" i="17"/>
  <c r="L30" i="17"/>
  <c r="L241" i="17"/>
  <c r="G241" i="17"/>
  <c r="M241" i="17" s="1"/>
  <c r="L302" i="17"/>
  <c r="G302" i="17"/>
  <c r="G1259" i="17"/>
  <c r="C1259" i="17"/>
  <c r="E1259" i="17" s="1"/>
  <c r="L1259" i="17"/>
  <c r="C1198" i="17"/>
  <c r="E1198" i="17" s="1"/>
  <c r="G1198" i="17"/>
  <c r="L1198" i="17"/>
  <c r="G93" i="17"/>
  <c r="L93" i="17"/>
  <c r="C1144" i="17"/>
  <c r="E1144" i="17" s="1"/>
  <c r="L1144" i="17"/>
  <c r="G1144" i="17"/>
  <c r="L40" i="17"/>
  <c r="G40" i="17"/>
  <c r="G1488" i="17"/>
  <c r="L1488" i="17"/>
  <c r="C1488" i="17"/>
  <c r="E1488" i="17" s="1"/>
  <c r="G1449" i="17"/>
  <c r="L1449" i="17"/>
  <c r="C1449" i="17"/>
  <c r="E1449" i="17" s="1"/>
  <c r="C1195" i="17"/>
  <c r="E1195" i="17" s="1"/>
  <c r="G1195" i="17"/>
  <c r="L1195" i="17"/>
  <c r="G333" i="17"/>
  <c r="L333" i="17"/>
  <c r="L1158" i="17"/>
  <c r="C1158" i="17"/>
  <c r="E1158" i="17" s="1"/>
  <c r="G1158" i="17"/>
  <c r="L800" i="17"/>
  <c r="G800" i="17"/>
  <c r="C1467" i="17"/>
  <c r="E1467" i="17" s="1"/>
  <c r="G1467" i="17"/>
  <c r="L1467" i="17"/>
  <c r="L623" i="17"/>
  <c r="G623" i="17"/>
  <c r="G176" i="17"/>
  <c r="L176" i="17"/>
  <c r="L480" i="17"/>
  <c r="G480" i="17"/>
  <c r="C1473" i="17"/>
  <c r="E1473" i="17" s="1"/>
  <c r="L1473" i="17"/>
  <c r="G1473" i="17"/>
  <c r="G542" i="17"/>
  <c r="L542" i="17"/>
  <c r="L1381" i="17"/>
  <c r="G1381" i="17"/>
  <c r="C1381" i="17"/>
  <c r="E1381" i="17" s="1"/>
  <c r="L95" i="17"/>
  <c r="G95" i="17"/>
  <c r="G372" i="17"/>
  <c r="M372" i="17" s="1"/>
  <c r="L372" i="17"/>
  <c r="G1083" i="17"/>
  <c r="L1083" i="17"/>
  <c r="C1083" i="17"/>
  <c r="E1083" i="17" s="1"/>
  <c r="L186" i="17"/>
  <c r="G186" i="17"/>
  <c r="G300" i="17"/>
  <c r="L300" i="17"/>
  <c r="L763" i="17"/>
  <c r="G763" i="17"/>
  <c r="G892" i="17"/>
  <c r="L892" i="17"/>
  <c r="C892" i="17"/>
  <c r="E892" i="17" s="1"/>
  <c r="L1115" i="17"/>
  <c r="G1115" i="17"/>
  <c r="C1115" i="17"/>
  <c r="E1115" i="17" s="1"/>
  <c r="G1064" i="17"/>
  <c r="L1064" i="17"/>
  <c r="C1064" i="17"/>
  <c r="E1064" i="17" s="1"/>
  <c r="G737" i="17"/>
  <c r="L737" i="17"/>
  <c r="C1211" i="17"/>
  <c r="E1211" i="17" s="1"/>
  <c r="G1211" i="17"/>
  <c r="L1211" i="17"/>
  <c r="G786" i="17"/>
  <c r="L786" i="17"/>
  <c r="L663" i="17"/>
  <c r="G663" i="17"/>
  <c r="G157" i="17"/>
  <c r="L157" i="17"/>
  <c r="L377" i="17"/>
  <c r="G377" i="17"/>
  <c r="L805" i="17"/>
  <c r="G805" i="17"/>
  <c r="L61" i="17"/>
  <c r="G61" i="17"/>
  <c r="M61" i="17" s="1"/>
  <c r="L857" i="17"/>
  <c r="G857" i="17"/>
  <c r="G1320" i="17"/>
  <c r="L1320" i="17"/>
  <c r="C1320" i="17"/>
  <c r="E1320" i="17" s="1"/>
  <c r="G1185" i="17"/>
  <c r="L1185" i="17"/>
  <c r="C1185" i="17"/>
  <c r="E1185" i="17" s="1"/>
  <c r="L554" i="17"/>
  <c r="G554" i="17"/>
  <c r="L1349" i="17"/>
  <c r="G1349" i="17"/>
  <c r="C1349" i="17"/>
  <c r="E1349" i="17" s="1"/>
  <c r="C1221" i="17"/>
  <c r="E1221" i="17" s="1"/>
  <c r="G1221" i="17"/>
  <c r="L1221" i="17"/>
  <c r="L529" i="17"/>
  <c r="G529" i="17"/>
  <c r="G666" i="17"/>
  <c r="L666" i="17"/>
  <c r="G703" i="17"/>
  <c r="L703" i="17"/>
  <c r="L177" i="17"/>
  <c r="G177" i="17"/>
  <c r="L1492" i="17"/>
  <c r="C1492" i="17"/>
  <c r="E1492" i="17" s="1"/>
  <c r="G1492" i="17"/>
  <c r="G724" i="17"/>
  <c r="L724" i="17"/>
  <c r="L1138" i="17"/>
  <c r="G1138" i="17"/>
  <c r="C1138" i="17"/>
  <c r="E1138" i="17" s="1"/>
  <c r="L1226" i="17"/>
  <c r="C1226" i="17"/>
  <c r="E1226" i="17" s="1"/>
  <c r="G1226" i="17"/>
  <c r="G148" i="17"/>
  <c r="L148" i="17"/>
  <c r="L118" i="17"/>
  <c r="G118" i="17"/>
  <c r="L337" i="17"/>
  <c r="G337" i="17"/>
  <c r="G707" i="17"/>
  <c r="L707" i="17"/>
  <c r="L521" i="17"/>
  <c r="G521" i="17"/>
  <c r="L1340" i="17"/>
  <c r="G1340" i="17"/>
  <c r="C1340" i="17"/>
  <c r="E1340" i="17" s="1"/>
  <c r="C992" i="17"/>
  <c r="E992" i="17" s="1"/>
  <c r="L992" i="17"/>
  <c r="G992" i="17"/>
  <c r="G395" i="17"/>
  <c r="M395" i="17" s="1"/>
  <c r="L395" i="17"/>
  <c r="L1062" i="17"/>
  <c r="G1062" i="17"/>
  <c r="C1062" i="17"/>
  <c r="E1062" i="17" s="1"/>
  <c r="G1112" i="17"/>
  <c r="L1112" i="17"/>
  <c r="C1112" i="17"/>
  <c r="E1112" i="17" s="1"/>
  <c r="G1380" i="17"/>
  <c r="C1380" i="17"/>
  <c r="E1380" i="17" s="1"/>
  <c r="L1380" i="17"/>
  <c r="L1292" i="17"/>
  <c r="G1292" i="17"/>
  <c r="C1292" i="17"/>
  <c r="E1292" i="17" s="1"/>
  <c r="G598" i="17"/>
  <c r="L598" i="17"/>
  <c r="L919" i="17"/>
  <c r="C919" i="17"/>
  <c r="E919" i="17" s="1"/>
  <c r="G919" i="17"/>
  <c r="L408" i="17"/>
  <c r="G408" i="17"/>
  <c r="M408" i="17" s="1"/>
  <c r="C1145" i="17"/>
  <c r="E1145" i="17" s="1"/>
  <c r="L1145" i="17"/>
  <c r="G1145" i="17"/>
  <c r="L481" i="17"/>
  <c r="G481" i="17"/>
  <c r="G484" i="17"/>
  <c r="L484" i="17"/>
  <c r="L535" i="17"/>
  <c r="G535" i="17"/>
  <c r="L799" i="17"/>
  <c r="G799" i="17"/>
  <c r="C1030" i="17"/>
  <c r="E1030" i="17" s="1"/>
  <c r="L1030" i="17"/>
  <c r="G1030" i="17"/>
  <c r="L611" i="17"/>
  <c r="G611" i="17"/>
  <c r="G1230" i="17"/>
  <c r="L1230" i="17"/>
  <c r="C1230" i="17"/>
  <c r="E1230" i="17" s="1"/>
  <c r="G121" i="17"/>
  <c r="M121" i="17" s="1"/>
  <c r="L121" i="17"/>
  <c r="G366" i="17"/>
  <c r="L366" i="17"/>
  <c r="G248" i="17"/>
  <c r="L248" i="17"/>
  <c r="G339" i="17"/>
  <c r="M339" i="17" s="1"/>
  <c r="L339" i="17"/>
  <c r="G102" i="17"/>
  <c r="L102" i="17"/>
  <c r="L1317" i="17"/>
  <c r="C1317" i="17"/>
  <c r="E1317" i="17" s="1"/>
  <c r="G1317" i="17"/>
  <c r="G701" i="17"/>
  <c r="L701" i="17"/>
  <c r="L864" i="17"/>
  <c r="G864" i="17"/>
  <c r="C1454" i="17"/>
  <c r="E1454" i="17" s="1"/>
  <c r="G1454" i="17"/>
  <c r="L1454" i="17"/>
  <c r="G1363" i="17"/>
  <c r="L1363" i="17"/>
  <c r="C1363" i="17"/>
  <c r="E1363" i="17" s="1"/>
  <c r="L608" i="17"/>
  <c r="G608" i="17"/>
  <c r="G877" i="17"/>
  <c r="C877" i="17"/>
  <c r="E877" i="17" s="1"/>
  <c r="L877" i="17"/>
  <c r="G747" i="17"/>
  <c r="L747" i="17"/>
  <c r="G513" i="17"/>
  <c r="L513" i="17"/>
  <c r="G439" i="17"/>
  <c r="L439" i="17"/>
  <c r="L478" i="17"/>
  <c r="G478" i="17"/>
  <c r="L448" i="17"/>
  <c r="G448" i="17"/>
  <c r="L612" i="17"/>
  <c r="G612" i="17"/>
  <c r="L1393" i="17"/>
  <c r="C1393" i="17"/>
  <c r="E1393" i="17" s="1"/>
  <c r="G1393" i="17"/>
  <c r="L280" i="17"/>
  <c r="G280" i="17"/>
  <c r="L195" i="17"/>
  <c r="G195" i="17"/>
  <c r="L897" i="17"/>
  <c r="C897" i="17"/>
  <c r="E897" i="17" s="1"/>
  <c r="G897" i="17"/>
  <c r="L503" i="17"/>
  <c r="G503" i="17"/>
  <c r="G1316" i="17"/>
  <c r="C1316" i="17"/>
  <c r="E1316" i="17" s="1"/>
  <c r="L1316" i="17"/>
  <c r="G657" i="17"/>
  <c r="L657" i="17"/>
  <c r="G1383" i="17"/>
  <c r="L1383" i="17"/>
  <c r="C1383" i="17"/>
  <c r="E1383" i="17" s="1"/>
  <c r="G1444" i="17"/>
  <c r="L1444" i="17"/>
  <c r="C1444" i="17"/>
  <c r="E1444" i="17" s="1"/>
  <c r="G427" i="17"/>
  <c r="M427" i="17" s="1"/>
  <c r="L427" i="17"/>
  <c r="L804" i="17"/>
  <c r="G804" i="17"/>
  <c r="G852" i="17"/>
  <c r="L852" i="17"/>
  <c r="G388" i="17"/>
  <c r="L388" i="17"/>
  <c r="G541" i="17"/>
  <c r="L541" i="17"/>
  <c r="G633" i="17"/>
  <c r="L633" i="17"/>
  <c r="L471" i="17"/>
  <c r="G471" i="17"/>
  <c r="L56" i="17"/>
  <c r="G56" i="17"/>
  <c r="G1248" i="17"/>
  <c r="C1248" i="17"/>
  <c r="E1248" i="17" s="1"/>
  <c r="L1248" i="17"/>
  <c r="L738" i="17"/>
  <c r="G738" i="17"/>
  <c r="C987" i="17"/>
  <c r="E987" i="17" s="1"/>
  <c r="G987" i="17"/>
  <c r="L987" i="17"/>
  <c r="C1348" i="17"/>
  <c r="E1348" i="17" s="1"/>
  <c r="G1348" i="17"/>
  <c r="L1348" i="17"/>
  <c r="L36" i="17"/>
  <c r="G36" i="17"/>
  <c r="M36" i="17" s="1"/>
  <c r="L824" i="17"/>
  <c r="G824" i="17"/>
  <c r="G953" i="17"/>
  <c r="L953" i="17"/>
  <c r="C953" i="17"/>
  <c r="E953" i="17" s="1"/>
  <c r="G343" i="17"/>
  <c r="M343" i="17" s="1"/>
  <c r="M344" i="17" s="1"/>
  <c r="L343" i="17"/>
  <c r="C1388" i="17"/>
  <c r="E1388" i="17" s="1"/>
  <c r="G1388" i="17"/>
  <c r="L1388" i="17"/>
  <c r="K7" i="17"/>
  <c r="K8" i="17" s="1"/>
  <c r="K9" i="17" s="1"/>
  <c r="K10" i="17" s="1"/>
  <c r="K11" i="17" s="1"/>
  <c r="K12" i="17" s="1"/>
  <c r="K13" i="17" s="1"/>
  <c r="K14" i="17" s="1"/>
  <c r="K15" i="17" s="1"/>
  <c r="K16" i="17" s="1"/>
  <c r="K17" i="17" s="1"/>
  <c r="K18" i="17" s="1"/>
  <c r="K19" i="17" s="1"/>
  <c r="K20" i="17" s="1"/>
  <c r="K21" i="17" s="1"/>
  <c r="K22" i="17" s="1"/>
  <c r="K23" i="17" s="1"/>
  <c r="K24" i="17" s="1"/>
  <c r="K25" i="17" s="1"/>
  <c r="K26" i="17" s="1"/>
  <c r="K27" i="17" s="1"/>
  <c r="K28" i="17" s="1"/>
  <c r="K29" i="17" s="1"/>
  <c r="K30" i="17" s="1"/>
  <c r="K31" i="17" s="1"/>
  <c r="K32" i="17" s="1"/>
  <c r="K33" i="17" s="1"/>
  <c r="K34" i="17" s="1"/>
  <c r="K35" i="17" s="1"/>
  <c r="K36" i="17" s="1"/>
  <c r="K37" i="17" s="1"/>
  <c r="K38" i="17" s="1"/>
  <c r="K39" i="17" s="1"/>
  <c r="K40" i="17" s="1"/>
  <c r="K41" i="17" s="1"/>
  <c r="K42" i="17" s="1"/>
  <c r="K43" i="17" s="1"/>
  <c r="K44" i="17" s="1"/>
  <c r="K45" i="17" s="1"/>
  <c r="K46" i="17" s="1"/>
  <c r="K47" i="17" s="1"/>
  <c r="K48" i="17" s="1"/>
  <c r="K49" i="17" s="1"/>
  <c r="K50" i="17" s="1"/>
  <c r="K51" i="17" s="1"/>
  <c r="K52" i="17" s="1"/>
  <c r="K53" i="17" s="1"/>
  <c r="K54" i="17" s="1"/>
  <c r="K55" i="17" s="1"/>
  <c r="K56" i="17" s="1"/>
  <c r="K57" i="17" s="1"/>
  <c r="K58" i="17" s="1"/>
  <c r="K59" i="17" s="1"/>
  <c r="K60" i="17" s="1"/>
  <c r="K61" i="17" s="1"/>
  <c r="K62" i="17" s="1"/>
  <c r="K63" i="17" s="1"/>
  <c r="K64" i="17" s="1"/>
  <c r="K65" i="17" s="1"/>
  <c r="K66" i="17" s="1"/>
  <c r="K67" i="17" s="1"/>
  <c r="K68" i="17" s="1"/>
  <c r="K69" i="17" s="1"/>
  <c r="K70" i="17" s="1"/>
  <c r="K71" i="17" s="1"/>
  <c r="K72" i="17" s="1"/>
  <c r="K73" i="17" s="1"/>
  <c r="K74" i="17" s="1"/>
  <c r="K75" i="17" s="1"/>
  <c r="K76" i="17" s="1"/>
  <c r="K77" i="17" s="1"/>
  <c r="K78" i="17" s="1"/>
  <c r="K79" i="17" s="1"/>
  <c r="K80" i="17" s="1"/>
  <c r="K81" i="17" s="1"/>
  <c r="K82" i="17" s="1"/>
  <c r="K83" i="17" s="1"/>
  <c r="K84" i="17" s="1"/>
  <c r="K85" i="17" s="1"/>
  <c r="K86" i="17" s="1"/>
  <c r="K87" i="17" s="1"/>
  <c r="K88" i="17" s="1"/>
  <c r="K89" i="17" s="1"/>
  <c r="K90" i="17" s="1"/>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K141" i="17" s="1"/>
  <c r="K142" i="17" s="1"/>
  <c r="K143" i="17" s="1"/>
  <c r="K144" i="17" s="1"/>
  <c r="K145" i="17" s="1"/>
  <c r="K146" i="17" s="1"/>
  <c r="K147" i="17" s="1"/>
  <c r="K148" i="17" s="1"/>
  <c r="K149" i="17" s="1"/>
  <c r="K150" i="17" s="1"/>
  <c r="K151" i="17" s="1"/>
  <c r="K152" i="17" s="1"/>
  <c r="K153" i="17" s="1"/>
  <c r="K154" i="17" s="1"/>
  <c r="K155" i="17" s="1"/>
  <c r="K156" i="17" s="1"/>
  <c r="K157" i="17" s="1"/>
  <c r="K158" i="17" s="1"/>
  <c r="K159" i="17" s="1"/>
  <c r="K160" i="17" s="1"/>
  <c r="K161" i="17" s="1"/>
  <c r="K162" i="17" s="1"/>
  <c r="K163" i="17" s="1"/>
  <c r="K164" i="17" s="1"/>
  <c r="K165" i="17" s="1"/>
  <c r="K166" i="17" s="1"/>
  <c r="K167" i="17" s="1"/>
  <c r="K168" i="17" s="1"/>
  <c r="K169" i="17" s="1"/>
  <c r="K170" i="17" s="1"/>
  <c r="K171" i="17" s="1"/>
  <c r="K172" i="17" s="1"/>
  <c r="K173" i="17" s="1"/>
  <c r="K174" i="17" s="1"/>
  <c r="K175" i="17" s="1"/>
  <c r="K176" i="17" s="1"/>
  <c r="K177" i="17" s="1"/>
  <c r="K178" i="17" s="1"/>
  <c r="K179" i="17" s="1"/>
  <c r="K180" i="17" s="1"/>
  <c r="K181" i="17" s="1"/>
  <c r="K182" i="17" s="1"/>
  <c r="K183" i="17" s="1"/>
  <c r="K184" i="17" s="1"/>
  <c r="K185" i="17" s="1"/>
  <c r="K186" i="17" s="1"/>
  <c r="K187" i="17" s="1"/>
  <c r="K188" i="17" s="1"/>
  <c r="K189" i="17" s="1"/>
  <c r="K190" i="17" s="1"/>
  <c r="K191" i="17" s="1"/>
  <c r="K192" i="17" s="1"/>
  <c r="K193" i="17" s="1"/>
  <c r="K194" i="17" s="1"/>
  <c r="K195" i="17" s="1"/>
  <c r="K196" i="17" s="1"/>
  <c r="K197" i="17" s="1"/>
  <c r="K198" i="17" s="1"/>
  <c r="K199" i="17" s="1"/>
  <c r="K200" i="17" s="1"/>
  <c r="K201" i="17" s="1"/>
  <c r="K202" i="17" s="1"/>
  <c r="K203" i="17" s="1"/>
  <c r="K204" i="17" s="1"/>
  <c r="K205" i="17" s="1"/>
  <c r="K206" i="17" s="1"/>
  <c r="K207" i="17" s="1"/>
  <c r="K208" i="17" s="1"/>
  <c r="K209" i="17" s="1"/>
  <c r="K210" i="17" s="1"/>
  <c r="K211" i="17" s="1"/>
  <c r="K212" i="17" s="1"/>
  <c r="K213" i="17" s="1"/>
  <c r="K214" i="17" s="1"/>
  <c r="K215" i="17" s="1"/>
  <c r="K216" i="17" s="1"/>
  <c r="K217" i="17" s="1"/>
  <c r="K218" i="17" s="1"/>
  <c r="K219" i="17" s="1"/>
  <c r="K220" i="17" s="1"/>
  <c r="K221" i="17" s="1"/>
  <c r="K222" i="17" s="1"/>
  <c r="K223" i="17" s="1"/>
  <c r="K224" i="17" s="1"/>
  <c r="K225" i="17" s="1"/>
  <c r="K226" i="17" s="1"/>
  <c r="K227" i="17" s="1"/>
  <c r="K228" i="17" s="1"/>
  <c r="K229" i="17" s="1"/>
  <c r="K230" i="17" s="1"/>
  <c r="K231" i="17" s="1"/>
  <c r="K232" i="17" s="1"/>
  <c r="K233" i="17" s="1"/>
  <c r="K234" i="17" s="1"/>
  <c r="K235" i="17" s="1"/>
  <c r="K236" i="17" s="1"/>
  <c r="K237" i="17" s="1"/>
  <c r="K238" i="17" s="1"/>
  <c r="K239" i="17" s="1"/>
  <c r="K240" i="17" s="1"/>
  <c r="K241" i="17" s="1"/>
  <c r="K242" i="17" s="1"/>
  <c r="K243" i="17" s="1"/>
  <c r="K244" i="17" s="1"/>
  <c r="K245" i="17" s="1"/>
  <c r="K246" i="17" s="1"/>
  <c r="K247" i="17" s="1"/>
  <c r="K248" i="17" s="1"/>
  <c r="K249" i="17" s="1"/>
  <c r="K250" i="17" s="1"/>
  <c r="K251" i="17" s="1"/>
  <c r="K252" i="17" s="1"/>
  <c r="K253" i="17" s="1"/>
  <c r="K254" i="17" s="1"/>
  <c r="K255" i="17" s="1"/>
  <c r="K256" i="17" s="1"/>
  <c r="K257" i="17" s="1"/>
  <c r="K258" i="17" s="1"/>
  <c r="K259" i="17" s="1"/>
  <c r="K260" i="17" s="1"/>
  <c r="K261" i="17" s="1"/>
  <c r="K262" i="17" s="1"/>
  <c r="K263" i="17" s="1"/>
  <c r="K264" i="17" s="1"/>
  <c r="K265" i="17" s="1"/>
  <c r="K266" i="17" s="1"/>
  <c r="K267" i="17" s="1"/>
  <c r="K268" i="17" s="1"/>
  <c r="K269" i="17" s="1"/>
  <c r="K270" i="17" s="1"/>
  <c r="K271" i="17" s="1"/>
  <c r="K272" i="17" s="1"/>
  <c r="K273" i="17" s="1"/>
  <c r="K274" i="17" s="1"/>
  <c r="K275" i="17" s="1"/>
  <c r="K276" i="17" s="1"/>
  <c r="K277" i="17" s="1"/>
  <c r="K278" i="17" s="1"/>
  <c r="K279" i="17" s="1"/>
  <c r="K280" i="17" s="1"/>
  <c r="K281" i="17" s="1"/>
  <c r="K282" i="17" s="1"/>
  <c r="K283" i="17" s="1"/>
  <c r="K284" i="17" s="1"/>
  <c r="K285" i="17" s="1"/>
  <c r="K286" i="17" s="1"/>
  <c r="K287" i="17" s="1"/>
  <c r="K288" i="17" s="1"/>
  <c r="K289" i="17" s="1"/>
  <c r="K290" i="17" s="1"/>
  <c r="K291" i="17" s="1"/>
  <c r="K292" i="17" s="1"/>
  <c r="K293" i="17" s="1"/>
  <c r="K294" i="17" s="1"/>
  <c r="K295" i="17" s="1"/>
  <c r="K296" i="17" s="1"/>
  <c r="K297" i="17" s="1"/>
  <c r="K298" i="17" s="1"/>
  <c r="K299" i="17" s="1"/>
  <c r="K300" i="17" s="1"/>
  <c r="K301" i="17" s="1"/>
  <c r="K302" i="17" s="1"/>
  <c r="K303" i="17" s="1"/>
  <c r="K304" i="17" s="1"/>
  <c r="K305" i="17" s="1"/>
  <c r="K306" i="17" s="1"/>
  <c r="K307" i="17" s="1"/>
  <c r="K308" i="17" s="1"/>
  <c r="K309" i="17" s="1"/>
  <c r="K310" i="17" s="1"/>
  <c r="K311" i="17" s="1"/>
  <c r="K312" i="17" s="1"/>
  <c r="K313" i="17" s="1"/>
  <c r="K314" i="17" s="1"/>
  <c r="K315" i="17" s="1"/>
  <c r="K316" i="17" s="1"/>
  <c r="K317" i="17" s="1"/>
  <c r="K318" i="17" s="1"/>
  <c r="K319" i="17" s="1"/>
  <c r="K320" i="17" s="1"/>
  <c r="K321" i="17" s="1"/>
  <c r="K322" i="17" s="1"/>
  <c r="K323" i="17" s="1"/>
  <c r="K324" i="17" s="1"/>
  <c r="K325" i="17" s="1"/>
  <c r="K326" i="17" s="1"/>
  <c r="K327" i="17" s="1"/>
  <c r="K328" i="17" s="1"/>
  <c r="K329" i="17" s="1"/>
  <c r="K330" i="17" s="1"/>
  <c r="K331" i="17" s="1"/>
  <c r="K332" i="17" s="1"/>
  <c r="K333" i="17" s="1"/>
  <c r="K334" i="17" s="1"/>
  <c r="K335" i="17" s="1"/>
  <c r="K336" i="17" s="1"/>
  <c r="K337" i="17" s="1"/>
  <c r="K338" i="17" s="1"/>
  <c r="K339" i="17" s="1"/>
  <c r="K340" i="17" s="1"/>
  <c r="K341" i="17" s="1"/>
  <c r="K342" i="17" s="1"/>
  <c r="K343" i="17" s="1"/>
  <c r="K344" i="17" s="1"/>
  <c r="L7" i="17"/>
  <c r="G7" i="17"/>
  <c r="N7" i="17" s="1"/>
  <c r="N8" i="17" s="1"/>
  <c r="N9" i="17" s="1"/>
  <c r="L964" i="17"/>
  <c r="G964" i="17"/>
  <c r="C964" i="17"/>
  <c r="E964" i="17" s="1"/>
  <c r="G1146" i="17"/>
  <c r="L1146" i="17"/>
  <c r="C1146" i="17"/>
  <c r="E1146" i="17" s="1"/>
  <c r="C1435" i="17"/>
  <c r="E1435" i="17" s="1"/>
  <c r="G1435" i="17"/>
  <c r="L1435" i="17"/>
  <c r="G850" i="17"/>
  <c r="L850" i="17"/>
  <c r="L699" i="17"/>
  <c r="G699" i="17"/>
  <c r="L1447" i="17"/>
  <c r="C1447" i="17"/>
  <c r="E1447" i="17" s="1"/>
  <c r="G1447" i="17"/>
  <c r="C1319" i="17"/>
  <c r="E1319" i="17" s="1"/>
  <c r="L1319" i="17"/>
  <c r="G1319" i="17"/>
  <c r="G284" i="17"/>
  <c r="L284" i="17"/>
  <c r="L1215" i="17"/>
  <c r="G1215" i="17"/>
  <c r="C1215" i="17"/>
  <c r="E1215" i="17" s="1"/>
  <c r="C1032" i="17"/>
  <c r="E1032" i="17" s="1"/>
  <c r="G1032" i="17"/>
  <c r="L1032" i="17"/>
  <c r="L249" i="17"/>
  <c r="G249" i="17"/>
  <c r="M249" i="17" s="1"/>
  <c r="L962" i="17"/>
  <c r="G962" i="17"/>
  <c r="C962" i="17"/>
  <c r="E962" i="17" s="1"/>
  <c r="L242" i="17"/>
  <c r="G242" i="17"/>
  <c r="M242" i="17" s="1"/>
  <c r="L1080" i="17"/>
  <c r="G1080" i="17"/>
  <c r="C1080" i="17"/>
  <c r="E1080" i="17" s="1"/>
  <c r="L906" i="17"/>
  <c r="C906" i="17"/>
  <c r="E906" i="17" s="1"/>
  <c r="G906" i="17"/>
  <c r="L601" i="17"/>
  <c r="G601" i="17"/>
  <c r="L110" i="17"/>
  <c r="G110" i="17"/>
  <c r="M110" i="17" s="1"/>
  <c r="M111" i="17" s="1"/>
  <c r="C950" i="17"/>
  <c r="E950" i="17" s="1"/>
  <c r="G950" i="17"/>
  <c r="L950" i="17"/>
  <c r="L1438" i="17"/>
  <c r="G1438" i="17"/>
  <c r="C1438" i="17"/>
  <c r="E1438" i="17" s="1"/>
  <c r="G725" i="17"/>
  <c r="L725" i="17"/>
  <c r="G806" i="17"/>
  <c r="L806" i="17"/>
  <c r="G711" i="17"/>
  <c r="L711" i="17"/>
  <c r="G140" i="17"/>
  <c r="L140" i="17"/>
  <c r="L1016" i="17"/>
  <c r="C1016" i="17"/>
  <c r="E1016" i="17" s="1"/>
  <c r="G1016" i="17"/>
  <c r="G1256" i="17"/>
  <c r="C1256" i="17"/>
  <c r="E1256" i="17" s="1"/>
  <c r="L1256" i="17"/>
  <c r="G930" i="17"/>
  <c r="C930" i="17"/>
  <c r="E930" i="17" s="1"/>
  <c r="L930" i="17"/>
  <c r="G885" i="17"/>
  <c r="C885" i="17"/>
  <c r="E885" i="17" s="1"/>
  <c r="L885" i="17"/>
  <c r="G1486" i="17"/>
  <c r="C1486" i="17"/>
  <c r="E1486" i="17" s="1"/>
  <c r="L1486" i="17"/>
  <c r="L25" i="17"/>
  <c r="G25" i="17"/>
  <c r="G525" i="17"/>
  <c r="L525" i="17"/>
  <c r="C1160" i="17"/>
  <c r="E1160" i="17" s="1"/>
  <c r="L1160" i="17"/>
  <c r="G1160" i="17"/>
  <c r="C980" i="17"/>
  <c r="E980" i="17" s="1"/>
  <c r="L980" i="17"/>
  <c r="G980" i="17"/>
  <c r="C896" i="17"/>
  <c r="E896" i="17" s="1"/>
  <c r="L896" i="17"/>
  <c r="G896" i="17"/>
  <c r="C1273" i="17"/>
  <c r="E1273" i="17" s="1"/>
  <c r="L1273" i="17"/>
  <c r="G1273" i="17"/>
  <c r="L312" i="17"/>
  <c r="G312" i="17"/>
  <c r="G792" i="17"/>
  <c r="L792" i="17"/>
  <c r="G672" i="17"/>
  <c r="L672" i="17"/>
  <c r="L1067" i="17"/>
  <c r="C1067" i="17"/>
  <c r="E1067" i="17" s="1"/>
  <c r="G1067" i="17"/>
  <c r="G274" i="17"/>
  <c r="L274" i="17"/>
  <c r="G783" i="17"/>
  <c r="L783" i="17"/>
  <c r="L942" i="17"/>
  <c r="C942" i="17"/>
  <c r="E942" i="17" s="1"/>
  <c r="G942" i="17"/>
  <c r="L845" i="17"/>
  <c r="G845" i="17"/>
  <c r="L37" i="17"/>
  <c r="G37" i="17"/>
  <c r="L526" i="17"/>
  <c r="G526" i="17"/>
  <c r="G1163" i="17"/>
  <c r="C1163" i="17"/>
  <c r="E1163" i="17" s="1"/>
  <c r="L1163" i="17"/>
  <c r="L1428" i="17"/>
  <c r="C1428" i="17"/>
  <c r="E1428" i="17" s="1"/>
  <c r="G1428" i="17"/>
  <c r="L1182" i="17"/>
  <c r="G1182" i="17"/>
  <c r="C1182" i="17"/>
  <c r="E1182" i="17" s="1"/>
  <c r="G807" i="17"/>
  <c r="L807" i="17"/>
  <c r="L1031" i="17"/>
  <c r="G1031" i="17"/>
  <c r="C1031" i="17"/>
  <c r="E1031" i="17" s="1"/>
  <c r="L174" i="17"/>
  <c r="G174" i="17"/>
  <c r="G976" i="17"/>
  <c r="L976" i="17"/>
  <c r="C976" i="17"/>
  <c r="E976" i="17" s="1"/>
  <c r="L867" i="17"/>
  <c r="G867" i="17"/>
  <c r="C1123" i="17"/>
  <c r="E1123" i="17" s="1"/>
  <c r="G1123" i="17"/>
  <c r="L1123" i="17"/>
  <c r="G423" i="17"/>
  <c r="L423" i="17"/>
  <c r="L1126" i="17"/>
  <c r="C1126" i="17"/>
  <c r="E1126" i="17" s="1"/>
  <c r="G1126" i="17"/>
  <c r="L532" i="17"/>
  <c r="G532" i="17"/>
  <c r="G210" i="17"/>
  <c r="L210" i="17"/>
  <c r="L1461" i="17"/>
  <c r="G1461" i="17"/>
  <c r="C1461" i="17"/>
  <c r="E1461" i="17" s="1"/>
  <c r="G364" i="17"/>
  <c r="M364" i="17" s="1"/>
  <c r="M365" i="17" s="1"/>
  <c r="M366" i="17" s="1"/>
  <c r="L364" i="17"/>
  <c r="G362" i="17"/>
  <c r="L362" i="17"/>
  <c r="G1356" i="17"/>
  <c r="L1356" i="17"/>
  <c r="C1356" i="17"/>
  <c r="E1356" i="17" s="1"/>
  <c r="L234" i="17"/>
  <c r="G234" i="17"/>
  <c r="L809" i="17"/>
  <c r="G809" i="17"/>
  <c r="L765" i="17"/>
  <c r="G765" i="17"/>
  <c r="C970" i="17"/>
  <c r="E970" i="17" s="1"/>
  <c r="G970" i="17"/>
  <c r="L970" i="17"/>
  <c r="G181" i="17"/>
  <c r="L181" i="17"/>
  <c r="G519" i="17"/>
  <c r="L519" i="17"/>
  <c r="G96" i="17"/>
  <c r="L96" i="17"/>
  <c r="L295" i="17"/>
  <c r="G295" i="17"/>
  <c r="L829" i="17"/>
  <c r="G829" i="17"/>
  <c r="L277" i="17"/>
  <c r="G277" i="17"/>
  <c r="G1192" i="17"/>
  <c r="C1192" i="17"/>
  <c r="E1192" i="17" s="1"/>
  <c r="L1192" i="17"/>
  <c r="L454" i="17"/>
  <c r="G454" i="17"/>
  <c r="G163" i="17"/>
  <c r="L163" i="17"/>
  <c r="G1244" i="17"/>
  <c r="C1244" i="17"/>
  <c r="E1244" i="17" s="1"/>
  <c r="L1244" i="17"/>
  <c r="G966" i="17"/>
  <c r="L966" i="17"/>
  <c r="C966" i="17"/>
  <c r="E966" i="17" s="1"/>
  <c r="L812" i="17"/>
  <c r="G812" i="17"/>
  <c r="L746" i="17"/>
  <c r="G746" i="17"/>
  <c r="G1294" i="17"/>
  <c r="C1294" i="17"/>
  <c r="E1294" i="17" s="1"/>
  <c r="L1294" i="17"/>
  <c r="G1365" i="17"/>
  <c r="C1365" i="17"/>
  <c r="E1365" i="17" s="1"/>
  <c r="L1365" i="17"/>
  <c r="G965" i="17"/>
  <c r="C965" i="17"/>
  <c r="E965" i="17" s="1"/>
  <c r="L965" i="17"/>
  <c r="L687" i="17"/>
  <c r="G687" i="17"/>
  <c r="G437" i="17"/>
  <c r="M437" i="17" s="1"/>
  <c r="L437" i="17"/>
  <c r="L1499" i="17"/>
  <c r="C1499" i="17"/>
  <c r="E1499" i="17" s="1"/>
  <c r="G1499" i="17"/>
  <c r="G70" i="17"/>
  <c r="L70" i="17"/>
  <c r="L483" i="17"/>
  <c r="G483" i="17"/>
  <c r="L854" i="17"/>
  <c r="G854" i="17"/>
  <c r="L587" i="17"/>
  <c r="G587" i="17"/>
  <c r="G315" i="17"/>
  <c r="L315" i="17"/>
  <c r="G419" i="17"/>
  <c r="L419" i="17"/>
  <c r="C1470" i="17"/>
  <c r="E1470" i="17" s="1"/>
  <c r="L1470" i="17"/>
  <c r="G1470" i="17"/>
  <c r="G768" i="17"/>
  <c r="L768" i="17"/>
  <c r="C1418" i="17"/>
  <c r="E1418" i="17" s="1"/>
  <c r="L1418" i="17"/>
  <c r="G1418" i="17"/>
  <c r="L473" i="17"/>
  <c r="G473" i="17"/>
  <c r="C1102" i="17"/>
  <c r="E1102" i="17" s="1"/>
  <c r="L1102" i="17"/>
  <c r="G1102" i="17"/>
  <c r="L9" i="17"/>
  <c r="G9" i="17"/>
  <c r="M9" i="17" s="1"/>
  <c r="G1260" i="17"/>
  <c r="L1260" i="17"/>
  <c r="C1260" i="17"/>
  <c r="E1260" i="17" s="1"/>
  <c r="L161" i="17"/>
  <c r="G161" i="17"/>
  <c r="L1272" i="17"/>
  <c r="C1272" i="17"/>
  <c r="E1272" i="17" s="1"/>
  <c r="G1272" i="17"/>
  <c r="L740" i="17"/>
  <c r="G740" i="17"/>
  <c r="G1471" i="17"/>
  <c r="L1471" i="17"/>
  <c r="C1471" i="17"/>
  <c r="E1471" i="17" s="1"/>
  <c r="G834" i="17"/>
  <c r="L834" i="17"/>
  <c r="G175" i="17"/>
  <c r="L175" i="17"/>
  <c r="G764" i="17"/>
  <c r="L764" i="17"/>
  <c r="G685" i="17"/>
  <c r="L685" i="17"/>
  <c r="G1059" i="17"/>
  <c r="C1059" i="17"/>
  <c r="E1059" i="17" s="1"/>
  <c r="L1059" i="17"/>
  <c r="L496" i="17"/>
  <c r="G496" i="17"/>
  <c r="L659" i="17"/>
  <c r="G659" i="17"/>
  <c r="G1113" i="17"/>
  <c r="L1113" i="17"/>
  <c r="C1113" i="17"/>
  <c r="E1113" i="17" s="1"/>
  <c r="L1019" i="17"/>
  <c r="G1019" i="17"/>
  <c r="C1019" i="17"/>
  <c r="E1019" i="17" s="1"/>
  <c r="G131" i="17"/>
  <c r="M131" i="17" s="1"/>
  <c r="C131" i="17" s="1"/>
  <c r="E131" i="17" s="1"/>
  <c r="L131" i="17"/>
  <c r="G205" i="17"/>
  <c r="L205" i="17"/>
  <c r="G872" i="17"/>
  <c r="L872" i="17"/>
  <c r="L887" i="17"/>
  <c r="C887" i="17"/>
  <c r="E887" i="17" s="1"/>
  <c r="G887" i="17"/>
  <c r="C1306" i="17"/>
  <c r="E1306" i="17" s="1"/>
  <c r="G1306" i="17"/>
  <c r="L1306" i="17"/>
  <c r="G67" i="17"/>
  <c r="L67" i="17"/>
  <c r="L269" i="17"/>
  <c r="G269" i="17"/>
  <c r="C895" i="17"/>
  <c r="E895" i="17" s="1"/>
  <c r="L895" i="17"/>
  <c r="G895" i="17"/>
  <c r="G420" i="17"/>
  <c r="L420" i="17"/>
  <c r="L774" i="17"/>
  <c r="G774" i="17"/>
  <c r="L166" i="17"/>
  <c r="G166" i="17"/>
  <c r="C998" i="17"/>
  <c r="E998" i="17" s="1"/>
  <c r="L998" i="17"/>
  <c r="G998" i="17"/>
  <c r="G948" i="17"/>
  <c r="L948" i="17"/>
  <c r="C948" i="17"/>
  <c r="E948" i="17" s="1"/>
  <c r="C1131" i="17"/>
  <c r="E1131" i="17" s="1"/>
  <c r="L1131" i="17"/>
  <c r="G1131" i="17"/>
  <c r="L751" i="17"/>
  <c r="G751" i="17"/>
  <c r="G211" i="17"/>
  <c r="L211" i="17"/>
  <c r="G684" i="17"/>
  <c r="L684" i="17"/>
  <c r="L428" i="17"/>
  <c r="G428" i="17"/>
  <c r="M428" i="17" s="1"/>
  <c r="M429" i="17" s="1"/>
  <c r="L1263" i="17"/>
  <c r="C1263" i="17"/>
  <c r="E1263" i="17" s="1"/>
  <c r="G1263" i="17"/>
  <c r="L114" i="17"/>
  <c r="G114" i="17"/>
  <c r="G531" i="17"/>
  <c r="L531" i="17"/>
  <c r="C1371" i="17"/>
  <c r="E1371" i="17" s="1"/>
  <c r="L1371" i="17"/>
  <c r="G1371" i="17"/>
  <c r="L267" i="17"/>
  <c r="G267" i="17"/>
  <c r="L289" i="17"/>
  <c r="G289" i="17"/>
  <c r="M289" i="17" s="1"/>
  <c r="G937" i="17"/>
  <c r="C937" i="17"/>
  <c r="E937" i="17" s="1"/>
  <c r="L937" i="17"/>
  <c r="C1476" i="17"/>
  <c r="E1476" i="17" s="1"/>
  <c r="G1476" i="17"/>
  <c r="L1476" i="17"/>
  <c r="C982" i="17"/>
  <c r="E982" i="17" s="1"/>
  <c r="G982" i="17"/>
  <c r="L982" i="17"/>
  <c r="L1107" i="17"/>
  <c r="C1107" i="17"/>
  <c r="E1107" i="17" s="1"/>
  <c r="G1107" i="17"/>
  <c r="G1026" i="17"/>
  <c r="L1026" i="17"/>
  <c r="C1026" i="17"/>
  <c r="E1026" i="17" s="1"/>
  <c r="L256" i="17"/>
  <c r="G256" i="17"/>
  <c r="G432" i="17"/>
  <c r="M432" i="17" s="1"/>
  <c r="L432" i="17"/>
  <c r="C1172" i="17"/>
  <c r="E1172" i="17" s="1"/>
  <c r="L1172" i="17"/>
  <c r="G1172" i="17"/>
  <c r="G20" i="17"/>
  <c r="M20" i="17" s="1"/>
  <c r="L20" i="17"/>
  <c r="G127" i="17"/>
  <c r="L127" i="17"/>
  <c r="G1308" i="17"/>
  <c r="C1308" i="17"/>
  <c r="E1308" i="17" s="1"/>
  <c r="L1308" i="17"/>
  <c r="C944" i="17"/>
  <c r="E944" i="17" s="1"/>
  <c r="G944" i="17"/>
  <c r="L944" i="17"/>
  <c r="L629" i="17"/>
  <c r="G629" i="17"/>
  <c r="C1442" i="17"/>
  <c r="E1442" i="17" s="1"/>
  <c r="G1442" i="17"/>
  <c r="L1442" i="17"/>
  <c r="C1283" i="17"/>
  <c r="E1283" i="17" s="1"/>
  <c r="G1283" i="17"/>
  <c r="L1283" i="17"/>
  <c r="G83" i="17"/>
  <c r="M83" i="17" s="1"/>
  <c r="M84" i="17" s="1"/>
  <c r="L83" i="17"/>
  <c r="L492" i="17"/>
  <c r="G492" i="17"/>
  <c r="L1268" i="17"/>
  <c r="G1268" i="17"/>
  <c r="C1268" i="17"/>
  <c r="E1268" i="17" s="1"/>
  <c r="G1494" i="17"/>
  <c r="C1494" i="17"/>
  <c r="E1494" i="17" s="1"/>
  <c r="L1494" i="17"/>
  <c r="G162" i="17"/>
  <c r="L162" i="17"/>
  <c r="L347" i="17"/>
  <c r="G347" i="17"/>
  <c r="M347" i="17" s="1"/>
  <c r="L216" i="17"/>
  <c r="G216" i="17"/>
  <c r="L986" i="17"/>
  <c r="C986" i="17"/>
  <c r="E986" i="17" s="1"/>
  <c r="G986" i="17"/>
  <c r="L203" i="17"/>
  <c r="G203" i="17"/>
  <c r="G1498" i="17"/>
  <c r="C1498" i="17"/>
  <c r="E1498" i="17" s="1"/>
  <c r="L1498" i="17"/>
  <c r="G732" i="17"/>
  <c r="L732" i="17"/>
  <c r="L334" i="17"/>
  <c r="G334" i="17"/>
  <c r="L31" i="17"/>
  <c r="G31" i="17"/>
  <c r="L664" i="17"/>
  <c r="G664" i="17"/>
  <c r="G679" i="17"/>
  <c r="L679" i="17"/>
  <c r="L890" i="17"/>
  <c r="C890" i="17"/>
  <c r="E890" i="17" s="1"/>
  <c r="G890" i="17"/>
  <c r="G1058" i="17"/>
  <c r="C1058" i="17"/>
  <c r="E1058" i="17" s="1"/>
  <c r="L1058" i="17"/>
  <c r="L265" i="17"/>
  <c r="G265" i="17"/>
  <c r="G794" i="17"/>
  <c r="L794" i="17"/>
  <c r="L769" i="17"/>
  <c r="G769" i="17"/>
  <c r="G830" i="17"/>
  <c r="L830" i="17"/>
  <c r="L1196" i="17"/>
  <c r="G1196" i="17"/>
  <c r="C1196" i="17"/>
  <c r="E1196" i="17" s="1"/>
  <c r="G1410" i="17"/>
  <c r="C1410" i="17"/>
  <c r="E1410" i="17" s="1"/>
  <c r="L1410" i="17"/>
  <c r="G193" i="17"/>
  <c r="L193" i="17"/>
  <c r="L670" i="17"/>
  <c r="G670" i="17"/>
  <c r="G1289" i="17"/>
  <c r="L1289" i="17"/>
  <c r="C1289" i="17"/>
  <c r="E1289" i="17" s="1"/>
  <c r="G246" i="17"/>
  <c r="L246" i="17"/>
  <c r="L1038" i="17"/>
  <c r="G1038" i="17"/>
  <c r="C1038" i="17"/>
  <c r="E1038" i="17" s="1"/>
  <c r="L194" i="17"/>
  <c r="G194" i="17"/>
  <c r="L359" i="17"/>
  <c r="G359" i="17"/>
  <c r="M359" i="17" s="1"/>
  <c r="M360" i="17" s="1"/>
  <c r="C927" i="17"/>
  <c r="E927" i="17" s="1"/>
  <c r="L927" i="17"/>
  <c r="G927" i="17"/>
  <c r="G208" i="17"/>
  <c r="L208" i="17"/>
  <c r="G164" i="17"/>
  <c r="L164" i="17"/>
  <c r="G255" i="17"/>
  <c r="M255" i="17" s="1"/>
  <c r="L255" i="17"/>
  <c r="C255" i="17" s="1"/>
  <c r="E255" i="17" s="1"/>
  <c r="G1479" i="17"/>
  <c r="L1479" i="17"/>
  <c r="C1479" i="17"/>
  <c r="E1479" i="17" s="1"/>
  <c r="G86" i="17"/>
  <c r="L86" i="17"/>
  <c r="G1057" i="17"/>
  <c r="C1057" i="17"/>
  <c r="E1057" i="17" s="1"/>
  <c r="L1057" i="17"/>
  <c r="L760" i="17"/>
  <c r="G760" i="17"/>
  <c r="C1118" i="17"/>
  <c r="E1118" i="17" s="1"/>
  <c r="G1118" i="17"/>
  <c r="L1118" i="17"/>
  <c r="G631" i="17"/>
  <c r="L631" i="17"/>
  <c r="G843" i="17"/>
  <c r="L843" i="17"/>
  <c r="L748" i="17"/>
  <c r="G748" i="17"/>
  <c r="G543" i="17"/>
  <c r="L543" i="17"/>
  <c r="G55" i="17"/>
  <c r="L55" i="17"/>
  <c r="L387" i="17"/>
  <c r="G387" i="17"/>
  <c r="G1328" i="17"/>
  <c r="L1328" i="17"/>
  <c r="C1328" i="17"/>
  <c r="E1328" i="17" s="1"/>
  <c r="L317" i="17"/>
  <c r="G317" i="17"/>
  <c r="G296" i="17"/>
  <c r="L296" i="17"/>
  <c r="L758" i="17"/>
  <c r="G758" i="17"/>
  <c r="L498" i="17"/>
  <c r="G498" i="17"/>
  <c r="G842" i="17"/>
  <c r="L842" i="17"/>
  <c r="G884" i="17"/>
  <c r="L884" i="17"/>
  <c r="C884" i="17"/>
  <c r="E884" i="17" s="1"/>
  <c r="L196" i="17"/>
  <c r="G196" i="17"/>
  <c r="G649" i="17"/>
  <c r="L649" i="17"/>
  <c r="L398" i="17"/>
  <c r="G398" i="17"/>
  <c r="M398" i="17" s="1"/>
  <c r="L1097" i="17"/>
  <c r="C1097" i="17"/>
  <c r="E1097" i="17" s="1"/>
  <c r="G1097" i="17"/>
  <c r="G5" i="17"/>
  <c r="G1037" i="17"/>
  <c r="C1037" i="17"/>
  <c r="E1037" i="17" s="1"/>
  <c r="L1037" i="17"/>
  <c r="C1403" i="17"/>
  <c r="E1403" i="17" s="1"/>
  <c r="L1403" i="17"/>
  <c r="G1403" i="17"/>
  <c r="G447" i="17"/>
  <c r="L447" i="17"/>
  <c r="G417" i="17"/>
  <c r="L417" i="17"/>
  <c r="G847" i="17"/>
  <c r="L847" i="17"/>
  <c r="L1368" i="17"/>
  <c r="G1368" i="17"/>
  <c r="C1368" i="17"/>
  <c r="E1368" i="17" s="1"/>
  <c r="L436" i="17"/>
  <c r="G436" i="17"/>
  <c r="M436" i="17" s="1"/>
  <c r="G609" i="17"/>
  <c r="L609" i="17"/>
  <c r="G158" i="17"/>
  <c r="L158" i="17"/>
  <c r="G26" i="17"/>
  <c r="M26" i="17" s="1"/>
  <c r="L26" i="17"/>
  <c r="C26" i="17" s="1"/>
  <c r="E26" i="17" s="1"/>
  <c r="L1425" i="17"/>
  <c r="G1425" i="17"/>
  <c r="C1425" i="17"/>
  <c r="E1425" i="17" s="1"/>
  <c r="G206" i="17"/>
  <c r="L206" i="17"/>
  <c r="L583" i="17"/>
  <c r="G583" i="17"/>
  <c r="G268" i="17"/>
  <c r="M268" i="17" s="1"/>
  <c r="L268" i="17"/>
  <c r="L1134" i="17"/>
  <c r="G1134" i="17"/>
  <c r="C1134" i="17"/>
  <c r="E1134" i="17" s="1"/>
  <c r="G1089" i="17"/>
  <c r="L1089" i="17"/>
  <c r="C1089" i="17"/>
  <c r="E1089" i="17" s="1"/>
  <c r="G902" i="17"/>
  <c r="L902" i="17"/>
  <c r="C902" i="17"/>
  <c r="E902" i="17" s="1"/>
  <c r="G421" i="17"/>
  <c r="L421" i="17"/>
  <c r="L625" i="17"/>
  <c r="G625" i="17"/>
  <c r="C1040" i="17"/>
  <c r="E1040" i="17" s="1"/>
  <c r="L1040" i="17"/>
  <c r="G1040" i="17"/>
  <c r="L304" i="17"/>
  <c r="G304" i="17"/>
  <c r="G297" i="17"/>
  <c r="L297" i="17"/>
  <c r="G517" i="17"/>
  <c r="L517" i="17"/>
  <c r="L665" i="17"/>
  <c r="G665" i="17"/>
  <c r="L882" i="17"/>
  <c r="C882" i="17"/>
  <c r="E882" i="17" s="1"/>
  <c r="G882" i="17"/>
  <c r="G14" i="17"/>
  <c r="M14" i="17" s="1"/>
  <c r="L14" i="17"/>
  <c r="G1337" i="17"/>
  <c r="C1337" i="17"/>
  <c r="E1337" i="17" s="1"/>
  <c r="L1337" i="17"/>
  <c r="L571" i="17"/>
  <c r="G571" i="17"/>
  <c r="G1484" i="17"/>
  <c r="L1484" i="17"/>
  <c r="C1484" i="17"/>
  <c r="E1484" i="17" s="1"/>
  <c r="G260" i="17"/>
  <c r="L260" i="17"/>
  <c r="G77" i="17"/>
  <c r="L77" i="17"/>
  <c r="G861" i="17"/>
  <c r="L861" i="17"/>
  <c r="L999" i="17"/>
  <c r="G999" i="17"/>
  <c r="C999" i="17"/>
  <c r="E999" i="17" s="1"/>
  <c r="C1364" i="17"/>
  <c r="E1364" i="17" s="1"/>
  <c r="G1364" i="17"/>
  <c r="L1364" i="17"/>
  <c r="L822" i="17"/>
  <c r="G822" i="17"/>
  <c r="C1446" i="17"/>
  <c r="E1446" i="17" s="1"/>
  <c r="G1446" i="17"/>
  <c r="L1446" i="17"/>
  <c r="G1023" i="17"/>
  <c r="C1023" i="17"/>
  <c r="E1023" i="17" s="1"/>
  <c r="L1023" i="17"/>
  <c r="L1358" i="17"/>
  <c r="G1358" i="17"/>
  <c r="C1358" i="17"/>
  <c r="E1358" i="17" s="1"/>
  <c r="L28" i="17"/>
  <c r="G28" i="17"/>
  <c r="M28" i="17" s="1"/>
  <c r="L1188" i="17"/>
  <c r="G1188" i="17"/>
  <c r="C1188" i="17"/>
  <c r="E1188" i="17" s="1"/>
  <c r="L1111" i="17"/>
  <c r="C1111" i="17"/>
  <c r="E1111" i="17" s="1"/>
  <c r="G1111" i="17"/>
  <c r="G155" i="17"/>
  <c r="L155" i="17"/>
  <c r="G1463" i="17"/>
  <c r="L1463" i="17"/>
  <c r="C1463" i="17"/>
  <c r="E1463" i="17" s="1"/>
  <c r="C1326" i="17"/>
  <c r="E1326" i="17" s="1"/>
  <c r="L1326" i="17"/>
  <c r="G1326" i="17"/>
  <c r="L338" i="17"/>
  <c r="G338" i="17"/>
  <c r="L523" i="17"/>
  <c r="G523" i="17"/>
  <c r="L1481" i="17"/>
  <c r="G1481" i="17"/>
  <c r="C1481" i="17"/>
  <c r="E1481" i="17" s="1"/>
  <c r="G1009" i="17"/>
  <c r="C1009" i="17"/>
  <c r="E1009" i="17" s="1"/>
  <c r="L1009" i="17"/>
  <c r="L808" i="17"/>
  <c r="G808" i="17"/>
  <c r="L1177" i="17"/>
  <c r="C1177" i="17"/>
  <c r="E1177" i="17" s="1"/>
  <c r="G1177" i="17"/>
  <c r="G773" i="17"/>
  <c r="L773" i="17"/>
  <c r="G24" i="17"/>
  <c r="M24" i="17" s="1"/>
  <c r="L24" i="17"/>
  <c r="C24" i="17" s="1"/>
  <c r="L487" i="17"/>
  <c r="G487" i="17"/>
  <c r="L446" i="17"/>
  <c r="G446" i="17"/>
  <c r="G459" i="17"/>
  <c r="L459" i="17"/>
  <c r="L1474" i="17"/>
  <c r="G1474" i="17"/>
  <c r="C1474" i="17"/>
  <c r="E1474" i="17" s="1"/>
  <c r="L1468" i="17"/>
  <c r="C1468" i="17"/>
  <c r="E1468" i="17" s="1"/>
  <c r="G1468" i="17"/>
  <c r="G1229" i="17"/>
  <c r="C1229" i="17"/>
  <c r="E1229" i="17" s="1"/>
  <c r="L1229" i="17"/>
  <c r="C1103" i="17"/>
  <c r="E1103" i="17" s="1"/>
  <c r="G1103" i="17"/>
  <c r="L1103" i="17"/>
  <c r="L819" i="17"/>
  <c r="G819" i="17"/>
  <c r="L291" i="17"/>
  <c r="G291" i="17"/>
  <c r="G396" i="17"/>
  <c r="M396" i="17" s="1"/>
  <c r="L396" i="17"/>
  <c r="G4" i="17"/>
  <c r="G39" i="17"/>
  <c r="L39" i="17"/>
  <c r="G560" i="17"/>
  <c r="L560" i="17"/>
  <c r="L1050" i="17"/>
  <c r="G1050" i="17"/>
  <c r="C1050" i="17"/>
  <c r="E1050" i="17" s="1"/>
  <c r="L1339" i="17"/>
  <c r="C1339" i="17"/>
  <c r="E1339" i="17" s="1"/>
  <c r="G1339" i="17"/>
  <c r="G450" i="17"/>
  <c r="L450" i="17"/>
  <c r="L435" i="17"/>
  <c r="G435" i="17"/>
  <c r="L1370" i="17"/>
  <c r="G1370" i="17"/>
  <c r="C1370" i="17"/>
  <c r="E1370" i="17" s="1"/>
  <c r="L355" i="17"/>
  <c r="G355" i="17"/>
  <c r="C1020" i="17"/>
  <c r="E1020" i="17" s="1"/>
  <c r="G1020" i="17"/>
  <c r="L1020" i="17"/>
  <c r="C1125" i="17"/>
  <c r="E1125" i="17" s="1"/>
  <c r="G1125" i="17"/>
  <c r="L1125" i="17"/>
  <c r="L207" i="17"/>
  <c r="G207" i="17"/>
  <c r="L11" i="17"/>
  <c r="G11" i="17"/>
  <c r="L231" i="17"/>
  <c r="G231" i="17"/>
  <c r="G1042" i="17"/>
  <c r="L1042" i="17"/>
  <c r="C1042" i="17"/>
  <c r="E1042" i="17" s="1"/>
  <c r="L1108" i="17"/>
  <c r="C1108" i="17"/>
  <c r="E1108" i="17" s="1"/>
  <c r="G1108" i="17"/>
  <c r="L831" i="17"/>
  <c r="G831" i="17"/>
  <c r="G1165" i="17"/>
  <c r="C1165" i="17"/>
  <c r="E1165" i="17" s="1"/>
  <c r="L1165" i="17"/>
  <c r="L1187" i="17"/>
  <c r="G1187" i="17"/>
  <c r="C1187" i="17"/>
  <c r="E1187" i="17" s="1"/>
  <c r="L358" i="17"/>
  <c r="G358" i="17"/>
  <c r="M358" i="17" s="1"/>
  <c r="L793" i="17"/>
  <c r="G793" i="17"/>
  <c r="L73" i="17"/>
  <c r="G73" i="17"/>
  <c r="G414" i="17"/>
  <c r="L414" i="17"/>
  <c r="L750" i="17"/>
  <c r="G750" i="17"/>
  <c r="L502" i="17"/>
  <c r="G502" i="17"/>
  <c r="L500" i="17"/>
  <c r="G500" i="17"/>
  <c r="L719" i="17"/>
  <c r="G719" i="17"/>
  <c r="G106" i="17"/>
  <c r="L106" i="17"/>
  <c r="C1007" i="17"/>
  <c r="E1007" i="17" s="1"/>
  <c r="G1007" i="17"/>
  <c r="L1007" i="17"/>
  <c r="L669" i="17"/>
  <c r="G669" i="17"/>
  <c r="C1092" i="17"/>
  <c r="E1092" i="17" s="1"/>
  <c r="G1092" i="17"/>
  <c r="L1092" i="17"/>
  <c r="L1075" i="17"/>
  <c r="C1075" i="17"/>
  <c r="E1075" i="17" s="1"/>
  <c r="G1075" i="17"/>
  <c r="C1199" i="17"/>
  <c r="E1199" i="17" s="1"/>
  <c r="G1199" i="17"/>
  <c r="L1199" i="17"/>
  <c r="G675" i="17"/>
  <c r="L675" i="17"/>
  <c r="G292" i="17"/>
  <c r="M292" i="17" s="1"/>
  <c r="L292" i="17"/>
  <c r="G975" i="17"/>
  <c r="L975" i="17"/>
  <c r="C975" i="17"/>
  <c r="E975" i="17" s="1"/>
  <c r="L947" i="17"/>
  <c r="G947" i="17"/>
  <c r="C947" i="17"/>
  <c r="E947" i="17" s="1"/>
  <c r="G305" i="17"/>
  <c r="M305" i="17" s="1"/>
  <c r="L305" i="17"/>
  <c r="L1426" i="17"/>
  <c r="C1426" i="17"/>
  <c r="E1426" i="17" s="1"/>
  <c r="G1426" i="17"/>
  <c r="G1237" i="17"/>
  <c r="L1237" i="17"/>
  <c r="C1237" i="17"/>
  <c r="E1237" i="17" s="1"/>
  <c r="G221" i="17"/>
  <c r="L221" i="17"/>
  <c r="G1087" i="17"/>
  <c r="L1087" i="17"/>
  <c r="C1087" i="17"/>
  <c r="E1087" i="17" s="1"/>
  <c r="L1154" i="17"/>
  <c r="C1154" i="17"/>
  <c r="E1154" i="17" s="1"/>
  <c r="G1154" i="17"/>
  <c r="G614" i="17"/>
  <c r="L614" i="17"/>
  <c r="G1422" i="17"/>
  <c r="L1422" i="17"/>
  <c r="C1422" i="17"/>
  <c r="E1422" i="17" s="1"/>
  <c r="G76" i="17"/>
  <c r="L76" i="17"/>
  <c r="G556" i="17"/>
  <c r="L556" i="17"/>
  <c r="G85" i="17"/>
  <c r="M85" i="17" s="1"/>
  <c r="L85" i="17"/>
  <c r="G1203" i="17"/>
  <c r="L1203" i="17"/>
  <c r="C1203" i="17"/>
  <c r="E1203" i="17" s="1"/>
  <c r="C1034" i="17"/>
  <c r="E1034" i="17" s="1"/>
  <c r="G1034" i="17"/>
  <c r="L1034" i="17"/>
  <c r="L518" i="17"/>
  <c r="G518" i="17"/>
  <c r="L361" i="17"/>
  <c r="G361" i="17"/>
  <c r="M361" i="17" s="1"/>
  <c r="M362" i="17" s="1"/>
  <c r="L49" i="17"/>
  <c r="G49" i="17"/>
  <c r="M49" i="17" s="1"/>
  <c r="C1218" i="17"/>
  <c r="E1218" i="17" s="1"/>
  <c r="G1218" i="17"/>
  <c r="L1218" i="17"/>
  <c r="G1464" i="17"/>
  <c r="C1464" i="17"/>
  <c r="E1464" i="17" s="1"/>
  <c r="L1464" i="17"/>
  <c r="C1300" i="17"/>
  <c r="E1300" i="17" s="1"/>
  <c r="G1300" i="17"/>
  <c r="L1300" i="17"/>
  <c r="L652" i="17"/>
  <c r="G652" i="17"/>
  <c r="C1412" i="17"/>
  <c r="E1412" i="17" s="1"/>
  <c r="G1412" i="17"/>
  <c r="L1412" i="17"/>
  <c r="G1081" i="17"/>
  <c r="L1081" i="17"/>
  <c r="C1081" i="17"/>
  <c r="E1081" i="17" s="1"/>
  <c r="G690" i="17"/>
  <c r="L690" i="17"/>
  <c r="G308" i="17"/>
  <c r="M308" i="17" s="1"/>
  <c r="L308" i="17"/>
  <c r="L1194" i="17"/>
  <c r="G1194" i="17"/>
  <c r="C1194" i="17"/>
  <c r="E1194" i="17" s="1"/>
  <c r="C1010" i="17"/>
  <c r="E1010" i="17" s="1"/>
  <c r="G1010" i="17"/>
  <c r="L1010" i="17"/>
  <c r="L1231" i="17"/>
  <c r="C1231" i="17"/>
  <c r="E1231" i="17" s="1"/>
  <c r="G1231" i="17"/>
  <c r="G1432" i="17"/>
  <c r="L1432" i="17"/>
  <c r="C1432" i="17"/>
  <c r="E1432" i="17" s="1"/>
  <c r="C1197" i="17"/>
  <c r="E1197" i="17" s="1"/>
  <c r="G1197" i="17"/>
  <c r="L1197" i="17"/>
  <c r="G311" i="17"/>
  <c r="L311" i="17"/>
  <c r="G116" i="17"/>
  <c r="L116" i="17"/>
  <c r="L346" i="17"/>
  <c r="G346" i="17"/>
  <c r="M346" i="17" s="1"/>
  <c r="G622" i="17"/>
  <c r="L622" i="17"/>
  <c r="L46" i="17"/>
  <c r="G46" i="17"/>
  <c r="G353" i="17"/>
  <c r="M353" i="17" s="1"/>
  <c r="L353" i="17"/>
  <c r="C1490" i="17"/>
  <c r="E1490" i="17" s="1"/>
  <c r="L1490" i="17"/>
  <c r="G1490" i="17"/>
  <c r="G328" i="17"/>
  <c r="M328" i="17" s="1"/>
  <c r="M329" i="17" s="1"/>
  <c r="C329" i="17" s="1"/>
  <c r="E329" i="17" s="1"/>
  <c r="L328" i="17"/>
  <c r="G697" i="17"/>
  <c r="L697" i="17"/>
  <c r="G433" i="17"/>
  <c r="M433" i="17" s="1"/>
  <c r="L433" i="17"/>
  <c r="L1161" i="17"/>
  <c r="C1161" i="17"/>
  <c r="E1161" i="17" s="1"/>
  <c r="G1161" i="17"/>
  <c r="L262" i="17"/>
  <c r="G262" i="17"/>
  <c r="C1271" i="17"/>
  <c r="E1271" i="17" s="1"/>
  <c r="G1271" i="17"/>
  <c r="L1271" i="17"/>
  <c r="L714" i="17"/>
  <c r="G714" i="17"/>
  <c r="L103" i="17"/>
  <c r="G103" i="17"/>
  <c r="L745" i="17"/>
  <c r="G745" i="17"/>
  <c r="G1135" i="17"/>
  <c r="C1135" i="17"/>
  <c r="E1135" i="17" s="1"/>
  <c r="L1135" i="17"/>
  <c r="L17" i="17"/>
  <c r="C17" i="17" s="1"/>
  <c r="G17" i="17"/>
  <c r="M17" i="17" s="1"/>
  <c r="G645" i="17"/>
  <c r="L645" i="17"/>
  <c r="C1398" i="17"/>
  <c r="E1398" i="17" s="1"/>
  <c r="G1398" i="17"/>
  <c r="L1398" i="17"/>
  <c r="G1086" i="17"/>
  <c r="C1086" i="17"/>
  <c r="E1086" i="17" s="1"/>
  <c r="L1086" i="17"/>
  <c r="L72" i="17"/>
  <c r="G72" i="17"/>
  <c r="C1269" i="17"/>
  <c r="E1269" i="17" s="1"/>
  <c r="L1269" i="17"/>
  <c r="G1269" i="17"/>
  <c r="C1385" i="17"/>
  <c r="E1385" i="17" s="1"/>
  <c r="G1385" i="17"/>
  <c r="L1385" i="17"/>
  <c r="G1119" i="17"/>
  <c r="L1119" i="17"/>
  <c r="C1119" i="17"/>
  <c r="E1119" i="17" s="1"/>
  <c r="L918" i="17"/>
  <c r="C918" i="17"/>
  <c r="E918" i="17" s="1"/>
  <c r="G918" i="17"/>
  <c r="G507" i="17"/>
  <c r="L507" i="17"/>
  <c r="C936" i="17"/>
  <c r="E936" i="17" s="1"/>
  <c r="L936" i="17"/>
  <c r="G936" i="17"/>
  <c r="L1136" i="17"/>
  <c r="C1136" i="17"/>
  <c r="E1136" i="17" s="1"/>
  <c r="G1136" i="17"/>
  <c r="L752" i="17"/>
  <c r="G752" i="17"/>
  <c r="L1257" i="17"/>
  <c r="G1257" i="17"/>
  <c r="C1257" i="17"/>
  <c r="E1257" i="17" s="1"/>
  <c r="G923" i="17"/>
  <c r="L923" i="17"/>
  <c r="C923" i="17"/>
  <c r="E923" i="17" s="1"/>
  <c r="G536" i="17"/>
  <c r="L536" i="17"/>
  <c r="L757" i="17"/>
  <c r="G757" i="17"/>
  <c r="L385" i="17"/>
  <c r="G385" i="17"/>
  <c r="G788" i="17"/>
  <c r="L788" i="17"/>
  <c r="G1305" i="17"/>
  <c r="L1305" i="17"/>
  <c r="C1305" i="17"/>
  <c r="E1305" i="17" s="1"/>
  <c r="G590" i="17"/>
  <c r="L590" i="17"/>
  <c r="L75" i="17"/>
  <c r="G75" i="17"/>
  <c r="G791" i="17"/>
  <c r="L791" i="17"/>
  <c r="L836" i="17"/>
  <c r="G836" i="17"/>
  <c r="L616" i="17"/>
  <c r="G616" i="17"/>
  <c r="L671" i="17"/>
  <c r="G671" i="17"/>
  <c r="L222" i="17"/>
  <c r="G222" i="17"/>
  <c r="L681" i="17"/>
  <c r="G681" i="17"/>
  <c r="L141" i="17"/>
  <c r="G141" i="17"/>
  <c r="G1386" i="17"/>
  <c r="C1386" i="17"/>
  <c r="E1386" i="17" s="1"/>
  <c r="L1386" i="17"/>
  <c r="G412" i="17"/>
  <c r="L412" i="17"/>
  <c r="G989" i="17"/>
  <c r="L989" i="17"/>
  <c r="C989" i="17"/>
  <c r="E989" i="17" s="1"/>
  <c r="C917" i="17"/>
  <c r="E917" i="17" s="1"/>
  <c r="G917" i="17"/>
  <c r="L917" i="17"/>
  <c r="L696" i="17"/>
  <c r="G696" i="17"/>
  <c r="G490" i="17"/>
  <c r="L490" i="17"/>
  <c r="G348" i="17"/>
  <c r="M348" i="17" s="1"/>
  <c r="L348" i="17"/>
  <c r="G495" i="17"/>
  <c r="L495" i="17"/>
  <c r="G257" i="17"/>
  <c r="L257" i="17"/>
  <c r="L1022" i="17"/>
  <c r="G1022" i="17"/>
  <c r="C1022" i="17"/>
  <c r="E1022" i="17" s="1"/>
  <c r="G1346" i="17"/>
  <c r="L1346" i="17"/>
  <c r="C1346" i="17"/>
  <c r="E1346" i="17" s="1"/>
  <c r="G494" i="17"/>
  <c r="L494" i="17"/>
  <c r="G104" i="17"/>
  <c r="L104" i="17"/>
  <c r="L708" i="17"/>
  <c r="G708" i="17"/>
  <c r="G691" i="17"/>
  <c r="L691" i="17"/>
  <c r="G1313" i="17"/>
  <c r="C1313" i="17"/>
  <c r="E1313" i="17" s="1"/>
  <c r="L1313" i="17"/>
  <c r="G893" i="17"/>
  <c r="C893" i="17"/>
  <c r="E893" i="17" s="1"/>
  <c r="L893" i="17"/>
  <c r="G636" i="17"/>
  <c r="L636" i="17"/>
  <c r="L767" i="17"/>
  <c r="G767" i="17"/>
  <c r="G855" i="17"/>
  <c r="L855" i="17"/>
  <c r="C1295" i="17"/>
  <c r="E1295" i="17" s="1"/>
  <c r="G1295" i="17"/>
  <c r="L1295" i="17"/>
  <c r="L539" i="17"/>
  <c r="G539" i="17"/>
  <c r="L335" i="17"/>
  <c r="G335" i="17"/>
  <c r="G815" i="17"/>
  <c r="L815" i="17"/>
  <c r="L379" i="17"/>
  <c r="G379" i="17"/>
  <c r="G101" i="17"/>
  <c r="L101" i="17"/>
  <c r="L133" i="17"/>
  <c r="G133" i="17"/>
  <c r="M133" i="17" s="1"/>
  <c r="G660" i="17"/>
  <c r="L660" i="17"/>
  <c r="G1013" i="17"/>
  <c r="L1013" i="17"/>
  <c r="C1013" i="17"/>
  <c r="E1013" i="17" s="1"/>
  <c r="G702" i="17"/>
  <c r="L702" i="17"/>
  <c r="G1091" i="17"/>
  <c r="L1091" i="17"/>
  <c r="C1091" i="17"/>
  <c r="E1091" i="17" s="1"/>
  <c r="L540" i="17"/>
  <c r="G540" i="17"/>
  <c r="G69" i="17"/>
  <c r="L69" i="17"/>
  <c r="G596" i="17"/>
  <c r="L596" i="17"/>
  <c r="L146" i="17"/>
  <c r="G146" i="17"/>
  <c r="L293" i="17"/>
  <c r="G293" i="17"/>
  <c r="L188" i="17"/>
  <c r="G188" i="17"/>
  <c r="L259" i="17"/>
  <c r="G259" i="17"/>
  <c r="G184" i="17"/>
  <c r="L184" i="17"/>
  <c r="G301" i="17"/>
  <c r="M301" i="17" s="1"/>
  <c r="L301" i="17"/>
  <c r="C1189" i="17"/>
  <c r="E1189" i="17" s="1"/>
  <c r="L1189" i="17"/>
  <c r="G1189" i="17"/>
  <c r="G1236" i="17"/>
  <c r="L1236" i="17"/>
  <c r="C1236" i="17"/>
  <c r="E1236" i="17" s="1"/>
  <c r="G754" i="17"/>
  <c r="L754" i="17"/>
  <c r="L290" i="17"/>
  <c r="G290" i="17"/>
  <c r="M290" i="17" s="1"/>
  <c r="L1240" i="17"/>
  <c r="G1240" i="17"/>
  <c r="C1240" i="17"/>
  <c r="E1240" i="17" s="1"/>
  <c r="L224" i="17"/>
  <c r="G224" i="17"/>
  <c r="C904" i="17"/>
  <c r="E904" i="17" s="1"/>
  <c r="G904" i="17"/>
  <c r="L904" i="17"/>
  <c r="L1232" i="17"/>
  <c r="G1232" i="17"/>
  <c r="C1232" i="17"/>
  <c r="E1232" i="17" s="1"/>
  <c r="L613" i="17"/>
  <c r="G613" i="17"/>
  <c r="G167" i="17"/>
  <c r="L167" i="17"/>
  <c r="L1455" i="17"/>
  <c r="G1455" i="17"/>
  <c r="C1455" i="17"/>
  <c r="E1455" i="17" s="1"/>
  <c r="L1164" i="17"/>
  <c r="G1164" i="17"/>
  <c r="C1164" i="17"/>
  <c r="E1164" i="17" s="1"/>
  <c r="L656" i="17"/>
  <c r="G656" i="17"/>
  <c r="L240" i="17"/>
  <c r="G240" i="17"/>
  <c r="M240" i="17" s="1"/>
  <c r="G907" i="17"/>
  <c r="L907" i="17"/>
  <c r="C907" i="17"/>
  <c r="E907" i="17" s="1"/>
  <c r="C1074" i="17"/>
  <c r="E1074" i="17" s="1"/>
  <c r="G1074" i="17"/>
  <c r="L1074" i="17"/>
  <c r="G322" i="17"/>
  <c r="N322" i="17" s="1"/>
  <c r="L322" i="17"/>
  <c r="L1143" i="17"/>
  <c r="C1143" i="17"/>
  <c r="E1143" i="17" s="1"/>
  <c r="G1143" i="17"/>
  <c r="G749" i="17"/>
  <c r="L749" i="17"/>
  <c r="C977" i="17"/>
  <c r="E977" i="17" s="1"/>
  <c r="G977" i="17"/>
  <c r="L977" i="17"/>
  <c r="L922" i="17"/>
  <c r="G922" i="17"/>
  <c r="C922" i="17"/>
  <c r="E922" i="17" s="1"/>
  <c r="L585" i="17"/>
  <c r="G585" i="17"/>
  <c r="L12" i="17"/>
  <c r="G12" i="17"/>
  <c r="L217" i="17"/>
  <c r="G217" i="17"/>
  <c r="L865" i="17"/>
  <c r="G865" i="17"/>
  <c r="G546" i="17"/>
  <c r="L546" i="17"/>
  <c r="L1445" i="17"/>
  <c r="C1445" i="17"/>
  <c r="E1445" i="17" s="1"/>
  <c r="G1445" i="17"/>
  <c r="L332" i="17"/>
  <c r="G332" i="17"/>
  <c r="M332" i="17" s="1"/>
  <c r="L1156" i="17"/>
  <c r="G1156" i="17"/>
  <c r="C1156" i="17"/>
  <c r="E1156" i="17" s="1"/>
  <c r="G1190" i="17"/>
  <c r="C1190" i="17"/>
  <c r="E1190" i="17" s="1"/>
  <c r="L1190" i="17"/>
  <c r="L704" i="17"/>
  <c r="G704" i="17"/>
  <c r="G307" i="17"/>
  <c r="M307" i="17" s="1"/>
  <c r="L307" i="17"/>
  <c r="C1376" i="17"/>
  <c r="E1376" i="17" s="1"/>
  <c r="G1376" i="17"/>
  <c r="L1376" i="17"/>
  <c r="L403" i="17"/>
  <c r="G403" i="17"/>
  <c r="G237" i="17"/>
  <c r="L237" i="17"/>
  <c r="L472" i="17"/>
  <c r="G472" i="17"/>
  <c r="L925" i="17"/>
  <c r="C925" i="17"/>
  <c r="E925" i="17" s="1"/>
  <c r="G925" i="17"/>
  <c r="L550" i="17"/>
  <c r="G550" i="17"/>
  <c r="G1359" i="17"/>
  <c r="C1359" i="17"/>
  <c r="E1359" i="17" s="1"/>
  <c r="L1359" i="17"/>
  <c r="L1041" i="17"/>
  <c r="G1041" i="17"/>
  <c r="C1041" i="17"/>
  <c r="E1041" i="17" s="1"/>
  <c r="G258" i="17"/>
  <c r="M258" i="17" s="1"/>
  <c r="L258" i="17"/>
  <c r="L1021" i="17"/>
  <c r="C1021" i="17"/>
  <c r="E1021" i="17" s="1"/>
  <c r="G1021" i="17"/>
  <c r="G474" i="17"/>
  <c r="L474" i="17"/>
  <c r="C1324" i="17"/>
  <c r="E1324" i="17" s="1"/>
  <c r="G1324" i="17"/>
  <c r="L1324" i="17"/>
  <c r="G881" i="17"/>
  <c r="L881" i="17"/>
  <c r="C881" i="17"/>
  <c r="E881" i="17" s="1"/>
  <c r="G169" i="17"/>
  <c r="L169" i="17"/>
  <c r="G958" i="17"/>
  <c r="L958" i="17"/>
  <c r="C958" i="17"/>
  <c r="E958" i="17" s="1"/>
  <c r="G985" i="17"/>
  <c r="L985" i="17"/>
  <c r="C985" i="17"/>
  <c r="E985" i="17" s="1"/>
  <c r="G434" i="17"/>
  <c r="M434" i="17" s="1"/>
  <c r="L434" i="17"/>
  <c r="G651" i="17"/>
  <c r="L651" i="17"/>
  <c r="L832" i="17"/>
  <c r="G832" i="17"/>
  <c r="L761" i="17"/>
  <c r="G761" i="17"/>
  <c r="L321" i="17"/>
  <c r="G321" i="17"/>
  <c r="G91" i="17"/>
  <c r="L91" i="17"/>
  <c r="L1301" i="17"/>
  <c r="C1301" i="17"/>
  <c r="E1301" i="17" s="1"/>
  <c r="G1301" i="17"/>
  <c r="G1167" i="17"/>
  <c r="L1167" i="17"/>
  <c r="C1167" i="17"/>
  <c r="E1167" i="17" s="1"/>
  <c r="C1001" i="17"/>
  <c r="E1001" i="17" s="1"/>
  <c r="G1001" i="17"/>
  <c r="L1001" i="17"/>
  <c r="L606" i="17"/>
  <c r="G606" i="17"/>
  <c r="C1352" i="17"/>
  <c r="E1352" i="17" s="1"/>
  <c r="L1352" i="17"/>
  <c r="G1352" i="17"/>
  <c r="G802" i="17"/>
  <c r="L802" i="17"/>
  <c r="G1266" i="17"/>
  <c r="C1266" i="17"/>
  <c r="E1266" i="17" s="1"/>
  <c r="L1266" i="17"/>
  <c r="G1186" i="17"/>
  <c r="L1186" i="17"/>
  <c r="C1186" i="17"/>
  <c r="E1186" i="17" s="1"/>
  <c r="L1459" i="17"/>
  <c r="C1459" i="17"/>
  <c r="E1459" i="17" s="1"/>
  <c r="G1459" i="17"/>
  <c r="L931" i="17"/>
  <c r="C931" i="17"/>
  <c r="E931" i="17" s="1"/>
  <c r="G931" i="17"/>
  <c r="L841" i="17"/>
  <c r="G841" i="17"/>
  <c r="C1139" i="17"/>
  <c r="E1139" i="17" s="1"/>
  <c r="L1139" i="17"/>
  <c r="G1139" i="17"/>
  <c r="G586" i="17"/>
  <c r="L586" i="17"/>
  <c r="G1077" i="17"/>
  <c r="C1077" i="17"/>
  <c r="E1077" i="17" s="1"/>
  <c r="L1077" i="17"/>
  <c r="L266" i="17"/>
  <c r="G266" i="17"/>
  <c r="C1332" i="17"/>
  <c r="E1332" i="17" s="1"/>
  <c r="L1332" i="17"/>
  <c r="G1332" i="17"/>
  <c r="G620" i="17"/>
  <c r="L620" i="17"/>
  <c r="G218" i="17"/>
  <c r="L218" i="17"/>
  <c r="G373" i="17"/>
  <c r="M373" i="17" s="1"/>
  <c r="L373" i="17"/>
  <c r="L1267" i="17"/>
  <c r="G1267" i="17"/>
  <c r="C1267" i="17"/>
  <c r="E1267" i="17" s="1"/>
  <c r="L122" i="17"/>
  <c r="G122" i="17"/>
  <c r="C1234" i="17"/>
  <c r="E1234" i="17" s="1"/>
  <c r="L1234" i="17"/>
  <c r="G1234" i="17"/>
  <c r="G813" i="17"/>
  <c r="L813" i="17"/>
  <c r="G555" i="17"/>
  <c r="L555" i="17"/>
  <c r="G874" i="17"/>
  <c r="L874" i="17"/>
  <c r="C874" i="17"/>
  <c r="E874" i="17" s="1"/>
  <c r="G381" i="17"/>
  <c r="M381" i="17" s="1"/>
  <c r="L381" i="17"/>
  <c r="G674" i="17"/>
  <c r="L674" i="17"/>
  <c r="G1223" i="17"/>
  <c r="L1223" i="17"/>
  <c r="C1223" i="17"/>
  <c r="E1223" i="17" s="1"/>
  <c r="L557" i="17"/>
  <c r="G557" i="17"/>
  <c r="L1338" i="17"/>
  <c r="C1338" i="17"/>
  <c r="E1338" i="17" s="1"/>
  <c r="G1338" i="17"/>
  <c r="G860" i="17"/>
  <c r="L860" i="17"/>
  <c r="L409" i="17"/>
  <c r="G409" i="17"/>
  <c r="G1116" i="17"/>
  <c r="C1116" i="17"/>
  <c r="E1116" i="17" s="1"/>
  <c r="L1116" i="17"/>
  <c r="C1179" i="17"/>
  <c r="E1179" i="17" s="1"/>
  <c r="G1179" i="17"/>
  <c r="L1179" i="17"/>
  <c r="G638" i="17"/>
  <c r="L638" i="17"/>
  <c r="C1378" i="17"/>
  <c r="E1378" i="17" s="1"/>
  <c r="G1378" i="17"/>
  <c r="L1378" i="17"/>
  <c r="C960" i="17"/>
  <c r="E960" i="17" s="1"/>
  <c r="L960" i="17"/>
  <c r="G960" i="17"/>
  <c r="L753" i="17"/>
  <c r="G753" i="17"/>
  <c r="G547" i="17"/>
  <c r="L547" i="17"/>
  <c r="L390" i="17"/>
  <c r="G390" i="17"/>
  <c r="L634" i="17"/>
  <c r="G634" i="17"/>
  <c r="G273" i="17"/>
  <c r="L273" i="17"/>
  <c r="G367" i="17"/>
  <c r="M367" i="17" s="1"/>
  <c r="M368" i="17" s="1"/>
  <c r="M369" i="17" s="1"/>
  <c r="M370" i="17" s="1"/>
  <c r="M371" i="17" s="1"/>
  <c r="L367" i="17"/>
  <c r="L1341" i="17"/>
  <c r="G1341" i="17"/>
  <c r="C1341" i="17"/>
  <c r="E1341" i="17" s="1"/>
  <c r="L1082" i="17"/>
  <c r="C1082" i="17"/>
  <c r="E1082" i="17" s="1"/>
  <c r="G1082" i="17"/>
  <c r="L424" i="17"/>
  <c r="G424" i="17"/>
  <c r="L545" i="17"/>
  <c r="G545" i="17"/>
  <c r="C908" i="17"/>
  <c r="E908" i="17" s="1"/>
  <c r="G908" i="17"/>
  <c r="L908" i="17"/>
  <c r="C1051" i="17"/>
  <c r="E1051" i="17" s="1"/>
  <c r="G1051" i="17"/>
  <c r="L1051" i="17"/>
  <c r="L13" i="17"/>
  <c r="G13" i="17"/>
  <c r="G192" i="17"/>
  <c r="L192" i="17"/>
  <c r="L62" i="17"/>
  <c r="G62" i="17"/>
  <c r="L63" i="17"/>
  <c r="G63" i="17"/>
  <c r="N63" i="17" s="1"/>
  <c r="L179" i="17"/>
  <c r="G179" i="17"/>
  <c r="G1361" i="17"/>
  <c r="L1361" i="17"/>
  <c r="C1361" i="17"/>
  <c r="E1361" i="17" s="1"/>
  <c r="G1334" i="17"/>
  <c r="L1334" i="17"/>
  <c r="C1334" i="17"/>
  <c r="E1334" i="17" s="1"/>
  <c r="L1483" i="17"/>
  <c r="C1483" i="17"/>
  <c r="E1483" i="17" s="1"/>
  <c r="G1483" i="17"/>
  <c r="L445" i="17"/>
  <c r="G445" i="17"/>
  <c r="L33" i="17"/>
  <c r="G33" i="17"/>
  <c r="G575" i="17"/>
  <c r="L575" i="17"/>
  <c r="L567" i="17"/>
  <c r="G567" i="17"/>
  <c r="L1362" i="17"/>
  <c r="C1362" i="17"/>
  <c r="E1362" i="17" s="1"/>
  <c r="G1362" i="17"/>
  <c r="L394" i="17"/>
  <c r="G394" i="17"/>
  <c r="M394" i="17" s="1"/>
  <c r="L879" i="17"/>
  <c r="C879" i="17"/>
  <c r="E879" i="17" s="1"/>
  <c r="G879" i="17"/>
  <c r="C1124" i="17"/>
  <c r="E1124" i="17" s="1"/>
  <c r="G1124" i="17"/>
  <c r="L1124" i="17"/>
  <c r="L607" i="17"/>
  <c r="G607" i="17"/>
  <c r="G1246" i="17"/>
  <c r="C1246" i="17"/>
  <c r="E1246" i="17" s="1"/>
  <c r="L1246" i="17"/>
  <c r="G932" i="17"/>
  <c r="L932" i="17"/>
  <c r="C932" i="17"/>
  <c r="E932" i="17" s="1"/>
  <c r="L130" i="17"/>
  <c r="G130" i="17"/>
  <c r="M130" i="17" s="1"/>
  <c r="L1029" i="17"/>
  <c r="C1029" i="17"/>
  <c r="E1029" i="17" s="1"/>
  <c r="G1029" i="17"/>
  <c r="L212" i="17"/>
  <c r="G212" i="17"/>
  <c r="G1162" i="17"/>
  <c r="C1162" i="17"/>
  <c r="E1162" i="17" s="1"/>
  <c r="L1162" i="17"/>
  <c r="G1048" i="17"/>
  <c r="C1048" i="17"/>
  <c r="E1048" i="17" s="1"/>
  <c r="L1048" i="17"/>
  <c r="G530" i="17"/>
  <c r="L530" i="17"/>
  <c r="G837" i="17"/>
  <c r="L837" i="17"/>
  <c r="L341" i="17"/>
  <c r="G341" i="17"/>
  <c r="M341" i="17" s="1"/>
  <c r="M342" i="17" s="1"/>
  <c r="L772" i="17"/>
  <c r="G772" i="17"/>
  <c r="G464" i="17"/>
  <c r="L464" i="17"/>
  <c r="G650" i="17"/>
  <c r="L650" i="17"/>
  <c r="C1247" i="17"/>
  <c r="E1247" i="17" s="1"/>
  <c r="L1247" i="17"/>
  <c r="G1247" i="17"/>
  <c r="C979" i="17"/>
  <c r="E979" i="17" s="1"/>
  <c r="G979" i="17"/>
  <c r="L979" i="17"/>
  <c r="G1274" i="17"/>
  <c r="L1274" i="17"/>
  <c r="C1274" i="17"/>
  <c r="E1274" i="17" s="1"/>
  <c r="L380" i="17"/>
  <c r="G380" i="17"/>
  <c r="L470" i="17"/>
  <c r="G470" i="17"/>
  <c r="L981" i="17"/>
  <c r="C981" i="17"/>
  <c r="E981" i="17" s="1"/>
  <c r="G981" i="17"/>
  <c r="G98" i="17"/>
  <c r="M98" i="17" s="1"/>
  <c r="L98" i="17"/>
  <c r="G275" i="17"/>
  <c r="L275" i="17"/>
  <c r="G1191" i="17"/>
  <c r="L1191" i="17"/>
  <c r="C1191" i="17"/>
  <c r="E1191" i="17" s="1"/>
  <c r="C1093" i="17"/>
  <c r="E1093" i="17" s="1"/>
  <c r="L1093" i="17"/>
  <c r="G1093" i="17"/>
  <c r="G1270" i="17"/>
  <c r="C1270" i="17"/>
  <c r="E1270" i="17" s="1"/>
  <c r="L1270" i="17"/>
  <c r="G443" i="17"/>
  <c r="L443" i="17"/>
  <c r="G1409" i="17"/>
  <c r="L1409" i="17"/>
  <c r="C1409" i="17"/>
  <c r="E1409" i="17" s="1"/>
  <c r="L1298" i="17"/>
  <c r="G1298" i="17"/>
  <c r="C1298" i="17"/>
  <c r="E1298" i="17" s="1"/>
  <c r="L688" i="17"/>
  <c r="G688" i="17"/>
  <c r="L1406" i="17"/>
  <c r="C1406" i="17"/>
  <c r="E1406" i="17" s="1"/>
  <c r="G1406" i="17"/>
  <c r="L735" i="17"/>
  <c r="G735" i="17"/>
  <c r="G479" i="17"/>
  <c r="L479" i="17"/>
  <c r="G1217" i="17"/>
  <c r="C1217" i="17"/>
  <c r="E1217" i="17" s="1"/>
  <c r="L1217" i="17"/>
  <c r="C899" i="17"/>
  <c r="E899" i="17" s="1"/>
  <c r="G899" i="17"/>
  <c r="L899" i="17"/>
  <c r="G441" i="17"/>
  <c r="L441" i="17"/>
  <c r="L712" i="17"/>
  <c r="G712" i="17"/>
  <c r="G592" i="17"/>
  <c r="L592" i="17"/>
  <c r="L391" i="17"/>
  <c r="G391" i="17"/>
  <c r="G1255" i="17"/>
  <c r="L1255" i="17"/>
  <c r="C1255" i="17"/>
  <c r="E1255" i="17" s="1"/>
  <c r="G1402" i="17"/>
  <c r="C1402" i="17"/>
  <c r="E1402" i="17" s="1"/>
  <c r="L1402" i="17"/>
  <c r="G840" i="17"/>
  <c r="L840" i="17"/>
  <c r="L915" i="17"/>
  <c r="C915" i="17"/>
  <c r="E915" i="17" s="1"/>
  <c r="G915" i="17"/>
  <c r="L1264" i="17"/>
  <c r="G1264" i="17"/>
  <c r="C1264" i="17"/>
  <c r="E1264" i="17" s="1"/>
  <c r="G744" i="17"/>
  <c r="L744" i="17"/>
  <c r="G261" i="17"/>
  <c r="L261" i="17"/>
  <c r="L553" i="17"/>
  <c r="G553" i="17"/>
  <c r="G618" i="17"/>
  <c r="L618" i="17"/>
  <c r="G153" i="17"/>
  <c r="L153" i="17"/>
  <c r="C1366" i="17"/>
  <c r="E1366" i="17" s="1"/>
  <c r="G1366" i="17"/>
  <c r="L1366" i="17"/>
  <c r="N20" i="1"/>
  <c r="L253" i="17"/>
  <c r="G253" i="17"/>
  <c r="C1392" i="17"/>
  <c r="E1392" i="17" s="1"/>
  <c r="L1392" i="17"/>
  <c r="G1392" i="17"/>
  <c r="N260" i="17"/>
  <c r="M7" i="17"/>
  <c r="M22" i="17"/>
  <c r="N22" i="17"/>
  <c r="C126" i="17"/>
  <c r="E126" i="17" s="1"/>
  <c r="N406" i="17"/>
  <c r="N407" i="17" s="1"/>
  <c r="M406" i="17"/>
  <c r="M404" i="17"/>
  <c r="N404" i="17"/>
  <c r="M322" i="17"/>
  <c r="M19" i="17"/>
  <c r="N19" i="17"/>
  <c r="M51" i="17"/>
  <c r="M52" i="17" s="1"/>
  <c r="C9" i="17"/>
  <c r="E9" i="17" s="1"/>
  <c r="M127" i="17"/>
  <c r="N127" i="17"/>
  <c r="N326" i="17"/>
  <c r="M326" i="17"/>
  <c r="N112" i="17"/>
  <c r="M112" i="17"/>
  <c r="M354" i="17"/>
  <c r="M355" i="17" s="1"/>
  <c r="N354" i="17"/>
  <c r="M375" i="17"/>
  <c r="N375" i="17"/>
  <c r="M325" i="17"/>
  <c r="N325" i="17"/>
  <c r="C241" i="17"/>
  <c r="E241" i="17" s="1"/>
  <c r="M337" i="17"/>
  <c r="N337" i="17"/>
  <c r="M298" i="17"/>
  <c r="N298" i="17"/>
  <c r="M376" i="17"/>
  <c r="M377" i="17" s="1"/>
  <c r="M378" i="17" s="1"/>
  <c r="M379" i="17" s="1"/>
  <c r="M380" i="17" s="1"/>
  <c r="N376" i="17"/>
  <c r="M336" i="17"/>
  <c r="N336" i="17"/>
  <c r="M303" i="17"/>
  <c r="N303" i="17"/>
  <c r="M23" i="17"/>
  <c r="N23" i="17"/>
  <c r="N24" i="17" s="1"/>
  <c r="D24" i="17" s="1"/>
  <c r="M309" i="17"/>
  <c r="N309" i="17"/>
  <c r="C136" i="17"/>
  <c r="E136" i="17" s="1"/>
  <c r="J27" i="1"/>
  <c r="C110" i="17"/>
  <c r="E110" i="17" s="1"/>
  <c r="M409" i="17"/>
  <c r="C233" i="17"/>
  <c r="C119" i="17"/>
  <c r="N27" i="17"/>
  <c r="N36" i="17"/>
  <c r="D36" i="17" s="1"/>
  <c r="N445" i="17"/>
  <c r="N446" i="17" s="1"/>
  <c r="M62" i="17"/>
  <c r="C61" i="17"/>
  <c r="M260" i="17"/>
  <c r="D137" i="17"/>
  <c r="N138" i="17"/>
  <c r="N80" i="17"/>
  <c r="N51" i="17"/>
  <c r="C50" i="17"/>
  <c r="N339" i="17"/>
  <c r="C339" i="17" s="1"/>
  <c r="E339" i="17" s="1"/>
  <c r="K345" i="17"/>
  <c r="L42" i="1"/>
  <c r="U18" i="1"/>
  <c r="N22" i="1"/>
  <c r="Q22" i="1"/>
  <c r="S20" i="1"/>
  <c r="X19" i="1"/>
  <c r="X17" i="1"/>
  <c r="Z18" i="1"/>
  <c r="AF10" i="1"/>
  <c r="L23" i="1"/>
  <c r="J44" i="1"/>
  <c r="K44" i="1" s="1"/>
  <c r="T20" i="1"/>
  <c r="R38" i="1"/>
  <c r="Y19" i="1"/>
  <c r="K26" i="1"/>
  <c r="Q39" i="1"/>
  <c r="Y38" i="1"/>
  <c r="AA18" i="1"/>
  <c r="R22" i="1"/>
  <c r="X39" i="1"/>
  <c r="M23" i="1"/>
  <c r="C289" i="17" l="1"/>
  <c r="E289" i="17" s="1"/>
  <c r="D9" i="17"/>
  <c r="N10" i="17"/>
  <c r="M244" i="17"/>
  <c r="M245" i="17" s="1"/>
  <c r="M246" i="17" s="1"/>
  <c r="C246" i="17" s="1"/>
  <c r="E246" i="17" s="1"/>
  <c r="N20" i="17"/>
  <c r="C98" i="17"/>
  <c r="E98" i="17" s="1"/>
  <c r="C301" i="17"/>
  <c r="E301" i="17" s="1"/>
  <c r="C328" i="17"/>
  <c r="E328" i="17" s="1"/>
  <c r="C308" i="17"/>
  <c r="E308" i="17" s="1"/>
  <c r="N367" i="17"/>
  <c r="D367" i="17" s="1"/>
  <c r="M86" i="17"/>
  <c r="C86" i="17" s="1"/>
  <c r="E86" i="17" s="1"/>
  <c r="C14" i="17"/>
  <c r="E14" i="17" s="1"/>
  <c r="E24" i="17"/>
  <c r="F24" i="17"/>
  <c r="C258" i="17"/>
  <c r="E258" i="17" s="1"/>
  <c r="C290" i="17"/>
  <c r="E290" i="17" s="1"/>
  <c r="C305" i="17"/>
  <c r="E305" i="17" s="1"/>
  <c r="D336" i="17"/>
  <c r="D298" i="17"/>
  <c r="M44" i="17"/>
  <c r="C268" i="17"/>
  <c r="E268" i="17" s="1"/>
  <c r="M138" i="17"/>
  <c r="M139" i="17" s="1"/>
  <c r="C337" i="17"/>
  <c r="E337" i="17" s="1"/>
  <c r="Q40" i="1"/>
  <c r="R40" i="1" s="1"/>
  <c r="S38" i="1"/>
  <c r="E17" i="17"/>
  <c r="C309" i="17"/>
  <c r="E309" i="17" s="1"/>
  <c r="C303" i="17"/>
  <c r="E303" i="17" s="1"/>
  <c r="M261" i="17"/>
  <c r="N261" i="17"/>
  <c r="N262" i="17" s="1"/>
  <c r="N263" i="17" s="1"/>
  <c r="N264" i="17" s="1"/>
  <c r="N265" i="17" s="1"/>
  <c r="N266" i="17" s="1"/>
  <c r="N259" i="17"/>
  <c r="M259" i="17"/>
  <c r="M335" i="17"/>
  <c r="N335" i="17"/>
  <c r="M104" i="17"/>
  <c r="M105" i="17" s="1"/>
  <c r="N104" i="17"/>
  <c r="N105" i="17" s="1"/>
  <c r="M311" i="17"/>
  <c r="C311" i="17" s="1"/>
  <c r="E311" i="17" s="1"/>
  <c r="N311" i="17"/>
  <c r="M291" i="17"/>
  <c r="C291" i="17" s="1"/>
  <c r="E291" i="17" s="1"/>
  <c r="M338" i="17"/>
  <c r="N338" i="17"/>
  <c r="M31" i="17"/>
  <c r="N31" i="17"/>
  <c r="N32" i="17" s="1"/>
  <c r="D32" i="17" s="1"/>
  <c r="C242" i="17"/>
  <c r="E242" i="17" s="1"/>
  <c r="C36" i="17"/>
  <c r="E36" i="17" s="1"/>
  <c r="M333" i="17"/>
  <c r="N333" i="17"/>
  <c r="M302" i="17"/>
  <c r="C302" i="17" s="1"/>
  <c r="E302" i="17" s="1"/>
  <c r="C318" i="17"/>
  <c r="E318" i="17" s="1"/>
  <c r="M405" i="17"/>
  <c r="N405" i="17"/>
  <c r="M401" i="17"/>
  <c r="N401" i="17"/>
  <c r="M299" i="17"/>
  <c r="N299" i="17"/>
  <c r="N300" i="17" s="1"/>
  <c r="N301" i="17" s="1"/>
  <c r="M15" i="17"/>
  <c r="N15" i="17"/>
  <c r="C287" i="17"/>
  <c r="E287" i="17" s="1"/>
  <c r="M41" i="17"/>
  <c r="C43" i="17"/>
  <c r="E43" i="17" s="1"/>
  <c r="M108" i="17"/>
  <c r="N402" i="17"/>
  <c r="M402" i="17"/>
  <c r="D402" i="17" s="1"/>
  <c r="N18" i="17"/>
  <c r="M18" i="17"/>
  <c r="M116" i="17"/>
  <c r="N116" i="17"/>
  <c r="N117" i="17" s="1"/>
  <c r="M293" i="17"/>
  <c r="M294" i="17" s="1"/>
  <c r="M269" i="17"/>
  <c r="M37" i="17"/>
  <c r="C37" i="17" s="1"/>
  <c r="N37" i="17"/>
  <c r="M122" i="17"/>
  <c r="M177" i="17"/>
  <c r="N177" i="17"/>
  <c r="N178" i="17" s="1"/>
  <c r="N179" i="17" s="1"/>
  <c r="N180" i="17" s="1"/>
  <c r="N181" i="17" s="1"/>
  <c r="N182" i="17" s="1"/>
  <c r="N30" i="17"/>
  <c r="M30" i="17"/>
  <c r="M397" i="17"/>
  <c r="C288" i="17"/>
  <c r="E288" i="17" s="1"/>
  <c r="C245" i="17"/>
  <c r="E245" i="17" s="1"/>
  <c r="C124" i="17"/>
  <c r="E124" i="17" s="1"/>
  <c r="M10" i="17"/>
  <c r="C10" i="17" s="1"/>
  <c r="E10" i="17" s="1"/>
  <c r="M319" i="17"/>
  <c r="C319" i="17" s="1"/>
  <c r="E319" i="17" s="1"/>
  <c r="N119" i="17"/>
  <c r="N120" i="17" s="1"/>
  <c r="M119" i="17"/>
  <c r="C32" i="17"/>
  <c r="M16" i="17"/>
  <c r="N16" i="17"/>
  <c r="N17" i="17" s="1"/>
  <c r="D17" i="17" s="1"/>
  <c r="F17" i="17" s="1"/>
  <c r="M399" i="17"/>
  <c r="N399" i="17"/>
  <c r="N400" i="17" s="1"/>
  <c r="D400" i="17" s="1"/>
  <c r="C109" i="17"/>
  <c r="N115" i="17"/>
  <c r="M115" i="17"/>
  <c r="M411" i="17"/>
  <c r="M412" i="17" s="1"/>
  <c r="M413" i="17" s="1"/>
  <c r="M414" i="17" s="1"/>
  <c r="M415" i="17" s="1"/>
  <c r="M416" i="17" s="1"/>
  <c r="M417" i="17" s="1"/>
  <c r="M418" i="17" s="1"/>
  <c r="M419" i="17" s="1"/>
  <c r="M420" i="17" s="1"/>
  <c r="M421" i="17" s="1"/>
  <c r="M422" i="17" s="1"/>
  <c r="M423" i="17" s="1"/>
  <c r="M424" i="17" s="1"/>
  <c r="M425" i="17" s="1"/>
  <c r="M426" i="17" s="1"/>
  <c r="M45" i="17"/>
  <c r="M79" i="17"/>
  <c r="M238" i="17"/>
  <c r="C238" i="17" s="1"/>
  <c r="E238" i="17" s="1"/>
  <c r="N238" i="17"/>
  <c r="M439" i="17"/>
  <c r="M440" i="17" s="1"/>
  <c r="M441" i="17" s="1"/>
  <c r="M442" i="17" s="1"/>
  <c r="M443" i="17" s="1"/>
  <c r="M444" i="17" s="1"/>
  <c r="M445" i="17" s="1"/>
  <c r="M446" i="17" s="1"/>
  <c r="M447" i="17" s="1"/>
  <c r="M448" i="17" s="1"/>
  <c r="M449" i="17" s="1"/>
  <c r="M450" i="17" s="1"/>
  <c r="M451" i="17" s="1"/>
  <c r="M452" i="17" s="1"/>
  <c r="M453" i="17" s="1"/>
  <c r="M454" i="17" s="1"/>
  <c r="M455" i="17" s="1"/>
  <c r="M456" i="17" s="1"/>
  <c r="M457" i="17" s="1"/>
  <c r="M458" i="17" s="1"/>
  <c r="M459" i="17" s="1"/>
  <c r="M460" i="17" s="1"/>
  <c r="M461" i="17" s="1"/>
  <c r="M462" i="17" s="1"/>
  <c r="M463" i="17" s="1"/>
  <c r="M464" i="17" s="1"/>
  <c r="M465" i="17" s="1"/>
  <c r="M466" i="17" s="1"/>
  <c r="M467" i="17" s="1"/>
  <c r="M468" i="17" s="1"/>
  <c r="M469" i="17" s="1"/>
  <c r="M470" i="17" s="1"/>
  <c r="M471" i="17" s="1"/>
  <c r="M472" i="17" s="1"/>
  <c r="M473" i="17" s="1"/>
  <c r="M474" i="17" s="1"/>
  <c r="M475" i="17" s="1"/>
  <c r="M476" i="17" s="1"/>
  <c r="M477" i="17" s="1"/>
  <c r="M478" i="17" s="1"/>
  <c r="M479" i="17" s="1"/>
  <c r="M480" i="17" s="1"/>
  <c r="M481" i="17" s="1"/>
  <c r="M482" i="17" s="1"/>
  <c r="M483" i="17" s="1"/>
  <c r="M484" i="17" s="1"/>
  <c r="M485" i="17" s="1"/>
  <c r="M486" i="17" s="1"/>
  <c r="M487" i="17" s="1"/>
  <c r="M488" i="17" s="1"/>
  <c r="M489" i="17" s="1"/>
  <c r="M490" i="17" s="1"/>
  <c r="M491" i="17" s="1"/>
  <c r="M492" i="17" s="1"/>
  <c r="M493" i="17" s="1"/>
  <c r="M494" i="17" s="1"/>
  <c r="M495" i="17" s="1"/>
  <c r="M496" i="17" s="1"/>
  <c r="M497" i="17" s="1"/>
  <c r="M498" i="17" s="1"/>
  <c r="M499" i="17" s="1"/>
  <c r="M500" i="17" s="1"/>
  <c r="M501" i="17" s="1"/>
  <c r="M502" i="17" s="1"/>
  <c r="M503" i="17" s="1"/>
  <c r="M504" i="17" s="1"/>
  <c r="M505" i="17" s="1"/>
  <c r="M506" i="17" s="1"/>
  <c r="M507" i="17" s="1"/>
  <c r="M508" i="17" s="1"/>
  <c r="M509" i="17" s="1"/>
  <c r="M510" i="17" s="1"/>
  <c r="M511" i="17" s="1"/>
  <c r="M512" i="17" s="1"/>
  <c r="M513" i="17" s="1"/>
  <c r="M514" i="17" s="1"/>
  <c r="M515" i="17" s="1"/>
  <c r="M516" i="17" s="1"/>
  <c r="M517" i="17" s="1"/>
  <c r="M518" i="17" s="1"/>
  <c r="M519" i="17" s="1"/>
  <c r="M520" i="17" s="1"/>
  <c r="M521" i="17" s="1"/>
  <c r="M522" i="17" s="1"/>
  <c r="M523" i="17" s="1"/>
  <c r="M524" i="17" s="1"/>
  <c r="M525" i="17" s="1"/>
  <c r="M526" i="17" s="1"/>
  <c r="M527" i="17" s="1"/>
  <c r="M528" i="17" s="1"/>
  <c r="M529" i="17" s="1"/>
  <c r="M530" i="17" s="1"/>
  <c r="M531" i="17" s="1"/>
  <c r="M532" i="17" s="1"/>
  <c r="M533" i="17" s="1"/>
  <c r="M534" i="17" s="1"/>
  <c r="M535" i="17" s="1"/>
  <c r="M536" i="17" s="1"/>
  <c r="M537" i="17" s="1"/>
  <c r="M538" i="17" s="1"/>
  <c r="M539" i="17" s="1"/>
  <c r="M540" i="17" s="1"/>
  <c r="M541" i="17" s="1"/>
  <c r="M542" i="17" s="1"/>
  <c r="M543" i="17" s="1"/>
  <c r="M544" i="17" s="1"/>
  <c r="M545" i="17" s="1"/>
  <c r="M546" i="17" s="1"/>
  <c r="M547" i="17" s="1"/>
  <c r="M548" i="17" s="1"/>
  <c r="M549" i="17" s="1"/>
  <c r="M550" i="17" s="1"/>
  <c r="M551" i="17" s="1"/>
  <c r="M552" i="17" s="1"/>
  <c r="M553" i="17" s="1"/>
  <c r="M554" i="17" s="1"/>
  <c r="M555" i="17" s="1"/>
  <c r="M556" i="17" s="1"/>
  <c r="M557" i="17" s="1"/>
  <c r="M558" i="17" s="1"/>
  <c r="M559" i="17" s="1"/>
  <c r="M560" i="17" s="1"/>
  <c r="M561" i="17" s="1"/>
  <c r="M562" i="17" s="1"/>
  <c r="M563" i="17" s="1"/>
  <c r="M564" i="17" s="1"/>
  <c r="M565" i="17" s="1"/>
  <c r="M566" i="17" s="1"/>
  <c r="M567" i="17" s="1"/>
  <c r="M568" i="17" s="1"/>
  <c r="M569" i="17" s="1"/>
  <c r="M570" i="17" s="1"/>
  <c r="M571" i="17" s="1"/>
  <c r="M572" i="17" s="1"/>
  <c r="M573" i="17" s="1"/>
  <c r="M574" i="17" s="1"/>
  <c r="M575" i="17" s="1"/>
  <c r="M576" i="17" s="1"/>
  <c r="M577" i="17" s="1"/>
  <c r="M578" i="17" s="1"/>
  <c r="M579" i="17" s="1"/>
  <c r="M580" i="17" s="1"/>
  <c r="M581" i="17" s="1"/>
  <c r="M582" i="17" s="1"/>
  <c r="M583" i="17" s="1"/>
  <c r="M584" i="17" s="1"/>
  <c r="M585" i="17" s="1"/>
  <c r="M586" i="17" s="1"/>
  <c r="M587" i="17" s="1"/>
  <c r="M588" i="17" s="1"/>
  <c r="M589" i="17" s="1"/>
  <c r="M590" i="17" s="1"/>
  <c r="M591" i="17" s="1"/>
  <c r="M592" i="17" s="1"/>
  <c r="M593" i="17" s="1"/>
  <c r="M594" i="17" s="1"/>
  <c r="M595" i="17" s="1"/>
  <c r="M596" i="17" s="1"/>
  <c r="M597" i="17" s="1"/>
  <c r="M598" i="17" s="1"/>
  <c r="M599" i="17" s="1"/>
  <c r="M600" i="17" s="1"/>
  <c r="M601" i="17" s="1"/>
  <c r="M602" i="17" s="1"/>
  <c r="M603" i="17" s="1"/>
  <c r="M604" i="17" s="1"/>
  <c r="M605" i="17" s="1"/>
  <c r="M606" i="17" s="1"/>
  <c r="M607" i="17" s="1"/>
  <c r="M608" i="17" s="1"/>
  <c r="M609" i="17" s="1"/>
  <c r="M610" i="17" s="1"/>
  <c r="M611" i="17" s="1"/>
  <c r="M612" i="17" s="1"/>
  <c r="M613" i="17" s="1"/>
  <c r="M614" i="17" s="1"/>
  <c r="M615" i="17" s="1"/>
  <c r="M616" i="17" s="1"/>
  <c r="M617" i="17" s="1"/>
  <c r="M618" i="17" s="1"/>
  <c r="M619" i="17" s="1"/>
  <c r="M620" i="17" s="1"/>
  <c r="M621" i="17" s="1"/>
  <c r="M622" i="17" s="1"/>
  <c r="M623" i="17" s="1"/>
  <c r="M624" i="17" s="1"/>
  <c r="M625" i="17" s="1"/>
  <c r="M626" i="17" s="1"/>
  <c r="M627" i="17" s="1"/>
  <c r="M628" i="17" s="1"/>
  <c r="M629" i="17" s="1"/>
  <c r="M630" i="17" s="1"/>
  <c r="M631" i="17" s="1"/>
  <c r="M632" i="17" s="1"/>
  <c r="M633" i="17" s="1"/>
  <c r="M634" i="17" s="1"/>
  <c r="M635" i="17" s="1"/>
  <c r="M636" i="17" s="1"/>
  <c r="M637" i="17" s="1"/>
  <c r="M638" i="17" s="1"/>
  <c r="M639" i="17" s="1"/>
  <c r="M640" i="17" s="1"/>
  <c r="M641" i="17" s="1"/>
  <c r="M642" i="17" s="1"/>
  <c r="M643" i="17" s="1"/>
  <c r="M644" i="17" s="1"/>
  <c r="M645" i="17" s="1"/>
  <c r="M646" i="17" s="1"/>
  <c r="M647" i="17" s="1"/>
  <c r="M648" i="17" s="1"/>
  <c r="M649" i="17" s="1"/>
  <c r="M650" i="17" s="1"/>
  <c r="M651" i="17" s="1"/>
  <c r="M652" i="17" s="1"/>
  <c r="M653" i="17" s="1"/>
  <c r="M654" i="17" s="1"/>
  <c r="M655" i="17" s="1"/>
  <c r="M656" i="17" s="1"/>
  <c r="M657" i="17" s="1"/>
  <c r="M658" i="17" s="1"/>
  <c r="M659" i="17" s="1"/>
  <c r="M660" i="17" s="1"/>
  <c r="M661" i="17" s="1"/>
  <c r="M662" i="17" s="1"/>
  <c r="M663" i="17" s="1"/>
  <c r="M664" i="17" s="1"/>
  <c r="M665" i="17" s="1"/>
  <c r="M666" i="17" s="1"/>
  <c r="M667" i="17" s="1"/>
  <c r="M668" i="17" s="1"/>
  <c r="M669" i="17" s="1"/>
  <c r="M670" i="17" s="1"/>
  <c r="M671" i="17" s="1"/>
  <c r="M672" i="17" s="1"/>
  <c r="M673" i="17" s="1"/>
  <c r="M674" i="17" s="1"/>
  <c r="M675" i="17" s="1"/>
  <c r="M676" i="17" s="1"/>
  <c r="M677" i="17" s="1"/>
  <c r="M678" i="17" s="1"/>
  <c r="M679" i="17" s="1"/>
  <c r="M680" i="17" s="1"/>
  <c r="M681" i="17" s="1"/>
  <c r="M682" i="17" s="1"/>
  <c r="M683" i="17" s="1"/>
  <c r="M684" i="17" s="1"/>
  <c r="M685" i="17" s="1"/>
  <c r="M686" i="17" s="1"/>
  <c r="M687" i="17" s="1"/>
  <c r="M688" i="17" s="1"/>
  <c r="M689" i="17" s="1"/>
  <c r="M690" i="17" s="1"/>
  <c r="M691" i="17" s="1"/>
  <c r="M692" i="17" s="1"/>
  <c r="M693" i="17" s="1"/>
  <c r="M694" i="17" s="1"/>
  <c r="M695" i="17" s="1"/>
  <c r="M696" i="17" s="1"/>
  <c r="M697" i="17" s="1"/>
  <c r="M698" i="17" s="1"/>
  <c r="M699" i="17" s="1"/>
  <c r="M700" i="17" s="1"/>
  <c r="M701" i="17" s="1"/>
  <c r="M702" i="17" s="1"/>
  <c r="M703" i="17" s="1"/>
  <c r="M704" i="17" s="1"/>
  <c r="M705" i="17" s="1"/>
  <c r="M706" i="17" s="1"/>
  <c r="M707" i="17" s="1"/>
  <c r="M708" i="17" s="1"/>
  <c r="M709" i="17" s="1"/>
  <c r="M710" i="17" s="1"/>
  <c r="M711" i="17" s="1"/>
  <c r="M712" i="17" s="1"/>
  <c r="M713" i="17" s="1"/>
  <c r="M714" i="17" s="1"/>
  <c r="M715" i="17" s="1"/>
  <c r="M716" i="17" s="1"/>
  <c r="M717" i="17" s="1"/>
  <c r="M718" i="17" s="1"/>
  <c r="M719" i="17" s="1"/>
  <c r="M720" i="17" s="1"/>
  <c r="M721" i="17" s="1"/>
  <c r="M722" i="17" s="1"/>
  <c r="M723" i="17" s="1"/>
  <c r="M724" i="17" s="1"/>
  <c r="M725" i="17" s="1"/>
  <c r="M726" i="17" s="1"/>
  <c r="M727" i="17" s="1"/>
  <c r="M728" i="17" s="1"/>
  <c r="M729" i="17" s="1"/>
  <c r="M730" i="17" s="1"/>
  <c r="M731" i="17" s="1"/>
  <c r="M732" i="17" s="1"/>
  <c r="M733" i="17" s="1"/>
  <c r="M734" i="17" s="1"/>
  <c r="M735" i="17" s="1"/>
  <c r="M736" i="17" s="1"/>
  <c r="M737" i="17" s="1"/>
  <c r="M738" i="17" s="1"/>
  <c r="M739" i="17" s="1"/>
  <c r="M740" i="17" s="1"/>
  <c r="M741" i="17" s="1"/>
  <c r="M742" i="17" s="1"/>
  <c r="M743" i="17" s="1"/>
  <c r="M744" i="17" s="1"/>
  <c r="M745" i="17" s="1"/>
  <c r="M746" i="17" s="1"/>
  <c r="M747" i="17" s="1"/>
  <c r="M748" i="17" s="1"/>
  <c r="M749" i="17" s="1"/>
  <c r="M750" i="17" s="1"/>
  <c r="M751" i="17" s="1"/>
  <c r="M752" i="17" s="1"/>
  <c r="M753" i="17" s="1"/>
  <c r="M754" i="17" s="1"/>
  <c r="M755" i="17" s="1"/>
  <c r="M756" i="17" s="1"/>
  <c r="M757" i="17" s="1"/>
  <c r="M758" i="17" s="1"/>
  <c r="M759" i="17" s="1"/>
  <c r="M760" i="17" s="1"/>
  <c r="M761" i="17" s="1"/>
  <c r="M762" i="17" s="1"/>
  <c r="M763" i="17" s="1"/>
  <c r="M764" i="17" s="1"/>
  <c r="M765" i="17" s="1"/>
  <c r="M766" i="17" s="1"/>
  <c r="M767" i="17" s="1"/>
  <c r="M768" i="17" s="1"/>
  <c r="M769" i="17" s="1"/>
  <c r="M770" i="17" s="1"/>
  <c r="M771" i="17" s="1"/>
  <c r="M772" i="17" s="1"/>
  <c r="M773" i="17" s="1"/>
  <c r="M774" i="17" s="1"/>
  <c r="M775" i="17" s="1"/>
  <c r="M776" i="17" s="1"/>
  <c r="M777" i="17" s="1"/>
  <c r="M778" i="17" s="1"/>
  <c r="M779" i="17" s="1"/>
  <c r="M780" i="17" s="1"/>
  <c r="M781" i="17" s="1"/>
  <c r="M782" i="17" s="1"/>
  <c r="M783" i="17" s="1"/>
  <c r="M784" i="17" s="1"/>
  <c r="M785" i="17" s="1"/>
  <c r="M786" i="17" s="1"/>
  <c r="M787" i="17" s="1"/>
  <c r="M788" i="17" s="1"/>
  <c r="M789" i="17" s="1"/>
  <c r="M790" i="17" s="1"/>
  <c r="M791" i="17" s="1"/>
  <c r="M792" i="17" s="1"/>
  <c r="M793" i="17" s="1"/>
  <c r="M794" i="17" s="1"/>
  <c r="M795" i="17" s="1"/>
  <c r="M796" i="17" s="1"/>
  <c r="M797" i="17" s="1"/>
  <c r="M798" i="17" s="1"/>
  <c r="M799" i="17" s="1"/>
  <c r="M800" i="17" s="1"/>
  <c r="M801" i="17" s="1"/>
  <c r="M802" i="17" s="1"/>
  <c r="M803" i="17" s="1"/>
  <c r="M804" i="17" s="1"/>
  <c r="M805" i="17" s="1"/>
  <c r="M806" i="17" s="1"/>
  <c r="M807" i="17" s="1"/>
  <c r="M808" i="17" s="1"/>
  <c r="M809" i="17" s="1"/>
  <c r="M810" i="17" s="1"/>
  <c r="M811" i="17" s="1"/>
  <c r="M812" i="17" s="1"/>
  <c r="M813" i="17" s="1"/>
  <c r="M814" i="17" s="1"/>
  <c r="M815" i="17" s="1"/>
  <c r="M816" i="17" s="1"/>
  <c r="M817" i="17" s="1"/>
  <c r="M818" i="17" s="1"/>
  <c r="M819" i="17" s="1"/>
  <c r="M820" i="17" s="1"/>
  <c r="M821" i="17" s="1"/>
  <c r="M822" i="17" s="1"/>
  <c r="M823" i="17" s="1"/>
  <c r="M824" i="17" s="1"/>
  <c r="M825" i="17" s="1"/>
  <c r="M826" i="17" s="1"/>
  <c r="M827" i="17" s="1"/>
  <c r="M828" i="17" s="1"/>
  <c r="M829" i="17" s="1"/>
  <c r="M830" i="17" s="1"/>
  <c r="M831" i="17" s="1"/>
  <c r="M832" i="17" s="1"/>
  <c r="M833" i="17" s="1"/>
  <c r="M834" i="17" s="1"/>
  <c r="M835" i="17" s="1"/>
  <c r="M836" i="17" s="1"/>
  <c r="M837" i="17" s="1"/>
  <c r="M838" i="17" s="1"/>
  <c r="M839" i="17" s="1"/>
  <c r="M840" i="17" s="1"/>
  <c r="M841" i="17" s="1"/>
  <c r="M842" i="17" s="1"/>
  <c r="M843" i="17" s="1"/>
  <c r="M844" i="17" s="1"/>
  <c r="M845" i="17" s="1"/>
  <c r="M846" i="17" s="1"/>
  <c r="M847" i="17" s="1"/>
  <c r="M848" i="17" s="1"/>
  <c r="M849" i="17" s="1"/>
  <c r="M850" i="17" s="1"/>
  <c r="M851" i="17" s="1"/>
  <c r="M852" i="17" s="1"/>
  <c r="M853" i="17" s="1"/>
  <c r="M854" i="17" s="1"/>
  <c r="M855" i="17" s="1"/>
  <c r="M856" i="17" s="1"/>
  <c r="M857" i="17" s="1"/>
  <c r="M858" i="17" s="1"/>
  <c r="M859" i="17" s="1"/>
  <c r="M860" i="17" s="1"/>
  <c r="M861" i="17" s="1"/>
  <c r="M862" i="17" s="1"/>
  <c r="M863" i="17" s="1"/>
  <c r="M864" i="17" s="1"/>
  <c r="M865" i="17" s="1"/>
  <c r="M866" i="17" s="1"/>
  <c r="M867" i="17" s="1"/>
  <c r="M868" i="17" s="1"/>
  <c r="M869" i="17" s="1"/>
  <c r="M870" i="17" s="1"/>
  <c r="M871" i="17" s="1"/>
  <c r="M872" i="17" s="1"/>
  <c r="M873" i="17" s="1"/>
  <c r="M874" i="17" s="1"/>
  <c r="M875" i="17" s="1"/>
  <c r="M876" i="17" s="1"/>
  <c r="M877" i="17" s="1"/>
  <c r="M878" i="17" s="1"/>
  <c r="M879" i="17" s="1"/>
  <c r="M880" i="17" s="1"/>
  <c r="M881" i="17" s="1"/>
  <c r="M882" i="17" s="1"/>
  <c r="M883" i="17" s="1"/>
  <c r="M884" i="17" s="1"/>
  <c r="M885" i="17" s="1"/>
  <c r="M886" i="17" s="1"/>
  <c r="M887" i="17" s="1"/>
  <c r="M888" i="17" s="1"/>
  <c r="M889" i="17" s="1"/>
  <c r="M890" i="17" s="1"/>
  <c r="M891" i="17" s="1"/>
  <c r="M892" i="17" s="1"/>
  <c r="M893" i="17" s="1"/>
  <c r="M894" i="17" s="1"/>
  <c r="M895" i="17" s="1"/>
  <c r="M896" i="17" s="1"/>
  <c r="M897" i="17" s="1"/>
  <c r="M898" i="17" s="1"/>
  <c r="M899" i="17" s="1"/>
  <c r="M900" i="17" s="1"/>
  <c r="M901" i="17" s="1"/>
  <c r="M902" i="17" s="1"/>
  <c r="M903" i="17" s="1"/>
  <c r="M904" i="17" s="1"/>
  <c r="M905" i="17" s="1"/>
  <c r="M906" i="17" s="1"/>
  <c r="M907" i="17" s="1"/>
  <c r="M908" i="17" s="1"/>
  <c r="M909" i="17" s="1"/>
  <c r="M910" i="17" s="1"/>
  <c r="M911" i="17" s="1"/>
  <c r="M912" i="17" s="1"/>
  <c r="M913" i="17" s="1"/>
  <c r="M914" i="17" s="1"/>
  <c r="M915" i="17" s="1"/>
  <c r="M916" i="17" s="1"/>
  <c r="M917" i="17" s="1"/>
  <c r="M918" i="17" s="1"/>
  <c r="M919" i="17" s="1"/>
  <c r="M920" i="17" s="1"/>
  <c r="M921" i="17" s="1"/>
  <c r="M922" i="17" s="1"/>
  <c r="M923" i="17" s="1"/>
  <c r="M924" i="17" s="1"/>
  <c r="M925" i="17" s="1"/>
  <c r="M926" i="17" s="1"/>
  <c r="M927" i="17" s="1"/>
  <c r="M928" i="17" s="1"/>
  <c r="M929" i="17" s="1"/>
  <c r="M930" i="17" s="1"/>
  <c r="M931" i="17" s="1"/>
  <c r="M932" i="17" s="1"/>
  <c r="M933" i="17" s="1"/>
  <c r="M934" i="17" s="1"/>
  <c r="M935" i="17" s="1"/>
  <c r="M936" i="17" s="1"/>
  <c r="M937" i="17" s="1"/>
  <c r="M938" i="17" s="1"/>
  <c r="M939" i="17" s="1"/>
  <c r="M940" i="17" s="1"/>
  <c r="M941" i="17" s="1"/>
  <c r="M942" i="17" s="1"/>
  <c r="M943" i="17" s="1"/>
  <c r="M944" i="17" s="1"/>
  <c r="M945" i="17" s="1"/>
  <c r="M946" i="17" s="1"/>
  <c r="M947" i="17" s="1"/>
  <c r="M948" i="17" s="1"/>
  <c r="M949" i="17" s="1"/>
  <c r="M950" i="17" s="1"/>
  <c r="M951" i="17" s="1"/>
  <c r="M952" i="17" s="1"/>
  <c r="M953" i="17" s="1"/>
  <c r="M954" i="17" s="1"/>
  <c r="M955" i="17" s="1"/>
  <c r="M956" i="17" s="1"/>
  <c r="M957" i="17" s="1"/>
  <c r="M958" i="17" s="1"/>
  <c r="M959" i="17" s="1"/>
  <c r="M960" i="17" s="1"/>
  <c r="M961" i="17" s="1"/>
  <c r="M962" i="17" s="1"/>
  <c r="M963" i="17" s="1"/>
  <c r="M964" i="17" s="1"/>
  <c r="M965" i="17" s="1"/>
  <c r="M966" i="17" s="1"/>
  <c r="M967" i="17" s="1"/>
  <c r="M968" i="17" s="1"/>
  <c r="M969" i="17" s="1"/>
  <c r="M970" i="17" s="1"/>
  <c r="M971" i="17" s="1"/>
  <c r="M972" i="17" s="1"/>
  <c r="M973" i="17" s="1"/>
  <c r="M974" i="17" s="1"/>
  <c r="M975" i="17" s="1"/>
  <c r="M976" i="17" s="1"/>
  <c r="M977" i="17" s="1"/>
  <c r="M978" i="17" s="1"/>
  <c r="M979" i="17" s="1"/>
  <c r="M980" i="17" s="1"/>
  <c r="M981" i="17" s="1"/>
  <c r="M982" i="17" s="1"/>
  <c r="M983" i="17" s="1"/>
  <c r="M984" i="17" s="1"/>
  <c r="M985" i="17" s="1"/>
  <c r="M986" i="17" s="1"/>
  <c r="M987" i="17" s="1"/>
  <c r="M988" i="17" s="1"/>
  <c r="M989" i="17" s="1"/>
  <c r="M990" i="17" s="1"/>
  <c r="M991" i="17" s="1"/>
  <c r="M992" i="17" s="1"/>
  <c r="M993" i="17" s="1"/>
  <c r="M994" i="17" s="1"/>
  <c r="M995" i="17" s="1"/>
  <c r="M996" i="17" s="1"/>
  <c r="M997" i="17" s="1"/>
  <c r="M998" i="17" s="1"/>
  <c r="M999" i="17" s="1"/>
  <c r="M1000" i="17" s="1"/>
  <c r="M1001" i="17" s="1"/>
  <c r="M1002" i="17" s="1"/>
  <c r="M1003" i="17" s="1"/>
  <c r="M1004" i="17" s="1"/>
  <c r="M1005" i="17" s="1"/>
  <c r="M1006" i="17" s="1"/>
  <c r="M1007" i="17" s="1"/>
  <c r="M1008" i="17" s="1"/>
  <c r="M1009" i="17" s="1"/>
  <c r="M1010" i="17" s="1"/>
  <c r="M1011" i="17" s="1"/>
  <c r="M1012" i="17" s="1"/>
  <c r="M1013" i="17" s="1"/>
  <c r="M1014" i="17" s="1"/>
  <c r="M1015" i="17" s="1"/>
  <c r="M1016" i="17" s="1"/>
  <c r="M1017" i="17" s="1"/>
  <c r="M1018" i="17" s="1"/>
  <c r="M1019" i="17" s="1"/>
  <c r="M1020" i="17" s="1"/>
  <c r="M1021" i="17" s="1"/>
  <c r="M1022" i="17" s="1"/>
  <c r="M1023" i="17" s="1"/>
  <c r="M1024" i="17" s="1"/>
  <c r="M1025" i="17" s="1"/>
  <c r="M1026" i="17" s="1"/>
  <c r="M1027" i="17" s="1"/>
  <c r="M1028" i="17" s="1"/>
  <c r="M1029" i="17" s="1"/>
  <c r="M1030" i="17" s="1"/>
  <c r="M1031" i="17" s="1"/>
  <c r="M1032" i="17" s="1"/>
  <c r="M1033" i="17" s="1"/>
  <c r="M1034" i="17" s="1"/>
  <c r="M1035" i="17" s="1"/>
  <c r="M1036" i="17" s="1"/>
  <c r="M1037" i="17" s="1"/>
  <c r="M1038" i="17" s="1"/>
  <c r="M1039" i="17" s="1"/>
  <c r="M1040" i="17" s="1"/>
  <c r="M1041" i="17" s="1"/>
  <c r="M1042" i="17" s="1"/>
  <c r="M1043" i="17" s="1"/>
  <c r="M1044" i="17" s="1"/>
  <c r="M1045" i="17" s="1"/>
  <c r="M1046" i="17" s="1"/>
  <c r="M1047" i="17" s="1"/>
  <c r="M1048" i="17" s="1"/>
  <c r="M1049" i="17" s="1"/>
  <c r="M1050" i="17" s="1"/>
  <c r="M1051" i="17" s="1"/>
  <c r="M1052" i="17" s="1"/>
  <c r="M1053" i="17" s="1"/>
  <c r="M1054" i="17" s="1"/>
  <c r="M1055" i="17" s="1"/>
  <c r="M1056" i="17" s="1"/>
  <c r="M1057" i="17" s="1"/>
  <c r="M1058" i="17" s="1"/>
  <c r="M1059" i="17" s="1"/>
  <c r="M1060" i="17" s="1"/>
  <c r="M1061" i="17" s="1"/>
  <c r="M1062" i="17" s="1"/>
  <c r="M1063" i="17" s="1"/>
  <c r="M1064" i="17" s="1"/>
  <c r="M1065" i="17" s="1"/>
  <c r="M1066" i="17" s="1"/>
  <c r="M1067" i="17" s="1"/>
  <c r="M1068" i="17" s="1"/>
  <c r="M1069" i="17" s="1"/>
  <c r="M1070" i="17" s="1"/>
  <c r="M1071" i="17" s="1"/>
  <c r="M1072" i="17" s="1"/>
  <c r="M1073" i="17" s="1"/>
  <c r="M1074" i="17" s="1"/>
  <c r="M1075" i="17" s="1"/>
  <c r="M1076" i="17" s="1"/>
  <c r="M1077" i="17" s="1"/>
  <c r="M1078" i="17" s="1"/>
  <c r="M1079" i="17" s="1"/>
  <c r="M1080" i="17" s="1"/>
  <c r="M1081" i="17" s="1"/>
  <c r="M1082" i="17" s="1"/>
  <c r="M1083" i="17" s="1"/>
  <c r="M1084" i="17" s="1"/>
  <c r="M1085" i="17" s="1"/>
  <c r="M1086" i="17" s="1"/>
  <c r="M1087" i="17" s="1"/>
  <c r="M1088" i="17" s="1"/>
  <c r="M1089" i="17" s="1"/>
  <c r="M1090" i="17" s="1"/>
  <c r="M1091" i="17" s="1"/>
  <c r="M1092" i="17" s="1"/>
  <c r="M1093" i="17" s="1"/>
  <c r="M1094" i="17" s="1"/>
  <c r="M1095" i="17" s="1"/>
  <c r="M1096" i="17" s="1"/>
  <c r="M1097" i="17" s="1"/>
  <c r="M1098" i="17" s="1"/>
  <c r="M1099" i="17" s="1"/>
  <c r="M1100" i="17" s="1"/>
  <c r="M1101" i="17" s="1"/>
  <c r="M1102" i="17" s="1"/>
  <c r="M1103" i="17" s="1"/>
  <c r="M1104" i="17" s="1"/>
  <c r="M1105" i="17" s="1"/>
  <c r="M1106" i="17" s="1"/>
  <c r="M1107" i="17" s="1"/>
  <c r="M1108" i="17" s="1"/>
  <c r="M1109" i="17" s="1"/>
  <c r="M1110" i="17" s="1"/>
  <c r="M1111" i="17" s="1"/>
  <c r="M1112" i="17" s="1"/>
  <c r="M1113" i="17" s="1"/>
  <c r="M1114" i="17" s="1"/>
  <c r="M1115" i="17" s="1"/>
  <c r="M1116" i="17" s="1"/>
  <c r="M1117" i="17" s="1"/>
  <c r="M1118" i="17" s="1"/>
  <c r="M1119" i="17" s="1"/>
  <c r="M1120" i="17" s="1"/>
  <c r="M1121" i="17" s="1"/>
  <c r="M1122" i="17" s="1"/>
  <c r="M1123" i="17" s="1"/>
  <c r="M1124" i="17" s="1"/>
  <c r="M1125" i="17" s="1"/>
  <c r="M1126" i="17" s="1"/>
  <c r="M1127" i="17" s="1"/>
  <c r="M1128" i="17" s="1"/>
  <c r="M1129" i="17" s="1"/>
  <c r="M1130" i="17" s="1"/>
  <c r="M1131" i="17" s="1"/>
  <c r="M1132" i="17" s="1"/>
  <c r="M1133" i="17" s="1"/>
  <c r="M1134" i="17" s="1"/>
  <c r="M1135" i="17" s="1"/>
  <c r="M1136" i="17" s="1"/>
  <c r="M1137" i="17" s="1"/>
  <c r="M1138" i="17" s="1"/>
  <c r="M1139" i="17" s="1"/>
  <c r="M1140" i="17" s="1"/>
  <c r="M1141" i="17" s="1"/>
  <c r="M1142" i="17" s="1"/>
  <c r="M1143" i="17" s="1"/>
  <c r="M1144" i="17" s="1"/>
  <c r="M1145" i="17" s="1"/>
  <c r="M1146" i="17" s="1"/>
  <c r="M1147" i="17" s="1"/>
  <c r="M1148" i="17" s="1"/>
  <c r="M1149" i="17" s="1"/>
  <c r="M1150" i="17" s="1"/>
  <c r="M1151" i="17" s="1"/>
  <c r="M1152" i="17" s="1"/>
  <c r="M1153" i="17" s="1"/>
  <c r="M1154" i="17" s="1"/>
  <c r="M1155" i="17" s="1"/>
  <c r="M1156" i="17" s="1"/>
  <c r="M1157" i="17" s="1"/>
  <c r="M1158" i="17" s="1"/>
  <c r="M1159" i="17" s="1"/>
  <c r="M1160" i="17" s="1"/>
  <c r="M1161" i="17" s="1"/>
  <c r="M1162" i="17" s="1"/>
  <c r="M1163" i="17" s="1"/>
  <c r="M1164" i="17" s="1"/>
  <c r="M1165" i="17" s="1"/>
  <c r="M1166" i="17" s="1"/>
  <c r="M1167" i="17" s="1"/>
  <c r="M1168" i="17" s="1"/>
  <c r="M1169" i="17" s="1"/>
  <c r="M1170" i="17" s="1"/>
  <c r="M1171" i="17" s="1"/>
  <c r="M1172" i="17" s="1"/>
  <c r="M1173" i="17" s="1"/>
  <c r="M1174" i="17" s="1"/>
  <c r="M1175" i="17" s="1"/>
  <c r="M1176" i="17" s="1"/>
  <c r="M1177" i="17" s="1"/>
  <c r="M1178" i="17" s="1"/>
  <c r="M1179" i="17" s="1"/>
  <c r="M1180" i="17" s="1"/>
  <c r="M1181" i="17" s="1"/>
  <c r="M1182" i="17" s="1"/>
  <c r="M1183" i="17" s="1"/>
  <c r="M1184" i="17" s="1"/>
  <c r="M1185" i="17" s="1"/>
  <c r="M1186" i="17" s="1"/>
  <c r="M1187" i="17" s="1"/>
  <c r="M1188" i="17" s="1"/>
  <c r="M1189" i="17" s="1"/>
  <c r="M1190" i="17" s="1"/>
  <c r="M1191" i="17" s="1"/>
  <c r="M1192" i="17" s="1"/>
  <c r="M1193" i="17" s="1"/>
  <c r="M1194" i="17" s="1"/>
  <c r="M1195" i="17" s="1"/>
  <c r="M1196" i="17" s="1"/>
  <c r="M1197" i="17" s="1"/>
  <c r="M1198" i="17" s="1"/>
  <c r="M1199" i="17" s="1"/>
  <c r="M1200" i="17" s="1"/>
  <c r="M1201" i="17" s="1"/>
  <c r="M1202" i="17" s="1"/>
  <c r="M1203" i="17" s="1"/>
  <c r="M1204" i="17" s="1"/>
  <c r="M1205" i="17" s="1"/>
  <c r="M1206" i="17" s="1"/>
  <c r="M1207" i="17" s="1"/>
  <c r="M1208" i="17" s="1"/>
  <c r="M1209" i="17" s="1"/>
  <c r="M1210" i="17" s="1"/>
  <c r="M1211" i="17" s="1"/>
  <c r="M1212" i="17" s="1"/>
  <c r="M1213" i="17" s="1"/>
  <c r="M1214" i="17" s="1"/>
  <c r="M1215" i="17" s="1"/>
  <c r="M1216" i="17" s="1"/>
  <c r="M1217" i="17" s="1"/>
  <c r="M1218" i="17" s="1"/>
  <c r="M1219" i="17" s="1"/>
  <c r="M1220" i="17" s="1"/>
  <c r="M1221" i="17" s="1"/>
  <c r="M1222" i="17" s="1"/>
  <c r="M1223" i="17" s="1"/>
  <c r="M1224" i="17" s="1"/>
  <c r="M1225" i="17" s="1"/>
  <c r="M1226" i="17" s="1"/>
  <c r="M1227" i="17" s="1"/>
  <c r="M1228" i="17" s="1"/>
  <c r="M1229" i="17" s="1"/>
  <c r="M1230" i="17" s="1"/>
  <c r="M1231" i="17" s="1"/>
  <c r="M1232" i="17" s="1"/>
  <c r="M1233" i="17" s="1"/>
  <c r="M1234" i="17" s="1"/>
  <c r="M1235" i="17" s="1"/>
  <c r="M1236" i="17" s="1"/>
  <c r="M1237" i="17" s="1"/>
  <c r="M1238" i="17" s="1"/>
  <c r="M1239" i="17" s="1"/>
  <c r="M1240" i="17" s="1"/>
  <c r="M1241" i="17" s="1"/>
  <c r="M1242" i="17" s="1"/>
  <c r="M1243" i="17" s="1"/>
  <c r="M1244" i="17" s="1"/>
  <c r="M1245" i="17" s="1"/>
  <c r="M1246" i="17" s="1"/>
  <c r="M1247" i="17" s="1"/>
  <c r="M1248" i="17" s="1"/>
  <c r="M1249" i="17" s="1"/>
  <c r="M1250" i="17" s="1"/>
  <c r="M1251" i="17" s="1"/>
  <c r="M1252" i="17" s="1"/>
  <c r="M1253" i="17" s="1"/>
  <c r="M1254" i="17" s="1"/>
  <c r="M1255" i="17" s="1"/>
  <c r="M1256" i="17" s="1"/>
  <c r="M1257" i="17" s="1"/>
  <c r="M1258" i="17" s="1"/>
  <c r="M1259" i="17" s="1"/>
  <c r="M1260" i="17" s="1"/>
  <c r="M1261" i="17" s="1"/>
  <c r="M1262" i="17" s="1"/>
  <c r="M1263" i="17" s="1"/>
  <c r="M1264" i="17" s="1"/>
  <c r="M1265" i="17" s="1"/>
  <c r="M1266" i="17" s="1"/>
  <c r="M1267" i="17" s="1"/>
  <c r="M1268" i="17" s="1"/>
  <c r="M1269" i="17" s="1"/>
  <c r="M1270" i="17" s="1"/>
  <c r="M1271" i="17" s="1"/>
  <c r="M1272" i="17" s="1"/>
  <c r="M1273" i="17" s="1"/>
  <c r="M1274" i="17" s="1"/>
  <c r="M1275" i="17" s="1"/>
  <c r="M1276" i="17" s="1"/>
  <c r="M1277" i="17" s="1"/>
  <c r="M1278" i="17" s="1"/>
  <c r="M1279" i="17" s="1"/>
  <c r="M1280" i="17" s="1"/>
  <c r="M1281" i="17" s="1"/>
  <c r="M1282" i="17" s="1"/>
  <c r="M1283" i="17" s="1"/>
  <c r="M1284" i="17" s="1"/>
  <c r="M1285" i="17" s="1"/>
  <c r="M1286" i="17" s="1"/>
  <c r="M1287" i="17" s="1"/>
  <c r="M1288" i="17" s="1"/>
  <c r="M1289" i="17" s="1"/>
  <c r="M1290" i="17" s="1"/>
  <c r="M1291" i="17" s="1"/>
  <c r="M1292" i="17" s="1"/>
  <c r="M1293" i="17" s="1"/>
  <c r="M1294" i="17" s="1"/>
  <c r="M1295" i="17" s="1"/>
  <c r="M1296" i="17" s="1"/>
  <c r="M1297" i="17" s="1"/>
  <c r="M1298" i="17" s="1"/>
  <c r="M1299" i="17" s="1"/>
  <c r="M1300" i="17" s="1"/>
  <c r="M1301" i="17" s="1"/>
  <c r="M1302" i="17" s="1"/>
  <c r="M1303" i="17" s="1"/>
  <c r="M1304" i="17" s="1"/>
  <c r="M1305" i="17" s="1"/>
  <c r="M1306" i="17" s="1"/>
  <c r="M1307" i="17" s="1"/>
  <c r="M1308" i="17" s="1"/>
  <c r="M1309" i="17" s="1"/>
  <c r="M1310" i="17" s="1"/>
  <c r="M1311" i="17" s="1"/>
  <c r="M1312" i="17" s="1"/>
  <c r="M1313" i="17" s="1"/>
  <c r="M1314" i="17" s="1"/>
  <c r="M1315" i="17" s="1"/>
  <c r="M1316" i="17" s="1"/>
  <c r="M1317" i="17" s="1"/>
  <c r="M1318" i="17" s="1"/>
  <c r="M1319" i="17" s="1"/>
  <c r="M1320" i="17" s="1"/>
  <c r="M1321" i="17" s="1"/>
  <c r="M1322" i="17" s="1"/>
  <c r="M1323" i="17" s="1"/>
  <c r="M1324" i="17" s="1"/>
  <c r="M1325" i="17" s="1"/>
  <c r="M1326" i="17" s="1"/>
  <c r="M1327" i="17" s="1"/>
  <c r="M1328" i="17" s="1"/>
  <c r="M1329" i="17" s="1"/>
  <c r="M1330" i="17" s="1"/>
  <c r="M1331" i="17" s="1"/>
  <c r="M1332" i="17" s="1"/>
  <c r="M1333" i="17" s="1"/>
  <c r="M1334" i="17" s="1"/>
  <c r="M1335" i="17" s="1"/>
  <c r="M1336" i="17" s="1"/>
  <c r="M1337" i="17" s="1"/>
  <c r="M1338" i="17" s="1"/>
  <c r="M1339" i="17" s="1"/>
  <c r="M1340" i="17" s="1"/>
  <c r="M1341" i="17" s="1"/>
  <c r="M1342" i="17" s="1"/>
  <c r="M1343" i="17" s="1"/>
  <c r="M1344" i="17" s="1"/>
  <c r="M1345" i="17" s="1"/>
  <c r="M1346" i="17" s="1"/>
  <c r="M1347" i="17" s="1"/>
  <c r="M1348" i="17" s="1"/>
  <c r="M1349" i="17" s="1"/>
  <c r="M1350" i="17" s="1"/>
  <c r="M1351" i="17" s="1"/>
  <c r="M1352" i="17" s="1"/>
  <c r="M1353" i="17" s="1"/>
  <c r="M1354" i="17" s="1"/>
  <c r="M1355" i="17" s="1"/>
  <c r="M1356" i="17" s="1"/>
  <c r="M1357" i="17" s="1"/>
  <c r="M1358" i="17" s="1"/>
  <c r="M1359" i="17" s="1"/>
  <c r="M1360" i="17" s="1"/>
  <c r="M1361" i="17" s="1"/>
  <c r="M1362" i="17" s="1"/>
  <c r="M1363" i="17" s="1"/>
  <c r="M1364" i="17" s="1"/>
  <c r="M1365" i="17" s="1"/>
  <c r="M1366" i="17" s="1"/>
  <c r="M1367" i="17" s="1"/>
  <c r="M1368" i="17" s="1"/>
  <c r="M1369" i="17" s="1"/>
  <c r="M1370" i="17" s="1"/>
  <c r="M1371" i="17" s="1"/>
  <c r="M1372" i="17" s="1"/>
  <c r="M1373" i="17" s="1"/>
  <c r="M1374" i="17" s="1"/>
  <c r="M1375" i="17" s="1"/>
  <c r="M1376" i="17" s="1"/>
  <c r="M1377" i="17" s="1"/>
  <c r="M1378" i="17" s="1"/>
  <c r="M1379" i="17" s="1"/>
  <c r="M1380" i="17" s="1"/>
  <c r="M1381" i="17" s="1"/>
  <c r="M1382" i="17" s="1"/>
  <c r="M1383" i="17" s="1"/>
  <c r="M1384" i="17" s="1"/>
  <c r="M1385" i="17" s="1"/>
  <c r="M1386" i="17" s="1"/>
  <c r="M1387" i="17" s="1"/>
  <c r="M1388" i="17" s="1"/>
  <c r="M1389" i="17" s="1"/>
  <c r="M1390" i="17" s="1"/>
  <c r="M1391" i="17" s="1"/>
  <c r="M1392" i="17" s="1"/>
  <c r="M1393" i="17" s="1"/>
  <c r="M1394" i="17" s="1"/>
  <c r="M1395" i="17" s="1"/>
  <c r="M1396" i="17" s="1"/>
  <c r="M1397" i="17" s="1"/>
  <c r="M1398" i="17" s="1"/>
  <c r="M1399" i="17" s="1"/>
  <c r="M1400" i="17" s="1"/>
  <c r="M1401" i="17" s="1"/>
  <c r="M1402" i="17" s="1"/>
  <c r="M1403" i="17" s="1"/>
  <c r="M1404" i="17" s="1"/>
  <c r="M1405" i="17" s="1"/>
  <c r="M1406" i="17" s="1"/>
  <c r="M1407" i="17" s="1"/>
  <c r="M1408" i="17" s="1"/>
  <c r="M1409" i="17" s="1"/>
  <c r="M1410" i="17" s="1"/>
  <c r="M1411" i="17" s="1"/>
  <c r="M1412" i="17" s="1"/>
  <c r="M1413" i="17" s="1"/>
  <c r="M1414" i="17" s="1"/>
  <c r="M1415" i="17" s="1"/>
  <c r="M1416" i="17" s="1"/>
  <c r="M1417" i="17" s="1"/>
  <c r="M1418" i="17" s="1"/>
  <c r="M1419" i="17" s="1"/>
  <c r="M1420" i="17" s="1"/>
  <c r="M1421" i="17" s="1"/>
  <c r="M1422" i="17" s="1"/>
  <c r="M1423" i="17" s="1"/>
  <c r="M1424" i="17" s="1"/>
  <c r="M1425" i="17" s="1"/>
  <c r="M1426" i="17" s="1"/>
  <c r="M1427" i="17" s="1"/>
  <c r="M1428" i="17" s="1"/>
  <c r="M1429" i="17" s="1"/>
  <c r="M1430" i="17" s="1"/>
  <c r="M1431" i="17" s="1"/>
  <c r="M1432" i="17" s="1"/>
  <c r="M1433" i="17" s="1"/>
  <c r="M1434" i="17" s="1"/>
  <c r="M1435" i="17" s="1"/>
  <c r="M1436" i="17" s="1"/>
  <c r="M1437" i="17" s="1"/>
  <c r="M1438" i="17" s="1"/>
  <c r="M1439" i="17" s="1"/>
  <c r="M1440" i="17" s="1"/>
  <c r="M1441" i="17" s="1"/>
  <c r="M1442" i="17" s="1"/>
  <c r="M1443" i="17" s="1"/>
  <c r="M1444" i="17" s="1"/>
  <c r="M1445" i="17" s="1"/>
  <c r="M1446" i="17" s="1"/>
  <c r="M1447" i="17" s="1"/>
  <c r="M1448" i="17" s="1"/>
  <c r="M1449" i="17" s="1"/>
  <c r="M1450" i="17" s="1"/>
  <c r="M1451" i="17" s="1"/>
  <c r="M1452" i="17" s="1"/>
  <c r="M1453" i="17" s="1"/>
  <c r="M1454" i="17" s="1"/>
  <c r="M1455" i="17" s="1"/>
  <c r="M1456" i="17" s="1"/>
  <c r="M1457" i="17" s="1"/>
  <c r="M1458" i="17" s="1"/>
  <c r="M1459" i="17" s="1"/>
  <c r="M1460" i="17" s="1"/>
  <c r="M1461" i="17" s="1"/>
  <c r="M1462" i="17" s="1"/>
  <c r="M1463" i="17" s="1"/>
  <c r="M1464" i="17" s="1"/>
  <c r="M1465" i="17" s="1"/>
  <c r="M1466" i="17" s="1"/>
  <c r="M1467" i="17" s="1"/>
  <c r="M1468" i="17" s="1"/>
  <c r="M1469" i="17" s="1"/>
  <c r="M1470" i="17" s="1"/>
  <c r="M1471" i="17" s="1"/>
  <c r="M1472" i="17" s="1"/>
  <c r="M1473" i="17" s="1"/>
  <c r="M1474" i="17" s="1"/>
  <c r="M1475" i="17" s="1"/>
  <c r="M1476" i="17" s="1"/>
  <c r="M1477" i="17" s="1"/>
  <c r="M1478" i="17" s="1"/>
  <c r="M1479" i="17" s="1"/>
  <c r="M1480" i="17" s="1"/>
  <c r="M1481" i="17" s="1"/>
  <c r="M1482" i="17" s="1"/>
  <c r="M1483" i="17" s="1"/>
  <c r="M1484" i="17" s="1"/>
  <c r="M1485" i="17" s="1"/>
  <c r="M1486" i="17" s="1"/>
  <c r="M1487" i="17" s="1"/>
  <c r="M1488" i="17" s="1"/>
  <c r="M1489" i="17" s="1"/>
  <c r="M1490" i="17" s="1"/>
  <c r="M1491" i="17" s="1"/>
  <c r="M1492" i="17" s="1"/>
  <c r="M1493" i="17" s="1"/>
  <c r="M1494" i="17" s="1"/>
  <c r="M1495" i="17" s="1"/>
  <c r="M1496" i="17" s="1"/>
  <c r="M1497" i="17" s="1"/>
  <c r="M1498" i="17" s="1"/>
  <c r="M1499" i="17" s="1"/>
  <c r="M352" i="17"/>
  <c r="M306" i="17"/>
  <c r="C306" i="17" s="1"/>
  <c r="E306" i="17" s="1"/>
  <c r="M35" i="17"/>
  <c r="N35" i="17"/>
  <c r="D35" i="17" s="1"/>
  <c r="F36" i="17"/>
  <c r="M253" i="17"/>
  <c r="M254" i="17" s="1"/>
  <c r="N253" i="17"/>
  <c r="C130" i="17"/>
  <c r="E130" i="17" s="1"/>
  <c r="N385" i="17"/>
  <c r="N386" i="17" s="1"/>
  <c r="N387" i="17" s="1"/>
  <c r="N388" i="17" s="1"/>
  <c r="N389" i="17" s="1"/>
  <c r="N390" i="17" s="1"/>
  <c r="N391" i="17" s="1"/>
  <c r="N392" i="17" s="1"/>
  <c r="N393" i="17" s="1"/>
  <c r="M77" i="17"/>
  <c r="N77" i="17"/>
  <c r="N78" i="17" s="1"/>
  <c r="N256" i="17"/>
  <c r="M256" i="17"/>
  <c r="M114" i="17"/>
  <c r="C114" i="17" s="1"/>
  <c r="C111" i="17"/>
  <c r="E111" i="17" s="1"/>
  <c r="M118" i="17"/>
  <c r="N118" i="17"/>
  <c r="M300" i="17"/>
  <c r="M94" i="17"/>
  <c r="C94" i="17" s="1"/>
  <c r="E94" i="17" s="1"/>
  <c r="N94" i="17"/>
  <c r="N95" i="17" s="1"/>
  <c r="M140" i="17"/>
  <c r="M141" i="17" s="1"/>
  <c r="M142" i="17" s="1"/>
  <c r="M143" i="17" s="1"/>
  <c r="M144" i="17" s="1"/>
  <c r="M145" i="17" s="1"/>
  <c r="M146" i="17" s="1"/>
  <c r="M147" i="17" s="1"/>
  <c r="M148" i="17" s="1"/>
  <c r="M149" i="17" s="1"/>
  <c r="M150" i="17" s="1"/>
  <c r="M151" i="17" s="1"/>
  <c r="M152" i="17" s="1"/>
  <c r="M153" i="17" s="1"/>
  <c r="M154" i="17" s="1"/>
  <c r="M155" i="17" s="1"/>
  <c r="C120" i="17"/>
  <c r="E120" i="17" s="1"/>
  <c r="C21" i="17"/>
  <c r="E21" i="17" s="1"/>
  <c r="M350" i="17"/>
  <c r="M234" i="17"/>
  <c r="M251" i="17"/>
  <c r="C251" i="17" s="1"/>
  <c r="E251" i="17" s="1"/>
  <c r="C135" i="17"/>
  <c r="E135" i="17" s="1"/>
  <c r="M327" i="17"/>
  <c r="N327" i="17"/>
  <c r="N328" i="17" s="1"/>
  <c r="C324" i="17"/>
  <c r="C29" i="17"/>
  <c r="E29" i="17" s="1"/>
  <c r="M178" i="17"/>
  <c r="N310" i="17"/>
  <c r="M310" i="17"/>
  <c r="M330" i="17"/>
  <c r="N330" i="17"/>
  <c r="M357" i="17"/>
  <c r="C107" i="17"/>
  <c r="M33" i="17"/>
  <c r="N33" i="17"/>
  <c r="N34" i="17" s="1"/>
  <c r="C34" i="17" s="1"/>
  <c r="E34" i="17" s="1"/>
  <c r="M91" i="17"/>
  <c r="N91" i="17"/>
  <c r="M403" i="17"/>
  <c r="N403" i="17"/>
  <c r="M257" i="17"/>
  <c r="N257" i="17"/>
  <c r="N106" i="17"/>
  <c r="N107" i="17" s="1"/>
  <c r="D107" i="17" s="1"/>
  <c r="M106" i="17"/>
  <c r="M435" i="17"/>
  <c r="N295" i="17"/>
  <c r="N296" i="17" s="1"/>
  <c r="N297" i="17" s="1"/>
  <c r="M295" i="17"/>
  <c r="N312" i="17"/>
  <c r="N313" i="17" s="1"/>
  <c r="N314" i="17" s="1"/>
  <c r="N315" i="17" s="1"/>
  <c r="M25" i="17"/>
  <c r="N25" i="17"/>
  <c r="N26" i="17" s="1"/>
  <c r="D26" i="17" s="1"/>
  <c r="F26" i="17" s="1"/>
  <c r="C121" i="17"/>
  <c r="M95" i="17"/>
  <c r="M96" i="17" s="1"/>
  <c r="C96" i="17" s="1"/>
  <c r="E96" i="17" s="1"/>
  <c r="M40" i="17"/>
  <c r="N40" i="17"/>
  <c r="N41" i="17" s="1"/>
  <c r="N42" i="17" s="1"/>
  <c r="N43" i="17" s="1"/>
  <c r="M99" i="17"/>
  <c r="M374" i="17"/>
  <c r="N374" i="17"/>
  <c r="N38" i="17"/>
  <c r="N39" i="17" s="1"/>
  <c r="M38" i="17"/>
  <c r="N254" i="17"/>
  <c r="N255" i="17" s="1"/>
  <c r="D255" i="17" s="1"/>
  <c r="F255" i="17" s="1"/>
  <c r="M55" i="17"/>
  <c r="M56" i="17" s="1"/>
  <c r="M57" i="17" s="1"/>
  <c r="M58" i="17" s="1"/>
  <c r="M59" i="17" s="1"/>
  <c r="N64" i="17"/>
  <c r="N65" i="17" s="1"/>
  <c r="M276" i="17"/>
  <c r="N276" i="17"/>
  <c r="N277" i="17" s="1"/>
  <c r="N278" i="17" s="1"/>
  <c r="C243" i="17"/>
  <c r="E243" i="17" s="1"/>
  <c r="C19" i="17"/>
  <c r="E19" i="17" s="1"/>
  <c r="M47" i="17"/>
  <c r="C47" i="17" s="1"/>
  <c r="N47" i="17"/>
  <c r="N323" i="17"/>
  <c r="N324" i="17" s="1"/>
  <c r="D324" i="17" s="1"/>
  <c r="M323" i="17"/>
  <c r="M21" i="17"/>
  <c r="N21" i="17"/>
  <c r="M239" i="17"/>
  <c r="C299" i="17"/>
  <c r="M123" i="17"/>
  <c r="C15" i="17"/>
  <c r="E15" i="17" s="1"/>
  <c r="C125" i="17"/>
  <c r="E125" i="17" s="1"/>
  <c r="N383" i="17"/>
  <c r="M383" i="17"/>
  <c r="M320" i="17"/>
  <c r="M247" i="17"/>
  <c r="M248" i="17" s="1"/>
  <c r="N247" i="17"/>
  <c r="N248" i="17" s="1"/>
  <c r="N249" i="17" s="1"/>
  <c r="N250" i="17" s="1"/>
  <c r="C137" i="17"/>
  <c r="E137" i="17" s="1"/>
  <c r="N113" i="17"/>
  <c r="N114" i="17" s="1"/>
  <c r="M113" i="17"/>
  <c r="M340" i="17"/>
  <c r="M92" i="17"/>
  <c r="M93" i="17" s="1"/>
  <c r="C129" i="17"/>
  <c r="E129" i="17" s="1"/>
  <c r="M87" i="17"/>
  <c r="C87" i="17" s="1"/>
  <c r="E87" i="17" s="1"/>
  <c r="D23" i="17"/>
  <c r="C23" i="17"/>
  <c r="C336" i="17"/>
  <c r="C298" i="17"/>
  <c r="D127" i="17"/>
  <c r="N128" i="17"/>
  <c r="N129" i="17" s="1"/>
  <c r="D406" i="17"/>
  <c r="D22" i="17"/>
  <c r="C22" i="17"/>
  <c r="D309" i="17"/>
  <c r="D303" i="17"/>
  <c r="F303" i="17" s="1"/>
  <c r="N304" i="17"/>
  <c r="D376" i="17"/>
  <c r="N377" i="17"/>
  <c r="D325" i="17"/>
  <c r="C325" i="17"/>
  <c r="E325" i="17" s="1"/>
  <c r="D354" i="17"/>
  <c r="N355" i="17"/>
  <c r="C326" i="17"/>
  <c r="E326" i="17" s="1"/>
  <c r="D326" i="17"/>
  <c r="M128" i="17"/>
  <c r="C127" i="17"/>
  <c r="D20" i="17"/>
  <c r="C20" i="17"/>
  <c r="D407" i="17"/>
  <c r="N408" i="17"/>
  <c r="F9" i="17"/>
  <c r="D337" i="17"/>
  <c r="F337" i="17" s="1"/>
  <c r="D375" i="17"/>
  <c r="D19" i="17"/>
  <c r="M8" i="17"/>
  <c r="C7" i="17"/>
  <c r="D7" i="17"/>
  <c r="D112" i="17"/>
  <c r="C112" i="17"/>
  <c r="E37" i="17"/>
  <c r="M304" i="17"/>
  <c r="D322" i="17"/>
  <c r="C322" i="17"/>
  <c r="D404" i="17"/>
  <c r="N49" i="17"/>
  <c r="J28" i="1"/>
  <c r="C44" i="17"/>
  <c r="E44" i="17" s="1"/>
  <c r="N11" i="17"/>
  <c r="D10" i="17"/>
  <c r="F10" i="17" s="1"/>
  <c r="N267" i="17"/>
  <c r="N268" i="17" s="1"/>
  <c r="E119" i="17"/>
  <c r="E233" i="17"/>
  <c r="C97" i="17"/>
  <c r="N240" i="17"/>
  <c r="C240" i="17" s="1"/>
  <c r="E240" i="17" s="1"/>
  <c r="C27" i="17"/>
  <c r="E27" i="17" s="1"/>
  <c r="N28" i="17"/>
  <c r="C28" i="17" s="1"/>
  <c r="E28" i="17" s="1"/>
  <c r="D27" i="17"/>
  <c r="N447" i="17"/>
  <c r="N448" i="17" s="1"/>
  <c r="M63" i="17"/>
  <c r="C62" i="17"/>
  <c r="E61" i="17"/>
  <c r="C260" i="17"/>
  <c r="D260" i="17"/>
  <c r="N368" i="17"/>
  <c r="N369" i="17" s="1"/>
  <c r="N139" i="17"/>
  <c r="D139" i="17" s="1"/>
  <c r="D138" i="17"/>
  <c r="N66" i="17"/>
  <c r="D51" i="17"/>
  <c r="C51" i="17"/>
  <c r="N52" i="17"/>
  <c r="E50" i="17"/>
  <c r="N81" i="17"/>
  <c r="N340" i="17"/>
  <c r="D339" i="17"/>
  <c r="F339" i="17" s="1"/>
  <c r="K346" i="17"/>
  <c r="Z38" i="1"/>
  <c r="S40" i="1"/>
  <c r="L43" i="1"/>
  <c r="U19" i="1"/>
  <c r="AB18" i="1"/>
  <c r="N23" i="1"/>
  <c r="X20" i="1"/>
  <c r="Q23" i="1"/>
  <c r="Z19" i="1"/>
  <c r="Y10" i="1"/>
  <c r="X10" i="1" s="1"/>
  <c r="K10" i="1"/>
  <c r="J10" i="1" s="1"/>
  <c r="AE10" i="1"/>
  <c r="AF37" i="1"/>
  <c r="AE37" i="1"/>
  <c r="AF17" i="1"/>
  <c r="AE18" i="1" s="1"/>
  <c r="L24" i="1"/>
  <c r="S21" i="1"/>
  <c r="T21" i="1" s="1"/>
  <c r="J45" i="1"/>
  <c r="K45" i="1" s="1"/>
  <c r="R39" i="1"/>
  <c r="R23" i="1"/>
  <c r="Y20" i="1"/>
  <c r="X40" i="1"/>
  <c r="Y39" i="1"/>
  <c r="AF18" i="1"/>
  <c r="M24" i="1"/>
  <c r="K27" i="1"/>
  <c r="AA19" i="1"/>
  <c r="AE38" i="1"/>
  <c r="D114" i="17" l="1"/>
  <c r="C138" i="17"/>
  <c r="E138" i="17" s="1"/>
  <c r="D261" i="17"/>
  <c r="Q41" i="1"/>
  <c r="F326" i="17"/>
  <c r="D399" i="17"/>
  <c r="D118" i="17"/>
  <c r="C333" i="17"/>
  <c r="E333" i="17" s="1"/>
  <c r="D21" i="17"/>
  <c r="F21" i="17" s="1"/>
  <c r="D374" i="17"/>
  <c r="D40" i="17"/>
  <c r="D253" i="17"/>
  <c r="D18" i="17"/>
  <c r="C338" i="17"/>
  <c r="E338" i="17" s="1"/>
  <c r="C335" i="17"/>
  <c r="E335" i="17" s="1"/>
  <c r="F138" i="17"/>
  <c r="F19" i="17"/>
  <c r="F309" i="17"/>
  <c r="D403" i="17"/>
  <c r="S39" i="1"/>
  <c r="D248" i="17"/>
  <c r="C248" i="17"/>
  <c r="E47" i="17"/>
  <c r="D301" i="17"/>
  <c r="F301" i="17" s="1"/>
  <c r="N302" i="17"/>
  <c r="D302" i="17" s="1"/>
  <c r="F302" i="17" s="1"/>
  <c r="N44" i="17"/>
  <c r="D43" i="17"/>
  <c r="F43" i="17" s="1"/>
  <c r="N394" i="17"/>
  <c r="D393" i="17"/>
  <c r="E109" i="17"/>
  <c r="C31" i="17"/>
  <c r="D445" i="17"/>
  <c r="F325" i="17"/>
  <c r="C18" i="17"/>
  <c r="E299" i="17"/>
  <c r="D276" i="17"/>
  <c r="C276" i="17"/>
  <c r="M312" i="17"/>
  <c r="M277" i="17"/>
  <c r="D33" i="17"/>
  <c r="C330" i="17"/>
  <c r="E330" i="17" s="1"/>
  <c r="N331" i="17"/>
  <c r="N332" i="17" s="1"/>
  <c r="M179" i="17"/>
  <c r="C179" i="17" s="1"/>
  <c r="E179" i="17" s="1"/>
  <c r="C178" i="17"/>
  <c r="D178" i="17"/>
  <c r="C327" i="17"/>
  <c r="D327" i="17"/>
  <c r="D95" i="17"/>
  <c r="N96" i="17"/>
  <c r="C95" i="17"/>
  <c r="C118" i="17"/>
  <c r="D256" i="17"/>
  <c r="C256" i="17"/>
  <c r="C77" i="17"/>
  <c r="D77" i="17"/>
  <c r="C35" i="17"/>
  <c r="D238" i="17"/>
  <c r="F238" i="17" s="1"/>
  <c r="N239" i="17"/>
  <c r="D239" i="17" s="1"/>
  <c r="D16" i="17"/>
  <c r="C16" i="17"/>
  <c r="E16" i="17" s="1"/>
  <c r="C239" i="17"/>
  <c r="E239" i="17" s="1"/>
  <c r="M48" i="17"/>
  <c r="C177" i="17"/>
  <c r="E177" i="17" s="1"/>
  <c r="D177" i="17"/>
  <c r="M270" i="17"/>
  <c r="C269" i="17"/>
  <c r="E269" i="17" s="1"/>
  <c r="C116" i="17"/>
  <c r="D116" i="17"/>
  <c r="N108" i="17"/>
  <c r="N109" i="17" s="1"/>
  <c r="D299" i="17"/>
  <c r="F299" i="17" s="1"/>
  <c r="D405" i="17"/>
  <c r="D31" i="17"/>
  <c r="C259" i="17"/>
  <c r="D259" i="17"/>
  <c r="C123" i="17"/>
  <c r="M156" i="17"/>
  <c r="C155" i="17"/>
  <c r="E155" i="17" s="1"/>
  <c r="C40" i="17"/>
  <c r="E114" i="17"/>
  <c r="F114" i="17"/>
  <c r="N121" i="17"/>
  <c r="D120" i="17"/>
  <c r="F120" i="17" s="1"/>
  <c r="D117" i="17"/>
  <c r="C117" i="17"/>
  <c r="M42" i="17"/>
  <c r="D41" i="17"/>
  <c r="C41" i="17"/>
  <c r="C340" i="17"/>
  <c r="E340" i="17" s="1"/>
  <c r="D304" i="17"/>
  <c r="D113" i="17"/>
  <c r="C113" i="17"/>
  <c r="C247" i="17"/>
  <c r="D247" i="17"/>
  <c r="D323" i="17"/>
  <c r="C323" i="17"/>
  <c r="D38" i="17"/>
  <c r="M39" i="17"/>
  <c r="M100" i="17"/>
  <c r="C99" i="17"/>
  <c r="E99" i="17" s="1"/>
  <c r="E121" i="17"/>
  <c r="D257" i="17"/>
  <c r="N258" i="17"/>
  <c r="D258" i="17" s="1"/>
  <c r="F258" i="17" s="1"/>
  <c r="D91" i="17"/>
  <c r="N92" i="17"/>
  <c r="F137" i="17"/>
  <c r="D330" i="17"/>
  <c r="M331" i="17"/>
  <c r="C105" i="17"/>
  <c r="E105" i="17" s="1"/>
  <c r="D105" i="17"/>
  <c r="D94" i="17"/>
  <c r="F94" i="17" s="1"/>
  <c r="D300" i="17"/>
  <c r="C300" i="17"/>
  <c r="C254" i="17"/>
  <c r="E254" i="17" s="1"/>
  <c r="D254" i="17"/>
  <c r="C115" i="17"/>
  <c r="E115" i="17" s="1"/>
  <c r="D115" i="17"/>
  <c r="E32" i="17"/>
  <c r="F32" i="17"/>
  <c r="C30" i="17"/>
  <c r="E30" i="17" s="1"/>
  <c r="D30" i="17"/>
  <c r="M262" i="17"/>
  <c r="M11" i="17"/>
  <c r="C104" i="17"/>
  <c r="E104" i="17" s="1"/>
  <c r="D104" i="17"/>
  <c r="C253" i="17"/>
  <c r="C122" i="17"/>
  <c r="E122" i="17" s="1"/>
  <c r="M384" i="17"/>
  <c r="D383" i="17"/>
  <c r="D47" i="17"/>
  <c r="F47" i="17" s="1"/>
  <c r="N48" i="17"/>
  <c r="C25" i="17"/>
  <c r="D25" i="17"/>
  <c r="D106" i="17"/>
  <c r="C106" i="17"/>
  <c r="N329" i="17"/>
  <c r="D329" i="17" s="1"/>
  <c r="F329" i="17" s="1"/>
  <c r="D328" i="17"/>
  <c r="F328" i="17" s="1"/>
  <c r="C234" i="17"/>
  <c r="E234" i="17" s="1"/>
  <c r="M235" i="17"/>
  <c r="N79" i="17"/>
  <c r="C79" i="17" s="1"/>
  <c r="D78" i="17"/>
  <c r="C78" i="17"/>
  <c r="C45" i="17"/>
  <c r="E45" i="17" s="1"/>
  <c r="M46" i="17"/>
  <c r="C46" i="17" s="1"/>
  <c r="E46" i="17" s="1"/>
  <c r="C108" i="17"/>
  <c r="M321" i="17"/>
  <c r="C321" i="17" s="1"/>
  <c r="E321" i="17" s="1"/>
  <c r="C320" i="17"/>
  <c r="E320" i="17" s="1"/>
  <c r="D34" i="17"/>
  <c r="F34" i="17" s="1"/>
  <c r="M296" i="17"/>
  <c r="D295" i="17"/>
  <c r="C295" i="17"/>
  <c r="C257" i="17"/>
  <c r="C91" i="17"/>
  <c r="E107" i="17"/>
  <c r="F107" i="17"/>
  <c r="D310" i="17"/>
  <c r="C310" i="17"/>
  <c r="E324" i="17"/>
  <c r="F324" i="17"/>
  <c r="C38" i="17"/>
  <c r="M334" i="17"/>
  <c r="M80" i="17"/>
  <c r="D79" i="17"/>
  <c r="D119" i="17"/>
  <c r="F119" i="17" s="1"/>
  <c r="D37" i="17"/>
  <c r="F37" i="17" s="1"/>
  <c r="D15" i="17"/>
  <c r="F15" i="17" s="1"/>
  <c r="D401" i="17"/>
  <c r="D333" i="17"/>
  <c r="F333" i="17" s="1"/>
  <c r="N334" i="17"/>
  <c r="D338" i="17"/>
  <c r="F338" i="17" s="1"/>
  <c r="D311" i="17"/>
  <c r="F311" i="17" s="1"/>
  <c r="D335" i="17"/>
  <c r="D446" i="17"/>
  <c r="C261" i="17"/>
  <c r="C33" i="17"/>
  <c r="N409" i="17"/>
  <c r="D408" i="17"/>
  <c r="E127" i="17"/>
  <c r="F127" i="17"/>
  <c r="D355" i="17"/>
  <c r="N356" i="17"/>
  <c r="N378" i="17"/>
  <c r="D377" i="17"/>
  <c r="N130" i="17"/>
  <c r="D129" i="17"/>
  <c r="F129" i="17" s="1"/>
  <c r="E23" i="17"/>
  <c r="F23" i="17"/>
  <c r="C128" i="17"/>
  <c r="D128" i="17"/>
  <c r="F22" i="17"/>
  <c r="E22" i="17"/>
  <c r="E322" i="17"/>
  <c r="F322" i="17"/>
  <c r="E7" i="17"/>
  <c r="G14" i="4"/>
  <c r="H14" i="4" s="1"/>
  <c r="F7" i="17"/>
  <c r="E20" i="17"/>
  <c r="F20" i="17"/>
  <c r="C304" i="17"/>
  <c r="E304" i="17" s="1"/>
  <c r="N305" i="17"/>
  <c r="E298" i="17"/>
  <c r="F298" i="17"/>
  <c r="E112" i="17"/>
  <c r="F112" i="17"/>
  <c r="D8" i="17"/>
  <c r="C8" i="17"/>
  <c r="E336" i="17"/>
  <c r="F336" i="17"/>
  <c r="J29" i="1"/>
  <c r="D49" i="17"/>
  <c r="N50" i="17"/>
  <c r="D50" i="17" s="1"/>
  <c r="F50" i="17" s="1"/>
  <c r="C49" i="17"/>
  <c r="N183" i="17"/>
  <c r="N184" i="17" s="1"/>
  <c r="N185" i="17" s="1"/>
  <c r="N316" i="17"/>
  <c r="N12" i="17"/>
  <c r="D11" i="17"/>
  <c r="M391" i="17"/>
  <c r="N269" i="17"/>
  <c r="D268" i="17"/>
  <c r="F268" i="17" s="1"/>
  <c r="N279" i="17"/>
  <c r="C307" i="17"/>
  <c r="E307" i="17" s="1"/>
  <c r="N241" i="17"/>
  <c r="D240" i="17"/>
  <c r="F240" i="17" s="1"/>
  <c r="D250" i="17"/>
  <c r="N251" i="17"/>
  <c r="C250" i="17"/>
  <c r="D28" i="17"/>
  <c r="F28" i="17" s="1"/>
  <c r="N29" i="17"/>
  <c r="D29" i="17" s="1"/>
  <c r="F29" i="17" s="1"/>
  <c r="F27" i="17"/>
  <c r="E97" i="17"/>
  <c r="D447" i="17"/>
  <c r="M64" i="17"/>
  <c r="D63" i="17"/>
  <c r="C63" i="17"/>
  <c r="E62" i="17"/>
  <c r="D369" i="17"/>
  <c r="N370" i="17"/>
  <c r="F260" i="17"/>
  <c r="E260" i="17"/>
  <c r="D368" i="17"/>
  <c r="N186" i="17"/>
  <c r="C139" i="17"/>
  <c r="E139" i="17" s="1"/>
  <c r="N140" i="17"/>
  <c r="D140" i="17" s="1"/>
  <c r="E51" i="17"/>
  <c r="F51" i="17"/>
  <c r="N67" i="17"/>
  <c r="N53" i="17"/>
  <c r="C52" i="17"/>
  <c r="D52" i="17"/>
  <c r="N82" i="17"/>
  <c r="N449" i="17"/>
  <c r="D448" i="17"/>
  <c r="D340" i="17"/>
  <c r="N341" i="17"/>
  <c r="D249" i="17"/>
  <c r="C249" i="17"/>
  <c r="F248" i="17"/>
  <c r="E248" i="17"/>
  <c r="K347" i="17"/>
  <c r="Z39" i="1"/>
  <c r="L44" i="1"/>
  <c r="U20" i="1"/>
  <c r="N24" i="1"/>
  <c r="AB19" i="1"/>
  <c r="L25" i="1"/>
  <c r="Z20" i="1"/>
  <c r="U21" i="1"/>
  <c r="S22" i="1"/>
  <c r="T22" i="1" s="1"/>
  <c r="X21" i="1"/>
  <c r="AE17" i="1"/>
  <c r="AE19" i="1"/>
  <c r="AG18" i="1"/>
  <c r="AH18" i="1" s="1"/>
  <c r="AM8" i="1"/>
  <c r="Q24" i="1"/>
  <c r="J46" i="1"/>
  <c r="K46" i="1" s="1"/>
  <c r="R24" i="1"/>
  <c r="AF38" i="1"/>
  <c r="K28" i="1"/>
  <c r="AF19" i="1"/>
  <c r="X41" i="1"/>
  <c r="Y40" i="1"/>
  <c r="AE39" i="1"/>
  <c r="Y21" i="1"/>
  <c r="AA20" i="1"/>
  <c r="M25" i="1"/>
  <c r="F105" i="17" l="1"/>
  <c r="R41" i="1"/>
  <c r="S41" i="1" s="1"/>
  <c r="Q42" i="1"/>
  <c r="F16" i="17"/>
  <c r="F104" i="17"/>
  <c r="F340" i="17"/>
  <c r="F335" i="17"/>
  <c r="D334" i="17"/>
  <c r="E310" i="17"/>
  <c r="F310" i="17"/>
  <c r="M101" i="17"/>
  <c r="C100" i="17"/>
  <c r="E100" i="17" s="1"/>
  <c r="N110" i="17"/>
  <c r="D109" i="17"/>
  <c r="F109" i="17" s="1"/>
  <c r="N97" i="17"/>
  <c r="D96" i="17"/>
  <c r="F96" i="17" s="1"/>
  <c r="E276" i="17"/>
  <c r="F276" i="17"/>
  <c r="E18" i="17"/>
  <c r="F18" i="17"/>
  <c r="F239" i="17"/>
  <c r="E33" i="17"/>
  <c r="F33" i="17"/>
  <c r="E38" i="17"/>
  <c r="F38" i="17"/>
  <c r="E257" i="17"/>
  <c r="F257" i="17"/>
  <c r="E25" i="17"/>
  <c r="F25" i="17"/>
  <c r="D384" i="17"/>
  <c r="M385" i="17"/>
  <c r="F30" i="17"/>
  <c r="F115" i="17"/>
  <c r="E300" i="17"/>
  <c r="F300" i="17"/>
  <c r="C92" i="17"/>
  <c r="E92" i="17" s="1"/>
  <c r="D92" i="17"/>
  <c r="N93" i="17"/>
  <c r="D39" i="17"/>
  <c r="C39" i="17"/>
  <c r="E41" i="17"/>
  <c r="F41" i="17"/>
  <c r="E123" i="17"/>
  <c r="F177" i="17"/>
  <c r="E35" i="17"/>
  <c r="F35" i="17"/>
  <c r="E178" i="17"/>
  <c r="F178" i="17"/>
  <c r="M297" i="17"/>
  <c r="C296" i="17"/>
  <c r="E296" i="17" s="1"/>
  <c r="D296" i="17"/>
  <c r="F296" i="17" s="1"/>
  <c r="E117" i="17"/>
  <c r="F117" i="17"/>
  <c r="M157" i="17"/>
  <c r="C156" i="17"/>
  <c r="E156" i="17" s="1"/>
  <c r="E259" i="17"/>
  <c r="F259" i="17"/>
  <c r="C270" i="17"/>
  <c r="E270" i="17" s="1"/>
  <c r="M271" i="17"/>
  <c r="E256" i="17"/>
  <c r="F256" i="17"/>
  <c r="E261" i="17"/>
  <c r="F261" i="17"/>
  <c r="F79" i="17"/>
  <c r="E79" i="17"/>
  <c r="F295" i="17"/>
  <c r="E295" i="17"/>
  <c r="D108" i="17"/>
  <c r="C235" i="17"/>
  <c r="E235" i="17" s="1"/>
  <c r="M236" i="17"/>
  <c r="F106" i="17"/>
  <c r="E106" i="17"/>
  <c r="C11" i="17"/>
  <c r="E11" i="17" s="1"/>
  <c r="M12" i="17"/>
  <c r="D12" i="17" s="1"/>
  <c r="C331" i="17"/>
  <c r="D331" i="17"/>
  <c r="E247" i="17"/>
  <c r="F247" i="17"/>
  <c r="E40" i="17"/>
  <c r="F40" i="17"/>
  <c r="E116" i="17"/>
  <c r="F116" i="17"/>
  <c r="E118" i="17"/>
  <c r="F118" i="17"/>
  <c r="M180" i="17"/>
  <c r="D179" i="17"/>
  <c r="F179" i="17" s="1"/>
  <c r="M278" i="17"/>
  <c r="C277" i="17"/>
  <c r="D277" i="17"/>
  <c r="D44" i="17"/>
  <c r="F44" i="17" s="1"/>
  <c r="N45" i="17"/>
  <c r="E91" i="17"/>
  <c r="F91" i="17"/>
  <c r="C334" i="17"/>
  <c r="E334" i="17" s="1"/>
  <c r="M81" i="17"/>
  <c r="C80" i="17"/>
  <c r="D80" i="17"/>
  <c r="E108" i="17"/>
  <c r="F108" i="17"/>
  <c r="E78" i="17"/>
  <c r="F78" i="17"/>
  <c r="E253" i="17"/>
  <c r="F253" i="17"/>
  <c r="C262" i="17"/>
  <c r="M263" i="17"/>
  <c r="D262" i="17"/>
  <c r="F254" i="17"/>
  <c r="F330" i="17"/>
  <c r="E323" i="17"/>
  <c r="F323" i="17"/>
  <c r="E113" i="17"/>
  <c r="F113" i="17"/>
  <c r="C42" i="17"/>
  <c r="E42" i="17" s="1"/>
  <c r="D42" i="17"/>
  <c r="N122" i="17"/>
  <c r="D121" i="17"/>
  <c r="F121" i="17" s="1"/>
  <c r="C48" i="17"/>
  <c r="E48" i="17" s="1"/>
  <c r="D48" i="17"/>
  <c r="E77" i="17"/>
  <c r="F77" i="17"/>
  <c r="E95" i="17"/>
  <c r="F95" i="17"/>
  <c r="F327" i="17"/>
  <c r="E327" i="17"/>
  <c r="C332" i="17"/>
  <c r="D332" i="17"/>
  <c r="M313" i="17"/>
  <c r="D312" i="17"/>
  <c r="C312" i="17"/>
  <c r="E31" i="17"/>
  <c r="F31" i="17"/>
  <c r="D394" i="17"/>
  <c r="N395" i="17"/>
  <c r="E8" i="17"/>
  <c r="F8" i="17"/>
  <c r="N379" i="17"/>
  <c r="D378" i="17"/>
  <c r="N357" i="17"/>
  <c r="D356" i="17"/>
  <c r="N306" i="17"/>
  <c r="D305" i="17"/>
  <c r="F305" i="17" s="1"/>
  <c r="E128" i="17"/>
  <c r="F128" i="17"/>
  <c r="N131" i="17"/>
  <c r="D130" i="17"/>
  <c r="F130" i="17" s="1"/>
  <c r="N410" i="17"/>
  <c r="D409" i="17"/>
  <c r="F304" i="17"/>
  <c r="E49" i="17"/>
  <c r="F49" i="17"/>
  <c r="J30" i="1"/>
  <c r="N13" i="17"/>
  <c r="N317" i="17"/>
  <c r="N318" i="17" s="1"/>
  <c r="N280" i="17"/>
  <c r="D370" i="17"/>
  <c r="N371" i="17"/>
  <c r="D269" i="17"/>
  <c r="F269" i="17" s="1"/>
  <c r="N270" i="17"/>
  <c r="M392" i="17"/>
  <c r="D392" i="17" s="1"/>
  <c r="D391" i="17"/>
  <c r="N398" i="17"/>
  <c r="D398" i="17" s="1"/>
  <c r="D241" i="17"/>
  <c r="F241" i="17" s="1"/>
  <c r="N242" i="17"/>
  <c r="N252" i="17"/>
  <c r="D251" i="17"/>
  <c r="F251" i="17" s="1"/>
  <c r="E250" i="17"/>
  <c r="F250" i="17"/>
  <c r="F63" i="17"/>
  <c r="E63" i="17"/>
  <c r="M65" i="17"/>
  <c r="C64" i="17"/>
  <c r="D64" i="17"/>
  <c r="N363" i="17"/>
  <c r="N187" i="17"/>
  <c r="N141" i="17"/>
  <c r="N142" i="17" s="1"/>
  <c r="C140" i="17"/>
  <c r="E140" i="17" s="1"/>
  <c r="F139" i="17"/>
  <c r="N68" i="17"/>
  <c r="N342" i="17"/>
  <c r="D341" i="17"/>
  <c r="C341" i="17"/>
  <c r="E52" i="17"/>
  <c r="N83" i="17"/>
  <c r="N54" i="17"/>
  <c r="C53" i="17"/>
  <c r="D53" i="17"/>
  <c r="N450" i="17"/>
  <c r="D449" i="17"/>
  <c r="F52" i="17"/>
  <c r="F249" i="17"/>
  <c r="E249" i="17"/>
  <c r="K348" i="17"/>
  <c r="AG38" i="1"/>
  <c r="Z40" i="1"/>
  <c r="L45" i="1"/>
  <c r="N25" i="1"/>
  <c r="AB20" i="1"/>
  <c r="X22" i="1"/>
  <c r="Q25" i="1"/>
  <c r="AG19" i="1"/>
  <c r="AH19" i="1" s="1"/>
  <c r="AM37" i="1"/>
  <c r="AL8" i="1"/>
  <c r="K8" i="1"/>
  <c r="J8" i="1" s="1"/>
  <c r="Y8" i="1"/>
  <c r="X8" i="1" s="1"/>
  <c r="AL37" i="1"/>
  <c r="AM17" i="1"/>
  <c r="AL18" i="1" s="1"/>
  <c r="U22" i="1"/>
  <c r="S23" i="1"/>
  <c r="T23" i="1" s="1"/>
  <c r="AE20" i="1"/>
  <c r="L26" i="1"/>
  <c r="M26" i="1" s="1"/>
  <c r="Z21" i="1"/>
  <c r="J47" i="1"/>
  <c r="K47" i="1" s="1"/>
  <c r="AA21" i="1"/>
  <c r="K29" i="1"/>
  <c r="AF39" i="1"/>
  <c r="X42" i="1"/>
  <c r="Y22" i="1"/>
  <c r="AM18" i="1"/>
  <c r="Y41" i="1"/>
  <c r="R25" i="1"/>
  <c r="AE40" i="1"/>
  <c r="AF20" i="1"/>
  <c r="AL38" i="1"/>
  <c r="F11" i="17" l="1"/>
  <c r="Q43" i="1"/>
  <c r="R42" i="1"/>
  <c r="S42" i="1" s="1"/>
  <c r="D395" i="17"/>
  <c r="N396" i="17"/>
  <c r="F332" i="17"/>
  <c r="E332" i="17"/>
  <c r="D263" i="17"/>
  <c r="C263" i="17"/>
  <c r="M264" i="17"/>
  <c r="M279" i="17"/>
  <c r="C278" i="17"/>
  <c r="D278" i="17"/>
  <c r="E331" i="17"/>
  <c r="F331" i="17"/>
  <c r="E39" i="17"/>
  <c r="F39" i="17"/>
  <c r="E262" i="17"/>
  <c r="F262" i="17"/>
  <c r="E80" i="17"/>
  <c r="F80" i="17"/>
  <c r="C12" i="17"/>
  <c r="E12" i="17" s="1"/>
  <c r="M13" i="17"/>
  <c r="D13" i="17" s="1"/>
  <c r="C236" i="17"/>
  <c r="E236" i="17" s="1"/>
  <c r="M237" i="17"/>
  <c r="C237" i="17" s="1"/>
  <c r="M158" i="17"/>
  <c r="C157" i="17"/>
  <c r="E157" i="17" s="1"/>
  <c r="M386" i="17"/>
  <c r="D385" i="17"/>
  <c r="D97" i="17"/>
  <c r="F97" i="17" s="1"/>
  <c r="N98" i="17"/>
  <c r="M102" i="17"/>
  <c r="C101" i="17"/>
  <c r="E101" i="17" s="1"/>
  <c r="F12" i="17"/>
  <c r="E312" i="17"/>
  <c r="F312" i="17"/>
  <c r="D45" i="17"/>
  <c r="F45" i="17" s="1"/>
  <c r="N46" i="17"/>
  <c r="D46" i="17" s="1"/>
  <c r="F46" i="17" s="1"/>
  <c r="M272" i="17"/>
  <c r="C271" i="17"/>
  <c r="E271" i="17" s="1"/>
  <c r="C313" i="17"/>
  <c r="E313" i="17" s="1"/>
  <c r="M314" i="17"/>
  <c r="D313" i="17"/>
  <c r="N123" i="17"/>
  <c r="D122" i="17"/>
  <c r="F122" i="17" s="1"/>
  <c r="M82" i="17"/>
  <c r="C81" i="17"/>
  <c r="D81" i="17"/>
  <c r="M181" i="17"/>
  <c r="C180" i="17"/>
  <c r="D180" i="17"/>
  <c r="D297" i="17"/>
  <c r="C297" i="17"/>
  <c r="D93" i="17"/>
  <c r="C93" i="17"/>
  <c r="F48" i="17"/>
  <c r="F42" i="17"/>
  <c r="F334" i="17"/>
  <c r="F277" i="17"/>
  <c r="E277" i="17"/>
  <c r="F92" i="17"/>
  <c r="D110" i="17"/>
  <c r="F110" i="17" s="1"/>
  <c r="N111" i="17"/>
  <c r="D111" i="17" s="1"/>
  <c r="F111" i="17" s="1"/>
  <c r="N132" i="17"/>
  <c r="D131" i="17"/>
  <c r="F131" i="17" s="1"/>
  <c r="D306" i="17"/>
  <c r="F306" i="17" s="1"/>
  <c r="N307" i="17"/>
  <c r="D379" i="17"/>
  <c r="N380" i="17"/>
  <c r="D410" i="17"/>
  <c r="N411" i="17"/>
  <c r="D357" i="17"/>
  <c r="N358" i="17"/>
  <c r="J31" i="1"/>
  <c r="E237" i="17"/>
  <c r="N281" i="17"/>
  <c r="D318" i="17"/>
  <c r="F318" i="17" s="1"/>
  <c r="N319" i="17"/>
  <c r="N271" i="17"/>
  <c r="D270" i="17"/>
  <c r="F270" i="17" s="1"/>
  <c r="N372" i="17"/>
  <c r="D371" i="17"/>
  <c r="N14" i="17"/>
  <c r="D14" i="17" s="1"/>
  <c r="F14" i="17" s="1"/>
  <c r="C252" i="17"/>
  <c r="E252" i="17" s="1"/>
  <c r="D252" i="17"/>
  <c r="D242" i="17"/>
  <c r="F242" i="17" s="1"/>
  <c r="N243" i="17"/>
  <c r="F64" i="17"/>
  <c r="E64" i="17"/>
  <c r="D363" i="17"/>
  <c r="N364" i="17"/>
  <c r="M66" i="17"/>
  <c r="D65" i="17"/>
  <c r="C65" i="17"/>
  <c r="N188" i="17"/>
  <c r="C141" i="17"/>
  <c r="D141" i="17"/>
  <c r="F140" i="17"/>
  <c r="E53" i="17"/>
  <c r="D450" i="17"/>
  <c r="N451" i="17"/>
  <c r="N84" i="17"/>
  <c r="C84" i="17" s="1"/>
  <c r="E84" i="17" s="1"/>
  <c r="C83" i="17"/>
  <c r="D83" i="17"/>
  <c r="F341" i="17"/>
  <c r="E341" i="17"/>
  <c r="F53" i="17"/>
  <c r="N343" i="17"/>
  <c r="D342" i="17"/>
  <c r="C342" i="17"/>
  <c r="N69" i="17"/>
  <c r="D142" i="17"/>
  <c r="C142" i="17"/>
  <c r="N143" i="17"/>
  <c r="N55" i="17"/>
  <c r="C54" i="17"/>
  <c r="D54" i="17"/>
  <c r="K349" i="17"/>
  <c r="Z41" i="1"/>
  <c r="AG39" i="1"/>
  <c r="L46" i="1"/>
  <c r="J48" i="1"/>
  <c r="AI18" i="1"/>
  <c r="AB21" i="1"/>
  <c r="Q26" i="1"/>
  <c r="X23" i="1"/>
  <c r="U23" i="1"/>
  <c r="S24" i="1"/>
  <c r="T24" i="1" s="1"/>
  <c r="L27" i="1"/>
  <c r="M27" i="1" s="1"/>
  <c r="AE21" i="1"/>
  <c r="AG20" i="1"/>
  <c r="AH20" i="1" s="1"/>
  <c r="Z22" i="1"/>
  <c r="AL19" i="1"/>
  <c r="AL17" i="1"/>
  <c r="AN18" i="1"/>
  <c r="AO18" i="1" s="1"/>
  <c r="AT6" i="1"/>
  <c r="AM38" i="1"/>
  <c r="X43" i="1"/>
  <c r="R26" i="1"/>
  <c r="AF40" i="1"/>
  <c r="K30" i="1"/>
  <c r="AE41" i="1"/>
  <c r="AL39" i="1"/>
  <c r="Y23" i="1"/>
  <c r="Y42" i="1"/>
  <c r="AF21" i="1"/>
  <c r="AA22" i="1"/>
  <c r="R43" i="1" l="1"/>
  <c r="S43" i="1" s="1"/>
  <c r="Q44" i="1"/>
  <c r="F313" i="17"/>
  <c r="E93" i="17"/>
  <c r="F93" i="17"/>
  <c r="E81" i="17"/>
  <c r="F81" i="17"/>
  <c r="M273" i="17"/>
  <c r="C272" i="17"/>
  <c r="E272" i="17" s="1"/>
  <c r="N99" i="17"/>
  <c r="D98" i="17"/>
  <c r="F98" i="17" s="1"/>
  <c r="M280" i="17"/>
  <c r="C279" i="17"/>
  <c r="D279" i="17"/>
  <c r="C13" i="17"/>
  <c r="F13" i="17" s="1"/>
  <c r="F180" i="17"/>
  <c r="E180" i="17"/>
  <c r="D82" i="17"/>
  <c r="C82" i="17"/>
  <c r="C314" i="17"/>
  <c r="E314" i="17" s="1"/>
  <c r="M315" i="17"/>
  <c r="D314" i="17"/>
  <c r="C158" i="17"/>
  <c r="E158" i="17" s="1"/>
  <c r="M159" i="17"/>
  <c r="C264" i="17"/>
  <c r="D264" i="17"/>
  <c r="M265" i="17"/>
  <c r="E297" i="17"/>
  <c r="F297" i="17"/>
  <c r="D181" i="17"/>
  <c r="C181" i="17"/>
  <c r="M182" i="17"/>
  <c r="E263" i="17"/>
  <c r="F263" i="17"/>
  <c r="D396" i="17"/>
  <c r="N397" i="17"/>
  <c r="D397" i="17" s="1"/>
  <c r="N124" i="17"/>
  <c r="D123" i="17"/>
  <c r="F123" i="17" s="1"/>
  <c r="C102" i="17"/>
  <c r="E102" i="17" s="1"/>
  <c r="M103" i="17"/>
  <c r="C103" i="17" s="1"/>
  <c r="E103" i="17" s="1"/>
  <c r="M387" i="17"/>
  <c r="D386" i="17"/>
  <c r="E278" i="17"/>
  <c r="F278" i="17"/>
  <c r="N412" i="17"/>
  <c r="D411" i="17"/>
  <c r="N308" i="17"/>
  <c r="D308" i="17" s="1"/>
  <c r="F308" i="17" s="1"/>
  <c r="D307" i="17"/>
  <c r="F307" i="17" s="1"/>
  <c r="D358" i="17"/>
  <c r="N359" i="17"/>
  <c r="N381" i="17"/>
  <c r="D380" i="17"/>
  <c r="N133" i="17"/>
  <c r="D132" i="17"/>
  <c r="C132" i="17"/>
  <c r="AL20" i="1"/>
  <c r="J32" i="1"/>
  <c r="J49" i="1"/>
  <c r="K49" i="1" s="1"/>
  <c r="L49" i="1" s="1"/>
  <c r="K48" i="1"/>
  <c r="L48" i="1" s="1"/>
  <c r="D372" i="17"/>
  <c r="N373" i="17"/>
  <c r="D373" i="17" s="1"/>
  <c r="N282" i="17"/>
  <c r="G69" i="4"/>
  <c r="H69" i="4" s="1"/>
  <c r="D271" i="17"/>
  <c r="F271" i="17" s="1"/>
  <c r="N272" i="17"/>
  <c r="N320" i="17"/>
  <c r="D319" i="17"/>
  <c r="F319" i="17" s="1"/>
  <c r="F252" i="17"/>
  <c r="N244" i="17"/>
  <c r="D243" i="17"/>
  <c r="F243" i="17" s="1"/>
  <c r="D364" i="17"/>
  <c r="N365" i="17"/>
  <c r="M67" i="17"/>
  <c r="C66" i="17"/>
  <c r="D66" i="17"/>
  <c r="E65" i="17"/>
  <c r="F65" i="17"/>
  <c r="N419" i="17"/>
  <c r="F141" i="17"/>
  <c r="N189" i="17"/>
  <c r="E141" i="17"/>
  <c r="E54" i="17"/>
  <c r="N70" i="17"/>
  <c r="N452" i="17"/>
  <c r="D451" i="17"/>
  <c r="D84" i="17"/>
  <c r="F84" i="17" s="1"/>
  <c r="N85" i="17"/>
  <c r="N86" i="17" s="1"/>
  <c r="E83" i="17"/>
  <c r="F83" i="17"/>
  <c r="N344" i="17"/>
  <c r="D343" i="17"/>
  <c r="C343" i="17"/>
  <c r="D55" i="17"/>
  <c r="N56" i="17"/>
  <c r="C55" i="17"/>
  <c r="N144" i="17"/>
  <c r="D143" i="17"/>
  <c r="C143" i="17"/>
  <c r="E142" i="17"/>
  <c r="F142" i="17"/>
  <c r="E342" i="17"/>
  <c r="F342" i="17"/>
  <c r="F54" i="17"/>
  <c r="C349" i="17"/>
  <c r="K350" i="17"/>
  <c r="AG40" i="1"/>
  <c r="AN38" i="1"/>
  <c r="Z42" i="1"/>
  <c r="L47" i="1"/>
  <c r="N26" i="1"/>
  <c r="AI19" i="1"/>
  <c r="AB22" i="1"/>
  <c r="AL21" i="1"/>
  <c r="AG21" i="1"/>
  <c r="AH21" i="1" s="1"/>
  <c r="L28" i="1"/>
  <c r="M28" i="1" s="1"/>
  <c r="Z23" i="1"/>
  <c r="X24" i="1"/>
  <c r="Q27" i="1"/>
  <c r="AN19" i="1"/>
  <c r="AO19" i="1" s="1"/>
  <c r="AE22" i="1"/>
  <c r="U24" i="1"/>
  <c r="S25" i="1"/>
  <c r="T25" i="1" s="1"/>
  <c r="Y6" i="1"/>
  <c r="X6" i="1" s="1"/>
  <c r="K6" i="1"/>
  <c r="J6" i="1" s="1"/>
  <c r="AS6" i="1"/>
  <c r="AT37" i="1"/>
  <c r="AM6" i="1"/>
  <c r="AL6" i="1" s="1"/>
  <c r="AS37" i="1"/>
  <c r="AT17" i="1"/>
  <c r="AS18" i="1" s="1"/>
  <c r="K31" i="1"/>
  <c r="AT18" i="1"/>
  <c r="AM19" i="1"/>
  <c r="X44" i="1"/>
  <c r="Y24" i="1"/>
  <c r="AL40" i="1"/>
  <c r="AE42" i="1"/>
  <c r="R27" i="1"/>
  <c r="Y43" i="1"/>
  <c r="AF41" i="1"/>
  <c r="AM21" i="1"/>
  <c r="AM39" i="1"/>
  <c r="AM20" i="1"/>
  <c r="AA23" i="1"/>
  <c r="AS38" i="1"/>
  <c r="AF22" i="1"/>
  <c r="R44" i="1" l="1"/>
  <c r="S44" i="1" s="1"/>
  <c r="Q45" i="1"/>
  <c r="K174" i="23"/>
  <c r="E176" i="23"/>
  <c r="F314" i="17"/>
  <c r="D99" i="17"/>
  <c r="F99" i="17" s="1"/>
  <c r="N100" i="17"/>
  <c r="E181" i="17"/>
  <c r="F181" i="17"/>
  <c r="E82" i="17"/>
  <c r="F82" i="17"/>
  <c r="K175" i="23"/>
  <c r="K176" i="23"/>
  <c r="M388" i="17"/>
  <c r="D387" i="17"/>
  <c r="N125" i="17"/>
  <c r="D124" i="17"/>
  <c r="F124" i="17" s="1"/>
  <c r="E264" i="17"/>
  <c r="F264" i="17"/>
  <c r="D315" i="17"/>
  <c r="C315" i="17"/>
  <c r="M316" i="17"/>
  <c r="E279" i="17"/>
  <c r="F279" i="17"/>
  <c r="M266" i="17"/>
  <c r="D265" i="17"/>
  <c r="C265" i="17"/>
  <c r="E175" i="23"/>
  <c r="E13" i="17"/>
  <c r="C182" i="17"/>
  <c r="D182" i="17"/>
  <c r="M183" i="17"/>
  <c r="C159" i="17"/>
  <c r="E159" i="17" s="1"/>
  <c r="M160" i="17"/>
  <c r="M281" i="17"/>
  <c r="C280" i="17"/>
  <c r="D280" i="17"/>
  <c r="M274" i="17"/>
  <c r="C273" i="17"/>
  <c r="E273" i="17" s="1"/>
  <c r="E132" i="17"/>
  <c r="F132" i="17"/>
  <c r="D381" i="17"/>
  <c r="N382" i="17"/>
  <c r="D382" i="17" s="1"/>
  <c r="D359" i="17"/>
  <c r="N360" i="17"/>
  <c r="N134" i="17"/>
  <c r="C133" i="17"/>
  <c r="D133" i="17"/>
  <c r="D412" i="17"/>
  <c r="N413" i="17"/>
  <c r="J50" i="1"/>
  <c r="K50" i="1" s="1"/>
  <c r="L50" i="1" s="1"/>
  <c r="J33" i="1"/>
  <c r="D365" i="17"/>
  <c r="N366" i="17"/>
  <c r="D366" i="17" s="1"/>
  <c r="N273" i="17"/>
  <c r="D272" i="17"/>
  <c r="F272" i="17" s="1"/>
  <c r="D320" i="17"/>
  <c r="F320" i="17" s="1"/>
  <c r="N321" i="17"/>
  <c r="D321" i="17" s="1"/>
  <c r="F321" i="17" s="1"/>
  <c r="N283" i="17"/>
  <c r="N245" i="17"/>
  <c r="C244" i="17"/>
  <c r="D244" i="17"/>
  <c r="D86" i="17"/>
  <c r="F86" i="17" s="1"/>
  <c r="N87" i="17"/>
  <c r="M68" i="17"/>
  <c r="D67" i="17"/>
  <c r="C67" i="17"/>
  <c r="F66" i="17"/>
  <c r="E66" i="17"/>
  <c r="D419" i="17"/>
  <c r="N420" i="17"/>
  <c r="N190" i="17"/>
  <c r="D56" i="17"/>
  <c r="C56" i="17"/>
  <c r="E56" i="17" s="1"/>
  <c r="N57" i="17"/>
  <c r="E343" i="17"/>
  <c r="F343" i="17"/>
  <c r="D144" i="17"/>
  <c r="C144" i="17"/>
  <c r="N145" i="17"/>
  <c r="D85" i="17"/>
  <c r="C85" i="17"/>
  <c r="N345" i="17"/>
  <c r="D344" i="17"/>
  <c r="C344" i="17"/>
  <c r="N71" i="17"/>
  <c r="E55" i="17"/>
  <c r="F55" i="17"/>
  <c r="N453" i="17"/>
  <c r="D452" i="17"/>
  <c r="E143" i="17"/>
  <c r="F143" i="17"/>
  <c r="AG41" i="1"/>
  <c r="E349" i="17"/>
  <c r="C350" i="17"/>
  <c r="K351" i="17"/>
  <c r="AN39" i="1"/>
  <c r="Z43" i="1"/>
  <c r="AI20" i="1"/>
  <c r="AP18" i="1"/>
  <c r="N27" i="1"/>
  <c r="AB23" i="1"/>
  <c r="U25" i="1"/>
  <c r="S26" i="1"/>
  <c r="T26" i="1" s="1"/>
  <c r="AL22" i="1"/>
  <c r="AE23" i="1"/>
  <c r="Z24" i="1"/>
  <c r="X25" i="1"/>
  <c r="Q28" i="1"/>
  <c r="AG22" i="1"/>
  <c r="AH22" i="1" s="1"/>
  <c r="L29" i="1"/>
  <c r="M29" i="1" s="1"/>
  <c r="AS19" i="1"/>
  <c r="AS17" i="1"/>
  <c r="AU18" i="1"/>
  <c r="AV18" i="1" s="1"/>
  <c r="BA4" i="1"/>
  <c r="AN20" i="1"/>
  <c r="AO20" i="1" s="1"/>
  <c r="AA24" i="1"/>
  <c r="Y44" i="1"/>
  <c r="X45" i="1"/>
  <c r="K32" i="1"/>
  <c r="AF42" i="1"/>
  <c r="AS39" i="1"/>
  <c r="AT38" i="1"/>
  <c r="Y25" i="1"/>
  <c r="AE43" i="1"/>
  <c r="AM40" i="1"/>
  <c r="AL41" i="1"/>
  <c r="AF23" i="1"/>
  <c r="AM22" i="1"/>
  <c r="R28" i="1"/>
  <c r="R45" i="1" l="1"/>
  <c r="S45" i="1" s="1"/>
  <c r="Q46" i="1"/>
  <c r="C274" i="17"/>
  <c r="E274" i="17" s="1"/>
  <c r="M275" i="17"/>
  <c r="C275" i="17" s="1"/>
  <c r="E275" i="17" s="1"/>
  <c r="M161" i="17"/>
  <c r="C160" i="17"/>
  <c r="E160" i="17" s="1"/>
  <c r="E182" i="17"/>
  <c r="F182" i="17"/>
  <c r="D316" i="17"/>
  <c r="M317" i="17"/>
  <c r="C316" i="17"/>
  <c r="M389" i="17"/>
  <c r="D388" i="17"/>
  <c r="C266" i="17"/>
  <c r="M267" i="17"/>
  <c r="D266" i="17"/>
  <c r="E315" i="17"/>
  <c r="F315" i="17"/>
  <c r="E280" i="17"/>
  <c r="F280" i="17"/>
  <c r="C183" i="17"/>
  <c r="D183" i="17"/>
  <c r="M184" i="17"/>
  <c r="N126" i="17"/>
  <c r="D126" i="17" s="1"/>
  <c r="F126" i="17" s="1"/>
  <c r="D125" i="17"/>
  <c r="F125" i="17" s="1"/>
  <c r="M282" i="17"/>
  <c r="D281" i="17"/>
  <c r="C281" i="17"/>
  <c r="E265" i="17"/>
  <c r="F265" i="17"/>
  <c r="N101" i="17"/>
  <c r="D100" i="17"/>
  <c r="F100" i="17" s="1"/>
  <c r="N414" i="17"/>
  <c r="D413" i="17"/>
  <c r="N135" i="17"/>
  <c r="D134" i="17"/>
  <c r="C134" i="17"/>
  <c r="N361" i="17"/>
  <c r="D360" i="17"/>
  <c r="E133" i="17"/>
  <c r="F133" i="17"/>
  <c r="J51" i="1"/>
  <c r="K51" i="1" s="1"/>
  <c r="L51" i="1" s="1"/>
  <c r="AS20" i="1"/>
  <c r="J34" i="1"/>
  <c r="D87" i="17"/>
  <c r="F87" i="17" s="1"/>
  <c r="N88" i="17"/>
  <c r="N284" i="17"/>
  <c r="D245" i="17"/>
  <c r="F245" i="17" s="1"/>
  <c r="N246" i="17"/>
  <c r="D246" i="17" s="1"/>
  <c r="F246" i="17" s="1"/>
  <c r="D273" i="17"/>
  <c r="F273" i="17" s="1"/>
  <c r="N274" i="17"/>
  <c r="E244" i="17"/>
  <c r="F244" i="17"/>
  <c r="F67" i="17"/>
  <c r="E67" i="17"/>
  <c r="M69" i="17"/>
  <c r="D68" i="17"/>
  <c r="C68" i="17"/>
  <c r="N421" i="17"/>
  <c r="D420" i="17"/>
  <c r="N191" i="17"/>
  <c r="F56" i="17"/>
  <c r="N346" i="17"/>
  <c r="D345" i="17"/>
  <c r="C345" i="17"/>
  <c r="N454" i="17"/>
  <c r="D453" i="17"/>
  <c r="F344" i="17"/>
  <c r="E344" i="17"/>
  <c r="E144" i="17"/>
  <c r="F144" i="17"/>
  <c r="D57" i="17"/>
  <c r="C57" i="17"/>
  <c r="N58" i="17"/>
  <c r="E85" i="17"/>
  <c r="F85" i="17"/>
  <c r="N72" i="17"/>
  <c r="N146" i="17"/>
  <c r="C145" i="17"/>
  <c r="D145" i="17"/>
  <c r="AG42" i="1"/>
  <c r="Z44" i="1"/>
  <c r="E350" i="17"/>
  <c r="C351" i="17"/>
  <c r="K352" i="17"/>
  <c r="AN40" i="1"/>
  <c r="AU38" i="1"/>
  <c r="N28" i="1"/>
  <c r="AP19" i="1"/>
  <c r="AI21" i="1"/>
  <c r="AB24" i="1"/>
  <c r="Z25" i="1"/>
  <c r="AA25" i="1" s="1"/>
  <c r="AM4" i="1"/>
  <c r="AL4" i="1" s="1"/>
  <c r="K4" i="1"/>
  <c r="J4" i="1" s="1"/>
  <c r="AT4" i="1"/>
  <c r="AS4" i="1" s="1"/>
  <c r="BA37" i="1"/>
  <c r="AZ4" i="1"/>
  <c r="Y4" i="1"/>
  <c r="X4" i="1" s="1"/>
  <c r="AZ37" i="1"/>
  <c r="BA17" i="1"/>
  <c r="AZ18" i="1" s="1"/>
  <c r="AL23" i="1"/>
  <c r="AW18" i="1"/>
  <c r="AU19" i="1"/>
  <c r="AV19" i="1" s="1"/>
  <c r="AN21" i="1"/>
  <c r="AO21" i="1" s="1"/>
  <c r="Q29" i="1"/>
  <c r="L30" i="1"/>
  <c r="M30" i="1" s="1"/>
  <c r="X26" i="1"/>
  <c r="AG23" i="1"/>
  <c r="AH23" i="1" s="1"/>
  <c r="U26" i="1"/>
  <c r="S27" i="1"/>
  <c r="T27" i="1" s="1"/>
  <c r="AE24" i="1"/>
  <c r="AT19" i="1"/>
  <c r="K33" i="1"/>
  <c r="R29" i="1"/>
  <c r="AL42" i="1"/>
  <c r="AE44" i="1"/>
  <c r="Y45" i="1"/>
  <c r="X46" i="1"/>
  <c r="AS40" i="1"/>
  <c r="AZ38" i="1"/>
  <c r="AF24" i="1"/>
  <c r="AM41" i="1"/>
  <c r="AF43" i="1"/>
  <c r="AT39" i="1"/>
  <c r="AM23" i="1"/>
  <c r="Y26" i="1"/>
  <c r="R46" i="1" l="1"/>
  <c r="S46" i="1" s="1"/>
  <c r="Q47" i="1"/>
  <c r="C161" i="17"/>
  <c r="E161" i="17" s="1"/>
  <c r="M162" i="17"/>
  <c r="J52" i="1"/>
  <c r="K52" i="1" s="1"/>
  <c r="L52" i="1" s="1"/>
  <c r="E281" i="17"/>
  <c r="F281" i="17"/>
  <c r="D389" i="17"/>
  <c r="M390" i="17"/>
  <c r="D390" i="17" s="1"/>
  <c r="M283" i="17"/>
  <c r="D282" i="17"/>
  <c r="C282" i="17"/>
  <c r="F266" i="17"/>
  <c r="E266" i="17"/>
  <c r="C317" i="17"/>
  <c r="D317" i="17"/>
  <c r="E183" i="17"/>
  <c r="F183" i="17"/>
  <c r="D101" i="17"/>
  <c r="F101" i="17" s="1"/>
  <c r="N102" i="17"/>
  <c r="D184" i="17"/>
  <c r="C184" i="17"/>
  <c r="M185" i="17"/>
  <c r="C267" i="17"/>
  <c r="D267" i="17"/>
  <c r="E316" i="17"/>
  <c r="F316" i="17"/>
  <c r="N136" i="17"/>
  <c r="D136" i="17" s="1"/>
  <c r="F136" i="17" s="1"/>
  <c r="D135" i="17"/>
  <c r="F135" i="17" s="1"/>
  <c r="D361" i="17"/>
  <c r="N362" i="17"/>
  <c r="D362" i="17" s="1"/>
  <c r="E134" i="17"/>
  <c r="F134" i="17"/>
  <c r="N415" i="17"/>
  <c r="D414" i="17"/>
  <c r="J35" i="1"/>
  <c r="AS21" i="1"/>
  <c r="N275" i="17"/>
  <c r="D275" i="17" s="1"/>
  <c r="F275" i="17" s="1"/>
  <c r="D274" i="17"/>
  <c r="F274" i="17" s="1"/>
  <c r="N285" i="17"/>
  <c r="C88" i="17"/>
  <c r="E88" i="17" s="1"/>
  <c r="N89" i="17"/>
  <c r="D88" i="17"/>
  <c r="M70" i="17"/>
  <c r="D69" i="17"/>
  <c r="C69" i="17"/>
  <c r="F68" i="17"/>
  <c r="E68" i="17"/>
  <c r="N422" i="17"/>
  <c r="D421" i="17"/>
  <c r="N192" i="17"/>
  <c r="D58" i="17"/>
  <c r="N59" i="17"/>
  <c r="N60" i="17" s="1"/>
  <c r="C58" i="17"/>
  <c r="N73" i="17"/>
  <c r="E345" i="17"/>
  <c r="F345" i="17"/>
  <c r="N347" i="17"/>
  <c r="N348" i="17" s="1"/>
  <c r="N349" i="17" s="1"/>
  <c r="D346" i="17"/>
  <c r="C346" i="17"/>
  <c r="N455" i="17"/>
  <c r="D454" i="17"/>
  <c r="N147" i="17"/>
  <c r="C146" i="17"/>
  <c r="D146" i="17"/>
  <c r="E145" i="17"/>
  <c r="F145" i="17"/>
  <c r="E57" i="17"/>
  <c r="F57" i="17"/>
  <c r="AN41" i="1"/>
  <c r="Z45" i="1"/>
  <c r="AG43" i="1"/>
  <c r="E351" i="17"/>
  <c r="C352" i="17"/>
  <c r="K353" i="17"/>
  <c r="AU39" i="1"/>
  <c r="AP20" i="1"/>
  <c r="N29" i="1"/>
  <c r="AI22" i="1"/>
  <c r="J53" i="1"/>
  <c r="K53" i="1" s="1"/>
  <c r="AL24" i="1"/>
  <c r="X27" i="1"/>
  <c r="AG24" i="1"/>
  <c r="AH24" i="1" s="1"/>
  <c r="AW19" i="1"/>
  <c r="AU20" i="1"/>
  <c r="AV20" i="1" s="1"/>
  <c r="U27" i="1"/>
  <c r="S28" i="1"/>
  <c r="T28" i="1" s="1"/>
  <c r="AN22" i="1"/>
  <c r="AO22" i="1" s="1"/>
  <c r="AE25" i="1"/>
  <c r="Q30" i="1"/>
  <c r="AB25" i="1"/>
  <c r="Z26" i="1"/>
  <c r="AA26" i="1" s="1"/>
  <c r="L31" i="1"/>
  <c r="M31" i="1" s="1"/>
  <c r="AZ19" i="1"/>
  <c r="AZ17" i="1"/>
  <c r="BB18" i="1"/>
  <c r="BC18" i="1" s="1"/>
  <c r="BH2" i="1"/>
  <c r="AS41" i="1"/>
  <c r="AT41" i="1" s="1"/>
  <c r="BA18" i="1"/>
  <c r="AT20" i="1"/>
  <c r="AF44" i="1"/>
  <c r="K34" i="1"/>
  <c r="X47" i="1"/>
  <c r="AM42" i="1"/>
  <c r="K35" i="1"/>
  <c r="AE45" i="1"/>
  <c r="BA38" i="1"/>
  <c r="AF25" i="1"/>
  <c r="AL43" i="1"/>
  <c r="R30" i="1"/>
  <c r="AZ39" i="1"/>
  <c r="Y46" i="1"/>
  <c r="AT40" i="1"/>
  <c r="AM24" i="1"/>
  <c r="Y27" i="1"/>
  <c r="R47" i="1" l="1"/>
  <c r="S47" i="1" s="1"/>
  <c r="Q48" i="1"/>
  <c r="M284" i="17"/>
  <c r="C283" i="17"/>
  <c r="D283" i="17"/>
  <c r="N103" i="17"/>
  <c r="D103" i="17" s="1"/>
  <c r="F103" i="17" s="1"/>
  <c r="D102" i="17"/>
  <c r="F102" i="17" s="1"/>
  <c r="F267" i="17"/>
  <c r="E267" i="17"/>
  <c r="M186" i="17"/>
  <c r="C185" i="17"/>
  <c r="D185" i="17"/>
  <c r="E282" i="17"/>
  <c r="F282" i="17"/>
  <c r="C162" i="17"/>
  <c r="E162" i="17" s="1"/>
  <c r="M163" i="17"/>
  <c r="E184" i="17"/>
  <c r="F184" i="17"/>
  <c r="F317" i="17"/>
  <c r="E317" i="17"/>
  <c r="N416" i="17"/>
  <c r="D415" i="17"/>
  <c r="AS22" i="1"/>
  <c r="AZ20" i="1"/>
  <c r="F88" i="17"/>
  <c r="D349" i="17"/>
  <c r="F349" i="17" s="1"/>
  <c r="N350" i="17"/>
  <c r="D89" i="17"/>
  <c r="C89" i="17"/>
  <c r="N90" i="17"/>
  <c r="N286" i="17"/>
  <c r="D60" i="17"/>
  <c r="N61" i="17"/>
  <c r="C60" i="17"/>
  <c r="E60" i="17" s="1"/>
  <c r="F69" i="17"/>
  <c r="E69" i="17"/>
  <c r="M71" i="17"/>
  <c r="D70" i="17"/>
  <c r="C70" i="17"/>
  <c r="D348" i="17"/>
  <c r="C348" i="17"/>
  <c r="D422" i="17"/>
  <c r="N423" i="17"/>
  <c r="N193" i="17"/>
  <c r="N456" i="17"/>
  <c r="D455" i="17"/>
  <c r="D59" i="17"/>
  <c r="C59" i="17"/>
  <c r="E59" i="17" s="1"/>
  <c r="E58" i="17"/>
  <c r="F58" i="17"/>
  <c r="N148" i="17"/>
  <c r="C147" i="17"/>
  <c r="D147" i="17"/>
  <c r="F146" i="17"/>
  <c r="E146" i="17"/>
  <c r="F346" i="17"/>
  <c r="E346" i="17"/>
  <c r="N74" i="17"/>
  <c r="D347" i="17"/>
  <c r="C347" i="17"/>
  <c r="AE46" i="1"/>
  <c r="Z46" i="1"/>
  <c r="AG44" i="1"/>
  <c r="BB38" i="1"/>
  <c r="AN42" i="1"/>
  <c r="E352" i="17"/>
  <c r="K354" i="17"/>
  <c r="AL44" i="1"/>
  <c r="AU40" i="1"/>
  <c r="X48" i="1"/>
  <c r="Y48" i="1" s="1"/>
  <c r="N30" i="1"/>
  <c r="AP21" i="1"/>
  <c r="AI23" i="1"/>
  <c r="L53" i="1"/>
  <c r="J54" i="1"/>
  <c r="K54" i="1" s="1"/>
  <c r="AN23" i="1"/>
  <c r="AO23" i="1" s="1"/>
  <c r="AG25" i="1"/>
  <c r="AH25" i="1" s="1"/>
  <c r="Y2" i="1"/>
  <c r="X2" i="1" s="1"/>
  <c r="BA2" i="1"/>
  <c r="AZ2" i="1" s="1"/>
  <c r="BH37" i="1"/>
  <c r="AM2" i="1"/>
  <c r="AL2" i="1" s="1"/>
  <c r="AT2" i="1"/>
  <c r="AS2" i="1" s="1"/>
  <c r="K2" i="1"/>
  <c r="J2" i="1" s="1"/>
  <c r="BG2" i="1"/>
  <c r="BG37" i="1"/>
  <c r="BH17" i="1"/>
  <c r="BG18" i="1" s="1"/>
  <c r="AE26" i="1"/>
  <c r="Q31" i="1"/>
  <c r="AL25" i="1"/>
  <c r="AZ21" i="1"/>
  <c r="AW20" i="1"/>
  <c r="AU21" i="1"/>
  <c r="AV21" i="1" s="1"/>
  <c r="L32" i="1"/>
  <c r="M32" i="1" s="1"/>
  <c r="AB26" i="1"/>
  <c r="Z27" i="1"/>
  <c r="AA27" i="1" s="1"/>
  <c r="U28" i="1"/>
  <c r="S29" i="1"/>
  <c r="T29" i="1" s="1"/>
  <c r="BB19" i="1"/>
  <c r="BC19" i="1" s="1"/>
  <c r="X28" i="1"/>
  <c r="AS42" i="1"/>
  <c r="AT42" i="1" s="1"/>
  <c r="R31" i="1"/>
  <c r="BA20" i="1"/>
  <c r="AF26" i="1"/>
  <c r="BG38" i="1"/>
  <c r="BA39" i="1"/>
  <c r="AT21" i="1"/>
  <c r="Y28" i="1"/>
  <c r="BA21" i="1"/>
  <c r="BA19" i="1"/>
  <c r="AM43" i="1"/>
  <c r="AM25" i="1"/>
  <c r="AF45" i="1"/>
  <c r="Y47" i="1"/>
  <c r="AZ40" i="1"/>
  <c r="Q49" i="1" l="1"/>
  <c r="R48" i="1"/>
  <c r="S48" i="1" s="1"/>
  <c r="C186" i="17"/>
  <c r="M187" i="17"/>
  <c r="D186" i="17"/>
  <c r="M164" i="17"/>
  <c r="C163" i="17"/>
  <c r="E163" i="17" s="1"/>
  <c r="F283" i="17"/>
  <c r="E283" i="17"/>
  <c r="F185" i="17"/>
  <c r="E185" i="17"/>
  <c r="M285" i="17"/>
  <c r="C284" i="17"/>
  <c r="D284" i="17"/>
  <c r="D416" i="17"/>
  <c r="N417" i="17"/>
  <c r="AE47" i="1"/>
  <c r="AE48" i="1" s="1"/>
  <c r="AF46" i="1"/>
  <c r="AL45" i="1"/>
  <c r="AL46" i="1" s="1"/>
  <c r="AM46" i="1" s="1"/>
  <c r="AM44" i="1"/>
  <c r="AS23" i="1"/>
  <c r="C90" i="17"/>
  <c r="D90" i="17"/>
  <c r="D61" i="17"/>
  <c r="F61" i="17" s="1"/>
  <c r="N62" i="17"/>
  <c r="D62" i="17" s="1"/>
  <c r="F62" i="17" s="1"/>
  <c r="E89" i="17"/>
  <c r="F89" i="17"/>
  <c r="N351" i="17"/>
  <c r="D350" i="17"/>
  <c r="F350" i="17" s="1"/>
  <c r="N287" i="17"/>
  <c r="F60" i="17"/>
  <c r="M72" i="17"/>
  <c r="C71" i="17"/>
  <c r="D71" i="17"/>
  <c r="E70" i="17"/>
  <c r="F70" i="17"/>
  <c r="F348" i="17"/>
  <c r="E348" i="17"/>
  <c r="N424" i="17"/>
  <c r="D423" i="17"/>
  <c r="N194" i="17"/>
  <c r="F347" i="17"/>
  <c r="E347" i="17"/>
  <c r="N457" i="17"/>
  <c r="D456" i="17"/>
  <c r="F59" i="17"/>
  <c r="N75" i="17"/>
  <c r="N76" i="17" s="1"/>
  <c r="D148" i="17"/>
  <c r="C148" i="17"/>
  <c r="N149" i="17"/>
  <c r="F147" i="17"/>
  <c r="E147" i="17"/>
  <c r="Z47" i="1"/>
  <c r="AG45" i="1"/>
  <c r="AN43" i="1"/>
  <c r="BB39" i="1"/>
  <c r="AG46" i="1"/>
  <c r="C354" i="17"/>
  <c r="K355" i="17"/>
  <c r="AN44" i="1"/>
  <c r="AU41" i="1"/>
  <c r="AZ41" i="1"/>
  <c r="BA41" i="1" s="1"/>
  <c r="Z48" i="1"/>
  <c r="X49" i="1"/>
  <c r="Y49" i="1" s="1"/>
  <c r="N31" i="1"/>
  <c r="AP22" i="1"/>
  <c r="AI24" i="1"/>
  <c r="BD18" i="1"/>
  <c r="L54" i="1"/>
  <c r="J55" i="1"/>
  <c r="K55" i="1" s="1"/>
  <c r="AE27" i="1"/>
  <c r="BB20" i="1"/>
  <c r="BC20" i="1" s="1"/>
  <c r="U29" i="1"/>
  <c r="S30" i="1"/>
  <c r="T30" i="1" s="1"/>
  <c r="AN24" i="1"/>
  <c r="AO24" i="1" s="1"/>
  <c r="L33" i="1"/>
  <c r="M33" i="1" s="1"/>
  <c r="BG17" i="1"/>
  <c r="BG19" i="1"/>
  <c r="BI18" i="1"/>
  <c r="BJ18" i="1" s="1"/>
  <c r="AB27" i="1"/>
  <c r="Z28" i="1"/>
  <c r="AA28" i="1" s="1"/>
  <c r="X29" i="1"/>
  <c r="Q32" i="1"/>
  <c r="AW21" i="1"/>
  <c r="AU22" i="1"/>
  <c r="AV22" i="1" s="1"/>
  <c r="AL26" i="1"/>
  <c r="AG26" i="1"/>
  <c r="AH26" i="1" s="1"/>
  <c r="AZ22" i="1"/>
  <c r="AS43" i="1"/>
  <c r="AT43" i="1" s="1"/>
  <c r="BA40" i="1"/>
  <c r="AF27" i="1"/>
  <c r="BH18" i="1"/>
  <c r="BH38" i="1"/>
  <c r="R32" i="1"/>
  <c r="AT22" i="1"/>
  <c r="BG39" i="1"/>
  <c r="Y29" i="1"/>
  <c r="AM26" i="1"/>
  <c r="BA22" i="1"/>
  <c r="R49" i="1" l="1"/>
  <c r="S49" i="1" s="1"/>
  <c r="Q50" i="1"/>
  <c r="M165" i="17"/>
  <c r="C164" i="17"/>
  <c r="E164" i="17" s="1"/>
  <c r="E284" i="17"/>
  <c r="F284" i="17"/>
  <c r="M286" i="17"/>
  <c r="D285" i="17"/>
  <c r="C285" i="17"/>
  <c r="D187" i="17"/>
  <c r="C187" i="17"/>
  <c r="M188" i="17"/>
  <c r="E186" i="17"/>
  <c r="F186" i="17"/>
  <c r="N418" i="17"/>
  <c r="D418" i="17" s="1"/>
  <c r="D417" i="17"/>
  <c r="AS24" i="1"/>
  <c r="AF48" i="1"/>
  <c r="AG48" i="1" s="1"/>
  <c r="AM45" i="1"/>
  <c r="AN45" i="1" s="1"/>
  <c r="AF47" i="1"/>
  <c r="AG47" i="1" s="1"/>
  <c r="BG20" i="1"/>
  <c r="BG21" i="1" s="1"/>
  <c r="N352" i="17"/>
  <c r="D351" i="17"/>
  <c r="F351" i="17" s="1"/>
  <c r="E90" i="17"/>
  <c r="F90" i="17"/>
  <c r="N288" i="17"/>
  <c r="D287" i="17"/>
  <c r="F287" i="17" s="1"/>
  <c r="F71" i="17"/>
  <c r="E71" i="17"/>
  <c r="M73" i="17"/>
  <c r="C72" i="17"/>
  <c r="D72" i="17"/>
  <c r="D424" i="17"/>
  <c r="N425" i="17"/>
  <c r="N195" i="17"/>
  <c r="E148" i="17"/>
  <c r="F148" i="17"/>
  <c r="N150" i="17"/>
  <c r="D149" i="17"/>
  <c r="C149" i="17"/>
  <c r="D457" i="17"/>
  <c r="N458" i="17"/>
  <c r="BI38" i="1"/>
  <c r="BB40" i="1"/>
  <c r="AE49" i="1"/>
  <c r="F354" i="17"/>
  <c r="E354" i="17"/>
  <c r="C355" i="17"/>
  <c r="K356" i="17"/>
  <c r="AU42" i="1"/>
  <c r="AZ42" i="1"/>
  <c r="BA42" i="1" s="1"/>
  <c r="BB41" i="1"/>
  <c r="AN46" i="1"/>
  <c r="AL47" i="1"/>
  <c r="AM47" i="1" s="1"/>
  <c r="Z49" i="1"/>
  <c r="X50" i="1"/>
  <c r="Y50" i="1" s="1"/>
  <c r="N32" i="1"/>
  <c r="AI25" i="1"/>
  <c r="AP23" i="1"/>
  <c r="BD19" i="1"/>
  <c r="L55" i="1"/>
  <c r="J56" i="1"/>
  <c r="K56" i="1" s="1"/>
  <c r="AE28" i="1"/>
  <c r="BI19" i="1"/>
  <c r="BJ19" i="1" s="1"/>
  <c r="L34" i="1"/>
  <c r="M34" i="1" s="1"/>
  <c r="AZ23" i="1"/>
  <c r="AW22" i="1"/>
  <c r="AU23" i="1"/>
  <c r="AV23" i="1" s="1"/>
  <c r="AB28" i="1"/>
  <c r="Z29" i="1"/>
  <c r="AA29" i="1" s="1"/>
  <c r="U30" i="1"/>
  <c r="S31" i="1"/>
  <c r="T31" i="1" s="1"/>
  <c r="X30" i="1"/>
  <c r="AG27" i="1"/>
  <c r="AH27" i="1" s="1"/>
  <c r="AL27" i="1"/>
  <c r="Q33" i="1"/>
  <c r="AN25" i="1"/>
  <c r="AO25" i="1" s="1"/>
  <c r="BB21" i="1"/>
  <c r="BC21" i="1" s="1"/>
  <c r="AS44" i="1"/>
  <c r="AT44" i="1" s="1"/>
  <c r="AT23" i="1"/>
  <c r="R33" i="1"/>
  <c r="BH39" i="1"/>
  <c r="AF28" i="1"/>
  <c r="BH19" i="1"/>
  <c r="Y30" i="1"/>
  <c r="BG40" i="1"/>
  <c r="BH20" i="1"/>
  <c r="BH21" i="1"/>
  <c r="BA23" i="1"/>
  <c r="AM27" i="1"/>
  <c r="R50" i="1" l="1"/>
  <c r="S50" i="1" s="1"/>
  <c r="Q51" i="1"/>
  <c r="E285" i="17"/>
  <c r="F285" i="17"/>
  <c r="D188" i="17"/>
  <c r="C188" i="17"/>
  <c r="E188" i="17" s="1"/>
  <c r="M189" i="17"/>
  <c r="E187" i="17"/>
  <c r="F187" i="17"/>
  <c r="D286" i="17"/>
  <c r="C286" i="17"/>
  <c r="M166" i="17"/>
  <c r="C165" i="17"/>
  <c r="E165" i="17" s="1"/>
  <c r="AF49" i="1"/>
  <c r="AG49" i="1" s="1"/>
  <c r="AS25" i="1"/>
  <c r="D352" i="17"/>
  <c r="F352" i="17" s="1"/>
  <c r="N353" i="17"/>
  <c r="N289" i="17"/>
  <c r="D288" i="17"/>
  <c r="F288" i="17" s="1"/>
  <c r="M74" i="17"/>
  <c r="C73" i="17"/>
  <c r="D73" i="17"/>
  <c r="F72" i="17"/>
  <c r="E72" i="17"/>
  <c r="D425" i="17"/>
  <c r="N426" i="17"/>
  <c r="N196" i="17"/>
  <c r="N151" i="17"/>
  <c r="C150" i="17"/>
  <c r="E150" i="17" s="1"/>
  <c r="D150" i="17"/>
  <c r="N459" i="17"/>
  <c r="D458" i="17"/>
  <c r="E149" i="17"/>
  <c r="F149" i="17"/>
  <c r="AE50" i="1"/>
  <c r="BI39" i="1"/>
  <c r="F355" i="17"/>
  <c r="E355" i="17"/>
  <c r="C356" i="17"/>
  <c r="K357" i="17"/>
  <c r="AU43" i="1"/>
  <c r="AN47" i="1"/>
  <c r="BB42" i="1"/>
  <c r="AZ43" i="1"/>
  <c r="BA43" i="1" s="1"/>
  <c r="AL48" i="1"/>
  <c r="X51" i="1"/>
  <c r="Y51" i="1" s="1"/>
  <c r="Z50" i="1"/>
  <c r="N33" i="1"/>
  <c r="AP24" i="1"/>
  <c r="AI26" i="1"/>
  <c r="BD20" i="1"/>
  <c r="BK18" i="1"/>
  <c r="L56" i="1"/>
  <c r="J57" i="1"/>
  <c r="K57" i="1" s="1"/>
  <c r="L35" i="1"/>
  <c r="AG28" i="1"/>
  <c r="AH28" i="1" s="1"/>
  <c r="AW23" i="1"/>
  <c r="AU24" i="1"/>
  <c r="AV24" i="1" s="1"/>
  <c r="AL28" i="1"/>
  <c r="AE29" i="1"/>
  <c r="AP25" i="1"/>
  <c r="AN26" i="1"/>
  <c r="AO26" i="1" s="1"/>
  <c r="AZ24" i="1"/>
  <c r="BG22" i="1"/>
  <c r="BB22" i="1"/>
  <c r="BC22" i="1" s="1"/>
  <c r="Q34" i="1"/>
  <c r="AB29" i="1"/>
  <c r="Z30" i="1"/>
  <c r="AA30" i="1" s="1"/>
  <c r="BI20" i="1"/>
  <c r="BJ20" i="1" s="1"/>
  <c r="X31" i="1"/>
  <c r="U31" i="1"/>
  <c r="S32" i="1"/>
  <c r="T32" i="1" s="1"/>
  <c r="AS45" i="1"/>
  <c r="AT45" i="1" s="1"/>
  <c r="AF29" i="1"/>
  <c r="BG41" i="1"/>
  <c r="Y31" i="1"/>
  <c r="AT24" i="1"/>
  <c r="BA24" i="1"/>
  <c r="BH22" i="1"/>
  <c r="R34" i="1"/>
  <c r="BH40" i="1"/>
  <c r="AM28" i="1"/>
  <c r="R51" i="1" l="1"/>
  <c r="S51" i="1" s="1"/>
  <c r="Q52" i="1"/>
  <c r="F188" i="17"/>
  <c r="C166" i="17"/>
  <c r="E166" i="17" s="1"/>
  <c r="M167" i="17"/>
  <c r="E286" i="17"/>
  <c r="F286" i="17"/>
  <c r="M190" i="17"/>
  <c r="C189" i="17"/>
  <c r="D189" i="17"/>
  <c r="M35" i="1"/>
  <c r="N35" i="1" s="1"/>
  <c r="AF50" i="1"/>
  <c r="AG50" i="1" s="1"/>
  <c r="AS26" i="1"/>
  <c r="AL49" i="1"/>
  <c r="AM49" i="1" s="1"/>
  <c r="AN49" i="1" s="1"/>
  <c r="AM48" i="1"/>
  <c r="AN48" i="1" s="1"/>
  <c r="N290" i="17"/>
  <c r="D289" i="17"/>
  <c r="F289" i="17" s="1"/>
  <c r="D353" i="17"/>
  <c r="C353" i="17"/>
  <c r="M75" i="17"/>
  <c r="D74" i="17"/>
  <c r="C74" i="17"/>
  <c r="E73" i="17"/>
  <c r="F73" i="17"/>
  <c r="N427" i="17"/>
  <c r="D426" i="17"/>
  <c r="N197" i="17"/>
  <c r="F150" i="17"/>
  <c r="D151" i="17"/>
  <c r="C151" i="17"/>
  <c r="N152" i="17"/>
  <c r="D459" i="17"/>
  <c r="N460" i="17"/>
  <c r="AE51" i="1"/>
  <c r="BI40" i="1"/>
  <c r="F356" i="17"/>
  <c r="E356" i="17"/>
  <c r="C357" i="17"/>
  <c r="K358" i="17"/>
  <c r="AU44" i="1"/>
  <c r="BB43" i="1"/>
  <c r="AZ44" i="1"/>
  <c r="BA44" i="1" s="1"/>
  <c r="Z51" i="1"/>
  <c r="X52" i="1"/>
  <c r="Y52" i="1" s="1"/>
  <c r="AI27" i="1"/>
  <c r="N34" i="1"/>
  <c r="BD21" i="1"/>
  <c r="BK19" i="1"/>
  <c r="L57" i="1"/>
  <c r="J58" i="1"/>
  <c r="K58" i="1" s="1"/>
  <c r="X32" i="1"/>
  <c r="Q35" i="1"/>
  <c r="AL29" i="1"/>
  <c r="BG23" i="1"/>
  <c r="AP26" i="1"/>
  <c r="AN27" i="1"/>
  <c r="AO27" i="1" s="1"/>
  <c r="AB30" i="1"/>
  <c r="Z31" i="1"/>
  <c r="AA31" i="1" s="1"/>
  <c r="AZ25" i="1"/>
  <c r="BI21" i="1"/>
  <c r="BJ21" i="1" s="1"/>
  <c r="AE30" i="1"/>
  <c r="AI28" i="1"/>
  <c r="AG29" i="1"/>
  <c r="AH29" i="1" s="1"/>
  <c r="BD22" i="1"/>
  <c r="BB23" i="1"/>
  <c r="BC23" i="1" s="1"/>
  <c r="U32" i="1"/>
  <c r="S33" i="1"/>
  <c r="T33" i="1" s="1"/>
  <c r="AW24" i="1"/>
  <c r="AU25" i="1"/>
  <c r="AV25" i="1" s="1"/>
  <c r="AS46" i="1"/>
  <c r="AT46" i="1" s="1"/>
  <c r="AT25" i="1"/>
  <c r="BH41" i="1"/>
  <c r="AM29" i="1"/>
  <c r="R35" i="1"/>
  <c r="BG42" i="1"/>
  <c r="Y32" i="1"/>
  <c r="BA25" i="1"/>
  <c r="AF30" i="1"/>
  <c r="BH23" i="1"/>
  <c r="AL50" i="1" l="1"/>
  <c r="AL51" i="1" s="1"/>
  <c r="AL52" i="1" s="1"/>
  <c r="R52" i="1"/>
  <c r="S52" i="1" s="1"/>
  <c r="Q53" i="1"/>
  <c r="E189" i="17"/>
  <c r="F189" i="17"/>
  <c r="C167" i="17"/>
  <c r="E167" i="17" s="1"/>
  <c r="M168" i="17"/>
  <c r="C190" i="17"/>
  <c r="D190" i="17"/>
  <c r="M191" i="17"/>
  <c r="AF51" i="1"/>
  <c r="AG51" i="1" s="1"/>
  <c r="AM50" i="1"/>
  <c r="AS27" i="1"/>
  <c r="F353" i="17"/>
  <c r="E353" i="17"/>
  <c r="D290" i="17"/>
  <c r="F290" i="17" s="1"/>
  <c r="N291" i="17"/>
  <c r="F74" i="17"/>
  <c r="E74" i="17"/>
  <c r="N428" i="17"/>
  <c r="D427" i="17"/>
  <c r="M76" i="17"/>
  <c r="C75" i="17"/>
  <c r="D75" i="17"/>
  <c r="N198" i="17"/>
  <c r="D460" i="17"/>
  <c r="N461" i="17"/>
  <c r="E151" i="17"/>
  <c r="F151" i="17"/>
  <c r="D152" i="17"/>
  <c r="N153" i="17"/>
  <c r="N154" i="17" s="1"/>
  <c r="N155" i="17" s="1"/>
  <c r="C152" i="17"/>
  <c r="E152" i="17" s="1"/>
  <c r="AE52" i="1"/>
  <c r="BI41" i="1"/>
  <c r="F357" i="17"/>
  <c r="E357" i="17"/>
  <c r="C358" i="17"/>
  <c r="K359" i="17"/>
  <c r="AU45" i="1"/>
  <c r="AN50" i="1"/>
  <c r="BB44" i="1"/>
  <c r="AZ45" i="1"/>
  <c r="Z52" i="1"/>
  <c r="X53" i="1"/>
  <c r="Y53" i="1" s="1"/>
  <c r="BK20" i="1"/>
  <c r="J59" i="1"/>
  <c r="K59" i="1" s="1"/>
  <c r="L58" i="1"/>
  <c r="AL30" i="1"/>
  <c r="X33" i="1"/>
  <c r="AW25" i="1"/>
  <c r="AU26" i="1"/>
  <c r="AV26" i="1" s="1"/>
  <c r="AI29" i="1"/>
  <c r="AG30" i="1"/>
  <c r="AH30" i="1" s="1"/>
  <c r="AB31" i="1"/>
  <c r="Z32" i="1"/>
  <c r="AA32" i="1" s="1"/>
  <c r="AZ26" i="1"/>
  <c r="U33" i="1"/>
  <c r="S34" i="1"/>
  <c r="T34" i="1" s="1"/>
  <c r="AE31" i="1"/>
  <c r="AP27" i="1"/>
  <c r="AN28" i="1"/>
  <c r="AO28" i="1" s="1"/>
  <c r="BD23" i="1"/>
  <c r="BB24" i="1"/>
  <c r="BC24" i="1" s="1"/>
  <c r="BG24" i="1"/>
  <c r="BI22" i="1"/>
  <c r="BJ22" i="1" s="1"/>
  <c r="AS47" i="1"/>
  <c r="AT47" i="1" s="1"/>
  <c r="BH24" i="1"/>
  <c r="AT26" i="1"/>
  <c r="AM30" i="1"/>
  <c r="BH42" i="1"/>
  <c r="BG43" i="1"/>
  <c r="Y33" i="1"/>
  <c r="AF31" i="1"/>
  <c r="BA26" i="1"/>
  <c r="R53" i="1" l="1"/>
  <c r="S53" i="1" s="1"/>
  <c r="Q54" i="1"/>
  <c r="C168" i="17"/>
  <c r="E168" i="17" s="1"/>
  <c r="M169" i="17"/>
  <c r="M192" i="17"/>
  <c r="C191" i="17"/>
  <c r="D191" i="17"/>
  <c r="E190" i="17"/>
  <c r="F190" i="17"/>
  <c r="AM52" i="1"/>
  <c r="AN52" i="1" s="1"/>
  <c r="AS28" i="1"/>
  <c r="AM51" i="1"/>
  <c r="AN51" i="1" s="1"/>
  <c r="BA45" i="1"/>
  <c r="BB45" i="1" s="1"/>
  <c r="AE53" i="1"/>
  <c r="AF52" i="1"/>
  <c r="D428" i="17"/>
  <c r="N429" i="17"/>
  <c r="N292" i="17"/>
  <c r="D291" i="17"/>
  <c r="F291" i="17" s="1"/>
  <c r="D155" i="17"/>
  <c r="F155" i="17" s="1"/>
  <c r="N156" i="17"/>
  <c r="C76" i="17"/>
  <c r="D76" i="17"/>
  <c r="E75" i="17"/>
  <c r="F75" i="17"/>
  <c r="D154" i="17"/>
  <c r="C154" i="17"/>
  <c r="N199" i="17"/>
  <c r="N462" i="17"/>
  <c r="D461" i="17"/>
  <c r="D153" i="17"/>
  <c r="C153" i="17"/>
  <c r="F152" i="17"/>
  <c r="AG52" i="1"/>
  <c r="BI42" i="1"/>
  <c r="F358" i="17"/>
  <c r="E358" i="17"/>
  <c r="C359" i="17"/>
  <c r="K360" i="17"/>
  <c r="AZ46" i="1"/>
  <c r="BA46" i="1" s="1"/>
  <c r="AL53" i="1"/>
  <c r="AU46" i="1"/>
  <c r="Z53" i="1"/>
  <c r="X54" i="1"/>
  <c r="Y54" i="1" s="1"/>
  <c r="BK21" i="1"/>
  <c r="L59" i="1"/>
  <c r="J60" i="1"/>
  <c r="K60" i="1" s="1"/>
  <c r="AZ27" i="1"/>
  <c r="AL31" i="1"/>
  <c r="X34" i="1"/>
  <c r="BD24" i="1"/>
  <c r="BB25" i="1"/>
  <c r="BC25" i="1" s="1"/>
  <c r="AW26" i="1"/>
  <c r="AU27" i="1"/>
  <c r="AV27" i="1" s="1"/>
  <c r="BK22" i="1"/>
  <c r="BI23" i="1"/>
  <c r="BJ23" i="1" s="1"/>
  <c r="BG25" i="1"/>
  <c r="S35" i="1"/>
  <c r="U34" i="1"/>
  <c r="AE32" i="1"/>
  <c r="AI30" i="1"/>
  <c r="AG31" i="1"/>
  <c r="AH31" i="1" s="1"/>
  <c r="AP28" i="1"/>
  <c r="AN29" i="1"/>
  <c r="AO29" i="1" s="1"/>
  <c r="AB32" i="1"/>
  <c r="Z33" i="1"/>
  <c r="AA33" i="1" s="1"/>
  <c r="AS48" i="1"/>
  <c r="AT48" i="1" s="1"/>
  <c r="Y34" i="1"/>
  <c r="BH25" i="1"/>
  <c r="AF32" i="1"/>
  <c r="BA27" i="1"/>
  <c r="BH43" i="1"/>
  <c r="AT27" i="1"/>
  <c r="BG44" i="1"/>
  <c r="AM31" i="1"/>
  <c r="R54" i="1" l="1"/>
  <c r="S54" i="1" s="1"/>
  <c r="Q55" i="1"/>
  <c r="E191" i="17"/>
  <c r="F191" i="17"/>
  <c r="C192" i="17"/>
  <c r="D192" i="17"/>
  <c r="M193" i="17"/>
  <c r="M170" i="17"/>
  <c r="C169" i="17"/>
  <c r="E169" i="17" s="1"/>
  <c r="T35" i="1"/>
  <c r="U35" i="1" s="1"/>
  <c r="AS29" i="1"/>
  <c r="AM53" i="1"/>
  <c r="AN53" i="1" s="1"/>
  <c r="AE54" i="1"/>
  <c r="AF53" i="1"/>
  <c r="AG53" i="1" s="1"/>
  <c r="D292" i="17"/>
  <c r="C292" i="17"/>
  <c r="E292" i="17" s="1"/>
  <c r="N293" i="17"/>
  <c r="N157" i="17"/>
  <c r="D156" i="17"/>
  <c r="F156" i="17" s="1"/>
  <c r="N430" i="17"/>
  <c r="D429" i="17"/>
  <c r="E76" i="17"/>
  <c r="F76" i="17"/>
  <c r="E154" i="17"/>
  <c r="F154" i="17"/>
  <c r="N200" i="17"/>
  <c r="D462" i="17"/>
  <c r="N463" i="17"/>
  <c r="E153" i="17"/>
  <c r="F153" i="17"/>
  <c r="BI43" i="1"/>
  <c r="F359" i="17"/>
  <c r="E359" i="17"/>
  <c r="C360" i="17"/>
  <c r="K361" i="17"/>
  <c r="AL54" i="1"/>
  <c r="BB46" i="1"/>
  <c r="AZ47" i="1"/>
  <c r="BA47" i="1" s="1"/>
  <c r="AU47" i="1"/>
  <c r="Z54" i="1"/>
  <c r="X55" i="1"/>
  <c r="Y55" i="1" s="1"/>
  <c r="L60" i="1"/>
  <c r="J61" i="1"/>
  <c r="K61" i="1" s="1"/>
  <c r="BD25" i="1"/>
  <c r="BB26" i="1"/>
  <c r="BC26" i="1" s="1"/>
  <c r="AL32" i="1"/>
  <c r="AZ28" i="1"/>
  <c r="AW27" i="1"/>
  <c r="AU28" i="1"/>
  <c r="AV28" i="1" s="1"/>
  <c r="X35" i="1"/>
  <c r="AB33" i="1"/>
  <c r="Z34" i="1"/>
  <c r="AA34" i="1" s="1"/>
  <c r="AI31" i="1"/>
  <c r="AG32" i="1"/>
  <c r="AH32" i="1" s="1"/>
  <c r="AP29" i="1"/>
  <c r="AN30" i="1"/>
  <c r="AO30" i="1" s="1"/>
  <c r="AE33" i="1"/>
  <c r="BK23" i="1"/>
  <c r="BI24" i="1"/>
  <c r="BJ24" i="1" s="1"/>
  <c r="BG26" i="1"/>
  <c r="AS49" i="1"/>
  <c r="AT49" i="1" s="1"/>
  <c r="BH44" i="1"/>
  <c r="BH26" i="1"/>
  <c r="AF33" i="1"/>
  <c r="BG45" i="1"/>
  <c r="AM32" i="1"/>
  <c r="AT28" i="1"/>
  <c r="Y35" i="1"/>
  <c r="BA28" i="1"/>
  <c r="R55" i="1" l="1"/>
  <c r="S55" i="1" s="1"/>
  <c r="Q56" i="1"/>
  <c r="E192" i="17"/>
  <c r="F192" i="17"/>
  <c r="C170" i="17"/>
  <c r="E170" i="17" s="1"/>
  <c r="M171" i="17"/>
  <c r="M194" i="17"/>
  <c r="C193" i="17"/>
  <c r="D193" i="17"/>
  <c r="AF54" i="1"/>
  <c r="AG54" i="1" s="1"/>
  <c r="AE55" i="1"/>
  <c r="AM54" i="1"/>
  <c r="AN54" i="1" s="1"/>
  <c r="AS30" i="1"/>
  <c r="N431" i="17"/>
  <c r="D430" i="17"/>
  <c r="D157" i="17"/>
  <c r="F157" i="17" s="1"/>
  <c r="N158" i="17"/>
  <c r="N294" i="17"/>
  <c r="D293" i="17"/>
  <c r="C293" i="17"/>
  <c r="F292" i="17"/>
  <c r="N201" i="17"/>
  <c r="D463" i="17"/>
  <c r="N464" i="17"/>
  <c r="BI44" i="1"/>
  <c r="F360" i="17"/>
  <c r="E360" i="17"/>
  <c r="C361" i="17"/>
  <c r="K362" i="17"/>
  <c r="AL55" i="1"/>
  <c r="X56" i="1"/>
  <c r="BB47" i="1"/>
  <c r="AZ48" i="1"/>
  <c r="BA48" i="1" s="1"/>
  <c r="AU48" i="1"/>
  <c r="Z55" i="1"/>
  <c r="L61" i="1"/>
  <c r="J62" i="1"/>
  <c r="K62" i="1" s="1"/>
  <c r="BK24" i="1"/>
  <c r="BI25" i="1"/>
  <c r="BJ25" i="1" s="1"/>
  <c r="BG27" i="1"/>
  <c r="AB34" i="1"/>
  <c r="Z35" i="1"/>
  <c r="BD26" i="1"/>
  <c r="BB27" i="1"/>
  <c r="BC27" i="1" s="1"/>
  <c r="AP30" i="1"/>
  <c r="AN31" i="1"/>
  <c r="AO31" i="1" s="1"/>
  <c r="AE34" i="1"/>
  <c r="AW28" i="1"/>
  <c r="AU29" i="1"/>
  <c r="AV29" i="1" s="1"/>
  <c r="AL33" i="1"/>
  <c r="AI32" i="1"/>
  <c r="AG33" i="1"/>
  <c r="AH33" i="1" s="1"/>
  <c r="AZ29" i="1"/>
  <c r="AS50" i="1"/>
  <c r="AT50" i="1" s="1"/>
  <c r="BH45" i="1"/>
  <c r="AT29" i="1"/>
  <c r="BG46" i="1"/>
  <c r="BA29" i="1"/>
  <c r="BH27" i="1"/>
  <c r="AM33" i="1"/>
  <c r="AF34" i="1"/>
  <c r="R56" i="1" l="1"/>
  <c r="S56" i="1" s="1"/>
  <c r="Q57" i="1"/>
  <c r="E193" i="17"/>
  <c r="F193" i="17"/>
  <c r="M172" i="17"/>
  <c r="C171" i="17"/>
  <c r="E171" i="17" s="1"/>
  <c r="C194" i="17"/>
  <c r="D194" i="17"/>
  <c r="M195" i="17"/>
  <c r="AA35" i="1"/>
  <c r="AB35" i="1" s="1"/>
  <c r="AM55" i="1"/>
  <c r="AN55" i="1" s="1"/>
  <c r="AS31" i="1"/>
  <c r="Y56" i="1"/>
  <c r="Z56" i="1" s="1"/>
  <c r="AF55" i="1"/>
  <c r="AG55" i="1" s="1"/>
  <c r="AE56" i="1"/>
  <c r="D294" i="17"/>
  <c r="C294" i="17"/>
  <c r="N159" i="17"/>
  <c r="D158" i="17"/>
  <c r="F158" i="17" s="1"/>
  <c r="N432" i="17"/>
  <c r="D431" i="17"/>
  <c r="E293" i="17"/>
  <c r="F293" i="17"/>
  <c r="N202" i="17"/>
  <c r="D464" i="17"/>
  <c r="N465" i="17"/>
  <c r="BI45" i="1"/>
  <c r="F361" i="17"/>
  <c r="E361" i="17"/>
  <c r="C362" i="17"/>
  <c r="K363" i="17"/>
  <c r="AL56" i="1"/>
  <c r="X57" i="1"/>
  <c r="AZ49" i="1"/>
  <c r="BB48" i="1"/>
  <c r="AU49" i="1"/>
  <c r="L62" i="1"/>
  <c r="J63" i="1"/>
  <c r="K63" i="1" s="1"/>
  <c r="BG28" i="1"/>
  <c r="AW29" i="1"/>
  <c r="AU30" i="1"/>
  <c r="AV30" i="1" s="1"/>
  <c r="BD27" i="1"/>
  <c r="BB28" i="1"/>
  <c r="BC28" i="1" s="1"/>
  <c r="AP31" i="1"/>
  <c r="AN32" i="1"/>
  <c r="AO32" i="1" s="1"/>
  <c r="AL34" i="1"/>
  <c r="AZ30" i="1"/>
  <c r="AI33" i="1"/>
  <c r="AG34" i="1"/>
  <c r="AH34" i="1" s="1"/>
  <c r="AE35" i="1"/>
  <c r="BK25" i="1"/>
  <c r="BI26" i="1"/>
  <c r="BJ26" i="1" s="1"/>
  <c r="AS51" i="1"/>
  <c r="AT51" i="1" s="1"/>
  <c r="BA30" i="1"/>
  <c r="BH46" i="1"/>
  <c r="BG47" i="1"/>
  <c r="BH28" i="1"/>
  <c r="AT30" i="1"/>
  <c r="AF35" i="1"/>
  <c r="AM34" i="1"/>
  <c r="Q58" i="1" l="1"/>
  <c r="R57" i="1"/>
  <c r="S57" i="1" s="1"/>
  <c r="C195" i="17"/>
  <c r="D195" i="17"/>
  <c r="M196" i="17"/>
  <c r="C172" i="17"/>
  <c r="E172" i="17" s="1"/>
  <c r="M173" i="17"/>
  <c r="E194" i="17"/>
  <c r="F194" i="17"/>
  <c r="AZ50" i="1"/>
  <c r="BA50" i="1" s="1"/>
  <c r="BB50" i="1" s="1"/>
  <c r="BA49" i="1"/>
  <c r="BB49" i="1" s="1"/>
  <c r="Y57" i="1"/>
  <c r="Z57" i="1" s="1"/>
  <c r="AM56" i="1"/>
  <c r="AN56" i="1" s="1"/>
  <c r="AS32" i="1"/>
  <c r="AF56" i="1"/>
  <c r="AG56" i="1" s="1"/>
  <c r="AE57" i="1"/>
  <c r="D432" i="17"/>
  <c r="N433" i="17"/>
  <c r="N160" i="17"/>
  <c r="D159" i="17"/>
  <c r="F159" i="17" s="1"/>
  <c r="E294" i="17"/>
  <c r="F294" i="17"/>
  <c r="N203" i="17"/>
  <c r="N466" i="17"/>
  <c r="D465" i="17"/>
  <c r="BI46" i="1"/>
  <c r="F362" i="17"/>
  <c r="E362" i="17"/>
  <c r="C363" i="17"/>
  <c r="K364" i="17"/>
  <c r="X58" i="1"/>
  <c r="AL57" i="1"/>
  <c r="AU50" i="1"/>
  <c r="L63" i="1"/>
  <c r="J64" i="1"/>
  <c r="K64" i="1" s="1"/>
  <c r="BK26" i="1"/>
  <c r="BI27" i="1"/>
  <c r="BJ27" i="1" s="1"/>
  <c r="BD28" i="1"/>
  <c r="BB29" i="1"/>
  <c r="BC29" i="1" s="1"/>
  <c r="BG29" i="1"/>
  <c r="AL35" i="1"/>
  <c r="AI34" i="1"/>
  <c r="AG35" i="1"/>
  <c r="AP32" i="1"/>
  <c r="AN33" i="1"/>
  <c r="AO33" i="1" s="1"/>
  <c r="AZ31" i="1"/>
  <c r="AW30" i="1"/>
  <c r="AU31" i="1"/>
  <c r="AV31" i="1" s="1"/>
  <c r="AS52" i="1"/>
  <c r="AT52" i="1" s="1"/>
  <c r="BG48" i="1"/>
  <c r="BH47" i="1"/>
  <c r="BA31" i="1"/>
  <c r="AT31" i="1"/>
  <c r="BH29" i="1"/>
  <c r="AM35" i="1"/>
  <c r="Q59" i="1" l="1"/>
  <c r="R58" i="1"/>
  <c r="S58" i="1" s="1"/>
  <c r="D196" i="17"/>
  <c r="M197" i="17"/>
  <c r="C196" i="17"/>
  <c r="C173" i="17"/>
  <c r="E173" i="17" s="1"/>
  <c r="M174" i="17"/>
  <c r="E195" i="17"/>
  <c r="F195" i="17"/>
  <c r="AZ51" i="1"/>
  <c r="BA51" i="1" s="1"/>
  <c r="BB51" i="1" s="1"/>
  <c r="AH35" i="1"/>
  <c r="AI35" i="1" s="1"/>
  <c r="AM57" i="1"/>
  <c r="AN57" i="1" s="1"/>
  <c r="AE58" i="1"/>
  <c r="AE59" i="1" s="1"/>
  <c r="AF57" i="1"/>
  <c r="AG57" i="1" s="1"/>
  <c r="Y58" i="1"/>
  <c r="Z58" i="1" s="1"/>
  <c r="AS33" i="1"/>
  <c r="N161" i="17"/>
  <c r="D160" i="17"/>
  <c r="F160" i="17" s="1"/>
  <c r="D433" i="17"/>
  <c r="N434" i="17"/>
  <c r="N204" i="17"/>
  <c r="D466" i="17"/>
  <c r="N467" i="17"/>
  <c r="BI47" i="1"/>
  <c r="F363" i="17"/>
  <c r="E363" i="17"/>
  <c r="C364" i="17"/>
  <c r="K365" i="17"/>
  <c r="X59" i="1"/>
  <c r="AL58" i="1"/>
  <c r="AU51" i="1"/>
  <c r="L64" i="1"/>
  <c r="J65" i="1"/>
  <c r="K65" i="1" s="1"/>
  <c r="AP33" i="1"/>
  <c r="AN34" i="1"/>
  <c r="AO34" i="1" s="1"/>
  <c r="BD29" i="1"/>
  <c r="BB30" i="1"/>
  <c r="BC30" i="1" s="1"/>
  <c r="BG30" i="1"/>
  <c r="BK27" i="1"/>
  <c r="BI28" i="1"/>
  <c r="BJ28" i="1" s="1"/>
  <c r="AZ32" i="1"/>
  <c r="AW31" i="1"/>
  <c r="AU32" i="1"/>
  <c r="AV32" i="1" s="1"/>
  <c r="AS53" i="1"/>
  <c r="AT53" i="1" s="1"/>
  <c r="BG49" i="1"/>
  <c r="BA32" i="1"/>
  <c r="BH30" i="1"/>
  <c r="AT32" i="1"/>
  <c r="BH48" i="1"/>
  <c r="R59" i="1" l="1"/>
  <c r="S59" i="1" s="1"/>
  <c r="Q60" i="1"/>
  <c r="AZ52" i="1"/>
  <c r="BA52" i="1" s="1"/>
  <c r="BB52" i="1" s="1"/>
  <c r="F196" i="17"/>
  <c r="E196" i="17"/>
  <c r="C197" i="17"/>
  <c r="D197" i="17"/>
  <c r="M198" i="17"/>
  <c r="C174" i="17"/>
  <c r="E174" i="17" s="1"/>
  <c r="M175" i="17"/>
  <c r="AF58" i="1"/>
  <c r="AG58" i="1" s="1"/>
  <c r="AM58" i="1"/>
  <c r="AN58" i="1" s="1"/>
  <c r="AS34" i="1"/>
  <c r="Y59" i="1"/>
  <c r="Z59" i="1" s="1"/>
  <c r="AE60" i="1"/>
  <c r="AE61" i="1" s="1"/>
  <c r="AF59" i="1"/>
  <c r="AG59" i="1" s="1"/>
  <c r="D434" i="17"/>
  <c r="N435" i="17"/>
  <c r="N162" i="17"/>
  <c r="D161" i="17"/>
  <c r="F161" i="17" s="1"/>
  <c r="N205" i="17"/>
  <c r="D467" i="17"/>
  <c r="N468" i="17"/>
  <c r="BI48" i="1"/>
  <c r="F364" i="17"/>
  <c r="E364" i="17"/>
  <c r="C365" i="17"/>
  <c r="K366" i="17"/>
  <c r="X60" i="1"/>
  <c r="AL59" i="1"/>
  <c r="AZ53" i="1"/>
  <c r="BA53" i="1" s="1"/>
  <c r="AU52" i="1"/>
  <c r="L65" i="1"/>
  <c r="J66" i="1"/>
  <c r="K66" i="1" s="1"/>
  <c r="AZ33" i="1"/>
  <c r="BG31" i="1"/>
  <c r="AP34" i="1"/>
  <c r="AN35" i="1"/>
  <c r="AW32" i="1"/>
  <c r="AU33" i="1"/>
  <c r="AV33" i="1" s="1"/>
  <c r="BK28" i="1"/>
  <c r="BI29" i="1"/>
  <c r="BJ29" i="1" s="1"/>
  <c r="BD30" i="1"/>
  <c r="BB31" i="1"/>
  <c r="BC31" i="1" s="1"/>
  <c r="AS54" i="1"/>
  <c r="AT54" i="1" s="1"/>
  <c r="BH49" i="1"/>
  <c r="BG50" i="1"/>
  <c r="BA33" i="1"/>
  <c r="AT33" i="1"/>
  <c r="BH31" i="1"/>
  <c r="R60" i="1" l="1"/>
  <c r="S60" i="1" s="1"/>
  <c r="Q61" i="1"/>
  <c r="M176" i="17"/>
  <c r="C176" i="17" s="1"/>
  <c r="E176" i="17" s="1"/>
  <c r="C175" i="17"/>
  <c r="E175" i="17" s="1"/>
  <c r="E197" i="17"/>
  <c r="F197" i="17"/>
  <c r="M199" i="17"/>
  <c r="C198" i="17"/>
  <c r="D198" i="17"/>
  <c r="AO35" i="1"/>
  <c r="AP35" i="1" s="1"/>
  <c r="Y60" i="1"/>
  <c r="Z60" i="1" s="1"/>
  <c r="AS35" i="1"/>
  <c r="AL60" i="1"/>
  <c r="AL61" i="1" s="1"/>
  <c r="AM59" i="1"/>
  <c r="AN59" i="1" s="1"/>
  <c r="AF60" i="1"/>
  <c r="AG60" i="1" s="1"/>
  <c r="AE62" i="1"/>
  <c r="AF61" i="1"/>
  <c r="AG61" i="1" s="1"/>
  <c r="N163" i="17"/>
  <c r="D162" i="17"/>
  <c r="F162" i="17" s="1"/>
  <c r="N436" i="17"/>
  <c r="D435" i="17"/>
  <c r="N206" i="17"/>
  <c r="N469" i="17"/>
  <c r="D468" i="17"/>
  <c r="BI49" i="1"/>
  <c r="F365" i="17"/>
  <c r="E365" i="17"/>
  <c r="C366" i="17"/>
  <c r="K367" i="17"/>
  <c r="X61" i="1"/>
  <c r="BB53" i="1"/>
  <c r="AZ54" i="1"/>
  <c r="BA54" i="1" s="1"/>
  <c r="AU53" i="1"/>
  <c r="L66" i="1"/>
  <c r="J67" i="1"/>
  <c r="K67" i="1" s="1"/>
  <c r="BD31" i="1"/>
  <c r="BB32" i="1"/>
  <c r="BC32" i="1" s="1"/>
  <c r="AW33" i="1"/>
  <c r="AU34" i="1"/>
  <c r="AV34" i="1" s="1"/>
  <c r="BK29" i="1"/>
  <c r="BI30" i="1"/>
  <c r="BJ30" i="1" s="1"/>
  <c r="AZ34" i="1"/>
  <c r="BG32" i="1"/>
  <c r="AS55" i="1"/>
  <c r="AT55" i="1" s="1"/>
  <c r="AT34" i="1"/>
  <c r="AT35" i="1"/>
  <c r="BG51" i="1"/>
  <c r="BH50" i="1"/>
  <c r="BA34" i="1"/>
  <c r="BH32" i="1"/>
  <c r="R61" i="1" l="1"/>
  <c r="S61" i="1" s="1"/>
  <c r="Q62" i="1"/>
  <c r="E198" i="17"/>
  <c r="F198" i="17"/>
  <c r="M200" i="17"/>
  <c r="C199" i="17"/>
  <c r="D199" i="17"/>
  <c r="Y61" i="1"/>
  <c r="Z61" i="1" s="1"/>
  <c r="AM60" i="1"/>
  <c r="AN60" i="1" s="1"/>
  <c r="AE63" i="1"/>
  <c r="AE64" i="1" s="1"/>
  <c r="AF64" i="1" s="1"/>
  <c r="AG64" i="1" s="1"/>
  <c r="AF62" i="1"/>
  <c r="AG62" i="1" s="1"/>
  <c r="AM61" i="1"/>
  <c r="AN61" i="1" s="1"/>
  <c r="D436" i="17"/>
  <c r="N437" i="17"/>
  <c r="N164" i="17"/>
  <c r="D163" i="17"/>
  <c r="F163" i="17" s="1"/>
  <c r="N207" i="17"/>
  <c r="N470" i="17"/>
  <c r="D469" i="17"/>
  <c r="BI50" i="1"/>
  <c r="F366" i="17"/>
  <c r="E366" i="17"/>
  <c r="C367" i="17"/>
  <c r="K368" i="17"/>
  <c r="X62" i="1"/>
  <c r="AL62" i="1"/>
  <c r="AZ55" i="1"/>
  <c r="BA55" i="1" s="1"/>
  <c r="BB54" i="1"/>
  <c r="AU54" i="1"/>
  <c r="L67" i="1"/>
  <c r="J68" i="1"/>
  <c r="K68" i="1" s="1"/>
  <c r="BG33" i="1"/>
  <c r="BD32" i="1"/>
  <c r="BB33" i="1"/>
  <c r="BC33" i="1" s="1"/>
  <c r="AZ35" i="1"/>
  <c r="AW34" i="1"/>
  <c r="AU35" i="1"/>
  <c r="BK30" i="1"/>
  <c r="BI31" i="1"/>
  <c r="BJ31" i="1" s="1"/>
  <c r="AS56" i="1"/>
  <c r="AT56" i="1" s="1"/>
  <c r="BH33" i="1"/>
  <c r="BH51" i="1"/>
  <c r="BG52" i="1"/>
  <c r="BA35" i="1"/>
  <c r="R62" i="1" l="1"/>
  <c r="S62" i="1" s="1"/>
  <c r="Q63" i="1"/>
  <c r="E199" i="17"/>
  <c r="F199" i="17"/>
  <c r="M201" i="17"/>
  <c r="C200" i="17"/>
  <c r="D200" i="17"/>
  <c r="AV35" i="1"/>
  <c r="AW35" i="1" s="1"/>
  <c r="AF63" i="1"/>
  <c r="AG63" i="1" s="1"/>
  <c r="AE65" i="1"/>
  <c r="AM62" i="1"/>
  <c r="AN62" i="1" s="1"/>
  <c r="Y62" i="1"/>
  <c r="Z62" i="1" s="1"/>
  <c r="D164" i="17"/>
  <c r="F164" i="17" s="1"/>
  <c r="N165" i="17"/>
  <c r="N438" i="17"/>
  <c r="D437" i="17"/>
  <c r="N208" i="17"/>
  <c r="N471" i="17"/>
  <c r="D470" i="17"/>
  <c r="BI51" i="1"/>
  <c r="F367" i="17"/>
  <c r="E367" i="17"/>
  <c r="C368" i="17"/>
  <c r="K369" i="17"/>
  <c r="X63" i="1"/>
  <c r="AL63" i="1"/>
  <c r="AZ56" i="1"/>
  <c r="BB55" i="1"/>
  <c r="AU55" i="1"/>
  <c r="L68" i="1"/>
  <c r="J69" i="1"/>
  <c r="K69" i="1" s="1"/>
  <c r="BB34" i="1"/>
  <c r="BC34" i="1" s="1"/>
  <c r="BD33" i="1"/>
  <c r="BK31" i="1"/>
  <c r="BI32" i="1"/>
  <c r="BJ32" i="1" s="1"/>
  <c r="BG34" i="1"/>
  <c r="AS57" i="1"/>
  <c r="AT57" i="1" s="1"/>
  <c r="BH52" i="1"/>
  <c r="BG53" i="1"/>
  <c r="BH34" i="1"/>
  <c r="R63" i="1" l="1"/>
  <c r="S63" i="1" s="1"/>
  <c r="Q64" i="1"/>
  <c r="E200" i="17"/>
  <c r="F200" i="17"/>
  <c r="C201" i="17"/>
  <c r="M202" i="17"/>
  <c r="D201" i="17"/>
  <c r="Y63" i="1"/>
  <c r="Z63" i="1" s="1"/>
  <c r="BA56" i="1"/>
  <c r="BB56" i="1" s="1"/>
  <c r="AF65" i="1"/>
  <c r="AG65" i="1" s="1"/>
  <c r="AE66" i="1"/>
  <c r="AM63" i="1"/>
  <c r="AN63" i="1" s="1"/>
  <c r="N439" i="17"/>
  <c r="D438" i="17"/>
  <c r="N166" i="17"/>
  <c r="D165" i="17"/>
  <c r="F165" i="17" s="1"/>
  <c r="N209" i="17"/>
  <c r="D471" i="17"/>
  <c r="N472" i="17"/>
  <c r="BI52" i="1"/>
  <c r="F368" i="17"/>
  <c r="E368" i="17"/>
  <c r="C369" i="17"/>
  <c r="K370" i="17"/>
  <c r="X64" i="1"/>
  <c r="AL64" i="1"/>
  <c r="AZ57" i="1"/>
  <c r="AU56" i="1"/>
  <c r="L69" i="1"/>
  <c r="J70" i="1"/>
  <c r="K70" i="1" s="1"/>
  <c r="BK32" i="1"/>
  <c r="BI33" i="1"/>
  <c r="BJ33" i="1" s="1"/>
  <c r="BG35" i="1"/>
  <c r="BB35" i="1"/>
  <c r="BD34" i="1"/>
  <c r="AS58" i="1"/>
  <c r="AT58" i="1" s="1"/>
  <c r="BH53" i="1"/>
  <c r="BH35" i="1"/>
  <c r="BG54" i="1"/>
  <c r="R64" i="1" l="1"/>
  <c r="S64" i="1" s="1"/>
  <c r="Q65" i="1"/>
  <c r="D202" i="17"/>
  <c r="C202" i="17"/>
  <c r="M203" i="17"/>
  <c r="F201" i="17"/>
  <c r="E201" i="17"/>
  <c r="BC35" i="1"/>
  <c r="BD35" i="1" s="1"/>
  <c r="AF66" i="1"/>
  <c r="AG66" i="1" s="1"/>
  <c r="AE67" i="1"/>
  <c r="AM64" i="1"/>
  <c r="AN64" i="1" s="1"/>
  <c r="BA57" i="1"/>
  <c r="BB57" i="1" s="1"/>
  <c r="X65" i="1"/>
  <c r="X66" i="1" s="1"/>
  <c r="Y64" i="1"/>
  <c r="Z64" i="1" s="1"/>
  <c r="N167" i="17"/>
  <c r="D166" i="17"/>
  <c r="F166" i="17" s="1"/>
  <c r="N440" i="17"/>
  <c r="D439" i="17"/>
  <c r="N210" i="17"/>
  <c r="N473" i="17"/>
  <c r="D472" i="17"/>
  <c r="BI53" i="1"/>
  <c r="F369" i="17"/>
  <c r="E369" i="17"/>
  <c r="C370" i="17"/>
  <c r="K371" i="17"/>
  <c r="AL65" i="1"/>
  <c r="AZ58" i="1"/>
  <c r="AU57" i="1"/>
  <c r="L70" i="1"/>
  <c r="J71" i="1"/>
  <c r="K71" i="1" s="1"/>
  <c r="BK33" i="1"/>
  <c r="BI34" i="1"/>
  <c r="BJ34" i="1" s="1"/>
  <c r="AS59" i="1"/>
  <c r="AT59" i="1" s="1"/>
  <c r="BH54" i="1"/>
  <c r="BG55" i="1"/>
  <c r="R65" i="1" l="1"/>
  <c r="S65" i="1" s="1"/>
  <c r="Q66" i="1"/>
  <c r="M204" i="17"/>
  <c r="C203" i="17"/>
  <c r="D203" i="17"/>
  <c r="E202" i="17"/>
  <c r="F202" i="17"/>
  <c r="Y65" i="1"/>
  <c r="Z65" i="1" s="1"/>
  <c r="Y66" i="1"/>
  <c r="Z66" i="1" s="1"/>
  <c r="BA58" i="1"/>
  <c r="BB58" i="1" s="1"/>
  <c r="AM65" i="1"/>
  <c r="AN65" i="1" s="1"/>
  <c r="AF67" i="1"/>
  <c r="AG67" i="1" s="1"/>
  <c r="AE68" i="1"/>
  <c r="N441" i="17"/>
  <c r="D440" i="17"/>
  <c r="N168" i="17"/>
  <c r="D167" i="17"/>
  <c r="F167" i="17" s="1"/>
  <c r="N211" i="17"/>
  <c r="C211" i="17" s="1"/>
  <c r="E211" i="17" s="1"/>
  <c r="D473" i="17"/>
  <c r="N474" i="17"/>
  <c r="BI54" i="1"/>
  <c r="F370" i="17"/>
  <c r="E370" i="17"/>
  <c r="C371" i="17"/>
  <c r="K372" i="17"/>
  <c r="AL66" i="1"/>
  <c r="AZ59" i="1"/>
  <c r="X67" i="1"/>
  <c r="AU58" i="1"/>
  <c r="L71" i="1"/>
  <c r="J72" i="1"/>
  <c r="K72" i="1" s="1"/>
  <c r="BI35" i="1"/>
  <c r="BK34" i="1"/>
  <c r="AS60" i="1"/>
  <c r="AT60" i="1" s="1"/>
  <c r="BG56" i="1"/>
  <c r="BH55" i="1"/>
  <c r="R66" i="1" l="1"/>
  <c r="S66" i="1" s="1"/>
  <c r="Q67" i="1"/>
  <c r="E203" i="17"/>
  <c r="F203" i="17"/>
  <c r="D204" i="17"/>
  <c r="C204" i="17"/>
  <c r="M205" i="17"/>
  <c r="BJ35" i="1"/>
  <c r="BK35" i="1" s="1"/>
  <c r="AM66" i="1"/>
  <c r="AN66" i="1" s="1"/>
  <c r="BA59" i="1"/>
  <c r="BB59" i="1" s="1"/>
  <c r="AF68" i="1"/>
  <c r="AG68" i="1" s="1"/>
  <c r="AE69" i="1"/>
  <c r="Y67" i="1"/>
  <c r="Z67" i="1" s="1"/>
  <c r="N169" i="17"/>
  <c r="D168" i="17"/>
  <c r="F168" i="17" s="1"/>
  <c r="N442" i="17"/>
  <c r="D441" i="17"/>
  <c r="N212" i="17"/>
  <c r="N475" i="17"/>
  <c r="D474" i="17"/>
  <c r="BI55" i="1"/>
  <c r="F371" i="17"/>
  <c r="E371" i="17"/>
  <c r="C372" i="17"/>
  <c r="K373" i="17"/>
  <c r="AL67" i="1"/>
  <c r="AZ60" i="1"/>
  <c r="X68" i="1"/>
  <c r="AU59" i="1"/>
  <c r="L72" i="1"/>
  <c r="J73" i="1"/>
  <c r="K73" i="1" s="1"/>
  <c r="AS61" i="1"/>
  <c r="AT61" i="1" s="1"/>
  <c r="BG57" i="1"/>
  <c r="BH56" i="1"/>
  <c r="R67" i="1" l="1"/>
  <c r="S67" i="1" s="1"/>
  <c r="Q68" i="1"/>
  <c r="E204" i="17"/>
  <c r="F204" i="17"/>
  <c r="C205" i="17"/>
  <c r="M206" i="17"/>
  <c r="D205" i="17"/>
  <c r="AF69" i="1"/>
  <c r="AG69" i="1" s="1"/>
  <c r="AE70" i="1"/>
  <c r="Y68" i="1"/>
  <c r="Z68" i="1" s="1"/>
  <c r="BA60" i="1"/>
  <c r="BB60" i="1" s="1"/>
  <c r="AM67" i="1"/>
  <c r="AN67" i="1" s="1"/>
  <c r="M209" i="17"/>
  <c r="N443" i="17"/>
  <c r="D442" i="17"/>
  <c r="D169" i="17"/>
  <c r="F169" i="17" s="1"/>
  <c r="N170" i="17"/>
  <c r="N213" i="17"/>
  <c r="D475" i="17"/>
  <c r="N476" i="17"/>
  <c r="BI56" i="1"/>
  <c r="F372" i="17"/>
  <c r="E372" i="17"/>
  <c r="C373" i="17"/>
  <c r="K374" i="17"/>
  <c r="AL68" i="1"/>
  <c r="AZ61" i="1"/>
  <c r="BA61" i="1" s="1"/>
  <c r="X69" i="1"/>
  <c r="AU60" i="1"/>
  <c r="L73" i="1"/>
  <c r="J74" i="1"/>
  <c r="K74" i="1" s="1"/>
  <c r="AS62" i="1"/>
  <c r="AT62" i="1" s="1"/>
  <c r="BG58" i="1"/>
  <c r="BH57" i="1"/>
  <c r="R68" i="1" l="1"/>
  <c r="S68" i="1" s="1"/>
  <c r="Q69" i="1"/>
  <c r="M207" i="17"/>
  <c r="D206" i="17"/>
  <c r="C206" i="17"/>
  <c r="E205" i="17"/>
  <c r="F205" i="17"/>
  <c r="Y69" i="1"/>
  <c r="Z69" i="1" s="1"/>
  <c r="AM68" i="1"/>
  <c r="AN68" i="1" s="1"/>
  <c r="AF70" i="1"/>
  <c r="AG70" i="1" s="1"/>
  <c r="AE71" i="1"/>
  <c r="N171" i="17"/>
  <c r="D170" i="17"/>
  <c r="F170" i="17" s="1"/>
  <c r="N444" i="17"/>
  <c r="D444" i="17" s="1"/>
  <c r="D443" i="17"/>
  <c r="M210" i="17"/>
  <c r="C209" i="17"/>
  <c r="E209" i="17" s="1"/>
  <c r="D209" i="17"/>
  <c r="N214" i="17"/>
  <c r="N477" i="17"/>
  <c r="D476" i="17"/>
  <c r="BI57" i="1"/>
  <c r="F373" i="17"/>
  <c r="E373" i="17"/>
  <c r="C374" i="17"/>
  <c r="K375" i="17"/>
  <c r="X70" i="1"/>
  <c r="AL69" i="1"/>
  <c r="BB61" i="1"/>
  <c r="AZ62" i="1"/>
  <c r="AU61" i="1"/>
  <c r="L74" i="1"/>
  <c r="J75" i="1"/>
  <c r="K75" i="1" s="1"/>
  <c r="AS63" i="1"/>
  <c r="AT63" i="1" s="1"/>
  <c r="BH58" i="1"/>
  <c r="BG59" i="1"/>
  <c r="R69" i="1" l="1"/>
  <c r="S69" i="1" s="1"/>
  <c r="Q70" i="1"/>
  <c r="E206" i="17"/>
  <c r="F206" i="17"/>
  <c r="M208" i="17"/>
  <c r="C207" i="17"/>
  <c r="D207" i="17"/>
  <c r="AF71" i="1"/>
  <c r="AG71" i="1" s="1"/>
  <c r="AE72" i="1"/>
  <c r="BA62" i="1"/>
  <c r="BB62" i="1" s="1"/>
  <c r="AM69" i="1"/>
  <c r="AN69" i="1" s="1"/>
  <c r="Y70" i="1"/>
  <c r="Z70" i="1" s="1"/>
  <c r="F209" i="17"/>
  <c r="M211" i="17"/>
  <c r="C210" i="17"/>
  <c r="E210" i="17" s="1"/>
  <c r="D210" i="17"/>
  <c r="D171" i="17"/>
  <c r="F171" i="17" s="1"/>
  <c r="N172" i="17"/>
  <c r="N215" i="17"/>
  <c r="N478" i="17"/>
  <c r="D477" i="17"/>
  <c r="BI58" i="1"/>
  <c r="F374" i="17"/>
  <c r="E374" i="17"/>
  <c r="C375" i="17"/>
  <c r="K376" i="17"/>
  <c r="X71" i="1"/>
  <c r="AL70" i="1"/>
  <c r="AM70" i="1" s="1"/>
  <c r="AZ63" i="1"/>
  <c r="BA63" i="1" s="1"/>
  <c r="AU62" i="1"/>
  <c r="L75" i="1"/>
  <c r="J76" i="1"/>
  <c r="K76" i="1" s="1"/>
  <c r="AS64" i="1"/>
  <c r="AT64" i="1" s="1"/>
  <c r="BG60" i="1"/>
  <c r="BH59" i="1"/>
  <c r="R70" i="1" l="1"/>
  <c r="S70" i="1" s="1"/>
  <c r="Q71" i="1"/>
  <c r="E207" i="17"/>
  <c r="F207" i="17"/>
  <c r="C208" i="17"/>
  <c r="D208" i="17"/>
  <c r="AF72" i="1"/>
  <c r="AG72" i="1" s="1"/>
  <c r="AE73" i="1"/>
  <c r="Y71" i="1"/>
  <c r="Z71" i="1" s="1"/>
  <c r="F210" i="17"/>
  <c r="N173" i="17"/>
  <c r="D172" i="17"/>
  <c r="F172" i="17" s="1"/>
  <c r="M212" i="17"/>
  <c r="D211" i="17"/>
  <c r="F211" i="17" s="1"/>
  <c r="N216" i="17"/>
  <c r="N479" i="17"/>
  <c r="D478" i="17"/>
  <c r="BI59" i="1"/>
  <c r="F375" i="17"/>
  <c r="E375" i="17"/>
  <c r="C376" i="17"/>
  <c r="K377" i="17"/>
  <c r="X72" i="1"/>
  <c r="AN70" i="1"/>
  <c r="AL71" i="1"/>
  <c r="AZ64" i="1"/>
  <c r="BB63" i="1"/>
  <c r="AU63" i="1"/>
  <c r="L76" i="1"/>
  <c r="J77" i="1"/>
  <c r="K77" i="1" s="1"/>
  <c r="AS65" i="1"/>
  <c r="AT65" i="1" s="1"/>
  <c r="BH60" i="1"/>
  <c r="BG61" i="1"/>
  <c r="R71" i="1" l="1"/>
  <c r="S71" i="1" s="1"/>
  <c r="Q72" i="1"/>
  <c r="E208" i="17"/>
  <c r="F208" i="17"/>
  <c r="AM71" i="1"/>
  <c r="AN71" i="1" s="1"/>
  <c r="BA64" i="1"/>
  <c r="BB64" i="1" s="1"/>
  <c r="AF73" i="1"/>
  <c r="AG73" i="1" s="1"/>
  <c r="AE74" i="1"/>
  <c r="X73" i="1"/>
  <c r="X74" i="1" s="1"/>
  <c r="Y72" i="1"/>
  <c r="Z72" i="1" s="1"/>
  <c r="M213" i="17"/>
  <c r="C212" i="17"/>
  <c r="E212" i="17" s="1"/>
  <c r="D212" i="17"/>
  <c r="N174" i="17"/>
  <c r="D173" i="17"/>
  <c r="F173" i="17" s="1"/>
  <c r="N217" i="17"/>
  <c r="N480" i="17"/>
  <c r="D479" i="17"/>
  <c r="BI60" i="1"/>
  <c r="C377" i="17"/>
  <c r="K378" i="17"/>
  <c r="F376" i="17"/>
  <c r="E376" i="17"/>
  <c r="AL72" i="1"/>
  <c r="AZ65" i="1"/>
  <c r="AU64" i="1"/>
  <c r="L77" i="1"/>
  <c r="J78" i="1"/>
  <c r="K78" i="1" s="1"/>
  <c r="AS66" i="1"/>
  <c r="AT66" i="1" s="1"/>
  <c r="BH61" i="1"/>
  <c r="BG62" i="1"/>
  <c r="R72" i="1" l="1"/>
  <c r="S72" i="1" s="1"/>
  <c r="Q73" i="1"/>
  <c r="AF74" i="1"/>
  <c r="AG74" i="1" s="1"/>
  <c r="AE75" i="1"/>
  <c r="BA65" i="1"/>
  <c r="BB65" i="1" s="1"/>
  <c r="AM72" i="1"/>
  <c r="AN72" i="1" s="1"/>
  <c r="Y73" i="1"/>
  <c r="Z73" i="1" s="1"/>
  <c r="Z74" i="1"/>
  <c r="Y74" i="1"/>
  <c r="N175" i="17"/>
  <c r="D174" i="17"/>
  <c r="F174" i="17" s="1"/>
  <c r="F212" i="17"/>
  <c r="M214" i="17"/>
  <c r="D213" i="17"/>
  <c r="C213" i="17"/>
  <c r="E213" i="17" s="1"/>
  <c r="N218" i="17"/>
  <c r="N481" i="17"/>
  <c r="D480" i="17"/>
  <c r="BI61" i="1"/>
  <c r="C378" i="17"/>
  <c r="K379" i="17"/>
  <c r="F377" i="17"/>
  <c r="E377" i="17"/>
  <c r="X75" i="1"/>
  <c r="AL73" i="1"/>
  <c r="AZ66" i="1"/>
  <c r="AU65" i="1"/>
  <c r="L78" i="1"/>
  <c r="J79" i="1"/>
  <c r="K79" i="1" s="1"/>
  <c r="AS67" i="1"/>
  <c r="AT67" i="1" s="1"/>
  <c r="BG63" i="1"/>
  <c r="BH62" i="1"/>
  <c r="R73" i="1" l="1"/>
  <c r="S73" i="1" s="1"/>
  <c r="Q74" i="1"/>
  <c r="AM73" i="1"/>
  <c r="AN73" i="1" s="1"/>
  <c r="Y75" i="1"/>
  <c r="Z75" i="1" s="1"/>
  <c r="AF75" i="1"/>
  <c r="AG75" i="1" s="1"/>
  <c r="AE76" i="1"/>
  <c r="BA66" i="1"/>
  <c r="BB66" i="1" s="1"/>
  <c r="F213" i="17"/>
  <c r="M215" i="17"/>
  <c r="D214" i="17"/>
  <c r="C214" i="17"/>
  <c r="E214" i="17" s="1"/>
  <c r="D175" i="17"/>
  <c r="F175" i="17" s="1"/>
  <c r="N176" i="17"/>
  <c r="D176" i="17" s="1"/>
  <c r="F176" i="17" s="1"/>
  <c r="N219" i="17"/>
  <c r="N482" i="17"/>
  <c r="D481" i="17"/>
  <c r="BI62" i="1"/>
  <c r="F378" i="17"/>
  <c r="E378" i="17"/>
  <c r="C379" i="17"/>
  <c r="K380" i="17"/>
  <c r="X76" i="1"/>
  <c r="AL74" i="1"/>
  <c r="AM74" i="1" s="1"/>
  <c r="AZ67" i="1"/>
  <c r="BA67" i="1" s="1"/>
  <c r="AU66" i="1"/>
  <c r="L79" i="1"/>
  <c r="J80" i="1"/>
  <c r="K80" i="1" s="1"/>
  <c r="AS68" i="1"/>
  <c r="AT68" i="1" s="1"/>
  <c r="BH63" i="1"/>
  <c r="BG64" i="1"/>
  <c r="R74" i="1" l="1"/>
  <c r="S74" i="1" s="1"/>
  <c r="Q75" i="1"/>
  <c r="Y76" i="1"/>
  <c r="Z76" i="1" s="1"/>
  <c r="AF76" i="1"/>
  <c r="AG76" i="1" s="1"/>
  <c r="AE77" i="1"/>
  <c r="F214" i="17"/>
  <c r="M216" i="17"/>
  <c r="C215" i="17"/>
  <c r="E215" i="17" s="1"/>
  <c r="D215" i="17"/>
  <c r="N220" i="17"/>
  <c r="N483" i="17"/>
  <c r="D482" i="17"/>
  <c r="BI63" i="1"/>
  <c r="F379" i="17"/>
  <c r="E379" i="17"/>
  <c r="C380" i="17"/>
  <c r="K381" i="17"/>
  <c r="X77" i="1"/>
  <c r="AN74" i="1"/>
  <c r="AL75" i="1"/>
  <c r="AZ68" i="1"/>
  <c r="BB67" i="1"/>
  <c r="AU67" i="1"/>
  <c r="L80" i="1"/>
  <c r="J81" i="1"/>
  <c r="K81" i="1" s="1"/>
  <c r="AS69" i="1"/>
  <c r="AT69" i="1" s="1"/>
  <c r="BG65" i="1"/>
  <c r="BH64" i="1"/>
  <c r="R75" i="1" l="1"/>
  <c r="S75" i="1" s="1"/>
  <c r="Q76" i="1"/>
  <c r="BA68" i="1"/>
  <c r="BB68" i="1" s="1"/>
  <c r="AM75" i="1"/>
  <c r="AN75" i="1" s="1"/>
  <c r="AF77" i="1"/>
  <c r="AG77" i="1" s="1"/>
  <c r="AE78" i="1"/>
  <c r="Y77" i="1"/>
  <c r="Z77" i="1" s="1"/>
  <c r="F215" i="17"/>
  <c r="M217" i="17"/>
  <c r="C216" i="17"/>
  <c r="E216" i="17" s="1"/>
  <c r="D216" i="17"/>
  <c r="N221" i="17"/>
  <c r="D483" i="17"/>
  <c r="N484" i="17"/>
  <c r="BI64" i="1"/>
  <c r="F380" i="17"/>
  <c r="E380" i="17"/>
  <c r="C381" i="17"/>
  <c r="K382" i="17"/>
  <c r="X78" i="1"/>
  <c r="AL76" i="1"/>
  <c r="AZ69" i="1"/>
  <c r="AU68" i="1"/>
  <c r="L81" i="1"/>
  <c r="J82" i="1"/>
  <c r="K82" i="1" s="1"/>
  <c r="AS70" i="1"/>
  <c r="AT70" i="1" s="1"/>
  <c r="BH65" i="1"/>
  <c r="BG66" i="1"/>
  <c r="Q77" i="1" l="1"/>
  <c r="R76" i="1"/>
  <c r="S76" i="1" s="1"/>
  <c r="AF78" i="1"/>
  <c r="AG78" i="1" s="1"/>
  <c r="AE79" i="1"/>
  <c r="Y78" i="1"/>
  <c r="Z78" i="1" s="1"/>
  <c r="BA69" i="1"/>
  <c r="BB69" i="1" s="1"/>
  <c r="AM76" i="1"/>
  <c r="AN76" i="1" s="1"/>
  <c r="F216" i="17"/>
  <c r="M218" i="17"/>
  <c r="C217" i="17"/>
  <c r="E217" i="17" s="1"/>
  <c r="D217" i="17"/>
  <c r="N222" i="17"/>
  <c r="D484" i="17"/>
  <c r="N485" i="17"/>
  <c r="BI65" i="1"/>
  <c r="F381" i="17"/>
  <c r="E381" i="17"/>
  <c r="C382" i="17"/>
  <c r="K383" i="17"/>
  <c r="X79" i="1"/>
  <c r="AL77" i="1"/>
  <c r="AZ70" i="1"/>
  <c r="BA70" i="1" s="1"/>
  <c r="AU69" i="1"/>
  <c r="L82" i="1"/>
  <c r="J83" i="1"/>
  <c r="K83" i="1" s="1"/>
  <c r="AS71" i="1"/>
  <c r="AT71" i="1" s="1"/>
  <c r="BH66" i="1"/>
  <c r="BG67" i="1"/>
  <c r="Q78" i="1" l="1"/>
  <c r="R78" i="1" s="1"/>
  <c r="S78" i="1" s="1"/>
  <c r="R77" i="1"/>
  <c r="S77" i="1" s="1"/>
  <c r="AM77" i="1"/>
  <c r="AN77" i="1" s="1"/>
  <c r="AF79" i="1"/>
  <c r="AG79" i="1" s="1"/>
  <c r="AE80" i="1"/>
  <c r="Y79" i="1"/>
  <c r="Z79" i="1" s="1"/>
  <c r="F217" i="17"/>
  <c r="M219" i="17"/>
  <c r="C218" i="17"/>
  <c r="E218" i="17" s="1"/>
  <c r="D218" i="17"/>
  <c r="N223" i="17"/>
  <c r="D485" i="17"/>
  <c r="N486" i="17"/>
  <c r="BI66" i="1"/>
  <c r="F382" i="17"/>
  <c r="E382" i="17"/>
  <c r="C383" i="17"/>
  <c r="K384" i="17"/>
  <c r="X80" i="1"/>
  <c r="AZ71" i="1"/>
  <c r="BA71" i="1" s="1"/>
  <c r="BB70" i="1"/>
  <c r="AL78" i="1"/>
  <c r="AU70" i="1"/>
  <c r="L83" i="1"/>
  <c r="J84" i="1"/>
  <c r="K84" i="1" s="1"/>
  <c r="AS72" i="1"/>
  <c r="AT72" i="1" s="1"/>
  <c r="BH67" i="1"/>
  <c r="BG68" i="1"/>
  <c r="Q79" i="1" l="1"/>
  <c r="R79" i="1" s="1"/>
  <c r="S79" i="1" s="1"/>
  <c r="X81" i="1"/>
  <c r="X82" i="1" s="1"/>
  <c r="Y80" i="1"/>
  <c r="Z80" i="1" s="1"/>
  <c r="AF80" i="1"/>
  <c r="AG80" i="1" s="1"/>
  <c r="AE81" i="1"/>
  <c r="AM78" i="1"/>
  <c r="AN78" i="1" s="1"/>
  <c r="F218" i="17"/>
  <c r="M220" i="17"/>
  <c r="C219" i="17"/>
  <c r="E219" i="17" s="1"/>
  <c r="D219" i="17"/>
  <c r="N224" i="17"/>
  <c r="D486" i="17"/>
  <c r="N487" i="17"/>
  <c r="BI67" i="1"/>
  <c r="F383" i="17"/>
  <c r="E383" i="17"/>
  <c r="C384" i="17"/>
  <c r="K385" i="17"/>
  <c r="BB71" i="1"/>
  <c r="AZ72" i="1"/>
  <c r="AL79" i="1"/>
  <c r="AM79" i="1" s="1"/>
  <c r="AU71" i="1"/>
  <c r="L84" i="1"/>
  <c r="J85" i="1"/>
  <c r="K85" i="1" s="1"/>
  <c r="AS73" i="1"/>
  <c r="AT73" i="1" s="1"/>
  <c r="BG69" i="1"/>
  <c r="BH68" i="1"/>
  <c r="Q80" i="1" l="1"/>
  <c r="X83" i="1"/>
  <c r="Y82" i="1"/>
  <c r="Z82" i="1" s="1"/>
  <c r="AF81" i="1"/>
  <c r="AG81" i="1" s="1"/>
  <c r="AE82" i="1"/>
  <c r="Y81" i="1"/>
  <c r="Z81" i="1" s="1"/>
  <c r="BA72" i="1"/>
  <c r="BB72" i="1" s="1"/>
  <c r="F219" i="17"/>
  <c r="M221" i="17"/>
  <c r="C220" i="17"/>
  <c r="E220" i="17" s="1"/>
  <c r="D220" i="17"/>
  <c r="N225" i="17"/>
  <c r="N488" i="17"/>
  <c r="D487" i="17"/>
  <c r="BI68" i="1"/>
  <c r="F384" i="17"/>
  <c r="E384" i="17"/>
  <c r="C385" i="17"/>
  <c r="K386" i="17"/>
  <c r="X84" i="1"/>
  <c r="AN79" i="1"/>
  <c r="AL80" i="1"/>
  <c r="AZ73" i="1"/>
  <c r="BA73" i="1" s="1"/>
  <c r="AU72" i="1"/>
  <c r="L85" i="1"/>
  <c r="J86" i="1"/>
  <c r="K86" i="1" s="1"/>
  <c r="AS74" i="1"/>
  <c r="AT74" i="1" s="1"/>
  <c r="BH69" i="1"/>
  <c r="BG70" i="1"/>
  <c r="R80" i="1" l="1"/>
  <c r="S80" i="1" s="1"/>
  <c r="Q81" i="1"/>
  <c r="Y84" i="1"/>
  <c r="Z84" i="1" s="1"/>
  <c r="AM80" i="1"/>
  <c r="AN80" i="1" s="1"/>
  <c r="AF82" i="1"/>
  <c r="AG82" i="1" s="1"/>
  <c r="AE83" i="1"/>
  <c r="Y83" i="1"/>
  <c r="Z83" i="1" s="1"/>
  <c r="F220" i="17"/>
  <c r="M222" i="17"/>
  <c r="C221" i="17"/>
  <c r="E221" i="17" s="1"/>
  <c r="D221" i="17"/>
  <c r="N226" i="17"/>
  <c r="D488" i="17"/>
  <c r="N489" i="17"/>
  <c r="BI69" i="1"/>
  <c r="F385" i="17"/>
  <c r="E385" i="17"/>
  <c r="C386" i="17"/>
  <c r="K387" i="17"/>
  <c r="X85" i="1"/>
  <c r="AL81" i="1"/>
  <c r="AZ74" i="1"/>
  <c r="BA74" i="1" s="1"/>
  <c r="BB73" i="1"/>
  <c r="AU73" i="1"/>
  <c r="L86" i="1"/>
  <c r="J87" i="1"/>
  <c r="K87" i="1" s="1"/>
  <c r="AS75" i="1"/>
  <c r="AT75" i="1" s="1"/>
  <c r="BH70" i="1"/>
  <c r="BG71" i="1"/>
  <c r="R81" i="1" l="1"/>
  <c r="S81" i="1" s="1"/>
  <c r="Q82" i="1"/>
  <c r="R82" i="1" s="1"/>
  <c r="S82" i="1" s="1"/>
  <c r="AF83" i="1"/>
  <c r="AG83" i="1" s="1"/>
  <c r="AE84" i="1"/>
  <c r="Y85" i="1"/>
  <c r="Z85" i="1" s="1"/>
  <c r="AM81" i="1"/>
  <c r="AN81" i="1" s="1"/>
  <c r="F221" i="17"/>
  <c r="M223" i="17"/>
  <c r="C222" i="17"/>
  <c r="E222" i="17" s="1"/>
  <c r="D222" i="17"/>
  <c r="N227" i="17"/>
  <c r="N490" i="17"/>
  <c r="D489" i="17"/>
  <c r="BI70" i="1"/>
  <c r="F386" i="17"/>
  <c r="E386" i="17"/>
  <c r="C387" i="17"/>
  <c r="K388" i="17"/>
  <c r="AL82" i="1"/>
  <c r="X86" i="1"/>
  <c r="AZ75" i="1"/>
  <c r="BA75" i="1" s="1"/>
  <c r="BB74" i="1"/>
  <c r="AU74" i="1"/>
  <c r="L87" i="1"/>
  <c r="J88" i="1"/>
  <c r="K88" i="1" s="1"/>
  <c r="AS76" i="1"/>
  <c r="AT76" i="1" s="1"/>
  <c r="BG72" i="1"/>
  <c r="BH71" i="1"/>
  <c r="Q83" i="1" l="1"/>
  <c r="Q84" i="1" s="1"/>
  <c r="Y86" i="1"/>
  <c r="Z86" i="1" s="1"/>
  <c r="AM82" i="1"/>
  <c r="AN82" i="1" s="1"/>
  <c r="AF84" i="1"/>
  <c r="AG84" i="1" s="1"/>
  <c r="AE85" i="1"/>
  <c r="F222" i="17"/>
  <c r="M224" i="17"/>
  <c r="C223" i="17"/>
  <c r="E223" i="17" s="1"/>
  <c r="D223" i="17"/>
  <c r="N228" i="17"/>
  <c r="N491" i="17"/>
  <c r="D490" i="17"/>
  <c r="BI71" i="1"/>
  <c r="F387" i="17"/>
  <c r="E387" i="17"/>
  <c r="C388" i="17"/>
  <c r="K389" i="17"/>
  <c r="AL83" i="1"/>
  <c r="X87" i="1"/>
  <c r="AZ76" i="1"/>
  <c r="BB75" i="1"/>
  <c r="AU75" i="1"/>
  <c r="L88" i="1"/>
  <c r="J89" i="1"/>
  <c r="K89" i="1" s="1"/>
  <c r="AS77" i="1"/>
  <c r="AT77" i="1" s="1"/>
  <c r="BG73" i="1"/>
  <c r="BH72" i="1"/>
  <c r="R84" i="1" l="1"/>
  <c r="S84" i="1" s="1"/>
  <c r="R83" i="1"/>
  <c r="S83" i="1" s="1"/>
  <c r="Q85" i="1"/>
  <c r="R85" i="1" s="1"/>
  <c r="S85" i="1" s="1"/>
  <c r="AF85" i="1"/>
  <c r="AG85" i="1" s="1"/>
  <c r="AE86" i="1"/>
  <c r="BA76" i="1"/>
  <c r="BB76" i="1" s="1"/>
  <c r="Y87" i="1"/>
  <c r="Z87" i="1" s="1"/>
  <c r="AM83" i="1"/>
  <c r="AN83" i="1" s="1"/>
  <c r="F223" i="17"/>
  <c r="M225" i="17"/>
  <c r="C224" i="17"/>
  <c r="E224" i="17" s="1"/>
  <c r="D224" i="17"/>
  <c r="N229" i="17"/>
  <c r="N492" i="17"/>
  <c r="D491" i="17"/>
  <c r="BI72" i="1"/>
  <c r="F388" i="17"/>
  <c r="E388" i="17"/>
  <c r="C389" i="17"/>
  <c r="K390" i="17"/>
  <c r="X88" i="1"/>
  <c r="AL84" i="1"/>
  <c r="AZ77" i="1"/>
  <c r="AU76" i="1"/>
  <c r="L89" i="1"/>
  <c r="J90" i="1"/>
  <c r="K90" i="1" s="1"/>
  <c r="AS78" i="1"/>
  <c r="AT78" i="1" s="1"/>
  <c r="BH73" i="1"/>
  <c r="BG74" i="1"/>
  <c r="Q86" i="1" l="1"/>
  <c r="R86" i="1" s="1"/>
  <c r="S86" i="1" s="1"/>
  <c r="AE87" i="1"/>
  <c r="AE88" i="1" s="1"/>
  <c r="AF86" i="1"/>
  <c r="AG86" i="1" s="1"/>
  <c r="BA77" i="1"/>
  <c r="BB77" i="1" s="1"/>
  <c r="Y88" i="1"/>
  <c r="Z88" i="1" s="1"/>
  <c r="AM84" i="1"/>
  <c r="AN84" i="1" s="1"/>
  <c r="F224" i="17"/>
  <c r="M226" i="17"/>
  <c r="C225" i="17"/>
  <c r="E225" i="17" s="1"/>
  <c r="D225" i="17"/>
  <c r="N230" i="17"/>
  <c r="D492" i="17"/>
  <c r="N493" i="17"/>
  <c r="BI73" i="1"/>
  <c r="F389" i="17"/>
  <c r="E389" i="17"/>
  <c r="C390" i="17"/>
  <c r="K391" i="17"/>
  <c r="X89" i="1"/>
  <c r="AL85" i="1"/>
  <c r="AZ78" i="1"/>
  <c r="AU77" i="1"/>
  <c r="L90" i="1"/>
  <c r="J91" i="1"/>
  <c r="K91" i="1" s="1"/>
  <c r="AS79" i="1"/>
  <c r="AT79" i="1" s="1"/>
  <c r="BG75" i="1"/>
  <c r="BH74" i="1"/>
  <c r="Q87" i="1" l="1"/>
  <c r="AF88" i="1"/>
  <c r="AG88" i="1" s="1"/>
  <c r="Y89" i="1"/>
  <c r="Z89" i="1" s="1"/>
  <c r="AM85" i="1"/>
  <c r="AN85" i="1" s="1"/>
  <c r="BA78" i="1"/>
  <c r="BB78" i="1" s="1"/>
  <c r="AF87" i="1"/>
  <c r="AG87" i="1" s="1"/>
  <c r="AE89" i="1"/>
  <c r="AE90" i="1" s="1"/>
  <c r="F225" i="17"/>
  <c r="M227" i="17"/>
  <c r="C226" i="17"/>
  <c r="E226" i="17" s="1"/>
  <c r="D226" i="17"/>
  <c r="N231" i="17"/>
  <c r="N232" i="17" s="1"/>
  <c r="N233" i="17" s="1"/>
  <c r="N494" i="17"/>
  <c r="D493" i="17"/>
  <c r="BI74" i="1"/>
  <c r="F390" i="17"/>
  <c r="E390" i="17"/>
  <c r="C391" i="17"/>
  <c r="K392" i="17"/>
  <c r="X90" i="1"/>
  <c r="AL86" i="1"/>
  <c r="AZ79" i="1"/>
  <c r="AU78" i="1"/>
  <c r="L91" i="1"/>
  <c r="J92" i="1"/>
  <c r="K92" i="1" s="1"/>
  <c r="AS80" i="1"/>
  <c r="AT80" i="1" s="1"/>
  <c r="BH75" i="1"/>
  <c r="BG76" i="1"/>
  <c r="R87" i="1" l="1"/>
  <c r="S87" i="1" s="1"/>
  <c r="Q88" i="1"/>
  <c r="AM86" i="1"/>
  <c r="AN86" i="1" s="1"/>
  <c r="BA79" i="1"/>
  <c r="BB79" i="1" s="1"/>
  <c r="AF89" i="1"/>
  <c r="AG89" i="1" s="1"/>
  <c r="AE91" i="1"/>
  <c r="AF90" i="1"/>
  <c r="AG90" i="1" s="1"/>
  <c r="X91" i="1"/>
  <c r="X92" i="1" s="1"/>
  <c r="Y90" i="1"/>
  <c r="Z90" i="1" s="1"/>
  <c r="N234" i="17"/>
  <c r="D233" i="17"/>
  <c r="F233" i="17" s="1"/>
  <c r="F226" i="17"/>
  <c r="M228" i="17"/>
  <c r="C227" i="17"/>
  <c r="E227" i="17" s="1"/>
  <c r="D227" i="17"/>
  <c r="D494" i="17"/>
  <c r="N495" i="17"/>
  <c r="BI75" i="1"/>
  <c r="F391" i="17"/>
  <c r="E391" i="17"/>
  <c r="C392" i="17"/>
  <c r="K393" i="17"/>
  <c r="AL87" i="1"/>
  <c r="AZ80" i="1"/>
  <c r="BA80" i="1" s="1"/>
  <c r="AU79" i="1"/>
  <c r="L92" i="1"/>
  <c r="J93" i="1"/>
  <c r="K93" i="1" s="1"/>
  <c r="AS81" i="1"/>
  <c r="AT81" i="1" s="1"/>
  <c r="BG77" i="1"/>
  <c r="BH76" i="1"/>
  <c r="R88" i="1" l="1"/>
  <c r="S88" i="1" s="1"/>
  <c r="Q89" i="1"/>
  <c r="Q90" i="1" s="1"/>
  <c r="R90" i="1" s="1"/>
  <c r="S90" i="1" s="1"/>
  <c r="Y92" i="1"/>
  <c r="Z92" i="1" s="1"/>
  <c r="Y91" i="1"/>
  <c r="Z91" i="1" s="1"/>
  <c r="AL88" i="1"/>
  <c r="AL89" i="1" s="1"/>
  <c r="AM87" i="1"/>
  <c r="AF91" i="1"/>
  <c r="AG91" i="1" s="1"/>
  <c r="AE92" i="1"/>
  <c r="F227" i="17"/>
  <c r="M229" i="17"/>
  <c r="C228" i="17"/>
  <c r="E228" i="17" s="1"/>
  <c r="D228" i="17"/>
  <c r="D234" i="17"/>
  <c r="F234" i="17" s="1"/>
  <c r="N235" i="17"/>
  <c r="N496" i="17"/>
  <c r="D495" i="17"/>
  <c r="BI76" i="1"/>
  <c r="F392" i="17"/>
  <c r="E392" i="17"/>
  <c r="C393" i="17"/>
  <c r="K394" i="17"/>
  <c r="AN87" i="1"/>
  <c r="X93" i="1"/>
  <c r="BB80" i="1"/>
  <c r="AZ81" i="1"/>
  <c r="BA81" i="1" s="1"/>
  <c r="AU80" i="1"/>
  <c r="L93" i="1"/>
  <c r="J94" i="1"/>
  <c r="K94" i="1" s="1"/>
  <c r="AS82" i="1"/>
  <c r="AT82" i="1" s="1"/>
  <c r="BG78" i="1"/>
  <c r="BH77" i="1"/>
  <c r="R89" i="1" l="1"/>
  <c r="S89" i="1" s="1"/>
  <c r="Q91" i="1"/>
  <c r="AM88" i="1"/>
  <c r="AN88" i="1" s="1"/>
  <c r="Y93" i="1"/>
  <c r="Z93" i="1" s="1"/>
  <c r="AF92" i="1"/>
  <c r="AG92" i="1" s="1"/>
  <c r="AE93" i="1"/>
  <c r="AL90" i="1"/>
  <c r="AM90" i="1" s="1"/>
  <c r="AN90" i="1" s="1"/>
  <c r="AM89" i="1"/>
  <c r="AN89" i="1" s="1"/>
  <c r="D235" i="17"/>
  <c r="F235" i="17" s="1"/>
  <c r="N236" i="17"/>
  <c r="F228" i="17"/>
  <c r="M230" i="17"/>
  <c r="C229" i="17"/>
  <c r="E229" i="17" s="1"/>
  <c r="D229" i="17"/>
  <c r="N497" i="17"/>
  <c r="D496" i="17"/>
  <c r="BI77" i="1"/>
  <c r="F393" i="17"/>
  <c r="E393" i="17"/>
  <c r="C394" i="17"/>
  <c r="K395" i="17"/>
  <c r="X94" i="1"/>
  <c r="BB81" i="1"/>
  <c r="AZ82" i="1"/>
  <c r="AU81" i="1"/>
  <c r="L94" i="1"/>
  <c r="J95" i="1"/>
  <c r="K95" i="1" s="1"/>
  <c r="AS83" i="1"/>
  <c r="AT83" i="1" s="1"/>
  <c r="BG79" i="1"/>
  <c r="BH78" i="1"/>
  <c r="R91" i="1" l="1"/>
  <c r="S91" i="1" s="1"/>
  <c r="Q92" i="1"/>
  <c r="AL91" i="1"/>
  <c r="AM91" i="1" s="1"/>
  <c r="AN91" i="1" s="1"/>
  <c r="Y94" i="1"/>
  <c r="Z94" i="1" s="1"/>
  <c r="BA82" i="1"/>
  <c r="BB82" i="1" s="1"/>
  <c r="AF93" i="1"/>
  <c r="AG93" i="1" s="1"/>
  <c r="AE94" i="1"/>
  <c r="F229" i="17"/>
  <c r="M231" i="17"/>
  <c r="C230" i="17"/>
  <c r="E230" i="17" s="1"/>
  <c r="D230" i="17"/>
  <c r="N237" i="17"/>
  <c r="D237" i="17" s="1"/>
  <c r="F237" i="17" s="1"/>
  <c r="D236" i="17"/>
  <c r="F236" i="17" s="1"/>
  <c r="D497" i="17"/>
  <c r="N498" i="17"/>
  <c r="BI78" i="1"/>
  <c r="F394" i="17"/>
  <c r="E394" i="17"/>
  <c r="C395" i="17"/>
  <c r="K396" i="17"/>
  <c r="X95" i="1"/>
  <c r="AZ83" i="1"/>
  <c r="AL92" i="1"/>
  <c r="AM92" i="1" s="1"/>
  <c r="AU82" i="1"/>
  <c r="L95" i="1"/>
  <c r="J96" i="1"/>
  <c r="AS84" i="1"/>
  <c r="AT84" i="1" s="1"/>
  <c r="BG80" i="1"/>
  <c r="BH79" i="1"/>
  <c r="R92" i="1" l="1"/>
  <c r="S92" i="1" s="1"/>
  <c r="Q93" i="1"/>
  <c r="R93" i="1" s="1"/>
  <c r="S93" i="1" s="1"/>
  <c r="K96" i="1"/>
  <c r="L96" i="1" s="1"/>
  <c r="AF94" i="1"/>
  <c r="AG94" i="1" s="1"/>
  <c r="AE95" i="1"/>
  <c r="BA83" i="1"/>
  <c r="BB83" i="1" s="1"/>
  <c r="Y95" i="1"/>
  <c r="Z95" i="1" s="1"/>
  <c r="F230" i="17"/>
  <c r="M232" i="17"/>
  <c r="D231" i="17"/>
  <c r="C231" i="17"/>
  <c r="D498" i="17"/>
  <c r="N499" i="17"/>
  <c r="BI79" i="1"/>
  <c r="F395" i="17"/>
  <c r="E395" i="17"/>
  <c r="C396" i="17"/>
  <c r="K397" i="17"/>
  <c r="X96" i="1"/>
  <c r="AZ84" i="1"/>
  <c r="AL93" i="1"/>
  <c r="AM93" i="1" s="1"/>
  <c r="AN92" i="1"/>
  <c r="AU83" i="1"/>
  <c r="AS85" i="1"/>
  <c r="AT85" i="1" s="1"/>
  <c r="BH80" i="1"/>
  <c r="BG81" i="1"/>
  <c r="Q94" i="1" l="1"/>
  <c r="R94" i="1" s="1"/>
  <c r="S94" i="1" s="1"/>
  <c r="BA84" i="1"/>
  <c r="BB84" i="1" s="1"/>
  <c r="AF95" i="1"/>
  <c r="AG95" i="1" s="1"/>
  <c r="AE96" i="1"/>
  <c r="Y96" i="1"/>
  <c r="Z96" i="1" s="1"/>
  <c r="E231" i="17"/>
  <c r="F231" i="17"/>
  <c r="C232" i="17"/>
  <c r="E232" i="17" s="1"/>
  <c r="D232" i="17"/>
  <c r="D499" i="17"/>
  <c r="N500" i="17"/>
  <c r="BI80" i="1"/>
  <c r="F396" i="17"/>
  <c r="E396" i="17"/>
  <c r="C397" i="17"/>
  <c r="K398" i="17"/>
  <c r="AZ85" i="1"/>
  <c r="AN93" i="1"/>
  <c r="AL94" i="1"/>
  <c r="AU84" i="1"/>
  <c r="AS86" i="1"/>
  <c r="AT86" i="1" s="1"/>
  <c r="BH81" i="1"/>
  <c r="BG82" i="1"/>
  <c r="Q95" i="1" l="1"/>
  <c r="R95" i="1" s="1"/>
  <c r="S95" i="1" s="1"/>
  <c r="AF96" i="1"/>
  <c r="AG96" i="1" s="1"/>
  <c r="AM94" i="1"/>
  <c r="AN94" i="1" s="1"/>
  <c r="AZ86" i="1"/>
  <c r="AZ87" i="1" s="1"/>
  <c r="BA85" i="1"/>
  <c r="BB85" i="1" s="1"/>
  <c r="F232" i="17"/>
  <c r="N501" i="17"/>
  <c r="D500" i="17"/>
  <c r="BI81" i="1"/>
  <c r="F397" i="17"/>
  <c r="E397" i="17"/>
  <c r="C398" i="17"/>
  <c r="K399" i="17"/>
  <c r="AL95" i="1"/>
  <c r="AM95" i="1" s="1"/>
  <c r="AU85" i="1"/>
  <c r="AS87" i="1"/>
  <c r="AT87" i="1" s="1"/>
  <c r="BH82" i="1"/>
  <c r="BG83" i="1"/>
  <c r="Q96" i="1" l="1"/>
  <c r="R96" i="1" s="1"/>
  <c r="S96" i="1" s="1"/>
  <c r="BA87" i="1"/>
  <c r="BB87" i="1" s="1"/>
  <c r="BA86" i="1"/>
  <c r="BB86" i="1" s="1"/>
  <c r="D501" i="17"/>
  <c r="N502" i="17"/>
  <c r="BI82" i="1"/>
  <c r="F398" i="17"/>
  <c r="E398" i="17"/>
  <c r="C399" i="17"/>
  <c r="K400" i="17"/>
  <c r="AZ88" i="1"/>
  <c r="AN95" i="1"/>
  <c r="AL96" i="1"/>
  <c r="AU86" i="1"/>
  <c r="AS88" i="1"/>
  <c r="AT88" i="1" s="1"/>
  <c r="BH83" i="1"/>
  <c r="BG84" i="1"/>
  <c r="AM96" i="1" l="1"/>
  <c r="AN96" i="1" s="1"/>
  <c r="AZ89" i="1"/>
  <c r="BA89" i="1" s="1"/>
  <c r="BB89" i="1" s="1"/>
  <c r="BA88" i="1"/>
  <c r="D502" i="17"/>
  <c r="N503" i="17"/>
  <c r="BI83" i="1"/>
  <c r="F399" i="17"/>
  <c r="E399" i="17"/>
  <c r="C400" i="17"/>
  <c r="K401" i="17"/>
  <c r="BB88" i="1"/>
  <c r="AU87" i="1"/>
  <c r="AS89" i="1"/>
  <c r="AT89" i="1" s="1"/>
  <c r="BH84" i="1"/>
  <c r="BG85" i="1"/>
  <c r="AZ90" i="1" l="1"/>
  <c r="BA90" i="1" s="1"/>
  <c r="BB90" i="1" s="1"/>
  <c r="N504" i="17"/>
  <c r="D503" i="17"/>
  <c r="BI84" i="1"/>
  <c r="F400" i="17"/>
  <c r="E400" i="17"/>
  <c r="C401" i="17"/>
  <c r="K402" i="17"/>
  <c r="AU88" i="1"/>
  <c r="AS90" i="1"/>
  <c r="AT90" i="1" s="1"/>
  <c r="BH85" i="1"/>
  <c r="BG86" i="1"/>
  <c r="AZ91" i="1" l="1"/>
  <c r="BA91" i="1" s="1"/>
  <c r="BB91" i="1" s="1"/>
  <c r="N505" i="17"/>
  <c r="D504" i="17"/>
  <c r="BI85" i="1"/>
  <c r="F401" i="17"/>
  <c r="E401" i="17"/>
  <c r="C402" i="17"/>
  <c r="K403" i="17"/>
  <c r="AU89" i="1"/>
  <c r="AS91" i="1"/>
  <c r="AT91" i="1" s="1"/>
  <c r="BH86" i="1"/>
  <c r="BG87" i="1"/>
  <c r="AZ92" i="1" l="1"/>
  <c r="BA92" i="1" s="1"/>
  <c r="BB92" i="1" s="1"/>
  <c r="D505" i="17"/>
  <c r="N506" i="17"/>
  <c r="BI86" i="1"/>
  <c r="F402" i="17"/>
  <c r="E402" i="17"/>
  <c r="C403" i="17"/>
  <c r="K404" i="17"/>
  <c r="AU90" i="1"/>
  <c r="AS92" i="1"/>
  <c r="AT92" i="1" s="1"/>
  <c r="BH87" i="1"/>
  <c r="BG88" i="1"/>
  <c r="AZ93" i="1" l="1"/>
  <c r="BA93" i="1" s="1"/>
  <c r="BB93" i="1" s="1"/>
  <c r="D506" i="17"/>
  <c r="N507" i="17"/>
  <c r="BI87" i="1"/>
  <c r="F403" i="17"/>
  <c r="E403" i="17"/>
  <c r="C404" i="17"/>
  <c r="K405" i="17"/>
  <c r="AU91" i="1"/>
  <c r="AS93" i="1"/>
  <c r="AT93" i="1" s="1"/>
  <c r="BH88" i="1"/>
  <c r="BG89" i="1"/>
  <c r="AZ94" i="1" l="1"/>
  <c r="BA94" i="1" s="1"/>
  <c r="BB94" i="1" s="1"/>
  <c r="N508" i="17"/>
  <c r="D507" i="17"/>
  <c r="BI88" i="1"/>
  <c r="F404" i="17"/>
  <c r="E404" i="17"/>
  <c r="C405" i="17"/>
  <c r="K406" i="17"/>
  <c r="AU92" i="1"/>
  <c r="AS94" i="1"/>
  <c r="AT94" i="1" s="1"/>
  <c r="BH89" i="1"/>
  <c r="BG90" i="1"/>
  <c r="AZ95" i="1" l="1"/>
  <c r="BA95" i="1" s="1"/>
  <c r="BB95" i="1" s="1"/>
  <c r="N509" i="17"/>
  <c r="D508" i="17"/>
  <c r="BI89" i="1"/>
  <c r="F405" i="17"/>
  <c r="E405" i="17"/>
  <c r="C406" i="17"/>
  <c r="K407" i="17"/>
  <c r="AU93" i="1"/>
  <c r="AS95" i="1"/>
  <c r="AT95" i="1" s="1"/>
  <c r="BH90" i="1"/>
  <c r="BG91" i="1"/>
  <c r="AZ96" i="1" l="1"/>
  <c r="BA96" i="1" s="1"/>
  <c r="BB96" i="1" s="1"/>
  <c r="D509" i="17"/>
  <c r="N510" i="17"/>
  <c r="BI90" i="1"/>
  <c r="F406" i="17"/>
  <c r="E406" i="17"/>
  <c r="C407" i="17"/>
  <c r="K408" i="17"/>
  <c r="AU94" i="1"/>
  <c r="AS96" i="1"/>
  <c r="AT96" i="1" s="1"/>
  <c r="BH91" i="1"/>
  <c r="BG92" i="1"/>
  <c r="N511" i="17" l="1"/>
  <c r="D510" i="17"/>
  <c r="BI91" i="1"/>
  <c r="F407" i="17"/>
  <c r="E407" i="17"/>
  <c r="C408" i="17"/>
  <c r="K409" i="17"/>
  <c r="AU95" i="1"/>
  <c r="BH92" i="1"/>
  <c r="BG93" i="1"/>
  <c r="N512" i="17" l="1"/>
  <c r="D511" i="17"/>
  <c r="BI92" i="1"/>
  <c r="C409" i="17"/>
  <c r="K410" i="17"/>
  <c r="F408" i="17"/>
  <c r="E408" i="17"/>
  <c r="AU96" i="1"/>
  <c r="BH93" i="1"/>
  <c r="BG94" i="1"/>
  <c r="D512" i="17" l="1"/>
  <c r="N513" i="17"/>
  <c r="BI93" i="1"/>
  <c r="F409" i="17"/>
  <c r="E409" i="17"/>
  <c r="C410" i="17"/>
  <c r="K411" i="17"/>
  <c r="BH94" i="1"/>
  <c r="BG95" i="1"/>
  <c r="D513" i="17" l="1"/>
  <c r="N514" i="17"/>
  <c r="BI94" i="1"/>
  <c r="F410" i="17"/>
  <c r="E410" i="17"/>
  <c r="C411" i="17"/>
  <c r="K412" i="17"/>
  <c r="BH95" i="1"/>
  <c r="BG96" i="1"/>
  <c r="D514" i="17" l="1"/>
  <c r="N515" i="17"/>
  <c r="BG97" i="1"/>
  <c r="BI95" i="1"/>
  <c r="F411" i="17"/>
  <c r="E411" i="17"/>
  <c r="C412" i="17"/>
  <c r="K413" i="17"/>
  <c r="BH96" i="1"/>
  <c r="BH97" i="1" l="1"/>
  <c r="BI97" i="1" s="1"/>
  <c r="N516" i="17"/>
  <c r="D515" i="17"/>
  <c r="BI96" i="1"/>
  <c r="F412" i="17"/>
  <c r="E412" i="17"/>
  <c r="C413" i="17"/>
  <c r="K414" i="17"/>
  <c r="N517" i="17" l="1"/>
  <c r="D516" i="17"/>
  <c r="C414" i="17"/>
  <c r="K415" i="17"/>
  <c r="F413" i="17"/>
  <c r="E413" i="17"/>
  <c r="D517" i="17" l="1"/>
  <c r="N518" i="17"/>
  <c r="C415" i="17"/>
  <c r="K416" i="17"/>
  <c r="F414" i="17"/>
  <c r="E414" i="17"/>
  <c r="N519" i="17" l="1"/>
  <c r="D518" i="17"/>
  <c r="F415" i="17"/>
  <c r="E415" i="17"/>
  <c r="C416" i="17"/>
  <c r="K417" i="17"/>
  <c r="D519" i="17" l="1"/>
  <c r="N520" i="17"/>
  <c r="F416" i="17"/>
  <c r="E416" i="17"/>
  <c r="C417" i="17"/>
  <c r="K418" i="17"/>
  <c r="N521" i="17" l="1"/>
  <c r="D520" i="17"/>
  <c r="C418" i="17"/>
  <c r="K419" i="17"/>
  <c r="F417" i="17"/>
  <c r="E417" i="17"/>
  <c r="N522" i="17" l="1"/>
  <c r="D521" i="17"/>
  <c r="F418" i="17"/>
  <c r="E418" i="17"/>
  <c r="C419" i="17"/>
  <c r="K420" i="17"/>
  <c r="D522" i="17" l="1"/>
  <c r="N523" i="17"/>
  <c r="C420" i="17"/>
  <c r="K421" i="17"/>
  <c r="F419" i="17"/>
  <c r="E419" i="17"/>
  <c r="D523" i="17" l="1"/>
  <c r="N524" i="17"/>
  <c r="F420" i="17"/>
  <c r="E420" i="17"/>
  <c r="C421" i="17"/>
  <c r="K422" i="17"/>
  <c r="N525" i="17" l="1"/>
  <c r="D524" i="17"/>
  <c r="C422" i="17"/>
  <c r="K423" i="17"/>
  <c r="F421" i="17"/>
  <c r="E421" i="17"/>
  <c r="N526" i="17" l="1"/>
  <c r="D525" i="17"/>
  <c r="F422" i="17"/>
  <c r="E422" i="17"/>
  <c r="C423" i="17"/>
  <c r="K424" i="17"/>
  <c r="D526" i="17" l="1"/>
  <c r="N527" i="17"/>
  <c r="F423" i="17"/>
  <c r="E423" i="17"/>
  <c r="C424" i="17"/>
  <c r="K425" i="17"/>
  <c r="N528" i="17" l="1"/>
  <c r="D527" i="17"/>
  <c r="F424" i="17"/>
  <c r="E424" i="17"/>
  <c r="C425" i="17"/>
  <c r="K426" i="17"/>
  <c r="N529" i="17" l="1"/>
  <c r="D528" i="17"/>
  <c r="F425" i="17"/>
  <c r="E425" i="17"/>
  <c r="C426" i="17"/>
  <c r="K427" i="17"/>
  <c r="N530" i="17" l="1"/>
  <c r="D529" i="17"/>
  <c r="F426" i="17"/>
  <c r="E426" i="17"/>
  <c r="C427" i="17"/>
  <c r="K428" i="17"/>
  <c r="D530" i="17" l="1"/>
  <c r="N531" i="17"/>
  <c r="F427" i="17"/>
  <c r="E427" i="17"/>
  <c r="C428" i="17"/>
  <c r="K429" i="17"/>
  <c r="N532" i="17" l="1"/>
  <c r="D531" i="17"/>
  <c r="F428" i="17"/>
  <c r="E428" i="17"/>
  <c r="C429" i="17"/>
  <c r="K430" i="17"/>
  <c r="D532" i="17" l="1"/>
  <c r="N533" i="17"/>
  <c r="F429" i="17"/>
  <c r="E429" i="17"/>
  <c r="C430" i="17"/>
  <c r="K431" i="17"/>
  <c r="D533" i="17" l="1"/>
  <c r="N534" i="17"/>
  <c r="F430" i="17"/>
  <c r="E430" i="17"/>
  <c r="C431" i="17"/>
  <c r="K432" i="17"/>
  <c r="N535" i="17" l="1"/>
  <c r="D534" i="17"/>
  <c r="C432" i="17"/>
  <c r="K433" i="17"/>
  <c r="F431" i="17"/>
  <c r="E431" i="17"/>
  <c r="D535" i="17" l="1"/>
  <c r="N536" i="17"/>
  <c r="F432" i="17"/>
  <c r="E432" i="17"/>
  <c r="C433" i="17"/>
  <c r="K434" i="17"/>
  <c r="D536" i="17" l="1"/>
  <c r="N537" i="17"/>
  <c r="C434" i="17"/>
  <c r="K435" i="17"/>
  <c r="F433" i="17"/>
  <c r="E433" i="17"/>
  <c r="N538" i="17" l="1"/>
  <c r="D537" i="17"/>
  <c r="F434" i="17"/>
  <c r="E434" i="17"/>
  <c r="C435" i="17"/>
  <c r="K436" i="17"/>
  <c r="D538" i="17" l="1"/>
  <c r="N539" i="17"/>
  <c r="F435" i="17"/>
  <c r="E435" i="17"/>
  <c r="C436" i="17"/>
  <c r="K437" i="17"/>
  <c r="D539" i="17" l="1"/>
  <c r="N540" i="17"/>
  <c r="F436" i="17"/>
  <c r="E436" i="17"/>
  <c r="C437" i="17"/>
  <c r="K438" i="17"/>
  <c r="N541" i="17" l="1"/>
  <c r="D540" i="17"/>
  <c r="F437" i="17"/>
  <c r="E437" i="17"/>
  <c r="C438" i="17"/>
  <c r="K439" i="17"/>
  <c r="D541" i="17" l="1"/>
  <c r="N542" i="17"/>
  <c r="F438" i="17"/>
  <c r="E438" i="17"/>
  <c r="C439" i="17"/>
  <c r="K440" i="17"/>
  <c r="N543" i="17" l="1"/>
  <c r="D542" i="17"/>
  <c r="C440" i="17"/>
  <c r="K441" i="17"/>
  <c r="F439" i="17"/>
  <c r="E439" i="17"/>
  <c r="N544" i="17" l="1"/>
  <c r="D543" i="17"/>
  <c r="F440" i="17"/>
  <c r="E440" i="17"/>
  <c r="C441" i="17"/>
  <c r="K442" i="17"/>
  <c r="N545" i="17" l="1"/>
  <c r="D544" i="17"/>
  <c r="C442" i="17"/>
  <c r="K443" i="17"/>
  <c r="F441" i="17"/>
  <c r="E441" i="17"/>
  <c r="N546" i="17" l="1"/>
  <c r="D545" i="17"/>
  <c r="F442" i="17"/>
  <c r="E442" i="17"/>
  <c r="C443" i="17"/>
  <c r="K444" i="17"/>
  <c r="N547" i="17" l="1"/>
  <c r="D546" i="17"/>
  <c r="C444" i="17"/>
  <c r="K445" i="17"/>
  <c r="F443" i="17"/>
  <c r="E443" i="17"/>
  <c r="N548" i="17" l="1"/>
  <c r="D547" i="17"/>
  <c r="F444" i="17"/>
  <c r="E444" i="17"/>
  <c r="C445" i="17"/>
  <c r="K446" i="17"/>
  <c r="N549" i="17" l="1"/>
  <c r="D548" i="17"/>
  <c r="F445" i="17"/>
  <c r="E445" i="17"/>
  <c r="C446" i="17"/>
  <c r="K447" i="17"/>
  <c r="N550" i="17" l="1"/>
  <c r="D549" i="17"/>
  <c r="F446" i="17"/>
  <c r="E446" i="17"/>
  <c r="C447" i="17"/>
  <c r="K448" i="17"/>
  <c r="D550" i="17" l="1"/>
  <c r="N551" i="17"/>
  <c r="F447" i="17"/>
  <c r="E447" i="17"/>
  <c r="C448" i="17"/>
  <c r="K449" i="17"/>
  <c r="D551" i="17" l="1"/>
  <c r="N552" i="17"/>
  <c r="C449" i="17"/>
  <c r="K450" i="17"/>
  <c r="F448" i="17"/>
  <c r="E448" i="17"/>
  <c r="N553" i="17" l="1"/>
  <c r="D552" i="17"/>
  <c r="F449" i="17"/>
  <c r="E449" i="17"/>
  <c r="C450" i="17"/>
  <c r="K451" i="17"/>
  <c r="D553" i="17" l="1"/>
  <c r="N554" i="17"/>
  <c r="C451" i="17"/>
  <c r="K452" i="17"/>
  <c r="F450" i="17"/>
  <c r="E450" i="17"/>
  <c r="N555" i="17" l="1"/>
  <c r="D554" i="17"/>
  <c r="F451" i="17"/>
  <c r="E451" i="17"/>
  <c r="C452" i="17"/>
  <c r="K453" i="17"/>
  <c r="N556" i="17" l="1"/>
  <c r="D555" i="17"/>
  <c r="C453" i="17"/>
  <c r="K454" i="17"/>
  <c r="F452" i="17"/>
  <c r="E452" i="17"/>
  <c r="N557" i="17" l="1"/>
  <c r="D556" i="17"/>
  <c r="F453" i="17"/>
  <c r="E453" i="17"/>
  <c r="C454" i="17"/>
  <c r="K455" i="17"/>
  <c r="D557" i="17" l="1"/>
  <c r="N558" i="17"/>
  <c r="F454" i="17"/>
  <c r="E454" i="17"/>
  <c r="C455" i="17"/>
  <c r="K456" i="17"/>
  <c r="D558" i="17" l="1"/>
  <c r="N559" i="17"/>
  <c r="C456" i="17"/>
  <c r="K457" i="17"/>
  <c r="F455" i="17"/>
  <c r="E455" i="17"/>
  <c r="N560" i="17" l="1"/>
  <c r="D559" i="17"/>
  <c r="F456" i="17"/>
  <c r="E456" i="17"/>
  <c r="C457" i="17"/>
  <c r="K458" i="17"/>
  <c r="D560" i="17" l="1"/>
  <c r="N561" i="17"/>
  <c r="F457" i="17"/>
  <c r="E457" i="17"/>
  <c r="C458" i="17"/>
  <c r="K459" i="17"/>
  <c r="D561" i="17" l="1"/>
  <c r="N562" i="17"/>
  <c r="F458" i="17"/>
  <c r="E458" i="17"/>
  <c r="C459" i="17"/>
  <c r="K460" i="17"/>
  <c r="N563" i="17" l="1"/>
  <c r="D562" i="17"/>
  <c r="F459" i="17"/>
  <c r="E459" i="17"/>
  <c r="C460" i="17"/>
  <c r="K461" i="17"/>
  <c r="N564" i="17" l="1"/>
  <c r="D563" i="17"/>
  <c r="F460" i="17"/>
  <c r="E460" i="17"/>
  <c r="C461" i="17"/>
  <c r="K462" i="17"/>
  <c r="D564" i="17" l="1"/>
  <c r="N565" i="17"/>
  <c r="F461" i="17"/>
  <c r="E461" i="17"/>
  <c r="C462" i="17"/>
  <c r="K463" i="17"/>
  <c r="N566" i="17" l="1"/>
  <c r="D565" i="17"/>
  <c r="F462" i="17"/>
  <c r="E462" i="17"/>
  <c r="C463" i="17"/>
  <c r="K464" i="17"/>
  <c r="D566" i="17" l="1"/>
  <c r="N567" i="17"/>
  <c r="C464" i="17"/>
  <c r="K465" i="17"/>
  <c r="F463" i="17"/>
  <c r="E463" i="17"/>
  <c r="D567" i="17" l="1"/>
  <c r="N568" i="17"/>
  <c r="F464" i="17"/>
  <c r="E464" i="17"/>
  <c r="C465" i="17"/>
  <c r="K466" i="17"/>
  <c r="N569" i="17" l="1"/>
  <c r="D568" i="17"/>
  <c r="C466" i="17"/>
  <c r="K467" i="17"/>
  <c r="F465" i="17"/>
  <c r="E465" i="17"/>
  <c r="D569" i="17" l="1"/>
  <c r="N570" i="17"/>
  <c r="F466" i="17"/>
  <c r="E466" i="17"/>
  <c r="C467" i="17"/>
  <c r="K468" i="17"/>
  <c r="N571" i="17" l="1"/>
  <c r="D570" i="17"/>
  <c r="C468" i="17"/>
  <c r="K469" i="17"/>
  <c r="F467" i="17"/>
  <c r="E467" i="17"/>
  <c r="N572" i="17" l="1"/>
  <c r="D571" i="17"/>
  <c r="C469" i="17"/>
  <c r="K470" i="17"/>
  <c r="F468" i="17"/>
  <c r="E468" i="17"/>
  <c r="D572" i="17" l="1"/>
  <c r="N573" i="17"/>
  <c r="F469" i="17"/>
  <c r="E469" i="17"/>
  <c r="C470" i="17"/>
  <c r="K471" i="17"/>
  <c r="N574" i="17" l="1"/>
  <c r="D573" i="17"/>
  <c r="F470" i="17"/>
  <c r="E470" i="17"/>
  <c r="C471" i="17"/>
  <c r="K472" i="17"/>
  <c r="D574" i="17" l="1"/>
  <c r="N575" i="17"/>
  <c r="C472" i="17"/>
  <c r="K473" i="17"/>
  <c r="F471" i="17"/>
  <c r="E471" i="17"/>
  <c r="D575" i="17" l="1"/>
  <c r="N576" i="17"/>
  <c r="F472" i="17"/>
  <c r="E472" i="17"/>
  <c r="C473" i="17"/>
  <c r="K474" i="17"/>
  <c r="N577" i="17" l="1"/>
  <c r="D576" i="17"/>
  <c r="C474" i="17"/>
  <c r="K475" i="17"/>
  <c r="F473" i="17"/>
  <c r="E473" i="17"/>
  <c r="N578" i="17" l="1"/>
  <c r="D577" i="17"/>
  <c r="F474" i="17"/>
  <c r="E474" i="17"/>
  <c r="C475" i="17"/>
  <c r="K476" i="17"/>
  <c r="N579" i="17" l="1"/>
  <c r="D578" i="17"/>
  <c r="F475" i="17"/>
  <c r="E475" i="17"/>
  <c r="C476" i="17"/>
  <c r="K477" i="17"/>
  <c r="N580" i="17" l="1"/>
  <c r="D579" i="17"/>
  <c r="F476" i="17"/>
  <c r="E476" i="17"/>
  <c r="C477" i="17"/>
  <c r="K478" i="17"/>
  <c r="N581" i="17" l="1"/>
  <c r="D580" i="17"/>
  <c r="F477" i="17"/>
  <c r="E477" i="17"/>
  <c r="C478" i="17"/>
  <c r="K479" i="17"/>
  <c r="N582" i="17" l="1"/>
  <c r="D581" i="17"/>
  <c r="F478" i="17"/>
  <c r="E478" i="17"/>
  <c r="C479" i="17"/>
  <c r="K480" i="17"/>
  <c r="N583" i="17" l="1"/>
  <c r="D582" i="17"/>
  <c r="F479" i="17"/>
  <c r="E479" i="17"/>
  <c r="C480" i="17"/>
  <c r="K481" i="17"/>
  <c r="N584" i="17" l="1"/>
  <c r="D583" i="17"/>
  <c r="F480" i="17"/>
  <c r="E480" i="17"/>
  <c r="C481" i="17"/>
  <c r="K482" i="17"/>
  <c r="D584" i="17" l="1"/>
  <c r="N585" i="17"/>
  <c r="F481" i="17"/>
  <c r="E481" i="17"/>
  <c r="C482" i="17"/>
  <c r="K483" i="17"/>
  <c r="N586" i="17" l="1"/>
  <c r="D585" i="17"/>
  <c r="F482" i="17"/>
  <c r="E482" i="17"/>
  <c r="C483" i="17"/>
  <c r="K484" i="17"/>
  <c r="N587" i="17" l="1"/>
  <c r="D586" i="17"/>
  <c r="F483" i="17"/>
  <c r="E483" i="17"/>
  <c r="C484" i="17"/>
  <c r="K485" i="17"/>
  <c r="D587" i="17" l="1"/>
  <c r="N588" i="17"/>
  <c r="C485" i="17"/>
  <c r="K486" i="17"/>
  <c r="F484" i="17"/>
  <c r="E484" i="17"/>
  <c r="N589" i="17" l="1"/>
  <c r="D588" i="17"/>
  <c r="F485" i="17"/>
  <c r="E485" i="17"/>
  <c r="C486" i="17"/>
  <c r="K487" i="17"/>
  <c r="D589" i="17" l="1"/>
  <c r="N590" i="17"/>
  <c r="C487" i="17"/>
  <c r="K488" i="17"/>
  <c r="F486" i="17"/>
  <c r="E486" i="17"/>
  <c r="N591" i="17" l="1"/>
  <c r="D590" i="17"/>
  <c r="F487" i="17"/>
  <c r="E487" i="17"/>
  <c r="C488" i="17"/>
  <c r="K489" i="17"/>
  <c r="D591" i="17" l="1"/>
  <c r="N592" i="17"/>
  <c r="F488" i="17"/>
  <c r="E488" i="17"/>
  <c r="C489" i="17"/>
  <c r="K490" i="17"/>
  <c r="N593" i="17" l="1"/>
  <c r="D592" i="17"/>
  <c r="C490" i="17"/>
  <c r="K491" i="17"/>
  <c r="F489" i="17"/>
  <c r="E489" i="17"/>
  <c r="D593" i="17" l="1"/>
  <c r="N594" i="17"/>
  <c r="C491" i="17"/>
  <c r="K492" i="17"/>
  <c r="F490" i="17"/>
  <c r="E490" i="17"/>
  <c r="N595" i="17" l="1"/>
  <c r="D594" i="17"/>
  <c r="F491" i="17"/>
  <c r="E491" i="17"/>
  <c r="C492" i="17"/>
  <c r="K493" i="17"/>
  <c r="D595" i="17" l="1"/>
  <c r="N596" i="17"/>
  <c r="F492" i="17"/>
  <c r="E492" i="17"/>
  <c r="C493" i="17"/>
  <c r="K494" i="17"/>
  <c r="D596" i="17" l="1"/>
  <c r="N597" i="17"/>
  <c r="F493" i="17"/>
  <c r="E493" i="17"/>
  <c r="C494" i="17"/>
  <c r="K495" i="17"/>
  <c r="D597" i="17" l="1"/>
  <c r="N598" i="17"/>
  <c r="F494" i="17"/>
  <c r="E494" i="17"/>
  <c r="C495" i="17"/>
  <c r="K496" i="17"/>
  <c r="N599" i="17" l="1"/>
  <c r="D598" i="17"/>
  <c r="C496" i="17"/>
  <c r="K497" i="17"/>
  <c r="F495" i="17"/>
  <c r="E495" i="17"/>
  <c r="D599" i="17" l="1"/>
  <c r="N600" i="17"/>
  <c r="F496" i="17"/>
  <c r="E496" i="17"/>
  <c r="C497" i="17"/>
  <c r="K498" i="17"/>
  <c r="D600" i="17" l="1"/>
  <c r="N601" i="17"/>
  <c r="F497" i="17"/>
  <c r="E497" i="17"/>
  <c r="C498" i="17"/>
  <c r="K499" i="17"/>
  <c r="D601" i="17" l="1"/>
  <c r="N602" i="17"/>
  <c r="F498" i="17"/>
  <c r="E498" i="17"/>
  <c r="C499" i="17"/>
  <c r="K500" i="17"/>
  <c r="D602" i="17" l="1"/>
  <c r="N603" i="17"/>
  <c r="C500" i="17"/>
  <c r="K501" i="17"/>
  <c r="F499" i="17"/>
  <c r="E499" i="17"/>
  <c r="D603" i="17" l="1"/>
  <c r="N604" i="17"/>
  <c r="F500" i="17"/>
  <c r="E500" i="17"/>
  <c r="C501" i="17"/>
  <c r="K502" i="17"/>
  <c r="N605" i="17" l="1"/>
  <c r="D604" i="17"/>
  <c r="C502" i="17"/>
  <c r="K503" i="17"/>
  <c r="F501" i="17"/>
  <c r="E501" i="17"/>
  <c r="D605" i="17" l="1"/>
  <c r="N606" i="17"/>
  <c r="F502" i="17"/>
  <c r="E502" i="17"/>
  <c r="C503" i="17"/>
  <c r="K504" i="17"/>
  <c r="N607" i="17" l="1"/>
  <c r="D606" i="17"/>
  <c r="F503" i="17"/>
  <c r="E503" i="17"/>
  <c r="C504" i="17"/>
  <c r="K505" i="17"/>
  <c r="D607" i="17" l="1"/>
  <c r="N608" i="17"/>
  <c r="F504" i="17"/>
  <c r="E504" i="17"/>
  <c r="C505" i="17"/>
  <c r="K506" i="17"/>
  <c r="D608" i="17" l="1"/>
  <c r="N609" i="17"/>
  <c r="C506" i="17"/>
  <c r="K507" i="17"/>
  <c r="F505" i="17"/>
  <c r="E505" i="17"/>
  <c r="D609" i="17" l="1"/>
  <c r="N610" i="17"/>
  <c r="F506" i="17"/>
  <c r="E506" i="17"/>
  <c r="C507" i="17"/>
  <c r="K508" i="17"/>
  <c r="N611" i="17" l="1"/>
  <c r="D610" i="17"/>
  <c r="C508" i="17"/>
  <c r="K509" i="17"/>
  <c r="F507" i="17"/>
  <c r="E507" i="17"/>
  <c r="N612" i="17" l="1"/>
  <c r="D611" i="17"/>
  <c r="F508" i="17"/>
  <c r="E508" i="17"/>
  <c r="C509" i="17"/>
  <c r="K510" i="17"/>
  <c r="N613" i="17" l="1"/>
  <c r="D612" i="17"/>
  <c r="C510" i="17"/>
  <c r="K511" i="17"/>
  <c r="F509" i="17"/>
  <c r="E509" i="17"/>
  <c r="D613" i="17" l="1"/>
  <c r="N614" i="17"/>
  <c r="F510" i="17"/>
  <c r="E510" i="17"/>
  <c r="C511" i="17"/>
  <c r="K512" i="17"/>
  <c r="D614" i="17" l="1"/>
  <c r="N615" i="17"/>
  <c r="F511" i="17"/>
  <c r="E511" i="17"/>
  <c r="C512" i="17"/>
  <c r="K513" i="17"/>
  <c r="D615" i="17" l="1"/>
  <c r="N616" i="17"/>
  <c r="F512" i="17"/>
  <c r="E512" i="17"/>
  <c r="C513" i="17"/>
  <c r="K514" i="17"/>
  <c r="N617" i="17" l="1"/>
  <c r="D616" i="17"/>
  <c r="F513" i="17"/>
  <c r="E513" i="17"/>
  <c r="C514" i="17"/>
  <c r="K515" i="17"/>
  <c r="D617" i="17" l="1"/>
  <c r="N618" i="17"/>
  <c r="C515" i="17"/>
  <c r="K516" i="17"/>
  <c r="F514" i="17"/>
  <c r="E514" i="17"/>
  <c r="N619" i="17" l="1"/>
  <c r="D618" i="17"/>
  <c r="F515" i="17"/>
  <c r="E515" i="17"/>
  <c r="C516" i="17"/>
  <c r="K517" i="17"/>
  <c r="D619" i="17" l="1"/>
  <c r="N620" i="17"/>
  <c r="F516" i="17"/>
  <c r="E516" i="17"/>
  <c r="C517" i="17"/>
  <c r="K518" i="17"/>
  <c r="N621" i="17" l="1"/>
  <c r="D620" i="17"/>
  <c r="F517" i="17"/>
  <c r="E517" i="17"/>
  <c r="C518" i="17"/>
  <c r="K519" i="17"/>
  <c r="D621" i="17" l="1"/>
  <c r="N622" i="17"/>
  <c r="C519" i="17"/>
  <c r="K520" i="17"/>
  <c r="F518" i="17"/>
  <c r="E518" i="17"/>
  <c r="D622" i="17" l="1"/>
  <c r="N623" i="17"/>
  <c r="F519" i="17"/>
  <c r="E519" i="17"/>
  <c r="C520" i="17"/>
  <c r="K521" i="17"/>
  <c r="D623" i="17" l="1"/>
  <c r="N624" i="17"/>
  <c r="F520" i="17"/>
  <c r="E520" i="17"/>
  <c r="C521" i="17"/>
  <c r="K522" i="17"/>
  <c r="N625" i="17" l="1"/>
  <c r="D624" i="17"/>
  <c r="C522" i="17"/>
  <c r="K523" i="17"/>
  <c r="F521" i="17"/>
  <c r="E521" i="17"/>
  <c r="N626" i="17" l="1"/>
  <c r="D625" i="17"/>
  <c r="F522" i="17"/>
  <c r="E522" i="17"/>
  <c r="C523" i="17"/>
  <c r="K524" i="17"/>
  <c r="N627" i="17" l="1"/>
  <c r="D626" i="17"/>
  <c r="F523" i="17"/>
  <c r="E523" i="17"/>
  <c r="C524" i="17"/>
  <c r="K525" i="17"/>
  <c r="D627" i="17" l="1"/>
  <c r="N628" i="17"/>
  <c r="F524" i="17"/>
  <c r="E524" i="17"/>
  <c r="C525" i="17"/>
  <c r="K526" i="17"/>
  <c r="N629" i="17" l="1"/>
  <c r="D628" i="17"/>
  <c r="F525" i="17"/>
  <c r="E525" i="17"/>
  <c r="C526" i="17"/>
  <c r="K527" i="17"/>
  <c r="D629" i="17" l="1"/>
  <c r="N630" i="17"/>
  <c r="C527" i="17"/>
  <c r="K528" i="17"/>
  <c r="F526" i="17"/>
  <c r="E526" i="17"/>
  <c r="D630" i="17" l="1"/>
  <c r="N631" i="17"/>
  <c r="F527" i="17"/>
  <c r="E527" i="17"/>
  <c r="C528" i="17"/>
  <c r="K529" i="17"/>
  <c r="N632" i="17" l="1"/>
  <c r="D631" i="17"/>
  <c r="C529" i="17"/>
  <c r="K530" i="17"/>
  <c r="F528" i="17"/>
  <c r="E528" i="17"/>
  <c r="D632" i="17" l="1"/>
  <c r="N633" i="17"/>
  <c r="F529" i="17"/>
  <c r="E529" i="17"/>
  <c r="C530" i="17"/>
  <c r="K531" i="17"/>
  <c r="D633" i="17" l="1"/>
  <c r="N634" i="17"/>
  <c r="F530" i="17"/>
  <c r="E530" i="17"/>
  <c r="C531" i="17"/>
  <c r="K532" i="17"/>
  <c r="D634" i="17" l="1"/>
  <c r="N635" i="17"/>
  <c r="C532" i="17"/>
  <c r="K533" i="17"/>
  <c r="F531" i="17"/>
  <c r="E531" i="17"/>
  <c r="D635" i="17" l="1"/>
  <c r="N636" i="17"/>
  <c r="F532" i="17"/>
  <c r="E532" i="17"/>
  <c r="C533" i="17"/>
  <c r="K534" i="17"/>
  <c r="D636" i="17" l="1"/>
  <c r="N637" i="17"/>
  <c r="F533" i="17"/>
  <c r="E533" i="17"/>
  <c r="C534" i="17"/>
  <c r="K535" i="17"/>
  <c r="N638" i="17" l="1"/>
  <c r="D637" i="17"/>
  <c r="F534" i="17"/>
  <c r="E534" i="17"/>
  <c r="C535" i="17"/>
  <c r="K536" i="17"/>
  <c r="D638" i="17" l="1"/>
  <c r="N639" i="17"/>
  <c r="F535" i="17"/>
  <c r="E535" i="17"/>
  <c r="C536" i="17"/>
  <c r="K537" i="17"/>
  <c r="D639" i="17" l="1"/>
  <c r="N640" i="17"/>
  <c r="C537" i="17"/>
  <c r="K538" i="17"/>
  <c r="F536" i="17"/>
  <c r="E536" i="17"/>
  <c r="D640" i="17" l="1"/>
  <c r="N641" i="17"/>
  <c r="F537" i="17"/>
  <c r="E537" i="17"/>
  <c r="C538" i="17"/>
  <c r="K539" i="17"/>
  <c r="D641" i="17" l="1"/>
  <c r="N642" i="17"/>
  <c r="F538" i="17"/>
  <c r="E538" i="17"/>
  <c r="C539" i="17"/>
  <c r="K540" i="17"/>
  <c r="D642" i="17" l="1"/>
  <c r="N643" i="17"/>
  <c r="C540" i="17"/>
  <c r="K541" i="17"/>
  <c r="F539" i="17"/>
  <c r="E539" i="17"/>
  <c r="N644" i="17" l="1"/>
  <c r="D643" i="17"/>
  <c r="C541" i="17"/>
  <c r="K542" i="17"/>
  <c r="F540" i="17"/>
  <c r="E540" i="17"/>
  <c r="D644" i="17" l="1"/>
  <c r="N645" i="17"/>
  <c r="F541" i="17"/>
  <c r="E541" i="17"/>
  <c r="C542" i="17"/>
  <c r="K543" i="17"/>
  <c r="D645" i="17" l="1"/>
  <c r="N646" i="17"/>
  <c r="F542" i="17"/>
  <c r="E542" i="17"/>
  <c r="C543" i="17"/>
  <c r="K544" i="17"/>
  <c r="D646" i="17" l="1"/>
  <c r="N647" i="17"/>
  <c r="C544" i="17"/>
  <c r="K545" i="17"/>
  <c r="F543" i="17"/>
  <c r="E543" i="17"/>
  <c r="D647" i="17" l="1"/>
  <c r="N648" i="17"/>
  <c r="F544" i="17"/>
  <c r="E544" i="17"/>
  <c r="C545" i="17"/>
  <c r="K546" i="17"/>
  <c r="D648" i="17" l="1"/>
  <c r="N649" i="17"/>
  <c r="F545" i="17"/>
  <c r="E545" i="17"/>
  <c r="C546" i="17"/>
  <c r="K547" i="17"/>
  <c r="D649" i="17" l="1"/>
  <c r="N650" i="17"/>
  <c r="F546" i="17"/>
  <c r="E546" i="17"/>
  <c r="C547" i="17"/>
  <c r="K548" i="17"/>
  <c r="N651" i="17" l="1"/>
  <c r="D650" i="17"/>
  <c r="C548" i="17"/>
  <c r="K549" i="17"/>
  <c r="F547" i="17"/>
  <c r="E547" i="17"/>
  <c r="N652" i="17" l="1"/>
  <c r="D651" i="17"/>
  <c r="F548" i="17"/>
  <c r="E548" i="17"/>
  <c r="C549" i="17"/>
  <c r="K550" i="17"/>
  <c r="N653" i="17" l="1"/>
  <c r="D652" i="17"/>
  <c r="C550" i="17"/>
  <c r="K551" i="17"/>
  <c r="F549" i="17"/>
  <c r="E549" i="17"/>
  <c r="N654" i="17" l="1"/>
  <c r="D653" i="17"/>
  <c r="F550" i="17"/>
  <c r="E550" i="17"/>
  <c r="C551" i="17"/>
  <c r="K552" i="17"/>
  <c r="N655" i="17" l="1"/>
  <c r="D654" i="17"/>
  <c r="F551" i="17"/>
  <c r="E551" i="17"/>
  <c r="C552" i="17"/>
  <c r="K553" i="17"/>
  <c r="D655" i="17" l="1"/>
  <c r="N656" i="17"/>
  <c r="F552" i="17"/>
  <c r="E552" i="17"/>
  <c r="C553" i="17"/>
  <c r="K554" i="17"/>
  <c r="D656" i="17" l="1"/>
  <c r="N657" i="17"/>
  <c r="F553" i="17"/>
  <c r="E553" i="17"/>
  <c r="C554" i="17"/>
  <c r="K555" i="17"/>
  <c r="D657" i="17" l="1"/>
  <c r="N658" i="17"/>
  <c r="F554" i="17"/>
  <c r="E554" i="17"/>
  <c r="C555" i="17"/>
  <c r="K556" i="17"/>
  <c r="D658" i="17" l="1"/>
  <c r="N659" i="17"/>
  <c r="C556" i="17"/>
  <c r="K557" i="17"/>
  <c r="F555" i="17"/>
  <c r="E555" i="17"/>
  <c r="D659" i="17" l="1"/>
  <c r="N660" i="17"/>
  <c r="F556" i="17"/>
  <c r="E556" i="17"/>
  <c r="C557" i="17"/>
  <c r="K558" i="17"/>
  <c r="D660" i="17" l="1"/>
  <c r="N661" i="17"/>
  <c r="F557" i="17"/>
  <c r="E557" i="17"/>
  <c r="C558" i="17"/>
  <c r="K559" i="17"/>
  <c r="D661" i="17" l="1"/>
  <c r="N662" i="17"/>
  <c r="F558" i="17"/>
  <c r="E558" i="17"/>
  <c r="C559" i="17"/>
  <c r="K560" i="17"/>
  <c r="D662" i="17" l="1"/>
  <c r="N663" i="17"/>
  <c r="F559" i="17"/>
  <c r="E559" i="17"/>
  <c r="C560" i="17"/>
  <c r="K561" i="17"/>
  <c r="D663" i="17" l="1"/>
  <c r="N664" i="17"/>
  <c r="F560" i="17"/>
  <c r="E560" i="17"/>
  <c r="C561" i="17"/>
  <c r="K562" i="17"/>
  <c r="D664" i="17" l="1"/>
  <c r="N665" i="17"/>
  <c r="F561" i="17"/>
  <c r="E561" i="17"/>
  <c r="C562" i="17"/>
  <c r="K563" i="17"/>
  <c r="D665" i="17" l="1"/>
  <c r="N666" i="17"/>
  <c r="F562" i="17"/>
  <c r="E562" i="17"/>
  <c r="C563" i="17"/>
  <c r="K564" i="17"/>
  <c r="N667" i="17" l="1"/>
  <c r="D666" i="17"/>
  <c r="F563" i="17"/>
  <c r="E563" i="17"/>
  <c r="C564" i="17"/>
  <c r="K565" i="17"/>
  <c r="N668" i="17" l="1"/>
  <c r="D667" i="17"/>
  <c r="F564" i="17"/>
  <c r="E564" i="17"/>
  <c r="C565" i="17"/>
  <c r="K566" i="17"/>
  <c r="D668" i="17" l="1"/>
  <c r="N669" i="17"/>
  <c r="C566" i="17"/>
  <c r="K567" i="17"/>
  <c r="F565" i="17"/>
  <c r="E565" i="17"/>
  <c r="D669" i="17" l="1"/>
  <c r="N670" i="17"/>
  <c r="F566" i="17"/>
  <c r="E566" i="17"/>
  <c r="C567" i="17"/>
  <c r="K568" i="17"/>
  <c r="D670" i="17" l="1"/>
  <c r="N671" i="17"/>
  <c r="C568" i="17"/>
  <c r="K569" i="17"/>
  <c r="F567" i="17"/>
  <c r="E567" i="17"/>
  <c r="D671" i="17" l="1"/>
  <c r="N672" i="17"/>
  <c r="F568" i="17"/>
  <c r="E568" i="17"/>
  <c r="C569" i="17"/>
  <c r="K570" i="17"/>
  <c r="D672" i="17" l="1"/>
  <c r="N673" i="17"/>
  <c r="C570" i="17"/>
  <c r="K571" i="17"/>
  <c r="F569" i="17"/>
  <c r="E569" i="17"/>
  <c r="N674" i="17" l="1"/>
  <c r="D673" i="17"/>
  <c r="F570" i="17"/>
  <c r="E570" i="17"/>
  <c r="C571" i="17"/>
  <c r="K572" i="17"/>
  <c r="D674" i="17" l="1"/>
  <c r="N675" i="17"/>
  <c r="C572" i="17"/>
  <c r="K573" i="17"/>
  <c r="F571" i="17"/>
  <c r="E571" i="17"/>
  <c r="N676" i="17" l="1"/>
  <c r="D675" i="17"/>
  <c r="C573" i="17"/>
  <c r="K574" i="17"/>
  <c r="F572" i="17"/>
  <c r="E572" i="17"/>
  <c r="D676" i="17" l="1"/>
  <c r="N677" i="17"/>
  <c r="F573" i="17"/>
  <c r="E573" i="17"/>
  <c r="C574" i="17"/>
  <c r="K575" i="17"/>
  <c r="D677" i="17" l="1"/>
  <c r="N678" i="17"/>
  <c r="F574" i="17"/>
  <c r="E574" i="17"/>
  <c r="C575" i="17"/>
  <c r="K576" i="17"/>
  <c r="D678" i="17" l="1"/>
  <c r="N679" i="17"/>
  <c r="F575" i="17"/>
  <c r="E575" i="17"/>
  <c r="C576" i="17"/>
  <c r="K577" i="17"/>
  <c r="N680" i="17" l="1"/>
  <c r="D679" i="17"/>
  <c r="F576" i="17"/>
  <c r="E576" i="17"/>
  <c r="C577" i="17"/>
  <c r="K578" i="17"/>
  <c r="D680" i="17" l="1"/>
  <c r="N681" i="17"/>
  <c r="F577" i="17"/>
  <c r="E577" i="17"/>
  <c r="C578" i="17"/>
  <c r="K579" i="17"/>
  <c r="K580" i="17" l="1"/>
  <c r="C579" i="17"/>
  <c r="G223" i="4"/>
  <c r="H223" i="4" s="1"/>
  <c r="E943" i="23"/>
  <c r="E952" i="23"/>
  <c r="K944" i="23"/>
  <c r="E941" i="23"/>
  <c r="K956" i="23"/>
  <c r="K953" i="23"/>
  <c r="E942" i="23"/>
  <c r="E955" i="23"/>
  <c r="E950" i="23"/>
  <c r="K942" i="23"/>
  <c r="K949" i="23"/>
  <c r="K954" i="23"/>
  <c r="K940" i="23"/>
  <c r="E944" i="23"/>
  <c r="E956" i="23"/>
  <c r="K952" i="23"/>
  <c r="E940" i="23"/>
  <c r="E949" i="23"/>
  <c r="E945" i="23"/>
  <c r="K946" i="23"/>
  <c r="K948" i="23"/>
  <c r="E954" i="23"/>
  <c r="E951" i="23"/>
  <c r="K951" i="23"/>
  <c r="E946" i="23"/>
  <c r="K950" i="23"/>
  <c r="E948" i="23"/>
  <c r="E947" i="23"/>
  <c r="E953" i="23"/>
  <c r="G604" i="4"/>
  <c r="H604" i="4" s="1"/>
  <c r="G19" i="4"/>
  <c r="H19" i="4" s="1"/>
  <c r="K955" i="23"/>
  <c r="K945" i="23"/>
  <c r="K947" i="23"/>
  <c r="K941" i="23"/>
  <c r="K943" i="23"/>
  <c r="D681" i="17"/>
  <c r="N682" i="17"/>
  <c r="E166" i="23"/>
  <c r="E342" i="23"/>
  <c r="E1018" i="23"/>
  <c r="E460" i="23"/>
  <c r="E933" i="23"/>
  <c r="E991" i="23"/>
  <c r="E163" i="23"/>
  <c r="E338" i="23"/>
  <c r="E1123" i="23"/>
  <c r="E326" i="23"/>
  <c r="E740" i="23"/>
  <c r="E421" i="23"/>
  <c r="E998" i="23"/>
  <c r="E1124" i="23"/>
  <c r="E453" i="23"/>
  <c r="E329" i="23"/>
  <c r="E160" i="23"/>
  <c r="E742" i="23"/>
  <c r="E237" i="23"/>
  <c r="E420" i="23"/>
  <c r="E424" i="23"/>
  <c r="E164" i="23"/>
  <c r="E768" i="23"/>
  <c r="E456" i="23"/>
  <c r="E437" i="23"/>
  <c r="E339" i="23"/>
  <c r="E758" i="23"/>
  <c r="E1129" i="23"/>
  <c r="E931" i="23"/>
  <c r="E753" i="23"/>
  <c r="E879" i="23"/>
  <c r="E920" i="23"/>
  <c r="E629" i="23"/>
  <c r="E448" i="23"/>
  <c r="E1126" i="23"/>
  <c r="E229" i="23"/>
  <c r="E87" i="23"/>
  <c r="E157" i="23"/>
  <c r="E926" i="23"/>
  <c r="E323" i="23"/>
  <c r="E923" i="23"/>
  <c r="E447" i="23"/>
  <c r="E174" i="23"/>
  <c r="E159" i="23"/>
  <c r="E981" i="23"/>
  <c r="E934" i="23"/>
  <c r="E449" i="23"/>
  <c r="E452" i="23"/>
  <c r="E984" i="23"/>
  <c r="E918" i="23"/>
  <c r="E435" i="23"/>
  <c r="E751" i="23"/>
  <c r="E328" i="23"/>
  <c r="E458" i="23"/>
  <c r="E330" i="23"/>
  <c r="E737" i="23"/>
  <c r="E334" i="23"/>
  <c r="E631" i="23"/>
  <c r="E766" i="23"/>
  <c r="E428" i="23"/>
  <c r="E1016" i="23"/>
  <c r="E430" i="23"/>
  <c r="E88" i="23"/>
  <c r="E769" i="23"/>
  <c r="E921" i="23"/>
  <c r="E228" i="23"/>
  <c r="E752" i="23"/>
  <c r="E755" i="23"/>
  <c r="E327" i="23"/>
  <c r="E927" i="23"/>
  <c r="E837" i="23"/>
  <c r="E985" i="23"/>
  <c r="E232" i="23"/>
  <c r="E457" i="23"/>
  <c r="E231" i="23"/>
  <c r="E628" i="23"/>
  <c r="E1015" i="23"/>
  <c r="E990" i="23"/>
  <c r="E1125" i="23"/>
  <c r="E838" i="23"/>
  <c r="E230" i="23"/>
  <c r="E840" i="23"/>
  <c r="E757" i="23"/>
  <c r="E341" i="23"/>
  <c r="E433" i="23"/>
  <c r="E177" i="23"/>
  <c r="E325" i="23"/>
  <c r="E762" i="23"/>
  <c r="E1020" i="23"/>
  <c r="E989" i="23"/>
  <c r="E336" i="23"/>
  <c r="E1022" i="23"/>
  <c r="E1013" i="23"/>
  <c r="E633" i="23"/>
  <c r="E1118" i="23"/>
  <c r="E741" i="23"/>
  <c r="E233" i="23"/>
  <c r="E935" i="23"/>
  <c r="E434" i="23"/>
  <c r="E1014" i="23"/>
  <c r="E441" i="23"/>
  <c r="E431" i="23"/>
  <c r="E432" i="23"/>
  <c r="E335" i="23"/>
  <c r="E1021" i="23"/>
  <c r="E1128" i="23"/>
  <c r="E772" i="23"/>
  <c r="E1119" i="23"/>
  <c r="E436" i="23"/>
  <c r="E459" i="23"/>
  <c r="E1122" i="23"/>
  <c r="E442" i="23"/>
  <c r="E917" i="23"/>
  <c r="E236" i="23"/>
  <c r="E743" i="23"/>
  <c r="E746" i="23"/>
  <c r="E91" i="23"/>
  <c r="E915" i="23"/>
  <c r="E154" i="23"/>
  <c r="E839" i="23"/>
  <c r="E235" i="23"/>
  <c r="E877" i="23"/>
  <c r="E919" i="23"/>
  <c r="E340" i="23"/>
  <c r="E162" i="23"/>
  <c r="E756" i="23"/>
  <c r="E924" i="23"/>
  <c r="E1017" i="23"/>
  <c r="E738" i="23"/>
  <c r="E156" i="23"/>
  <c r="E771" i="23"/>
  <c r="E634" i="23"/>
  <c r="E1127" i="23"/>
  <c r="E1121" i="23"/>
  <c r="E997" i="23"/>
  <c r="E770" i="23"/>
  <c r="E932" i="23"/>
  <c r="E739" i="23"/>
  <c r="E422" i="23"/>
  <c r="E427" i="23"/>
  <c r="E836" i="23"/>
  <c r="E179" i="23"/>
  <c r="E878" i="23"/>
  <c r="E438" i="23"/>
  <c r="E440" i="23"/>
  <c r="E167" i="23"/>
  <c r="E444" i="23"/>
  <c r="E996" i="23"/>
  <c r="E765" i="23"/>
  <c r="E429" i="23"/>
  <c r="E423" i="23"/>
  <c r="E321" i="23"/>
  <c r="E983" i="23"/>
  <c r="E425" i="23"/>
  <c r="E982" i="23"/>
  <c r="E744" i="23"/>
  <c r="E995" i="23"/>
  <c r="E992" i="23"/>
  <c r="E337" i="23"/>
  <c r="E450" i="23"/>
  <c r="E89" i="23"/>
  <c r="E986" i="23"/>
  <c r="E234" i="23"/>
  <c r="E320" i="23"/>
  <c r="E151" i="23"/>
  <c r="E880" i="23"/>
  <c r="E630" i="23"/>
  <c r="E930" i="23"/>
  <c r="E988" i="23"/>
  <c r="E928" i="23"/>
  <c r="E178" i="23"/>
  <c r="E916" i="23"/>
  <c r="E994" i="23"/>
  <c r="E929" i="23"/>
  <c r="E936" i="23"/>
  <c r="E1120" i="23"/>
  <c r="E443" i="23"/>
  <c r="E161" i="23"/>
  <c r="E925" i="23"/>
  <c r="E745" i="23"/>
  <c r="E763" i="23"/>
  <c r="E987" i="23"/>
  <c r="E773" i="23"/>
  <c r="E322" i="23"/>
  <c r="E767" i="23"/>
  <c r="E426" i="23"/>
  <c r="E759" i="23"/>
  <c r="E754" i="23"/>
  <c r="E446" i="23"/>
  <c r="E155" i="23"/>
  <c r="E331" i="23"/>
  <c r="E86" i="23"/>
  <c r="E454" i="23"/>
  <c r="E439" i="23"/>
  <c r="E152" i="23"/>
  <c r="E324" i="23"/>
  <c r="E922" i="23"/>
  <c r="E153" i="23"/>
  <c r="E445" i="23"/>
  <c r="E455" i="23"/>
  <c r="E451" i="23"/>
  <c r="E90" i="23"/>
  <c r="E635" i="23"/>
  <c r="E841" i="23"/>
  <c r="E993" i="23"/>
  <c r="E632" i="23"/>
  <c r="E764" i="23"/>
  <c r="E165" i="23"/>
  <c r="E1019" i="23"/>
  <c r="F578" i="17"/>
  <c r="E578" i="17"/>
  <c r="K635" i="23"/>
  <c r="K429" i="23"/>
  <c r="K160" i="23"/>
  <c r="K436" i="23"/>
  <c r="K837" i="23"/>
  <c r="K231" i="23"/>
  <c r="K629" i="23"/>
  <c r="G682" i="4"/>
  <c r="H682" i="4" s="1"/>
  <c r="K739" i="23"/>
  <c r="G151" i="4"/>
  <c r="H151" i="4" s="1"/>
  <c r="G297" i="4"/>
  <c r="H297" i="4" s="1"/>
  <c r="K1125" i="23"/>
  <c r="K166" i="23"/>
  <c r="K744" i="23"/>
  <c r="K753" i="23"/>
  <c r="K921" i="23"/>
  <c r="K840" i="23"/>
  <c r="K1123" i="23"/>
  <c r="K457" i="23"/>
  <c r="K767" i="23"/>
  <c r="K766" i="23"/>
  <c r="K758" i="23"/>
  <c r="K153" i="23"/>
  <c r="K1019" i="23"/>
  <c r="K878" i="23"/>
  <c r="K928" i="23"/>
  <c r="K430" i="23"/>
  <c r="K933" i="23"/>
  <c r="K768" i="23"/>
  <c r="K836" i="23"/>
  <c r="K633" i="23"/>
  <c r="K754" i="23"/>
  <c r="K448" i="23"/>
  <c r="K446" i="23"/>
  <c r="K89" i="23"/>
  <c r="K994" i="23"/>
  <c r="G103" i="4"/>
  <c r="H103" i="4" s="1"/>
  <c r="G415" i="4"/>
  <c r="H415" i="4" s="1"/>
  <c r="K992" i="23"/>
  <c r="K1018" i="23"/>
  <c r="K738" i="23"/>
  <c r="K922" i="23"/>
  <c r="K880" i="23"/>
  <c r="K433" i="23"/>
  <c r="K752" i="23"/>
  <c r="K1129" i="23"/>
  <c r="K234" i="23"/>
  <c r="K229" i="23"/>
  <c r="K167" i="23"/>
  <c r="K426" i="23"/>
  <c r="K342" i="23"/>
  <c r="K324" i="23"/>
  <c r="K443" i="23"/>
  <c r="G291" i="4"/>
  <c r="H291" i="4" s="1"/>
  <c r="K989" i="23"/>
  <c r="K455" i="23"/>
  <c r="K927" i="23"/>
  <c r="K986" i="23"/>
  <c r="K993" i="23"/>
  <c r="K447" i="23"/>
  <c r="K341" i="23"/>
  <c r="K164" i="23"/>
  <c r="K841" i="23"/>
  <c r="G200" i="4"/>
  <c r="H200" i="4" s="1"/>
  <c r="K998" i="23"/>
  <c r="K634" i="23"/>
  <c r="K336" i="23"/>
  <c r="K1013" i="23"/>
  <c r="K920" i="23"/>
  <c r="K1015" i="23"/>
  <c r="G392" i="4"/>
  <c r="H392" i="4" s="1"/>
  <c r="K425" i="23"/>
  <c r="K179" i="23"/>
  <c r="K432" i="23"/>
  <c r="K988" i="23"/>
  <c r="K454" i="23"/>
  <c r="G681" i="4"/>
  <c r="H681" i="4" s="1"/>
  <c r="K441" i="23"/>
  <c r="K444" i="23"/>
  <c r="G264" i="4"/>
  <c r="H264" i="4" s="1"/>
  <c r="G416" i="4"/>
  <c r="H416" i="4" s="1"/>
  <c r="K338" i="23"/>
  <c r="G159" i="4"/>
  <c r="H159" i="4" s="1"/>
  <c r="K437" i="23"/>
  <c r="K86" i="23"/>
  <c r="K434" i="23"/>
  <c r="G617" i="4"/>
  <c r="H617" i="4" s="1"/>
  <c r="G70" i="4"/>
  <c r="H70" i="4" s="1"/>
  <c r="K323" i="23"/>
  <c r="K987" i="23"/>
  <c r="G298" i="4"/>
  <c r="H298" i="4" s="1"/>
  <c r="K743" i="23"/>
  <c r="K237" i="23"/>
  <c r="K1014" i="23"/>
  <c r="G299" i="4"/>
  <c r="H299" i="4" s="1"/>
  <c r="K449" i="23"/>
  <c r="K932" i="23"/>
  <c r="K995" i="23"/>
  <c r="K919" i="23"/>
  <c r="G65" i="4"/>
  <c r="H65" i="4" s="1"/>
  <c r="G738" i="4"/>
  <c r="H738" i="4" s="1"/>
  <c r="K751" i="23"/>
  <c r="K435" i="23"/>
  <c r="G332" i="4"/>
  <c r="H332" i="4" s="1"/>
  <c r="G596" i="4"/>
  <c r="H596" i="4" s="1"/>
  <c r="K152" i="23"/>
  <c r="K934" i="23"/>
  <c r="K456" i="23"/>
  <c r="K1020" i="23"/>
  <c r="K1022" i="23"/>
  <c r="G30" i="4"/>
  <c r="H30" i="4" s="1"/>
  <c r="G739" i="4"/>
  <c r="H739" i="4" s="1"/>
  <c r="K1128" i="23"/>
  <c r="K631" i="23"/>
  <c r="K756" i="23"/>
  <c r="K155" i="23"/>
  <c r="K328" i="23"/>
  <c r="K1119" i="23"/>
  <c r="K322" i="23"/>
  <c r="K1127" i="23"/>
  <c r="K451" i="23"/>
  <c r="K745" i="23"/>
  <c r="K421" i="23"/>
  <c r="G62" i="4"/>
  <c r="H62" i="4" s="1"/>
  <c r="K737" i="23"/>
  <c r="K918" i="23"/>
  <c r="K772" i="23"/>
  <c r="K990" i="23"/>
  <c r="K991" i="23"/>
  <c r="G177" i="4"/>
  <c r="H177" i="4" s="1"/>
  <c r="K838" i="23"/>
  <c r="K161" i="23"/>
  <c r="K340" i="23"/>
  <c r="G60" i="4"/>
  <c r="H60" i="4" s="1"/>
  <c r="K630" i="23"/>
  <c r="K770" i="23"/>
  <c r="K741" i="23"/>
  <c r="K996" i="23"/>
  <c r="K1017" i="23"/>
  <c r="K762" i="23"/>
  <c r="K917" i="23"/>
  <c r="K91" i="23"/>
  <c r="K431" i="23"/>
  <c r="K632" i="23"/>
  <c r="K329" i="23"/>
  <c r="K330" i="23"/>
  <c r="K233" i="23"/>
  <c r="K440" i="23"/>
  <c r="K925" i="23"/>
  <c r="G296" i="4"/>
  <c r="H296" i="4" s="1"/>
  <c r="K445" i="23"/>
  <c r="K327" i="23"/>
  <c r="K755" i="23"/>
  <c r="K879" i="23"/>
  <c r="G489" i="4"/>
  <c r="H489" i="4" s="1"/>
  <c r="K628" i="23"/>
  <c r="K163" i="23"/>
  <c r="K339" i="23"/>
  <c r="K90" i="23"/>
  <c r="K177" i="23"/>
  <c r="G584" i="4"/>
  <c r="H584" i="4" s="1"/>
  <c r="K424" i="23"/>
  <c r="K87" i="23"/>
  <c r="K335" i="23"/>
  <c r="K423" i="23"/>
  <c r="K981" i="23"/>
  <c r="K151" i="23"/>
  <c r="K1124" i="23"/>
  <c r="K923" i="23"/>
  <c r="K325" i="23"/>
  <c r="K337" i="23"/>
  <c r="K178" i="23"/>
  <c r="K746" i="23"/>
  <c r="K442" i="23"/>
  <c r="K427" i="23"/>
  <c r="K438" i="23"/>
  <c r="K983" i="23"/>
  <c r="K236" i="23"/>
  <c r="G202" i="4"/>
  <c r="H202" i="4" s="1"/>
  <c r="K915" i="23"/>
  <c r="K459" i="23"/>
  <c r="G417" i="4"/>
  <c r="H417" i="4" s="1"/>
  <c r="K984" i="23"/>
  <c r="K458" i="23"/>
  <c r="K88" i="23"/>
  <c r="K1126" i="23"/>
  <c r="K320" i="23"/>
  <c r="K773" i="23"/>
  <c r="K985" i="23"/>
  <c r="K929" i="23"/>
  <c r="K450" i="23"/>
  <c r="K321" i="23"/>
  <c r="K1021" i="23"/>
  <c r="K460" i="23"/>
  <c r="K165" i="23"/>
  <c r="K453" i="23"/>
  <c r="K1118" i="23"/>
  <c r="K935" i="23"/>
  <c r="G71" i="4"/>
  <c r="H71" i="4" s="1"/>
  <c r="K452" i="23"/>
  <c r="K931" i="23"/>
  <c r="K916" i="23"/>
  <c r="K936" i="23"/>
  <c r="K228" i="23"/>
  <c r="K997" i="23"/>
  <c r="K1121" i="23"/>
  <c r="K326" i="23"/>
  <c r="K157" i="23"/>
  <c r="K154" i="23"/>
  <c r="K331" i="23"/>
  <c r="K877" i="23"/>
  <c r="G192" i="4"/>
  <c r="H192" i="4" s="1"/>
  <c r="K757" i="23"/>
  <c r="K1120" i="23"/>
  <c r="K740" i="23"/>
  <c r="K763" i="23"/>
  <c r="K982" i="23"/>
  <c r="K1122" i="23"/>
  <c r="K159" i="23"/>
  <c r="K839" i="23"/>
  <c r="G594" i="4"/>
  <c r="H594" i="4" s="1"/>
  <c r="K926" i="23"/>
  <c r="K334" i="23"/>
  <c r="K235" i="23"/>
  <c r="K769" i="23"/>
  <c r="K232" i="23"/>
  <c r="K422" i="23"/>
  <c r="K162" i="23"/>
  <c r="K765" i="23"/>
  <c r="K420" i="23"/>
  <c r="K924" i="23"/>
  <c r="K764" i="23"/>
  <c r="K930" i="23"/>
  <c r="K230" i="23"/>
  <c r="K428" i="23"/>
  <c r="G201" i="4"/>
  <c r="H201" i="4" s="1"/>
  <c r="K759" i="23"/>
  <c r="G307" i="4"/>
  <c r="H307" i="4" s="1"/>
  <c r="K742" i="23"/>
  <c r="G585" i="4"/>
  <c r="H585" i="4" s="1"/>
  <c r="K1016" i="23"/>
  <c r="K771" i="23"/>
  <c r="G399" i="4"/>
  <c r="H399" i="4" s="1"/>
  <c r="K156" i="23"/>
  <c r="K439" i="23"/>
  <c r="E579" i="17" l="1"/>
  <c r="F579" i="17"/>
  <c r="K581" i="17"/>
  <c r="C580" i="17"/>
  <c r="N683" i="17"/>
  <c r="D682" i="17"/>
  <c r="E580" i="17" l="1"/>
  <c r="F580" i="17"/>
  <c r="K582" i="17"/>
  <c r="C581" i="17"/>
  <c r="D683" i="17"/>
  <c r="N684" i="17"/>
  <c r="K583" i="17" l="1"/>
  <c r="C582" i="17"/>
  <c r="E581" i="17"/>
  <c r="F581" i="17"/>
  <c r="D684" i="17"/>
  <c r="N685" i="17"/>
  <c r="E582" i="17" l="1"/>
  <c r="F582" i="17"/>
  <c r="K584" i="17"/>
  <c r="C583" i="17"/>
  <c r="D685" i="17"/>
  <c r="N686" i="17"/>
  <c r="E583" i="17" l="1"/>
  <c r="F583" i="17"/>
  <c r="K585" i="17"/>
  <c r="C584" i="17"/>
  <c r="D686" i="17"/>
  <c r="N687" i="17"/>
  <c r="E584" i="17" l="1"/>
  <c r="F584" i="17"/>
  <c r="K586" i="17"/>
  <c r="C585" i="17"/>
  <c r="D687" i="17"/>
  <c r="N688" i="17"/>
  <c r="E585" i="17" l="1"/>
  <c r="F585" i="17"/>
  <c r="K587" i="17"/>
  <c r="C586" i="17"/>
  <c r="D688" i="17"/>
  <c r="N689" i="17"/>
  <c r="E586" i="17" l="1"/>
  <c r="F586" i="17"/>
  <c r="K588" i="17"/>
  <c r="C587" i="17"/>
  <c r="D689" i="17"/>
  <c r="N690" i="17"/>
  <c r="E587" i="17" l="1"/>
  <c r="F587" i="17"/>
  <c r="K589" i="17"/>
  <c r="C588" i="17"/>
  <c r="N691" i="17"/>
  <c r="D690" i="17"/>
  <c r="K590" i="17" l="1"/>
  <c r="C589" i="17"/>
  <c r="E588" i="17"/>
  <c r="F588" i="17"/>
  <c r="D691" i="17"/>
  <c r="N692" i="17"/>
  <c r="E589" i="17" l="1"/>
  <c r="F589" i="17"/>
  <c r="K591" i="17"/>
  <c r="C590" i="17"/>
  <c r="D692" i="17"/>
  <c r="N693" i="17"/>
  <c r="E590" i="17" l="1"/>
  <c r="F590" i="17"/>
  <c r="K592" i="17"/>
  <c r="C591" i="17"/>
  <c r="D693" i="17"/>
  <c r="N694" i="17"/>
  <c r="E591" i="17" l="1"/>
  <c r="F591" i="17"/>
  <c r="K593" i="17"/>
  <c r="C592" i="17"/>
  <c r="D694" i="17"/>
  <c r="N695" i="17"/>
  <c r="E592" i="17" l="1"/>
  <c r="F592" i="17"/>
  <c r="K594" i="17"/>
  <c r="C593" i="17"/>
  <c r="N696" i="17"/>
  <c r="D695" i="17"/>
  <c r="E593" i="17" l="1"/>
  <c r="F593" i="17"/>
  <c r="K595" i="17"/>
  <c r="C594" i="17"/>
  <c r="D696" i="17"/>
  <c r="N697" i="17"/>
  <c r="E594" i="17" l="1"/>
  <c r="F594" i="17"/>
  <c r="K596" i="17"/>
  <c r="C595" i="17"/>
  <c r="D697" i="17"/>
  <c r="N698" i="17"/>
  <c r="E595" i="17" l="1"/>
  <c r="F595" i="17"/>
  <c r="K597" i="17"/>
  <c r="C596" i="17"/>
  <c r="D698" i="17"/>
  <c r="N699" i="17"/>
  <c r="K598" i="17" l="1"/>
  <c r="C597" i="17"/>
  <c r="E596" i="17"/>
  <c r="F596" i="17"/>
  <c r="D699" i="17"/>
  <c r="N700" i="17"/>
  <c r="K599" i="17" l="1"/>
  <c r="C598" i="17"/>
  <c r="E597" i="17"/>
  <c r="F597" i="17"/>
  <c r="N701" i="17"/>
  <c r="D700" i="17"/>
  <c r="E598" i="17" l="1"/>
  <c r="F598" i="17"/>
  <c r="K600" i="17"/>
  <c r="C599" i="17"/>
  <c r="N702" i="17"/>
  <c r="D701" i="17"/>
  <c r="E599" i="17" l="1"/>
  <c r="F599" i="17"/>
  <c r="K601" i="17"/>
  <c r="C600" i="17"/>
  <c r="D702" i="17"/>
  <c r="N703" i="17"/>
  <c r="E600" i="17" l="1"/>
  <c r="F600" i="17"/>
  <c r="K602" i="17"/>
  <c r="C601" i="17"/>
  <c r="N704" i="17"/>
  <c r="D703" i="17"/>
  <c r="E601" i="17" l="1"/>
  <c r="F601" i="17"/>
  <c r="K603" i="17"/>
  <c r="C602" i="17"/>
  <c r="D704" i="17"/>
  <c r="N705" i="17"/>
  <c r="E602" i="17" l="1"/>
  <c r="F602" i="17"/>
  <c r="K604" i="17"/>
  <c r="C603" i="17"/>
  <c r="D705" i="17"/>
  <c r="N706" i="17"/>
  <c r="K605" i="17" l="1"/>
  <c r="C604" i="17"/>
  <c r="E603" i="17"/>
  <c r="F603" i="17"/>
  <c r="D706" i="17"/>
  <c r="N707" i="17"/>
  <c r="E604" i="17" l="1"/>
  <c r="F604" i="17"/>
  <c r="K606" i="17"/>
  <c r="C605" i="17"/>
  <c r="D707" i="17"/>
  <c r="N708" i="17"/>
  <c r="E605" i="17" l="1"/>
  <c r="F605" i="17"/>
  <c r="K607" i="17"/>
  <c r="C606" i="17"/>
  <c r="D708" i="17"/>
  <c r="N709" i="17"/>
  <c r="E606" i="17" l="1"/>
  <c r="F606" i="17"/>
  <c r="K608" i="17"/>
  <c r="C607" i="17"/>
  <c r="D709" i="17"/>
  <c r="N710" i="17"/>
  <c r="E607" i="17" l="1"/>
  <c r="F607" i="17"/>
  <c r="K609" i="17"/>
  <c r="C608" i="17"/>
  <c r="D710" i="17"/>
  <c r="N711" i="17"/>
  <c r="E608" i="17" l="1"/>
  <c r="F608" i="17"/>
  <c r="K610" i="17"/>
  <c r="C609" i="17"/>
  <c r="D711" i="17"/>
  <c r="N712" i="17"/>
  <c r="E609" i="17" l="1"/>
  <c r="F609" i="17"/>
  <c r="K611" i="17"/>
  <c r="C610" i="17"/>
  <c r="D712" i="17"/>
  <c r="N713" i="17"/>
  <c r="E610" i="17" l="1"/>
  <c r="F610" i="17"/>
  <c r="K612" i="17"/>
  <c r="C611" i="17"/>
  <c r="N714" i="17"/>
  <c r="D713" i="17"/>
  <c r="E611" i="17" l="1"/>
  <c r="F611" i="17"/>
  <c r="K613" i="17"/>
  <c r="C612" i="17"/>
  <c r="D714" i="17"/>
  <c r="N715" i="17"/>
  <c r="E612" i="17" l="1"/>
  <c r="F612" i="17"/>
  <c r="K614" i="17"/>
  <c r="C613" i="17"/>
  <c r="N716" i="17"/>
  <c r="D715" i="17"/>
  <c r="E613" i="17" l="1"/>
  <c r="F613" i="17"/>
  <c r="K615" i="17"/>
  <c r="C614" i="17"/>
  <c r="D716" i="17"/>
  <c r="N717" i="17"/>
  <c r="K616" i="17" l="1"/>
  <c r="C615" i="17"/>
  <c r="E614" i="17"/>
  <c r="F614" i="17"/>
  <c r="D717" i="17"/>
  <c r="N718" i="17"/>
  <c r="E615" i="17" l="1"/>
  <c r="F615" i="17"/>
  <c r="K617" i="17"/>
  <c r="C616" i="17"/>
  <c r="D718" i="17"/>
  <c r="N719" i="17"/>
  <c r="E616" i="17" l="1"/>
  <c r="F616" i="17"/>
  <c r="K618" i="17"/>
  <c r="C617" i="17"/>
  <c r="N720" i="17"/>
  <c r="D719" i="17"/>
  <c r="E617" i="17" l="1"/>
  <c r="F617" i="17"/>
  <c r="K619" i="17"/>
  <c r="C618" i="17"/>
  <c r="N721" i="17"/>
  <c r="D720" i="17"/>
  <c r="E618" i="17" l="1"/>
  <c r="F618" i="17"/>
  <c r="K620" i="17"/>
  <c r="C619" i="17"/>
  <c r="D721" i="17"/>
  <c r="N722" i="17"/>
  <c r="E619" i="17" l="1"/>
  <c r="F619" i="17"/>
  <c r="K621" i="17"/>
  <c r="C620" i="17"/>
  <c r="D722" i="17"/>
  <c r="N723" i="17"/>
  <c r="E620" i="17" l="1"/>
  <c r="F620" i="17"/>
  <c r="K622" i="17"/>
  <c r="C621" i="17"/>
  <c r="D723" i="17"/>
  <c r="N724" i="17"/>
  <c r="E621" i="17" l="1"/>
  <c r="F621" i="17"/>
  <c r="K623" i="17"/>
  <c r="C622" i="17"/>
  <c r="N725" i="17"/>
  <c r="D724" i="17"/>
  <c r="E622" i="17" l="1"/>
  <c r="F622" i="17"/>
  <c r="K624" i="17"/>
  <c r="C623" i="17"/>
  <c r="D725" i="17"/>
  <c r="N726" i="17"/>
  <c r="E623" i="17" l="1"/>
  <c r="F623" i="17"/>
  <c r="K625" i="17"/>
  <c r="C624" i="17"/>
  <c r="D726" i="17"/>
  <c r="N727" i="17"/>
  <c r="E624" i="17" l="1"/>
  <c r="F624" i="17"/>
  <c r="K626" i="17"/>
  <c r="C625" i="17"/>
  <c r="N728" i="17"/>
  <c r="D727" i="17"/>
  <c r="E625" i="17" l="1"/>
  <c r="F625" i="17"/>
  <c r="K627" i="17"/>
  <c r="C626" i="17"/>
  <c r="N729" i="17"/>
  <c r="D728" i="17"/>
  <c r="E626" i="17" l="1"/>
  <c r="F626" i="17"/>
  <c r="K628" i="17"/>
  <c r="C627" i="17"/>
  <c r="N730" i="17"/>
  <c r="D729" i="17"/>
  <c r="E627" i="17" l="1"/>
  <c r="F627" i="17"/>
  <c r="K629" i="17"/>
  <c r="C628" i="17"/>
  <c r="N731" i="17"/>
  <c r="D730" i="17"/>
  <c r="E628" i="17" l="1"/>
  <c r="F628" i="17"/>
  <c r="K630" i="17"/>
  <c r="C629" i="17"/>
  <c r="D731" i="17"/>
  <c r="N732" i="17"/>
  <c r="E629" i="17" l="1"/>
  <c r="F629" i="17"/>
  <c r="K631" i="17"/>
  <c r="C630" i="17"/>
  <c r="D732" i="17"/>
  <c r="N733" i="17"/>
  <c r="E630" i="17" l="1"/>
  <c r="F630" i="17"/>
  <c r="K632" i="17"/>
  <c r="C631" i="17"/>
  <c r="D733" i="17"/>
  <c r="N734" i="17"/>
  <c r="E631" i="17" l="1"/>
  <c r="F631" i="17"/>
  <c r="K633" i="17"/>
  <c r="C632" i="17"/>
  <c r="D734" i="17"/>
  <c r="N735" i="17"/>
  <c r="E632" i="17" l="1"/>
  <c r="F632" i="17"/>
  <c r="K634" i="17"/>
  <c r="C633" i="17"/>
  <c r="D735" i="17"/>
  <c r="N736" i="17"/>
  <c r="E633" i="17" l="1"/>
  <c r="F633" i="17"/>
  <c r="K635" i="17"/>
  <c r="C634" i="17"/>
  <c r="D736" i="17"/>
  <c r="N737" i="17"/>
  <c r="E634" i="17" l="1"/>
  <c r="F634" i="17"/>
  <c r="K636" i="17"/>
  <c r="C635" i="17"/>
  <c r="D737" i="17"/>
  <c r="N738" i="17"/>
  <c r="E635" i="17" l="1"/>
  <c r="F635" i="17"/>
  <c r="K637" i="17"/>
  <c r="C636" i="17"/>
  <c r="D738" i="17"/>
  <c r="N739" i="17"/>
  <c r="E636" i="17" l="1"/>
  <c r="F636" i="17"/>
  <c r="K638" i="17"/>
  <c r="C637" i="17"/>
  <c r="N740" i="17"/>
  <c r="D739" i="17"/>
  <c r="E637" i="17" l="1"/>
  <c r="F637" i="17"/>
  <c r="K639" i="17"/>
  <c r="C638" i="17"/>
  <c r="N741" i="17"/>
  <c r="D740" i="17"/>
  <c r="E638" i="17" l="1"/>
  <c r="F638" i="17"/>
  <c r="K640" i="17"/>
  <c r="C639" i="17"/>
  <c r="D741" i="17"/>
  <c r="N742" i="17"/>
  <c r="E639" i="17" l="1"/>
  <c r="F639" i="17"/>
  <c r="K641" i="17"/>
  <c r="C640" i="17"/>
  <c r="D742" i="17"/>
  <c r="N743" i="17"/>
  <c r="E640" i="17" l="1"/>
  <c r="F640" i="17"/>
  <c r="K642" i="17"/>
  <c r="C641" i="17"/>
  <c r="D743" i="17"/>
  <c r="N744" i="17"/>
  <c r="E641" i="17" l="1"/>
  <c r="F641" i="17"/>
  <c r="K643" i="17"/>
  <c r="C642" i="17"/>
  <c r="D744" i="17"/>
  <c r="N745" i="17"/>
  <c r="E642" i="17" l="1"/>
  <c r="F642" i="17"/>
  <c r="K644" i="17"/>
  <c r="C643" i="17"/>
  <c r="N746" i="17"/>
  <c r="D745" i="17"/>
  <c r="E643" i="17" l="1"/>
  <c r="F643" i="17"/>
  <c r="K645" i="17"/>
  <c r="C644" i="17"/>
  <c r="D746" i="17"/>
  <c r="N747" i="17"/>
  <c r="E644" i="17" l="1"/>
  <c r="F644" i="17"/>
  <c r="K646" i="17"/>
  <c r="C645" i="17"/>
  <c r="D747" i="17"/>
  <c r="N748" i="17"/>
  <c r="E645" i="17" l="1"/>
  <c r="F645" i="17"/>
  <c r="K647" i="17"/>
  <c r="C646" i="17"/>
  <c r="D748" i="17"/>
  <c r="N749" i="17"/>
  <c r="E646" i="17" l="1"/>
  <c r="F646" i="17"/>
  <c r="K648" i="17"/>
  <c r="C647" i="17"/>
  <c r="D749" i="17"/>
  <c r="N750" i="17"/>
  <c r="E647" i="17" l="1"/>
  <c r="F647" i="17"/>
  <c r="K649" i="17"/>
  <c r="C648" i="17"/>
  <c r="D750" i="17"/>
  <c r="N751" i="17"/>
  <c r="E648" i="17" l="1"/>
  <c r="F648" i="17"/>
  <c r="K650" i="17"/>
  <c r="C649" i="17"/>
  <c r="D751" i="17"/>
  <c r="N752" i="17"/>
  <c r="E649" i="17" l="1"/>
  <c r="F649" i="17"/>
  <c r="K651" i="17"/>
  <c r="C650" i="17"/>
  <c r="D752" i="17"/>
  <c r="N753" i="17"/>
  <c r="E650" i="17" l="1"/>
  <c r="F650" i="17"/>
  <c r="K652" i="17"/>
  <c r="C651" i="17"/>
  <c r="D753" i="17"/>
  <c r="N754" i="17"/>
  <c r="E651" i="17" l="1"/>
  <c r="F651" i="17"/>
  <c r="K653" i="17"/>
  <c r="C652" i="17"/>
  <c r="D754" i="17"/>
  <c r="N755" i="17"/>
  <c r="E652" i="17" l="1"/>
  <c r="F652" i="17"/>
  <c r="K654" i="17"/>
  <c r="C653" i="17"/>
  <c r="N756" i="17"/>
  <c r="D755" i="17"/>
  <c r="E653" i="17" l="1"/>
  <c r="F653" i="17"/>
  <c r="K655" i="17"/>
  <c r="C654" i="17"/>
  <c r="N757" i="17"/>
  <c r="D756" i="17"/>
  <c r="E654" i="17" l="1"/>
  <c r="F654" i="17"/>
  <c r="K656" i="17"/>
  <c r="C655" i="17"/>
  <c r="N758" i="17"/>
  <c r="D757" i="17"/>
  <c r="E655" i="17" l="1"/>
  <c r="F655" i="17"/>
  <c r="K657" i="17"/>
  <c r="C656" i="17"/>
  <c r="D758" i="17"/>
  <c r="N759" i="17"/>
  <c r="E656" i="17" l="1"/>
  <c r="F656" i="17"/>
  <c r="K658" i="17"/>
  <c r="C657" i="17"/>
  <c r="D759" i="17"/>
  <c r="N760" i="17"/>
  <c r="K659" i="17" l="1"/>
  <c r="C658" i="17"/>
  <c r="E657" i="17"/>
  <c r="F657" i="17"/>
  <c r="D760" i="17"/>
  <c r="N761" i="17"/>
  <c r="E658" i="17" l="1"/>
  <c r="F658" i="17"/>
  <c r="K660" i="17"/>
  <c r="C659" i="17"/>
  <c r="D761" i="17"/>
  <c r="N762" i="17"/>
  <c r="E659" i="17" l="1"/>
  <c r="F659" i="17"/>
  <c r="K661" i="17"/>
  <c r="C660" i="17"/>
  <c r="D762" i="17"/>
  <c r="N763" i="17"/>
  <c r="E660" i="17" l="1"/>
  <c r="F660" i="17"/>
  <c r="K662" i="17"/>
  <c r="C661" i="17"/>
  <c r="N764" i="17"/>
  <c r="D763" i="17"/>
  <c r="E661" i="17" l="1"/>
  <c r="F661" i="17"/>
  <c r="K663" i="17"/>
  <c r="C662" i="17"/>
  <c r="D764" i="17"/>
  <c r="N765" i="17"/>
  <c r="K664" i="17" l="1"/>
  <c r="C663" i="17"/>
  <c r="E662" i="17"/>
  <c r="F662" i="17"/>
  <c r="D765" i="17"/>
  <c r="N766" i="17"/>
  <c r="E663" i="17" l="1"/>
  <c r="F663" i="17"/>
  <c r="K665" i="17"/>
  <c r="C664" i="17"/>
  <c r="N767" i="17"/>
  <c r="D766" i="17"/>
  <c r="E664" i="17" l="1"/>
  <c r="F664" i="17"/>
  <c r="K666" i="17"/>
  <c r="C665" i="17"/>
  <c r="D767" i="17"/>
  <c r="N768" i="17"/>
  <c r="E665" i="17" l="1"/>
  <c r="F665" i="17"/>
  <c r="K667" i="17"/>
  <c r="C666" i="17"/>
  <c r="D768" i="17"/>
  <c r="N769" i="17"/>
  <c r="E666" i="17" l="1"/>
  <c r="F666" i="17"/>
  <c r="K668" i="17"/>
  <c r="C667" i="17"/>
  <c r="D769" i="17"/>
  <c r="N770" i="17"/>
  <c r="E667" i="17" l="1"/>
  <c r="F667" i="17"/>
  <c r="K669" i="17"/>
  <c r="C668" i="17"/>
  <c r="N771" i="17"/>
  <c r="D770" i="17"/>
  <c r="E668" i="17" l="1"/>
  <c r="F668" i="17"/>
  <c r="K670" i="17"/>
  <c r="C669" i="17"/>
  <c r="D771" i="17"/>
  <c r="N772" i="17"/>
  <c r="E669" i="17" l="1"/>
  <c r="F669" i="17"/>
  <c r="K671" i="17"/>
  <c r="C670" i="17"/>
  <c r="D772" i="17"/>
  <c r="N773" i="17"/>
  <c r="E670" i="17" l="1"/>
  <c r="F670" i="17"/>
  <c r="K672" i="17"/>
  <c r="C671" i="17"/>
  <c r="D773" i="17"/>
  <c r="N774" i="17"/>
  <c r="E671" i="17" l="1"/>
  <c r="F671" i="17"/>
  <c r="K673" i="17"/>
  <c r="C672" i="17"/>
  <c r="D774" i="17"/>
  <c r="N775" i="17"/>
  <c r="E672" i="17" l="1"/>
  <c r="F672" i="17"/>
  <c r="K674" i="17"/>
  <c r="C673" i="17"/>
  <c r="D775" i="17"/>
  <c r="N776" i="17"/>
  <c r="E673" i="17" l="1"/>
  <c r="F673" i="17"/>
  <c r="K675" i="17"/>
  <c r="C674" i="17"/>
  <c r="D776" i="17"/>
  <c r="N777" i="17"/>
  <c r="E674" i="17" l="1"/>
  <c r="F674" i="17"/>
  <c r="K676" i="17"/>
  <c r="C675" i="17"/>
  <c r="D777" i="17"/>
  <c r="N778" i="17"/>
  <c r="E675" i="17" l="1"/>
  <c r="F675" i="17"/>
  <c r="K677" i="17"/>
  <c r="C676" i="17"/>
  <c r="N779" i="17"/>
  <c r="D778" i="17"/>
  <c r="E676" i="17" l="1"/>
  <c r="F676" i="17"/>
  <c r="K678" i="17"/>
  <c r="C677" i="17"/>
  <c r="D779" i="17"/>
  <c r="N780" i="17"/>
  <c r="E677" i="17" l="1"/>
  <c r="F677" i="17"/>
  <c r="K679" i="17"/>
  <c r="C678" i="17"/>
  <c r="N781" i="17"/>
  <c r="D780" i="17"/>
  <c r="E678" i="17" l="1"/>
  <c r="F678" i="17"/>
  <c r="K680" i="17"/>
  <c r="C679" i="17"/>
  <c r="D781" i="17"/>
  <c r="N782" i="17"/>
  <c r="E679" i="17" l="1"/>
  <c r="F679" i="17"/>
  <c r="K681" i="17"/>
  <c r="C680" i="17"/>
  <c r="D782" i="17"/>
  <c r="N783" i="17"/>
  <c r="E680" i="17" l="1"/>
  <c r="F680" i="17"/>
  <c r="K682" i="17"/>
  <c r="C681" i="17"/>
  <c r="D783" i="17"/>
  <c r="N784" i="17"/>
  <c r="E681" i="17" l="1"/>
  <c r="F681" i="17"/>
  <c r="K683" i="17"/>
  <c r="C682" i="17"/>
  <c r="D784" i="17"/>
  <c r="N785" i="17"/>
  <c r="E682" i="17" l="1"/>
  <c r="F682" i="17"/>
  <c r="K684" i="17"/>
  <c r="C683" i="17"/>
  <c r="D785" i="17"/>
  <c r="N786" i="17"/>
  <c r="E683" i="17" l="1"/>
  <c r="F683" i="17"/>
  <c r="K685" i="17"/>
  <c r="C684" i="17"/>
  <c r="N787" i="17"/>
  <c r="D786" i="17"/>
  <c r="E684" i="17" l="1"/>
  <c r="F684" i="17"/>
  <c r="K686" i="17"/>
  <c r="C685" i="17"/>
  <c r="D787" i="17"/>
  <c r="N788" i="17"/>
  <c r="E685" i="17" l="1"/>
  <c r="F685" i="17"/>
  <c r="K687" i="17"/>
  <c r="C686" i="17"/>
  <c r="D788" i="17"/>
  <c r="N789" i="17"/>
  <c r="E686" i="17" l="1"/>
  <c r="F686" i="17"/>
  <c r="K688" i="17"/>
  <c r="C687" i="17"/>
  <c r="N790" i="17"/>
  <c r="D789" i="17"/>
  <c r="E687" i="17" l="1"/>
  <c r="F687" i="17"/>
  <c r="K689" i="17"/>
  <c r="C688" i="17"/>
  <c r="D790" i="17"/>
  <c r="N791" i="17"/>
  <c r="E688" i="17" l="1"/>
  <c r="F688" i="17"/>
  <c r="K690" i="17"/>
  <c r="C689" i="17"/>
  <c r="N792" i="17"/>
  <c r="D791" i="17"/>
  <c r="E689" i="17" l="1"/>
  <c r="F689" i="17"/>
  <c r="K691" i="17"/>
  <c r="C690" i="17"/>
  <c r="D792" i="17"/>
  <c r="N793" i="17"/>
  <c r="E690" i="17" l="1"/>
  <c r="F690" i="17"/>
  <c r="K692" i="17"/>
  <c r="C691" i="17"/>
  <c r="D793" i="17"/>
  <c r="N794" i="17"/>
  <c r="E691" i="17" l="1"/>
  <c r="F691" i="17"/>
  <c r="K693" i="17"/>
  <c r="C692" i="17"/>
  <c r="N795" i="17"/>
  <c r="D794" i="17"/>
  <c r="E692" i="17" l="1"/>
  <c r="F692" i="17"/>
  <c r="K694" i="17"/>
  <c r="C693" i="17"/>
  <c r="D795" i="17"/>
  <c r="N796" i="17"/>
  <c r="E693" i="17" l="1"/>
  <c r="F693" i="17"/>
  <c r="K695" i="17"/>
  <c r="C694" i="17"/>
  <c r="D796" i="17"/>
  <c r="N797" i="17"/>
  <c r="E694" i="17" l="1"/>
  <c r="F694" i="17"/>
  <c r="K696" i="17"/>
  <c r="C695" i="17"/>
  <c r="D797" i="17"/>
  <c r="N798" i="17"/>
  <c r="E695" i="17" l="1"/>
  <c r="F695" i="17"/>
  <c r="K697" i="17"/>
  <c r="C696" i="17"/>
  <c r="D798" i="17"/>
  <c r="N799" i="17"/>
  <c r="K698" i="17" l="1"/>
  <c r="C697" i="17"/>
  <c r="E696" i="17"/>
  <c r="F696" i="17"/>
  <c r="N800" i="17"/>
  <c r="D799" i="17"/>
  <c r="E697" i="17" l="1"/>
  <c r="F697" i="17"/>
  <c r="K699" i="17"/>
  <c r="C698" i="17"/>
  <c r="N801" i="17"/>
  <c r="D800" i="17"/>
  <c r="E698" i="17" l="1"/>
  <c r="F698" i="17"/>
  <c r="K700" i="17"/>
  <c r="C699" i="17"/>
  <c r="D801" i="17"/>
  <c r="N802" i="17"/>
  <c r="E699" i="17" l="1"/>
  <c r="F699" i="17"/>
  <c r="K701" i="17"/>
  <c r="C700" i="17"/>
  <c r="D802" i="17"/>
  <c r="N803" i="17"/>
  <c r="E700" i="17" l="1"/>
  <c r="F700" i="17"/>
  <c r="K702" i="17"/>
  <c r="C701" i="17"/>
  <c r="D803" i="17"/>
  <c r="N804" i="17"/>
  <c r="E701" i="17" l="1"/>
  <c r="F701" i="17"/>
  <c r="K703" i="17"/>
  <c r="C702" i="17"/>
  <c r="D804" i="17"/>
  <c r="N805" i="17"/>
  <c r="E702" i="17" l="1"/>
  <c r="F702" i="17"/>
  <c r="K704" i="17"/>
  <c r="C703" i="17"/>
  <c r="N806" i="17"/>
  <c r="D805" i="17"/>
  <c r="E703" i="17" l="1"/>
  <c r="F703" i="17"/>
  <c r="K705" i="17"/>
  <c r="C704" i="17"/>
  <c r="D806" i="17"/>
  <c r="N807" i="17"/>
  <c r="E704" i="17" l="1"/>
  <c r="F704" i="17"/>
  <c r="K706" i="17"/>
  <c r="C705" i="17"/>
  <c r="D807" i="17"/>
  <c r="N808" i="17"/>
  <c r="E705" i="17" l="1"/>
  <c r="F705" i="17"/>
  <c r="K707" i="17"/>
  <c r="C706" i="17"/>
  <c r="D808" i="17"/>
  <c r="N809" i="17"/>
  <c r="E706" i="17" l="1"/>
  <c r="F706" i="17"/>
  <c r="K708" i="17"/>
  <c r="C707" i="17"/>
  <c r="D809" i="17"/>
  <c r="N810" i="17"/>
  <c r="E707" i="17" l="1"/>
  <c r="F707" i="17"/>
  <c r="K709" i="17"/>
  <c r="C708" i="17"/>
  <c r="D810" i="17"/>
  <c r="N811" i="17"/>
  <c r="E708" i="17" l="1"/>
  <c r="F708" i="17"/>
  <c r="K710" i="17"/>
  <c r="C709" i="17"/>
  <c r="D811" i="17"/>
  <c r="N812" i="17"/>
  <c r="E709" i="17" l="1"/>
  <c r="F709" i="17"/>
  <c r="K711" i="17"/>
  <c r="C710" i="17"/>
  <c r="D812" i="17"/>
  <c r="N813" i="17"/>
  <c r="E710" i="17" l="1"/>
  <c r="F710" i="17"/>
  <c r="K712" i="17"/>
  <c r="C711" i="17"/>
  <c r="D813" i="17"/>
  <c r="N814" i="17"/>
  <c r="E711" i="17" l="1"/>
  <c r="F711" i="17"/>
  <c r="K713" i="17"/>
  <c r="C712" i="17"/>
  <c r="N815" i="17"/>
  <c r="D814" i="17"/>
  <c r="E712" i="17" l="1"/>
  <c r="F712" i="17"/>
  <c r="K714" i="17"/>
  <c r="C713" i="17"/>
  <c r="D815" i="17"/>
  <c r="N816" i="17"/>
  <c r="E713" i="17" l="1"/>
  <c r="F713" i="17"/>
  <c r="K715" i="17"/>
  <c r="C714" i="17"/>
  <c r="D816" i="17"/>
  <c r="N817" i="17"/>
  <c r="E714" i="17" l="1"/>
  <c r="F714" i="17"/>
  <c r="K716" i="17"/>
  <c r="C715" i="17"/>
  <c r="D817" i="17"/>
  <c r="N818" i="17"/>
  <c r="E715" i="17" l="1"/>
  <c r="F715" i="17"/>
  <c r="K717" i="17"/>
  <c r="C716" i="17"/>
  <c r="N819" i="17"/>
  <c r="D818" i="17"/>
  <c r="E716" i="17" l="1"/>
  <c r="F716" i="17"/>
  <c r="K718" i="17"/>
  <c r="C717" i="17"/>
  <c r="D819" i="17"/>
  <c r="N820" i="17"/>
  <c r="E717" i="17" l="1"/>
  <c r="F717" i="17"/>
  <c r="K719" i="17"/>
  <c r="C718" i="17"/>
  <c r="D820" i="17"/>
  <c r="N821" i="17"/>
  <c r="E718" i="17" l="1"/>
  <c r="F718" i="17"/>
  <c r="K720" i="17"/>
  <c r="C719" i="17"/>
  <c r="D821" i="17"/>
  <c r="N822" i="17"/>
  <c r="E719" i="17" l="1"/>
  <c r="F719" i="17"/>
  <c r="K721" i="17"/>
  <c r="C720" i="17"/>
  <c r="D822" i="17"/>
  <c r="N823" i="17"/>
  <c r="E720" i="17" l="1"/>
  <c r="F720" i="17"/>
  <c r="K722" i="17"/>
  <c r="C721" i="17"/>
  <c r="N824" i="17"/>
  <c r="D823" i="17"/>
  <c r="E721" i="17" l="1"/>
  <c r="F721" i="17"/>
  <c r="K723" i="17"/>
  <c r="C722" i="17"/>
  <c r="D824" i="17"/>
  <c r="N825" i="17"/>
  <c r="E722" i="17" l="1"/>
  <c r="F722" i="17"/>
  <c r="K724" i="17"/>
  <c r="C723" i="17"/>
  <c r="N826" i="17"/>
  <c r="D825" i="17"/>
  <c r="E723" i="17" l="1"/>
  <c r="F723" i="17"/>
  <c r="K725" i="17"/>
  <c r="C724" i="17"/>
  <c r="D826" i="17"/>
  <c r="N827" i="17"/>
  <c r="E724" i="17" l="1"/>
  <c r="F724" i="17"/>
  <c r="K726" i="17"/>
  <c r="C725" i="17"/>
  <c r="D827" i="17"/>
  <c r="N828" i="17"/>
  <c r="E725" i="17" l="1"/>
  <c r="F725" i="17"/>
  <c r="K727" i="17"/>
  <c r="C726" i="17"/>
  <c r="N829" i="17"/>
  <c r="D828" i="17"/>
  <c r="E726" i="17" l="1"/>
  <c r="F726" i="17"/>
  <c r="K728" i="17"/>
  <c r="C727" i="17"/>
  <c r="D829" i="17"/>
  <c r="N830" i="17"/>
  <c r="E727" i="17" l="1"/>
  <c r="F727" i="17"/>
  <c r="K729" i="17"/>
  <c r="C728" i="17"/>
  <c r="D830" i="17"/>
  <c r="N831" i="17"/>
  <c r="E728" i="17" l="1"/>
  <c r="F728" i="17"/>
  <c r="K730" i="17"/>
  <c r="C729" i="17"/>
  <c r="D831" i="17"/>
  <c r="N832" i="17"/>
  <c r="K731" i="17" l="1"/>
  <c r="C730" i="17"/>
  <c r="E729" i="17"/>
  <c r="F729" i="17"/>
  <c r="D832" i="17"/>
  <c r="N833" i="17"/>
  <c r="E730" i="17" l="1"/>
  <c r="F730" i="17"/>
  <c r="K732" i="17"/>
  <c r="C731" i="17"/>
  <c r="D833" i="17"/>
  <c r="N834" i="17"/>
  <c r="E731" i="17" l="1"/>
  <c r="F731" i="17"/>
  <c r="K733" i="17"/>
  <c r="C732" i="17"/>
  <c r="N835" i="17"/>
  <c r="D834" i="17"/>
  <c r="E732" i="17" l="1"/>
  <c r="F732" i="17"/>
  <c r="K734" i="17"/>
  <c r="C733" i="17"/>
  <c r="D835" i="17"/>
  <c r="N836" i="17"/>
  <c r="E733" i="17" l="1"/>
  <c r="F733" i="17"/>
  <c r="K735" i="17"/>
  <c r="C734" i="17"/>
  <c r="N837" i="17"/>
  <c r="D836" i="17"/>
  <c r="E734" i="17" l="1"/>
  <c r="F734" i="17"/>
  <c r="K736" i="17"/>
  <c r="C735" i="17"/>
  <c r="D837" i="17"/>
  <c r="N838" i="17"/>
  <c r="E735" i="17" l="1"/>
  <c r="F735" i="17"/>
  <c r="K737" i="17"/>
  <c r="C736" i="17"/>
  <c r="D838" i="17"/>
  <c r="N839" i="17"/>
  <c r="E736" i="17" l="1"/>
  <c r="F736" i="17"/>
  <c r="K738" i="17"/>
  <c r="C737" i="17"/>
  <c r="D839" i="17"/>
  <c r="N840" i="17"/>
  <c r="E737" i="17" l="1"/>
  <c r="F737" i="17"/>
  <c r="K739" i="17"/>
  <c r="C738" i="17"/>
  <c r="N841" i="17"/>
  <c r="D840" i="17"/>
  <c r="E738" i="17" l="1"/>
  <c r="F738" i="17"/>
  <c r="K740" i="17"/>
  <c r="C739" i="17"/>
  <c r="N842" i="17"/>
  <c r="D841" i="17"/>
  <c r="E739" i="17" l="1"/>
  <c r="F739" i="17"/>
  <c r="K741" i="17"/>
  <c r="C740" i="17"/>
  <c r="D842" i="17"/>
  <c r="N843" i="17"/>
  <c r="E740" i="17" l="1"/>
  <c r="F740" i="17"/>
  <c r="K742" i="17"/>
  <c r="C741" i="17"/>
  <c r="D843" i="17"/>
  <c r="N844" i="17"/>
  <c r="E741" i="17" l="1"/>
  <c r="F741" i="17"/>
  <c r="K743" i="17"/>
  <c r="C742" i="17"/>
  <c r="N845" i="17"/>
  <c r="D844" i="17"/>
  <c r="E742" i="17" l="1"/>
  <c r="F742" i="17"/>
  <c r="K744" i="17"/>
  <c r="C743" i="17"/>
  <c r="N846" i="17"/>
  <c r="D845" i="17"/>
  <c r="E743" i="17" l="1"/>
  <c r="F743" i="17"/>
  <c r="K745" i="17"/>
  <c r="C744" i="17"/>
  <c r="D846" i="17"/>
  <c r="N847" i="17"/>
  <c r="E744" i="17" l="1"/>
  <c r="F744" i="17"/>
  <c r="K746" i="17"/>
  <c r="C745" i="17"/>
  <c r="D847" i="17"/>
  <c r="N848" i="17"/>
  <c r="E745" i="17" l="1"/>
  <c r="F745" i="17"/>
  <c r="K747" i="17"/>
  <c r="C746" i="17"/>
  <c r="D848" i="17"/>
  <c r="N849" i="17"/>
  <c r="E746" i="17" l="1"/>
  <c r="F746" i="17"/>
  <c r="K748" i="17"/>
  <c r="C747" i="17"/>
  <c r="D849" i="17"/>
  <c r="N850" i="17"/>
  <c r="E747" i="17" l="1"/>
  <c r="F747" i="17"/>
  <c r="K749" i="17"/>
  <c r="C748" i="17"/>
  <c r="D850" i="17"/>
  <c r="N851" i="17"/>
  <c r="E748" i="17" l="1"/>
  <c r="F748" i="17"/>
  <c r="K750" i="17"/>
  <c r="C749" i="17"/>
  <c r="N852" i="17"/>
  <c r="D851" i="17"/>
  <c r="E749" i="17" l="1"/>
  <c r="F749" i="17"/>
  <c r="K751" i="17"/>
  <c r="C750" i="17"/>
  <c r="N853" i="17"/>
  <c r="D852" i="17"/>
  <c r="E750" i="17" l="1"/>
  <c r="F750" i="17"/>
  <c r="K752" i="17"/>
  <c r="C751" i="17"/>
  <c r="D853" i="17"/>
  <c r="N854" i="17"/>
  <c r="E751" i="17" l="1"/>
  <c r="F751" i="17"/>
  <c r="K753" i="17"/>
  <c r="C752" i="17"/>
  <c r="N855" i="17"/>
  <c r="D854" i="17"/>
  <c r="E752" i="17" l="1"/>
  <c r="F752" i="17"/>
  <c r="K754" i="17"/>
  <c r="C753" i="17"/>
  <c r="D855" i="17"/>
  <c r="N856" i="17"/>
  <c r="E753" i="17" l="1"/>
  <c r="F753" i="17"/>
  <c r="K755" i="17"/>
  <c r="C754" i="17"/>
  <c r="D856" i="17"/>
  <c r="N857" i="17"/>
  <c r="E754" i="17" l="1"/>
  <c r="F754" i="17"/>
  <c r="K756" i="17"/>
  <c r="C755" i="17"/>
  <c r="D857" i="17"/>
  <c r="N858" i="17"/>
  <c r="E755" i="17" l="1"/>
  <c r="F755" i="17"/>
  <c r="K757" i="17"/>
  <c r="C756" i="17"/>
  <c r="D858" i="17"/>
  <c r="N859" i="17"/>
  <c r="E756" i="17" l="1"/>
  <c r="F756" i="17"/>
  <c r="K758" i="17"/>
  <c r="C757" i="17"/>
  <c r="D859" i="17"/>
  <c r="N860" i="17"/>
  <c r="E757" i="17" l="1"/>
  <c r="F757" i="17"/>
  <c r="K759" i="17"/>
  <c r="C758" i="17"/>
  <c r="D860" i="17"/>
  <c r="N861" i="17"/>
  <c r="E758" i="17" l="1"/>
  <c r="F758" i="17"/>
  <c r="K760" i="17"/>
  <c r="C759" i="17"/>
  <c r="D861" i="17"/>
  <c r="N862" i="17"/>
  <c r="E759" i="17" l="1"/>
  <c r="F759" i="17"/>
  <c r="K761" i="17"/>
  <c r="C760" i="17"/>
  <c r="D862" i="17"/>
  <c r="N863" i="17"/>
  <c r="E760" i="17" l="1"/>
  <c r="F760" i="17"/>
  <c r="K762" i="17"/>
  <c r="C761" i="17"/>
  <c r="D863" i="17"/>
  <c r="N864" i="17"/>
  <c r="E761" i="17" l="1"/>
  <c r="F761" i="17"/>
  <c r="K763" i="17"/>
  <c r="C762" i="17"/>
  <c r="D864" i="17"/>
  <c r="N865" i="17"/>
  <c r="E762" i="17" l="1"/>
  <c r="F762" i="17"/>
  <c r="K764" i="17"/>
  <c r="C763" i="17"/>
  <c r="D865" i="17"/>
  <c r="N866" i="17"/>
  <c r="E763" i="17" l="1"/>
  <c r="F763" i="17"/>
  <c r="K765" i="17"/>
  <c r="C764" i="17"/>
  <c r="D866" i="17"/>
  <c r="N867" i="17"/>
  <c r="E764" i="17" l="1"/>
  <c r="F764" i="17"/>
  <c r="K766" i="17"/>
  <c r="C765" i="17"/>
  <c r="D867" i="17"/>
  <c r="N868" i="17"/>
  <c r="E765" i="17" l="1"/>
  <c r="F765" i="17"/>
  <c r="K767" i="17"/>
  <c r="C766" i="17"/>
  <c r="D868" i="17"/>
  <c r="N869" i="17"/>
  <c r="E766" i="17" l="1"/>
  <c r="F766" i="17"/>
  <c r="K768" i="17"/>
  <c r="C767" i="17"/>
  <c r="N870" i="17"/>
  <c r="D869" i="17"/>
  <c r="E767" i="17" l="1"/>
  <c r="F767" i="17"/>
  <c r="K769" i="17"/>
  <c r="C768" i="17"/>
  <c r="D870" i="17"/>
  <c r="N871" i="17"/>
  <c r="E768" i="17" l="1"/>
  <c r="F768" i="17"/>
  <c r="K770" i="17"/>
  <c r="C769" i="17"/>
  <c r="D871" i="17"/>
  <c r="N872" i="17"/>
  <c r="E769" i="17" l="1"/>
  <c r="F769" i="17"/>
  <c r="K771" i="17"/>
  <c r="C770" i="17"/>
  <c r="N873" i="17"/>
  <c r="D872" i="17"/>
  <c r="E770" i="17" l="1"/>
  <c r="F770" i="17"/>
  <c r="K772" i="17"/>
  <c r="C771" i="17"/>
  <c r="D873" i="17"/>
  <c r="F873" i="17" s="1"/>
  <c r="N874" i="17"/>
  <c r="E771" i="17" l="1"/>
  <c r="F771" i="17"/>
  <c r="K773" i="17"/>
  <c r="C772" i="17"/>
  <c r="N875" i="17"/>
  <c r="D874" i="17"/>
  <c r="F874" i="17" s="1"/>
  <c r="E772" i="17" l="1"/>
  <c r="F772" i="17"/>
  <c r="K774" i="17"/>
  <c r="C773" i="17"/>
  <c r="N876" i="17"/>
  <c r="D875" i="17"/>
  <c r="F875" i="17" s="1"/>
  <c r="E773" i="17" l="1"/>
  <c r="F773" i="17"/>
  <c r="K775" i="17"/>
  <c r="C774" i="17"/>
  <c r="D876" i="17"/>
  <c r="F876" i="17" s="1"/>
  <c r="N877" i="17"/>
  <c r="E774" i="17" l="1"/>
  <c r="F774" i="17"/>
  <c r="K776" i="17"/>
  <c r="C775" i="17"/>
  <c r="D877" i="17"/>
  <c r="F877" i="17" s="1"/>
  <c r="N878" i="17"/>
  <c r="E775" i="17" l="1"/>
  <c r="F775" i="17"/>
  <c r="K777" i="17"/>
  <c r="C776" i="17"/>
  <c r="D878" i="17"/>
  <c r="F878" i="17" s="1"/>
  <c r="N879" i="17"/>
  <c r="E776" i="17" l="1"/>
  <c r="F776" i="17"/>
  <c r="K778" i="17"/>
  <c r="C777" i="17"/>
  <c r="D879" i="17"/>
  <c r="F879" i="17" s="1"/>
  <c r="N880" i="17"/>
  <c r="E777" i="17" l="1"/>
  <c r="F777" i="17"/>
  <c r="K779" i="17"/>
  <c r="C778" i="17"/>
  <c r="N881" i="17"/>
  <c r="D880" i="17"/>
  <c r="F880" i="17" s="1"/>
  <c r="E778" i="17" l="1"/>
  <c r="F778" i="17"/>
  <c r="K780" i="17"/>
  <c r="C779" i="17"/>
  <c r="D881" i="17"/>
  <c r="F881" i="17" s="1"/>
  <c r="N882" i="17"/>
  <c r="E779" i="17" l="1"/>
  <c r="F779" i="17"/>
  <c r="K781" i="17"/>
  <c r="C780" i="17"/>
  <c r="N883" i="17"/>
  <c r="D882" i="17"/>
  <c r="F882" i="17" s="1"/>
  <c r="E780" i="17" l="1"/>
  <c r="F780" i="17"/>
  <c r="K782" i="17"/>
  <c r="C781" i="17"/>
  <c r="N884" i="17"/>
  <c r="D883" i="17"/>
  <c r="F883" i="17" s="1"/>
  <c r="E781" i="17" l="1"/>
  <c r="F781" i="17"/>
  <c r="K783" i="17"/>
  <c r="C782" i="17"/>
  <c r="N885" i="17"/>
  <c r="D884" i="17"/>
  <c r="F884" i="17" s="1"/>
  <c r="E782" i="17" l="1"/>
  <c r="F782" i="17"/>
  <c r="K784" i="17"/>
  <c r="C783" i="17"/>
  <c r="D885" i="17"/>
  <c r="F885" i="17" s="1"/>
  <c r="N886" i="17"/>
  <c r="E783" i="17" l="1"/>
  <c r="F783" i="17"/>
  <c r="K785" i="17"/>
  <c r="C784" i="17"/>
  <c r="D886" i="17"/>
  <c r="F886" i="17" s="1"/>
  <c r="N887" i="17"/>
  <c r="E784" i="17" l="1"/>
  <c r="F784" i="17"/>
  <c r="K786" i="17"/>
  <c r="C785" i="17"/>
  <c r="N888" i="17"/>
  <c r="D887" i="17"/>
  <c r="F887" i="17" s="1"/>
  <c r="E785" i="17" l="1"/>
  <c r="F785" i="17"/>
  <c r="K787" i="17"/>
  <c r="C786" i="17"/>
  <c r="D888" i="17"/>
  <c r="F888" i="17" s="1"/>
  <c r="N889" i="17"/>
  <c r="E786" i="17" l="1"/>
  <c r="F786" i="17"/>
  <c r="K788" i="17"/>
  <c r="C787" i="17"/>
  <c r="D889" i="17"/>
  <c r="F889" i="17" s="1"/>
  <c r="N890" i="17"/>
  <c r="E787" i="17" l="1"/>
  <c r="F787" i="17"/>
  <c r="K789" i="17"/>
  <c r="C788" i="17"/>
  <c r="D890" i="17"/>
  <c r="F890" i="17" s="1"/>
  <c r="N891" i="17"/>
  <c r="E788" i="17" l="1"/>
  <c r="F788" i="17"/>
  <c r="K790" i="17"/>
  <c r="C789" i="17"/>
  <c r="D891" i="17"/>
  <c r="F891" i="17" s="1"/>
  <c r="N892" i="17"/>
  <c r="E789" i="17" l="1"/>
  <c r="F789" i="17"/>
  <c r="K791" i="17"/>
  <c r="C790" i="17"/>
  <c r="D892" i="17"/>
  <c r="F892" i="17" s="1"/>
  <c r="N893" i="17"/>
  <c r="E790" i="17" l="1"/>
  <c r="F790" i="17"/>
  <c r="K792" i="17"/>
  <c r="C791" i="17"/>
  <c r="N894" i="17"/>
  <c r="D893" i="17"/>
  <c r="F893" i="17" s="1"/>
  <c r="E791" i="17" l="1"/>
  <c r="F791" i="17"/>
  <c r="K793" i="17"/>
  <c r="C792" i="17"/>
  <c r="D894" i="17"/>
  <c r="F894" i="17" s="1"/>
  <c r="N895" i="17"/>
  <c r="E792" i="17" l="1"/>
  <c r="F792" i="17"/>
  <c r="K794" i="17"/>
  <c r="C793" i="17"/>
  <c r="N896" i="17"/>
  <c r="D895" i="17"/>
  <c r="F895" i="17" s="1"/>
  <c r="E793" i="17" l="1"/>
  <c r="F793" i="17"/>
  <c r="K795" i="17"/>
  <c r="C794" i="17"/>
  <c r="D896" i="17"/>
  <c r="F896" i="17" s="1"/>
  <c r="N897" i="17"/>
  <c r="E794" i="17" l="1"/>
  <c r="F794" i="17"/>
  <c r="K796" i="17"/>
  <c r="C795" i="17"/>
  <c r="N898" i="17"/>
  <c r="D897" i="17"/>
  <c r="F897" i="17" s="1"/>
  <c r="E795" i="17" l="1"/>
  <c r="F795" i="17"/>
  <c r="K797" i="17"/>
  <c r="C796" i="17"/>
  <c r="N899" i="17"/>
  <c r="D898" i="17"/>
  <c r="F898" i="17" s="1"/>
  <c r="E796" i="17" l="1"/>
  <c r="F796" i="17"/>
  <c r="K798" i="17"/>
  <c r="C797" i="17"/>
  <c r="N900" i="17"/>
  <c r="D899" i="17"/>
  <c r="F899" i="17" s="1"/>
  <c r="E797" i="17" l="1"/>
  <c r="F797" i="17"/>
  <c r="K799" i="17"/>
  <c r="C798" i="17"/>
  <c r="D900" i="17"/>
  <c r="F900" i="17" s="1"/>
  <c r="N901" i="17"/>
  <c r="E798" i="17" l="1"/>
  <c r="F798" i="17"/>
  <c r="K800" i="17"/>
  <c r="C799" i="17"/>
  <c r="N902" i="17"/>
  <c r="D901" i="17"/>
  <c r="F901" i="17" s="1"/>
  <c r="E799" i="17" l="1"/>
  <c r="F799" i="17"/>
  <c r="K801" i="17"/>
  <c r="C800" i="17"/>
  <c r="D902" i="17"/>
  <c r="F902" i="17" s="1"/>
  <c r="N903" i="17"/>
  <c r="E800" i="17" l="1"/>
  <c r="F800" i="17"/>
  <c r="K802" i="17"/>
  <c r="C801" i="17"/>
  <c r="D903" i="17"/>
  <c r="F903" i="17" s="1"/>
  <c r="N904" i="17"/>
  <c r="E801" i="17" l="1"/>
  <c r="F801" i="17"/>
  <c r="K803" i="17"/>
  <c r="C802" i="17"/>
  <c r="D904" i="17"/>
  <c r="F904" i="17" s="1"/>
  <c r="N905" i="17"/>
  <c r="E802" i="17" l="1"/>
  <c r="F802" i="17"/>
  <c r="K804" i="17"/>
  <c r="C803" i="17"/>
  <c r="D905" i="17"/>
  <c r="F905" i="17" s="1"/>
  <c r="N906" i="17"/>
  <c r="E803" i="17" l="1"/>
  <c r="F803" i="17"/>
  <c r="K805" i="17"/>
  <c r="C804" i="17"/>
  <c r="N907" i="17"/>
  <c r="D906" i="17"/>
  <c r="F906" i="17" s="1"/>
  <c r="E804" i="17" l="1"/>
  <c r="F804" i="17"/>
  <c r="K806" i="17"/>
  <c r="C805" i="17"/>
  <c r="D907" i="17"/>
  <c r="F907" i="17" s="1"/>
  <c r="N908" i="17"/>
  <c r="E805" i="17" l="1"/>
  <c r="F805" i="17"/>
  <c r="K807" i="17"/>
  <c r="C806" i="17"/>
  <c r="N909" i="17"/>
  <c r="D908" i="17"/>
  <c r="F908" i="17" s="1"/>
  <c r="E806" i="17" l="1"/>
  <c r="F806" i="17"/>
  <c r="K808" i="17"/>
  <c r="C807" i="17"/>
  <c r="N910" i="17"/>
  <c r="D909" i="17"/>
  <c r="F909" i="17" s="1"/>
  <c r="E807" i="17" l="1"/>
  <c r="F807" i="17"/>
  <c r="K809" i="17"/>
  <c r="C808" i="17"/>
  <c r="N911" i="17"/>
  <c r="D910" i="17"/>
  <c r="F910" i="17" s="1"/>
  <c r="E808" i="17" l="1"/>
  <c r="F808" i="17"/>
  <c r="K810" i="17"/>
  <c r="C809" i="17"/>
  <c r="N912" i="17"/>
  <c r="D911" i="17"/>
  <c r="F911" i="17" s="1"/>
  <c r="E809" i="17" l="1"/>
  <c r="F809" i="17"/>
  <c r="K811" i="17"/>
  <c r="C810" i="17"/>
  <c r="N913" i="17"/>
  <c r="D912" i="17"/>
  <c r="F912" i="17" s="1"/>
  <c r="E810" i="17" l="1"/>
  <c r="F810" i="17"/>
  <c r="K812" i="17"/>
  <c r="C811" i="17"/>
  <c r="N914" i="17"/>
  <c r="D913" i="17"/>
  <c r="F913" i="17" s="1"/>
  <c r="E811" i="17" l="1"/>
  <c r="F811" i="17"/>
  <c r="K813" i="17"/>
  <c r="C812" i="17"/>
  <c r="N915" i="17"/>
  <c r="D914" i="17"/>
  <c r="F914" i="17" s="1"/>
  <c r="E812" i="17" l="1"/>
  <c r="F812" i="17"/>
  <c r="K814" i="17"/>
  <c r="C813" i="17"/>
  <c r="N916" i="17"/>
  <c r="D915" i="17"/>
  <c r="F915" i="17" s="1"/>
  <c r="E813" i="17" l="1"/>
  <c r="F813" i="17"/>
  <c r="K815" i="17"/>
  <c r="C814" i="17"/>
  <c r="D916" i="17"/>
  <c r="F916" i="17" s="1"/>
  <c r="N917" i="17"/>
  <c r="E814" i="17" l="1"/>
  <c r="F814" i="17"/>
  <c r="K816" i="17"/>
  <c r="C815" i="17"/>
  <c r="N918" i="17"/>
  <c r="D917" i="17"/>
  <c r="F917" i="17" s="1"/>
  <c r="E815" i="17" l="1"/>
  <c r="F815" i="17"/>
  <c r="K817" i="17"/>
  <c r="C816" i="17"/>
  <c r="N919" i="17"/>
  <c r="D918" i="17"/>
  <c r="F918" i="17" s="1"/>
  <c r="E816" i="17" l="1"/>
  <c r="F816" i="17"/>
  <c r="K818" i="17"/>
  <c r="C817" i="17"/>
  <c r="D919" i="17"/>
  <c r="F919" i="17" s="1"/>
  <c r="N920" i="17"/>
  <c r="E817" i="17" l="1"/>
  <c r="F817" i="17"/>
  <c r="K819" i="17"/>
  <c r="C818" i="17"/>
  <c r="N921" i="17"/>
  <c r="D920" i="17"/>
  <c r="F920" i="17" s="1"/>
  <c r="E818" i="17" l="1"/>
  <c r="F818" i="17"/>
  <c r="K820" i="17"/>
  <c r="C819" i="17"/>
  <c r="D921" i="17"/>
  <c r="F921" i="17" s="1"/>
  <c r="N922" i="17"/>
  <c r="E819" i="17" l="1"/>
  <c r="F819" i="17"/>
  <c r="K821" i="17"/>
  <c r="C820" i="17"/>
  <c r="D922" i="17"/>
  <c r="F922" i="17" s="1"/>
  <c r="N923" i="17"/>
  <c r="E820" i="17" l="1"/>
  <c r="F820" i="17"/>
  <c r="K822" i="17"/>
  <c r="C821" i="17"/>
  <c r="N924" i="17"/>
  <c r="D923" i="17"/>
  <c r="F923" i="17" s="1"/>
  <c r="E821" i="17" l="1"/>
  <c r="F821" i="17"/>
  <c r="K823" i="17"/>
  <c r="C822" i="17"/>
  <c r="D924" i="17"/>
  <c r="F924" i="17" s="1"/>
  <c r="N925" i="17"/>
  <c r="E822" i="17" l="1"/>
  <c r="F822" i="17"/>
  <c r="K824" i="17"/>
  <c r="C823" i="17"/>
  <c r="D925" i="17"/>
  <c r="F925" i="17" s="1"/>
  <c r="N926" i="17"/>
  <c r="E823" i="17" l="1"/>
  <c r="F823" i="17"/>
  <c r="K825" i="17"/>
  <c r="C824" i="17"/>
  <c r="D926" i="17"/>
  <c r="F926" i="17" s="1"/>
  <c r="N927" i="17"/>
  <c r="E824" i="17" l="1"/>
  <c r="F824" i="17"/>
  <c r="K826" i="17"/>
  <c r="C825" i="17"/>
  <c r="D927" i="17"/>
  <c r="F927" i="17" s="1"/>
  <c r="N928" i="17"/>
  <c r="E825" i="17" l="1"/>
  <c r="F825" i="17"/>
  <c r="K827" i="17"/>
  <c r="C826" i="17"/>
  <c r="N929" i="17"/>
  <c r="D928" i="17"/>
  <c r="F928" i="17" s="1"/>
  <c r="E826" i="17" l="1"/>
  <c r="F826" i="17"/>
  <c r="K828" i="17"/>
  <c r="C827" i="17"/>
  <c r="N930" i="17"/>
  <c r="D929" i="17"/>
  <c r="F929" i="17" s="1"/>
  <c r="E827" i="17" l="1"/>
  <c r="F827" i="17"/>
  <c r="K829" i="17"/>
  <c r="C828" i="17"/>
  <c r="D930" i="17"/>
  <c r="F930" i="17" s="1"/>
  <c r="N931" i="17"/>
  <c r="E828" i="17" l="1"/>
  <c r="F828" i="17"/>
  <c r="K830" i="17"/>
  <c r="C829" i="17"/>
  <c r="N932" i="17"/>
  <c r="D931" i="17"/>
  <c r="F931" i="17" s="1"/>
  <c r="E829" i="17" l="1"/>
  <c r="F829" i="17"/>
  <c r="K831" i="17"/>
  <c r="C830" i="17"/>
  <c r="D932" i="17"/>
  <c r="F932" i="17" s="1"/>
  <c r="N933" i="17"/>
  <c r="E830" i="17" l="1"/>
  <c r="F830" i="17"/>
  <c r="K832" i="17"/>
  <c r="C831" i="17"/>
  <c r="D933" i="17"/>
  <c r="F933" i="17" s="1"/>
  <c r="N934" i="17"/>
  <c r="E831" i="17" l="1"/>
  <c r="F831" i="17"/>
  <c r="K833" i="17"/>
  <c r="C832" i="17"/>
  <c r="N935" i="17"/>
  <c r="D934" i="17"/>
  <c r="F934" i="17" s="1"/>
  <c r="E832" i="17" l="1"/>
  <c r="F832" i="17"/>
  <c r="K834" i="17"/>
  <c r="C833" i="17"/>
  <c r="D935" i="17"/>
  <c r="F935" i="17" s="1"/>
  <c r="N936" i="17"/>
  <c r="E833" i="17" l="1"/>
  <c r="F833" i="17"/>
  <c r="K835" i="17"/>
  <c r="C834" i="17"/>
  <c r="N937" i="17"/>
  <c r="D936" i="17"/>
  <c r="F936" i="17" s="1"/>
  <c r="E834" i="17" l="1"/>
  <c r="F834" i="17"/>
  <c r="K836" i="17"/>
  <c r="C835" i="17"/>
  <c r="D937" i="17"/>
  <c r="F937" i="17" s="1"/>
  <c r="N938" i="17"/>
  <c r="E835" i="17" l="1"/>
  <c r="F835" i="17"/>
  <c r="K837" i="17"/>
  <c r="C836" i="17"/>
  <c r="D938" i="17"/>
  <c r="F938" i="17" s="1"/>
  <c r="N939" i="17"/>
  <c r="E836" i="17" l="1"/>
  <c r="F836" i="17"/>
  <c r="K838" i="17"/>
  <c r="C837" i="17"/>
  <c r="N940" i="17"/>
  <c r="D939" i="17"/>
  <c r="F939" i="17" s="1"/>
  <c r="E837" i="17" l="1"/>
  <c r="F837" i="17"/>
  <c r="K839" i="17"/>
  <c r="C838" i="17"/>
  <c r="D940" i="17"/>
  <c r="F940" i="17" s="1"/>
  <c r="N941" i="17"/>
  <c r="E838" i="17" l="1"/>
  <c r="F838" i="17"/>
  <c r="K840" i="17"/>
  <c r="C839" i="17"/>
  <c r="N942" i="17"/>
  <c r="D941" i="17"/>
  <c r="F941" i="17" s="1"/>
  <c r="E839" i="17" l="1"/>
  <c r="F839" i="17"/>
  <c r="K841" i="17"/>
  <c r="C840" i="17"/>
  <c r="D942" i="17"/>
  <c r="F942" i="17" s="1"/>
  <c r="N943" i="17"/>
  <c r="E840" i="17" l="1"/>
  <c r="F840" i="17"/>
  <c r="K842" i="17"/>
  <c r="C841" i="17"/>
  <c r="N944" i="17"/>
  <c r="D943" i="17"/>
  <c r="F943" i="17" s="1"/>
  <c r="E841" i="17" l="1"/>
  <c r="F841" i="17"/>
  <c r="K843" i="17"/>
  <c r="C842" i="17"/>
  <c r="N945" i="17"/>
  <c r="D944" i="17"/>
  <c r="F944" i="17" s="1"/>
  <c r="E842" i="17" l="1"/>
  <c r="F842" i="17"/>
  <c r="K844" i="17"/>
  <c r="C843" i="17"/>
  <c r="D945" i="17"/>
  <c r="F945" i="17" s="1"/>
  <c r="N946" i="17"/>
  <c r="E843" i="17" l="1"/>
  <c r="F843" i="17"/>
  <c r="K845" i="17"/>
  <c r="C844" i="17"/>
  <c r="D946" i="17"/>
  <c r="F946" i="17" s="1"/>
  <c r="N947" i="17"/>
  <c r="E844" i="17" l="1"/>
  <c r="F844" i="17"/>
  <c r="K846" i="17"/>
  <c r="C845" i="17"/>
  <c r="N948" i="17"/>
  <c r="D947" i="17"/>
  <c r="F947" i="17" s="1"/>
  <c r="E845" i="17" l="1"/>
  <c r="F845" i="17"/>
  <c r="K847" i="17"/>
  <c r="C846" i="17"/>
  <c r="N949" i="17"/>
  <c r="D948" i="17"/>
  <c r="F948" i="17" s="1"/>
  <c r="E846" i="17" l="1"/>
  <c r="F846" i="17"/>
  <c r="K848" i="17"/>
  <c r="C847" i="17"/>
  <c r="N950" i="17"/>
  <c r="D949" i="17"/>
  <c r="F949" i="17" s="1"/>
  <c r="E847" i="17" l="1"/>
  <c r="F847" i="17"/>
  <c r="K849" i="17"/>
  <c r="C848" i="17"/>
  <c r="N951" i="17"/>
  <c r="D950" i="17"/>
  <c r="F950" i="17" s="1"/>
  <c r="E848" i="17" l="1"/>
  <c r="F848" i="17"/>
  <c r="K850" i="17"/>
  <c r="C849" i="17"/>
  <c r="N952" i="17"/>
  <c r="D951" i="17"/>
  <c r="F951" i="17" s="1"/>
  <c r="E849" i="17" l="1"/>
  <c r="F849" i="17"/>
  <c r="K851" i="17"/>
  <c r="C850" i="17"/>
  <c r="N953" i="17"/>
  <c r="D952" i="17"/>
  <c r="F952" i="17" s="1"/>
  <c r="E850" i="17" l="1"/>
  <c r="F850" i="17"/>
  <c r="K852" i="17"/>
  <c r="C851" i="17"/>
  <c r="D953" i="17"/>
  <c r="F953" i="17" s="1"/>
  <c r="N954" i="17"/>
  <c r="E851" i="17" l="1"/>
  <c r="F851" i="17"/>
  <c r="K853" i="17"/>
  <c r="C852" i="17"/>
  <c r="N955" i="17"/>
  <c r="D954" i="17"/>
  <c r="F954" i="17" s="1"/>
  <c r="E852" i="17" l="1"/>
  <c r="F852" i="17"/>
  <c r="K854" i="17"/>
  <c r="C853" i="17"/>
  <c r="D955" i="17"/>
  <c r="F955" i="17" s="1"/>
  <c r="N956" i="17"/>
  <c r="E853" i="17" l="1"/>
  <c r="F853" i="17"/>
  <c r="K855" i="17"/>
  <c r="C854" i="17"/>
  <c r="N957" i="17"/>
  <c r="D956" i="17"/>
  <c r="F956" i="17" s="1"/>
  <c r="E854" i="17" l="1"/>
  <c r="F854" i="17"/>
  <c r="K856" i="17"/>
  <c r="C855" i="17"/>
  <c r="D957" i="17"/>
  <c r="F957" i="17" s="1"/>
  <c r="N958" i="17"/>
  <c r="E855" i="17" l="1"/>
  <c r="F855" i="17"/>
  <c r="K857" i="17"/>
  <c r="C856" i="17"/>
  <c r="N959" i="17"/>
  <c r="D958" i="17"/>
  <c r="F958" i="17" s="1"/>
  <c r="E856" i="17" l="1"/>
  <c r="F856" i="17"/>
  <c r="K858" i="17"/>
  <c r="C857" i="17"/>
  <c r="D959" i="17"/>
  <c r="F959" i="17" s="1"/>
  <c r="N960" i="17"/>
  <c r="E857" i="17" l="1"/>
  <c r="F857" i="17"/>
  <c r="K859" i="17"/>
  <c r="C858" i="17"/>
  <c r="N961" i="17"/>
  <c r="D960" i="17"/>
  <c r="F960" i="17" s="1"/>
  <c r="E858" i="17" l="1"/>
  <c r="F858" i="17"/>
  <c r="K860" i="17"/>
  <c r="C859" i="17"/>
  <c r="D961" i="17"/>
  <c r="F961" i="17" s="1"/>
  <c r="N962" i="17"/>
  <c r="E859" i="17" l="1"/>
  <c r="F859" i="17"/>
  <c r="K861" i="17"/>
  <c r="C860" i="17"/>
  <c r="D962" i="17"/>
  <c r="F962" i="17" s="1"/>
  <c r="N963" i="17"/>
  <c r="E860" i="17" l="1"/>
  <c r="F860" i="17"/>
  <c r="K862" i="17"/>
  <c r="C861" i="17"/>
  <c r="N964" i="17"/>
  <c r="D963" i="17"/>
  <c r="F963" i="17" s="1"/>
  <c r="E861" i="17" l="1"/>
  <c r="F861" i="17"/>
  <c r="K863" i="17"/>
  <c r="C862" i="17"/>
  <c r="D964" i="17"/>
  <c r="F964" i="17" s="1"/>
  <c r="N965" i="17"/>
  <c r="E862" i="17" l="1"/>
  <c r="F862" i="17"/>
  <c r="K864" i="17"/>
  <c r="C863" i="17"/>
  <c r="D965" i="17"/>
  <c r="F965" i="17" s="1"/>
  <c r="N966" i="17"/>
  <c r="E863" i="17" l="1"/>
  <c r="F863" i="17"/>
  <c r="K865" i="17"/>
  <c r="C864" i="17"/>
  <c r="N967" i="17"/>
  <c r="D966" i="17"/>
  <c r="F966" i="17" s="1"/>
  <c r="E864" i="17" l="1"/>
  <c r="F864" i="17"/>
  <c r="K866" i="17"/>
  <c r="C865" i="17"/>
  <c r="N968" i="17"/>
  <c r="D967" i="17"/>
  <c r="F967" i="17" s="1"/>
  <c r="E865" i="17" l="1"/>
  <c r="F865" i="17"/>
  <c r="K867" i="17"/>
  <c r="C866" i="17"/>
  <c r="N969" i="17"/>
  <c r="D968" i="17"/>
  <c r="F968" i="17" s="1"/>
  <c r="E866" i="17" l="1"/>
  <c r="F866" i="17"/>
  <c r="K868" i="17"/>
  <c r="C867" i="17"/>
  <c r="N970" i="17"/>
  <c r="D969" i="17"/>
  <c r="F969" i="17" s="1"/>
  <c r="E867" i="17" l="1"/>
  <c r="F867" i="17"/>
  <c r="K869" i="17"/>
  <c r="C868" i="17"/>
  <c r="N971" i="17"/>
  <c r="D970" i="17"/>
  <c r="F970" i="17" s="1"/>
  <c r="E868" i="17" l="1"/>
  <c r="F868" i="17"/>
  <c r="K870" i="17"/>
  <c r="C869" i="17"/>
  <c r="N972" i="17"/>
  <c r="D971" i="17"/>
  <c r="F971" i="17" s="1"/>
  <c r="E869" i="17" l="1"/>
  <c r="F869" i="17"/>
  <c r="K871" i="17"/>
  <c r="C870" i="17"/>
  <c r="N973" i="17"/>
  <c r="D972" i="17"/>
  <c r="F972" i="17" s="1"/>
  <c r="E870" i="17" l="1"/>
  <c r="F870" i="17"/>
  <c r="K872" i="17"/>
  <c r="C871" i="17"/>
  <c r="D973" i="17"/>
  <c r="F973" i="17" s="1"/>
  <c r="N974" i="17"/>
  <c r="E871" i="17" l="1"/>
  <c r="F871" i="17"/>
  <c r="K873" i="17"/>
  <c r="K874" i="17" s="1"/>
  <c r="K875" i="17" s="1"/>
  <c r="K876" i="17" s="1"/>
  <c r="K877" i="17" s="1"/>
  <c r="K878" i="17" s="1"/>
  <c r="K879" i="17" s="1"/>
  <c r="K880" i="17" s="1"/>
  <c r="K881" i="17" s="1"/>
  <c r="K882" i="17" s="1"/>
  <c r="K883" i="17" s="1"/>
  <c r="K884" i="17" s="1"/>
  <c r="K885" i="17" s="1"/>
  <c r="K886" i="17" s="1"/>
  <c r="K887" i="17" s="1"/>
  <c r="K888" i="17" s="1"/>
  <c r="K889" i="17" s="1"/>
  <c r="K890" i="17" s="1"/>
  <c r="K891" i="17" s="1"/>
  <c r="K892" i="17" s="1"/>
  <c r="K893" i="17" s="1"/>
  <c r="K894" i="17" s="1"/>
  <c r="K895" i="17" s="1"/>
  <c r="K896" i="17" s="1"/>
  <c r="K897" i="17" s="1"/>
  <c r="K898" i="17" s="1"/>
  <c r="K899" i="17" s="1"/>
  <c r="K900" i="17" s="1"/>
  <c r="K901" i="17" s="1"/>
  <c r="K902" i="17" s="1"/>
  <c r="K903" i="17" s="1"/>
  <c r="K904" i="17" s="1"/>
  <c r="K905" i="17" s="1"/>
  <c r="K906" i="17" s="1"/>
  <c r="K907" i="17" s="1"/>
  <c r="K908" i="17" s="1"/>
  <c r="K909" i="17" s="1"/>
  <c r="K910" i="17" s="1"/>
  <c r="K911" i="17" s="1"/>
  <c r="K912" i="17" s="1"/>
  <c r="K913" i="17" s="1"/>
  <c r="K914" i="17" s="1"/>
  <c r="K915" i="17" s="1"/>
  <c r="K916" i="17" s="1"/>
  <c r="K917" i="17" s="1"/>
  <c r="K918" i="17" s="1"/>
  <c r="K919" i="17" s="1"/>
  <c r="K920" i="17" s="1"/>
  <c r="K921" i="17" s="1"/>
  <c r="K922" i="17" s="1"/>
  <c r="K923" i="17" s="1"/>
  <c r="K924" i="17" s="1"/>
  <c r="K925" i="17" s="1"/>
  <c r="K926" i="17" s="1"/>
  <c r="K927" i="17" s="1"/>
  <c r="K928" i="17" s="1"/>
  <c r="K929" i="17" s="1"/>
  <c r="K930" i="17" s="1"/>
  <c r="K931" i="17" s="1"/>
  <c r="K932" i="17" s="1"/>
  <c r="K933" i="17" s="1"/>
  <c r="K934" i="17" s="1"/>
  <c r="K935" i="17" s="1"/>
  <c r="K936" i="17" s="1"/>
  <c r="K937" i="17" s="1"/>
  <c r="K938" i="17" s="1"/>
  <c r="K939" i="17" s="1"/>
  <c r="K940" i="17" s="1"/>
  <c r="K941" i="17" s="1"/>
  <c r="K942" i="17" s="1"/>
  <c r="K943" i="17" s="1"/>
  <c r="K944" i="17" s="1"/>
  <c r="K945" i="17" s="1"/>
  <c r="K946" i="17" s="1"/>
  <c r="K947" i="17" s="1"/>
  <c r="K948" i="17" s="1"/>
  <c r="K949" i="17" s="1"/>
  <c r="K950" i="17" s="1"/>
  <c r="K951" i="17" s="1"/>
  <c r="K952" i="17" s="1"/>
  <c r="K953" i="17" s="1"/>
  <c r="K954" i="17" s="1"/>
  <c r="K955" i="17" s="1"/>
  <c r="K956" i="17" s="1"/>
  <c r="K957" i="17" s="1"/>
  <c r="K958" i="17" s="1"/>
  <c r="K959" i="17" s="1"/>
  <c r="K960" i="17" s="1"/>
  <c r="K961" i="17" s="1"/>
  <c r="K962" i="17" s="1"/>
  <c r="K963" i="17" s="1"/>
  <c r="K964" i="17" s="1"/>
  <c r="K965" i="17" s="1"/>
  <c r="K966" i="17" s="1"/>
  <c r="K967" i="17" s="1"/>
  <c r="K968" i="17" s="1"/>
  <c r="K969" i="17" s="1"/>
  <c r="K970" i="17" s="1"/>
  <c r="K971" i="17" s="1"/>
  <c r="K972" i="17" s="1"/>
  <c r="K973" i="17" s="1"/>
  <c r="K974" i="17" s="1"/>
  <c r="K975" i="17" s="1"/>
  <c r="K976" i="17" s="1"/>
  <c r="K977" i="17" s="1"/>
  <c r="K978" i="17" s="1"/>
  <c r="K979" i="17" s="1"/>
  <c r="K980" i="17" s="1"/>
  <c r="K981" i="17" s="1"/>
  <c r="K982" i="17" s="1"/>
  <c r="K983" i="17" s="1"/>
  <c r="K984" i="17" s="1"/>
  <c r="K985" i="17" s="1"/>
  <c r="K986" i="17" s="1"/>
  <c r="K987" i="17" s="1"/>
  <c r="K988" i="17" s="1"/>
  <c r="K989" i="17" s="1"/>
  <c r="K990" i="17" s="1"/>
  <c r="K991" i="17" s="1"/>
  <c r="K992" i="17" s="1"/>
  <c r="K993" i="17" s="1"/>
  <c r="K994" i="17" s="1"/>
  <c r="K995" i="17" s="1"/>
  <c r="K996" i="17" s="1"/>
  <c r="K997" i="17" s="1"/>
  <c r="K998" i="17" s="1"/>
  <c r="K999" i="17" s="1"/>
  <c r="K1000" i="17" s="1"/>
  <c r="K1001" i="17" s="1"/>
  <c r="K1002" i="17" s="1"/>
  <c r="K1003" i="17" s="1"/>
  <c r="K1004" i="17" s="1"/>
  <c r="K1005" i="17" s="1"/>
  <c r="K1006" i="17" s="1"/>
  <c r="K1007" i="17" s="1"/>
  <c r="K1008" i="17" s="1"/>
  <c r="K1009" i="17" s="1"/>
  <c r="K1010" i="17" s="1"/>
  <c r="K1011" i="17" s="1"/>
  <c r="K1012" i="17" s="1"/>
  <c r="K1013" i="17" s="1"/>
  <c r="K1014" i="17" s="1"/>
  <c r="K1015" i="17" s="1"/>
  <c r="K1016" i="17" s="1"/>
  <c r="K1017" i="17" s="1"/>
  <c r="K1018" i="17" s="1"/>
  <c r="K1019" i="17" s="1"/>
  <c r="K1020" i="17" s="1"/>
  <c r="K1021" i="17" s="1"/>
  <c r="K1022" i="17" s="1"/>
  <c r="K1023" i="17" s="1"/>
  <c r="K1024" i="17" s="1"/>
  <c r="K1025" i="17" s="1"/>
  <c r="K1026" i="17" s="1"/>
  <c r="K1027" i="17" s="1"/>
  <c r="K1028" i="17" s="1"/>
  <c r="K1029" i="17" s="1"/>
  <c r="K1030" i="17" s="1"/>
  <c r="K1031" i="17" s="1"/>
  <c r="K1032" i="17" s="1"/>
  <c r="K1033" i="17" s="1"/>
  <c r="K1034" i="17" s="1"/>
  <c r="K1035" i="17" s="1"/>
  <c r="K1036" i="17" s="1"/>
  <c r="K1037" i="17" s="1"/>
  <c r="K1038" i="17" s="1"/>
  <c r="K1039" i="17" s="1"/>
  <c r="K1040" i="17" s="1"/>
  <c r="K1041" i="17" s="1"/>
  <c r="K1042" i="17" s="1"/>
  <c r="K1043" i="17" s="1"/>
  <c r="K1044" i="17" s="1"/>
  <c r="K1045" i="17" s="1"/>
  <c r="K1046" i="17" s="1"/>
  <c r="K1047" i="17" s="1"/>
  <c r="K1048" i="17" s="1"/>
  <c r="K1049" i="17" s="1"/>
  <c r="K1050" i="17" s="1"/>
  <c r="K1051" i="17" s="1"/>
  <c r="K1052" i="17" s="1"/>
  <c r="K1053" i="17" s="1"/>
  <c r="K1054" i="17" s="1"/>
  <c r="K1055" i="17" s="1"/>
  <c r="K1056" i="17" s="1"/>
  <c r="K1057" i="17" s="1"/>
  <c r="K1058" i="17" s="1"/>
  <c r="K1059" i="17" s="1"/>
  <c r="K1060" i="17" s="1"/>
  <c r="K1061" i="17" s="1"/>
  <c r="K1062" i="17" s="1"/>
  <c r="K1063" i="17" s="1"/>
  <c r="K1064" i="17" s="1"/>
  <c r="K1065" i="17" s="1"/>
  <c r="K1066" i="17" s="1"/>
  <c r="K1067" i="17" s="1"/>
  <c r="K1068" i="17" s="1"/>
  <c r="K1069" i="17" s="1"/>
  <c r="K1070" i="17" s="1"/>
  <c r="K1071" i="17" s="1"/>
  <c r="K1072" i="17" s="1"/>
  <c r="K1073" i="17" s="1"/>
  <c r="K1074" i="17" s="1"/>
  <c r="K1075" i="17" s="1"/>
  <c r="K1076" i="17" s="1"/>
  <c r="K1077" i="17" s="1"/>
  <c r="K1078" i="17" s="1"/>
  <c r="K1079" i="17" s="1"/>
  <c r="K1080" i="17" s="1"/>
  <c r="K1081" i="17" s="1"/>
  <c r="K1082" i="17" s="1"/>
  <c r="K1083" i="17" s="1"/>
  <c r="K1084" i="17" s="1"/>
  <c r="K1085" i="17" s="1"/>
  <c r="K1086" i="17" s="1"/>
  <c r="K1087" i="17" s="1"/>
  <c r="K1088" i="17" s="1"/>
  <c r="K1089" i="17" s="1"/>
  <c r="K1090" i="17" s="1"/>
  <c r="K1091" i="17" s="1"/>
  <c r="K1092" i="17" s="1"/>
  <c r="K1093" i="17" s="1"/>
  <c r="K1094" i="17" s="1"/>
  <c r="K1095" i="17" s="1"/>
  <c r="K1096" i="17" s="1"/>
  <c r="K1097" i="17" s="1"/>
  <c r="K1098" i="17" s="1"/>
  <c r="K1099" i="17" s="1"/>
  <c r="K1100" i="17" s="1"/>
  <c r="K1101" i="17" s="1"/>
  <c r="K1102" i="17" s="1"/>
  <c r="K1103" i="17" s="1"/>
  <c r="K1104" i="17" s="1"/>
  <c r="K1105" i="17" s="1"/>
  <c r="K1106" i="17" s="1"/>
  <c r="K1107" i="17" s="1"/>
  <c r="K1108" i="17" s="1"/>
  <c r="K1109" i="17" s="1"/>
  <c r="K1110" i="17" s="1"/>
  <c r="K1111" i="17" s="1"/>
  <c r="K1112" i="17" s="1"/>
  <c r="K1113" i="17" s="1"/>
  <c r="K1114" i="17" s="1"/>
  <c r="K1115" i="17" s="1"/>
  <c r="K1116" i="17" s="1"/>
  <c r="K1117" i="17" s="1"/>
  <c r="K1118" i="17" s="1"/>
  <c r="K1119" i="17" s="1"/>
  <c r="K1120" i="17" s="1"/>
  <c r="K1121" i="17" s="1"/>
  <c r="K1122" i="17" s="1"/>
  <c r="K1123" i="17" s="1"/>
  <c r="K1124" i="17" s="1"/>
  <c r="K1125" i="17" s="1"/>
  <c r="K1126" i="17" s="1"/>
  <c r="K1127" i="17" s="1"/>
  <c r="K1128" i="17" s="1"/>
  <c r="K1129" i="17" s="1"/>
  <c r="K1130" i="17" s="1"/>
  <c r="K1131" i="17" s="1"/>
  <c r="K1132" i="17" s="1"/>
  <c r="K1133" i="17" s="1"/>
  <c r="K1134" i="17" s="1"/>
  <c r="K1135" i="17" s="1"/>
  <c r="K1136" i="17" s="1"/>
  <c r="K1137" i="17" s="1"/>
  <c r="K1138" i="17" s="1"/>
  <c r="K1139" i="17" s="1"/>
  <c r="K1140" i="17" s="1"/>
  <c r="K1141" i="17" s="1"/>
  <c r="K1142" i="17" s="1"/>
  <c r="K1143" i="17" s="1"/>
  <c r="K1144" i="17" s="1"/>
  <c r="K1145" i="17" s="1"/>
  <c r="K1146" i="17" s="1"/>
  <c r="K1147" i="17" s="1"/>
  <c r="K1148" i="17" s="1"/>
  <c r="K1149" i="17" s="1"/>
  <c r="K1150" i="17" s="1"/>
  <c r="K1151" i="17" s="1"/>
  <c r="K1152" i="17" s="1"/>
  <c r="K1153" i="17" s="1"/>
  <c r="K1154" i="17" s="1"/>
  <c r="K1155" i="17" s="1"/>
  <c r="K1156" i="17" s="1"/>
  <c r="K1157" i="17" s="1"/>
  <c r="K1158" i="17" s="1"/>
  <c r="K1159" i="17" s="1"/>
  <c r="K1160" i="17" s="1"/>
  <c r="K1161" i="17" s="1"/>
  <c r="K1162" i="17" s="1"/>
  <c r="K1163" i="17" s="1"/>
  <c r="K1164" i="17" s="1"/>
  <c r="K1165" i="17" s="1"/>
  <c r="K1166" i="17" s="1"/>
  <c r="K1167" i="17" s="1"/>
  <c r="K1168" i="17" s="1"/>
  <c r="K1169" i="17" s="1"/>
  <c r="K1170" i="17" s="1"/>
  <c r="K1171" i="17" s="1"/>
  <c r="K1172" i="17" s="1"/>
  <c r="K1173" i="17" s="1"/>
  <c r="K1174" i="17" s="1"/>
  <c r="K1175" i="17" s="1"/>
  <c r="K1176" i="17" s="1"/>
  <c r="K1177" i="17" s="1"/>
  <c r="K1178" i="17" s="1"/>
  <c r="K1179" i="17" s="1"/>
  <c r="K1180" i="17" s="1"/>
  <c r="K1181" i="17" s="1"/>
  <c r="K1182" i="17" s="1"/>
  <c r="K1183" i="17" s="1"/>
  <c r="K1184" i="17" s="1"/>
  <c r="K1185" i="17" s="1"/>
  <c r="K1186" i="17" s="1"/>
  <c r="K1187" i="17" s="1"/>
  <c r="K1188" i="17" s="1"/>
  <c r="K1189" i="17" s="1"/>
  <c r="K1190" i="17" s="1"/>
  <c r="K1191" i="17" s="1"/>
  <c r="K1192" i="17" s="1"/>
  <c r="K1193" i="17" s="1"/>
  <c r="K1194" i="17" s="1"/>
  <c r="K1195" i="17" s="1"/>
  <c r="K1196" i="17" s="1"/>
  <c r="K1197" i="17" s="1"/>
  <c r="K1198" i="17" s="1"/>
  <c r="K1199" i="17" s="1"/>
  <c r="K1200" i="17" s="1"/>
  <c r="K1201" i="17" s="1"/>
  <c r="K1202" i="17" s="1"/>
  <c r="K1203" i="17" s="1"/>
  <c r="K1204" i="17" s="1"/>
  <c r="K1205" i="17" s="1"/>
  <c r="K1206" i="17" s="1"/>
  <c r="K1207" i="17" s="1"/>
  <c r="K1208" i="17" s="1"/>
  <c r="K1209" i="17" s="1"/>
  <c r="K1210" i="17" s="1"/>
  <c r="K1211" i="17" s="1"/>
  <c r="K1212" i="17" s="1"/>
  <c r="K1213" i="17" s="1"/>
  <c r="K1214" i="17" s="1"/>
  <c r="K1215" i="17" s="1"/>
  <c r="K1216" i="17" s="1"/>
  <c r="K1217" i="17" s="1"/>
  <c r="K1218" i="17" s="1"/>
  <c r="K1219" i="17" s="1"/>
  <c r="K1220" i="17" s="1"/>
  <c r="K1221" i="17" s="1"/>
  <c r="K1222" i="17" s="1"/>
  <c r="K1223" i="17" s="1"/>
  <c r="K1224" i="17" s="1"/>
  <c r="K1225" i="17" s="1"/>
  <c r="K1226" i="17" s="1"/>
  <c r="K1227" i="17" s="1"/>
  <c r="K1228" i="17" s="1"/>
  <c r="K1229" i="17" s="1"/>
  <c r="K1230" i="17" s="1"/>
  <c r="K1231" i="17" s="1"/>
  <c r="K1232" i="17" s="1"/>
  <c r="K1233" i="17" s="1"/>
  <c r="K1234" i="17" s="1"/>
  <c r="K1235" i="17" s="1"/>
  <c r="K1236" i="17" s="1"/>
  <c r="K1237" i="17" s="1"/>
  <c r="K1238" i="17" s="1"/>
  <c r="K1239" i="17" s="1"/>
  <c r="K1240" i="17" s="1"/>
  <c r="K1241" i="17" s="1"/>
  <c r="K1242" i="17" s="1"/>
  <c r="K1243" i="17" s="1"/>
  <c r="K1244" i="17" s="1"/>
  <c r="K1245" i="17" s="1"/>
  <c r="K1246" i="17" s="1"/>
  <c r="K1247" i="17" s="1"/>
  <c r="K1248" i="17" s="1"/>
  <c r="K1249" i="17" s="1"/>
  <c r="K1250" i="17" s="1"/>
  <c r="K1251" i="17" s="1"/>
  <c r="K1252" i="17" s="1"/>
  <c r="K1253" i="17" s="1"/>
  <c r="K1254" i="17" s="1"/>
  <c r="K1255" i="17" s="1"/>
  <c r="K1256" i="17" s="1"/>
  <c r="K1257" i="17" s="1"/>
  <c r="K1258" i="17" s="1"/>
  <c r="K1259" i="17" s="1"/>
  <c r="K1260" i="17" s="1"/>
  <c r="K1261" i="17" s="1"/>
  <c r="K1262" i="17" s="1"/>
  <c r="K1263" i="17" s="1"/>
  <c r="K1264" i="17" s="1"/>
  <c r="K1265" i="17" s="1"/>
  <c r="K1266" i="17" s="1"/>
  <c r="K1267" i="17" s="1"/>
  <c r="K1268" i="17" s="1"/>
  <c r="K1269" i="17" s="1"/>
  <c r="K1270" i="17" s="1"/>
  <c r="K1271" i="17" s="1"/>
  <c r="K1272" i="17" s="1"/>
  <c r="K1273" i="17" s="1"/>
  <c r="K1274" i="17" s="1"/>
  <c r="K1275" i="17" s="1"/>
  <c r="K1276" i="17" s="1"/>
  <c r="K1277" i="17" s="1"/>
  <c r="K1278" i="17" s="1"/>
  <c r="K1279" i="17" s="1"/>
  <c r="K1280" i="17" s="1"/>
  <c r="K1281" i="17" s="1"/>
  <c r="K1282" i="17" s="1"/>
  <c r="K1283" i="17" s="1"/>
  <c r="K1284" i="17" s="1"/>
  <c r="K1285" i="17" s="1"/>
  <c r="K1286" i="17" s="1"/>
  <c r="K1287" i="17" s="1"/>
  <c r="K1288" i="17" s="1"/>
  <c r="K1289" i="17" s="1"/>
  <c r="K1290" i="17" s="1"/>
  <c r="K1291" i="17" s="1"/>
  <c r="K1292" i="17" s="1"/>
  <c r="K1293" i="17" s="1"/>
  <c r="K1294" i="17" s="1"/>
  <c r="K1295" i="17" s="1"/>
  <c r="K1296" i="17" s="1"/>
  <c r="K1297" i="17" s="1"/>
  <c r="K1298" i="17" s="1"/>
  <c r="K1299" i="17" s="1"/>
  <c r="K1300" i="17" s="1"/>
  <c r="K1301" i="17" s="1"/>
  <c r="K1302" i="17" s="1"/>
  <c r="K1303" i="17" s="1"/>
  <c r="K1304" i="17" s="1"/>
  <c r="K1305" i="17" s="1"/>
  <c r="K1306" i="17" s="1"/>
  <c r="K1307" i="17" s="1"/>
  <c r="K1308" i="17" s="1"/>
  <c r="K1309" i="17" s="1"/>
  <c r="K1310" i="17" s="1"/>
  <c r="K1311" i="17" s="1"/>
  <c r="K1312" i="17" s="1"/>
  <c r="K1313" i="17" s="1"/>
  <c r="K1314" i="17" s="1"/>
  <c r="K1315" i="17" s="1"/>
  <c r="K1316" i="17" s="1"/>
  <c r="K1317" i="17" s="1"/>
  <c r="K1318" i="17" s="1"/>
  <c r="K1319" i="17" s="1"/>
  <c r="K1320" i="17" s="1"/>
  <c r="K1321" i="17" s="1"/>
  <c r="K1322" i="17" s="1"/>
  <c r="K1323" i="17" s="1"/>
  <c r="K1324" i="17" s="1"/>
  <c r="K1325" i="17" s="1"/>
  <c r="K1326" i="17" s="1"/>
  <c r="K1327" i="17" s="1"/>
  <c r="K1328" i="17" s="1"/>
  <c r="K1329" i="17" s="1"/>
  <c r="K1330" i="17" s="1"/>
  <c r="K1331" i="17" s="1"/>
  <c r="K1332" i="17" s="1"/>
  <c r="K1333" i="17" s="1"/>
  <c r="K1334" i="17" s="1"/>
  <c r="K1335" i="17" s="1"/>
  <c r="K1336" i="17" s="1"/>
  <c r="K1337" i="17" s="1"/>
  <c r="K1338" i="17" s="1"/>
  <c r="K1339" i="17" s="1"/>
  <c r="K1340" i="17" s="1"/>
  <c r="K1341" i="17" s="1"/>
  <c r="K1342" i="17" s="1"/>
  <c r="K1343" i="17" s="1"/>
  <c r="K1344" i="17" s="1"/>
  <c r="K1345" i="17" s="1"/>
  <c r="K1346" i="17" s="1"/>
  <c r="K1347" i="17" s="1"/>
  <c r="K1348" i="17" s="1"/>
  <c r="K1349" i="17" s="1"/>
  <c r="K1350" i="17" s="1"/>
  <c r="K1351" i="17" s="1"/>
  <c r="K1352" i="17" s="1"/>
  <c r="K1353" i="17" s="1"/>
  <c r="K1354" i="17" s="1"/>
  <c r="K1355" i="17" s="1"/>
  <c r="K1356" i="17" s="1"/>
  <c r="K1357" i="17" s="1"/>
  <c r="K1358" i="17" s="1"/>
  <c r="K1359" i="17" s="1"/>
  <c r="K1360" i="17" s="1"/>
  <c r="K1361" i="17" s="1"/>
  <c r="K1362" i="17" s="1"/>
  <c r="K1363" i="17" s="1"/>
  <c r="K1364" i="17" s="1"/>
  <c r="K1365" i="17" s="1"/>
  <c r="K1366" i="17" s="1"/>
  <c r="K1367" i="17" s="1"/>
  <c r="K1368" i="17" s="1"/>
  <c r="K1369" i="17" s="1"/>
  <c r="K1370" i="17" s="1"/>
  <c r="K1371" i="17" s="1"/>
  <c r="K1372" i="17" s="1"/>
  <c r="K1373" i="17" s="1"/>
  <c r="K1374" i="17" s="1"/>
  <c r="K1375" i="17" s="1"/>
  <c r="K1376" i="17" s="1"/>
  <c r="K1377" i="17" s="1"/>
  <c r="K1378" i="17" s="1"/>
  <c r="K1379" i="17" s="1"/>
  <c r="K1380" i="17" s="1"/>
  <c r="K1381" i="17" s="1"/>
  <c r="K1382" i="17" s="1"/>
  <c r="K1383" i="17" s="1"/>
  <c r="K1384" i="17" s="1"/>
  <c r="K1385" i="17" s="1"/>
  <c r="K1386" i="17" s="1"/>
  <c r="K1387" i="17" s="1"/>
  <c r="K1388" i="17" s="1"/>
  <c r="K1389" i="17" s="1"/>
  <c r="K1390" i="17" s="1"/>
  <c r="K1391" i="17" s="1"/>
  <c r="K1392" i="17" s="1"/>
  <c r="K1393" i="17" s="1"/>
  <c r="K1394" i="17" s="1"/>
  <c r="K1395" i="17" s="1"/>
  <c r="K1396" i="17" s="1"/>
  <c r="K1397" i="17" s="1"/>
  <c r="K1398" i="17" s="1"/>
  <c r="K1399" i="17" s="1"/>
  <c r="K1400" i="17" s="1"/>
  <c r="K1401" i="17" s="1"/>
  <c r="K1402" i="17" s="1"/>
  <c r="K1403" i="17" s="1"/>
  <c r="K1404" i="17" s="1"/>
  <c r="K1405" i="17" s="1"/>
  <c r="K1406" i="17" s="1"/>
  <c r="K1407" i="17" s="1"/>
  <c r="K1408" i="17" s="1"/>
  <c r="K1409" i="17" s="1"/>
  <c r="K1410" i="17" s="1"/>
  <c r="K1411" i="17" s="1"/>
  <c r="K1412" i="17" s="1"/>
  <c r="K1413" i="17" s="1"/>
  <c r="K1414" i="17" s="1"/>
  <c r="K1415" i="17" s="1"/>
  <c r="K1416" i="17" s="1"/>
  <c r="K1417" i="17" s="1"/>
  <c r="K1418" i="17" s="1"/>
  <c r="K1419" i="17" s="1"/>
  <c r="K1420" i="17" s="1"/>
  <c r="K1421" i="17" s="1"/>
  <c r="K1422" i="17" s="1"/>
  <c r="K1423" i="17" s="1"/>
  <c r="K1424" i="17" s="1"/>
  <c r="K1425" i="17" s="1"/>
  <c r="K1426" i="17" s="1"/>
  <c r="K1427" i="17" s="1"/>
  <c r="K1428" i="17" s="1"/>
  <c r="K1429" i="17" s="1"/>
  <c r="K1430" i="17" s="1"/>
  <c r="K1431" i="17" s="1"/>
  <c r="K1432" i="17" s="1"/>
  <c r="K1433" i="17" s="1"/>
  <c r="K1434" i="17" s="1"/>
  <c r="K1435" i="17" s="1"/>
  <c r="K1436" i="17" s="1"/>
  <c r="K1437" i="17" s="1"/>
  <c r="K1438" i="17" s="1"/>
  <c r="K1439" i="17" s="1"/>
  <c r="K1440" i="17" s="1"/>
  <c r="K1441" i="17" s="1"/>
  <c r="K1442" i="17" s="1"/>
  <c r="K1443" i="17" s="1"/>
  <c r="K1444" i="17" s="1"/>
  <c r="K1445" i="17" s="1"/>
  <c r="K1446" i="17" s="1"/>
  <c r="K1447" i="17" s="1"/>
  <c r="K1448" i="17" s="1"/>
  <c r="K1449" i="17" s="1"/>
  <c r="K1450" i="17" s="1"/>
  <c r="K1451" i="17" s="1"/>
  <c r="K1452" i="17" s="1"/>
  <c r="K1453" i="17" s="1"/>
  <c r="K1454" i="17" s="1"/>
  <c r="K1455" i="17" s="1"/>
  <c r="K1456" i="17" s="1"/>
  <c r="K1457" i="17" s="1"/>
  <c r="K1458" i="17" s="1"/>
  <c r="K1459" i="17" s="1"/>
  <c r="K1460" i="17" s="1"/>
  <c r="K1461" i="17" s="1"/>
  <c r="K1462" i="17" s="1"/>
  <c r="K1463" i="17" s="1"/>
  <c r="K1464" i="17" s="1"/>
  <c r="K1465" i="17" s="1"/>
  <c r="K1466" i="17" s="1"/>
  <c r="K1467" i="17" s="1"/>
  <c r="K1468" i="17" s="1"/>
  <c r="K1469" i="17" s="1"/>
  <c r="K1470" i="17" s="1"/>
  <c r="K1471" i="17" s="1"/>
  <c r="K1472" i="17" s="1"/>
  <c r="K1473" i="17" s="1"/>
  <c r="K1474" i="17" s="1"/>
  <c r="K1475" i="17" s="1"/>
  <c r="K1476" i="17" s="1"/>
  <c r="K1477" i="17" s="1"/>
  <c r="K1478" i="17" s="1"/>
  <c r="K1479" i="17" s="1"/>
  <c r="K1480" i="17" s="1"/>
  <c r="K1481" i="17" s="1"/>
  <c r="K1482" i="17" s="1"/>
  <c r="K1483" i="17" s="1"/>
  <c r="K1484" i="17" s="1"/>
  <c r="K1485" i="17" s="1"/>
  <c r="K1486" i="17" s="1"/>
  <c r="K1487" i="17" s="1"/>
  <c r="K1488" i="17" s="1"/>
  <c r="K1489" i="17" s="1"/>
  <c r="K1490" i="17" s="1"/>
  <c r="K1491" i="17" s="1"/>
  <c r="K1492" i="17" s="1"/>
  <c r="K1493" i="17" s="1"/>
  <c r="K1494" i="17" s="1"/>
  <c r="K1495" i="17" s="1"/>
  <c r="K1496" i="17" s="1"/>
  <c r="K1497" i="17" s="1"/>
  <c r="K1498" i="17" s="1"/>
  <c r="K1499" i="17" s="1"/>
  <c r="C872" i="17"/>
  <c r="N975" i="17"/>
  <c r="D974" i="17"/>
  <c r="F974" i="17" s="1"/>
  <c r="E872" i="17" l="1"/>
  <c r="G398" i="4"/>
  <c r="H398" i="4" s="1"/>
  <c r="G178" i="4"/>
  <c r="H178" i="4" s="1"/>
  <c r="K518" i="23"/>
  <c r="G581" i="4"/>
  <c r="H581" i="4" s="1"/>
  <c r="K695" i="23"/>
  <c r="G302" i="4"/>
  <c r="H302" i="4" s="1"/>
  <c r="K750" i="23"/>
  <c r="E1011" i="23"/>
  <c r="G388" i="4"/>
  <c r="H388" i="4" s="1"/>
  <c r="E261" i="23"/>
  <c r="G215" i="4"/>
  <c r="H215" i="4" s="1"/>
  <c r="K1042" i="23"/>
  <c r="K585" i="23"/>
  <c r="K39" i="23"/>
  <c r="E824" i="23"/>
  <c r="K307" i="23"/>
  <c r="G161" i="4"/>
  <c r="H161" i="4" s="1"/>
  <c r="G284" i="4"/>
  <c r="H284" i="4" s="1"/>
  <c r="G714" i="4"/>
  <c r="H714" i="4" s="1"/>
  <c r="E780" i="23"/>
  <c r="G522" i="4"/>
  <c r="H522" i="4" s="1"/>
  <c r="K803" i="23"/>
  <c r="G440" i="4"/>
  <c r="H440" i="4" s="1"/>
  <c r="G518" i="4"/>
  <c r="H518" i="4" s="1"/>
  <c r="G148" i="4"/>
  <c r="H148" i="4" s="1"/>
  <c r="K692" i="23"/>
  <c r="K18" i="23"/>
  <c r="G546" i="4"/>
  <c r="H546" i="4" s="1"/>
  <c r="K116" i="23"/>
  <c r="K730" i="23"/>
  <c r="G163" i="4"/>
  <c r="H163" i="4" s="1"/>
  <c r="E561" i="23"/>
  <c r="K854" i="23"/>
  <c r="K1033" i="23"/>
  <c r="K580" i="23"/>
  <c r="K1001" i="23"/>
  <c r="E1095" i="23"/>
  <c r="G712" i="4"/>
  <c r="H712" i="4" s="1"/>
  <c r="G54" i="4"/>
  <c r="H54" i="4" s="1"/>
  <c r="K660" i="23"/>
  <c r="K683" i="23"/>
  <c r="K581" i="23"/>
  <c r="K965" i="23"/>
  <c r="K726" i="23"/>
  <c r="E1057" i="23"/>
  <c r="G391" i="4"/>
  <c r="H391" i="4" s="1"/>
  <c r="K617" i="23"/>
  <c r="K257" i="23"/>
  <c r="G383" i="4"/>
  <c r="H383" i="4" s="1"/>
  <c r="E371" i="23"/>
  <c r="G384" i="4"/>
  <c r="H384" i="4" s="1"/>
  <c r="E71" i="23"/>
  <c r="K1011" i="23"/>
  <c r="K36" i="23"/>
  <c r="E711" i="23"/>
  <c r="K133" i="23"/>
  <c r="K722" i="23"/>
  <c r="E266" i="23"/>
  <c r="K290" i="23"/>
  <c r="E706" i="23"/>
  <c r="G537" i="4"/>
  <c r="H537" i="4" s="1"/>
  <c r="G387" i="4"/>
  <c r="H387" i="4" s="1"/>
  <c r="K1172" i="23"/>
  <c r="G535" i="4"/>
  <c r="H535" i="4" s="1"/>
  <c r="G620" i="4"/>
  <c r="H620" i="4" s="1"/>
  <c r="G491" i="4"/>
  <c r="H491" i="4" s="1"/>
  <c r="G350" i="4"/>
  <c r="H350" i="4" s="1"/>
  <c r="G559" i="4"/>
  <c r="H559" i="4" s="1"/>
  <c r="G366" i="4"/>
  <c r="H366" i="4" s="1"/>
  <c r="G730" i="4"/>
  <c r="H730" i="4" s="1"/>
  <c r="G503" i="4"/>
  <c r="H503" i="4" s="1"/>
  <c r="E70" i="23"/>
  <c r="K317" i="23"/>
  <c r="E1117" i="23"/>
  <c r="K502" i="23"/>
  <c r="G718" i="4"/>
  <c r="H718" i="4" s="1"/>
  <c r="E503" i="23"/>
  <c r="K624" i="23"/>
  <c r="E938" i="23"/>
  <c r="K280" i="23"/>
  <c r="K548" i="23"/>
  <c r="G430" i="4"/>
  <c r="H430" i="4" s="1"/>
  <c r="E137" i="23"/>
  <c r="K266" i="23"/>
  <c r="G92" i="4"/>
  <c r="H92" i="4" s="1"/>
  <c r="E620" i="23"/>
  <c r="K365" i="23"/>
  <c r="E128" i="23"/>
  <c r="G501" i="4"/>
  <c r="H501" i="4" s="1"/>
  <c r="E464" i="23"/>
  <c r="K242" i="23"/>
  <c r="K814" i="23"/>
  <c r="E19" i="23"/>
  <c r="K131" i="23"/>
  <c r="K589" i="23"/>
  <c r="E1036" i="23"/>
  <c r="K148" i="23"/>
  <c r="E26" i="23"/>
  <c r="G342" i="4"/>
  <c r="H342" i="4" s="1"/>
  <c r="K66" i="23"/>
  <c r="E500" i="23"/>
  <c r="K101" i="23"/>
  <c r="G153" i="4"/>
  <c r="H153" i="4" s="1"/>
  <c r="E104" i="23"/>
  <c r="G589" i="4"/>
  <c r="H589" i="4" s="1"/>
  <c r="G665" i="4"/>
  <c r="H665" i="4" s="1"/>
  <c r="E496" i="23"/>
  <c r="E1045" i="23"/>
  <c r="K1086" i="23"/>
  <c r="E114" i="23"/>
  <c r="E569" i="23"/>
  <c r="K50" i="23"/>
  <c r="E761" i="23"/>
  <c r="K909" i="23"/>
  <c r="E563" i="23"/>
  <c r="E732" i="23"/>
  <c r="E79" i="23"/>
  <c r="E675" i="23"/>
  <c r="K215" i="23"/>
  <c r="K1000" i="23"/>
  <c r="E1071" i="23"/>
  <c r="K1080" i="23"/>
  <c r="E134" i="23"/>
  <c r="G708" i="4"/>
  <c r="H708" i="4" s="1"/>
  <c r="K58" i="23"/>
  <c r="E795" i="23"/>
  <c r="E1085" i="23"/>
  <c r="K831" i="23"/>
  <c r="G82" i="4"/>
  <c r="H82" i="4" s="1"/>
  <c r="E11" i="23"/>
  <c r="K1187" i="23"/>
  <c r="E8" i="23"/>
  <c r="G762" i="4"/>
  <c r="H762" i="4" s="1"/>
  <c r="K462" i="23"/>
  <c r="E78" i="23"/>
  <c r="E349" i="23"/>
  <c r="E591" i="23"/>
  <c r="E678" i="23"/>
  <c r="E578" i="23"/>
  <c r="G690" i="4"/>
  <c r="H690" i="4" s="1"/>
  <c r="E682" i="23"/>
  <c r="G123" i="4"/>
  <c r="H123" i="4" s="1"/>
  <c r="E1157" i="23"/>
  <c r="G429" i="4"/>
  <c r="H429" i="4" s="1"/>
  <c r="E1107" i="23"/>
  <c r="K735" i="23"/>
  <c r="E794" i="23"/>
  <c r="E75" i="23"/>
  <c r="E239" i="23"/>
  <c r="E473" i="23"/>
  <c r="K890" i="23"/>
  <c r="K244" i="23"/>
  <c r="G469" i="4"/>
  <c r="H469" i="4" s="1"/>
  <c r="E1032" i="23"/>
  <c r="K599" i="23"/>
  <c r="G143" i="4"/>
  <c r="H143" i="4" s="1"/>
  <c r="E1087" i="23"/>
  <c r="E95" i="23"/>
  <c r="K866" i="23"/>
  <c r="E279" i="23"/>
  <c r="E120" i="23"/>
  <c r="G715" i="4"/>
  <c r="H715" i="4" s="1"/>
  <c r="G698" i="4"/>
  <c r="H698" i="4" s="1"/>
  <c r="E1112" i="23"/>
  <c r="G472" i="4"/>
  <c r="H472" i="4" s="1"/>
  <c r="K609" i="23"/>
  <c r="G733" i="4"/>
  <c r="H733" i="4" s="1"/>
  <c r="G304" i="4"/>
  <c r="H304" i="4" s="1"/>
  <c r="E356" i="23"/>
  <c r="E814" i="23"/>
  <c r="E1187" i="23"/>
  <c r="G308" i="4"/>
  <c r="H308" i="4" s="1"/>
  <c r="K781" i="23"/>
  <c r="K391" i="23"/>
  <c r="K789" i="23"/>
  <c r="G409" i="4"/>
  <c r="H409" i="4" s="1"/>
  <c r="K1052" i="23"/>
  <c r="E609" i="23"/>
  <c r="K515" i="23"/>
  <c r="K905" i="23"/>
  <c r="E653" i="23"/>
  <c r="K75" i="23"/>
  <c r="E848" i="23"/>
  <c r="K971" i="23"/>
  <c r="E369" i="23"/>
  <c r="K731" i="23"/>
  <c r="G465" i="4"/>
  <c r="H465" i="4" s="1"/>
  <c r="E510" i="23"/>
  <c r="G570" i="4"/>
  <c r="H570" i="4" s="1"/>
  <c r="K493" i="23"/>
  <c r="E296" i="23"/>
  <c r="K808" i="23"/>
  <c r="K670" i="23"/>
  <c r="G40" i="4"/>
  <c r="H40" i="4" s="1"/>
  <c r="E912" i="23"/>
  <c r="K872" i="23"/>
  <c r="G110" i="4"/>
  <c r="H110" i="4" s="1"/>
  <c r="E858" i="23"/>
  <c r="G274" i="4"/>
  <c r="H274" i="4" s="1"/>
  <c r="E1066" i="23"/>
  <c r="G578" i="4"/>
  <c r="H578" i="4" s="1"/>
  <c r="K1165" i="23"/>
  <c r="G444" i="4"/>
  <c r="H444" i="4" s="1"/>
  <c r="G558" i="4"/>
  <c r="H558" i="4" s="1"/>
  <c r="E805" i="23"/>
  <c r="K791" i="23"/>
  <c r="K407" i="23"/>
  <c r="G421" i="4"/>
  <c r="H421" i="4" s="1"/>
  <c r="G365" i="4"/>
  <c r="H365" i="4" s="1"/>
  <c r="E58" i="23"/>
  <c r="G138" i="4"/>
  <c r="H138" i="4" s="1"/>
  <c r="G240" i="4"/>
  <c r="H240" i="4" s="1"/>
  <c r="G184" i="4"/>
  <c r="H184" i="4" s="1"/>
  <c r="G275" i="4"/>
  <c r="H275" i="4" s="1"/>
  <c r="K815" i="23"/>
  <c r="G395" i="4"/>
  <c r="H395" i="4" s="1"/>
  <c r="K687" i="23"/>
  <c r="K779" i="23"/>
  <c r="K467" i="23"/>
  <c r="G190" i="4"/>
  <c r="H190" i="4" s="1"/>
  <c r="K183" i="23"/>
  <c r="E274" i="23"/>
  <c r="G486" i="4"/>
  <c r="H486" i="4" s="1"/>
  <c r="G436" i="4"/>
  <c r="H436" i="4" s="1"/>
  <c r="E484" i="23"/>
  <c r="K960" i="23"/>
  <c r="G761" i="4"/>
  <c r="H761" i="4" s="1"/>
  <c r="G250" i="4"/>
  <c r="H250" i="4" s="1"/>
  <c r="G742" i="4"/>
  <c r="H742" i="4" s="1"/>
  <c r="K241" i="23"/>
  <c r="G476" i="4"/>
  <c r="H476" i="4" s="1"/>
  <c r="K169" i="23"/>
  <c r="K1130" i="23"/>
  <c r="K402" i="23"/>
  <c r="K1006" i="23"/>
  <c r="K610" i="23"/>
  <c r="E1110" i="23"/>
  <c r="K259" i="23"/>
  <c r="E972" i="23"/>
  <c r="K903" i="23"/>
  <c r="G174" i="4"/>
  <c r="H174" i="4" s="1"/>
  <c r="K488" i="23"/>
  <c r="G631" i="4"/>
  <c r="H631" i="4" s="1"/>
  <c r="E850" i="23"/>
  <c r="G74" i="4"/>
  <c r="H74" i="4" s="1"/>
  <c r="G499" i="4"/>
  <c r="H499" i="4" s="1"/>
  <c r="E221" i="23"/>
  <c r="K301" i="23"/>
  <c r="E1059" i="23"/>
  <c r="K693" i="23"/>
  <c r="G688" i="4"/>
  <c r="H688" i="4" s="1"/>
  <c r="G355" i="4"/>
  <c r="H355" i="4" s="1"/>
  <c r="G704" i="4"/>
  <c r="H704" i="4" s="1"/>
  <c r="E397" i="23"/>
  <c r="K143" i="23"/>
  <c r="E702" i="23"/>
  <c r="K1047" i="23"/>
  <c r="K63" i="23"/>
  <c r="K271" i="23"/>
  <c r="E1088" i="23"/>
  <c r="E832" i="23"/>
  <c r="K25" i="23"/>
  <c r="G645" i="4"/>
  <c r="H645" i="4" s="1"/>
  <c r="G652" i="4"/>
  <c r="H652" i="4" s="1"/>
  <c r="K124" i="23"/>
  <c r="E939" i="23"/>
  <c r="K680" i="23"/>
  <c r="K1060" i="23"/>
  <c r="K1147" i="23"/>
  <c r="G181" i="4"/>
  <c r="H181" i="4" s="1"/>
  <c r="E1072" i="23"/>
  <c r="E1006" i="23"/>
  <c r="G57" i="4"/>
  <c r="H57" i="4" s="1"/>
  <c r="E1141" i="23"/>
  <c r="K833" i="23"/>
  <c r="E129" i="23"/>
  <c r="E367" i="23"/>
  <c r="K975" i="23"/>
  <c r="G524" i="4"/>
  <c r="H524" i="4" s="1"/>
  <c r="E358" i="23"/>
  <c r="K688" i="23"/>
  <c r="G154" i="4"/>
  <c r="H154" i="4" s="1"/>
  <c r="E550" i="23"/>
  <c r="K529" i="23"/>
  <c r="K79" i="23"/>
  <c r="E669" i="23"/>
  <c r="E570" i="23"/>
  <c r="E831" i="23"/>
  <c r="E213" i="23"/>
  <c r="G623" i="4"/>
  <c r="H623" i="4" s="1"/>
  <c r="G261" i="4"/>
  <c r="H261" i="4" s="1"/>
  <c r="E62" i="23"/>
  <c r="K277" i="23"/>
  <c r="G466" i="4"/>
  <c r="H466" i="4" s="1"/>
  <c r="E1050" i="23"/>
  <c r="K1063" i="23"/>
  <c r="G512" i="4"/>
  <c r="H512" i="4" s="1"/>
  <c r="E509" i="23"/>
  <c r="E818" i="23"/>
  <c r="G341" i="4"/>
  <c r="H341" i="4" s="1"/>
  <c r="K540" i="23"/>
  <c r="E1152" i="23"/>
  <c r="E865" i="23"/>
  <c r="E802" i="23"/>
  <c r="E17" i="23"/>
  <c r="E80" i="23"/>
  <c r="K538" i="23"/>
  <c r="E902" i="23"/>
  <c r="E696" i="23"/>
  <c r="K55" i="23"/>
  <c r="E638" i="23"/>
  <c r="K48" i="23"/>
  <c r="E804" i="23"/>
  <c r="K621" i="23"/>
  <c r="K255" i="23"/>
  <c r="E103" i="23"/>
  <c r="K1072" i="23"/>
  <c r="G93" i="4"/>
  <c r="H93" i="4" s="1"/>
  <c r="K881" i="23"/>
  <c r="K506" i="23"/>
  <c r="E875" i="23"/>
  <c r="G634" i="4"/>
  <c r="H634" i="4" s="1"/>
  <c r="K619" i="23"/>
  <c r="K887" i="23"/>
  <c r="E1155" i="23"/>
  <c r="G206" i="4"/>
  <c r="H206" i="4" s="1"/>
  <c r="G53" i="4"/>
  <c r="H53" i="4" s="1"/>
  <c r="G251" i="4"/>
  <c r="H251" i="4" s="1"/>
  <c r="K707" i="23"/>
  <c r="K652" i="23"/>
  <c r="G38" i="4"/>
  <c r="H38" i="4" s="1"/>
  <c r="G746" i="4"/>
  <c r="H746" i="4" s="1"/>
  <c r="K1115" i="23"/>
  <c r="K194" i="23"/>
  <c r="E907" i="23"/>
  <c r="G316" i="4"/>
  <c r="H316" i="4" s="1"/>
  <c r="E1094" i="23"/>
  <c r="K962" i="23"/>
  <c r="K223" i="23"/>
  <c r="K729" i="23"/>
  <c r="K5" i="23"/>
  <c r="E184" i="23"/>
  <c r="E1113" i="23"/>
  <c r="G272" i="4"/>
  <c r="H272" i="4" s="1"/>
  <c r="K352" i="23"/>
  <c r="K494" i="23"/>
  <c r="G347" i="4"/>
  <c r="H347" i="4" s="1"/>
  <c r="G359" i="4"/>
  <c r="H359" i="4" s="1"/>
  <c r="K57" i="23"/>
  <c r="G758" i="4"/>
  <c r="H758" i="4" s="1"/>
  <c r="K611" i="23"/>
  <c r="G188" i="4"/>
  <c r="H188" i="4" s="1"/>
  <c r="K1002" i="23"/>
  <c r="K784" i="23"/>
  <c r="G111" i="4"/>
  <c r="H111" i="4" s="1"/>
  <c r="K902" i="23"/>
  <c r="G577" i="4"/>
  <c r="H577" i="4" s="1"/>
  <c r="G266" i="4"/>
  <c r="H266" i="4" s="1"/>
  <c r="G186" i="4"/>
  <c r="H186" i="4" s="1"/>
  <c r="G86" i="4"/>
  <c r="H86" i="4" s="1"/>
  <c r="G24" i="4"/>
  <c r="H24" i="4" s="1"/>
  <c r="K800" i="23"/>
  <c r="K1131" i="23"/>
  <c r="E937" i="23"/>
  <c r="K1176" i="23"/>
  <c r="G621" i="4"/>
  <c r="H621" i="4" s="1"/>
  <c r="G592" i="4"/>
  <c r="H592" i="4" s="1"/>
  <c r="G611" i="4"/>
  <c r="H611" i="4" s="1"/>
  <c r="K34" i="23"/>
  <c r="G693" i="4"/>
  <c r="H693" i="4" s="1"/>
  <c r="K1106" i="23"/>
  <c r="K210" i="23"/>
  <c r="K1096" i="23"/>
  <c r="G403" i="4"/>
  <c r="H403" i="4" s="1"/>
  <c r="K275" i="23"/>
  <c r="G454" i="4"/>
  <c r="H454" i="4" s="1"/>
  <c r="G254" i="4"/>
  <c r="H254" i="4" s="1"/>
  <c r="K247" i="23"/>
  <c r="E1130" i="23"/>
  <c r="K555" i="23"/>
  <c r="K541" i="23"/>
  <c r="E857" i="23"/>
  <c r="G370" i="4"/>
  <c r="H370" i="4" s="1"/>
  <c r="E964" i="23"/>
  <c r="K733" i="23"/>
  <c r="K1005" i="23"/>
  <c r="K646" i="23"/>
  <c r="K1171" i="23"/>
  <c r="E69" i="23"/>
  <c r="K999" i="23"/>
  <c r="K811" i="23"/>
  <c r="G16" i="4"/>
  <c r="H16" i="4" s="1"/>
  <c r="G674" i="4"/>
  <c r="H674" i="4" s="1"/>
  <c r="E482" i="23"/>
  <c r="K483" i="23"/>
  <c r="K910" i="23"/>
  <c r="K824" i="23"/>
  <c r="K309" i="23"/>
  <c r="K783" i="23"/>
  <c r="G135" i="4"/>
  <c r="H135" i="4" s="1"/>
  <c r="G147" i="4"/>
  <c r="H147" i="4" s="1"/>
  <c r="K492" i="23"/>
  <c r="E289" i="23"/>
  <c r="K1040" i="23"/>
  <c r="K240" i="23"/>
  <c r="E121" i="23"/>
  <c r="K1103" i="23"/>
  <c r="G514" i="4"/>
  <c r="H514" i="4" s="1"/>
  <c r="G27" i="4"/>
  <c r="H27" i="4" s="1"/>
  <c r="G497" i="4"/>
  <c r="H497" i="4" s="1"/>
  <c r="G579" i="4"/>
  <c r="H579" i="4" s="1"/>
  <c r="K668" i="23"/>
  <c r="E1166" i="23"/>
  <c r="K709" i="23"/>
  <c r="K906" i="23"/>
  <c r="K397" i="23"/>
  <c r="E1026" i="23"/>
  <c r="E406" i="23"/>
  <c r="K1179" i="23"/>
  <c r="K796" i="23"/>
  <c r="E636" i="23"/>
  <c r="E959" i="23"/>
  <c r="E478" i="23"/>
  <c r="G526" i="4"/>
  <c r="H526" i="4" s="1"/>
  <c r="K892" i="23"/>
  <c r="K490" i="23"/>
  <c r="E252" i="23"/>
  <c r="G478" i="4"/>
  <c r="H478" i="4" s="1"/>
  <c r="E698" i="23"/>
  <c r="E1188" i="23"/>
  <c r="E554" i="23"/>
  <c r="K127" i="23"/>
  <c r="K198" i="23"/>
  <c r="E1167" i="23"/>
  <c r="K1075" i="23"/>
  <c r="G287" i="4"/>
  <c r="H287" i="4" s="1"/>
  <c r="E140" i="23"/>
  <c r="E573" i="23"/>
  <c r="G551" i="4"/>
  <c r="H551" i="4" s="1"/>
  <c r="E781" i="23"/>
  <c r="E1177" i="23"/>
  <c r="E974" i="23"/>
  <c r="G75" i="4"/>
  <c r="H75" i="4" s="1"/>
  <c r="E532" i="23"/>
  <c r="G105" i="4"/>
  <c r="H105" i="4" s="1"/>
  <c r="E387" i="23"/>
  <c r="E31" i="23"/>
  <c r="K862" i="23"/>
  <c r="E679" i="23"/>
  <c r="E822" i="23"/>
  <c r="G112" i="4"/>
  <c r="H112" i="4" s="1"/>
  <c r="E618" i="23"/>
  <c r="K835" i="23"/>
  <c r="E21" i="23"/>
  <c r="E47" i="23"/>
  <c r="K601" i="23"/>
  <c r="K691" i="23"/>
  <c r="E419" i="23"/>
  <c r="K883" i="23"/>
  <c r="E50" i="23"/>
  <c r="G198" i="4"/>
  <c r="H198" i="4" s="1"/>
  <c r="G669" i="4"/>
  <c r="H669" i="4" s="1"/>
  <c r="E214" i="23"/>
  <c r="G575" i="4"/>
  <c r="H575" i="4" s="1"/>
  <c r="G219" i="4"/>
  <c r="H219" i="4" s="1"/>
  <c r="E45" i="23"/>
  <c r="E801" i="23"/>
  <c r="E506" i="23"/>
  <c r="E1080" i="23"/>
  <c r="E65" i="23"/>
  <c r="K187" i="23"/>
  <c r="E867" i="23"/>
  <c r="G723" i="4"/>
  <c r="H723" i="4" s="1"/>
  <c r="E540" i="23"/>
  <c r="K190" i="23"/>
  <c r="K904" i="23"/>
  <c r="E692" i="23"/>
  <c r="K1161" i="23"/>
  <c r="E1114" i="23"/>
  <c r="G323" i="4"/>
  <c r="H323" i="4" s="1"/>
  <c r="K805" i="23"/>
  <c r="E617" i="23"/>
  <c r="G393" i="4"/>
  <c r="H393" i="4" s="1"/>
  <c r="E467" i="23"/>
  <c r="K536" i="23"/>
  <c r="K4" i="23"/>
  <c r="E1068" i="23"/>
  <c r="E1134" i="23"/>
  <c r="G548" i="4"/>
  <c r="H548" i="4" s="1"/>
  <c r="K608" i="23"/>
  <c r="E680" i="23"/>
  <c r="E1043" i="23"/>
  <c r="E14" i="23"/>
  <c r="G326" i="4"/>
  <c r="H326" i="4" s="1"/>
  <c r="K396" i="23"/>
  <c r="E197" i="23"/>
  <c r="E560" i="23"/>
  <c r="G149" i="4"/>
  <c r="H149" i="4" s="1"/>
  <c r="E966" i="23"/>
  <c r="K123" i="23"/>
  <c r="K1139" i="23"/>
  <c r="G169" i="4"/>
  <c r="H169" i="4" s="1"/>
  <c r="K360" i="23"/>
  <c r="K662" i="23"/>
  <c r="K884" i="23"/>
  <c r="G509" i="4"/>
  <c r="H509" i="4" s="1"/>
  <c r="E555" i="23"/>
  <c r="K191" i="23"/>
  <c r="K315" i="23"/>
  <c r="G8" i="4"/>
  <c r="H8" i="4" s="1"/>
  <c r="E461" i="23"/>
  <c r="G12" i="4"/>
  <c r="H12" i="4" s="1"/>
  <c r="G602" i="4"/>
  <c r="H602" i="4" s="1"/>
  <c r="G557" i="4"/>
  <c r="H557" i="4" s="1"/>
  <c r="K70" i="23"/>
  <c r="E1004" i="23"/>
  <c r="K620" i="23"/>
  <c r="K509" i="23"/>
  <c r="E662" i="23"/>
  <c r="G162" i="4"/>
  <c r="H162" i="4" s="1"/>
  <c r="K856" i="23"/>
  <c r="K543" i="23"/>
  <c r="G329" i="4"/>
  <c r="H329" i="4" s="1"/>
  <c r="G252" i="4"/>
  <c r="H252" i="4" s="1"/>
  <c r="G157" i="4"/>
  <c r="H157" i="4" s="1"/>
  <c r="G534" i="4"/>
  <c r="H534" i="4" s="1"/>
  <c r="G21" i="4"/>
  <c r="H21" i="4" s="1"/>
  <c r="E487" i="23"/>
  <c r="E1053" i="23"/>
  <c r="G295" i="4"/>
  <c r="H295" i="4" s="1"/>
  <c r="G320" i="4"/>
  <c r="H320" i="4" s="1"/>
  <c r="G424" i="4"/>
  <c r="H424" i="4" s="1"/>
  <c r="K553" i="23"/>
  <c r="G124" i="4"/>
  <c r="H124" i="4" s="1"/>
  <c r="K284" i="23"/>
  <c r="G648" i="4"/>
  <c r="H648" i="4" s="1"/>
  <c r="K1144" i="23"/>
  <c r="K698" i="23"/>
  <c r="K254" i="23"/>
  <c r="G490" i="4"/>
  <c r="H490" i="4" s="1"/>
  <c r="K818" i="23"/>
  <c r="K393" i="23"/>
  <c r="K172" i="23"/>
  <c r="G544" i="4"/>
  <c r="H544" i="4" s="1"/>
  <c r="G531" i="4"/>
  <c r="H531" i="4" s="1"/>
  <c r="E489" i="23"/>
  <c r="G697" i="4"/>
  <c r="H697" i="4" s="1"/>
  <c r="E72" i="23"/>
  <c r="G255" i="4"/>
  <c r="H255" i="4" s="1"/>
  <c r="G517" i="4"/>
  <c r="H517" i="4" s="1"/>
  <c r="K192" i="23"/>
  <c r="K1141" i="23"/>
  <c r="G728" i="4"/>
  <c r="H728" i="4" s="1"/>
  <c r="K380" i="23"/>
  <c r="G638" i="4"/>
  <c r="H638" i="4" s="1"/>
  <c r="E834" i="23"/>
  <c r="G456" i="4"/>
  <c r="H456" i="4" s="1"/>
  <c r="E472" i="23"/>
  <c r="G20" i="4"/>
  <c r="H20" i="4" s="1"/>
  <c r="K94" i="23"/>
  <c r="K486" i="23"/>
  <c r="K417" i="23"/>
  <c r="G175" i="4"/>
  <c r="H175" i="4" s="1"/>
  <c r="K519" i="23"/>
  <c r="K297" i="23"/>
  <c r="E1052" i="23"/>
  <c r="K1148" i="23"/>
  <c r="K295" i="23"/>
  <c r="G727" i="4"/>
  <c r="H727" i="4" s="1"/>
  <c r="K43" i="23"/>
  <c r="E684" i="23"/>
  <c r="K532" i="23"/>
  <c r="K378" i="23"/>
  <c r="G766" i="4"/>
  <c r="H766" i="4" s="1"/>
  <c r="G549" i="4"/>
  <c r="H549" i="4" s="1"/>
  <c r="G31" i="4"/>
  <c r="H31" i="4" s="1"/>
  <c r="K523" i="23"/>
  <c r="K82" i="23"/>
  <c r="K477" i="23"/>
  <c r="E1051" i="23"/>
  <c r="K1168" i="23"/>
  <c r="K23" i="23"/>
  <c r="K1178" i="23"/>
  <c r="G309" i="4"/>
  <c r="H309" i="4" s="1"/>
  <c r="E115" i="23"/>
  <c r="K32" i="23"/>
  <c r="K1191" i="23"/>
  <c r="K1056" i="23"/>
  <c r="K261" i="23"/>
  <c r="K299" i="23"/>
  <c r="K355" i="23"/>
  <c r="K219" i="23"/>
  <c r="K1030" i="23"/>
  <c r="G462" i="4"/>
  <c r="H462" i="4" s="1"/>
  <c r="K1034" i="23"/>
  <c r="G680" i="4"/>
  <c r="H680" i="4" s="1"/>
  <c r="E405" i="23"/>
  <c r="K939" i="23"/>
  <c r="G126" i="4"/>
  <c r="H126" i="4" s="1"/>
  <c r="E192" i="23"/>
  <c r="K466" i="23"/>
  <c r="E479" i="23"/>
  <c r="E1142" i="23"/>
  <c r="E412" i="23"/>
  <c r="K876" i="23"/>
  <c r="E396" i="23"/>
  <c r="E225" i="23"/>
  <c r="E648" i="23"/>
  <c r="G271" i="4"/>
  <c r="H271" i="4" s="1"/>
  <c r="E1012" i="23"/>
  <c r="E238" i="23"/>
  <c r="E1146" i="23"/>
  <c r="G218" i="4"/>
  <c r="H218" i="4" s="1"/>
  <c r="E391" i="23"/>
  <c r="E98" i="23"/>
  <c r="E803" i="23"/>
  <c r="E258" i="23"/>
  <c r="K505" i="23"/>
  <c r="E1082" i="23"/>
  <c r="G2" i="4"/>
  <c r="K1028" i="23"/>
  <c r="G47" i="4"/>
  <c r="H47" i="4" s="1"/>
  <c r="G173" i="4"/>
  <c r="H173" i="4" s="1"/>
  <c r="K117" i="23"/>
  <c r="K676" i="23"/>
  <c r="E168" i="23"/>
  <c r="K128" i="23"/>
  <c r="G747" i="4"/>
  <c r="H747" i="4" s="1"/>
  <c r="E782" i="23"/>
  <c r="K1194" i="23"/>
  <c r="K121" i="23"/>
  <c r="E661" i="23"/>
  <c r="G121" i="4"/>
  <c r="H121" i="4" s="1"/>
  <c r="E594" i="23"/>
  <c r="E704" i="23"/>
  <c r="K15" i="23"/>
  <c r="K1135" i="23"/>
  <c r="G35" i="4"/>
  <c r="H35" i="4" s="1"/>
  <c r="E524" i="23"/>
  <c r="K308" i="23"/>
  <c r="K1082" i="23"/>
  <c r="K353" i="23"/>
  <c r="E889" i="23"/>
  <c r="E677" i="23"/>
  <c r="E961" i="23"/>
  <c r="E1104" i="23"/>
  <c r="E722" i="23"/>
  <c r="E1007" i="23"/>
  <c r="E143" i="23"/>
  <c r="E1179" i="23"/>
  <c r="K566" i="23"/>
  <c r="E1176" i="23"/>
  <c r="E1010" i="23"/>
  <c r="K812" i="23"/>
  <c r="K30" i="23"/>
  <c r="E12" i="23"/>
  <c r="E1074" i="23"/>
  <c r="E359" i="23"/>
  <c r="E905" i="23"/>
  <c r="E778" i="23"/>
  <c r="K357" i="23"/>
  <c r="G552" i="4"/>
  <c r="H552" i="4" s="1"/>
  <c r="G49" i="4"/>
  <c r="H49" i="4" s="1"/>
  <c r="G130" i="4"/>
  <c r="H130" i="4" s="1"/>
  <c r="E361" i="23"/>
  <c r="K300" i="23"/>
  <c r="E182" i="23"/>
  <c r="E312" i="23"/>
  <c r="E370" i="23"/>
  <c r="E614" i="23"/>
  <c r="E194" i="23"/>
  <c r="E723" i="23"/>
  <c r="K137" i="23"/>
  <c r="K650" i="23"/>
  <c r="G196" i="4"/>
  <c r="H196" i="4" s="1"/>
  <c r="G349" i="4"/>
  <c r="H349" i="4" s="1"/>
  <c r="K622" i="23"/>
  <c r="G741" i="4"/>
  <c r="H741" i="4" s="1"/>
  <c r="E676" i="23"/>
  <c r="G555" i="4"/>
  <c r="H555" i="4" s="1"/>
  <c r="G345" i="4"/>
  <c r="H345" i="4" s="1"/>
  <c r="G394" i="4"/>
  <c r="H394" i="4" s="1"/>
  <c r="K850" i="23"/>
  <c r="K472" i="23"/>
  <c r="G566" i="4"/>
  <c r="H566" i="4" s="1"/>
  <c r="E557" i="23"/>
  <c r="K520" i="23"/>
  <c r="G113" i="4"/>
  <c r="H113" i="4" s="1"/>
  <c r="E899" i="23"/>
  <c r="K567" i="23"/>
  <c r="E611" i="23"/>
  <c r="K389" i="23"/>
  <c r="G127" i="4"/>
  <c r="H127" i="4" s="1"/>
  <c r="K267" i="23"/>
  <c r="G263" i="4"/>
  <c r="H263" i="4" s="1"/>
  <c r="K727" i="23"/>
  <c r="K586" i="23"/>
  <c r="G210" i="4"/>
  <c r="H210" i="4" s="1"/>
  <c r="G88" i="4"/>
  <c r="H88" i="4" s="1"/>
  <c r="K1089" i="23"/>
  <c r="E1173" i="23"/>
  <c r="K849" i="23"/>
  <c r="E240" i="23"/>
  <c r="K1143" i="23"/>
  <c r="G371" i="4"/>
  <c r="H371" i="4" s="1"/>
  <c r="G699" i="4"/>
  <c r="H699" i="4" s="1"/>
  <c r="K371" i="23"/>
  <c r="E1150" i="23"/>
  <c r="G131" i="4"/>
  <c r="H131" i="4" s="1"/>
  <c r="G562" i="4"/>
  <c r="H562" i="4" s="1"/>
  <c r="E863" i="23"/>
  <c r="G260" i="4"/>
  <c r="H260" i="4" s="1"/>
  <c r="E733" i="23"/>
  <c r="K661" i="23"/>
  <c r="K1150" i="23"/>
  <c r="G542" i="4"/>
  <c r="H542" i="4" s="1"/>
  <c r="G446" i="4"/>
  <c r="H446" i="4" s="1"/>
  <c r="K109" i="23"/>
  <c r="K714" i="23"/>
  <c r="K364" i="23"/>
  <c r="E259" i="23"/>
  <c r="K1044" i="23"/>
  <c r="K736" i="23"/>
  <c r="G262" i="4"/>
  <c r="H262" i="4" s="1"/>
  <c r="K379" i="23"/>
  <c r="E909" i="23"/>
  <c r="G513" i="4"/>
  <c r="H513" i="4" s="1"/>
  <c r="E272" i="23"/>
  <c r="K1069" i="23"/>
  <c r="K180" i="23"/>
  <c r="E553" i="23"/>
  <c r="K712" i="23"/>
  <c r="K607" i="23"/>
  <c r="K777" i="23"/>
  <c r="E97" i="23"/>
  <c r="K564" i="23"/>
  <c r="K717" i="23"/>
  <c r="K715" i="23"/>
  <c r="K256" i="23"/>
  <c r="K93" i="23"/>
  <c r="K399" i="23"/>
  <c r="K1051" i="23"/>
  <c r="K724" i="23"/>
  <c r="G34" i="4"/>
  <c r="H34" i="4" s="1"/>
  <c r="G216" i="4"/>
  <c r="H216" i="4" s="1"/>
  <c r="G140" i="4"/>
  <c r="H140" i="4" s="1"/>
  <c r="G15" i="4"/>
  <c r="H15" i="4" s="1"/>
  <c r="K1183" i="23"/>
  <c r="K312" i="23"/>
  <c r="E1005" i="23"/>
  <c r="G556" i="4"/>
  <c r="H556" i="4" s="1"/>
  <c r="K405" i="23"/>
  <c r="E227" i="23"/>
  <c r="K1175" i="23"/>
  <c r="G353" i="4"/>
  <c r="H353" i="4" s="1"/>
  <c r="K938" i="23"/>
  <c r="E1008" i="23"/>
  <c r="G668" i="4"/>
  <c r="H668" i="4" s="1"/>
  <c r="E731" i="23"/>
  <c r="G239" i="4"/>
  <c r="H239" i="4" s="1"/>
  <c r="K973" i="23"/>
  <c r="E615" i="23"/>
  <c r="K858" i="23"/>
  <c r="E310" i="23"/>
  <c r="K665" i="23"/>
  <c r="K711" i="23"/>
  <c r="E827" i="23"/>
  <c r="G619" i="4"/>
  <c r="H619" i="4" s="1"/>
  <c r="E775" i="23"/>
  <c r="K252" i="23"/>
  <c r="K1184" i="23"/>
  <c r="E686" i="23"/>
  <c r="K115" i="23"/>
  <c r="G64" i="4"/>
  <c r="H64" i="4" s="1"/>
  <c r="E973" i="23"/>
  <c r="E1069" i="23"/>
  <c r="E547" i="23"/>
  <c r="E1194" i="23"/>
  <c r="K623" i="23"/>
  <c r="E589" i="23"/>
  <c r="E562" i="23"/>
  <c r="K760" i="23"/>
  <c r="E851" i="23"/>
  <c r="E718" i="23"/>
  <c r="K600" i="23"/>
  <c r="K578" i="23"/>
  <c r="E302" i="23"/>
  <c r="G694" i="4"/>
  <c r="H694" i="4" s="1"/>
  <c r="G95" i="4"/>
  <c r="H95" i="4" s="1"/>
  <c r="E278" i="23"/>
  <c r="E527" i="23"/>
  <c r="E798" i="23"/>
  <c r="E383" i="23"/>
  <c r="E116" i="23"/>
  <c r="K853" i="23"/>
  <c r="E297" i="23"/>
  <c r="K1153" i="23"/>
  <c r="E4" i="23"/>
  <c r="G564" i="4"/>
  <c r="H564" i="4" s="1"/>
  <c r="E141" i="23"/>
  <c r="K604" i="23"/>
  <c r="E903" i="23"/>
  <c r="E372" i="23"/>
  <c r="K1149" i="23"/>
  <c r="K1098" i="23"/>
  <c r="E96" i="23"/>
  <c r="E126" i="23"/>
  <c r="E888" i="23"/>
  <c r="G289" i="4"/>
  <c r="H289" i="4" s="1"/>
  <c r="E36" i="23"/>
  <c r="E99" i="23"/>
  <c r="E44" i="23"/>
  <c r="E1003" i="23"/>
  <c r="E202" i="23"/>
  <c r="G108" i="4"/>
  <c r="H108" i="4" s="1"/>
  <c r="G89" i="4"/>
  <c r="H89" i="4" s="1"/>
  <c r="E750" i="23"/>
  <c r="E253" i="23"/>
  <c r="G107" i="4"/>
  <c r="H107" i="4" s="1"/>
  <c r="G156" i="4"/>
  <c r="H156" i="4" s="1"/>
  <c r="E861" i="23"/>
  <c r="E960" i="23"/>
  <c r="K636" i="23"/>
  <c r="E306" i="23"/>
  <c r="K512" i="23"/>
  <c r="K398" i="23"/>
  <c r="G90" i="4"/>
  <c r="H90" i="4" s="1"/>
  <c r="G646" i="4"/>
  <c r="H646" i="4" s="1"/>
  <c r="E92" i="23"/>
  <c r="E64" i="23"/>
  <c r="E38" i="23"/>
  <c r="K129" i="23"/>
  <c r="K1061" i="23"/>
  <c r="K1142" i="23"/>
  <c r="E22" i="23"/>
  <c r="E477" i="23"/>
  <c r="K1066" i="23"/>
  <c r="K482" i="23"/>
  <c r="G608" i="4"/>
  <c r="H608" i="4" s="1"/>
  <c r="G765" i="4"/>
  <c r="H765" i="4" s="1"/>
  <c r="E693" i="23"/>
  <c r="K974" i="23"/>
  <c r="K817" i="23"/>
  <c r="E663" i="23"/>
  <c r="K413" i="23"/>
  <c r="E42" i="23"/>
  <c r="K9" i="23"/>
  <c r="G66" i="4"/>
  <c r="H66" i="4" s="1"/>
  <c r="E575" i="23"/>
  <c r="K748" i="23"/>
  <c r="E505" i="23"/>
  <c r="G44" i="4"/>
  <c r="H44" i="4" s="1"/>
  <c r="G452" i="4"/>
  <c r="H452" i="4" s="1"/>
  <c r="K92" i="23"/>
  <c r="G322" i="4"/>
  <c r="H322" i="4" s="1"/>
  <c r="K869" i="23"/>
  <c r="K208" i="23"/>
  <c r="G109" i="4"/>
  <c r="H109" i="4" s="1"/>
  <c r="G294" i="4"/>
  <c r="H294" i="4" s="1"/>
  <c r="E125" i="23"/>
  <c r="G283" i="4"/>
  <c r="H283" i="4" s="1"/>
  <c r="G85" i="4"/>
  <c r="H85" i="4" s="1"/>
  <c r="E3" i="23"/>
  <c r="K126" i="23"/>
  <c r="G318" i="4"/>
  <c r="H318" i="4" s="1"/>
  <c r="E117" i="23"/>
  <c r="K349" i="23"/>
  <c r="E377" i="23"/>
  <c r="G180" i="4"/>
  <c r="H180" i="4" s="1"/>
  <c r="E558" i="23"/>
  <c r="G171" i="4"/>
  <c r="H171" i="4" s="1"/>
  <c r="G426" i="4"/>
  <c r="H426" i="4" s="1"/>
  <c r="E582" i="23"/>
  <c r="K38" i="23"/>
  <c r="K966" i="23"/>
  <c r="G563" i="4"/>
  <c r="H563" i="4" s="1"/>
  <c r="K572" i="23"/>
  <c r="K141" i="23"/>
  <c r="G233" i="4"/>
  <c r="H233" i="4" s="1"/>
  <c r="E830" i="23"/>
  <c r="E844" i="23"/>
  <c r="G753" i="4"/>
  <c r="H753" i="4" s="1"/>
  <c r="E56" i="23"/>
  <c r="K1164" i="23"/>
  <c r="G338" i="4"/>
  <c r="H338" i="4" s="1"/>
  <c r="K170" i="23"/>
  <c r="G473" i="4"/>
  <c r="H473" i="4" s="1"/>
  <c r="E319" i="23"/>
  <c r="K718" i="23"/>
  <c r="K891" i="23"/>
  <c r="E673" i="23"/>
  <c r="K1151" i="23"/>
  <c r="G686" i="4"/>
  <c r="H686" i="4" s="1"/>
  <c r="G232" i="4"/>
  <c r="H232" i="4" s="1"/>
  <c r="E220" i="23"/>
  <c r="K201" i="23"/>
  <c r="K221" i="23"/>
  <c r="K272" i="23"/>
  <c r="G713" i="4"/>
  <c r="H713" i="4" s="1"/>
  <c r="E212" i="23"/>
  <c r="K708" i="23"/>
  <c r="G286" i="4"/>
  <c r="H286" i="4" s="1"/>
  <c r="K577" i="23"/>
  <c r="K251" i="23"/>
  <c r="E517" i="23"/>
  <c r="K1170" i="23"/>
  <c r="K385" i="23"/>
  <c r="G333" i="4"/>
  <c r="H333" i="4" s="1"/>
  <c r="K382" i="23"/>
  <c r="E46" i="23"/>
  <c r="K501" i="23"/>
  <c r="E476" i="23"/>
  <c r="G717" i="4"/>
  <c r="H717" i="4" s="1"/>
  <c r="K865" i="23"/>
  <c r="E1153" i="23"/>
  <c r="K363" i="23"/>
  <c r="G13" i="4"/>
  <c r="H13" i="4" s="1"/>
  <c r="G640" i="4"/>
  <c r="H640" i="4" s="1"/>
  <c r="E346" i="23"/>
  <c r="G37" i="4"/>
  <c r="H37" i="4" s="1"/>
  <c r="G117" i="4"/>
  <c r="H117" i="4" s="1"/>
  <c r="G317" i="4"/>
  <c r="H317" i="4" s="1"/>
  <c r="K961" i="23"/>
  <c r="E316" i="23"/>
  <c r="G278" i="4"/>
  <c r="H278" i="4" s="1"/>
  <c r="K132" i="23"/>
  <c r="K332" i="23"/>
  <c r="G726" i="4"/>
  <c r="H726" i="4" s="1"/>
  <c r="E144" i="23"/>
  <c r="G222" i="4"/>
  <c r="H222" i="4" s="1"/>
  <c r="G448" i="4"/>
  <c r="H448" i="4" s="1"/>
  <c r="G194" i="4"/>
  <c r="H194" i="4" s="1"/>
  <c r="K496" i="23"/>
  <c r="E1144" i="23"/>
  <c r="K495" i="23"/>
  <c r="G649" i="4"/>
  <c r="H649" i="4" s="1"/>
  <c r="G692" i="4"/>
  <c r="H692" i="4" s="1"/>
  <c r="G573" i="4"/>
  <c r="H573" i="4" s="1"/>
  <c r="E699" i="23"/>
  <c r="E774" i="23"/>
  <c r="G331" i="4"/>
  <c r="H331" i="4" s="1"/>
  <c r="E1099" i="23"/>
  <c r="K1138" i="23"/>
  <c r="G39" i="4"/>
  <c r="H39" i="4" s="1"/>
  <c r="K615" i="23"/>
  <c r="E608" i="23"/>
  <c r="E667" i="23"/>
  <c r="E293" i="23"/>
  <c r="E971" i="23"/>
  <c r="K689" i="23"/>
  <c r="E1195" i="23"/>
  <c r="G504" i="4"/>
  <c r="H504" i="4" s="1"/>
  <c r="E260" i="23"/>
  <c r="E199" i="23"/>
  <c r="G96" i="4"/>
  <c r="H96" i="4" s="1"/>
  <c r="K625" i="23"/>
  <c r="K531" i="23"/>
  <c r="E1076" i="23"/>
  <c r="E407" i="23"/>
  <c r="K184" i="23"/>
  <c r="E914" i="23"/>
  <c r="G453" i="4"/>
  <c r="H453" i="4" s="1"/>
  <c r="G477" i="4"/>
  <c r="H477" i="4" s="1"/>
  <c r="G760" i="4"/>
  <c r="H760" i="4" s="1"/>
  <c r="E528" i="23"/>
  <c r="E1105" i="23"/>
  <c r="E811" i="23"/>
  <c r="K697" i="23"/>
  <c r="G182" i="4"/>
  <c r="H182" i="4" s="1"/>
  <c r="E1081" i="23"/>
  <c r="G380" i="4"/>
  <c r="H380" i="4" s="1"/>
  <c r="G325" i="4"/>
  <c r="H325" i="4" s="1"/>
  <c r="E606" i="23"/>
  <c r="E1174" i="23"/>
  <c r="E514" i="23"/>
  <c r="E1065" i="23"/>
  <c r="E976" i="23"/>
  <c r="E54" i="23"/>
  <c r="K882" i="23"/>
  <c r="K637" i="23"/>
  <c r="E523" i="23"/>
  <c r="K401" i="23"/>
  <c r="G591" i="4"/>
  <c r="H591" i="4" s="1"/>
  <c r="E362" i="23"/>
  <c r="E671" i="23"/>
  <c r="E601" i="23"/>
  <c r="E188" i="23"/>
  <c r="E807" i="23"/>
  <c r="K249" i="23"/>
  <c r="E360" i="23"/>
  <c r="G352" i="4"/>
  <c r="H352" i="4" s="1"/>
  <c r="E1046" i="23"/>
  <c r="K278" i="23"/>
  <c r="E842" i="23"/>
  <c r="E343" i="23"/>
  <c r="G346" i="4"/>
  <c r="H346" i="4" s="1"/>
  <c r="E110" i="23"/>
  <c r="E1025" i="23"/>
  <c r="K959" i="23"/>
  <c r="G104" i="4"/>
  <c r="H104" i="4" s="1"/>
  <c r="G561" i="4"/>
  <c r="H561" i="4" s="1"/>
  <c r="G643" i="4"/>
  <c r="H643" i="4" s="1"/>
  <c r="K372" i="23"/>
  <c r="K62" i="23"/>
  <c r="G677" i="4"/>
  <c r="H677" i="4" s="1"/>
  <c r="E600" i="23"/>
  <c r="G280" i="4"/>
  <c r="H280" i="4" s="1"/>
  <c r="G301" i="4"/>
  <c r="H301" i="4" s="1"/>
  <c r="G588" i="4"/>
  <c r="H588" i="4" s="1"/>
  <c r="E721" i="23"/>
  <c r="G211" i="4"/>
  <c r="H211" i="4" s="1"/>
  <c r="K699" i="23"/>
  <c r="E707" i="23"/>
  <c r="G521" i="4"/>
  <c r="H521" i="4" s="1"/>
  <c r="E1042" i="23"/>
  <c r="G520" i="4"/>
  <c r="H520" i="4" s="1"/>
  <c r="G567" i="4"/>
  <c r="H567" i="4" s="1"/>
  <c r="K362" i="23"/>
  <c r="G593" i="4"/>
  <c r="H593" i="4" s="1"/>
  <c r="K710" i="23"/>
  <c r="K686" i="23"/>
  <c r="E222" i="23"/>
  <c r="E641" i="23"/>
  <c r="K212" i="23"/>
  <c r="K732" i="23"/>
  <c r="G269" i="4"/>
  <c r="H269" i="4" s="1"/>
  <c r="E567" i="23"/>
  <c r="K103" i="23"/>
  <c r="G213" i="4"/>
  <c r="H213" i="4" s="1"/>
  <c r="K311" i="23"/>
  <c r="K554" i="23"/>
  <c r="G377" i="4"/>
  <c r="H377" i="4" s="1"/>
  <c r="G367" i="4"/>
  <c r="H367" i="4" s="1"/>
  <c r="G659" i="4"/>
  <c r="H659" i="4" s="1"/>
  <c r="G214" i="4"/>
  <c r="H214" i="4" s="1"/>
  <c r="G451" i="4"/>
  <c r="H451" i="4" s="1"/>
  <c r="E332" i="23"/>
  <c r="G642" i="4"/>
  <c r="H642" i="4" s="1"/>
  <c r="K806" i="23"/>
  <c r="K761" i="23"/>
  <c r="G358" i="4"/>
  <c r="H358" i="4" s="1"/>
  <c r="G442" i="4"/>
  <c r="H442" i="4" s="1"/>
  <c r="E491" i="23"/>
  <c r="K648" i="23"/>
  <c r="E317" i="23"/>
  <c r="K787" i="23"/>
  <c r="K366" i="23"/>
  <c r="G722" i="4"/>
  <c r="H722" i="4" s="1"/>
  <c r="K390" i="23"/>
  <c r="K318" i="23"/>
  <c r="K524" i="23"/>
  <c r="G633" i="4"/>
  <c r="H633" i="4" s="1"/>
  <c r="K539" i="23"/>
  <c r="G701" i="4"/>
  <c r="H701" i="4" s="1"/>
  <c r="K288" i="23"/>
  <c r="G696" i="4"/>
  <c r="H696" i="4" s="1"/>
  <c r="K723" i="23"/>
  <c r="K238" i="23"/>
  <c r="G242" i="4"/>
  <c r="H242" i="4" s="1"/>
  <c r="K28" i="23"/>
  <c r="K415" i="23"/>
  <c r="E789" i="23"/>
  <c r="K469" i="23"/>
  <c r="E1079" i="23"/>
  <c r="K319" i="23"/>
  <c r="K464" i="23"/>
  <c r="E172" i="23"/>
  <c r="G418" i="4"/>
  <c r="H418" i="4" s="1"/>
  <c r="G494" i="4"/>
  <c r="H494" i="4" s="1"/>
  <c r="G237" i="4"/>
  <c r="H237" i="4" s="1"/>
  <c r="G319" i="4"/>
  <c r="H319" i="4" s="1"/>
  <c r="E1147" i="23"/>
  <c r="K583" i="23"/>
  <c r="E245" i="23"/>
  <c r="K1145" i="23"/>
  <c r="K694" i="23"/>
  <c r="E404" i="23"/>
  <c r="G195" i="4"/>
  <c r="H195" i="4" s="1"/>
  <c r="K388" i="23"/>
  <c r="G129" i="4"/>
  <c r="H129" i="4" s="1"/>
  <c r="G479" i="4"/>
  <c r="H479" i="4" s="1"/>
  <c r="G529" i="4"/>
  <c r="H529" i="4" s="1"/>
  <c r="K1100" i="23"/>
  <c r="K871" i="23"/>
  <c r="G613" i="4"/>
  <c r="H613" i="4" s="1"/>
  <c r="G653" i="4"/>
  <c r="H653" i="4" s="1"/>
  <c r="G321" i="4"/>
  <c r="H321" i="4" s="1"/>
  <c r="E1073" i="23"/>
  <c r="K200" i="23"/>
  <c r="K171" i="23"/>
  <c r="G354" i="4"/>
  <c r="H354" i="4" s="1"/>
  <c r="K112" i="23"/>
  <c r="E344" i="23"/>
  <c r="G46" i="4"/>
  <c r="H46" i="4" s="1"/>
  <c r="G435" i="4"/>
  <c r="H435" i="4" s="1"/>
  <c r="G545" i="4"/>
  <c r="H545" i="4" s="1"/>
  <c r="K785" i="23"/>
  <c r="K649" i="23"/>
  <c r="E833" i="23"/>
  <c r="E729" i="23"/>
  <c r="E53" i="23"/>
  <c r="E247" i="23"/>
  <c r="E186" i="23"/>
  <c r="E846" i="23"/>
  <c r="K480" i="23"/>
  <c r="E1024" i="23"/>
  <c r="E1034" i="23"/>
  <c r="K551" i="23"/>
  <c r="G193" i="4"/>
  <c r="H193" i="4" s="1"/>
  <c r="E465" i="23"/>
  <c r="G536" i="4"/>
  <c r="H536" i="4" s="1"/>
  <c r="G447" i="4"/>
  <c r="H447" i="4" s="1"/>
  <c r="E366" i="23"/>
  <c r="K897" i="23"/>
  <c r="K734" i="23"/>
  <c r="E244" i="23"/>
  <c r="K489" i="23"/>
  <c r="K181" i="23"/>
  <c r="G253" i="4"/>
  <c r="H253" i="4" s="1"/>
  <c r="E1096" i="23"/>
  <c r="G450" i="4"/>
  <c r="H450" i="4" s="1"/>
  <c r="E101" i="23"/>
  <c r="K253" i="23"/>
  <c r="K286" i="23"/>
  <c r="E493" i="23"/>
  <c r="K142" i="23"/>
  <c r="G386" i="4"/>
  <c r="H386" i="4" s="1"/>
  <c r="E83" i="23"/>
  <c r="E486" i="23"/>
  <c r="E67" i="23"/>
  <c r="G441" i="4"/>
  <c r="H441" i="4" s="1"/>
  <c r="E1062" i="23"/>
  <c r="K1039" i="23"/>
  <c r="E376" i="23"/>
  <c r="K825" i="23"/>
  <c r="E375" i="23"/>
  <c r="E255" i="23"/>
  <c r="G375" i="4"/>
  <c r="H375" i="4" s="1"/>
  <c r="G740" i="4"/>
  <c r="H740" i="4" s="1"/>
  <c r="E799" i="23"/>
  <c r="E898" i="23"/>
  <c r="E147" i="23"/>
  <c r="E826" i="23"/>
  <c r="G244" i="4"/>
  <c r="H244" i="4" s="1"/>
  <c r="E466" i="23"/>
  <c r="K616" i="23"/>
  <c r="E263" i="23"/>
  <c r="G574" i="4"/>
  <c r="H574" i="4" s="1"/>
  <c r="G150" i="4"/>
  <c r="H150" i="4" s="1"/>
  <c r="E1009" i="23"/>
  <c r="G607" i="4"/>
  <c r="H607" i="4" s="1"/>
  <c r="E726" i="23"/>
  <c r="K579" i="23"/>
  <c r="K603" i="23"/>
  <c r="E637" i="23"/>
  <c r="K21" i="23"/>
  <c r="E546" i="23"/>
  <c r="K408" i="23"/>
  <c r="K1046" i="23"/>
  <c r="G560" i="4"/>
  <c r="H560" i="4" s="1"/>
  <c r="K383" i="23"/>
  <c r="E112" i="23"/>
  <c r="E276" i="23"/>
  <c r="E196" i="23"/>
  <c r="E294" i="23"/>
  <c r="E409" i="23"/>
  <c r="E870" i="23"/>
  <c r="G282" i="4"/>
  <c r="H282" i="4" s="1"/>
  <c r="K1094" i="23"/>
  <c r="E468" i="23"/>
  <c r="K1192" i="23"/>
  <c r="E564" i="23"/>
  <c r="E910" i="23"/>
  <c r="K484" i="23"/>
  <c r="K110" i="23"/>
  <c r="K911" i="23"/>
  <c r="K514" i="23"/>
  <c r="K374" i="23"/>
  <c r="G10" i="4"/>
  <c r="H10" i="4" s="1"/>
  <c r="K657" i="23"/>
  <c r="E835" i="23"/>
  <c r="E485" i="23"/>
  <c r="G106" i="4"/>
  <c r="H106" i="4" s="1"/>
  <c r="K1134" i="23"/>
  <c r="K144" i="23"/>
  <c r="G402" i="4"/>
  <c r="H402" i="4" s="1"/>
  <c r="G543" i="4"/>
  <c r="H543" i="4" s="1"/>
  <c r="K368" i="23"/>
  <c r="E621" i="23"/>
  <c r="G369" i="4"/>
  <c r="H369" i="4" s="1"/>
  <c r="E579" i="23"/>
  <c r="E1049" i="23"/>
  <c r="K1050" i="23"/>
  <c r="G330" i="4"/>
  <c r="H330" i="4" s="1"/>
  <c r="G725" i="4"/>
  <c r="H725" i="4" s="1"/>
  <c r="G79" i="4"/>
  <c r="H79" i="4" s="1"/>
  <c r="K666" i="23"/>
  <c r="G654" i="4"/>
  <c r="H654" i="4" s="1"/>
  <c r="G597" i="4"/>
  <c r="H597" i="4" s="1"/>
  <c r="G525" i="4"/>
  <c r="H525" i="4" s="1"/>
  <c r="G616" i="4"/>
  <c r="H616" i="4" s="1"/>
  <c r="K195" i="23"/>
  <c r="E402" i="23"/>
  <c r="E170" i="23"/>
  <c r="K1097" i="23"/>
  <c r="E883" i="23"/>
  <c r="K410" i="23"/>
  <c r="E813" i="23"/>
  <c r="E666" i="23"/>
  <c r="K463" i="23"/>
  <c r="K863" i="23"/>
  <c r="K1090" i="23"/>
  <c r="G506" i="4"/>
  <c r="H506" i="4" s="1"/>
  <c r="K530" i="23"/>
  <c r="G56" i="4"/>
  <c r="H56" i="4" s="1"/>
  <c r="G464" i="4"/>
  <c r="H464" i="4" s="1"/>
  <c r="K605" i="23"/>
  <c r="G217" i="4"/>
  <c r="H217" i="4" s="1"/>
  <c r="G647" i="4"/>
  <c r="H647" i="4" s="1"/>
  <c r="K216" i="23"/>
  <c r="G684" i="4"/>
  <c r="H684" i="4" s="1"/>
  <c r="G405" i="4"/>
  <c r="H405" i="4" s="1"/>
  <c r="K627" i="23"/>
  <c r="K222" i="23"/>
  <c r="K795" i="23"/>
  <c r="G586" i="4"/>
  <c r="H586" i="4" s="1"/>
  <c r="G644" i="4"/>
  <c r="H644" i="4" s="1"/>
  <c r="E1108" i="23"/>
  <c r="K1174" i="23"/>
  <c r="K669" i="23"/>
  <c r="E15" i="23"/>
  <c r="K239" i="23"/>
  <c r="K306" i="23"/>
  <c r="K588" i="23"/>
  <c r="K24" i="23"/>
  <c r="E51" i="23"/>
  <c r="K1167" i="23"/>
  <c r="K369" i="23"/>
  <c r="G116" i="4"/>
  <c r="H116" i="4" s="1"/>
  <c r="E118" i="23"/>
  <c r="E77" i="23"/>
  <c r="K387" i="23"/>
  <c r="K705" i="23"/>
  <c r="G166" i="4"/>
  <c r="H166" i="4" s="1"/>
  <c r="G224" i="4"/>
  <c r="H224" i="4" s="1"/>
  <c r="K1114" i="23"/>
  <c r="G703" i="4"/>
  <c r="H703" i="4" s="1"/>
  <c r="K42" i="23"/>
  <c r="K268" i="23"/>
  <c r="G94" i="4"/>
  <c r="H94" i="4" s="1"/>
  <c r="E596" i="23"/>
  <c r="G709" i="4"/>
  <c r="H709" i="4" s="1"/>
  <c r="K373" i="23"/>
  <c r="K1085" i="23"/>
  <c r="E713" i="23"/>
  <c r="K80" i="23"/>
  <c r="K394" i="23"/>
  <c r="G179" i="4"/>
  <c r="H179" i="4" s="1"/>
  <c r="K896" i="23"/>
  <c r="K561" i="23"/>
  <c r="G553" i="4"/>
  <c r="H553" i="4" s="1"/>
  <c r="G675" i="4"/>
  <c r="H675" i="4" s="1"/>
  <c r="K45" i="23"/>
  <c r="G351" i="4"/>
  <c r="H351" i="4" s="1"/>
  <c r="K1190" i="23"/>
  <c r="K704" i="23"/>
  <c r="E138" i="23"/>
  <c r="G587" i="4"/>
  <c r="H587" i="4" s="1"/>
  <c r="G385" i="4"/>
  <c r="H385" i="4" s="1"/>
  <c r="K900" i="23"/>
  <c r="E735" i="23"/>
  <c r="G265" i="4"/>
  <c r="H265" i="4" s="1"/>
  <c r="E665" i="23"/>
  <c r="E488" i="23"/>
  <c r="E866" i="23"/>
  <c r="E1164" i="23"/>
  <c r="E788" i="23"/>
  <c r="G632" i="4"/>
  <c r="H632" i="4" s="1"/>
  <c r="K1076" i="23"/>
  <c r="E1075" i="23"/>
  <c r="G743" i="4"/>
  <c r="H743" i="4" s="1"/>
  <c r="E884" i="23"/>
  <c r="K197" i="23"/>
  <c r="K1136" i="23"/>
  <c r="E1106" i="23"/>
  <c r="E525" i="23"/>
  <c r="G407" i="4"/>
  <c r="H407" i="4" s="1"/>
  <c r="E385" i="23"/>
  <c r="E1093" i="23"/>
  <c r="G228" i="4"/>
  <c r="H228" i="4" s="1"/>
  <c r="K829" i="23"/>
  <c r="E1133" i="23"/>
  <c r="G598" i="4"/>
  <c r="H598" i="4" s="1"/>
  <c r="G745" i="4"/>
  <c r="H745" i="4" s="1"/>
  <c r="E1037" i="23"/>
  <c r="E520" i="23"/>
  <c r="E612" i="23"/>
  <c r="K33" i="23"/>
  <c r="E30" i="23"/>
  <c r="E695" i="23"/>
  <c r="E318" i="23"/>
  <c r="E226" i="23"/>
  <c r="K78" i="23"/>
  <c r="K258" i="23"/>
  <c r="E537" i="23"/>
  <c r="G125" i="4"/>
  <c r="H125" i="4" s="1"/>
  <c r="K470" i="23"/>
  <c r="E1070" i="23"/>
  <c r="E400" i="23"/>
  <c r="E216" i="23"/>
  <c r="E108" i="23"/>
  <c r="E815" i="23"/>
  <c r="K498" i="23"/>
  <c r="G658" i="4"/>
  <c r="H658" i="4" s="1"/>
  <c r="K95" i="23"/>
  <c r="G661" i="4"/>
  <c r="H661" i="4" s="1"/>
  <c r="E800" i="23"/>
  <c r="G400" i="4"/>
  <c r="H400" i="4" s="1"/>
  <c r="E574" i="23"/>
  <c r="K606" i="23"/>
  <c r="K1071" i="23"/>
  <c r="E85" i="23"/>
  <c r="E1063" i="23"/>
  <c r="G595" i="4"/>
  <c r="H595" i="4" s="1"/>
  <c r="K17" i="23"/>
  <c r="K40" i="23"/>
  <c r="E215" i="23"/>
  <c r="E285" i="23"/>
  <c r="K1064" i="23"/>
  <c r="K260" i="23"/>
  <c r="G61" i="4"/>
  <c r="H61" i="4" s="1"/>
  <c r="K188" i="23"/>
  <c r="G660" i="4"/>
  <c r="H660" i="4" s="1"/>
  <c r="K1067" i="23"/>
  <c r="E24" i="23"/>
  <c r="G277" i="4"/>
  <c r="H277" i="4" s="1"/>
  <c r="E777" i="23"/>
  <c r="G651" i="4"/>
  <c r="H651" i="4" s="1"/>
  <c r="K114" i="23"/>
  <c r="E270" i="23"/>
  <c r="E845" i="23"/>
  <c r="K513" i="23"/>
  <c r="E292" i="23"/>
  <c r="K1059" i="23"/>
  <c r="G328" i="4"/>
  <c r="H328" i="4" s="1"/>
  <c r="G36" i="4"/>
  <c r="H36" i="4" s="1"/>
  <c r="E1061" i="23"/>
  <c r="E874" i="23"/>
  <c r="K347" i="23"/>
  <c r="E363" i="23"/>
  <c r="G67" i="4"/>
  <c r="H67" i="4" s="1"/>
  <c r="K1024" i="23"/>
  <c r="E256" i="23"/>
  <c r="G281" i="4"/>
  <c r="H281" i="4" s="1"/>
  <c r="G382" i="4"/>
  <c r="H382" i="4" s="1"/>
  <c r="E189" i="23"/>
  <c r="E395" i="23"/>
  <c r="E1161" i="23"/>
  <c r="E81" i="23"/>
  <c r="K1196" i="23"/>
  <c r="E691" i="23"/>
  <c r="K563" i="23"/>
  <c r="G230" i="4"/>
  <c r="H230" i="4" s="1"/>
  <c r="E295" i="23"/>
  <c r="E1102" i="23"/>
  <c r="K1054" i="23"/>
  <c r="E501" i="23"/>
  <c r="E816" i="23"/>
  <c r="K503" i="23"/>
  <c r="E829" i="23"/>
  <c r="E354" i="23"/>
  <c r="E25" i="23"/>
  <c r="E124" i="23"/>
  <c r="G737" i="4"/>
  <c r="H737" i="4" s="1"/>
  <c r="K1068" i="23"/>
  <c r="E35" i="23"/>
  <c r="G455" i="4"/>
  <c r="H455" i="4" s="1"/>
  <c r="G101" i="4"/>
  <c r="H101" i="4" s="1"/>
  <c r="E16" i="23"/>
  <c r="E416" i="23"/>
  <c r="E607" i="23"/>
  <c r="G528" i="4"/>
  <c r="H528" i="4" s="1"/>
  <c r="K282" i="23"/>
  <c r="E640" i="23"/>
  <c r="E643" i="23"/>
  <c r="G134" i="4"/>
  <c r="H134" i="4" s="1"/>
  <c r="G582" i="4"/>
  <c r="H582" i="4" s="1"/>
  <c r="G571" i="4"/>
  <c r="H571" i="4" s="1"/>
  <c r="E483" i="23"/>
  <c r="E593" i="23"/>
  <c r="E1184" i="23"/>
  <c r="K504" i="23"/>
  <c r="K22" i="23"/>
  <c r="K792" i="23"/>
  <c r="E1156" i="23"/>
  <c r="K864" i="23"/>
  <c r="E1039" i="23"/>
  <c r="E211" i="23"/>
  <c r="E860" i="23"/>
  <c r="G656" i="4"/>
  <c r="H656" i="4" s="1"/>
  <c r="K542" i="23"/>
  <c r="G729" i="4"/>
  <c r="H729" i="4" s="1"/>
  <c r="K158" i="23"/>
  <c r="G463" i="4"/>
  <c r="H463" i="4" s="1"/>
  <c r="E284" i="23"/>
  <c r="E1033" i="23"/>
  <c r="G257" i="4"/>
  <c r="H257" i="4" s="1"/>
  <c r="E463" i="23"/>
  <c r="G55" i="4"/>
  <c r="H55" i="4" s="1"/>
  <c r="K1084" i="23"/>
  <c r="G207" i="4"/>
  <c r="H207" i="4" s="1"/>
  <c r="E1154" i="23"/>
  <c r="E1048" i="23"/>
  <c r="E847" i="23"/>
  <c r="K304" i="23"/>
  <c r="K465" i="23"/>
  <c r="E74" i="23"/>
  <c r="G327" i="4"/>
  <c r="H327" i="4" s="1"/>
  <c r="K72" i="23"/>
  <c r="E730" i="23"/>
  <c r="K830" i="23"/>
  <c r="K11" i="23"/>
  <c r="E1035" i="23"/>
  <c r="E82" i="23"/>
  <c r="E1090" i="23"/>
  <c r="K404" i="23"/>
  <c r="E1058" i="23"/>
  <c r="K1026" i="23"/>
  <c r="E658" i="23"/>
  <c r="K196" i="23"/>
  <c r="E40" i="23"/>
  <c r="E469" i="23"/>
  <c r="E286" i="23"/>
  <c r="E84" i="23"/>
  <c r="K888" i="23"/>
  <c r="G315" i="4"/>
  <c r="H315" i="4" s="1"/>
  <c r="G748" i="4"/>
  <c r="H748" i="4" s="1"/>
  <c r="K713" i="23"/>
  <c r="E597" i="23"/>
  <c r="G507" i="4"/>
  <c r="H507" i="4" s="1"/>
  <c r="K681" i="23"/>
  <c r="G605" i="4"/>
  <c r="H605" i="4" s="1"/>
  <c r="E207" i="23"/>
  <c r="E1056" i="23"/>
  <c r="K663" i="23"/>
  <c r="G363" i="4"/>
  <c r="H363" i="4" s="1"/>
  <c r="K1102" i="23"/>
  <c r="G212" i="4"/>
  <c r="H212" i="4" s="1"/>
  <c r="G459" i="4"/>
  <c r="H459" i="4" s="1"/>
  <c r="K749" i="23"/>
  <c r="K68" i="23"/>
  <c r="G480" i="4"/>
  <c r="H480" i="4" s="1"/>
  <c r="K570" i="23"/>
  <c r="E1047" i="23"/>
  <c r="K1012" i="23"/>
  <c r="G76" i="4"/>
  <c r="H76" i="4" s="1"/>
  <c r="G231" i="4"/>
  <c r="H231" i="4" s="1"/>
  <c r="G612" i="4"/>
  <c r="H612" i="4" s="1"/>
  <c r="G83" i="4"/>
  <c r="H83" i="4" s="1"/>
  <c r="G508" i="4"/>
  <c r="H508" i="4" s="1"/>
  <c r="E1140" i="23"/>
  <c r="K1043" i="23"/>
  <c r="E852" i="23"/>
  <c r="K107" i="23"/>
  <c r="E897" i="23"/>
  <c r="K559" i="23"/>
  <c r="K409" i="23"/>
  <c r="K641" i="23"/>
  <c r="K1037" i="23"/>
  <c r="G300" i="4"/>
  <c r="H300" i="4" s="1"/>
  <c r="G52" i="4"/>
  <c r="H52" i="4" s="1"/>
  <c r="G305" i="4"/>
  <c r="H305" i="4" s="1"/>
  <c r="E269" i="23"/>
  <c r="G752" i="4"/>
  <c r="H752" i="4" s="1"/>
  <c r="E132" i="23"/>
  <c r="K313" i="23"/>
  <c r="G145" i="4"/>
  <c r="H145" i="4" s="1"/>
  <c r="E710" i="23"/>
  <c r="E380" i="23"/>
  <c r="K682" i="23"/>
  <c r="G606" i="4"/>
  <c r="H606" i="4" s="1"/>
  <c r="G484" i="4"/>
  <c r="H484" i="4" s="1"/>
  <c r="E61" i="23"/>
  <c r="K507" i="23"/>
  <c r="K10" i="23"/>
  <c r="E602" i="23"/>
  <c r="K376" i="23"/>
  <c r="E1092" i="23"/>
  <c r="G461" i="4"/>
  <c r="H461" i="4" s="1"/>
  <c r="G755" i="4"/>
  <c r="H755" i="4" s="1"/>
  <c r="K474" i="23"/>
  <c r="K557" i="23"/>
  <c r="K1193" i="23"/>
  <c r="E613" i="23"/>
  <c r="K105" i="23"/>
  <c r="G311" i="4"/>
  <c r="H311" i="4" s="1"/>
  <c r="K1065" i="23"/>
  <c r="G710" i="4"/>
  <c r="H710" i="4" s="1"/>
  <c r="K264" i="23"/>
  <c r="E683" i="23"/>
  <c r="E1030" i="23"/>
  <c r="G622" i="4"/>
  <c r="H622" i="4" s="1"/>
  <c r="E1083" i="23"/>
  <c r="K747" i="23"/>
  <c r="E410" i="23"/>
  <c r="E288" i="23"/>
  <c r="G401" i="4"/>
  <c r="H401" i="4" s="1"/>
  <c r="G540" i="4"/>
  <c r="H540" i="4" s="1"/>
  <c r="G422" i="4"/>
  <c r="H422" i="4" s="1"/>
  <c r="K6" i="23"/>
  <c r="K651" i="23"/>
  <c r="K786" i="23"/>
  <c r="E1086" i="23"/>
  <c r="E287" i="23"/>
  <c r="E283" i="23"/>
  <c r="K37" i="23"/>
  <c r="E901" i="23"/>
  <c r="K552" i="23"/>
  <c r="K626" i="23"/>
  <c r="E1028" i="23"/>
  <c r="K53" i="23"/>
  <c r="K591" i="23"/>
  <c r="E66" i="23"/>
  <c r="E657" i="23"/>
  <c r="E855" i="23"/>
  <c r="E793" i="23"/>
  <c r="E1078" i="23"/>
  <c r="K885" i="23"/>
  <c r="K832" i="23"/>
  <c r="K199" i="23"/>
  <c r="G279" i="4"/>
  <c r="H279" i="4" s="1"/>
  <c r="K283" i="23"/>
  <c r="K700" i="23"/>
  <c r="E598" i="23"/>
  <c r="E181" i="23"/>
  <c r="K847" i="23"/>
  <c r="E538" i="23"/>
  <c r="E965" i="23"/>
  <c r="E906" i="23"/>
  <c r="E313" i="23"/>
  <c r="E145" i="23"/>
  <c r="G258" i="4"/>
  <c r="H258" i="4" s="1"/>
  <c r="E390" i="23"/>
  <c r="K26" i="23"/>
  <c r="E123" i="23"/>
  <c r="K568" i="23"/>
  <c r="E135" i="23"/>
  <c r="K558" i="23"/>
  <c r="K593" i="23"/>
  <c r="E809" i="23"/>
  <c r="G650" i="4"/>
  <c r="H650" i="4" s="1"/>
  <c r="E862" i="23"/>
  <c r="K1117" i="23"/>
  <c r="E583" i="23"/>
  <c r="E587" i="23"/>
  <c r="G45" i="4"/>
  <c r="H45" i="4" s="1"/>
  <c r="E623" i="23"/>
  <c r="K1111" i="23"/>
  <c r="E470" i="23"/>
  <c r="G205" i="4"/>
  <c r="H205" i="4" s="1"/>
  <c r="K120" i="23"/>
  <c r="G510" i="4"/>
  <c r="H510" i="4" s="1"/>
  <c r="E724" i="23"/>
  <c r="E217" i="23"/>
  <c r="E149" i="23"/>
  <c r="E785" i="23"/>
  <c r="E796" i="23"/>
  <c r="G128" i="4"/>
  <c r="H128" i="4" s="1"/>
  <c r="E1170" i="23"/>
  <c r="G28" i="4"/>
  <c r="H28" i="4" s="1"/>
  <c r="E856" i="23"/>
  <c r="G176" i="4"/>
  <c r="H176" i="4" s="1"/>
  <c r="E810" i="23"/>
  <c r="G197" i="4"/>
  <c r="H197" i="4" s="1"/>
  <c r="E507" i="23"/>
  <c r="K499" i="23"/>
  <c r="E333" i="23"/>
  <c r="E685" i="23"/>
  <c r="G344" i="4"/>
  <c r="H344" i="4" s="1"/>
  <c r="E52" i="23"/>
  <c r="E1158" i="23"/>
  <c r="G246" i="4"/>
  <c r="H246" i="4" s="1"/>
  <c r="G170" i="4"/>
  <c r="H170" i="4" s="1"/>
  <c r="E891" i="23"/>
  <c r="E308" i="23"/>
  <c r="K291" i="23"/>
  <c r="E1002" i="23"/>
  <c r="K675" i="23"/>
  <c r="E2" i="23"/>
  <c r="K594" i="23"/>
  <c r="E352" i="23"/>
  <c r="E1163" i="23"/>
  <c r="K1009" i="23"/>
  <c r="G97" i="4"/>
  <c r="H97" i="4" s="1"/>
  <c r="K150" i="23"/>
  <c r="G702" i="4"/>
  <c r="H702" i="4" s="1"/>
  <c r="K1157" i="23"/>
  <c r="G687" i="4"/>
  <c r="H687" i="4" s="1"/>
  <c r="K638" i="23"/>
  <c r="K412" i="23"/>
  <c r="K245" i="23"/>
  <c r="E536" i="23"/>
  <c r="G474" i="4"/>
  <c r="H474" i="4" s="1"/>
  <c r="K597" i="23"/>
  <c r="K823" i="23"/>
  <c r="E315" i="23"/>
  <c r="E301" i="23"/>
  <c r="K912" i="23"/>
  <c r="E714" i="23"/>
  <c r="G221" i="4"/>
  <c r="H221" i="4" s="1"/>
  <c r="K969" i="23"/>
  <c r="K868" i="23"/>
  <c r="G42" i="4"/>
  <c r="H42" i="4" s="1"/>
  <c r="K1077" i="23"/>
  <c r="K1078" i="23"/>
  <c r="K964" i="23"/>
  <c r="G247" i="4"/>
  <c r="H247" i="4" s="1"/>
  <c r="G288" i="4"/>
  <c r="H288" i="4" s="1"/>
  <c r="E535" i="23"/>
  <c r="K361" i="23"/>
  <c r="K1091" i="23"/>
  <c r="K1041" i="23"/>
  <c r="E384" i="23"/>
  <c r="K819" i="23"/>
  <c r="K346" i="23"/>
  <c r="E864" i="23"/>
  <c r="K119" i="23"/>
  <c r="G236" i="4"/>
  <c r="H236" i="4" s="1"/>
  <c r="E779" i="23"/>
  <c r="K728" i="23"/>
  <c r="K84" i="23"/>
  <c r="K537" i="23"/>
  <c r="G293" i="4"/>
  <c r="H293" i="4" s="1"/>
  <c r="G340" i="4"/>
  <c r="H340" i="4" s="1"/>
  <c r="K414" i="23"/>
  <c r="K71" i="23"/>
  <c r="G471" i="4"/>
  <c r="H471" i="4" s="1"/>
  <c r="E281" i="23"/>
  <c r="G5" i="4"/>
  <c r="H5" i="4" s="1"/>
  <c r="G735" i="4"/>
  <c r="H735" i="4" s="1"/>
  <c r="G572" i="4"/>
  <c r="H572" i="4" s="1"/>
  <c r="K642" i="23"/>
  <c r="K898" i="23"/>
  <c r="G356" i="4"/>
  <c r="H356" i="4" s="1"/>
  <c r="G167" i="4"/>
  <c r="H167" i="4" s="1"/>
  <c r="E201" i="23"/>
  <c r="G764" i="4"/>
  <c r="H764" i="4" s="1"/>
  <c r="E887" i="23"/>
  <c r="E28" i="23"/>
  <c r="K821" i="23"/>
  <c r="K720" i="23"/>
  <c r="G381" i="4"/>
  <c r="H381" i="4" s="1"/>
  <c r="K333" i="23"/>
  <c r="G428" i="4"/>
  <c r="H428" i="4" s="1"/>
  <c r="E29" i="23"/>
  <c r="K65" i="23"/>
  <c r="G439" i="4"/>
  <c r="H439" i="4" s="1"/>
  <c r="E280" i="23"/>
  <c r="K846" i="23"/>
  <c r="E180" i="23"/>
  <c r="K673" i="23"/>
  <c r="K721" i="23"/>
  <c r="E307" i="23"/>
  <c r="E1135" i="23"/>
  <c r="E1055" i="23"/>
  <c r="K562" i="23"/>
  <c r="E492" i="23"/>
  <c r="E1160" i="23"/>
  <c r="E210" i="23"/>
  <c r="K679" i="23"/>
  <c r="E1185" i="23"/>
  <c r="E736" i="23"/>
  <c r="G685" i="4"/>
  <c r="H685" i="4" s="1"/>
  <c r="E243" i="23"/>
  <c r="G59" i="4"/>
  <c r="H59" i="4" s="1"/>
  <c r="K655" i="23"/>
  <c r="E282" i="23"/>
  <c r="E1180" i="23"/>
  <c r="K565" i="23"/>
  <c r="E382" i="23"/>
  <c r="K587" i="23"/>
  <c r="E119" i="23"/>
  <c r="G25" i="4"/>
  <c r="H25" i="4" s="1"/>
  <c r="G414" i="4"/>
  <c r="H414" i="4" s="1"/>
  <c r="E526" i="23"/>
  <c r="K386" i="23"/>
  <c r="E911" i="23"/>
  <c r="E654" i="23"/>
  <c r="E890" i="23"/>
  <c r="K1053" i="23"/>
  <c r="G376" i="4"/>
  <c r="H376" i="4" s="1"/>
  <c r="K644" i="23"/>
  <c r="E127" i="23"/>
  <c r="K1182" i="23"/>
  <c r="G539" i="4"/>
  <c r="H539" i="4" s="1"/>
  <c r="E849" i="23"/>
  <c r="E374" i="23"/>
  <c r="K44" i="23"/>
  <c r="G343" i="4"/>
  <c r="H343" i="4" s="1"/>
  <c r="E206" i="23"/>
  <c r="E672" i="23"/>
  <c r="G152" i="4"/>
  <c r="H152" i="4" s="1"/>
  <c r="E668" i="23"/>
  <c r="G234" i="4"/>
  <c r="H234" i="4" s="1"/>
  <c r="E584" i="23"/>
  <c r="G719" i="4"/>
  <c r="H719" i="4" s="1"/>
  <c r="G662" i="4"/>
  <c r="H662" i="4" s="1"/>
  <c r="E1182" i="23"/>
  <c r="E100" i="23"/>
  <c r="E504" i="23"/>
  <c r="K225" i="23"/>
  <c r="G238" i="4"/>
  <c r="H238" i="4" s="1"/>
  <c r="G165" i="4"/>
  <c r="H165" i="4" s="1"/>
  <c r="K461" i="23"/>
  <c r="E703" i="23"/>
  <c r="E624" i="23"/>
  <c r="G91" i="4"/>
  <c r="H91" i="4" s="1"/>
  <c r="E869" i="23"/>
  <c r="E626" i="23"/>
  <c r="E1040" i="23"/>
  <c r="K696" i="23"/>
  <c r="E133" i="23"/>
  <c r="E6" i="23"/>
  <c r="K211" i="23"/>
  <c r="E345" i="23"/>
  <c r="G172" i="4"/>
  <c r="H172" i="4" s="1"/>
  <c r="E913" i="23"/>
  <c r="G601" i="4"/>
  <c r="H601" i="4" s="1"/>
  <c r="E499" i="23"/>
  <c r="E203" i="23"/>
  <c r="K61" i="23"/>
  <c r="E150" i="23"/>
  <c r="G72" i="4"/>
  <c r="H72" i="4" s="1"/>
  <c r="K1092" i="23"/>
  <c r="G368" i="4"/>
  <c r="H368" i="4" s="1"/>
  <c r="E969" i="23"/>
  <c r="E311" i="23"/>
  <c r="E700" i="23"/>
  <c r="G183" i="4"/>
  <c r="H183" i="4" s="1"/>
  <c r="E48" i="23"/>
  <c r="K907" i="23"/>
  <c r="E146" i="23"/>
  <c r="K149" i="23"/>
  <c r="E515" i="23"/>
  <c r="E59" i="23"/>
  <c r="K1032" i="23"/>
  <c r="G268" i="4"/>
  <c r="H268" i="4" s="1"/>
  <c r="K1137" i="23"/>
  <c r="E1067" i="23"/>
  <c r="K584" i="23"/>
  <c r="E882" i="23"/>
  <c r="G732" i="4"/>
  <c r="H732" i="4" s="1"/>
  <c r="K350" i="23"/>
  <c r="G630" i="4"/>
  <c r="H630" i="4" s="1"/>
  <c r="K875" i="23"/>
  <c r="E305" i="23"/>
  <c r="E498" i="23"/>
  <c r="K370" i="23"/>
  <c r="K207" i="23"/>
  <c r="G569" i="4"/>
  <c r="H569" i="4" s="1"/>
  <c r="K533" i="23"/>
  <c r="K914" i="23"/>
  <c r="K640" i="23"/>
  <c r="G185" i="4"/>
  <c r="H185" i="4" s="1"/>
  <c r="K136" i="23"/>
  <c r="K1113" i="23"/>
  <c r="K411" i="23"/>
  <c r="K343" i="23"/>
  <c r="K209" i="23"/>
  <c r="G502" i="4"/>
  <c r="H502" i="4" s="1"/>
  <c r="E1143" i="23"/>
  <c r="K481" i="23"/>
  <c r="E957" i="23"/>
  <c r="K1186" i="23"/>
  <c r="G533" i="4"/>
  <c r="H533" i="4" s="1"/>
  <c r="G378" i="4"/>
  <c r="H378" i="4" s="1"/>
  <c r="K545" i="23"/>
  <c r="K69" i="23"/>
  <c r="K218" i="23"/>
  <c r="G99" i="4"/>
  <c r="H99" i="4" s="1"/>
  <c r="G408" i="4"/>
  <c r="H408" i="4" s="1"/>
  <c r="K602" i="23"/>
  <c r="K654" i="23"/>
  <c r="K274" i="23"/>
  <c r="G757" i="4"/>
  <c r="H757" i="4" s="1"/>
  <c r="G482" i="4"/>
  <c r="H482" i="4" s="1"/>
  <c r="K281" i="23"/>
  <c r="G470" i="4"/>
  <c r="H470" i="4" s="1"/>
  <c r="K886" i="23"/>
  <c r="G600" i="4"/>
  <c r="H600" i="4" s="1"/>
  <c r="G324" i="4"/>
  <c r="H324" i="4" s="1"/>
  <c r="K1101" i="23"/>
  <c r="G362" i="4"/>
  <c r="H362" i="4" s="1"/>
  <c r="K468" i="23"/>
  <c r="E364" i="23"/>
  <c r="E171" i="23"/>
  <c r="G615" i="4"/>
  <c r="H615" i="4" s="1"/>
  <c r="K273" i="23"/>
  <c r="G249" i="4"/>
  <c r="H249" i="4" s="1"/>
  <c r="E709" i="23"/>
  <c r="E209" i="23"/>
  <c r="K73" i="23"/>
  <c r="E962" i="23"/>
  <c r="G390" i="4"/>
  <c r="H390" i="4" s="1"/>
  <c r="E291" i="23"/>
  <c r="E368" i="23"/>
  <c r="E900" i="23"/>
  <c r="E417" i="23"/>
  <c r="K1008" i="23"/>
  <c r="E109" i="23"/>
  <c r="E760" i="23"/>
  <c r="K901" i="23"/>
  <c r="K852" i="23"/>
  <c r="E642" i="23"/>
  <c r="E298" i="23"/>
  <c r="G610" i="4"/>
  <c r="H610" i="4" s="1"/>
  <c r="E1029" i="23"/>
  <c r="K1004" i="23"/>
  <c r="E748" i="23"/>
  <c r="K134" i="23"/>
  <c r="E717" i="23"/>
  <c r="K1160" i="23"/>
  <c r="E1136" i="23"/>
  <c r="E820" i="23"/>
  <c r="K292" i="23"/>
  <c r="E697" i="23"/>
  <c r="G29" i="4"/>
  <c r="H29" i="4" s="1"/>
  <c r="E378" i="23"/>
  <c r="K76" i="23"/>
  <c r="G17" i="4"/>
  <c r="H17" i="4" s="1"/>
  <c r="E823" i="23"/>
  <c r="K64" i="23"/>
  <c r="E868" i="23"/>
  <c r="K516" i="23"/>
  <c r="E516" i="23"/>
  <c r="K827" i="23"/>
  <c r="E749" i="23"/>
  <c r="K1154" i="23"/>
  <c r="K511" i="23"/>
  <c r="E708" i="23"/>
  <c r="G672" i="4"/>
  <c r="H672" i="4" s="1"/>
  <c r="E908" i="23"/>
  <c r="E111" i="23"/>
  <c r="E1038" i="23"/>
  <c r="K296" i="23"/>
  <c r="E357" i="23"/>
  <c r="K978" i="23"/>
  <c r="G670" i="4"/>
  <c r="H670" i="4" s="1"/>
  <c r="E1132" i="23"/>
  <c r="E23" i="23"/>
  <c r="K525" i="23"/>
  <c r="K29" i="23"/>
  <c r="K19" i="23"/>
  <c r="K576" i="23"/>
  <c r="E1175" i="23"/>
  <c r="E881" i="23"/>
  <c r="K1036" i="23"/>
  <c r="K550" i="23"/>
  <c r="E825" i="23"/>
  <c r="K782" i="23"/>
  <c r="E963" i="23"/>
  <c r="K302" i="23"/>
  <c r="E783" i="23"/>
  <c r="E876" i="23"/>
  <c r="K289" i="23"/>
  <c r="E689" i="23"/>
  <c r="E1097" i="23"/>
  <c r="E552" i="23"/>
  <c r="G225" i="4"/>
  <c r="H225" i="4" s="1"/>
  <c r="E158" i="23"/>
  <c r="E7" i="23"/>
  <c r="K893" i="23"/>
  <c r="E265" i="23"/>
  <c r="E418" i="23"/>
  <c r="K556" i="23"/>
  <c r="K958" i="23"/>
  <c r="E5" i="23"/>
  <c r="G155" i="4"/>
  <c r="H155" i="4" s="1"/>
  <c r="K1079" i="23"/>
  <c r="E1064" i="23"/>
  <c r="K590" i="23"/>
  <c r="G412" i="4"/>
  <c r="H412" i="4" s="1"/>
  <c r="G756" i="4"/>
  <c r="H756" i="4" s="1"/>
  <c r="E398" i="23"/>
  <c r="E531" i="23"/>
  <c r="K220" i="23"/>
  <c r="E604" i="23"/>
  <c r="K977" i="23"/>
  <c r="G664" i="4"/>
  <c r="H664" i="4" s="1"/>
  <c r="K517" i="23"/>
  <c r="E790" i="23"/>
  <c r="K1166" i="23"/>
  <c r="K375" i="23"/>
  <c r="E205" i="23"/>
  <c r="K528" i="23"/>
  <c r="E142" i="23"/>
  <c r="G32" i="4"/>
  <c r="H32" i="4" s="1"/>
  <c r="K2" i="23"/>
  <c r="G6" i="4"/>
  <c r="H6" i="4" s="1"/>
  <c r="K684" i="23"/>
  <c r="G142" i="4"/>
  <c r="H142" i="4" s="1"/>
  <c r="G475" i="4"/>
  <c r="H475" i="4" s="1"/>
  <c r="K813" i="23"/>
  <c r="K1031" i="23"/>
  <c r="K473" i="23"/>
  <c r="E241" i="23"/>
  <c r="K1181" i="23"/>
  <c r="E1145" i="23"/>
  <c r="G168" i="4"/>
  <c r="H168" i="4" s="1"/>
  <c r="K702" i="23"/>
  <c r="K168" i="23"/>
  <c r="K500" i="23"/>
  <c r="K963" i="23"/>
  <c r="E191" i="23"/>
  <c r="E958" i="23"/>
  <c r="K59" i="23"/>
  <c r="G666" i="4"/>
  <c r="H666" i="4" s="1"/>
  <c r="K13" i="23"/>
  <c r="K108" i="23"/>
  <c r="K193" i="23"/>
  <c r="G683" i="4"/>
  <c r="H683" i="4" s="1"/>
  <c r="K1045" i="23"/>
  <c r="K595" i="23"/>
  <c r="E102" i="23"/>
  <c r="K138" i="23"/>
  <c r="G48" i="4"/>
  <c r="H48" i="4" s="1"/>
  <c r="K47" i="23"/>
  <c r="K287" i="23"/>
  <c r="K794" i="23"/>
  <c r="G50" i="4"/>
  <c r="H50" i="4" s="1"/>
  <c r="K780" i="23"/>
  <c r="E967" i="23"/>
  <c r="G11" i="4"/>
  <c r="H11" i="4" s="1"/>
  <c r="G100" i="4"/>
  <c r="H100" i="4" s="1"/>
  <c r="K788" i="23"/>
  <c r="G208" i="4"/>
  <c r="H208" i="4" s="1"/>
  <c r="K3" i="23"/>
  <c r="K41" i="23"/>
  <c r="K344" i="23"/>
  <c r="E1190" i="23"/>
  <c r="G624" i="4"/>
  <c r="H624" i="4" s="1"/>
  <c r="E1084" i="23"/>
  <c r="G635" i="4"/>
  <c r="H635" i="4" s="1"/>
  <c r="G114" i="4"/>
  <c r="H114" i="4" s="1"/>
  <c r="E647" i="23"/>
  <c r="E894" i="23"/>
  <c r="E187" i="23"/>
  <c r="K305" i="23"/>
  <c r="K775" i="23"/>
  <c r="E585" i="23"/>
  <c r="E978" i="23"/>
  <c r="E548" i="23"/>
  <c r="E712" i="23"/>
  <c r="K1010" i="23"/>
  <c r="K582" i="23"/>
  <c r="E544" i="23"/>
  <c r="E690" i="23"/>
  <c r="G488" i="4"/>
  <c r="H488" i="4" s="1"/>
  <c r="G576" i="4"/>
  <c r="H576" i="4" s="1"/>
  <c r="G22" i="4"/>
  <c r="H22" i="4" s="1"/>
  <c r="E41" i="23"/>
  <c r="G33" i="4"/>
  <c r="H33" i="4" s="1"/>
  <c r="E275" i="23"/>
  <c r="G372" i="4"/>
  <c r="H372" i="4" s="1"/>
  <c r="E105" i="23"/>
  <c r="K111" i="23"/>
  <c r="E571" i="23"/>
  <c r="K487" i="23"/>
  <c r="K314" i="23"/>
  <c r="E218" i="23"/>
  <c r="E277" i="23"/>
  <c r="E195" i="23"/>
  <c r="E381" i="23"/>
  <c r="E60" i="23"/>
  <c r="K227" i="23"/>
  <c r="G460" i="4"/>
  <c r="H460" i="4" s="1"/>
  <c r="E715" i="23"/>
  <c r="E518" i="23"/>
  <c r="E701" i="23"/>
  <c r="G118" i="4"/>
  <c r="H118" i="4" s="1"/>
  <c r="K102" i="23"/>
  <c r="G679" i="4"/>
  <c r="H679" i="4" s="1"/>
  <c r="K1146" i="23"/>
  <c r="E545" i="23"/>
  <c r="E350" i="23"/>
  <c r="E592" i="23"/>
  <c r="K658" i="23"/>
  <c r="E622" i="23"/>
  <c r="K873" i="23"/>
  <c r="E1186" i="23"/>
  <c r="K826" i="23"/>
  <c r="G603" i="4"/>
  <c r="H603" i="4" s="1"/>
  <c r="E208" i="23"/>
  <c r="E1101" i="23"/>
  <c r="K645" i="23"/>
  <c r="E519" i="23"/>
  <c r="E414" i="23"/>
  <c r="E1137" i="23"/>
  <c r="G361" i="4"/>
  <c r="H361" i="4" s="1"/>
  <c r="G26" i="4"/>
  <c r="H26" i="4" s="1"/>
  <c r="G744" i="4"/>
  <c r="H744" i="4" s="1"/>
  <c r="K672" i="23"/>
  <c r="K1163" i="23"/>
  <c r="E1183" i="23"/>
  <c r="G312" i="4"/>
  <c r="H312" i="4" s="1"/>
  <c r="K14" i="23"/>
  <c r="E1098" i="23"/>
  <c r="G137" i="4"/>
  <c r="H137" i="4" s="1"/>
  <c r="G122" i="4"/>
  <c r="H122" i="4" s="1"/>
  <c r="K522" i="23"/>
  <c r="E131" i="23"/>
  <c r="E1138" i="23"/>
  <c r="G720" i="4"/>
  <c r="H720" i="4" s="1"/>
  <c r="E224" i="23"/>
  <c r="K612" i="23"/>
  <c r="E828" i="23"/>
  <c r="E533" i="23"/>
  <c r="K310" i="23"/>
  <c r="E549" i="23"/>
  <c r="E674" i="23"/>
  <c r="E705" i="23"/>
  <c r="K1073" i="23"/>
  <c r="K843" i="23"/>
  <c r="E408" i="23"/>
  <c r="K894" i="23"/>
  <c r="E300" i="23"/>
  <c r="E49" i="23"/>
  <c r="E639" i="23"/>
  <c r="K1155" i="23"/>
  <c r="E1196" i="23"/>
  <c r="E257" i="23"/>
  <c r="K804" i="23"/>
  <c r="E63" i="23"/>
  <c r="G554" i="4"/>
  <c r="H554" i="4" s="1"/>
  <c r="E388" i="23"/>
  <c r="K810" i="23"/>
  <c r="G705" i="4"/>
  <c r="H705" i="4" s="1"/>
  <c r="G432" i="4"/>
  <c r="H432" i="4" s="1"/>
  <c r="E219" i="23"/>
  <c r="E1111" i="23"/>
  <c r="E290" i="23"/>
  <c r="G449" i="4"/>
  <c r="H449" i="4" s="1"/>
  <c r="E1041" i="23"/>
  <c r="K701" i="23"/>
  <c r="G413" i="4"/>
  <c r="H413" i="4" s="1"/>
  <c r="G68" i="4"/>
  <c r="H68" i="4" s="1"/>
  <c r="G78" i="4"/>
  <c r="H78" i="4" s="1"/>
  <c r="E980" i="23"/>
  <c r="K1049" i="23"/>
  <c r="K851" i="23"/>
  <c r="K527" i="23"/>
  <c r="K60" i="23"/>
  <c r="E471" i="23"/>
  <c r="K1074" i="23"/>
  <c r="G357" i="4"/>
  <c r="H357" i="4" s="1"/>
  <c r="K419" i="23"/>
  <c r="E1100" i="23"/>
  <c r="E139" i="23"/>
  <c r="K147" i="23"/>
  <c r="K968" i="23"/>
  <c r="K1048" i="23"/>
  <c r="G267" i="4"/>
  <c r="H267" i="4" s="1"/>
  <c r="G98" i="4"/>
  <c r="H98" i="4" s="1"/>
  <c r="K182" i="23"/>
  <c r="K358" i="23"/>
  <c r="K976" i="23"/>
  <c r="G734" i="4"/>
  <c r="H734" i="4" s="1"/>
  <c r="K265" i="23"/>
  <c r="G527" i="4"/>
  <c r="H527" i="4" s="1"/>
  <c r="K403" i="23"/>
  <c r="E10" i="23"/>
  <c r="G458" i="4"/>
  <c r="H458" i="4" s="1"/>
  <c r="E513" i="23"/>
  <c r="K801" i="23"/>
  <c r="G437" i="4"/>
  <c r="H437" i="4" s="1"/>
  <c r="G667" i="4"/>
  <c r="H667" i="4" s="1"/>
  <c r="G146" i="4"/>
  <c r="H146" i="4" s="1"/>
  <c r="E347" i="23"/>
  <c r="K206" i="23"/>
  <c r="K269" i="23"/>
  <c r="E365" i="23"/>
  <c r="K860" i="23"/>
  <c r="K703" i="23"/>
  <c r="G204" i="4"/>
  <c r="H204" i="4" s="1"/>
  <c r="E873" i="23"/>
  <c r="E719" i="23"/>
  <c r="E551" i="23"/>
  <c r="E223" i="23"/>
  <c r="K392" i="23"/>
  <c r="E625" i="23"/>
  <c r="E190" i="23"/>
  <c r="K1195" i="23"/>
  <c r="E481" i="23"/>
  <c r="K842" i="23"/>
  <c r="K348" i="23"/>
  <c r="E542" i="23"/>
  <c r="E694" i="23"/>
  <c r="K497" i="23"/>
  <c r="E497" i="23"/>
  <c r="E605" i="23"/>
  <c r="K1055" i="23"/>
  <c r="G711" i="4"/>
  <c r="H711" i="4" s="1"/>
  <c r="K74" i="23"/>
  <c r="E530" i="23"/>
  <c r="E1178" i="23"/>
  <c r="E1172" i="23"/>
  <c r="K967" i="23"/>
  <c r="E27" i="23"/>
  <c r="K204" i="23"/>
  <c r="K381" i="23"/>
  <c r="G445" i="4"/>
  <c r="H445" i="4" s="1"/>
  <c r="E649" i="23"/>
  <c r="E655" i="23"/>
  <c r="K855" i="23"/>
  <c r="E979" i="23"/>
  <c r="G495" i="4"/>
  <c r="H495" i="4" s="1"/>
  <c r="E273" i="23"/>
  <c r="G496" i="4"/>
  <c r="H496" i="4" s="1"/>
  <c r="K874" i="23"/>
  <c r="E660" i="23"/>
  <c r="E314" i="23"/>
  <c r="E1027" i="23"/>
  <c r="K1112" i="23"/>
  <c r="G676" i="4"/>
  <c r="H676" i="4" s="1"/>
  <c r="E521" i="23"/>
  <c r="K508" i="23"/>
  <c r="E627" i="23"/>
  <c r="E791" i="23"/>
  <c r="E1149" i="23"/>
  <c r="E93" i="23"/>
  <c r="G406" i="4"/>
  <c r="H406" i="4" s="1"/>
  <c r="E113" i="23"/>
  <c r="E728" i="23"/>
  <c r="G736" i="4"/>
  <c r="H736" i="4" s="1"/>
  <c r="E892" i="23"/>
  <c r="E586" i="23"/>
  <c r="G614" i="4"/>
  <c r="H614" i="4" s="1"/>
  <c r="K816" i="23"/>
  <c r="K406" i="23"/>
  <c r="G628" i="4"/>
  <c r="H628" i="4" s="1"/>
  <c r="E1031" i="23"/>
  <c r="E303" i="23"/>
  <c r="K937" i="23"/>
  <c r="E1192" i="23"/>
  <c r="E268" i="23"/>
  <c r="E747" i="23"/>
  <c r="E599" i="23"/>
  <c r="G256" i="4"/>
  <c r="H256" i="4" s="1"/>
  <c r="G77" i="4"/>
  <c r="H77" i="4" s="1"/>
  <c r="E122" i="23"/>
  <c r="E480" i="23"/>
  <c r="G141" i="4"/>
  <c r="H141" i="4" s="1"/>
  <c r="E1023" i="23"/>
  <c r="K1025" i="23"/>
  <c r="E389" i="23"/>
  <c r="G695" i="4"/>
  <c r="H695" i="4" s="1"/>
  <c r="E1189" i="23"/>
  <c r="E76" i="23"/>
  <c r="E853" i="23"/>
  <c r="K85" i="23"/>
  <c r="E859" i="23"/>
  <c r="E727" i="23"/>
  <c r="K359" i="23"/>
  <c r="E534" i="23"/>
  <c r="G374" i="4"/>
  <c r="H374" i="4" s="1"/>
  <c r="E34" i="23"/>
  <c r="K908" i="23"/>
  <c r="K870" i="23"/>
  <c r="K859" i="23"/>
  <c r="E650" i="23"/>
  <c r="E415" i="23"/>
  <c r="E1193" i="23"/>
  <c r="E490" i="23"/>
  <c r="E645" i="23"/>
  <c r="E581" i="23"/>
  <c r="E871" i="23"/>
  <c r="E386" i="23"/>
  <c r="E246" i="23"/>
  <c r="K226" i="23"/>
  <c r="K544" i="23"/>
  <c r="K802" i="23"/>
  <c r="G276" i="4"/>
  <c r="H276" i="4" s="1"/>
  <c r="K186" i="23"/>
  <c r="G290" i="4"/>
  <c r="H290" i="4" s="1"/>
  <c r="G768" i="4"/>
  <c r="H768" i="4" s="1"/>
  <c r="K671" i="23"/>
  <c r="G396" i="4"/>
  <c r="H396" i="4" s="1"/>
  <c r="E1044" i="23"/>
  <c r="G7" i="4"/>
  <c r="H7" i="4" s="1"/>
  <c r="K774" i="23"/>
  <c r="E511" i="23"/>
  <c r="G9" i="4"/>
  <c r="H9" i="4" s="1"/>
  <c r="G538" i="4"/>
  <c r="H538" i="4" s="1"/>
  <c r="K122" i="23"/>
  <c r="G419" i="4"/>
  <c r="H419" i="4" s="1"/>
  <c r="K1189" i="23"/>
  <c r="G364" i="4"/>
  <c r="H364" i="4" s="1"/>
  <c r="E652" i="23"/>
  <c r="K12" i="23"/>
  <c r="K613" i="23"/>
  <c r="K659" i="23"/>
  <c r="K895" i="23"/>
  <c r="G410" i="4"/>
  <c r="H410" i="4" s="1"/>
  <c r="E249" i="23"/>
  <c r="G532" i="4"/>
  <c r="H532" i="4" s="1"/>
  <c r="E1091" i="23"/>
  <c r="K798" i="23"/>
  <c r="G220" i="4"/>
  <c r="H220" i="4" s="1"/>
  <c r="E309" i="23"/>
  <c r="K52" i="23"/>
  <c r="E94" i="23"/>
  <c r="K27" i="23"/>
  <c r="K1158" i="23"/>
  <c r="K98" i="23"/>
  <c r="G189" i="4"/>
  <c r="H189" i="4" s="1"/>
  <c r="G337" i="4"/>
  <c r="H337" i="4" s="1"/>
  <c r="K1173" i="23"/>
  <c r="K67" i="23"/>
  <c r="E1115" i="23"/>
  <c r="K690" i="23"/>
  <c r="K1169" i="23"/>
  <c r="K1105" i="23"/>
  <c r="K1087" i="23"/>
  <c r="G431" i="4"/>
  <c r="H431" i="4" s="1"/>
  <c r="G335" i="4"/>
  <c r="H335" i="4" s="1"/>
  <c r="E670" i="23"/>
  <c r="G457" i="4"/>
  <c r="H457" i="4" s="1"/>
  <c r="E9" i="23"/>
  <c r="E512" i="23"/>
  <c r="K1027" i="23"/>
  <c r="E556" i="23"/>
  <c r="K1156" i="23"/>
  <c r="G245" i="4"/>
  <c r="H245" i="4" s="1"/>
  <c r="E355" i="23"/>
  <c r="K202" i="23"/>
  <c r="E183" i="23"/>
  <c r="K1177" i="23"/>
  <c r="K130" i="23"/>
  <c r="E169" i="23"/>
  <c r="K643" i="23"/>
  <c r="K716" i="23"/>
  <c r="G120" i="4"/>
  <c r="H120" i="4" s="1"/>
  <c r="G590" i="4"/>
  <c r="H590" i="4" s="1"/>
  <c r="G292" i="4"/>
  <c r="H292" i="4" s="1"/>
  <c r="K776" i="23"/>
  <c r="K534" i="23"/>
  <c r="G678" i="4"/>
  <c r="H678" i="4" s="1"/>
  <c r="G397" i="4"/>
  <c r="H397" i="4" s="1"/>
  <c r="K270" i="23"/>
  <c r="K356" i="23"/>
  <c r="G751" i="4"/>
  <c r="H751" i="4" s="1"/>
  <c r="E716" i="23"/>
  <c r="K416" i="23"/>
  <c r="G285" i="4"/>
  <c r="H285" i="4" s="1"/>
  <c r="G199" i="4"/>
  <c r="H199" i="4" s="1"/>
  <c r="K285" i="23"/>
  <c r="K395" i="23"/>
  <c r="G657" i="4"/>
  <c r="H657" i="4" s="1"/>
  <c r="E55" i="23"/>
  <c r="E413" i="23"/>
  <c r="E819" i="23"/>
  <c r="G144" i="4"/>
  <c r="H144" i="4" s="1"/>
  <c r="E495" i="23"/>
  <c r="G438" i="4"/>
  <c r="H438" i="4" s="1"/>
  <c r="E1148" i="23"/>
  <c r="E508" i="23"/>
  <c r="G243" i="4"/>
  <c r="H243" i="4" s="1"/>
  <c r="K807" i="23"/>
  <c r="E1060" i="23"/>
  <c r="E644" i="23"/>
  <c r="E610" i="23"/>
  <c r="E681" i="23"/>
  <c r="E1165" i="23"/>
  <c r="G759" i="4"/>
  <c r="H759" i="4" s="1"/>
  <c r="K224" i="23"/>
  <c r="E462" i="23"/>
  <c r="E568" i="23"/>
  <c r="K639" i="23"/>
  <c r="G227" i="4"/>
  <c r="H227" i="4" s="1"/>
  <c r="E1181" i="23"/>
  <c r="G673" i="4"/>
  <c r="H673" i="4" s="1"/>
  <c r="K377" i="23"/>
  <c r="E970" i="23"/>
  <c r="E351" i="23"/>
  <c r="K809" i="23"/>
  <c r="E267" i="23"/>
  <c r="G23" i="4"/>
  <c r="H23" i="4" s="1"/>
  <c r="E1169" i="23"/>
  <c r="E541" i="23"/>
  <c r="K571" i="23"/>
  <c r="E68" i="23"/>
  <c r="K1081" i="23"/>
  <c r="G706" i="4"/>
  <c r="H706" i="4" s="1"/>
  <c r="E999" i="23"/>
  <c r="K146" i="23"/>
  <c r="E646" i="23"/>
  <c r="G41" i="4"/>
  <c r="H41" i="4" s="1"/>
  <c r="K51" i="23"/>
  <c r="E1139" i="23"/>
  <c r="G379" i="4"/>
  <c r="H379" i="4" s="1"/>
  <c r="G348" i="4"/>
  <c r="H348" i="4" s="1"/>
  <c r="E13" i="23"/>
  <c r="E529" i="23"/>
  <c r="G314" i="4"/>
  <c r="H314" i="4" s="1"/>
  <c r="G226" i="4"/>
  <c r="H226" i="4" s="1"/>
  <c r="E57" i="23"/>
  <c r="G443" i="4"/>
  <c r="H443" i="4" s="1"/>
  <c r="E18" i="23"/>
  <c r="K384" i="23"/>
  <c r="G51" i="4"/>
  <c r="H51" i="4" s="1"/>
  <c r="E664" i="23"/>
  <c r="E886" i="23"/>
  <c r="K1107" i="23"/>
  <c r="E1001" i="23"/>
  <c r="E401" i="23"/>
  <c r="K957" i="23"/>
  <c r="E73" i="23"/>
  <c r="G627" i="4"/>
  <c r="H627" i="4" s="1"/>
  <c r="E1159" i="23"/>
  <c r="K678" i="23"/>
  <c r="E1116" i="23"/>
  <c r="E904" i="23"/>
  <c r="E806" i="23"/>
  <c r="E394" i="23"/>
  <c r="E776" i="23"/>
  <c r="E808" i="23"/>
  <c r="E1103" i="23"/>
  <c r="K279" i="23"/>
  <c r="E392" i="23"/>
  <c r="E1151" i="23"/>
  <c r="G523" i="4"/>
  <c r="H523" i="4" s="1"/>
  <c r="E106" i="23"/>
  <c r="K185" i="23"/>
  <c r="E590" i="23"/>
  <c r="G119" i="4"/>
  <c r="H119" i="4" s="1"/>
  <c r="E148" i="23"/>
  <c r="E792" i="23"/>
  <c r="G530" i="4"/>
  <c r="H530" i="4" s="1"/>
  <c r="E250" i="23"/>
  <c r="G721" i="4"/>
  <c r="H721" i="4" s="1"/>
  <c r="G81" i="4"/>
  <c r="H81" i="4" s="1"/>
  <c r="G763" i="4"/>
  <c r="H763" i="4" s="1"/>
  <c r="G336" i="4"/>
  <c r="H336" i="4" s="1"/>
  <c r="G641" i="4"/>
  <c r="H641" i="4" s="1"/>
  <c r="G599" i="4"/>
  <c r="H599" i="4" s="1"/>
  <c r="G18" i="4"/>
  <c r="H18" i="4" s="1"/>
  <c r="K99" i="23"/>
  <c r="G636" i="4"/>
  <c r="H636" i="4" s="1"/>
  <c r="K574" i="23"/>
  <c r="K1099" i="23"/>
  <c r="K35" i="23"/>
  <c r="G639" i="4"/>
  <c r="H639" i="4" s="1"/>
  <c r="K793" i="23"/>
  <c r="K1058" i="23"/>
  <c r="E565" i="23"/>
  <c r="G43" i="4"/>
  <c r="H43" i="4" s="1"/>
  <c r="K104" i="23"/>
  <c r="K790" i="23"/>
  <c r="K972" i="23"/>
  <c r="K83" i="23"/>
  <c r="G547" i="4"/>
  <c r="H547" i="4" s="1"/>
  <c r="G516" i="4"/>
  <c r="H516" i="4" s="1"/>
  <c r="G303" i="4"/>
  <c r="H303" i="4" s="1"/>
  <c r="K719" i="23"/>
  <c r="G609" i="4"/>
  <c r="H609" i="4" s="1"/>
  <c r="K521" i="23"/>
  <c r="K8" i="23"/>
  <c r="K354" i="23"/>
  <c r="E474" i="23"/>
  <c r="K478" i="23"/>
  <c r="K547" i="23"/>
  <c r="G637" i="4"/>
  <c r="H637" i="4" s="1"/>
  <c r="E975" i="23"/>
  <c r="E43" i="23"/>
  <c r="K1007" i="23"/>
  <c r="G541" i="4"/>
  <c r="H541" i="4" s="1"/>
  <c r="G373" i="4"/>
  <c r="H373" i="4" s="1"/>
  <c r="G716" i="4"/>
  <c r="H716" i="4" s="1"/>
  <c r="E720" i="23"/>
  <c r="K1109" i="23"/>
  <c r="E1054" i="23"/>
  <c r="K861" i="23"/>
  <c r="G580" i="4"/>
  <c r="H580" i="4" s="1"/>
  <c r="K294" i="23"/>
  <c r="G487" i="4"/>
  <c r="H487" i="4" s="1"/>
  <c r="E603" i="23"/>
  <c r="G468" i="4"/>
  <c r="H468" i="4" s="1"/>
  <c r="E502" i="23"/>
  <c r="G404" i="4"/>
  <c r="H404" i="4" s="1"/>
  <c r="K1062" i="23"/>
  <c r="E399" i="23"/>
  <c r="K834" i="23"/>
  <c r="K848" i="23"/>
  <c r="E373" i="23"/>
  <c r="K7" i="23"/>
  <c r="K549" i="23"/>
  <c r="G4" i="4"/>
  <c r="H4" i="4" s="1"/>
  <c r="G689" i="4"/>
  <c r="H689" i="4" s="1"/>
  <c r="K205" i="23"/>
  <c r="K246" i="23"/>
  <c r="E588" i="23"/>
  <c r="G498" i="4"/>
  <c r="H498" i="4" s="1"/>
  <c r="E1162" i="23"/>
  <c r="K476" i="23"/>
  <c r="K298" i="23"/>
  <c r="E1109" i="23"/>
  <c r="G767" i="4"/>
  <c r="H767" i="4" s="1"/>
  <c r="E304" i="23"/>
  <c r="E475" i="23"/>
  <c r="G492" i="4"/>
  <c r="H492" i="4" s="1"/>
  <c r="E821" i="23"/>
  <c r="E264" i="23"/>
  <c r="K1038" i="23"/>
  <c r="E32" i="23"/>
  <c r="E1191" i="23"/>
  <c r="K263" i="23"/>
  <c r="E688" i="23"/>
  <c r="E659" i="23"/>
  <c r="G313" i="4"/>
  <c r="H313" i="4" s="1"/>
  <c r="E20" i="23"/>
  <c r="E403" i="23"/>
  <c r="E872" i="23"/>
  <c r="E1171" i="23"/>
  <c r="G754" i="4"/>
  <c r="H754" i="4" s="1"/>
  <c r="K1083" i="23"/>
  <c r="G749" i="4"/>
  <c r="H749" i="4" s="1"/>
  <c r="E262" i="23"/>
  <c r="K400" i="23"/>
  <c r="G158" i="4"/>
  <c r="H158" i="4" s="1"/>
  <c r="K535" i="23"/>
  <c r="E248" i="23"/>
  <c r="E619" i="23"/>
  <c r="E379" i="23"/>
  <c r="E1000" i="23"/>
  <c r="K1152" i="23"/>
  <c r="K351" i="23"/>
  <c r="E725" i="23"/>
  <c r="E1077" i="23"/>
  <c r="G191" i="4"/>
  <c r="H191" i="4" s="1"/>
  <c r="E185" i="23"/>
  <c r="E616" i="23"/>
  <c r="G625" i="4"/>
  <c r="H625" i="4" s="1"/>
  <c r="K135" i="23"/>
  <c r="K250" i="23"/>
  <c r="E595" i="23"/>
  <c r="E393" i="23"/>
  <c r="E33" i="23"/>
  <c r="E734" i="23"/>
  <c r="K243" i="23"/>
  <c r="E784" i="23"/>
  <c r="E254" i="23"/>
  <c r="E968" i="23"/>
  <c r="E411" i="23"/>
  <c r="K820" i="23"/>
  <c r="E786" i="23"/>
  <c r="E787" i="23"/>
  <c r="E977" i="23"/>
  <c r="E522" i="23"/>
  <c r="E896" i="23"/>
  <c r="K889" i="23"/>
  <c r="G84" i="4"/>
  <c r="H84" i="4" s="1"/>
  <c r="K248" i="23"/>
  <c r="E193" i="23"/>
  <c r="E885" i="23"/>
  <c r="K510" i="23"/>
  <c r="E271" i="23"/>
  <c r="G132" i="4"/>
  <c r="H132" i="4" s="1"/>
  <c r="K857" i="23"/>
  <c r="E797" i="23"/>
  <c r="E843" i="23"/>
  <c r="K828" i="23"/>
  <c r="E204" i="23"/>
  <c r="E687" i="23"/>
  <c r="E299" i="23"/>
  <c r="E1131" i="23"/>
  <c r="K725" i="23"/>
  <c r="K106" i="23"/>
  <c r="E1168" i="23"/>
  <c r="K979" i="23"/>
  <c r="E39" i="23"/>
  <c r="E494" i="23"/>
  <c r="G626" i="4"/>
  <c r="H626" i="4" s="1"/>
  <c r="E559" i="23"/>
  <c r="E200" i="23"/>
  <c r="K1133" i="23"/>
  <c r="E893" i="23"/>
  <c r="E198" i="23"/>
  <c r="G750" i="4"/>
  <c r="H750" i="4" s="1"/>
  <c r="G58" i="4"/>
  <c r="H58" i="4" s="1"/>
  <c r="K844" i="23"/>
  <c r="E566" i="23"/>
  <c r="E353" i="23"/>
  <c r="E580" i="23"/>
  <c r="K173" i="23"/>
  <c r="K653" i="23"/>
  <c r="E895" i="23"/>
  <c r="E1089" i="23"/>
  <c r="G568" i="4"/>
  <c r="H568" i="4" s="1"/>
  <c r="K913" i="23"/>
  <c r="E348" i="23"/>
  <c r="E577" i="23"/>
  <c r="K799" i="23"/>
  <c r="E136" i="23"/>
  <c r="E107" i="23"/>
  <c r="E651" i="23"/>
  <c r="K647" i="23"/>
  <c r="K1035" i="23"/>
  <c r="E539" i="23"/>
  <c r="K573" i="23"/>
  <c r="E576" i="23"/>
  <c r="G731" i="4"/>
  <c r="H731" i="4" s="1"/>
  <c r="E812" i="23"/>
  <c r="E130" i="23"/>
  <c r="G663" i="4"/>
  <c r="H663" i="4" s="1"/>
  <c r="E251" i="23"/>
  <c r="G80" i="4"/>
  <c r="H80" i="4" s="1"/>
  <c r="K113" i="23"/>
  <c r="G550" i="4"/>
  <c r="H550" i="4" s="1"/>
  <c r="K596" i="23"/>
  <c r="E543" i="23"/>
  <c r="G115" i="4"/>
  <c r="H115" i="4" s="1"/>
  <c r="K1057" i="23"/>
  <c r="E854" i="23"/>
  <c r="K49" i="23"/>
  <c r="G136" i="4"/>
  <c r="H136" i="4" s="1"/>
  <c r="G187" i="4"/>
  <c r="H187" i="4" s="1"/>
  <c r="G519" i="4"/>
  <c r="H519" i="4" s="1"/>
  <c r="E572" i="23"/>
  <c r="G618" i="4"/>
  <c r="H618" i="4" s="1"/>
  <c r="G248" i="4"/>
  <c r="H248" i="4" s="1"/>
  <c r="K56" i="23"/>
  <c r="G164" i="4"/>
  <c r="H164" i="4" s="1"/>
  <c r="K189" i="23"/>
  <c r="K677" i="23"/>
  <c r="G425" i="4"/>
  <c r="H425" i="4" s="1"/>
  <c r="G310" i="4"/>
  <c r="H310" i="4" s="1"/>
  <c r="G139" i="4"/>
  <c r="H139" i="4" s="1"/>
  <c r="G671" i="4"/>
  <c r="H671" i="4" s="1"/>
  <c r="G3" i="4"/>
  <c r="H3" i="4" s="1"/>
  <c r="G389" i="4"/>
  <c r="H389" i="4" s="1"/>
  <c r="K598" i="23"/>
  <c r="K46" i="23"/>
  <c r="E37" i="23"/>
  <c r="G485" i="4"/>
  <c r="H485" i="4" s="1"/>
  <c r="G434" i="4"/>
  <c r="H434" i="4" s="1"/>
  <c r="K614" i="23"/>
  <c r="G259" i="4"/>
  <c r="H259" i="4" s="1"/>
  <c r="G273" i="4"/>
  <c r="H273" i="4" s="1"/>
  <c r="E242" i="23"/>
  <c r="E173" i="23"/>
  <c r="G707" i="4"/>
  <c r="H707" i="4" s="1"/>
  <c r="K685" i="23"/>
  <c r="K262" i="23"/>
  <c r="K1110" i="23"/>
  <c r="K845" i="23"/>
  <c r="K797" i="23"/>
  <c r="E656" i="23"/>
  <c r="K1023" i="23"/>
  <c r="K485" i="23"/>
  <c r="G133" i="4"/>
  <c r="H133" i="4" s="1"/>
  <c r="E817" i="23"/>
  <c r="K125" i="23"/>
  <c r="K140" i="23"/>
  <c r="K1159" i="23"/>
  <c r="G63" i="4"/>
  <c r="H63" i="4" s="1"/>
  <c r="G160" i="4"/>
  <c r="H160" i="4" s="1"/>
  <c r="K276" i="23"/>
  <c r="G270" i="4"/>
  <c r="H270" i="4" s="1"/>
  <c r="K77" i="23"/>
  <c r="K100" i="23"/>
  <c r="G483" i="4"/>
  <c r="H483" i="4" s="1"/>
  <c r="K213" i="23"/>
  <c r="G229" i="4"/>
  <c r="H229" i="4" s="1"/>
  <c r="K418" i="23"/>
  <c r="K1093" i="23"/>
  <c r="K667" i="23"/>
  <c r="K145" i="23"/>
  <c r="K139" i="23"/>
  <c r="G241" i="4"/>
  <c r="H241" i="4" s="1"/>
  <c r="K31" i="23"/>
  <c r="K1116" i="23"/>
  <c r="K1140" i="23"/>
  <c r="G565" i="4"/>
  <c r="H565" i="4" s="1"/>
  <c r="K316" i="23"/>
  <c r="K970" i="23"/>
  <c r="G411" i="4"/>
  <c r="H411" i="4" s="1"/>
  <c r="K81" i="23"/>
  <c r="K16" i="23"/>
  <c r="G467" i="4"/>
  <c r="H467" i="4" s="1"/>
  <c r="G505" i="4"/>
  <c r="H505" i="4" s="1"/>
  <c r="K367" i="23"/>
  <c r="K526" i="23"/>
  <c r="K706" i="23"/>
  <c r="G500" i="4"/>
  <c r="H500" i="4" s="1"/>
  <c r="K867" i="23"/>
  <c r="G691" i="4"/>
  <c r="H691" i="4" s="1"/>
  <c r="K293" i="23"/>
  <c r="G360" i="4"/>
  <c r="H360" i="4" s="1"/>
  <c r="K1104" i="23"/>
  <c r="G203" i="4"/>
  <c r="H203" i="4" s="1"/>
  <c r="G420" i="4"/>
  <c r="H420" i="4" s="1"/>
  <c r="K1188" i="23"/>
  <c r="G73" i="4"/>
  <c r="H73" i="4" s="1"/>
  <c r="G511" i="4"/>
  <c r="H511" i="4" s="1"/>
  <c r="K560" i="23"/>
  <c r="G583" i="4"/>
  <c r="H583" i="4" s="1"/>
  <c r="G235" i="4"/>
  <c r="H235" i="4" s="1"/>
  <c r="G87" i="4"/>
  <c r="H87" i="4" s="1"/>
  <c r="K674" i="23"/>
  <c r="G481" i="4"/>
  <c r="H481" i="4" s="1"/>
  <c r="G334" i="4"/>
  <c r="H334" i="4" s="1"/>
  <c r="K345" i="23"/>
  <c r="K1029" i="23"/>
  <c r="K618" i="23"/>
  <c r="K1095" i="23"/>
  <c r="G700" i="4"/>
  <c r="H700" i="4" s="1"/>
  <c r="K20" i="23"/>
  <c r="G629" i="4"/>
  <c r="H629" i="4" s="1"/>
  <c r="K899" i="23"/>
  <c r="K1180" i="23"/>
  <c r="K664" i="23"/>
  <c r="G724" i="4"/>
  <c r="H724" i="4" s="1"/>
  <c r="K592" i="23"/>
  <c r="K479" i="23"/>
  <c r="K1162" i="23"/>
  <c r="G515" i="4"/>
  <c r="H515" i="4" s="1"/>
  <c r="K1003" i="23"/>
  <c r="G493" i="4"/>
  <c r="H493" i="4" s="1"/>
  <c r="K1108" i="23"/>
  <c r="G423" i="4"/>
  <c r="H423" i="4" s="1"/>
  <c r="K475" i="23"/>
  <c r="G306" i="4"/>
  <c r="H306" i="4" s="1"/>
  <c r="K214" i="23"/>
  <c r="K569" i="23"/>
  <c r="K471" i="23"/>
  <c r="G427" i="4"/>
  <c r="H427" i="4" s="1"/>
  <c r="G209" i="4"/>
  <c r="H209" i="4" s="1"/>
  <c r="K217" i="23"/>
  <c r="K1132" i="23"/>
  <c r="K1088" i="23"/>
  <c r="K97" i="23"/>
  <c r="K96" i="23"/>
  <c r="K546" i="23"/>
  <c r="K1070" i="23"/>
  <c r="K54" i="23"/>
  <c r="K491" i="23"/>
  <c r="G433" i="4"/>
  <c r="H433" i="4" s="1"/>
  <c r="G102" i="4"/>
  <c r="H102" i="4" s="1"/>
  <c r="K656" i="23"/>
  <c r="K118" i="23"/>
  <c r="K778" i="23"/>
  <c r="G655" i="4"/>
  <c r="H655" i="4" s="1"/>
  <c r="K303" i="23"/>
  <c r="K822" i="23"/>
  <c r="K980" i="23"/>
  <c r="K203" i="23"/>
  <c r="K575" i="23"/>
  <c r="G339" i="4"/>
  <c r="H339" i="4" s="1"/>
  <c r="K1185" i="23"/>
  <c r="F872" i="17"/>
  <c r="D975" i="17"/>
  <c r="F975" i="17" s="1"/>
  <c r="N976" i="17"/>
  <c r="A7" i="22"/>
  <c r="F7" i="22" l="1"/>
  <c r="G7" i="22"/>
  <c r="A5" i="22"/>
  <c r="G1" i="4"/>
  <c r="H2" i="4"/>
  <c r="K1" i="23"/>
  <c r="N977" i="17"/>
  <c r="D976" i="17"/>
  <c r="F976" i="17" s="1"/>
  <c r="P7" i="22"/>
  <c r="H7" i="22"/>
  <c r="D7" i="22"/>
  <c r="C7" i="22" l="1"/>
  <c r="I7" i="22"/>
  <c r="O7" i="22" s="1"/>
  <c r="B7" i="22"/>
  <c r="A8" i="22" s="1"/>
  <c r="C6" i="25"/>
  <c r="A11" i="25"/>
  <c r="N978" i="17"/>
  <c r="D977" i="17"/>
  <c r="F977" i="17" s="1"/>
  <c r="C11" i="25"/>
  <c r="F8" i="22" l="1"/>
  <c r="E8" i="22"/>
  <c r="G8" i="22"/>
  <c r="B8" i="22"/>
  <c r="D978" i="17"/>
  <c r="F978" i="17" s="1"/>
  <c r="N979" i="17"/>
  <c r="F11" i="25"/>
  <c r="D8" i="22"/>
  <c r="P8" i="22"/>
  <c r="D11" i="25" l="1"/>
  <c r="N11" i="25"/>
  <c r="H11" i="25" s="1"/>
  <c r="I11" i="25" s="1"/>
  <c r="C8" i="22"/>
  <c r="I8" i="22"/>
  <c r="O8" i="22" s="1"/>
  <c r="H8" i="22" s="1"/>
  <c r="E9" i="22"/>
  <c r="A9" i="22"/>
  <c r="D979" i="17"/>
  <c r="F979" i="17" s="1"/>
  <c r="N980" i="17"/>
  <c r="B12" i="25"/>
  <c r="C12" i="25" l="1"/>
  <c r="B13" i="25"/>
  <c r="A12" i="25"/>
  <c r="G9" i="22"/>
  <c r="B9" i="22"/>
  <c r="N981" i="17"/>
  <c r="D980" i="17"/>
  <c r="F980" i="17" s="1"/>
  <c r="F9" i="22"/>
  <c r="D9" i="22"/>
  <c r="P9" i="22"/>
  <c r="A13" i="25" l="1"/>
  <c r="C13" i="25"/>
  <c r="B14" i="25"/>
  <c r="I9" i="22"/>
  <c r="O9" i="22" s="1"/>
  <c r="H9" i="22" s="1"/>
  <c r="C9" i="22"/>
  <c r="E10" i="22"/>
  <c r="N982" i="17"/>
  <c r="D981" i="17"/>
  <c r="F981" i="17" s="1"/>
  <c r="F12" i="25"/>
  <c r="A10" i="22"/>
  <c r="D12" i="25" l="1"/>
  <c r="F10" i="22"/>
  <c r="B10" i="22"/>
  <c r="A11" i="22" s="1"/>
  <c r="B15" i="25"/>
  <c r="C14" i="25"/>
  <c r="A14" i="25"/>
  <c r="G10" i="22"/>
  <c r="N983" i="17"/>
  <c r="D982" i="17"/>
  <c r="F982" i="17" s="1"/>
  <c r="F13" i="25"/>
  <c r="G12" i="25"/>
  <c r="P10" i="22"/>
  <c r="D10" i="22"/>
  <c r="E11" i="22" l="1"/>
  <c r="D13" i="25"/>
  <c r="C10" i="22"/>
  <c r="I10" i="22"/>
  <c r="O10" i="22" s="1"/>
  <c r="H10" i="22" s="1"/>
  <c r="N12" i="25"/>
  <c r="C15" i="25"/>
  <c r="A15" i="25"/>
  <c r="B16" i="25"/>
  <c r="B11" i="22"/>
  <c r="G11" i="22"/>
  <c r="N984" i="17"/>
  <c r="D983" i="17"/>
  <c r="F983" i="17" s="1"/>
  <c r="P11" i="22"/>
  <c r="F14" i="25"/>
  <c r="D11" i="22"/>
  <c r="F11" i="22"/>
  <c r="G13" i="25"/>
  <c r="D14" i="25" l="1"/>
  <c r="N13" i="25"/>
  <c r="B17" i="25"/>
  <c r="C16" i="25"/>
  <c r="A16" i="25"/>
  <c r="C11" i="22"/>
  <c r="I11" i="22"/>
  <c r="O11" i="22" s="1"/>
  <c r="H11" i="22" s="1"/>
  <c r="E12" i="22"/>
  <c r="N985" i="17"/>
  <c r="D984" i="17"/>
  <c r="F984" i="17" s="1"/>
  <c r="A12" i="22"/>
  <c r="F15" i="25"/>
  <c r="G14" i="25"/>
  <c r="N14" i="25" l="1"/>
  <c r="D15" i="25"/>
  <c r="B12" i="22"/>
  <c r="A13" i="22" s="1"/>
  <c r="F12" i="22"/>
  <c r="G12" i="22"/>
  <c r="A17" i="25"/>
  <c r="B18" i="25"/>
  <c r="C17" i="25"/>
  <c r="E13" i="22"/>
  <c r="N986" i="17"/>
  <c r="D985" i="17"/>
  <c r="F985" i="17" s="1"/>
  <c r="G15" i="25"/>
  <c r="P12" i="22"/>
  <c r="D12" i="22"/>
  <c r="F16" i="25"/>
  <c r="N15" i="25" l="1"/>
  <c r="D16" i="25"/>
  <c r="I12" i="22"/>
  <c r="O12" i="22" s="1"/>
  <c r="H12" i="22" s="1"/>
  <c r="C12" i="22"/>
  <c r="B19" i="25"/>
  <c r="A18" i="25"/>
  <c r="C18" i="25"/>
  <c r="F13" i="22"/>
  <c r="B13" i="22"/>
  <c r="G13" i="22"/>
  <c r="D986" i="17"/>
  <c r="F986" i="17" s="1"/>
  <c r="N987" i="17"/>
  <c r="G16" i="25"/>
  <c r="F17" i="25"/>
  <c r="P13" i="22"/>
  <c r="D13" i="22"/>
  <c r="D17" i="25" l="1"/>
  <c r="N16" i="25"/>
  <c r="A19" i="25"/>
  <c r="G19" i="25"/>
  <c r="I13" i="22"/>
  <c r="O13" i="22" s="1"/>
  <c r="H13" i="22" s="1"/>
  <c r="C13" i="22"/>
  <c r="E14" i="22"/>
  <c r="A14" i="22"/>
  <c r="N988" i="17"/>
  <c r="D987" i="17"/>
  <c r="F987" i="17" s="1"/>
  <c r="C19" i="25"/>
  <c r="F18" i="25"/>
  <c r="G17" i="25"/>
  <c r="N17" i="25" l="1"/>
  <c r="D18" i="25"/>
  <c r="B14" i="22"/>
  <c r="D988" i="17"/>
  <c r="F988" i="17" s="1"/>
  <c r="N989" i="17"/>
  <c r="F19" i="25"/>
  <c r="P14" i="22"/>
  <c r="G18" i="25"/>
  <c r="F14" i="22"/>
  <c r="D14" i="22"/>
  <c r="N18" i="25" l="1"/>
  <c r="D19" i="25"/>
  <c r="N19" i="25"/>
  <c r="H19" i="25" s="1"/>
  <c r="L19" i="25" s="1"/>
  <c r="I19" i="25" s="1"/>
  <c r="G14" i="22"/>
  <c r="C14" i="22"/>
  <c r="I14" i="22"/>
  <c r="O14" i="22" s="1"/>
  <c r="H14" i="22" s="1"/>
  <c r="E15" i="22"/>
  <c r="N990" i="17"/>
  <c r="D989" i="17"/>
  <c r="F989" i="17" s="1"/>
  <c r="B20" i="25"/>
  <c r="A15" i="22"/>
  <c r="B21" i="25" l="1"/>
  <c r="A20" i="25"/>
  <c r="C20" i="25"/>
  <c r="D990" i="17"/>
  <c r="F990" i="17" s="1"/>
  <c r="N991" i="17"/>
  <c r="P15" i="22"/>
  <c r="H15" i="22"/>
  <c r="D15" i="22"/>
  <c r="B15" i="22" l="1"/>
  <c r="A16" i="22" s="1"/>
  <c r="B16" i="22" s="1"/>
  <c r="E17" i="22" s="1"/>
  <c r="F15" i="22"/>
  <c r="I15" i="22" s="1"/>
  <c r="O15" i="22" s="1"/>
  <c r="C15" i="22"/>
  <c r="A21" i="25"/>
  <c r="C21" i="25"/>
  <c r="B22" i="25"/>
  <c r="G15" i="22"/>
  <c r="D991" i="17"/>
  <c r="F991" i="17" s="1"/>
  <c r="N992" i="17"/>
  <c r="F20" i="25"/>
  <c r="D20" i="25" l="1"/>
  <c r="E16" i="22"/>
  <c r="A22" i="25"/>
  <c r="B23" i="25"/>
  <c r="C22" i="25"/>
  <c r="N993" i="17"/>
  <c r="D992" i="17"/>
  <c r="F992" i="17" s="1"/>
  <c r="D16" i="22"/>
  <c r="F21" i="25"/>
  <c r="G20" i="25"/>
  <c r="F16" i="22"/>
  <c r="P16" i="22"/>
  <c r="G16" i="22" l="1"/>
  <c r="D21" i="25"/>
  <c r="I16" i="22"/>
  <c r="O16" i="22" s="1"/>
  <c r="H16" i="22" s="1"/>
  <c r="C16" i="22"/>
  <c r="N20" i="25"/>
  <c r="B24" i="25"/>
  <c r="A23" i="25"/>
  <c r="C23" i="25"/>
  <c r="D993" i="17"/>
  <c r="F993" i="17" s="1"/>
  <c r="N994" i="17"/>
  <c r="A17" i="22"/>
  <c r="G21" i="25"/>
  <c r="F22" i="25"/>
  <c r="D22" i="25" l="1"/>
  <c r="N21" i="25"/>
  <c r="B17" i="22"/>
  <c r="A24" i="25"/>
  <c r="B25" i="25"/>
  <c r="C24" i="25"/>
  <c r="N995" i="17"/>
  <c r="D994" i="17"/>
  <c r="F994" i="17" s="1"/>
  <c r="P17" i="22"/>
  <c r="D17" i="22"/>
  <c r="F23" i="25"/>
  <c r="G22" i="25"/>
  <c r="F17" i="22"/>
  <c r="C17" i="22" l="1"/>
  <c r="I17" i="22"/>
  <c r="O17" i="22" s="1"/>
  <c r="H17" i="22" s="1"/>
  <c r="G17" i="22"/>
  <c r="D23" i="25"/>
  <c r="N22" i="25"/>
  <c r="G25" i="25"/>
  <c r="A25" i="25"/>
  <c r="E18" i="22"/>
  <c r="N996" i="17"/>
  <c r="D995" i="17"/>
  <c r="F995" i="17" s="1"/>
  <c r="G23" i="25"/>
  <c r="A18" i="22"/>
  <c r="F24" i="25"/>
  <c r="C25" i="25"/>
  <c r="D24" i="25" l="1"/>
  <c r="B18" i="22"/>
  <c r="N23" i="25"/>
  <c r="N997" i="17"/>
  <c r="D996" i="17"/>
  <c r="F996" i="17" s="1"/>
  <c r="F25" i="25"/>
  <c r="D18" i="22"/>
  <c r="G24" i="25"/>
  <c r="F18" i="22"/>
  <c r="P18" i="22"/>
  <c r="C18" i="22" l="1"/>
  <c r="I18" i="22"/>
  <c r="O18" i="22" s="1"/>
  <c r="H18" i="22" s="1"/>
  <c r="G18" i="22"/>
  <c r="N24" i="25"/>
  <c r="D25" i="25"/>
  <c r="N25" i="25"/>
  <c r="H25" i="25" s="1"/>
  <c r="L25" i="25" s="1"/>
  <c r="I25" i="25" s="1"/>
  <c r="E19" i="22"/>
  <c r="N998" i="17"/>
  <c r="D997" i="17"/>
  <c r="F997" i="17" s="1"/>
  <c r="B26" i="25"/>
  <c r="M25" i="25"/>
  <c r="A19" i="22"/>
  <c r="B19" i="22" l="1"/>
  <c r="B27" i="25"/>
  <c r="C26" i="25"/>
  <c r="A26" i="25"/>
  <c r="D998" i="17"/>
  <c r="F998" i="17" s="1"/>
  <c r="N999" i="17"/>
  <c r="F19" i="22"/>
  <c r="P19" i="22"/>
  <c r="D19" i="22"/>
  <c r="C19" i="22" l="1"/>
  <c r="I19" i="22"/>
  <c r="O19" i="22" s="1"/>
  <c r="H19" i="22" s="1"/>
  <c r="G19" i="22"/>
  <c r="E20" i="22"/>
  <c r="C27" i="25"/>
  <c r="A27" i="25"/>
  <c r="B28" i="25"/>
  <c r="N1000" i="17"/>
  <c r="D999" i="17"/>
  <c r="F999" i="17" s="1"/>
  <c r="F26" i="25"/>
  <c r="A20" i="22"/>
  <c r="D26" i="25" l="1"/>
  <c r="B29" i="25"/>
  <c r="A28" i="25"/>
  <c r="C28" i="25"/>
  <c r="N1001" i="17"/>
  <c r="D1000" i="17"/>
  <c r="F1000" i="17" s="1"/>
  <c r="F27" i="25"/>
  <c r="D20" i="22"/>
  <c r="P20" i="22"/>
  <c r="H20" i="22"/>
  <c r="G26" i="25"/>
  <c r="D27" i="25" l="1"/>
  <c r="N26" i="25"/>
  <c r="C20" i="22"/>
  <c r="F20" i="22"/>
  <c r="B20" i="22"/>
  <c r="B30" i="25"/>
  <c r="A29" i="25"/>
  <c r="C29" i="25"/>
  <c r="D1001" i="17"/>
  <c r="F1001" i="17" s="1"/>
  <c r="N1002" i="17"/>
  <c r="F28" i="25"/>
  <c r="G27" i="25"/>
  <c r="D28" i="25" l="1"/>
  <c r="N27" i="25"/>
  <c r="E21" i="22"/>
  <c r="A21" i="22"/>
  <c r="C30" i="25"/>
  <c r="B31" i="25"/>
  <c r="A30" i="25"/>
  <c r="I20" i="22"/>
  <c r="O20" i="22" s="1"/>
  <c r="G20" i="22"/>
  <c r="N1003" i="17"/>
  <c r="D1002" i="17"/>
  <c r="F1002" i="17" s="1"/>
  <c r="G28" i="25"/>
  <c r="F29" i="25"/>
  <c r="N28" i="25" l="1"/>
  <c r="D29" i="25"/>
  <c r="B21" i="22"/>
  <c r="C31" i="25"/>
  <c r="A31" i="25"/>
  <c r="B32" i="25"/>
  <c r="D1003" i="17"/>
  <c r="F1003" i="17" s="1"/>
  <c r="N1004" i="17"/>
  <c r="F30" i="25"/>
  <c r="G29" i="25"/>
  <c r="F21" i="22"/>
  <c r="P21" i="22"/>
  <c r="D21" i="22"/>
  <c r="D30" i="25" l="1"/>
  <c r="G21" i="22"/>
  <c r="N29" i="25"/>
  <c r="I21" i="22"/>
  <c r="O21" i="22" s="1"/>
  <c r="H21" i="22" s="1"/>
  <c r="C21" i="22"/>
  <c r="E22" i="22"/>
  <c r="A32" i="25"/>
  <c r="G32" i="25"/>
  <c r="N1005" i="17"/>
  <c r="D1004" i="17"/>
  <c r="F1004" i="17" s="1"/>
  <c r="G30" i="25"/>
  <c r="A22" i="22"/>
  <c r="F31" i="25"/>
  <c r="C32" i="25"/>
  <c r="B22" i="22" l="1"/>
  <c r="N30" i="25"/>
  <c r="D31" i="25"/>
  <c r="D1005" i="17"/>
  <c r="F1005" i="17" s="1"/>
  <c r="N1006" i="17"/>
  <c r="F32" i="25"/>
  <c r="F22" i="22"/>
  <c r="G31" i="25"/>
  <c r="D22" i="22"/>
  <c r="P22" i="22"/>
  <c r="C22" i="22" l="1"/>
  <c r="I22" i="22"/>
  <c r="O22" i="22" s="1"/>
  <c r="H22" i="22" s="1"/>
  <c r="N31" i="25"/>
  <c r="G22" i="22"/>
  <c r="D32" i="25"/>
  <c r="N32" i="25"/>
  <c r="H32" i="25" s="1"/>
  <c r="L32" i="25" s="1"/>
  <c r="I32" i="25" s="1"/>
  <c r="E23" i="22"/>
  <c r="N1007" i="17"/>
  <c r="D1006" i="17"/>
  <c r="F1006" i="17" s="1"/>
  <c r="A23" i="22"/>
  <c r="B33" i="25"/>
  <c r="B23" i="22" l="1"/>
  <c r="A33" i="25"/>
  <c r="C33" i="25"/>
  <c r="B34" i="25"/>
  <c r="N1008" i="17"/>
  <c r="D1007" i="17"/>
  <c r="F1007" i="17" s="1"/>
  <c r="P23" i="22"/>
  <c r="F23" i="22"/>
  <c r="D23" i="22"/>
  <c r="G23" i="22" l="1"/>
  <c r="C23" i="22"/>
  <c r="I23" i="22"/>
  <c r="O23" i="22" s="1"/>
  <c r="H23" i="22" s="1"/>
  <c r="E24" i="22"/>
  <c r="B35" i="25"/>
  <c r="C34" i="25"/>
  <c r="A34" i="25"/>
  <c r="D1008" i="17"/>
  <c r="F1008" i="17" s="1"/>
  <c r="N1009" i="17"/>
  <c r="F33" i="25"/>
  <c r="A24" i="22"/>
  <c r="B24" i="22" l="1"/>
  <c r="D33" i="25"/>
  <c r="C35" i="25"/>
  <c r="B36" i="25"/>
  <c r="A35" i="25"/>
  <c r="N1010" i="17"/>
  <c r="D1009" i="17"/>
  <c r="F1009" i="17" s="1"/>
  <c r="F34" i="25"/>
  <c r="F24" i="22"/>
  <c r="D24" i="22"/>
  <c r="P24" i="22"/>
  <c r="G33" i="25"/>
  <c r="G24" i="22" l="1"/>
  <c r="N33" i="25"/>
  <c r="D34" i="25"/>
  <c r="C24" i="22"/>
  <c r="I24" i="22"/>
  <c r="O24" i="22" s="1"/>
  <c r="H24" i="22" s="1"/>
  <c r="A36" i="25"/>
  <c r="B37" i="25"/>
  <c r="C36" i="25"/>
  <c r="E25" i="22"/>
  <c r="D1010" i="17"/>
  <c r="F1010" i="17" s="1"/>
  <c r="N1011" i="17"/>
  <c r="G34" i="25"/>
  <c r="A25" i="22"/>
  <c r="F35" i="25"/>
  <c r="N34" i="25" l="1"/>
  <c r="D35" i="25"/>
  <c r="B25" i="22"/>
  <c r="C37" i="25"/>
  <c r="B38" i="25"/>
  <c r="A37" i="25"/>
  <c r="N1012" i="17"/>
  <c r="D1011" i="17"/>
  <c r="F1011" i="17" s="1"/>
  <c r="P25" i="22"/>
  <c r="F36" i="25"/>
  <c r="G35" i="25"/>
  <c r="F25" i="22"/>
  <c r="D25" i="22"/>
  <c r="G25" i="22" l="1"/>
  <c r="C25" i="22"/>
  <c r="I25" i="22"/>
  <c r="O25" i="22" s="1"/>
  <c r="H25" i="22" s="1"/>
  <c r="N35" i="25"/>
  <c r="D36" i="25"/>
  <c r="A38" i="25"/>
  <c r="C38" i="25"/>
  <c r="B39" i="25"/>
  <c r="E26" i="22"/>
  <c r="N1013" i="17"/>
  <c r="D1012" i="17"/>
  <c r="F1012" i="17" s="1"/>
  <c r="A26" i="22"/>
  <c r="G36" i="25"/>
  <c r="F37" i="25"/>
  <c r="N36" i="25" l="1"/>
  <c r="B26" i="22"/>
  <c r="D37" i="25"/>
  <c r="A39" i="25"/>
  <c r="C39" i="25"/>
  <c r="B40" i="25"/>
  <c r="N1014" i="17"/>
  <c r="D1013" i="17"/>
  <c r="F1013" i="17" s="1"/>
  <c r="D26" i="22"/>
  <c r="G37" i="25"/>
  <c r="P26" i="22"/>
  <c r="F38" i="25"/>
  <c r="F26" i="22"/>
  <c r="N37" i="25" l="1"/>
  <c r="G26" i="22"/>
  <c r="D38" i="25"/>
  <c r="C26" i="22"/>
  <c r="I26" i="22"/>
  <c r="O26" i="22" s="1"/>
  <c r="H26" i="22" s="1"/>
  <c r="E27" i="22"/>
  <c r="C40" i="25"/>
  <c r="B41" i="25"/>
  <c r="A40" i="25"/>
  <c r="N1015" i="17"/>
  <c r="D1014" i="17"/>
  <c r="F1014" i="17" s="1"/>
  <c r="G38" i="25"/>
  <c r="A27" i="22"/>
  <c r="F39" i="25"/>
  <c r="N38" i="25" l="1"/>
  <c r="D39" i="25"/>
  <c r="B27" i="22"/>
  <c r="C41" i="25"/>
  <c r="B42" i="25"/>
  <c r="A41" i="25"/>
  <c r="N1016" i="17"/>
  <c r="D1015" i="17"/>
  <c r="F1015" i="17" s="1"/>
  <c r="P27" i="22"/>
  <c r="D27" i="22"/>
  <c r="G39" i="25"/>
  <c r="F40" i="25"/>
  <c r="F27" i="22"/>
  <c r="G27" i="22" l="1"/>
  <c r="D40" i="25"/>
  <c r="N39" i="25"/>
  <c r="C27" i="22"/>
  <c r="I27" i="22"/>
  <c r="O27" i="22" s="1"/>
  <c r="H27" i="22" s="1"/>
  <c r="B43" i="25"/>
  <c r="C42" i="25"/>
  <c r="A42" i="25"/>
  <c r="E28" i="22"/>
  <c r="N1017" i="17"/>
  <c r="D1016" i="17"/>
  <c r="F1016" i="17" s="1"/>
  <c r="F41" i="25"/>
  <c r="G40" i="25"/>
  <c r="A28" i="22"/>
  <c r="B28" i="22" l="1"/>
  <c r="N40" i="25"/>
  <c r="D41" i="25"/>
  <c r="C43" i="25"/>
  <c r="A43" i="25"/>
  <c r="B44" i="25"/>
  <c r="N1018" i="17"/>
  <c r="D1017" i="17"/>
  <c r="F1017" i="17" s="1"/>
  <c r="F42" i="25"/>
  <c r="G41" i="25"/>
  <c r="D28" i="22"/>
  <c r="P28" i="22"/>
  <c r="F28" i="22"/>
  <c r="N41" i="25" l="1"/>
  <c r="G28" i="22"/>
  <c r="C28" i="22"/>
  <c r="I28" i="22"/>
  <c r="O28" i="22" s="1"/>
  <c r="H28" i="22" s="1"/>
  <c r="D42" i="25"/>
  <c r="A44" i="25"/>
  <c r="G44" i="25"/>
  <c r="E29" i="22"/>
  <c r="D1018" i="17"/>
  <c r="F1018" i="17" s="1"/>
  <c r="N1019" i="17"/>
  <c r="G42" i="25"/>
  <c r="C44" i="25"/>
  <c r="F43" i="25"/>
  <c r="A29" i="22"/>
  <c r="N42" i="25" l="1"/>
  <c r="B29" i="22"/>
  <c r="D43" i="25"/>
  <c r="N1020" i="17"/>
  <c r="D1019" i="17"/>
  <c r="F1019" i="17" s="1"/>
  <c r="F44" i="25"/>
  <c r="G43" i="25"/>
  <c r="P29" i="22"/>
  <c r="F29" i="22"/>
  <c r="D29" i="22"/>
  <c r="N43" i="25" l="1"/>
  <c r="I29" i="22"/>
  <c r="O29" i="22" s="1"/>
  <c r="H29" i="22" s="1"/>
  <c r="C29" i="22"/>
  <c r="G29" i="22"/>
  <c r="D44" i="25"/>
  <c r="B45" i="25"/>
  <c r="N44" i="25"/>
  <c r="E30" i="22"/>
  <c r="N1021" i="17"/>
  <c r="D1020" i="17"/>
  <c r="F1020" i="17" s="1"/>
  <c r="A30" i="22"/>
  <c r="M44" i="25"/>
  <c r="H44" i="25" l="1"/>
  <c r="L44" i="25" s="1"/>
  <c r="I44" i="25" s="1"/>
  <c r="G45" i="25"/>
  <c r="A45" i="25"/>
  <c r="N1022" i="17"/>
  <c r="D1021" i="17"/>
  <c r="F1021" i="17" s="1"/>
  <c r="H30" i="22"/>
  <c r="P30" i="22"/>
  <c r="D30" i="22"/>
  <c r="C45" i="25"/>
  <c r="C30" i="22" l="1"/>
  <c r="B30" i="22"/>
  <c r="F30" i="22"/>
  <c r="N1023" i="17"/>
  <c r="D1022" i="17"/>
  <c r="F1022" i="17" s="1"/>
  <c r="F45" i="25"/>
  <c r="D45" i="25" l="1"/>
  <c r="N45" i="25"/>
  <c r="H45" i="25" s="1"/>
  <c r="L45" i="25" s="1"/>
  <c r="I45" i="25" s="1"/>
  <c r="I30" i="22"/>
  <c r="O30" i="22" s="1"/>
  <c r="G30" i="22"/>
  <c r="E31" i="22"/>
  <c r="A31" i="22"/>
  <c r="N1024" i="17"/>
  <c r="D1023" i="17"/>
  <c r="F1023" i="17" s="1"/>
  <c r="M45" i="25"/>
  <c r="B46" i="25"/>
  <c r="A46" i="25" l="1"/>
  <c r="C46" i="25"/>
  <c r="B47" i="25"/>
  <c r="B31" i="22"/>
  <c r="D1024" i="17"/>
  <c r="F1024" i="17" s="1"/>
  <c r="N1025" i="17"/>
  <c r="D31" i="22"/>
  <c r="F31" i="22"/>
  <c r="P31" i="22"/>
  <c r="G31" i="22" l="1"/>
  <c r="C31" i="22"/>
  <c r="I31" i="22"/>
  <c r="O31" i="22" s="1"/>
  <c r="H31" i="22" s="1"/>
  <c r="C47" i="25"/>
  <c r="A47" i="25"/>
  <c r="B48" i="25"/>
  <c r="E32" i="22"/>
  <c r="D1025" i="17"/>
  <c r="F1025" i="17" s="1"/>
  <c r="N1026" i="17"/>
  <c r="F46" i="25"/>
  <c r="A32" i="22"/>
  <c r="D46" i="25" l="1"/>
  <c r="B32" i="22"/>
  <c r="A48" i="25"/>
  <c r="B49" i="25"/>
  <c r="C48" i="25"/>
  <c r="D1026" i="17"/>
  <c r="F1026" i="17" s="1"/>
  <c r="N1027" i="17"/>
  <c r="P32" i="22"/>
  <c r="F32" i="22"/>
  <c r="D32" i="22"/>
  <c r="F47" i="25"/>
  <c r="G46" i="25"/>
  <c r="D47" i="25" l="1"/>
  <c r="G32" i="22"/>
  <c r="N46" i="25"/>
  <c r="C32" i="22"/>
  <c r="I32" i="22"/>
  <c r="O32" i="22" s="1"/>
  <c r="H32" i="22" s="1"/>
  <c r="B50" i="25"/>
  <c r="A49" i="25"/>
  <c r="C49" i="25"/>
  <c r="E33" i="22"/>
  <c r="D1027" i="17"/>
  <c r="F1027" i="17" s="1"/>
  <c r="N1028" i="17"/>
  <c r="A33" i="22"/>
  <c r="G47" i="25"/>
  <c r="F48" i="25"/>
  <c r="B33" i="22" l="1"/>
  <c r="D48" i="25"/>
  <c r="N47" i="25"/>
  <c r="C50" i="25"/>
  <c r="B51" i="25"/>
  <c r="A50" i="25"/>
  <c r="N1029" i="17"/>
  <c r="D1028" i="17"/>
  <c r="F1028" i="17" s="1"/>
  <c r="D33" i="22"/>
  <c r="F49" i="25"/>
  <c r="P33" i="22"/>
  <c r="G48" i="25"/>
  <c r="F33" i="22"/>
  <c r="D49" i="25" l="1"/>
  <c r="G33" i="22"/>
  <c r="N48" i="25"/>
  <c r="C33" i="22"/>
  <c r="I33" i="22"/>
  <c r="O33" i="22" s="1"/>
  <c r="H33" i="22" s="1"/>
  <c r="A51" i="25"/>
  <c r="C51" i="25"/>
  <c r="B52" i="25"/>
  <c r="E34" i="22"/>
  <c r="D1029" i="17"/>
  <c r="F1029" i="17" s="1"/>
  <c r="N1030" i="17"/>
  <c r="A34" i="22"/>
  <c r="G49" i="25"/>
  <c r="F50" i="25"/>
  <c r="B34" i="22" l="1"/>
  <c r="D50" i="25"/>
  <c r="N49" i="25"/>
  <c r="B53" i="25"/>
  <c r="C52" i="25"/>
  <c r="A52" i="25"/>
  <c r="N1031" i="17"/>
  <c r="D1030" i="17"/>
  <c r="F1030" i="17" s="1"/>
  <c r="F34" i="22"/>
  <c r="F51" i="25"/>
  <c r="D34" i="22"/>
  <c r="G50" i="25"/>
  <c r="P34" i="22"/>
  <c r="D51" i="25" l="1"/>
  <c r="N50" i="25"/>
  <c r="I34" i="22"/>
  <c r="O34" i="22" s="1"/>
  <c r="H34" i="22" s="1"/>
  <c r="C34" i="22"/>
  <c r="G34" i="22"/>
  <c r="B54" i="25"/>
  <c r="C53" i="25"/>
  <c r="A53" i="25"/>
  <c r="E35" i="22"/>
  <c r="N1032" i="17"/>
  <c r="D1031" i="17"/>
  <c r="F1031" i="17" s="1"/>
  <c r="A35" i="22"/>
  <c r="F52" i="25"/>
  <c r="G51" i="25"/>
  <c r="D52" i="25" l="1"/>
  <c r="B35" i="22"/>
  <c r="N51" i="25"/>
  <c r="G54" i="25"/>
  <c r="A54" i="25"/>
  <c r="N1033" i="17"/>
  <c r="D1032" i="17"/>
  <c r="F1032" i="17" s="1"/>
  <c r="D35" i="22"/>
  <c r="F53" i="25"/>
  <c r="P35" i="22"/>
  <c r="F35" i="22"/>
  <c r="G52" i="25"/>
  <c r="C54" i="25"/>
  <c r="G35" i="22" l="1"/>
  <c r="D53" i="25"/>
  <c r="C35" i="22"/>
  <c r="I35" i="22"/>
  <c r="O35" i="22" s="1"/>
  <c r="H35" i="22" s="1"/>
  <c r="N52" i="25"/>
  <c r="E36" i="22"/>
  <c r="N1034" i="17"/>
  <c r="D1033" i="17"/>
  <c r="F1033" i="17" s="1"/>
  <c r="F54" i="25"/>
  <c r="G53" i="25"/>
  <c r="A36" i="22"/>
  <c r="B36" i="22" l="1"/>
  <c r="N53" i="25"/>
  <c r="D54" i="25"/>
  <c r="B55" i="25"/>
  <c r="N54" i="25"/>
  <c r="H54" i="25" s="1"/>
  <c r="L54" i="25" s="1"/>
  <c r="I54" i="25" s="1"/>
  <c r="N1035" i="17"/>
  <c r="D1034" i="17"/>
  <c r="F1034" i="17" s="1"/>
  <c r="F36" i="22"/>
  <c r="M54" i="25"/>
  <c r="D36" i="22"/>
  <c r="P36" i="22"/>
  <c r="G36" i="22" l="1"/>
  <c r="C36" i="22"/>
  <c r="I36" i="22"/>
  <c r="O36" i="22" s="1"/>
  <c r="H36" i="22" s="1"/>
  <c r="G55" i="25"/>
  <c r="A55" i="25"/>
  <c r="E37" i="22"/>
  <c r="D1035" i="17"/>
  <c r="F1035" i="17" s="1"/>
  <c r="N1036" i="17"/>
  <c r="A37" i="22"/>
  <c r="C55" i="25"/>
  <c r="N1037" i="17" l="1"/>
  <c r="D1036" i="17"/>
  <c r="F1036" i="17" s="1"/>
  <c r="D37" i="22"/>
  <c r="H37" i="22"/>
  <c r="F55" i="25"/>
  <c r="P37" i="22"/>
  <c r="C37" i="22" l="1"/>
  <c r="F37" i="22"/>
  <c r="B37" i="22"/>
  <c r="D55" i="25"/>
  <c r="B56" i="25"/>
  <c r="N55" i="25"/>
  <c r="N1038" i="17"/>
  <c r="D1037" i="17"/>
  <c r="F1037" i="17" s="1"/>
  <c r="M55" i="25"/>
  <c r="H55" i="25" l="1"/>
  <c r="L55" i="25" s="1"/>
  <c r="I55" i="25" s="1"/>
  <c r="E38" i="22"/>
  <c r="A38" i="22"/>
  <c r="A56" i="25"/>
  <c r="G56" i="25"/>
  <c r="I37" i="22"/>
  <c r="O37" i="22" s="1"/>
  <c r="G37" i="22"/>
  <c r="N1039" i="17"/>
  <c r="D1038" i="17"/>
  <c r="F1038" i="17" s="1"/>
  <c r="C56" i="25"/>
  <c r="B38" i="22" l="1"/>
  <c r="D1039" i="17"/>
  <c r="F1039" i="17" s="1"/>
  <c r="N1040" i="17"/>
  <c r="D38" i="22"/>
  <c r="F38" i="22"/>
  <c r="P38" i="22"/>
  <c r="F56" i="25"/>
  <c r="G38" i="22" l="1"/>
  <c r="C38" i="22"/>
  <c r="I38" i="22"/>
  <c r="O38" i="22" s="1"/>
  <c r="H38" i="22" s="1"/>
  <c r="D56" i="25"/>
  <c r="N56" i="25"/>
  <c r="E39" i="22"/>
  <c r="D1040" i="17"/>
  <c r="F1040" i="17" s="1"/>
  <c r="N1041" i="17"/>
  <c r="M56" i="25"/>
  <c r="B57" i="25"/>
  <c r="A39" i="22"/>
  <c r="B39" i="22" l="1"/>
  <c r="B58" i="25"/>
  <c r="A57" i="25"/>
  <c r="C57" i="25"/>
  <c r="H56" i="25"/>
  <c r="L56" i="25" s="1"/>
  <c r="I56" i="25" s="1"/>
  <c r="D1041" i="17"/>
  <c r="F1041" i="17" s="1"/>
  <c r="N1042" i="17"/>
  <c r="F39" i="22"/>
  <c r="D39" i="22"/>
  <c r="P39" i="22"/>
  <c r="G39" i="22" l="1"/>
  <c r="C39" i="22"/>
  <c r="I39" i="22"/>
  <c r="O39" i="22" s="1"/>
  <c r="H39" i="22" s="1"/>
  <c r="E40" i="22"/>
  <c r="A58" i="25"/>
  <c r="B59" i="25"/>
  <c r="C58" i="25"/>
  <c r="D1042" i="17"/>
  <c r="F1042" i="17" s="1"/>
  <c r="N1043" i="17"/>
  <c r="F57" i="25"/>
  <c r="A40" i="22"/>
  <c r="D57" i="25" l="1"/>
  <c r="B40" i="22"/>
  <c r="B60" i="25"/>
  <c r="C59" i="25"/>
  <c r="A59" i="25"/>
  <c r="D1043" i="17"/>
  <c r="F1043" i="17" s="1"/>
  <c r="N1044" i="17"/>
  <c r="P40" i="22"/>
  <c r="F58" i="25"/>
  <c r="G57" i="25"/>
  <c r="D40" i="22"/>
  <c r="F40" i="22"/>
  <c r="C40" i="22" l="1"/>
  <c r="I40" i="22"/>
  <c r="O40" i="22" s="1"/>
  <c r="H40" i="22" s="1"/>
  <c r="D58" i="25"/>
  <c r="G40" i="22"/>
  <c r="N57" i="25"/>
  <c r="A60" i="25"/>
  <c r="B61" i="25"/>
  <c r="C60" i="25"/>
  <c r="E41" i="22"/>
  <c r="D1044" i="17"/>
  <c r="F1044" i="17" s="1"/>
  <c r="N1045" i="17"/>
  <c r="A41" i="22"/>
  <c r="F59" i="25"/>
  <c r="G58" i="25"/>
  <c r="B41" i="22" l="1"/>
  <c r="D59" i="25"/>
  <c r="N58" i="25"/>
  <c r="C61" i="25"/>
  <c r="A61" i="25"/>
  <c r="B62" i="25"/>
  <c r="D1045" i="17"/>
  <c r="F1045" i="17" s="1"/>
  <c r="N1046" i="17"/>
  <c r="P41" i="22"/>
  <c r="F60" i="25"/>
  <c r="F41" i="22"/>
  <c r="G59" i="25"/>
  <c r="D41" i="22"/>
  <c r="D60" i="25" l="1"/>
  <c r="C41" i="22"/>
  <c r="I41" i="22"/>
  <c r="O41" i="22" s="1"/>
  <c r="H41" i="22" s="1"/>
  <c r="N59" i="25"/>
  <c r="G41" i="22"/>
  <c r="C62" i="25"/>
  <c r="A62" i="25"/>
  <c r="B63" i="25"/>
  <c r="E42" i="22"/>
  <c r="D1046" i="17"/>
  <c r="F1046" i="17" s="1"/>
  <c r="N1047" i="17"/>
  <c r="G60" i="25"/>
  <c r="A42" i="22"/>
  <c r="F61" i="25"/>
  <c r="B42" i="22" l="1"/>
  <c r="N60" i="25"/>
  <c r="D61" i="25"/>
  <c r="B64" i="25"/>
  <c r="A63" i="25"/>
  <c r="C63" i="25"/>
  <c r="D1047" i="17"/>
  <c r="F1047" i="17" s="1"/>
  <c r="N1048" i="17"/>
  <c r="D42" i="22"/>
  <c r="G61" i="25"/>
  <c r="F62" i="25"/>
  <c r="F42" i="22"/>
  <c r="P42" i="22"/>
  <c r="N61" i="25" l="1"/>
  <c r="G42" i="22"/>
  <c r="D62" i="25"/>
  <c r="C42" i="22"/>
  <c r="I42" i="22"/>
  <c r="O42" i="22" s="1"/>
  <c r="H42" i="22" s="1"/>
  <c r="E43" i="22"/>
  <c r="A64" i="25"/>
  <c r="B65" i="25"/>
  <c r="C64" i="25"/>
  <c r="N1049" i="17"/>
  <c r="D1048" i="17"/>
  <c r="F1048" i="17" s="1"/>
  <c r="A43" i="22"/>
  <c r="G62" i="25"/>
  <c r="F63" i="25"/>
  <c r="B43" i="22" l="1"/>
  <c r="D63" i="25"/>
  <c r="N62" i="25"/>
  <c r="C65" i="25"/>
  <c r="A65" i="25"/>
  <c r="B66" i="25"/>
  <c r="N1050" i="17"/>
  <c r="D1049" i="17"/>
  <c r="F1049" i="17" s="1"/>
  <c r="P43" i="22"/>
  <c r="F43" i="22"/>
  <c r="F64" i="25"/>
  <c r="D43" i="22"/>
  <c r="G63" i="25"/>
  <c r="G43" i="22" l="1"/>
  <c r="N63" i="25"/>
  <c r="C43" i="22"/>
  <c r="I43" i="22"/>
  <c r="O43" i="22" s="1"/>
  <c r="H43" i="22" s="1"/>
  <c r="D64" i="25"/>
  <c r="B67" i="25"/>
  <c r="C66" i="25"/>
  <c r="A66" i="25"/>
  <c r="E44" i="22"/>
  <c r="D1050" i="17"/>
  <c r="F1050" i="17" s="1"/>
  <c r="N1051" i="17"/>
  <c r="F65" i="25"/>
  <c r="A44" i="22"/>
  <c r="G64" i="25"/>
  <c r="B44" i="22" l="1"/>
  <c r="D65" i="25"/>
  <c r="N64" i="25"/>
  <c r="A67" i="25"/>
  <c r="B68" i="25"/>
  <c r="C67" i="25"/>
  <c r="N1052" i="17"/>
  <c r="D1051" i="17"/>
  <c r="F1051" i="17" s="1"/>
  <c r="P44" i="22"/>
  <c r="F66" i="25"/>
  <c r="D44" i="22"/>
  <c r="G65" i="25"/>
  <c r="F44" i="22"/>
  <c r="D66" i="25" l="1"/>
  <c r="G44" i="22"/>
  <c r="N65" i="25"/>
  <c r="C44" i="22"/>
  <c r="I44" i="22"/>
  <c r="O44" i="22" s="1"/>
  <c r="H44" i="22" s="1"/>
  <c r="A68" i="25"/>
  <c r="B69" i="25"/>
  <c r="C68" i="25"/>
  <c r="E45" i="22"/>
  <c r="N1053" i="17"/>
  <c r="D1052" i="17"/>
  <c r="F1052" i="17" s="1"/>
  <c r="A45" i="22"/>
  <c r="F67" i="25"/>
  <c r="G66" i="25"/>
  <c r="B45" i="22" l="1"/>
  <c r="D67" i="25"/>
  <c r="N66" i="25"/>
  <c r="B70" i="25"/>
  <c r="C69" i="25"/>
  <c r="A69" i="25"/>
  <c r="D1053" i="17"/>
  <c r="F1053" i="17" s="1"/>
  <c r="N1054" i="17"/>
  <c r="P45" i="22"/>
  <c r="F45" i="22"/>
  <c r="D45" i="22"/>
  <c r="G67" i="25"/>
  <c r="F68" i="25"/>
  <c r="G45" i="22" l="1"/>
  <c r="D68" i="25"/>
  <c r="N67" i="25"/>
  <c r="C45" i="22"/>
  <c r="I45" i="22"/>
  <c r="O45" i="22" s="1"/>
  <c r="H45" i="22" s="1"/>
  <c r="A70" i="25"/>
  <c r="B71" i="25"/>
  <c r="C70" i="25"/>
  <c r="E46" i="22"/>
  <c r="D1054" i="17"/>
  <c r="F1054" i="17" s="1"/>
  <c r="N1055" i="17"/>
  <c r="A46" i="22"/>
  <c r="G68" i="25"/>
  <c r="F69" i="25"/>
  <c r="D69" i="25" l="1"/>
  <c r="N68" i="25"/>
  <c r="B72" i="25"/>
  <c r="A71" i="25"/>
  <c r="C71" i="25"/>
  <c r="D1055" i="17"/>
  <c r="F1055" i="17" s="1"/>
  <c r="N1056" i="17"/>
  <c r="F70" i="25"/>
  <c r="P46" i="22"/>
  <c r="G69" i="25"/>
  <c r="D46" i="22"/>
  <c r="H46" i="22"/>
  <c r="N69" i="25" l="1"/>
  <c r="D70" i="25"/>
  <c r="C46" i="22"/>
  <c r="B46" i="22"/>
  <c r="F46" i="22"/>
  <c r="G46" i="22" s="1"/>
  <c r="B73" i="25"/>
  <c r="C72" i="25"/>
  <c r="A72" i="25"/>
  <c r="D1056" i="17"/>
  <c r="F1056" i="17" s="1"/>
  <c r="N1057" i="17"/>
  <c r="G70" i="25"/>
  <c r="F71" i="25"/>
  <c r="I46" i="22" l="1"/>
  <c r="O46" i="22" s="1"/>
  <c r="N70" i="25"/>
  <c r="D71" i="25"/>
  <c r="E47" i="22"/>
  <c r="A47" i="22"/>
  <c r="A73" i="25"/>
  <c r="C73" i="25"/>
  <c r="B74" i="25"/>
  <c r="D1057" i="17"/>
  <c r="F1057" i="17" s="1"/>
  <c r="N1058" i="17"/>
  <c r="F72" i="25"/>
  <c r="G71" i="25"/>
  <c r="D72" i="25" l="1"/>
  <c r="N71" i="25"/>
  <c r="B75" i="25"/>
  <c r="A74" i="25"/>
  <c r="C74" i="25"/>
  <c r="B47" i="22"/>
  <c r="N1059" i="17"/>
  <c r="D1058" i="17"/>
  <c r="F1058" i="17" s="1"/>
  <c r="D47" i="22"/>
  <c r="G72" i="25"/>
  <c r="F47" i="22"/>
  <c r="P47" i="22"/>
  <c r="F73" i="25"/>
  <c r="C47" i="22" l="1"/>
  <c r="I47" i="22"/>
  <c r="O47" i="22" s="1"/>
  <c r="H47" i="22" s="1"/>
  <c r="G47" i="22"/>
  <c r="N72" i="25"/>
  <c r="D73" i="25"/>
  <c r="A75" i="25"/>
  <c r="B76" i="25"/>
  <c r="C75" i="25"/>
  <c r="E48" i="22"/>
  <c r="D1059" i="17"/>
  <c r="F1059" i="17" s="1"/>
  <c r="N1060" i="17"/>
  <c r="F74" i="25"/>
  <c r="A48" i="22"/>
  <c r="G73" i="25"/>
  <c r="B48" i="22" l="1"/>
  <c r="D74" i="25"/>
  <c r="N73" i="25"/>
  <c r="A76" i="25"/>
  <c r="B77" i="25"/>
  <c r="C76" i="25"/>
  <c r="N1061" i="17"/>
  <c r="D1060" i="17"/>
  <c r="F1060" i="17" s="1"/>
  <c r="F48" i="22"/>
  <c r="F75" i="25"/>
  <c r="P48" i="22"/>
  <c r="D48" i="22"/>
  <c r="G74" i="25"/>
  <c r="D75" i="25" l="1"/>
  <c r="N74" i="25"/>
  <c r="C48" i="22"/>
  <c r="I48" i="22"/>
  <c r="O48" i="22" s="1"/>
  <c r="H48" i="22" s="1"/>
  <c r="G48" i="22"/>
  <c r="B78" i="25"/>
  <c r="C77" i="25"/>
  <c r="A77" i="25"/>
  <c r="E49" i="22"/>
  <c r="N1062" i="17"/>
  <c r="D1061" i="17"/>
  <c r="F1061" i="17" s="1"/>
  <c r="F76" i="25"/>
  <c r="A49" i="22"/>
  <c r="G75" i="25"/>
  <c r="D76" i="25" l="1"/>
  <c r="N75" i="25"/>
  <c r="A78" i="25"/>
  <c r="B79" i="25"/>
  <c r="C78" i="25"/>
  <c r="D1062" i="17"/>
  <c r="F1062" i="17" s="1"/>
  <c r="N1063" i="17"/>
  <c r="H49" i="22"/>
  <c r="D49" i="22"/>
  <c r="G76" i="25"/>
  <c r="P49" i="22"/>
  <c r="F77" i="25"/>
  <c r="D77" i="25" l="1"/>
  <c r="N76" i="25"/>
  <c r="C49" i="22"/>
  <c r="B49" i="22"/>
  <c r="F49" i="22"/>
  <c r="G49" i="22" s="1"/>
  <c r="C79" i="25"/>
  <c r="A79" i="25"/>
  <c r="B80" i="25"/>
  <c r="D1063" i="17"/>
  <c r="F1063" i="17" s="1"/>
  <c r="N1064" i="17"/>
  <c r="F78" i="25"/>
  <c r="G77" i="25"/>
  <c r="N77" i="25" l="1"/>
  <c r="D78" i="25"/>
  <c r="A80" i="25"/>
  <c r="B81" i="25"/>
  <c r="C80" i="25"/>
  <c r="E50" i="22"/>
  <c r="A50" i="22"/>
  <c r="I49" i="22"/>
  <c r="O49" i="22" s="1"/>
  <c r="N1065" i="17"/>
  <c r="D1064" i="17"/>
  <c r="F1064" i="17" s="1"/>
  <c r="G78" i="25"/>
  <c r="F79" i="25"/>
  <c r="D79" i="25" l="1"/>
  <c r="N78" i="25"/>
  <c r="B50" i="22"/>
  <c r="B82" i="25"/>
  <c r="C81" i="25"/>
  <c r="A81" i="25"/>
  <c r="N1066" i="17"/>
  <c r="D1065" i="17"/>
  <c r="F1065" i="17" s="1"/>
  <c r="F80" i="25"/>
  <c r="P50" i="22"/>
  <c r="G79" i="25"/>
  <c r="D50" i="22"/>
  <c r="F50" i="22"/>
  <c r="C50" i="22" l="1"/>
  <c r="I50" i="22"/>
  <c r="O50" i="22" s="1"/>
  <c r="H50" i="22" s="1"/>
  <c r="G50" i="22"/>
  <c r="N79" i="25"/>
  <c r="D80" i="25"/>
  <c r="B83" i="25"/>
  <c r="A82" i="25"/>
  <c r="C82" i="25"/>
  <c r="E51" i="22"/>
  <c r="N1067" i="17"/>
  <c r="D1066" i="17"/>
  <c r="F1066" i="17" s="1"/>
  <c r="A51" i="22"/>
  <c r="F81" i="25"/>
  <c r="G80" i="25"/>
  <c r="D81" i="25" l="1"/>
  <c r="B51" i="22"/>
  <c r="N80" i="25"/>
  <c r="A83" i="25"/>
  <c r="C83" i="25"/>
  <c r="B84" i="25"/>
  <c r="N1068" i="17"/>
  <c r="D1067" i="17"/>
  <c r="F1067" i="17" s="1"/>
  <c r="G81" i="25"/>
  <c r="D51" i="22"/>
  <c r="F51" i="22"/>
  <c r="F82" i="25"/>
  <c r="P51" i="22"/>
  <c r="C51" i="22" l="1"/>
  <c r="I51" i="22"/>
  <c r="O51" i="22" s="1"/>
  <c r="H51" i="22" s="1"/>
  <c r="G51" i="22"/>
  <c r="D82" i="25"/>
  <c r="N81" i="25"/>
  <c r="B85" i="25"/>
  <c r="C84" i="25"/>
  <c r="A84" i="25"/>
  <c r="E52" i="22"/>
  <c r="D1068" i="17"/>
  <c r="F1068" i="17" s="1"/>
  <c r="N1069" i="17"/>
  <c r="A52" i="22"/>
  <c r="G82" i="25"/>
  <c r="F83" i="25"/>
  <c r="N82" i="25" l="1"/>
  <c r="D83" i="25"/>
  <c r="B86" i="25"/>
  <c r="A85" i="25"/>
  <c r="C85" i="25"/>
  <c r="D1069" i="17"/>
  <c r="F1069" i="17" s="1"/>
  <c r="N1070" i="17"/>
  <c r="P52" i="22"/>
  <c r="G83" i="25"/>
  <c r="H52" i="22"/>
  <c r="F84" i="25"/>
  <c r="D52" i="22"/>
  <c r="N83" i="25" l="1"/>
  <c r="C52" i="22"/>
  <c r="B52" i="22"/>
  <c r="F52" i="22"/>
  <c r="D84" i="25"/>
  <c r="C86" i="25"/>
  <c r="B87" i="25"/>
  <c r="A86" i="25"/>
  <c r="N1071" i="17"/>
  <c r="D1070" i="17"/>
  <c r="F1070" i="17" s="1"/>
  <c r="F85" i="25"/>
  <c r="G84" i="25"/>
  <c r="N84" i="25" l="1"/>
  <c r="D85" i="25"/>
  <c r="I52" i="22"/>
  <c r="O52" i="22" s="1"/>
  <c r="G52" i="22"/>
  <c r="E53" i="22"/>
  <c r="A53" i="22"/>
  <c r="B88" i="25"/>
  <c r="C87" i="25"/>
  <c r="A87" i="25"/>
  <c r="N1072" i="17"/>
  <c r="D1071" i="17"/>
  <c r="F1071" i="17" s="1"/>
  <c r="G85" i="25"/>
  <c r="F86" i="25"/>
  <c r="D86" i="25" l="1"/>
  <c r="N85" i="25"/>
  <c r="B53" i="22"/>
  <c r="A88" i="25"/>
  <c r="B89" i="25"/>
  <c r="C88" i="25"/>
  <c r="N1073" i="17"/>
  <c r="D1072" i="17"/>
  <c r="F1072" i="17" s="1"/>
  <c r="D53" i="22"/>
  <c r="F87" i="25"/>
  <c r="P53" i="22"/>
  <c r="F53" i="22"/>
  <c r="G86" i="25"/>
  <c r="G53" i="22" l="1"/>
  <c r="D87" i="25"/>
  <c r="N86" i="25"/>
  <c r="C53" i="22"/>
  <c r="I53" i="22"/>
  <c r="O53" i="22" s="1"/>
  <c r="H53" i="22" s="1"/>
  <c r="A89" i="25"/>
  <c r="G89" i="25"/>
  <c r="E54" i="22"/>
  <c r="D1073" i="17"/>
  <c r="F1073" i="17" s="1"/>
  <c r="N1074" i="17"/>
  <c r="F88" i="25"/>
  <c r="A54" i="22"/>
  <c r="G87" i="25"/>
  <c r="C89" i="25"/>
  <c r="B54" i="22" l="1"/>
  <c r="D88" i="25"/>
  <c r="N87" i="25"/>
  <c r="N1075" i="17"/>
  <c r="D1074" i="17"/>
  <c r="F1074" i="17" s="1"/>
  <c r="G88" i="25"/>
  <c r="F89" i="25"/>
  <c r="F54" i="22"/>
  <c r="D54" i="22"/>
  <c r="P54" i="22"/>
  <c r="G54" i="22" l="1"/>
  <c r="N88" i="25"/>
  <c r="C54" i="22"/>
  <c r="I54" i="22"/>
  <c r="O54" i="22" s="1"/>
  <c r="H54" i="22" s="1"/>
  <c r="D89" i="25"/>
  <c r="B90" i="25"/>
  <c r="N89" i="25"/>
  <c r="E55" i="22"/>
  <c r="D1075" i="17"/>
  <c r="F1075" i="17" s="1"/>
  <c r="N1076" i="17"/>
  <c r="A55" i="22"/>
  <c r="M89" i="25"/>
  <c r="B55" i="22" l="1"/>
  <c r="G90" i="25"/>
  <c r="A90" i="25"/>
  <c r="D1076" i="17"/>
  <c r="F1076" i="17" s="1"/>
  <c r="N1077" i="17"/>
  <c r="F55" i="22"/>
  <c r="D55" i="22"/>
  <c r="C90" i="25"/>
  <c r="P55" i="22"/>
  <c r="G55" i="22" l="1"/>
  <c r="C55" i="22"/>
  <c r="I55" i="22"/>
  <c r="O55" i="22" s="1"/>
  <c r="H55" i="22" s="1"/>
  <c r="E56" i="22"/>
  <c r="N1078" i="17"/>
  <c r="D1077" i="17"/>
  <c r="F1077" i="17" s="1"/>
  <c r="F90" i="25"/>
  <c r="A56" i="22"/>
  <c r="B56" i="22" l="1"/>
  <c r="D90" i="25"/>
  <c r="N90" i="25"/>
  <c r="N1079" i="17"/>
  <c r="D1078" i="17"/>
  <c r="F1078" i="17" s="1"/>
  <c r="P56" i="22"/>
  <c r="D56" i="22"/>
  <c r="M90" i="25"/>
  <c r="F56" i="22"/>
  <c r="B91" i="25"/>
  <c r="C91" i="25" l="1"/>
  <c r="B92" i="25"/>
  <c r="A91" i="25"/>
  <c r="G56" i="22"/>
  <c r="C56" i="22"/>
  <c r="I56" i="22"/>
  <c r="O56" i="22" s="1"/>
  <c r="H56" i="22" s="1"/>
  <c r="E57" i="22"/>
  <c r="D1079" i="17"/>
  <c r="F1079" i="17" s="1"/>
  <c r="N1080" i="17"/>
  <c r="A57" i="22"/>
  <c r="B57" i="22" l="1"/>
  <c r="B93" i="25"/>
  <c r="C92" i="25"/>
  <c r="A92" i="25"/>
  <c r="N1081" i="17"/>
  <c r="D1080" i="17"/>
  <c r="F1080" i="17" s="1"/>
  <c r="F57" i="22"/>
  <c r="P57" i="22"/>
  <c r="D57" i="22"/>
  <c r="F91" i="25"/>
  <c r="G57" i="22" l="1"/>
  <c r="C57" i="22"/>
  <c r="I57" i="22"/>
  <c r="O57" i="22" s="1"/>
  <c r="H57" i="22" s="1"/>
  <c r="D91" i="25"/>
  <c r="B94" i="25"/>
  <c r="C93" i="25"/>
  <c r="A93" i="25"/>
  <c r="A94" i="25" s="1"/>
  <c r="E58" i="22"/>
  <c r="N1082" i="17"/>
  <c r="D1081" i="17"/>
  <c r="F1081" i="17" s="1"/>
  <c r="A58" i="22"/>
  <c r="F92" i="25"/>
  <c r="G91" i="25"/>
  <c r="B58" i="22" l="1"/>
  <c r="D92" i="25"/>
  <c r="N91" i="25"/>
  <c r="B95" i="25"/>
  <c r="C94" i="25"/>
  <c r="N1083" i="17"/>
  <c r="D1082" i="17"/>
  <c r="F1082" i="17" s="1"/>
  <c r="F93" i="25"/>
  <c r="G92" i="25"/>
  <c r="P58" i="22"/>
  <c r="F58" i="22"/>
  <c r="D58" i="22"/>
  <c r="G58" i="22" l="1"/>
  <c r="N92" i="25"/>
  <c r="C58" i="22"/>
  <c r="I58" i="22"/>
  <c r="O58" i="22" s="1"/>
  <c r="H58" i="22" s="1"/>
  <c r="D93" i="25"/>
  <c r="A95" i="25"/>
  <c r="C95" i="25"/>
  <c r="B96" i="25"/>
  <c r="E59" i="22"/>
  <c r="N1084" i="17"/>
  <c r="D1083" i="17"/>
  <c r="F1083" i="17" s="1"/>
  <c r="F94" i="25"/>
  <c r="A59" i="22"/>
  <c r="G93" i="25"/>
  <c r="B59" i="22" l="1"/>
  <c r="D94" i="25"/>
  <c r="N93" i="25"/>
  <c r="A96" i="25"/>
  <c r="C96" i="25"/>
  <c r="B97" i="25"/>
  <c r="D1084" i="17"/>
  <c r="F1084" i="17" s="1"/>
  <c r="N1085" i="17"/>
  <c r="D59" i="22"/>
  <c r="F59" i="22"/>
  <c r="P59" i="22"/>
  <c r="G94" i="25"/>
  <c r="F95" i="25"/>
  <c r="G59" i="22" l="1"/>
  <c r="D95" i="25"/>
  <c r="N94" i="25"/>
  <c r="C59" i="22"/>
  <c r="I59" i="22"/>
  <c r="O59" i="22" s="1"/>
  <c r="H59" i="22" s="1"/>
  <c r="B98" i="25"/>
  <c r="A97" i="25"/>
  <c r="C97" i="25"/>
  <c r="E60" i="22"/>
  <c r="N1086" i="17"/>
  <c r="D1085" i="17"/>
  <c r="F1085" i="17" s="1"/>
  <c r="A60" i="22"/>
  <c r="G95" i="25"/>
  <c r="F96" i="25"/>
  <c r="B60" i="22" l="1"/>
  <c r="D96" i="25"/>
  <c r="N95" i="25"/>
  <c r="C98" i="25"/>
  <c r="B99" i="25"/>
  <c r="A98" i="25"/>
  <c r="N1087" i="17"/>
  <c r="D1086" i="17"/>
  <c r="F1086" i="17" s="1"/>
  <c r="D60" i="22"/>
  <c r="F60" i="22"/>
  <c r="F97" i="25"/>
  <c r="P60" i="22"/>
  <c r="G96" i="25"/>
  <c r="G60" i="22" l="1"/>
  <c r="N96" i="25"/>
  <c r="D97" i="25"/>
  <c r="C60" i="22"/>
  <c r="I60" i="22"/>
  <c r="O60" i="22" s="1"/>
  <c r="H60" i="22" s="1"/>
  <c r="A99" i="25"/>
  <c r="G99" i="25"/>
  <c r="E61" i="22"/>
  <c r="N1088" i="17"/>
  <c r="D1087" i="17"/>
  <c r="F1087" i="17" s="1"/>
  <c r="G97" i="25"/>
  <c r="F98" i="25"/>
  <c r="A61" i="22"/>
  <c r="C99" i="25"/>
  <c r="N97" i="25" l="1"/>
  <c r="D98" i="25"/>
  <c r="N1089" i="17"/>
  <c r="D1088" i="17"/>
  <c r="F1088" i="17" s="1"/>
  <c r="H61" i="22"/>
  <c r="D61" i="22"/>
  <c r="G98" i="25"/>
  <c r="F99" i="25"/>
  <c r="P61" i="22"/>
  <c r="N98" i="25" l="1"/>
  <c r="C61" i="22"/>
  <c r="B61" i="22"/>
  <c r="F61" i="22"/>
  <c r="G61" i="22" s="1"/>
  <c r="D99" i="25"/>
  <c r="N99" i="25"/>
  <c r="N1090" i="17"/>
  <c r="D1089" i="17"/>
  <c r="F1089" i="17" s="1"/>
  <c r="B100" i="25"/>
  <c r="C100" i="25" l="1"/>
  <c r="A100" i="25"/>
  <c r="B101" i="25"/>
  <c r="E62" i="22"/>
  <c r="A62" i="22"/>
  <c r="I61" i="22"/>
  <c r="O61" i="22" s="1"/>
  <c r="D1090" i="17"/>
  <c r="F1090" i="17" s="1"/>
  <c r="N1091" i="17"/>
  <c r="A101" i="25" l="1"/>
  <c r="B102" i="25"/>
  <c r="C101" i="25"/>
  <c r="B62" i="22"/>
  <c r="D1091" i="17"/>
  <c r="F1091" i="17" s="1"/>
  <c r="N1092" i="17"/>
  <c r="F100" i="25"/>
  <c r="P62" i="22"/>
  <c r="F62" i="22"/>
  <c r="D62" i="22"/>
  <c r="D100" i="25" l="1"/>
  <c r="C62" i="22"/>
  <c r="I62" i="22"/>
  <c r="O62" i="22" s="1"/>
  <c r="H62" i="22" s="1"/>
  <c r="G62" i="22"/>
  <c r="E63" i="22"/>
  <c r="B103" i="25"/>
  <c r="C102" i="25"/>
  <c r="A102" i="25"/>
  <c r="N1093" i="17"/>
  <c r="D1092" i="17"/>
  <c r="F1092" i="17" s="1"/>
  <c r="G100" i="25"/>
  <c r="F101" i="25"/>
  <c r="A63" i="22"/>
  <c r="B63" i="22" l="1"/>
  <c r="D101" i="25"/>
  <c r="N100" i="25"/>
  <c r="A103" i="25"/>
  <c r="C103" i="25"/>
  <c r="B104" i="25"/>
  <c r="N1094" i="17"/>
  <c r="D1093" i="17"/>
  <c r="F1093" i="17" s="1"/>
  <c r="F63" i="22"/>
  <c r="F102" i="25"/>
  <c r="P63" i="22"/>
  <c r="D63" i="22"/>
  <c r="G101" i="25"/>
  <c r="D102" i="25" l="1"/>
  <c r="I63" i="22"/>
  <c r="O63" i="22" s="1"/>
  <c r="H63" i="22" s="1"/>
  <c r="C63" i="22"/>
  <c r="N101" i="25"/>
  <c r="G63" i="22"/>
  <c r="B105" i="25"/>
  <c r="C104" i="25"/>
  <c r="A104" i="25"/>
  <c r="E64" i="22"/>
  <c r="N1095" i="17"/>
  <c r="D1094" i="17"/>
  <c r="F1094" i="17" s="1"/>
  <c r="F103" i="25"/>
  <c r="G102" i="25"/>
  <c r="A64" i="22"/>
  <c r="B64" i="22" l="1"/>
  <c r="D103" i="25"/>
  <c r="N102" i="25"/>
  <c r="A105" i="25"/>
  <c r="B106" i="25"/>
  <c r="C105" i="25"/>
  <c r="N1096" i="17"/>
  <c r="D1095" i="17"/>
  <c r="F1095" i="17" s="1"/>
  <c r="D64" i="22"/>
  <c r="F104" i="25"/>
  <c r="P64" i="22"/>
  <c r="G103" i="25"/>
  <c r="F64" i="22"/>
  <c r="D104" i="25" l="1"/>
  <c r="G64" i="22"/>
  <c r="N103" i="25"/>
  <c r="I64" i="22"/>
  <c r="O64" i="22" s="1"/>
  <c r="H64" i="22" s="1"/>
  <c r="C64" i="22"/>
  <c r="C106" i="25"/>
  <c r="B107" i="25"/>
  <c r="A106" i="25"/>
  <c r="E65" i="22"/>
  <c r="N1097" i="17"/>
  <c r="D1096" i="17"/>
  <c r="F1096" i="17" s="1"/>
  <c r="F105" i="25"/>
  <c r="G104" i="25"/>
  <c r="A65" i="22"/>
  <c r="B65" i="22" l="1"/>
  <c r="D105" i="25"/>
  <c r="N104" i="25"/>
  <c r="C107" i="25"/>
  <c r="A107" i="25"/>
  <c r="B108" i="25"/>
  <c r="N1098" i="17"/>
  <c r="D1097" i="17"/>
  <c r="F1097" i="17" s="1"/>
  <c r="D65" i="22"/>
  <c r="F65" i="22"/>
  <c r="P65" i="22"/>
  <c r="G105" i="25"/>
  <c r="F106" i="25"/>
  <c r="G65" i="22" l="1"/>
  <c r="D106" i="25"/>
  <c r="N105" i="25"/>
  <c r="C65" i="22"/>
  <c r="I65" i="22"/>
  <c r="O65" i="22" s="1"/>
  <c r="H65" i="22" s="1"/>
  <c r="G108" i="25"/>
  <c r="A108" i="25"/>
  <c r="E66" i="22"/>
  <c r="N1099" i="17"/>
  <c r="D1098" i="17"/>
  <c r="F1098" i="17" s="1"/>
  <c r="A66" i="22"/>
  <c r="G106" i="25"/>
  <c r="F107" i="25"/>
  <c r="C108" i="25"/>
  <c r="B66" i="22" l="1"/>
  <c r="D107" i="25"/>
  <c r="N106" i="25"/>
  <c r="N1100" i="17"/>
  <c r="D1099" i="17"/>
  <c r="F1099" i="17" s="1"/>
  <c r="G107" i="25"/>
  <c r="F108" i="25"/>
  <c r="F66" i="22"/>
  <c r="P66" i="22"/>
  <c r="D66" i="22"/>
  <c r="G66" i="22" l="1"/>
  <c r="N107" i="25"/>
  <c r="C66" i="22"/>
  <c r="I66" i="22"/>
  <c r="O66" i="22" s="1"/>
  <c r="H66" i="22" s="1"/>
  <c r="D108" i="25"/>
  <c r="B109" i="25"/>
  <c r="N108" i="25"/>
  <c r="E67" i="22"/>
  <c r="N1101" i="17"/>
  <c r="D1100" i="17"/>
  <c r="F1100" i="17" s="1"/>
  <c r="M108" i="25"/>
  <c r="A67" i="22"/>
  <c r="B67" i="22" l="1"/>
  <c r="A109" i="25"/>
  <c r="G109" i="25"/>
  <c r="D1101" i="17"/>
  <c r="F1101" i="17" s="1"/>
  <c r="N1102" i="17"/>
  <c r="P67" i="22"/>
  <c r="F67" i="22"/>
  <c r="D67" i="22"/>
  <c r="C109" i="25"/>
  <c r="G67" i="22" l="1"/>
  <c r="C67" i="22"/>
  <c r="I67" i="22"/>
  <c r="O67" i="22" s="1"/>
  <c r="H67" i="22" s="1"/>
  <c r="E68" i="22"/>
  <c r="N1103" i="17"/>
  <c r="D1102" i="17"/>
  <c r="F1102" i="17" s="1"/>
  <c r="A68" i="22"/>
  <c r="F109" i="25"/>
  <c r="B68" i="22" l="1"/>
  <c r="D109" i="25"/>
  <c r="B110" i="25"/>
  <c r="N109" i="25"/>
  <c r="N1104" i="17"/>
  <c r="D1103" i="17"/>
  <c r="F1103" i="17" s="1"/>
  <c r="F68" i="22"/>
  <c r="D68" i="22"/>
  <c r="P68" i="22"/>
  <c r="M109" i="25"/>
  <c r="G68" i="22" l="1"/>
  <c r="C68" i="22"/>
  <c r="I68" i="22"/>
  <c r="O68" i="22" s="1"/>
  <c r="H68" i="22" s="1"/>
  <c r="G110" i="25"/>
  <c r="A110" i="25"/>
  <c r="E69" i="22"/>
  <c r="N1105" i="17"/>
  <c r="D1104" i="17"/>
  <c r="F1104" i="17" s="1"/>
  <c r="A69" i="22"/>
  <c r="C110" i="25"/>
  <c r="B69" i="22" l="1"/>
  <c r="D1105" i="17"/>
  <c r="F1105" i="17" s="1"/>
  <c r="N1106" i="17"/>
  <c r="P69" i="22"/>
  <c r="F69" i="22"/>
  <c r="D69" i="22"/>
  <c r="F110" i="25"/>
  <c r="C69" i="22" l="1"/>
  <c r="I69" i="22"/>
  <c r="O69" i="22" s="1"/>
  <c r="H69" i="22" s="1"/>
  <c r="G69" i="22"/>
  <c r="D110" i="25"/>
  <c r="B111" i="25"/>
  <c r="N110" i="25"/>
  <c r="E70" i="22"/>
  <c r="N1107" i="17"/>
  <c r="D1106" i="17"/>
  <c r="F1106" i="17" s="1"/>
  <c r="M110" i="25"/>
  <c r="A70" i="22"/>
  <c r="B70" i="22" l="1"/>
  <c r="A111" i="25"/>
  <c r="G111" i="25"/>
  <c r="N1108" i="17"/>
  <c r="D1107" i="17"/>
  <c r="F1107" i="17" s="1"/>
  <c r="F70" i="22"/>
  <c r="D70" i="22"/>
  <c r="C111" i="25"/>
  <c r="P70" i="22"/>
  <c r="G70" i="22" l="1"/>
  <c r="C70" i="22"/>
  <c r="I70" i="22"/>
  <c r="O70" i="22" s="1"/>
  <c r="H70" i="22" s="1"/>
  <c r="E71" i="22"/>
  <c r="D1108" i="17"/>
  <c r="F1108" i="17" s="1"/>
  <c r="N1109" i="17"/>
  <c r="F111" i="25"/>
  <c r="A71" i="22"/>
  <c r="B71" i="22" l="1"/>
  <c r="D111" i="25"/>
  <c r="B112" i="25"/>
  <c r="N111" i="25"/>
  <c r="N1110" i="17"/>
  <c r="D1109" i="17"/>
  <c r="F1109" i="17" s="1"/>
  <c r="F71" i="22"/>
  <c r="M111" i="25"/>
  <c r="D71" i="22"/>
  <c r="P71" i="22"/>
  <c r="G71" i="22" l="1"/>
  <c r="C71" i="22"/>
  <c r="I71" i="22"/>
  <c r="O71" i="22" s="1"/>
  <c r="H71" i="22" s="1"/>
  <c r="G112" i="25"/>
  <c r="A112" i="25"/>
  <c r="E72" i="22"/>
  <c r="D1110" i="17"/>
  <c r="F1110" i="17" s="1"/>
  <c r="N1111" i="17"/>
  <c r="C112" i="25"/>
  <c r="A72" i="22"/>
  <c r="B72" i="22" l="1"/>
  <c r="N1112" i="17"/>
  <c r="D1111" i="17"/>
  <c r="F1111" i="17" s="1"/>
  <c r="P72" i="22"/>
  <c r="D72" i="22"/>
  <c r="F72" i="22"/>
  <c r="F112" i="25"/>
  <c r="G72" i="22" l="1"/>
  <c r="C72" i="22"/>
  <c r="I72" i="22"/>
  <c r="O72" i="22" s="1"/>
  <c r="H72" i="22" s="1"/>
  <c r="D112" i="25"/>
  <c r="N112" i="25"/>
  <c r="E73" i="22"/>
  <c r="N1113" i="17"/>
  <c r="D1112" i="17"/>
  <c r="F1112" i="17" s="1"/>
  <c r="B113" i="25"/>
  <c r="M112" i="25"/>
  <c r="A73" i="22"/>
  <c r="B114" i="25" l="1"/>
  <c r="A113" i="25"/>
  <c r="C113" i="25"/>
  <c r="N1114" i="17"/>
  <c r="D1113" i="17"/>
  <c r="F1113" i="17" s="1"/>
  <c r="D73" i="22"/>
  <c r="P73" i="22"/>
  <c r="H73" i="22"/>
  <c r="C73" i="22" l="1"/>
  <c r="B73" i="22"/>
  <c r="F73" i="22"/>
  <c r="G73" i="22" s="1"/>
  <c r="C114" i="25"/>
  <c r="A114" i="25"/>
  <c r="B115" i="25"/>
  <c r="N1115" i="17"/>
  <c r="D1114" i="17"/>
  <c r="F1114" i="17" s="1"/>
  <c r="F113" i="25"/>
  <c r="D113" i="25" l="1"/>
  <c r="E74" i="22"/>
  <c r="A74" i="22"/>
  <c r="C115" i="25"/>
  <c r="A115" i="25"/>
  <c r="B116" i="25"/>
  <c r="I73" i="22"/>
  <c r="O73" i="22" s="1"/>
  <c r="N1116" i="17"/>
  <c r="D1115" i="17"/>
  <c r="F1115" i="17" s="1"/>
  <c r="G113" i="25"/>
  <c r="F114" i="25"/>
  <c r="D114" i="25" l="1"/>
  <c r="N113" i="25"/>
  <c r="B117" i="25"/>
  <c r="A116" i="25"/>
  <c r="C116" i="25"/>
  <c r="B74" i="22"/>
  <c r="N1117" i="17"/>
  <c r="D1116" i="17"/>
  <c r="F1116" i="17" s="1"/>
  <c r="G114" i="25"/>
  <c r="D74" i="22"/>
  <c r="P74" i="22"/>
  <c r="F74" i="22"/>
  <c r="F115" i="25"/>
  <c r="C74" i="22" l="1"/>
  <c r="I74" i="22"/>
  <c r="O74" i="22" s="1"/>
  <c r="H74" i="22" s="1"/>
  <c r="G74" i="22"/>
  <c r="D115" i="25"/>
  <c r="N114" i="25"/>
  <c r="C117" i="25"/>
  <c r="A117" i="25"/>
  <c r="B118" i="25"/>
  <c r="E75" i="22"/>
  <c r="N1118" i="17"/>
  <c r="D1117" i="17"/>
  <c r="F1117" i="17" s="1"/>
  <c r="G115" i="25"/>
  <c r="F116" i="25"/>
  <c r="A75" i="22"/>
  <c r="N115" i="25" l="1"/>
  <c r="B75" i="22"/>
  <c r="D116" i="25"/>
  <c r="C118" i="25"/>
  <c r="A118" i="25"/>
  <c r="B119" i="25"/>
  <c r="N1119" i="17"/>
  <c r="D1118" i="17"/>
  <c r="F1118" i="17" s="1"/>
  <c r="F117" i="25"/>
  <c r="G116" i="25"/>
  <c r="F75" i="22"/>
  <c r="D75" i="22"/>
  <c r="P75" i="22"/>
  <c r="N116" i="25" l="1"/>
  <c r="C75" i="22"/>
  <c r="I75" i="22"/>
  <c r="O75" i="22" s="1"/>
  <c r="H75" i="22" s="1"/>
  <c r="G75" i="22"/>
  <c r="D117" i="25"/>
  <c r="A119" i="25"/>
  <c r="G119" i="25"/>
  <c r="E76" i="22"/>
  <c r="N1120" i="17"/>
  <c r="D1119" i="17"/>
  <c r="F1119" i="17" s="1"/>
  <c r="A76" i="22"/>
  <c r="C119" i="25"/>
  <c r="F118" i="25"/>
  <c r="G117" i="25"/>
  <c r="B76" i="22" l="1"/>
  <c r="D118" i="25"/>
  <c r="N117" i="25"/>
  <c r="N1121" i="17"/>
  <c r="D1120" i="17"/>
  <c r="F1120" i="17" s="1"/>
  <c r="F76" i="22"/>
  <c r="F119" i="25"/>
  <c r="P76" i="22"/>
  <c r="D76" i="22"/>
  <c r="G118" i="25"/>
  <c r="G76" i="22" l="1"/>
  <c r="N118" i="25"/>
  <c r="I76" i="22"/>
  <c r="O76" i="22" s="1"/>
  <c r="H76" i="22" s="1"/>
  <c r="C76" i="22"/>
  <c r="D119" i="25"/>
  <c r="B120" i="25"/>
  <c r="N119" i="25"/>
  <c r="E77" i="22"/>
  <c r="D1121" i="17"/>
  <c r="F1121" i="17" s="1"/>
  <c r="N1122" i="17"/>
  <c r="A77" i="22"/>
  <c r="M119" i="25"/>
  <c r="B77" i="22" l="1"/>
  <c r="G120" i="25"/>
  <c r="A120" i="25"/>
  <c r="D1122" i="17"/>
  <c r="F1122" i="17" s="1"/>
  <c r="N1123" i="17"/>
  <c r="P77" i="22"/>
  <c r="F77" i="22"/>
  <c r="C120" i="25"/>
  <c r="D77" i="22"/>
  <c r="C77" i="22" l="1"/>
  <c r="I77" i="22"/>
  <c r="O77" i="22" s="1"/>
  <c r="H77" i="22" s="1"/>
  <c r="G77" i="22"/>
  <c r="E78" i="22"/>
  <c r="N1124" i="17"/>
  <c r="D1123" i="17"/>
  <c r="F1123" i="17" s="1"/>
  <c r="F120" i="25"/>
  <c r="A78" i="22"/>
  <c r="B78" i="22" l="1"/>
  <c r="D120" i="25"/>
  <c r="N120" i="25"/>
  <c r="N1125" i="17"/>
  <c r="D1124" i="17"/>
  <c r="F1124" i="17" s="1"/>
  <c r="P78" i="22"/>
  <c r="F78" i="22"/>
  <c r="B121" i="25"/>
  <c r="D78" i="22"/>
  <c r="I78" i="22" l="1"/>
  <c r="O78" i="22" s="1"/>
  <c r="H78" i="22" s="1"/>
  <c r="C78" i="22"/>
  <c r="C121" i="25"/>
  <c r="B122" i="25"/>
  <c r="A121" i="25"/>
  <c r="G78" i="22"/>
  <c r="E79" i="22"/>
  <c r="D1125" i="17"/>
  <c r="F1125" i="17" s="1"/>
  <c r="N1126" i="17"/>
  <c r="A79" i="22"/>
  <c r="B79" i="22" l="1"/>
  <c r="C122" i="25"/>
  <c r="A122" i="25"/>
  <c r="B123" i="25"/>
  <c r="N1127" i="17"/>
  <c r="D1126" i="17"/>
  <c r="F1126" i="17" s="1"/>
  <c r="F79" i="22"/>
  <c r="P79" i="22"/>
  <c r="F121" i="25"/>
  <c r="D79" i="22"/>
  <c r="G79" i="22" l="1"/>
  <c r="C79" i="22"/>
  <c r="I79" i="22"/>
  <c r="O79" i="22" s="1"/>
  <c r="H79" i="22" s="1"/>
  <c r="D121" i="25"/>
  <c r="C123" i="25"/>
  <c r="B124" i="25"/>
  <c r="A123" i="25"/>
  <c r="E80" i="22"/>
  <c r="D1127" i="17"/>
  <c r="F1127" i="17" s="1"/>
  <c r="N1128" i="17"/>
  <c r="F122" i="25"/>
  <c r="G121" i="25"/>
  <c r="A80" i="22"/>
  <c r="D122" i="25" l="1"/>
  <c r="B80" i="22"/>
  <c r="N121" i="25"/>
  <c r="A124" i="25"/>
  <c r="C124" i="25"/>
  <c r="B125" i="25"/>
  <c r="N1129" i="17"/>
  <c r="D1128" i="17"/>
  <c r="F1128" i="17" s="1"/>
  <c r="G122" i="25"/>
  <c r="P80" i="22"/>
  <c r="F123" i="25"/>
  <c r="D80" i="22"/>
  <c r="F80" i="22"/>
  <c r="G80" i="22" l="1"/>
  <c r="D123" i="25"/>
  <c r="C80" i="22"/>
  <c r="I80" i="22"/>
  <c r="O80" i="22" s="1"/>
  <c r="H80" i="22" s="1"/>
  <c r="N122" i="25"/>
  <c r="E81" i="22"/>
  <c r="B126" i="25"/>
  <c r="A125" i="25"/>
  <c r="C125" i="25"/>
  <c r="N1130" i="17"/>
  <c r="D1129" i="17"/>
  <c r="F1129" i="17" s="1"/>
  <c r="F124" i="25"/>
  <c r="A81" i="22"/>
  <c r="G123" i="25"/>
  <c r="D124" i="25" l="1"/>
  <c r="N123" i="25"/>
  <c r="B81" i="22"/>
  <c r="B127" i="25"/>
  <c r="C126" i="25"/>
  <c r="A126" i="25"/>
  <c r="N1131" i="17"/>
  <c r="D1130" i="17"/>
  <c r="F1130" i="17" s="1"/>
  <c r="P81" i="22"/>
  <c r="F81" i="22"/>
  <c r="D81" i="22"/>
  <c r="G124" i="25"/>
  <c r="F125" i="25"/>
  <c r="G81" i="22" l="1"/>
  <c r="C81" i="22"/>
  <c r="I81" i="22"/>
  <c r="O81" i="22" s="1"/>
  <c r="H81" i="22" s="1"/>
  <c r="D125" i="25"/>
  <c r="N124" i="25"/>
  <c r="G127" i="25"/>
  <c r="A127" i="25"/>
  <c r="E82" i="22"/>
  <c r="D1131" i="17"/>
  <c r="F1131" i="17" s="1"/>
  <c r="N1132" i="17"/>
  <c r="G125" i="25"/>
  <c r="F126" i="25"/>
  <c r="A82" i="22"/>
  <c r="C127" i="25"/>
  <c r="D126" i="25" l="1"/>
  <c r="N125" i="25"/>
  <c r="N1133" i="17"/>
  <c r="D1132" i="17"/>
  <c r="F1132" i="17" s="1"/>
  <c r="P82" i="22"/>
  <c r="D82" i="22"/>
  <c r="G126" i="25"/>
  <c r="H82" i="22"/>
  <c r="F127" i="25"/>
  <c r="C82" i="22" l="1"/>
  <c r="F82" i="22"/>
  <c r="G82" i="22" s="1"/>
  <c r="B82" i="22"/>
  <c r="D127" i="25"/>
  <c r="N127" i="25"/>
  <c r="N126" i="25"/>
  <c r="N1134" i="17"/>
  <c r="D1133" i="17"/>
  <c r="F1133" i="17" s="1"/>
  <c r="B128" i="25"/>
  <c r="M127" i="25"/>
  <c r="B129" i="25" l="1"/>
  <c r="A128" i="25"/>
  <c r="C128" i="25"/>
  <c r="E83" i="22"/>
  <c r="A83" i="22"/>
  <c r="I82" i="22"/>
  <c r="O82" i="22" s="1"/>
  <c r="D1134" i="17"/>
  <c r="F1134" i="17" s="1"/>
  <c r="N1135" i="17"/>
  <c r="B83" i="22" l="1"/>
  <c r="A129" i="25"/>
  <c r="C129" i="25"/>
  <c r="B130" i="25"/>
  <c r="N1136" i="17"/>
  <c r="D1135" i="17"/>
  <c r="F1135" i="17" s="1"/>
  <c r="F83" i="22"/>
  <c r="P83" i="22"/>
  <c r="F128" i="25"/>
  <c r="D83" i="22"/>
  <c r="G83" i="22" l="1"/>
  <c r="C83" i="22"/>
  <c r="I83" i="22"/>
  <c r="O83" i="22" s="1"/>
  <c r="H83" i="22" s="1"/>
  <c r="D128" i="25"/>
  <c r="A130" i="25"/>
  <c r="B131" i="25"/>
  <c r="C130" i="25"/>
  <c r="E84" i="22"/>
  <c r="N1137" i="17"/>
  <c r="D1136" i="17"/>
  <c r="F1136" i="17" s="1"/>
  <c r="F129" i="25"/>
  <c r="G128" i="25"/>
  <c r="A84" i="22"/>
  <c r="D129" i="25" l="1"/>
  <c r="B84" i="22"/>
  <c r="N128" i="25"/>
  <c r="C131" i="25"/>
  <c r="A131" i="25"/>
  <c r="B132" i="25"/>
  <c r="N1138" i="17"/>
  <c r="D1137" i="17"/>
  <c r="F1137" i="17" s="1"/>
  <c r="P84" i="22"/>
  <c r="F130" i="25"/>
  <c r="D84" i="22"/>
  <c r="G129" i="25"/>
  <c r="F84" i="22"/>
  <c r="C84" i="22" l="1"/>
  <c r="I84" i="22"/>
  <c r="O84" i="22" s="1"/>
  <c r="H84" i="22" s="1"/>
  <c r="G84" i="22"/>
  <c r="D130" i="25"/>
  <c r="N129" i="25"/>
  <c r="A132" i="25"/>
  <c r="C132" i="25"/>
  <c r="B133" i="25"/>
  <c r="E85" i="22"/>
  <c r="N1139" i="17"/>
  <c r="D1138" i="17"/>
  <c r="F1138" i="17" s="1"/>
  <c r="G130" i="25"/>
  <c r="F131" i="25"/>
  <c r="A85" i="22"/>
  <c r="N130" i="25" l="1"/>
  <c r="B85" i="22"/>
  <c r="D131" i="25"/>
  <c r="B134" i="25"/>
  <c r="C133" i="25"/>
  <c r="A133" i="25"/>
  <c r="N1140" i="17"/>
  <c r="D1139" i="17"/>
  <c r="F1139" i="17" s="1"/>
  <c r="G131" i="25"/>
  <c r="F132" i="25"/>
  <c r="F85" i="22"/>
  <c r="D85" i="22"/>
  <c r="P85" i="22"/>
  <c r="N131" i="25" l="1"/>
  <c r="C85" i="22"/>
  <c r="I85" i="22"/>
  <c r="O85" i="22" s="1"/>
  <c r="H85" i="22" s="1"/>
  <c r="G85" i="22"/>
  <c r="D132" i="25"/>
  <c r="E86" i="22"/>
  <c r="G134" i="25"/>
  <c r="A134" i="25"/>
  <c r="D1140" i="17"/>
  <c r="F1140" i="17" s="1"/>
  <c r="N1141" i="17"/>
  <c r="F133" i="25"/>
  <c r="G132" i="25"/>
  <c r="C134" i="25"/>
  <c r="A86" i="22"/>
  <c r="D133" i="25" l="1"/>
  <c r="B86" i="22"/>
  <c r="N132" i="25"/>
  <c r="N1142" i="17"/>
  <c r="D1141" i="17"/>
  <c r="F1141" i="17" s="1"/>
  <c r="G133" i="25"/>
  <c r="F134" i="25"/>
  <c r="D86" i="22"/>
  <c r="F86" i="22"/>
  <c r="P86" i="22"/>
  <c r="C86" i="22" l="1"/>
  <c r="I86" i="22"/>
  <c r="O86" i="22" s="1"/>
  <c r="H86" i="22" s="1"/>
  <c r="N133" i="25"/>
  <c r="G86" i="22"/>
  <c r="D134" i="25"/>
  <c r="N134" i="25"/>
  <c r="E87" i="22"/>
  <c r="N1143" i="17"/>
  <c r="D1142" i="17"/>
  <c r="F1142" i="17" s="1"/>
  <c r="B135" i="25"/>
  <c r="A87" i="22"/>
  <c r="B87" i="22" l="1"/>
  <c r="B136" i="25"/>
  <c r="C135" i="25"/>
  <c r="A135" i="25"/>
  <c r="N1144" i="17"/>
  <c r="D1143" i="17"/>
  <c r="F1143" i="17" s="1"/>
  <c r="P87" i="22"/>
  <c r="D87" i="22"/>
  <c r="F87" i="22"/>
  <c r="G87" i="22" l="1"/>
  <c r="C87" i="22"/>
  <c r="I87" i="22"/>
  <c r="O87" i="22" s="1"/>
  <c r="H87" i="22" s="1"/>
  <c r="A136" i="25"/>
  <c r="B137" i="25"/>
  <c r="C136" i="25"/>
  <c r="E88" i="22"/>
  <c r="N1145" i="17"/>
  <c r="D1144" i="17"/>
  <c r="F1144" i="17" s="1"/>
  <c r="F135" i="25"/>
  <c r="A88" i="22"/>
  <c r="B88" i="22" l="1"/>
  <c r="D135" i="25"/>
  <c r="A137" i="25"/>
  <c r="C137" i="25"/>
  <c r="B138" i="25"/>
  <c r="D1145" i="17"/>
  <c r="F1145" i="17" s="1"/>
  <c r="N1146" i="17"/>
  <c r="D88" i="22"/>
  <c r="P88" i="22"/>
  <c r="G135" i="25"/>
  <c r="F136" i="25"/>
  <c r="F88" i="22"/>
  <c r="G88" i="22" l="1"/>
  <c r="N135" i="25"/>
  <c r="C88" i="22"/>
  <c r="I88" i="22"/>
  <c r="O88" i="22" s="1"/>
  <c r="H88" i="22" s="1"/>
  <c r="D136" i="25"/>
  <c r="C138" i="25"/>
  <c r="B139" i="25"/>
  <c r="A138" i="25"/>
  <c r="E89" i="22"/>
  <c r="N1147" i="17"/>
  <c r="D1146" i="17"/>
  <c r="F1146" i="17" s="1"/>
  <c r="A89" i="22"/>
  <c r="F137" i="25"/>
  <c r="G136" i="25"/>
  <c r="N136" i="25" l="1"/>
  <c r="B89" i="22"/>
  <c r="D137" i="25"/>
  <c r="B140" i="25"/>
  <c r="C139" i="25"/>
  <c r="A139" i="25"/>
  <c r="D1147" i="17"/>
  <c r="F1147" i="17" s="1"/>
  <c r="N1148" i="17"/>
  <c r="F89" i="22"/>
  <c r="D89" i="22"/>
  <c r="P89" i="22"/>
  <c r="G137" i="25"/>
  <c r="F138" i="25"/>
  <c r="G89" i="22" l="1"/>
  <c r="N137" i="25"/>
  <c r="C89" i="22"/>
  <c r="I89" i="22"/>
  <c r="O89" i="22" s="1"/>
  <c r="H89" i="22" s="1"/>
  <c r="D138" i="25"/>
  <c r="G140" i="25"/>
  <c r="A140" i="25"/>
  <c r="E90" i="22"/>
  <c r="N1149" i="17"/>
  <c r="D1148" i="17"/>
  <c r="F1148" i="17" s="1"/>
  <c r="F139" i="25"/>
  <c r="A90" i="22"/>
  <c r="G138" i="25"/>
  <c r="C140" i="25"/>
  <c r="D139" i="25" l="1"/>
  <c r="N138" i="25"/>
  <c r="B90" i="22"/>
  <c r="N1150" i="17"/>
  <c r="D1149" i="17"/>
  <c r="F1149" i="17" s="1"/>
  <c r="F140" i="25"/>
  <c r="P90" i="22"/>
  <c r="G139" i="25"/>
  <c r="F90" i="22"/>
  <c r="D90" i="22"/>
  <c r="G90" i="22" l="1"/>
  <c r="C90" i="22"/>
  <c r="I90" i="22"/>
  <c r="O90" i="22" s="1"/>
  <c r="H90" i="22" s="1"/>
  <c r="N139" i="25"/>
  <c r="D140" i="25"/>
  <c r="N140" i="25"/>
  <c r="E91" i="22"/>
  <c r="N1151" i="17"/>
  <c r="D1150" i="17"/>
  <c r="F1150" i="17" s="1"/>
  <c r="A91" i="22"/>
  <c r="B141" i="25"/>
  <c r="C141" i="25" l="1"/>
  <c r="A141" i="25"/>
  <c r="B142" i="25"/>
  <c r="B91" i="22"/>
  <c r="D1151" i="17"/>
  <c r="F1151" i="17" s="1"/>
  <c r="N1152" i="17"/>
  <c r="P91" i="22"/>
  <c r="F91" i="22"/>
  <c r="D91" i="22"/>
  <c r="G91" i="22" l="1"/>
  <c r="C91" i="22"/>
  <c r="I91" i="22"/>
  <c r="O91" i="22" s="1"/>
  <c r="H91" i="22" s="1"/>
  <c r="A142" i="25"/>
  <c r="B143" i="25"/>
  <c r="C142" i="25"/>
  <c r="E92" i="22"/>
  <c r="N1153" i="17"/>
  <c r="D1152" i="17"/>
  <c r="F1152" i="17" s="1"/>
  <c r="F141" i="25"/>
  <c r="A92" i="22"/>
  <c r="B92" i="22" l="1"/>
  <c r="D141" i="25"/>
  <c r="A143" i="25"/>
  <c r="C143" i="25"/>
  <c r="B144" i="25"/>
  <c r="D1153" i="17"/>
  <c r="F1153" i="17" s="1"/>
  <c r="N1154" i="17"/>
  <c r="D92" i="22"/>
  <c r="F92" i="22"/>
  <c r="F142" i="25"/>
  <c r="P92" i="22"/>
  <c r="G141" i="25"/>
  <c r="N141" i="25" l="1"/>
  <c r="G92" i="22"/>
  <c r="C92" i="22"/>
  <c r="I92" i="22"/>
  <c r="O92" i="22" s="1"/>
  <c r="H92" i="22" s="1"/>
  <c r="D142" i="25"/>
  <c r="B145" i="25"/>
  <c r="A144" i="25"/>
  <c r="C144" i="25"/>
  <c r="E93" i="22"/>
  <c r="D1154" i="17"/>
  <c r="F1154" i="17" s="1"/>
  <c r="N1155" i="17"/>
  <c r="A93" i="22"/>
  <c r="G142" i="25"/>
  <c r="F143" i="25"/>
  <c r="B93" i="22" l="1"/>
  <c r="D143" i="25"/>
  <c r="N142" i="25"/>
  <c r="B146" i="25"/>
  <c r="C145" i="25"/>
  <c r="A145" i="25"/>
  <c r="D1155" i="17"/>
  <c r="F1155" i="17" s="1"/>
  <c r="N1156" i="17"/>
  <c r="P93" i="22"/>
  <c r="F144" i="25"/>
  <c r="D93" i="22"/>
  <c r="G143" i="25"/>
  <c r="F93" i="22"/>
  <c r="D144" i="25" l="1"/>
  <c r="G93" i="22"/>
  <c r="N143" i="25"/>
  <c r="C93" i="22"/>
  <c r="I93" i="22"/>
  <c r="O93" i="22" s="1"/>
  <c r="H93" i="22" s="1"/>
  <c r="B147" i="25"/>
  <c r="A146" i="25"/>
  <c r="C146" i="25"/>
  <c r="E94" i="22"/>
  <c r="D1156" i="17"/>
  <c r="F1156" i="17" s="1"/>
  <c r="N1157" i="17"/>
  <c r="F145" i="25"/>
  <c r="A94" i="22"/>
  <c r="G144" i="25"/>
  <c r="B94" i="22" l="1"/>
  <c r="D145" i="25"/>
  <c r="N144" i="25"/>
  <c r="A147" i="25"/>
  <c r="B148" i="25"/>
  <c r="C147" i="25"/>
  <c r="D1157" i="17"/>
  <c r="F1157" i="17" s="1"/>
  <c r="N1158" i="17"/>
  <c r="D94" i="22"/>
  <c r="F94" i="22"/>
  <c r="P94" i="22"/>
  <c r="G145" i="25"/>
  <c r="F146" i="25"/>
  <c r="G94" i="22" l="1"/>
  <c r="D146" i="25"/>
  <c r="N145" i="25"/>
  <c r="C94" i="22"/>
  <c r="I94" i="22"/>
  <c r="O94" i="22" s="1"/>
  <c r="H94" i="22" s="1"/>
  <c r="C148" i="25"/>
  <c r="B149" i="25"/>
  <c r="A148" i="25"/>
  <c r="E95" i="22"/>
  <c r="D1158" i="17"/>
  <c r="F1158" i="17" s="1"/>
  <c r="N1159" i="17"/>
  <c r="A95" i="22"/>
  <c r="G146" i="25"/>
  <c r="F147" i="25"/>
  <c r="B95" i="22" l="1"/>
  <c r="D147" i="25"/>
  <c r="N146" i="25"/>
  <c r="C149" i="25"/>
  <c r="B150" i="25"/>
  <c r="A149" i="25"/>
  <c r="N1160" i="17"/>
  <c r="D1159" i="17"/>
  <c r="F1159" i="17" s="1"/>
  <c r="P95" i="22"/>
  <c r="F95" i="22"/>
  <c r="D95" i="22"/>
  <c r="F148" i="25"/>
  <c r="G147" i="25"/>
  <c r="G95" i="22" l="1"/>
  <c r="D148" i="25"/>
  <c r="N147" i="25"/>
  <c r="C95" i="22"/>
  <c r="I95" i="22"/>
  <c r="O95" i="22" s="1"/>
  <c r="H95" i="22" s="1"/>
  <c r="G150" i="25"/>
  <c r="A150" i="25"/>
  <c r="E96" i="22"/>
  <c r="D1160" i="17"/>
  <c r="F1160" i="17" s="1"/>
  <c r="N1161" i="17"/>
  <c r="F149" i="25"/>
  <c r="A96" i="22"/>
  <c r="G148" i="25"/>
  <c r="C150" i="25"/>
  <c r="B96" i="22" l="1"/>
  <c r="D149" i="25"/>
  <c r="N148" i="25"/>
  <c r="D1161" i="17"/>
  <c r="F1161" i="17" s="1"/>
  <c r="N1162" i="17"/>
  <c r="G149" i="25"/>
  <c r="P96" i="22"/>
  <c r="F96" i="22"/>
  <c r="D96" i="22"/>
  <c r="F150" i="25"/>
  <c r="N149" i="25" l="1"/>
  <c r="C96" i="22"/>
  <c r="I96" i="22"/>
  <c r="O96" i="22" s="1"/>
  <c r="H96" i="22" s="1"/>
  <c r="G96" i="22"/>
  <c r="D150" i="25"/>
  <c r="B151" i="25"/>
  <c r="N150" i="25"/>
  <c r="E97" i="22"/>
  <c r="N1163" i="17"/>
  <c r="D1162" i="17"/>
  <c r="F1162" i="17" s="1"/>
  <c r="M150" i="25"/>
  <c r="A97" i="22"/>
  <c r="B97" i="22" l="1"/>
  <c r="G151" i="25"/>
  <c r="A151" i="25"/>
  <c r="N1164" i="17"/>
  <c r="D1163" i="17"/>
  <c r="F1163" i="17" s="1"/>
  <c r="C151" i="25"/>
  <c r="P97" i="22"/>
  <c r="F97" i="22"/>
  <c r="D97" i="22"/>
  <c r="C97" i="22" l="1"/>
  <c r="I97" i="22"/>
  <c r="O97" i="22" s="1"/>
  <c r="H97" i="22" s="1"/>
  <c r="G97" i="22"/>
  <c r="E98" i="22"/>
  <c r="D1164" i="17"/>
  <c r="F1164" i="17" s="1"/>
  <c r="N1165" i="17"/>
  <c r="A98" i="22"/>
  <c r="F151" i="25"/>
  <c r="B98" i="22" l="1"/>
  <c r="D151" i="25"/>
  <c r="N151" i="25"/>
  <c r="N1166" i="17"/>
  <c r="D1165" i="17"/>
  <c r="F1165" i="17" s="1"/>
  <c r="P98" i="22"/>
  <c r="F98" i="22"/>
  <c r="B152" i="25"/>
  <c r="D98" i="22"/>
  <c r="I98" i="22" l="1"/>
  <c r="O98" i="22" s="1"/>
  <c r="H98" i="22" s="1"/>
  <c r="C98" i="22"/>
  <c r="B153" i="25"/>
  <c r="A152" i="25"/>
  <c r="C152" i="25"/>
  <c r="G98" i="22"/>
  <c r="E99" i="22"/>
  <c r="D1166" i="17"/>
  <c r="F1166" i="17" s="1"/>
  <c r="N1167" i="17"/>
  <c r="A99" i="22"/>
  <c r="B154" i="25" l="1"/>
  <c r="C153" i="25"/>
  <c r="A153" i="25"/>
  <c r="D1167" i="17"/>
  <c r="F1167" i="17" s="1"/>
  <c r="N1168" i="17"/>
  <c r="P99" i="22"/>
  <c r="D99" i="22"/>
  <c r="H99" i="22"/>
  <c r="F152" i="25"/>
  <c r="D152" i="25" l="1"/>
  <c r="C99" i="22"/>
  <c r="F99" i="22"/>
  <c r="G99" i="22" s="1"/>
  <c r="B99" i="22"/>
  <c r="A154" i="25"/>
  <c r="B155" i="25"/>
  <c r="C154" i="25"/>
  <c r="N1169" i="17"/>
  <c r="D1168" i="17"/>
  <c r="F1168" i="17" s="1"/>
  <c r="G152" i="25"/>
  <c r="F153" i="25"/>
  <c r="I99" i="22" l="1"/>
  <c r="O99" i="22" s="1"/>
  <c r="D153" i="25"/>
  <c r="N152" i="25"/>
  <c r="E100" i="22"/>
  <c r="A100" i="22"/>
  <c r="B156" i="25"/>
  <c r="A155" i="25"/>
  <c r="C155" i="25"/>
  <c r="D1169" i="17"/>
  <c r="F1169" i="17" s="1"/>
  <c r="N1170" i="17"/>
  <c r="F154" i="25"/>
  <c r="G153" i="25"/>
  <c r="D154" i="25" l="1"/>
  <c r="N153" i="25"/>
  <c r="A156" i="25"/>
  <c r="C156" i="25"/>
  <c r="B157" i="25"/>
  <c r="B100" i="22"/>
  <c r="N1171" i="17"/>
  <c r="D1170" i="17"/>
  <c r="F1170" i="17" s="1"/>
  <c r="G154" i="25"/>
  <c r="P100" i="22"/>
  <c r="F155" i="25"/>
  <c r="D100" i="22"/>
  <c r="F100" i="22"/>
  <c r="C100" i="22" l="1"/>
  <c r="I100" i="22"/>
  <c r="O100" i="22" s="1"/>
  <c r="H100" i="22" s="1"/>
  <c r="D155" i="25"/>
  <c r="G100" i="22"/>
  <c r="N154" i="25"/>
  <c r="E101" i="22"/>
  <c r="C157" i="25"/>
  <c r="A157" i="25"/>
  <c r="B158" i="25"/>
  <c r="N1172" i="17"/>
  <c r="D1171" i="17"/>
  <c r="F1171" i="17" s="1"/>
  <c r="A101" i="22"/>
  <c r="G155" i="25"/>
  <c r="F156" i="25"/>
  <c r="B101" i="22" l="1"/>
  <c r="D156" i="25"/>
  <c r="N155" i="25"/>
  <c r="B159" i="25"/>
  <c r="A158" i="25"/>
  <c r="C158" i="25"/>
  <c r="D1172" i="17"/>
  <c r="F1172" i="17" s="1"/>
  <c r="N1173" i="17"/>
  <c r="P101" i="22"/>
  <c r="F157" i="25"/>
  <c r="D101" i="22"/>
  <c r="G156" i="25"/>
  <c r="F101" i="22"/>
  <c r="D157" i="25" l="1"/>
  <c r="G101" i="22"/>
  <c r="N156" i="25"/>
  <c r="C101" i="22"/>
  <c r="I101" i="22"/>
  <c r="O101" i="22" s="1"/>
  <c r="H101" i="22" s="1"/>
  <c r="A159" i="25"/>
  <c r="B160" i="25"/>
  <c r="C159" i="25"/>
  <c r="E102" i="22"/>
  <c r="N1174" i="17"/>
  <c r="D1173" i="17"/>
  <c r="F1173" i="17" s="1"/>
  <c r="A102" i="22"/>
  <c r="G157" i="25"/>
  <c r="F158" i="25"/>
  <c r="B102" i="22" l="1"/>
  <c r="D158" i="25"/>
  <c r="N157" i="25"/>
  <c r="C160" i="25"/>
  <c r="A160" i="25"/>
  <c r="B161" i="25"/>
  <c r="D1174" i="17"/>
  <c r="F1174" i="17" s="1"/>
  <c r="N1175" i="17"/>
  <c r="F102" i="22"/>
  <c r="F159" i="25"/>
  <c r="D102" i="22"/>
  <c r="P102" i="22"/>
  <c r="G158" i="25"/>
  <c r="D159" i="25" l="1"/>
  <c r="N158" i="25"/>
  <c r="C102" i="22"/>
  <c r="I102" i="22"/>
  <c r="O102" i="22" s="1"/>
  <c r="H102" i="22" s="1"/>
  <c r="G102" i="22"/>
  <c r="C161" i="25"/>
  <c r="B162" i="25"/>
  <c r="A161" i="25"/>
  <c r="E103" i="22"/>
  <c r="N1176" i="17"/>
  <c r="D1175" i="17"/>
  <c r="F1175" i="17" s="1"/>
  <c r="A103" i="22"/>
  <c r="G159" i="25"/>
  <c r="F160" i="25"/>
  <c r="B103" i="22" l="1"/>
  <c r="D160" i="25"/>
  <c r="N159" i="25"/>
  <c r="A162" i="25"/>
  <c r="B163" i="25"/>
  <c r="C162" i="25"/>
  <c r="N1177" i="17"/>
  <c r="D1176" i="17"/>
  <c r="F1176" i="17" s="1"/>
  <c r="P103" i="22"/>
  <c r="F161" i="25"/>
  <c r="D103" i="22"/>
  <c r="G160" i="25"/>
  <c r="F103" i="22"/>
  <c r="D161" i="25" l="1"/>
  <c r="G103" i="22"/>
  <c r="N160" i="25"/>
  <c r="C103" i="22"/>
  <c r="I103" i="22"/>
  <c r="O103" i="22" s="1"/>
  <c r="H103" i="22" s="1"/>
  <c r="C163" i="25"/>
  <c r="B164" i="25"/>
  <c r="A163" i="25"/>
  <c r="E104" i="22"/>
  <c r="N1178" i="17"/>
  <c r="D1177" i="17"/>
  <c r="F1177" i="17" s="1"/>
  <c r="A104" i="22"/>
  <c r="G161" i="25"/>
  <c r="F162" i="25"/>
  <c r="B104" i="22" l="1"/>
  <c r="D162" i="25"/>
  <c r="N161" i="25"/>
  <c r="A164" i="25"/>
  <c r="C164" i="25"/>
  <c r="B165" i="25"/>
  <c r="D1178" i="17"/>
  <c r="F1178" i="17" s="1"/>
  <c r="N1179" i="17"/>
  <c r="D104" i="22"/>
  <c r="F163" i="25"/>
  <c r="P104" i="22"/>
  <c r="G162" i="25"/>
  <c r="F104" i="22"/>
  <c r="D163" i="25" l="1"/>
  <c r="G104" i="22"/>
  <c r="N162" i="25"/>
  <c r="C104" i="22"/>
  <c r="I104" i="22"/>
  <c r="O104" i="22" s="1"/>
  <c r="H104" i="22" s="1"/>
  <c r="A165" i="25"/>
  <c r="C165" i="25"/>
  <c r="B166" i="25"/>
  <c r="E105" i="22"/>
  <c r="D1179" i="17"/>
  <c r="F1179" i="17" s="1"/>
  <c r="N1180" i="17"/>
  <c r="A105" i="22"/>
  <c r="G163" i="25"/>
  <c r="F164" i="25"/>
  <c r="D164" i="25" l="1"/>
  <c r="N163" i="25"/>
  <c r="B167" i="25"/>
  <c r="C166" i="25"/>
  <c r="A166" i="25"/>
  <c r="D1180" i="17"/>
  <c r="F1180" i="17" s="1"/>
  <c r="N1181" i="17"/>
  <c r="D105" i="22"/>
  <c r="H105" i="22"/>
  <c r="P105" i="22"/>
  <c r="G164" i="25"/>
  <c r="F165" i="25"/>
  <c r="D165" i="25" l="1"/>
  <c r="N164" i="25"/>
  <c r="C105" i="22"/>
  <c r="B105" i="22"/>
  <c r="F105" i="22"/>
  <c r="G105" i="22" s="1"/>
  <c r="A167" i="25"/>
  <c r="C167" i="25"/>
  <c r="B168" i="25"/>
  <c r="D1181" i="17"/>
  <c r="F1181" i="17" s="1"/>
  <c r="N1182" i="17"/>
  <c r="G165" i="25"/>
  <c r="F166" i="25"/>
  <c r="N165" i="25" l="1"/>
  <c r="D166" i="25"/>
  <c r="E106" i="22"/>
  <c r="A106" i="22"/>
  <c r="C168" i="25"/>
  <c r="B169" i="25"/>
  <c r="A168" i="25"/>
  <c r="I105" i="22"/>
  <c r="O105" i="22" s="1"/>
  <c r="D1182" i="17"/>
  <c r="F1182" i="17" s="1"/>
  <c r="N1183" i="17"/>
  <c r="G166" i="25"/>
  <c r="F167" i="25"/>
  <c r="D167" i="25" l="1"/>
  <c r="N166" i="25"/>
  <c r="G169" i="25"/>
  <c r="A169" i="25"/>
  <c r="B106" i="22"/>
  <c r="N1184" i="17"/>
  <c r="D1183" i="17"/>
  <c r="F1183" i="17" s="1"/>
  <c r="P106" i="22"/>
  <c r="F168" i="25"/>
  <c r="G167" i="25"/>
  <c r="D106" i="22"/>
  <c r="F106" i="22"/>
  <c r="C169" i="25"/>
  <c r="D168" i="25" l="1"/>
  <c r="C106" i="22"/>
  <c r="I106" i="22"/>
  <c r="O106" i="22" s="1"/>
  <c r="H106" i="22" s="1"/>
  <c r="N167" i="25"/>
  <c r="G106" i="22"/>
  <c r="E107" i="22"/>
  <c r="D1184" i="17"/>
  <c r="F1184" i="17" s="1"/>
  <c r="N1185" i="17"/>
  <c r="G168" i="25"/>
  <c r="F169" i="25"/>
  <c r="A107" i="22"/>
  <c r="B107" i="22" l="1"/>
  <c r="D169" i="25"/>
  <c r="N169" i="25"/>
  <c r="N168" i="25"/>
  <c r="D1185" i="17"/>
  <c r="F1185" i="17" s="1"/>
  <c r="N1186" i="17"/>
  <c r="B170" i="25"/>
  <c r="F107" i="22"/>
  <c r="P107" i="22"/>
  <c r="D107" i="22"/>
  <c r="G107" i="22" l="1"/>
  <c r="B171" i="25"/>
  <c r="C170" i="25"/>
  <c r="A170" i="25"/>
  <c r="C107" i="22"/>
  <c r="I107" i="22"/>
  <c r="O107" i="22" s="1"/>
  <c r="H107" i="22" s="1"/>
  <c r="E108" i="22"/>
  <c r="N1187" i="17"/>
  <c r="D1186" i="17"/>
  <c r="F1186" i="17" s="1"/>
  <c r="A108" i="22"/>
  <c r="B108" i="22" l="1"/>
  <c r="C171" i="25"/>
  <c r="A171" i="25"/>
  <c r="B172" i="25"/>
  <c r="N1188" i="17"/>
  <c r="D1187" i="17"/>
  <c r="F1187" i="17" s="1"/>
  <c r="F108" i="22"/>
  <c r="P108" i="22"/>
  <c r="F170" i="25"/>
  <c r="D108" i="22"/>
  <c r="G108" i="22" l="1"/>
  <c r="C108" i="22"/>
  <c r="I108" i="22"/>
  <c r="O108" i="22" s="1"/>
  <c r="H108" i="22" s="1"/>
  <c r="D170" i="25"/>
  <c r="C172" i="25"/>
  <c r="B173" i="25"/>
  <c r="A172" i="25"/>
  <c r="E109" i="22"/>
  <c r="D1188" i="17"/>
  <c r="F1188" i="17" s="1"/>
  <c r="N1189" i="17"/>
  <c r="G170" i="25"/>
  <c r="A109" i="22"/>
  <c r="F171" i="25"/>
  <c r="B109" i="22" l="1"/>
  <c r="D171" i="25"/>
  <c r="N170" i="25"/>
  <c r="A173" i="25"/>
  <c r="C173" i="25"/>
  <c r="B174" i="25"/>
  <c r="D1189" i="17"/>
  <c r="F1189" i="17" s="1"/>
  <c r="N1190" i="17"/>
  <c r="D109" i="22"/>
  <c r="F172" i="25"/>
  <c r="P109" i="22"/>
  <c r="G171" i="25"/>
  <c r="F109" i="22"/>
  <c r="D172" i="25" l="1"/>
  <c r="G109" i="22"/>
  <c r="N171" i="25"/>
  <c r="C109" i="22"/>
  <c r="I109" i="22"/>
  <c r="O109" i="22" s="1"/>
  <c r="H109" i="22" s="1"/>
  <c r="C174" i="25"/>
  <c r="B175" i="25"/>
  <c r="A174" i="25"/>
  <c r="E110" i="22"/>
  <c r="D1190" i="17"/>
  <c r="F1190" i="17" s="1"/>
  <c r="N1191" i="17"/>
  <c r="A110" i="22"/>
  <c r="G172" i="25"/>
  <c r="F173" i="25"/>
  <c r="B110" i="22" l="1"/>
  <c r="D173" i="25"/>
  <c r="N172" i="25"/>
  <c r="B176" i="25"/>
  <c r="A175" i="25"/>
  <c r="C175" i="25"/>
  <c r="N1192" i="17"/>
  <c r="D1191" i="17"/>
  <c r="F1191" i="17" s="1"/>
  <c r="P110" i="22"/>
  <c r="F110" i="22"/>
  <c r="D110" i="22"/>
  <c r="G173" i="25"/>
  <c r="F174" i="25"/>
  <c r="G110" i="22" l="1"/>
  <c r="D174" i="25"/>
  <c r="N173" i="25"/>
  <c r="C110" i="22"/>
  <c r="I110" i="22"/>
  <c r="O110" i="22" s="1"/>
  <c r="H110" i="22" s="1"/>
  <c r="A176" i="25"/>
  <c r="B177" i="25"/>
  <c r="C176" i="25"/>
  <c r="E111" i="22"/>
  <c r="N1193" i="17"/>
  <c r="D1192" i="17"/>
  <c r="F1192" i="17" s="1"/>
  <c r="A111" i="22"/>
  <c r="G174" i="25"/>
  <c r="F175" i="25"/>
  <c r="B111" i="22" l="1"/>
  <c r="D175" i="25"/>
  <c r="N174" i="25"/>
  <c r="C177" i="25"/>
  <c r="A177" i="25"/>
  <c r="B178" i="25"/>
  <c r="D1193" i="17"/>
  <c r="F1193" i="17" s="1"/>
  <c r="N1194" i="17"/>
  <c r="D111" i="22"/>
  <c r="F176" i="25"/>
  <c r="P111" i="22"/>
  <c r="G175" i="25"/>
  <c r="F111" i="22"/>
  <c r="D176" i="25" l="1"/>
  <c r="G111" i="22"/>
  <c r="N175" i="25"/>
  <c r="C111" i="22"/>
  <c r="I111" i="22"/>
  <c r="O111" i="22" s="1"/>
  <c r="H111" i="22" s="1"/>
  <c r="C178" i="25"/>
  <c r="B179" i="25"/>
  <c r="A178" i="25"/>
  <c r="E112" i="22"/>
  <c r="N1195" i="17"/>
  <c r="D1194" i="17"/>
  <c r="F1194" i="17" s="1"/>
  <c r="A112" i="22"/>
  <c r="G176" i="25"/>
  <c r="F177" i="25"/>
  <c r="B112" i="22" l="1"/>
  <c r="D177" i="25"/>
  <c r="N176" i="25"/>
  <c r="G179" i="25"/>
  <c r="A179" i="25"/>
  <c r="N1196" i="17"/>
  <c r="D1195" i="17"/>
  <c r="F1195" i="17" s="1"/>
  <c r="P112" i="22"/>
  <c r="G177" i="25"/>
  <c r="F178" i="25"/>
  <c r="F112" i="22"/>
  <c r="D112" i="22"/>
  <c r="C179" i="25"/>
  <c r="G112" i="22" l="1"/>
  <c r="N177" i="25"/>
  <c r="C112" i="22"/>
  <c r="I112" i="22"/>
  <c r="O112" i="22" s="1"/>
  <c r="H112" i="22" s="1"/>
  <c r="D178" i="25"/>
  <c r="E113" i="22"/>
  <c r="N1197" i="17"/>
  <c r="D1196" i="17"/>
  <c r="F1196" i="17" s="1"/>
  <c r="G178" i="25"/>
  <c r="F179" i="25"/>
  <c r="A113" i="22"/>
  <c r="B113" i="22" l="1"/>
  <c r="N178" i="25"/>
  <c r="D179" i="25"/>
  <c r="N179" i="25"/>
  <c r="N1198" i="17"/>
  <c r="D1197" i="17"/>
  <c r="F1197" i="17" s="1"/>
  <c r="F113" i="22"/>
  <c r="B180" i="25"/>
  <c r="D113" i="22"/>
  <c r="P113" i="22"/>
  <c r="C180" i="25" l="1"/>
  <c r="A180" i="25"/>
  <c r="B181" i="25"/>
  <c r="G113" i="22"/>
  <c r="C113" i="22"/>
  <c r="I113" i="22"/>
  <c r="O113" i="22" s="1"/>
  <c r="H113" i="22" s="1"/>
  <c r="E114" i="22"/>
  <c r="D1198" i="17"/>
  <c r="F1198" i="17" s="1"/>
  <c r="N1199" i="17"/>
  <c r="A114" i="22"/>
  <c r="B114" i="22" l="1"/>
  <c r="B182" i="25"/>
  <c r="C181" i="25"/>
  <c r="A181" i="25"/>
  <c r="D1199" i="17"/>
  <c r="F1199" i="17" s="1"/>
  <c r="N1200" i="17"/>
  <c r="P114" i="22"/>
  <c r="D114" i="22"/>
  <c r="F180" i="25"/>
  <c r="F114" i="22"/>
  <c r="G114" i="22" l="1"/>
  <c r="D180" i="25"/>
  <c r="C114" i="22"/>
  <c r="I114" i="22"/>
  <c r="O114" i="22" s="1"/>
  <c r="H114" i="22" s="1"/>
  <c r="C182" i="25"/>
  <c r="A182" i="25"/>
  <c r="B183" i="25"/>
  <c r="E115" i="22"/>
  <c r="N1201" i="17"/>
  <c r="D1200" i="17"/>
  <c r="F1200" i="17" s="1"/>
  <c r="G180" i="25"/>
  <c r="F181" i="25"/>
  <c r="A115" i="22"/>
  <c r="B115" i="22" l="1"/>
  <c r="D181" i="25"/>
  <c r="N180" i="25"/>
  <c r="A183" i="25"/>
  <c r="C183" i="25"/>
  <c r="B184" i="25"/>
  <c r="D1201" i="17"/>
  <c r="F1201" i="17" s="1"/>
  <c r="N1202" i="17"/>
  <c r="P115" i="22"/>
  <c r="G181" i="25"/>
  <c r="F182" i="25"/>
  <c r="D115" i="22"/>
  <c r="F115" i="22"/>
  <c r="N181" i="25" l="1"/>
  <c r="C115" i="22"/>
  <c r="I115" i="22"/>
  <c r="O115" i="22" s="1"/>
  <c r="H115" i="22" s="1"/>
  <c r="G115" i="22"/>
  <c r="D182" i="25"/>
  <c r="E116" i="22"/>
  <c r="B185" i="25"/>
  <c r="C184" i="25"/>
  <c r="A184" i="25"/>
  <c r="N1203" i="17"/>
  <c r="D1202" i="17"/>
  <c r="F1202" i="17" s="1"/>
  <c r="A116" i="22"/>
  <c r="G182" i="25"/>
  <c r="F183" i="25"/>
  <c r="N182" i="25" l="1"/>
  <c r="B116" i="22"/>
  <c r="D183" i="25"/>
  <c r="C185" i="25"/>
  <c r="A185" i="25"/>
  <c r="B186" i="25"/>
  <c r="D1203" i="17"/>
  <c r="F1203" i="17" s="1"/>
  <c r="N1204" i="17"/>
  <c r="F184" i="25"/>
  <c r="P116" i="22"/>
  <c r="G183" i="25"/>
  <c r="F116" i="22"/>
  <c r="D116" i="22"/>
  <c r="C116" i="22" l="1"/>
  <c r="I116" i="22"/>
  <c r="O116" i="22" s="1"/>
  <c r="H116" i="22" s="1"/>
  <c r="N183" i="25"/>
  <c r="D184" i="25"/>
  <c r="G116" i="22"/>
  <c r="B187" i="25"/>
  <c r="C186" i="25"/>
  <c r="A186" i="25"/>
  <c r="E117" i="22"/>
  <c r="N1205" i="17"/>
  <c r="D1204" i="17"/>
  <c r="F1204" i="17" s="1"/>
  <c r="G184" i="25"/>
  <c r="F185" i="25"/>
  <c r="A117" i="22"/>
  <c r="D185" i="25" l="1"/>
  <c r="N184" i="25"/>
  <c r="G187" i="25"/>
  <c r="A187" i="25"/>
  <c r="D1205" i="17"/>
  <c r="F1205" i="17" s="1"/>
  <c r="N1206" i="17"/>
  <c r="G185" i="25"/>
  <c r="H117" i="22"/>
  <c r="D117" i="22"/>
  <c r="F186" i="25"/>
  <c r="P117" i="22"/>
  <c r="C187" i="25"/>
  <c r="D186" i="25" l="1"/>
  <c r="N185" i="25"/>
  <c r="C117" i="22"/>
  <c r="B117" i="22"/>
  <c r="F117" i="22"/>
  <c r="N1207" i="17"/>
  <c r="D1206" i="17"/>
  <c r="F1206" i="17" s="1"/>
  <c r="G186" i="25"/>
  <c r="F187" i="25"/>
  <c r="N186" i="25" l="1"/>
  <c r="D187" i="25"/>
  <c r="N187" i="25"/>
  <c r="E118" i="22"/>
  <c r="A118" i="22"/>
  <c r="I117" i="22"/>
  <c r="O117" i="22" s="1"/>
  <c r="G117" i="22"/>
  <c r="D1207" i="17"/>
  <c r="F1207" i="17" s="1"/>
  <c r="N1208" i="17"/>
  <c r="B188" i="25"/>
  <c r="B189" i="25" l="1"/>
  <c r="C188" i="25"/>
  <c r="A188" i="25"/>
  <c r="B118" i="22"/>
  <c r="D1208" i="17"/>
  <c r="F1208" i="17" s="1"/>
  <c r="N1209" i="17"/>
  <c r="F118" i="22"/>
  <c r="D118" i="22"/>
  <c r="P118" i="22"/>
  <c r="G118" i="22" l="1"/>
  <c r="I118" i="22"/>
  <c r="O118" i="22" s="1"/>
  <c r="H118" i="22" s="1"/>
  <c r="C118" i="22"/>
  <c r="E119" i="22"/>
  <c r="C189" i="25"/>
  <c r="B190" i="25"/>
  <c r="A189" i="25"/>
  <c r="N1210" i="17"/>
  <c r="D1209" i="17"/>
  <c r="F1209" i="17" s="1"/>
  <c r="F188" i="25"/>
  <c r="A119" i="22"/>
  <c r="B119" i="22" l="1"/>
  <c r="D188" i="25"/>
  <c r="A190" i="25"/>
  <c r="B191" i="25"/>
  <c r="C190" i="25"/>
  <c r="N1211" i="17"/>
  <c r="D1210" i="17"/>
  <c r="F1210" i="17" s="1"/>
  <c r="P119" i="22"/>
  <c r="G188" i="25"/>
  <c r="F189" i="25"/>
  <c r="F119" i="22"/>
  <c r="D119" i="22"/>
  <c r="G119" i="22" l="1"/>
  <c r="N188" i="25"/>
  <c r="C119" i="22"/>
  <c r="I119" i="22"/>
  <c r="O119" i="22" s="1"/>
  <c r="H119" i="22" s="1"/>
  <c r="D189" i="25"/>
  <c r="B192" i="25"/>
  <c r="C191" i="25"/>
  <c r="A191" i="25"/>
  <c r="E120" i="22"/>
  <c r="D1211" i="17"/>
  <c r="F1211" i="17" s="1"/>
  <c r="N1212" i="17"/>
  <c r="F190" i="25"/>
  <c r="G189" i="25"/>
  <c r="A120" i="22"/>
  <c r="D190" i="25" l="1"/>
  <c r="N189" i="25"/>
  <c r="G192" i="25"/>
  <c r="A192" i="25"/>
  <c r="D1212" i="17"/>
  <c r="F1212" i="17" s="1"/>
  <c r="N1213" i="17"/>
  <c r="F191" i="25"/>
  <c r="P120" i="22"/>
  <c r="D120" i="22"/>
  <c r="G190" i="25"/>
  <c r="H120" i="22"/>
  <c r="C192" i="25"/>
  <c r="N190" i="25" l="1"/>
  <c r="D191" i="25"/>
  <c r="C120" i="22"/>
  <c r="B120" i="22"/>
  <c r="F120" i="22"/>
  <c r="D1213" i="17"/>
  <c r="F1213" i="17" s="1"/>
  <c r="N1214" i="17"/>
  <c r="G191" i="25"/>
  <c r="F192" i="25"/>
  <c r="N191" i="25" l="1"/>
  <c r="D192" i="25"/>
  <c r="N192" i="25"/>
  <c r="E121" i="22"/>
  <c r="A121" i="22"/>
  <c r="I120" i="22"/>
  <c r="O120" i="22" s="1"/>
  <c r="G120" i="22"/>
  <c r="N1215" i="17"/>
  <c r="D1214" i="17"/>
  <c r="F1214" i="17" s="1"/>
  <c r="B193" i="25"/>
  <c r="A193" i="25" l="1"/>
  <c r="B194" i="25"/>
  <c r="C193" i="25"/>
  <c r="B121" i="22"/>
  <c r="D1215" i="17"/>
  <c r="F1215" i="17" s="1"/>
  <c r="N1216" i="17"/>
  <c r="F121" i="22"/>
  <c r="D121" i="22"/>
  <c r="P121" i="22"/>
  <c r="G121" i="22" l="1"/>
  <c r="C121" i="22"/>
  <c r="I121" i="22"/>
  <c r="O121" i="22" s="1"/>
  <c r="H121" i="22" s="1"/>
  <c r="B195" i="25"/>
  <c r="C194" i="25"/>
  <c r="A194" i="25"/>
  <c r="E122" i="22"/>
  <c r="D1216" i="17"/>
  <c r="F1216" i="17" s="1"/>
  <c r="N1217" i="17"/>
  <c r="F193" i="25"/>
  <c r="A122" i="22"/>
  <c r="B122" i="22" l="1"/>
  <c r="D193" i="25"/>
  <c r="C195" i="25"/>
  <c r="B196" i="25"/>
  <c r="A195" i="25"/>
  <c r="D1217" i="17"/>
  <c r="F1217" i="17" s="1"/>
  <c r="N1218" i="17"/>
  <c r="D122" i="22"/>
  <c r="G193" i="25"/>
  <c r="F194" i="25"/>
  <c r="P122" i="22"/>
  <c r="F122" i="22"/>
  <c r="N193" i="25" l="1"/>
  <c r="G122" i="22"/>
  <c r="C122" i="22"/>
  <c r="I122" i="22"/>
  <c r="O122" i="22" s="1"/>
  <c r="H122" i="22" s="1"/>
  <c r="D194" i="25"/>
  <c r="C196" i="25"/>
  <c r="A196" i="25"/>
  <c r="B197" i="25"/>
  <c r="E123" i="22"/>
  <c r="N1219" i="17"/>
  <c r="D1218" i="17"/>
  <c r="F1218" i="17" s="1"/>
  <c r="G194" i="25"/>
  <c r="A123" i="22"/>
  <c r="F195" i="25"/>
  <c r="N194" i="25" l="1"/>
  <c r="D195" i="25"/>
  <c r="C197" i="25"/>
  <c r="A197" i="25"/>
  <c r="B198" i="25"/>
  <c r="N1220" i="17"/>
  <c r="D1219" i="17"/>
  <c r="F1219" i="17" s="1"/>
  <c r="D123" i="22"/>
  <c r="G195" i="25"/>
  <c r="P123" i="22"/>
  <c r="F196" i="25"/>
  <c r="H123" i="22"/>
  <c r="D196" i="25" l="1"/>
  <c r="N195" i="25"/>
  <c r="C123" i="22"/>
  <c r="B123" i="22"/>
  <c r="F123" i="22"/>
  <c r="A198" i="25"/>
  <c r="G198" i="25"/>
  <c r="D1220" i="17"/>
  <c r="F1220" i="17" s="1"/>
  <c r="N1221" i="17"/>
  <c r="G196" i="25"/>
  <c r="C198" i="25"/>
  <c r="F197" i="25"/>
  <c r="D197" i="25" l="1"/>
  <c r="N196" i="25"/>
  <c r="I123" i="22"/>
  <c r="O123" i="22" s="1"/>
  <c r="G123" i="22"/>
  <c r="E124" i="22"/>
  <c r="A124" i="22"/>
  <c r="N1222" i="17"/>
  <c r="D1221" i="17"/>
  <c r="F1221" i="17" s="1"/>
  <c r="F198" i="25"/>
  <c r="G197" i="25"/>
  <c r="N197" i="25" l="1"/>
  <c r="D198" i="25"/>
  <c r="B199" i="25"/>
  <c r="N198" i="25"/>
  <c r="H198" i="25" s="1"/>
  <c r="L198" i="25" s="1"/>
  <c r="I198" i="25" s="1"/>
  <c r="B124" i="22"/>
  <c r="N1223" i="17"/>
  <c r="D1222" i="17"/>
  <c r="F1222" i="17" s="1"/>
  <c r="F124" i="22"/>
  <c r="D124" i="22"/>
  <c r="M198" i="25"/>
  <c r="P124" i="22"/>
  <c r="C124" i="22" l="1"/>
  <c r="I124" i="22"/>
  <c r="O124" i="22" s="1"/>
  <c r="H124" i="22" s="1"/>
  <c r="G124" i="22"/>
  <c r="E125" i="22"/>
  <c r="A199" i="25"/>
  <c r="G199" i="25"/>
  <c r="D1223" i="17"/>
  <c r="F1223" i="17" s="1"/>
  <c r="N1224" i="17"/>
  <c r="A125" i="22"/>
  <c r="C199" i="25"/>
  <c r="B125" i="22" l="1"/>
  <c r="D1224" i="17"/>
  <c r="F1224" i="17" s="1"/>
  <c r="N1225" i="17"/>
  <c r="D125" i="22"/>
  <c r="F125" i="22"/>
  <c r="P125" i="22"/>
  <c r="F199" i="25"/>
  <c r="G125" i="22" l="1"/>
  <c r="C125" i="22"/>
  <c r="I125" i="22"/>
  <c r="O125" i="22" s="1"/>
  <c r="H125" i="22" s="1"/>
  <c r="D199" i="25"/>
  <c r="B200" i="25"/>
  <c r="N199" i="25"/>
  <c r="E126" i="22"/>
  <c r="N1226" i="17"/>
  <c r="D1225" i="17"/>
  <c r="F1225" i="17" s="1"/>
  <c r="A126" i="22"/>
  <c r="M199" i="25"/>
  <c r="B126" i="22" l="1"/>
  <c r="G200" i="25"/>
  <c r="A200" i="25"/>
  <c r="D1226" i="17"/>
  <c r="F1226" i="17" s="1"/>
  <c r="N1227" i="17"/>
  <c r="P126" i="22"/>
  <c r="D126" i="22"/>
  <c r="F126" i="22"/>
  <c r="C200" i="25"/>
  <c r="G126" i="22" l="1"/>
  <c r="C126" i="22"/>
  <c r="I126" i="22"/>
  <c r="O126" i="22" s="1"/>
  <c r="H126" i="22" s="1"/>
  <c r="E127" i="22"/>
  <c r="D1227" i="17"/>
  <c r="F1227" i="17" s="1"/>
  <c r="N1228" i="17"/>
  <c r="A127" i="22"/>
  <c r="F200" i="25"/>
  <c r="B127" i="22" l="1"/>
  <c r="D200" i="25"/>
  <c r="N200" i="25"/>
  <c r="N1229" i="17"/>
  <c r="D1228" i="17"/>
  <c r="F1228" i="17" s="1"/>
  <c r="F127" i="22"/>
  <c r="D127" i="22"/>
  <c r="B201" i="25"/>
  <c r="P127" i="22"/>
  <c r="G127" i="22" l="1"/>
  <c r="A201" i="25"/>
  <c r="B202" i="25"/>
  <c r="C201" i="25"/>
  <c r="C127" i="22"/>
  <c r="I127" i="22"/>
  <c r="O127" i="22" s="1"/>
  <c r="H127" i="22" s="1"/>
  <c r="E128" i="22"/>
  <c r="N1230" i="17"/>
  <c r="D1229" i="17"/>
  <c r="F1229" i="17" s="1"/>
  <c r="A128" i="22"/>
  <c r="B128" i="22" l="1"/>
  <c r="C202" i="25"/>
  <c r="B203" i="25"/>
  <c r="A202" i="25"/>
  <c r="D1230" i="17"/>
  <c r="F1230" i="17" s="1"/>
  <c r="N1231" i="17"/>
  <c r="F201" i="25"/>
  <c r="D128" i="22"/>
  <c r="P128" i="22"/>
  <c r="F128" i="22"/>
  <c r="G128" i="22" l="1"/>
  <c r="D201" i="25"/>
  <c r="C128" i="22"/>
  <c r="I128" i="22"/>
  <c r="O128" i="22" s="1"/>
  <c r="H128" i="22" s="1"/>
  <c r="E129" i="22"/>
  <c r="C203" i="25"/>
  <c r="B204" i="25"/>
  <c r="A203" i="25"/>
  <c r="N1232" i="17"/>
  <c r="D1231" i="17"/>
  <c r="F1231" i="17" s="1"/>
  <c r="G201" i="25"/>
  <c r="F202" i="25"/>
  <c r="A129" i="22"/>
  <c r="B129" i="22" l="1"/>
  <c r="D202" i="25"/>
  <c r="N201" i="25"/>
  <c r="B205" i="25"/>
  <c r="C204" i="25"/>
  <c r="A204" i="25"/>
  <c r="N1233" i="17"/>
  <c r="D1232" i="17"/>
  <c r="F1232" i="17" s="1"/>
  <c r="P129" i="22"/>
  <c r="F203" i="25"/>
  <c r="D129" i="22"/>
  <c r="F129" i="22"/>
  <c r="G202" i="25"/>
  <c r="D203" i="25" l="1"/>
  <c r="G129" i="22"/>
  <c r="N202" i="25"/>
  <c r="C129" i="22"/>
  <c r="I129" i="22"/>
  <c r="O129" i="22" s="1"/>
  <c r="H129" i="22" s="1"/>
  <c r="A205" i="25"/>
  <c r="B206" i="25"/>
  <c r="C205" i="25"/>
  <c r="E130" i="22"/>
  <c r="D1233" i="17"/>
  <c r="F1233" i="17" s="1"/>
  <c r="N1234" i="17"/>
  <c r="A130" i="22"/>
  <c r="G203" i="25"/>
  <c r="F204" i="25"/>
  <c r="B130" i="22" l="1"/>
  <c r="D204" i="25"/>
  <c r="N203" i="25"/>
  <c r="B207" i="25"/>
  <c r="A206" i="25"/>
  <c r="C206" i="25"/>
  <c r="D1234" i="17"/>
  <c r="F1234" i="17" s="1"/>
  <c r="N1235" i="17"/>
  <c r="D130" i="22"/>
  <c r="F205" i="25"/>
  <c r="P130" i="22"/>
  <c r="G204" i="25"/>
  <c r="F130" i="22"/>
  <c r="D205" i="25" l="1"/>
  <c r="G130" i="22"/>
  <c r="N204" i="25"/>
  <c r="C130" i="22"/>
  <c r="I130" i="22"/>
  <c r="O130" i="22" s="1"/>
  <c r="H130" i="22" s="1"/>
  <c r="B208" i="25"/>
  <c r="A207" i="25"/>
  <c r="C207" i="25"/>
  <c r="E131" i="22"/>
  <c r="N1236" i="17"/>
  <c r="D1235" i="17"/>
  <c r="F1235" i="17" s="1"/>
  <c r="G205" i="25"/>
  <c r="F206" i="25"/>
  <c r="A131" i="22"/>
  <c r="D206" i="25" l="1"/>
  <c r="N205" i="25"/>
  <c r="A208" i="25"/>
  <c r="B209" i="25"/>
  <c r="C208" i="25"/>
  <c r="D1236" i="17"/>
  <c r="F1236" i="17" s="1"/>
  <c r="N1237" i="17"/>
  <c r="P131" i="22"/>
  <c r="H131" i="22"/>
  <c r="D131" i="22"/>
  <c r="G206" i="25"/>
  <c r="F207" i="25"/>
  <c r="D207" i="25" l="1"/>
  <c r="N206" i="25"/>
  <c r="C131" i="22"/>
  <c r="B131" i="22"/>
  <c r="F131" i="22"/>
  <c r="A209" i="25"/>
  <c r="B210" i="25"/>
  <c r="C209" i="25"/>
  <c r="D1237" i="17"/>
  <c r="F1237" i="17" s="1"/>
  <c r="N1238" i="17"/>
  <c r="G207" i="25"/>
  <c r="F208" i="25"/>
  <c r="D208" i="25" l="1"/>
  <c r="N207" i="25"/>
  <c r="I131" i="22"/>
  <c r="O131" i="22" s="1"/>
  <c r="G131" i="22"/>
  <c r="E132" i="22"/>
  <c r="A132" i="22"/>
  <c r="A210" i="25"/>
  <c r="B211" i="25"/>
  <c r="C210" i="25"/>
  <c r="D1238" i="17"/>
  <c r="F1238" i="17" s="1"/>
  <c r="N1239" i="17"/>
  <c r="G208" i="25"/>
  <c r="F209" i="25"/>
  <c r="D209" i="25" l="1"/>
  <c r="N208" i="25"/>
  <c r="C211" i="25"/>
  <c r="A211" i="25"/>
  <c r="B212" i="25"/>
  <c r="B132" i="22"/>
  <c r="N1240" i="17"/>
  <c r="D1239" i="17"/>
  <c r="F1239" i="17" s="1"/>
  <c r="G209" i="25"/>
  <c r="F210" i="25"/>
  <c r="F132" i="22"/>
  <c r="D132" i="22"/>
  <c r="P132" i="22"/>
  <c r="C132" i="22" l="1"/>
  <c r="I132" i="22"/>
  <c r="O132" i="22" s="1"/>
  <c r="H132" i="22" s="1"/>
  <c r="G132" i="22"/>
  <c r="D210" i="25"/>
  <c r="N209" i="25"/>
  <c r="A212" i="25"/>
  <c r="B213" i="25"/>
  <c r="C212" i="25"/>
  <c r="E133" i="22"/>
  <c r="N1241" i="17"/>
  <c r="D1240" i="17"/>
  <c r="F1240" i="17" s="1"/>
  <c r="A133" i="22"/>
  <c r="G210" i="25"/>
  <c r="F211" i="25"/>
  <c r="N210" i="25" l="1"/>
  <c r="B133" i="22"/>
  <c r="D211" i="25"/>
  <c r="C213" i="25"/>
  <c r="B214" i="25"/>
  <c r="A213" i="25"/>
  <c r="N1242" i="17"/>
  <c r="D1241" i="17"/>
  <c r="F1241" i="17" s="1"/>
  <c r="F212" i="25"/>
  <c r="P133" i="22"/>
  <c r="D133" i="22"/>
  <c r="G211" i="25"/>
  <c r="F133" i="22"/>
  <c r="N211" i="25" l="1"/>
  <c r="G133" i="22"/>
  <c r="D212" i="25"/>
  <c r="C133" i="22"/>
  <c r="I133" i="22"/>
  <c r="O133" i="22" s="1"/>
  <c r="H133" i="22" s="1"/>
  <c r="E134" i="22"/>
  <c r="A214" i="25"/>
  <c r="G214" i="25"/>
  <c r="D1242" i="17"/>
  <c r="F1242" i="17" s="1"/>
  <c r="N1243" i="17"/>
  <c r="G212" i="25"/>
  <c r="F213" i="25"/>
  <c r="A134" i="22"/>
  <c r="C214" i="25"/>
  <c r="B134" i="22" l="1"/>
  <c r="D213" i="25"/>
  <c r="N212" i="25"/>
  <c r="N1244" i="17"/>
  <c r="D1243" i="17"/>
  <c r="F1243" i="17" s="1"/>
  <c r="P134" i="22"/>
  <c r="F214" i="25"/>
  <c r="D134" i="22"/>
  <c r="F134" i="22"/>
  <c r="G213" i="25"/>
  <c r="C134" i="22" l="1"/>
  <c r="I134" i="22"/>
  <c r="O134" i="22" s="1"/>
  <c r="H134" i="22" s="1"/>
  <c r="N213" i="25"/>
  <c r="G134" i="22"/>
  <c r="D214" i="25"/>
  <c r="B215" i="25"/>
  <c r="N214" i="25"/>
  <c r="E135" i="22"/>
  <c r="D1244" i="17"/>
  <c r="F1244" i="17" s="1"/>
  <c r="N1245" i="17"/>
  <c r="A135" i="22"/>
  <c r="B135" i="22" l="1"/>
  <c r="G215" i="25"/>
  <c r="A215" i="25"/>
  <c r="D1245" i="17"/>
  <c r="F1245" i="17" s="1"/>
  <c r="N1246" i="17"/>
  <c r="D135" i="22"/>
  <c r="P135" i="22"/>
  <c r="F135" i="22"/>
  <c r="C215" i="25"/>
  <c r="G135" i="22" l="1"/>
  <c r="C135" i="22"/>
  <c r="I135" i="22"/>
  <c r="O135" i="22" s="1"/>
  <c r="H135" i="22" s="1"/>
  <c r="E136" i="22"/>
  <c r="D1246" i="17"/>
  <c r="F1246" i="17" s="1"/>
  <c r="N1247" i="17"/>
  <c r="A136" i="22"/>
  <c r="F215" i="25"/>
  <c r="B136" i="22" l="1"/>
  <c r="D215" i="25"/>
  <c r="N215" i="25"/>
  <c r="D1247" i="17"/>
  <c r="F1247" i="17" s="1"/>
  <c r="N1248" i="17"/>
  <c r="P136" i="22"/>
  <c r="F136" i="22"/>
  <c r="M215" i="25"/>
  <c r="B216" i="25"/>
  <c r="D136" i="22"/>
  <c r="B217" i="25" l="1"/>
  <c r="C216" i="25"/>
  <c r="A216" i="25"/>
  <c r="G136" i="22"/>
  <c r="I136" i="22"/>
  <c r="O136" i="22" s="1"/>
  <c r="H136" i="22" s="1"/>
  <c r="C136" i="22"/>
  <c r="E137" i="22"/>
  <c r="D1248" i="17"/>
  <c r="F1248" i="17" s="1"/>
  <c r="N1249" i="17"/>
  <c r="A137" i="22"/>
  <c r="C217" i="25" l="1"/>
  <c r="A217" i="25"/>
  <c r="B218" i="25"/>
  <c r="D1249" i="17"/>
  <c r="F1249" i="17" s="1"/>
  <c r="N1250" i="17"/>
  <c r="P137" i="22"/>
  <c r="H137" i="22"/>
  <c r="F216" i="25"/>
  <c r="D137" i="22"/>
  <c r="D216" i="25" l="1"/>
  <c r="C137" i="22"/>
  <c r="B137" i="22"/>
  <c r="F137" i="22"/>
  <c r="C218" i="25"/>
  <c r="B219" i="25"/>
  <c r="A218" i="25"/>
  <c r="D1250" i="17"/>
  <c r="F1250" i="17" s="1"/>
  <c r="N1251" i="17"/>
  <c r="F217" i="25"/>
  <c r="G216" i="25"/>
  <c r="D217" i="25" l="1"/>
  <c r="N216" i="25"/>
  <c r="E138" i="22"/>
  <c r="A138" i="22"/>
  <c r="A219" i="25"/>
  <c r="B220" i="25"/>
  <c r="C219" i="25"/>
  <c r="I137" i="22"/>
  <c r="O137" i="22" s="1"/>
  <c r="G137" i="22"/>
  <c r="D1251" i="17"/>
  <c r="F1251" i="17" s="1"/>
  <c r="N1252" i="17"/>
  <c r="F218" i="25"/>
  <c r="G217" i="25"/>
  <c r="D218" i="25" l="1"/>
  <c r="N217" i="25"/>
  <c r="C220" i="25"/>
  <c r="A220" i="25"/>
  <c r="B221" i="25"/>
  <c r="B138" i="22"/>
  <c r="N1253" i="17"/>
  <c r="D1252" i="17"/>
  <c r="F1252" i="17" s="1"/>
  <c r="G218" i="25"/>
  <c r="P138" i="22"/>
  <c r="F138" i="22"/>
  <c r="F219" i="25"/>
  <c r="D138" i="22"/>
  <c r="D219" i="25" l="1"/>
  <c r="C138" i="22"/>
  <c r="I138" i="22"/>
  <c r="O138" i="22" s="1"/>
  <c r="H138" i="22" s="1"/>
  <c r="G138" i="22"/>
  <c r="N218" i="25"/>
  <c r="E139" i="22"/>
  <c r="A221" i="25"/>
  <c r="G221" i="25"/>
  <c r="N1254" i="17"/>
  <c r="D1253" i="17"/>
  <c r="F1253" i="17" s="1"/>
  <c r="A139" i="22"/>
  <c r="F220" i="25"/>
  <c r="G219" i="25"/>
  <c r="C221" i="25"/>
  <c r="D220" i="25" l="1"/>
  <c r="B139" i="22"/>
  <c r="N219" i="25"/>
  <c r="N1255" i="17"/>
  <c r="D1254" i="17"/>
  <c r="F1254" i="17" s="1"/>
  <c r="G220" i="25"/>
  <c r="F221" i="25"/>
  <c r="P139" i="22"/>
  <c r="F139" i="22"/>
  <c r="D139" i="22"/>
  <c r="N220" i="25" l="1"/>
  <c r="C139" i="22"/>
  <c r="I139" i="22"/>
  <c r="O139" i="22" s="1"/>
  <c r="H139" i="22" s="1"/>
  <c r="G139" i="22"/>
  <c r="D221" i="25"/>
  <c r="B222" i="25"/>
  <c r="N221" i="25"/>
  <c r="E140" i="22"/>
  <c r="D1255" i="17"/>
  <c r="F1255" i="17" s="1"/>
  <c r="N1256" i="17"/>
  <c r="A140" i="22"/>
  <c r="B140" i="22" l="1"/>
  <c r="G222" i="25"/>
  <c r="A222" i="25"/>
  <c r="D1256" i="17"/>
  <c r="F1256" i="17" s="1"/>
  <c r="N1257" i="17"/>
  <c r="D140" i="22"/>
  <c r="P140" i="22"/>
  <c r="C222" i="25"/>
  <c r="F140" i="22"/>
  <c r="G140" i="22" l="1"/>
  <c r="C140" i="22"/>
  <c r="I140" i="22"/>
  <c r="O140" i="22" s="1"/>
  <c r="H140" i="22" s="1"/>
  <c r="E141" i="22"/>
  <c r="N1258" i="17"/>
  <c r="D1257" i="17"/>
  <c r="F1257" i="17" s="1"/>
  <c r="A141" i="22"/>
  <c r="F222" i="25"/>
  <c r="D222" i="25" l="1"/>
  <c r="N222" i="25"/>
  <c r="N1259" i="17"/>
  <c r="D1258" i="17"/>
  <c r="F1258" i="17" s="1"/>
  <c r="D141" i="22"/>
  <c r="B223" i="25"/>
  <c r="H141" i="22"/>
  <c r="P141" i="22"/>
  <c r="B224" i="25" l="1"/>
  <c r="A223" i="25"/>
  <c r="C223" i="25"/>
  <c r="C141" i="22"/>
  <c r="B141" i="22"/>
  <c r="F141" i="22"/>
  <c r="G141" i="22" s="1"/>
  <c r="N1260" i="17"/>
  <c r="D1259" i="17"/>
  <c r="F1259" i="17" s="1"/>
  <c r="E142" i="22" l="1"/>
  <c r="A142" i="22"/>
  <c r="I141" i="22"/>
  <c r="O141" i="22" s="1"/>
  <c r="C224" i="25"/>
  <c r="B225" i="25"/>
  <c r="A224" i="25"/>
  <c r="N1261" i="17"/>
  <c r="D1260" i="17"/>
  <c r="F1260" i="17" s="1"/>
  <c r="F223" i="25"/>
  <c r="D223" i="25" l="1"/>
  <c r="B226" i="25"/>
  <c r="A225" i="25"/>
  <c r="C225" i="25"/>
  <c r="B142" i="22"/>
  <c r="N1262" i="17"/>
  <c r="D1261" i="17"/>
  <c r="F1261" i="17" s="1"/>
  <c r="P142" i="22"/>
  <c r="G223" i="25"/>
  <c r="F224" i="25"/>
  <c r="D142" i="22"/>
  <c r="F142" i="22"/>
  <c r="D224" i="25" l="1"/>
  <c r="G142" i="22"/>
  <c r="C142" i="22"/>
  <c r="I142" i="22"/>
  <c r="O142" i="22" s="1"/>
  <c r="H142" i="22" s="1"/>
  <c r="N223" i="25"/>
  <c r="E143" i="22"/>
  <c r="C226" i="25"/>
  <c r="A226" i="25"/>
  <c r="B227" i="25"/>
  <c r="D1262" i="17"/>
  <c r="F1262" i="17" s="1"/>
  <c r="N1263" i="17"/>
  <c r="A143" i="22"/>
  <c r="G224" i="25"/>
  <c r="F225" i="25"/>
  <c r="B143" i="22" l="1"/>
  <c r="D225" i="25"/>
  <c r="N224" i="25"/>
  <c r="A227" i="25"/>
  <c r="C227" i="25"/>
  <c r="B228" i="25"/>
  <c r="N1264" i="17"/>
  <c r="D1263" i="17"/>
  <c r="F1263" i="17" s="1"/>
  <c r="F226" i="25"/>
  <c r="D143" i="22"/>
  <c r="P143" i="22"/>
  <c r="G225" i="25"/>
  <c r="F143" i="22"/>
  <c r="I143" i="22" l="1"/>
  <c r="O143" i="22" s="1"/>
  <c r="H143" i="22" s="1"/>
  <c r="C143" i="22"/>
  <c r="N225" i="25"/>
  <c r="G143" i="22"/>
  <c r="D226" i="25"/>
  <c r="C228" i="25"/>
  <c r="A228" i="25"/>
  <c r="B229" i="25"/>
  <c r="E144" i="22"/>
  <c r="N1265" i="17"/>
  <c r="D1264" i="17"/>
  <c r="F1264" i="17" s="1"/>
  <c r="G226" i="25"/>
  <c r="F227" i="25"/>
  <c r="A144" i="22"/>
  <c r="N226" i="25" l="1"/>
  <c r="D227" i="25"/>
  <c r="B230" i="25"/>
  <c r="A229" i="25"/>
  <c r="C229" i="25"/>
  <c r="N1266" i="17"/>
  <c r="D1265" i="17"/>
  <c r="F1265" i="17" s="1"/>
  <c r="G227" i="25"/>
  <c r="H144" i="22"/>
  <c r="D144" i="22"/>
  <c r="F228" i="25"/>
  <c r="P144" i="22"/>
  <c r="D228" i="25" l="1"/>
  <c r="N227" i="25"/>
  <c r="C144" i="22"/>
  <c r="F144" i="22"/>
  <c r="G144" i="22" s="1"/>
  <c r="B144" i="22"/>
  <c r="C230" i="25"/>
  <c r="B231" i="25"/>
  <c r="A230" i="25"/>
  <c r="D1266" i="17"/>
  <c r="F1266" i="17" s="1"/>
  <c r="N1267" i="17"/>
  <c r="G228" i="25"/>
  <c r="F229" i="25"/>
  <c r="N228" i="25" l="1"/>
  <c r="D229" i="25"/>
  <c r="E145" i="22"/>
  <c r="A145" i="22"/>
  <c r="B232" i="25"/>
  <c r="C231" i="25"/>
  <c r="A231" i="25"/>
  <c r="I144" i="22"/>
  <c r="O144" i="22" s="1"/>
  <c r="D1267" i="17"/>
  <c r="F1267" i="17" s="1"/>
  <c r="N1268" i="17"/>
  <c r="G229" i="25"/>
  <c r="F230" i="25"/>
  <c r="D230" i="25" l="1"/>
  <c r="N229" i="25"/>
  <c r="C232" i="25"/>
  <c r="A232" i="25"/>
  <c r="B233" i="25"/>
  <c r="B145" i="22"/>
  <c r="N1269" i="17"/>
  <c r="D1268" i="17"/>
  <c r="F1268" i="17" s="1"/>
  <c r="F231" i="25"/>
  <c r="D145" i="22"/>
  <c r="P145" i="22"/>
  <c r="G230" i="25"/>
  <c r="F145" i="22"/>
  <c r="D231" i="25" l="1"/>
  <c r="C145" i="22"/>
  <c r="I145" i="22"/>
  <c r="O145" i="22" s="1"/>
  <c r="H145" i="22" s="1"/>
  <c r="G145" i="22"/>
  <c r="N230" i="25"/>
  <c r="E146" i="22"/>
  <c r="A233" i="25"/>
  <c r="G233" i="25"/>
  <c r="N1270" i="17"/>
  <c r="D1269" i="17"/>
  <c r="F1269" i="17" s="1"/>
  <c r="C233" i="25"/>
  <c r="F232" i="25"/>
  <c r="G231" i="25"/>
  <c r="A146" i="22"/>
  <c r="D232" i="25" l="1"/>
  <c r="B146" i="22"/>
  <c r="N231" i="25"/>
  <c r="N1271" i="17"/>
  <c r="D1270" i="17"/>
  <c r="F1270" i="17" s="1"/>
  <c r="D146" i="22"/>
  <c r="G232" i="25"/>
  <c r="P146" i="22"/>
  <c r="F233" i="25"/>
  <c r="F146" i="22"/>
  <c r="C146" i="22" l="1"/>
  <c r="I146" i="22"/>
  <c r="O146" i="22" s="1"/>
  <c r="H146" i="22" s="1"/>
  <c r="G146" i="22"/>
  <c r="D233" i="25"/>
  <c r="B234" i="25"/>
  <c r="N233" i="25"/>
  <c r="N232" i="25"/>
  <c r="E147" i="22"/>
  <c r="N1272" i="17"/>
  <c r="D1271" i="17"/>
  <c r="F1271" i="17" s="1"/>
  <c r="A147" i="22"/>
  <c r="B147" i="22" l="1"/>
  <c r="G234" i="25"/>
  <c r="A234" i="25"/>
  <c r="N1273" i="17"/>
  <c r="D1272" i="17"/>
  <c r="F1272" i="17" s="1"/>
  <c r="P147" i="22"/>
  <c r="D147" i="22"/>
  <c r="F147" i="22"/>
  <c r="C234" i="25"/>
  <c r="G147" i="22" l="1"/>
  <c r="I147" i="22"/>
  <c r="O147" i="22" s="1"/>
  <c r="H147" i="22" s="1"/>
  <c r="C147" i="22"/>
  <c r="E148" i="22"/>
  <c r="N1274" i="17"/>
  <c r="D1273" i="17"/>
  <c r="F1273" i="17" s="1"/>
  <c r="F234" i="25"/>
  <c r="A148" i="22"/>
  <c r="B148" i="22" l="1"/>
  <c r="D234" i="25"/>
  <c r="B235" i="25"/>
  <c r="N234" i="25"/>
  <c r="D1274" i="17"/>
  <c r="F1274" i="17" s="1"/>
  <c r="N1275" i="17"/>
  <c r="F148" i="22"/>
  <c r="D148" i="22"/>
  <c r="P148" i="22"/>
  <c r="G148" i="22" l="1"/>
  <c r="C148" i="22"/>
  <c r="I148" i="22"/>
  <c r="O148" i="22" s="1"/>
  <c r="H148" i="22" s="1"/>
  <c r="A235" i="25"/>
  <c r="G235" i="25"/>
  <c r="E149" i="22"/>
  <c r="D1275" i="17"/>
  <c r="F1275" i="17" s="1"/>
  <c r="N1276" i="17"/>
  <c r="C235" i="25"/>
  <c r="A149" i="22"/>
  <c r="B149" i="22" l="1"/>
  <c r="N1277" i="17"/>
  <c r="D1276" i="17"/>
  <c r="F1276" i="17" s="1"/>
  <c r="F235" i="25"/>
  <c r="D149" i="22"/>
  <c r="P149" i="22"/>
  <c r="F149" i="22"/>
  <c r="G149" i="22" l="1"/>
  <c r="C149" i="22"/>
  <c r="I149" i="22"/>
  <c r="O149" i="22" s="1"/>
  <c r="H149" i="22" s="1"/>
  <c r="D235" i="25"/>
  <c r="B236" i="25"/>
  <c r="N235" i="25"/>
  <c r="E150" i="22"/>
  <c r="D1277" i="17"/>
  <c r="F1277" i="17" s="1"/>
  <c r="N1278" i="17"/>
  <c r="A150" i="22"/>
  <c r="B150" i="22" l="1"/>
  <c r="G236" i="25"/>
  <c r="A236" i="25"/>
  <c r="N1279" i="17"/>
  <c r="D1278" i="17"/>
  <c r="F1278" i="17" s="1"/>
  <c r="C236" i="25"/>
  <c r="D150" i="22"/>
  <c r="P150" i="22"/>
  <c r="F150" i="22"/>
  <c r="G150" i="22" l="1"/>
  <c r="C150" i="22"/>
  <c r="I150" i="22"/>
  <c r="O150" i="22" s="1"/>
  <c r="H150" i="22" s="1"/>
  <c r="E151" i="22"/>
  <c r="N1280" i="17"/>
  <c r="D1279" i="17"/>
  <c r="F1279" i="17" s="1"/>
  <c r="F236" i="25"/>
  <c r="A151" i="22"/>
  <c r="D236" i="25" l="1"/>
  <c r="B237" i="25"/>
  <c r="N236" i="25"/>
  <c r="N1281" i="17"/>
  <c r="D1280" i="17"/>
  <c r="F1280" i="17" s="1"/>
  <c r="M236" i="25"/>
  <c r="P151" i="22"/>
  <c r="H151" i="22"/>
  <c r="D151" i="22"/>
  <c r="C151" i="22" l="1"/>
  <c r="F151" i="22"/>
  <c r="B151" i="22"/>
  <c r="G237" i="25"/>
  <c r="A237" i="25"/>
  <c r="D1281" i="17"/>
  <c r="F1281" i="17" s="1"/>
  <c r="N1282" i="17"/>
  <c r="C237" i="25"/>
  <c r="E152" i="22" l="1"/>
  <c r="A152" i="22"/>
  <c r="I151" i="22"/>
  <c r="O151" i="22" s="1"/>
  <c r="G151" i="22"/>
  <c r="D1282" i="17"/>
  <c r="F1282" i="17" s="1"/>
  <c r="N1283" i="17"/>
  <c r="F237" i="25"/>
  <c r="D237" i="25" l="1"/>
  <c r="B238" i="25"/>
  <c r="N237" i="25"/>
  <c r="B152" i="22"/>
  <c r="D1283" i="17"/>
  <c r="F1283" i="17" s="1"/>
  <c r="N1284" i="17"/>
  <c r="M237" i="25"/>
  <c r="P152" i="22"/>
  <c r="D152" i="22"/>
  <c r="F152" i="22"/>
  <c r="C152" i="22" l="1"/>
  <c r="I152" i="22"/>
  <c r="O152" i="22" s="1"/>
  <c r="H152" i="22" s="1"/>
  <c r="G152" i="22"/>
  <c r="E153" i="22"/>
  <c r="G238" i="25"/>
  <c r="A238" i="25"/>
  <c r="D1284" i="17"/>
  <c r="F1284" i="17" s="1"/>
  <c r="N1285" i="17"/>
  <c r="A153" i="22"/>
  <c r="C238" i="25"/>
  <c r="B153" i="22" l="1"/>
  <c r="N1286" i="17"/>
  <c r="D1285" i="17"/>
  <c r="F1285" i="17" s="1"/>
  <c r="P153" i="22"/>
  <c r="D153" i="22"/>
  <c r="F238" i="25"/>
  <c r="F153" i="22"/>
  <c r="G153" i="22" l="1"/>
  <c r="C153" i="22"/>
  <c r="I153" i="22"/>
  <c r="O153" i="22" s="1"/>
  <c r="H153" i="22" s="1"/>
  <c r="D238" i="25"/>
  <c r="N238" i="25"/>
  <c r="E154" i="22"/>
  <c r="D1286" i="17"/>
  <c r="F1286" i="17" s="1"/>
  <c r="N1287" i="17"/>
  <c r="B239" i="25"/>
  <c r="M238" i="25"/>
  <c r="A154" i="22"/>
  <c r="B154" i="22" l="1"/>
  <c r="B240" i="25"/>
  <c r="C239" i="25"/>
  <c r="A239" i="25"/>
  <c r="N1288" i="17"/>
  <c r="D1287" i="17"/>
  <c r="F1287" i="17" s="1"/>
  <c r="P154" i="22"/>
  <c r="F154" i="22"/>
  <c r="D154" i="22"/>
  <c r="G154" i="22" l="1"/>
  <c r="C154" i="22"/>
  <c r="I154" i="22"/>
  <c r="O154" i="22" s="1"/>
  <c r="H154" i="22" s="1"/>
  <c r="A240" i="25"/>
  <c r="C240" i="25"/>
  <c r="B241" i="25"/>
  <c r="E155" i="22"/>
  <c r="N1289" i="17"/>
  <c r="D1288" i="17"/>
  <c r="F1288" i="17" s="1"/>
  <c r="F239" i="25"/>
  <c r="A155" i="22"/>
  <c r="B155" i="22" l="1"/>
  <c r="D239" i="25"/>
  <c r="A241" i="25"/>
  <c r="C241" i="25"/>
  <c r="B242" i="25"/>
  <c r="N1290" i="17"/>
  <c r="D1289" i="17"/>
  <c r="F1289" i="17" s="1"/>
  <c r="F240" i="25"/>
  <c r="G239" i="25"/>
  <c r="D155" i="22"/>
  <c r="F155" i="22"/>
  <c r="P155" i="22"/>
  <c r="G155" i="22" l="1"/>
  <c r="N239" i="25"/>
  <c r="D240" i="25"/>
  <c r="C155" i="22"/>
  <c r="I155" i="22"/>
  <c r="O155" i="22" s="1"/>
  <c r="H155" i="22" s="1"/>
  <c r="A242" i="25"/>
  <c r="C242" i="25"/>
  <c r="B243" i="25"/>
  <c r="E156" i="22"/>
  <c r="N1291" i="17"/>
  <c r="D1290" i="17"/>
  <c r="F1290" i="17" s="1"/>
  <c r="G240" i="25"/>
  <c r="F241" i="25"/>
  <c r="A156" i="22"/>
  <c r="B156" i="22" l="1"/>
  <c r="D241" i="25"/>
  <c r="N240" i="25"/>
  <c r="A243" i="25"/>
  <c r="C243" i="25"/>
  <c r="B244" i="25"/>
  <c r="N1292" i="17"/>
  <c r="D1291" i="17"/>
  <c r="F1291" i="17" s="1"/>
  <c r="D156" i="22"/>
  <c r="F242" i="25"/>
  <c r="P156" i="22"/>
  <c r="G241" i="25"/>
  <c r="F156" i="22"/>
  <c r="D242" i="25" l="1"/>
  <c r="G156" i="22"/>
  <c r="N241" i="25"/>
  <c r="C156" i="22"/>
  <c r="I156" i="22"/>
  <c r="O156" i="22" s="1"/>
  <c r="H156" i="22" s="1"/>
  <c r="A244" i="25"/>
  <c r="B245" i="25"/>
  <c r="C244" i="25"/>
  <c r="E157" i="22"/>
  <c r="N1293" i="17"/>
  <c r="D1292" i="17"/>
  <c r="F1292" i="17" s="1"/>
  <c r="G242" i="25"/>
  <c r="F243" i="25"/>
  <c r="A157" i="22"/>
  <c r="B157" i="22" l="1"/>
  <c r="D243" i="25"/>
  <c r="N242" i="25"/>
  <c r="C245" i="25"/>
  <c r="A245" i="25"/>
  <c r="B246" i="25"/>
  <c r="D1293" i="17"/>
  <c r="F1293" i="17" s="1"/>
  <c r="N1294" i="17"/>
  <c r="P157" i="22"/>
  <c r="F244" i="25"/>
  <c r="D157" i="22"/>
  <c r="G243" i="25"/>
  <c r="F157" i="22"/>
  <c r="D244" i="25" l="1"/>
  <c r="G157" i="22"/>
  <c r="N243" i="25"/>
  <c r="C157" i="22"/>
  <c r="I157" i="22"/>
  <c r="O157" i="22" s="1"/>
  <c r="H157" i="22" s="1"/>
  <c r="C246" i="25"/>
  <c r="B247" i="25"/>
  <c r="A246" i="25"/>
  <c r="E158" i="22"/>
  <c r="D1294" i="17"/>
  <c r="F1294" i="17" s="1"/>
  <c r="N1295" i="17"/>
  <c r="A158" i="22"/>
  <c r="G244" i="25"/>
  <c r="F245" i="25"/>
  <c r="B158" i="22" l="1"/>
  <c r="D245" i="25"/>
  <c r="N244" i="25"/>
  <c r="C247" i="25"/>
  <c r="A247" i="25"/>
  <c r="B248" i="25"/>
  <c r="N1296" i="17"/>
  <c r="D1295" i="17"/>
  <c r="F1295" i="17" s="1"/>
  <c r="D158" i="22"/>
  <c r="F246" i="25"/>
  <c r="F158" i="22"/>
  <c r="G245" i="25"/>
  <c r="P158" i="22"/>
  <c r="D246" i="25" l="1"/>
  <c r="N245" i="25"/>
  <c r="G158" i="22"/>
  <c r="C158" i="22"/>
  <c r="I158" i="22"/>
  <c r="O158" i="22" s="1"/>
  <c r="H158" i="22" s="1"/>
  <c r="G248" i="25"/>
  <c r="A248" i="25"/>
  <c r="E159" i="22"/>
  <c r="D1296" i="17"/>
  <c r="F1296" i="17" s="1"/>
  <c r="N1297" i="17"/>
  <c r="G246" i="25"/>
  <c r="F247" i="25"/>
  <c r="A159" i="22"/>
  <c r="C248" i="25"/>
  <c r="B159" i="22" l="1"/>
  <c r="D247" i="25"/>
  <c r="N246" i="25"/>
  <c r="N1298" i="17"/>
  <c r="D1297" i="17"/>
  <c r="F1297" i="17" s="1"/>
  <c r="F159" i="22"/>
  <c r="P159" i="22"/>
  <c r="D159" i="22"/>
  <c r="F248" i="25"/>
  <c r="G247" i="25"/>
  <c r="G159" i="22" l="1"/>
  <c r="N247" i="25"/>
  <c r="C159" i="22"/>
  <c r="I159" i="22"/>
  <c r="O159" i="22" s="1"/>
  <c r="H159" i="22" s="1"/>
  <c r="D248" i="25"/>
  <c r="B249" i="25"/>
  <c r="N248" i="25"/>
  <c r="E160" i="22"/>
  <c r="N1299" i="17"/>
  <c r="D1298" i="17"/>
  <c r="F1298" i="17" s="1"/>
  <c r="A160" i="22"/>
  <c r="M248" i="25"/>
  <c r="G249" i="25" l="1"/>
  <c r="A249" i="25"/>
  <c r="D1299" i="17"/>
  <c r="F1299" i="17" s="1"/>
  <c r="N1300" i="17"/>
  <c r="D160" i="22"/>
  <c r="P160" i="22"/>
  <c r="H160" i="22"/>
  <c r="C249" i="25"/>
  <c r="C160" i="22" l="1"/>
  <c r="F160" i="22"/>
  <c r="B160" i="22"/>
  <c r="N1301" i="17"/>
  <c r="D1300" i="17"/>
  <c r="F1300" i="17" s="1"/>
  <c r="F249" i="25"/>
  <c r="D249" i="25" l="1"/>
  <c r="N249" i="25"/>
  <c r="I160" i="22"/>
  <c r="O160" i="22" s="1"/>
  <c r="G160" i="22"/>
  <c r="E161" i="22"/>
  <c r="A161" i="22"/>
  <c r="N1302" i="17"/>
  <c r="D1301" i="17"/>
  <c r="F1301" i="17" s="1"/>
  <c r="B250" i="25"/>
  <c r="B251" i="25" l="1"/>
  <c r="A250" i="25"/>
  <c r="C250" i="25"/>
  <c r="B161" i="22"/>
  <c r="N1303" i="17"/>
  <c r="D1302" i="17"/>
  <c r="F1302" i="17" s="1"/>
  <c r="F161" i="22"/>
  <c r="P161" i="22"/>
  <c r="D161" i="22"/>
  <c r="G161" i="22" l="1"/>
  <c r="C161" i="22"/>
  <c r="I161" i="22"/>
  <c r="O161" i="22" s="1"/>
  <c r="H161" i="22" s="1"/>
  <c r="E162" i="22"/>
  <c r="C251" i="25"/>
  <c r="B252" i="25"/>
  <c r="A251" i="25"/>
  <c r="D1303" i="17"/>
  <c r="F1303" i="17" s="1"/>
  <c r="N1304" i="17"/>
  <c r="A162" i="22"/>
  <c r="F250" i="25"/>
  <c r="B162" i="22" l="1"/>
  <c r="D250" i="25"/>
  <c r="C252" i="25"/>
  <c r="A252" i="25"/>
  <c r="B253" i="25"/>
  <c r="D1304" i="17"/>
  <c r="F1304" i="17" s="1"/>
  <c r="N1305" i="17"/>
  <c r="F251" i="25"/>
  <c r="D162" i="22"/>
  <c r="P162" i="22"/>
  <c r="F162" i="22"/>
  <c r="G250" i="25"/>
  <c r="G162" i="22" l="1"/>
  <c r="N250" i="25"/>
  <c r="C162" i="22"/>
  <c r="I162" i="22"/>
  <c r="O162" i="22" s="1"/>
  <c r="H162" i="22" s="1"/>
  <c r="D251" i="25"/>
  <c r="B254" i="25"/>
  <c r="C253" i="25"/>
  <c r="A253" i="25"/>
  <c r="E163" i="22"/>
  <c r="N1306" i="17"/>
  <c r="D1305" i="17"/>
  <c r="F1305" i="17" s="1"/>
  <c r="G251" i="25"/>
  <c r="A163" i="22"/>
  <c r="F252" i="25"/>
  <c r="B163" i="22" l="1"/>
  <c r="N251" i="25"/>
  <c r="D252" i="25"/>
  <c r="G254" i="25"/>
  <c r="A254" i="25"/>
  <c r="N1307" i="17"/>
  <c r="D1306" i="17"/>
  <c r="F1306" i="17" s="1"/>
  <c r="D163" i="22"/>
  <c r="F163" i="22"/>
  <c r="F253" i="25"/>
  <c r="G252" i="25"/>
  <c r="P163" i="22"/>
  <c r="C254" i="25"/>
  <c r="N252" i="25" l="1"/>
  <c r="G163" i="22"/>
  <c r="C163" i="22"/>
  <c r="I163" i="22"/>
  <c r="O163" i="22" s="1"/>
  <c r="H163" i="22" s="1"/>
  <c r="D253" i="25"/>
  <c r="E164" i="22"/>
  <c r="N1308" i="17"/>
  <c r="D1307" i="17"/>
  <c r="F1307" i="17" s="1"/>
  <c r="F254" i="25"/>
  <c r="G253" i="25"/>
  <c r="A164" i="22"/>
  <c r="B164" i="22" l="1"/>
  <c r="N253" i="25"/>
  <c r="D254" i="25"/>
  <c r="N254" i="25"/>
  <c r="D1308" i="17"/>
  <c r="F1308" i="17" s="1"/>
  <c r="N1309" i="17"/>
  <c r="P164" i="22"/>
  <c r="D164" i="22"/>
  <c r="B255" i="25"/>
  <c r="F164" i="22"/>
  <c r="B256" i="25" l="1"/>
  <c r="A255" i="25"/>
  <c r="C255" i="25"/>
  <c r="G164" i="22"/>
  <c r="C164" i="22"/>
  <c r="I164" i="22"/>
  <c r="O164" i="22" s="1"/>
  <c r="H164" i="22" s="1"/>
  <c r="E165" i="22"/>
  <c r="D1309" i="17"/>
  <c r="F1309" i="17" s="1"/>
  <c r="N1310" i="17"/>
  <c r="A165" i="22"/>
  <c r="B165" i="22" l="1"/>
  <c r="C256" i="25"/>
  <c r="B257" i="25"/>
  <c r="A256" i="25"/>
  <c r="N1311" i="17"/>
  <c r="D1310" i="17"/>
  <c r="F1310" i="17" s="1"/>
  <c r="F165" i="22"/>
  <c r="P165" i="22"/>
  <c r="D165" i="22"/>
  <c r="F255" i="25"/>
  <c r="G165" i="22" l="1"/>
  <c r="C165" i="22"/>
  <c r="I165" i="22"/>
  <c r="O165" i="22" s="1"/>
  <c r="H165" i="22" s="1"/>
  <c r="D255" i="25"/>
  <c r="A257" i="25"/>
  <c r="B258" i="25"/>
  <c r="C257" i="25"/>
  <c r="E166" i="22"/>
  <c r="D1311" i="17"/>
  <c r="F1311" i="17" s="1"/>
  <c r="N1312" i="17"/>
  <c r="A166" i="22"/>
  <c r="F256" i="25"/>
  <c r="G255" i="25"/>
  <c r="B166" i="22" l="1"/>
  <c r="D256" i="25"/>
  <c r="N255" i="25"/>
  <c r="A258" i="25"/>
  <c r="C258" i="25"/>
  <c r="B259" i="25"/>
  <c r="N1313" i="17"/>
  <c r="D1312" i="17"/>
  <c r="F1312" i="17" s="1"/>
  <c r="D166" i="22"/>
  <c r="F257" i="25"/>
  <c r="P166" i="22"/>
  <c r="F166" i="22"/>
  <c r="G256" i="25"/>
  <c r="D257" i="25" l="1"/>
  <c r="N256" i="25"/>
  <c r="G166" i="22"/>
  <c r="C166" i="22"/>
  <c r="I166" i="22"/>
  <c r="O166" i="22" s="1"/>
  <c r="H166" i="22" s="1"/>
  <c r="E167" i="22"/>
  <c r="C259" i="25"/>
  <c r="B260" i="25"/>
  <c r="A259" i="25"/>
  <c r="D1313" i="17"/>
  <c r="F1313" i="17" s="1"/>
  <c r="N1314" i="17"/>
  <c r="F258" i="25"/>
  <c r="G257" i="25"/>
  <c r="A167" i="22"/>
  <c r="B167" i="22" l="1"/>
  <c r="D258" i="25"/>
  <c r="N257" i="25"/>
  <c r="G260" i="25"/>
  <c r="A260" i="25"/>
  <c r="D1314" i="17"/>
  <c r="F1314" i="17" s="1"/>
  <c r="N1315" i="17"/>
  <c r="D167" i="22"/>
  <c r="G258" i="25"/>
  <c r="P167" i="22"/>
  <c r="F167" i="22"/>
  <c r="F259" i="25"/>
  <c r="C260" i="25"/>
  <c r="G167" i="22" l="1"/>
  <c r="N258" i="25"/>
  <c r="C167" i="22"/>
  <c r="I167" i="22"/>
  <c r="O167" i="22" s="1"/>
  <c r="H167" i="22" s="1"/>
  <c r="D259" i="25"/>
  <c r="E168" i="22"/>
  <c r="D1315" i="17"/>
  <c r="F1315" i="17" s="1"/>
  <c r="N1316" i="17"/>
  <c r="G259" i="25"/>
  <c r="A168" i="22"/>
  <c r="F260" i="25"/>
  <c r="D260" i="25" l="1"/>
  <c r="N260" i="25"/>
  <c r="N259" i="25"/>
  <c r="N1317" i="17"/>
  <c r="D1316" i="17"/>
  <c r="F1316" i="17" s="1"/>
  <c r="H168" i="22"/>
  <c r="B261" i="25"/>
  <c r="P168" i="22"/>
  <c r="M260" i="25"/>
  <c r="D168" i="22"/>
  <c r="C168" i="22" l="1"/>
  <c r="B168" i="22"/>
  <c r="F168" i="22"/>
  <c r="A261" i="25"/>
  <c r="B262" i="25"/>
  <c r="C261" i="25"/>
  <c r="D1317" i="17"/>
  <c r="F1317" i="17" s="1"/>
  <c r="N1318" i="17"/>
  <c r="C262" i="25" l="1"/>
  <c r="B263" i="25"/>
  <c r="A262" i="25"/>
  <c r="I168" i="22"/>
  <c r="O168" i="22" s="1"/>
  <c r="G168" i="22"/>
  <c r="E169" i="22"/>
  <c r="A169" i="22"/>
  <c r="N1319" i="17"/>
  <c r="D1318" i="17"/>
  <c r="F1318" i="17" s="1"/>
  <c r="F261" i="25"/>
  <c r="D261" i="25" l="1"/>
  <c r="C263" i="25"/>
  <c r="B264" i="25"/>
  <c r="A263" i="25"/>
  <c r="B169" i="22"/>
  <c r="D1319" i="17"/>
  <c r="F1319" i="17" s="1"/>
  <c r="N1320" i="17"/>
  <c r="P169" i="22"/>
  <c r="D169" i="22"/>
  <c r="F169" i="22"/>
  <c r="G261" i="25"/>
  <c r="F262" i="25"/>
  <c r="D262" i="25" l="1"/>
  <c r="C169" i="22"/>
  <c r="I169" i="22"/>
  <c r="O169" i="22" s="1"/>
  <c r="H169" i="22" s="1"/>
  <c r="G169" i="22"/>
  <c r="N261" i="25"/>
  <c r="A264" i="25"/>
  <c r="C264" i="25"/>
  <c r="B265" i="25"/>
  <c r="E170" i="22"/>
  <c r="D1320" i="17"/>
  <c r="F1320" i="17" s="1"/>
  <c r="N1321" i="17"/>
  <c r="G262" i="25"/>
  <c r="F263" i="25"/>
  <c r="A170" i="22"/>
  <c r="B170" i="22" l="1"/>
  <c r="D263" i="25"/>
  <c r="N262" i="25"/>
  <c r="A265" i="25"/>
  <c r="C265" i="25"/>
  <c r="B266" i="25"/>
  <c r="D1321" i="17"/>
  <c r="F1321" i="17" s="1"/>
  <c r="N1322" i="17"/>
  <c r="P170" i="22"/>
  <c r="F170" i="22"/>
  <c r="D170" i="22"/>
  <c r="G263" i="25"/>
  <c r="F264" i="25"/>
  <c r="G170" i="22" l="1"/>
  <c r="D264" i="25"/>
  <c r="N263" i="25"/>
  <c r="I170" i="22"/>
  <c r="O170" i="22" s="1"/>
  <c r="H170" i="22" s="1"/>
  <c r="C170" i="22"/>
  <c r="A266" i="25"/>
  <c r="C266" i="25"/>
  <c r="B267" i="25"/>
  <c r="E171" i="22"/>
  <c r="N1323" i="17"/>
  <c r="D1322" i="17"/>
  <c r="F1322" i="17" s="1"/>
  <c r="F265" i="25"/>
  <c r="A171" i="22"/>
  <c r="G264" i="25"/>
  <c r="B171" i="22" l="1"/>
  <c r="D265" i="25"/>
  <c r="N264" i="25"/>
  <c r="C267" i="25"/>
  <c r="A267" i="25"/>
  <c r="B268" i="25"/>
  <c r="N1324" i="17"/>
  <c r="D1323" i="17"/>
  <c r="F1323" i="17" s="1"/>
  <c r="D171" i="22"/>
  <c r="F266" i="25"/>
  <c r="P171" i="22"/>
  <c r="G265" i="25"/>
  <c r="F171" i="22"/>
  <c r="D266" i="25" l="1"/>
  <c r="G171" i="22"/>
  <c r="N265" i="25"/>
  <c r="C171" i="22"/>
  <c r="I171" i="22"/>
  <c r="O171" i="22" s="1"/>
  <c r="H171" i="22" s="1"/>
  <c r="C268" i="25"/>
  <c r="A268" i="25"/>
  <c r="B269" i="25"/>
  <c r="E172" i="22"/>
  <c r="N1325" i="17"/>
  <c r="D1324" i="17"/>
  <c r="F1324" i="17" s="1"/>
  <c r="G266" i="25"/>
  <c r="F267" i="25"/>
  <c r="A172" i="22"/>
  <c r="B172" i="22" l="1"/>
  <c r="D267" i="25"/>
  <c r="N266" i="25"/>
  <c r="A269" i="25"/>
  <c r="B270" i="25"/>
  <c r="C269" i="25"/>
  <c r="N1326" i="17"/>
  <c r="D1325" i="17"/>
  <c r="F1325" i="17" s="1"/>
  <c r="D172" i="22"/>
  <c r="F172" i="22"/>
  <c r="P172" i="22"/>
  <c r="G267" i="25"/>
  <c r="F268" i="25"/>
  <c r="G172" i="22" l="1"/>
  <c r="D268" i="25"/>
  <c r="N267" i="25"/>
  <c r="C172" i="22"/>
  <c r="I172" i="22"/>
  <c r="O172" i="22" s="1"/>
  <c r="H172" i="22" s="1"/>
  <c r="B271" i="25"/>
  <c r="A270" i="25"/>
  <c r="C270" i="25"/>
  <c r="E173" i="22"/>
  <c r="D1326" i="17"/>
  <c r="F1326" i="17" s="1"/>
  <c r="N1327" i="17"/>
  <c r="A173" i="22"/>
  <c r="F269" i="25"/>
  <c r="G268" i="25"/>
  <c r="B173" i="22" l="1"/>
  <c r="D269" i="25"/>
  <c r="N268" i="25"/>
  <c r="A271" i="25"/>
  <c r="B272" i="25"/>
  <c r="C271" i="25"/>
  <c r="D1327" i="17"/>
  <c r="F1327" i="17" s="1"/>
  <c r="N1328" i="17"/>
  <c r="D173" i="22"/>
  <c r="F173" i="22"/>
  <c r="P173" i="22"/>
  <c r="G269" i="25"/>
  <c r="F270" i="25"/>
  <c r="G173" i="22" l="1"/>
  <c r="D270" i="25"/>
  <c r="N269" i="25"/>
  <c r="C173" i="22"/>
  <c r="I173" i="22"/>
  <c r="O173" i="22" s="1"/>
  <c r="H173" i="22" s="1"/>
  <c r="B273" i="25"/>
  <c r="C272" i="25"/>
  <c r="A272" i="25"/>
  <c r="E174" i="22"/>
  <c r="D1328" i="17"/>
  <c r="F1328" i="17" s="1"/>
  <c r="N1329" i="17"/>
  <c r="A174" i="22"/>
  <c r="G270" i="25"/>
  <c r="F271" i="25"/>
  <c r="D271" i="25" l="1"/>
  <c r="N270" i="25"/>
  <c r="B274" i="25"/>
  <c r="C273" i="25"/>
  <c r="A273" i="25"/>
  <c r="D1329" i="17"/>
  <c r="F1329" i="17" s="1"/>
  <c r="N1330" i="17"/>
  <c r="G271" i="25"/>
  <c r="F272" i="25"/>
  <c r="P174" i="22"/>
  <c r="H174" i="22"/>
  <c r="D174" i="22"/>
  <c r="D272" i="25" l="1"/>
  <c r="N271" i="25"/>
  <c r="C174" i="22"/>
  <c r="F174" i="22"/>
  <c r="B174" i="22"/>
  <c r="B275" i="25"/>
  <c r="C274" i="25"/>
  <c r="A274" i="25"/>
  <c r="N1331" i="17"/>
  <c r="D1330" i="17"/>
  <c r="F1330" i="17" s="1"/>
  <c r="G272" i="25"/>
  <c r="F273" i="25"/>
  <c r="D273" i="25" l="1"/>
  <c r="N272" i="25"/>
  <c r="E175" i="22"/>
  <c r="A175" i="22"/>
  <c r="C275" i="25"/>
  <c r="A275" i="25"/>
  <c r="B276" i="25"/>
  <c r="I174" i="22"/>
  <c r="O174" i="22" s="1"/>
  <c r="G174" i="22"/>
  <c r="D1331" i="17"/>
  <c r="F1331" i="17" s="1"/>
  <c r="N1332" i="17"/>
  <c r="F274" i="25"/>
  <c r="G273" i="25"/>
  <c r="D274" i="25" l="1"/>
  <c r="N273" i="25"/>
  <c r="A276" i="25"/>
  <c r="B277" i="25"/>
  <c r="C276" i="25"/>
  <c r="B175" i="22"/>
  <c r="D1332" i="17"/>
  <c r="F1332" i="17" s="1"/>
  <c r="N1333" i="17"/>
  <c r="G274" i="25"/>
  <c r="P175" i="22"/>
  <c r="D175" i="22"/>
  <c r="F275" i="25"/>
  <c r="F175" i="22"/>
  <c r="G175" i="22" l="1"/>
  <c r="D275" i="25"/>
  <c r="C175" i="22"/>
  <c r="I175" i="22"/>
  <c r="O175" i="22" s="1"/>
  <c r="H175" i="22" s="1"/>
  <c r="N274" i="25"/>
  <c r="E176" i="22"/>
  <c r="A277" i="25"/>
  <c r="C277" i="25"/>
  <c r="B278" i="25"/>
  <c r="D1333" i="17"/>
  <c r="F1333" i="17" s="1"/>
  <c r="N1334" i="17"/>
  <c r="G275" i="25"/>
  <c r="F276" i="25"/>
  <c r="A176" i="22"/>
  <c r="N275" i="25" l="1"/>
  <c r="D276" i="25"/>
  <c r="B176" i="22"/>
  <c r="B279" i="25"/>
  <c r="C278" i="25"/>
  <c r="A278" i="25"/>
  <c r="D1334" i="17"/>
  <c r="F1334" i="17" s="1"/>
  <c r="N1335" i="17"/>
  <c r="F277" i="25"/>
  <c r="P176" i="22"/>
  <c r="D176" i="22"/>
  <c r="G276" i="25"/>
  <c r="F176" i="22"/>
  <c r="D277" i="25" l="1"/>
  <c r="C176" i="22"/>
  <c r="I176" i="22"/>
  <c r="O176" i="22" s="1"/>
  <c r="H176" i="22" s="1"/>
  <c r="G176" i="22"/>
  <c r="N276" i="25"/>
  <c r="E177" i="22"/>
  <c r="G279" i="25"/>
  <c r="A279" i="25"/>
  <c r="N1336" i="17"/>
  <c r="D1335" i="17"/>
  <c r="F1335" i="17" s="1"/>
  <c r="F278" i="25"/>
  <c r="A177" i="22"/>
  <c r="G277" i="25"/>
  <c r="C279" i="25"/>
  <c r="B177" i="22" l="1"/>
  <c r="D278" i="25"/>
  <c r="N277" i="25"/>
  <c r="D1336" i="17"/>
  <c r="F1336" i="17" s="1"/>
  <c r="N1337" i="17"/>
  <c r="G278" i="25"/>
  <c r="F279" i="25"/>
  <c r="F177" i="22"/>
  <c r="D177" i="22"/>
  <c r="P177" i="22"/>
  <c r="G177" i="22" l="1"/>
  <c r="N278" i="25"/>
  <c r="C177" i="22"/>
  <c r="I177" i="22"/>
  <c r="O177" i="22" s="1"/>
  <c r="H177" i="22" s="1"/>
  <c r="D279" i="25"/>
  <c r="N279" i="25"/>
  <c r="E178" i="22"/>
  <c r="N1338" i="17"/>
  <c r="D1337" i="17"/>
  <c r="F1337" i="17" s="1"/>
  <c r="B280" i="25"/>
  <c r="A178" i="22"/>
  <c r="B178" i="22" l="1"/>
  <c r="C280" i="25"/>
  <c r="B281" i="25"/>
  <c r="A280" i="25"/>
  <c r="D1338" i="17"/>
  <c r="F1338" i="17" s="1"/>
  <c r="N1339" i="17"/>
  <c r="D178" i="22"/>
  <c r="P178" i="22"/>
  <c r="F178" i="22"/>
  <c r="G178" i="22" l="1"/>
  <c r="C178" i="22"/>
  <c r="I178" i="22"/>
  <c r="O178" i="22" s="1"/>
  <c r="H178" i="22" s="1"/>
  <c r="B282" i="25"/>
  <c r="C281" i="25"/>
  <c r="A281" i="25"/>
  <c r="E179" i="22"/>
  <c r="N1340" i="17"/>
  <c r="D1339" i="17"/>
  <c r="F1339" i="17" s="1"/>
  <c r="F280" i="25"/>
  <c r="A179" i="22"/>
  <c r="B179" i="22" l="1"/>
  <c r="D280" i="25"/>
  <c r="A282" i="25"/>
  <c r="C282" i="25"/>
  <c r="B283" i="25"/>
  <c r="D1340" i="17"/>
  <c r="F1340" i="17" s="1"/>
  <c r="N1341" i="17"/>
  <c r="P179" i="22"/>
  <c r="D179" i="22"/>
  <c r="F281" i="25"/>
  <c r="F179" i="22"/>
  <c r="G280" i="25"/>
  <c r="G179" i="22" l="1"/>
  <c r="N280" i="25"/>
  <c r="C179" i="22"/>
  <c r="I179" i="22"/>
  <c r="O179" i="22" s="1"/>
  <c r="H179" i="22" s="1"/>
  <c r="D281" i="25"/>
  <c r="B284" i="25"/>
  <c r="A283" i="25"/>
  <c r="C283" i="25"/>
  <c r="E180" i="22"/>
  <c r="D1341" i="17"/>
  <c r="F1341" i="17" s="1"/>
  <c r="N1342" i="17"/>
  <c r="A180" i="22"/>
  <c r="G281" i="25"/>
  <c r="F282" i="25"/>
  <c r="N281" i="25" l="1"/>
  <c r="B180" i="22"/>
  <c r="D282" i="25"/>
  <c r="A284" i="25"/>
  <c r="C284" i="25"/>
  <c r="B285" i="25"/>
  <c r="D1342" i="17"/>
  <c r="F1342" i="17" s="1"/>
  <c r="N1343" i="17"/>
  <c r="F180" i="22"/>
  <c r="F283" i="25"/>
  <c r="D180" i="22"/>
  <c r="G282" i="25"/>
  <c r="P180" i="22"/>
  <c r="G180" i="22" l="1"/>
  <c r="N282" i="25"/>
  <c r="C180" i="22"/>
  <c r="I180" i="22"/>
  <c r="O180" i="22" s="1"/>
  <c r="H180" i="22" s="1"/>
  <c r="D283" i="25"/>
  <c r="B286" i="25"/>
  <c r="C285" i="25"/>
  <c r="A285" i="25"/>
  <c r="E181" i="22"/>
  <c r="D1343" i="17"/>
  <c r="F1343" i="17" s="1"/>
  <c r="N1344" i="17"/>
  <c r="A181" i="22"/>
  <c r="G283" i="25"/>
  <c r="F284" i="25"/>
  <c r="N283" i="25" l="1"/>
  <c r="B181" i="22"/>
  <c r="D284" i="25"/>
  <c r="C286" i="25"/>
  <c r="B287" i="25"/>
  <c r="A286" i="25"/>
  <c r="N1345" i="17"/>
  <c r="D1344" i="17"/>
  <c r="F1344" i="17" s="1"/>
  <c r="F285" i="25"/>
  <c r="F181" i="22"/>
  <c r="P181" i="22"/>
  <c r="G284" i="25"/>
  <c r="D181" i="22"/>
  <c r="G181" i="22" l="1"/>
  <c r="N284" i="25"/>
  <c r="D285" i="25"/>
  <c r="C181" i="22"/>
  <c r="I181" i="22"/>
  <c r="O181" i="22" s="1"/>
  <c r="H181" i="22" s="1"/>
  <c r="G287" i="25"/>
  <c r="A287" i="25"/>
  <c r="E182" i="22"/>
  <c r="N1346" i="17"/>
  <c r="D1345" i="17"/>
  <c r="F1345" i="17" s="1"/>
  <c r="G285" i="25"/>
  <c r="F286" i="25"/>
  <c r="C287" i="25"/>
  <c r="A182" i="22"/>
  <c r="N285" i="25" l="1"/>
  <c r="B182" i="22"/>
  <c r="D286" i="25"/>
  <c r="D1346" i="17"/>
  <c r="F1346" i="17" s="1"/>
  <c r="N1347" i="17"/>
  <c r="F287" i="25"/>
  <c r="D182" i="22"/>
  <c r="F182" i="22"/>
  <c r="P182" i="22"/>
  <c r="G286" i="25"/>
  <c r="C182" i="22" l="1"/>
  <c r="I182" i="22"/>
  <c r="O182" i="22" s="1"/>
  <c r="H182" i="22" s="1"/>
  <c r="N286" i="25"/>
  <c r="G182" i="22"/>
  <c r="D287" i="25"/>
  <c r="N287" i="25"/>
  <c r="E183" i="22"/>
  <c r="D1347" i="17"/>
  <c r="F1347" i="17" s="1"/>
  <c r="N1348" i="17"/>
  <c r="A183" i="22"/>
  <c r="B288" i="25"/>
  <c r="B183" i="22" l="1"/>
  <c r="A288" i="25"/>
  <c r="B289" i="25"/>
  <c r="C288" i="25"/>
  <c r="D1348" i="17"/>
  <c r="F1348" i="17" s="1"/>
  <c r="N1349" i="17"/>
  <c r="F183" i="22"/>
  <c r="P183" i="22"/>
  <c r="D183" i="22"/>
  <c r="G183" i="22" l="1"/>
  <c r="C183" i="22"/>
  <c r="I183" i="22"/>
  <c r="O183" i="22" s="1"/>
  <c r="H183" i="22" s="1"/>
  <c r="C289" i="25"/>
  <c r="A289" i="25"/>
  <c r="B290" i="25"/>
  <c r="E184" i="22"/>
  <c r="D1349" i="17"/>
  <c r="F1349" i="17" s="1"/>
  <c r="N1350" i="17"/>
  <c r="A184" i="22"/>
  <c r="F288" i="25"/>
  <c r="D288" i="25" l="1"/>
  <c r="B291" i="25"/>
  <c r="A290" i="25"/>
  <c r="C290" i="25"/>
  <c r="D1350" i="17"/>
  <c r="F1350" i="17" s="1"/>
  <c r="N1351" i="17"/>
  <c r="G288" i="25"/>
  <c r="H184" i="22"/>
  <c r="D184" i="22"/>
  <c r="P184" i="22"/>
  <c r="F289" i="25"/>
  <c r="C184" i="22" l="1"/>
  <c r="B184" i="22"/>
  <c r="F184" i="22"/>
  <c r="D289" i="25"/>
  <c r="N288" i="25"/>
  <c r="B292" i="25"/>
  <c r="C291" i="25"/>
  <c r="A291" i="25"/>
  <c r="N1352" i="17"/>
  <c r="D1351" i="17"/>
  <c r="F1351" i="17" s="1"/>
  <c r="F290" i="25"/>
  <c r="G289" i="25"/>
  <c r="N289" i="25" l="1"/>
  <c r="D290" i="25"/>
  <c r="B293" i="25"/>
  <c r="C292" i="25"/>
  <c r="A292" i="25"/>
  <c r="I184" i="22"/>
  <c r="O184" i="22" s="1"/>
  <c r="G184" i="22"/>
  <c r="E185" i="22"/>
  <c r="A185" i="22"/>
  <c r="D1352" i="17"/>
  <c r="F1352" i="17" s="1"/>
  <c r="N1353" i="17"/>
  <c r="F291" i="25"/>
  <c r="G290" i="25"/>
  <c r="A293" i="25" l="1"/>
  <c r="D291" i="25"/>
  <c r="N290" i="25"/>
  <c r="G293" i="25"/>
  <c r="B185" i="22"/>
  <c r="D1353" i="17"/>
  <c r="F1353" i="17" s="1"/>
  <c r="N1354" i="17"/>
  <c r="C293" i="25"/>
  <c r="G291" i="25"/>
  <c r="F185" i="22"/>
  <c r="P185" i="22"/>
  <c r="D185" i="22"/>
  <c r="F292" i="25"/>
  <c r="D292" i="25" l="1"/>
  <c r="G185" i="22"/>
  <c r="C185" i="22"/>
  <c r="I185" i="22"/>
  <c r="O185" i="22" s="1"/>
  <c r="H185" i="22" s="1"/>
  <c r="N291" i="25"/>
  <c r="E186" i="22"/>
  <c r="N1355" i="17"/>
  <c r="D1354" i="17"/>
  <c r="F1354" i="17" s="1"/>
  <c r="G292" i="25"/>
  <c r="A186" i="22"/>
  <c r="F293" i="25"/>
  <c r="B186" i="22" l="1"/>
  <c r="N292" i="25"/>
  <c r="D293" i="25"/>
  <c r="N293" i="25"/>
  <c r="N1356" i="17"/>
  <c r="D1355" i="17"/>
  <c r="F1355" i="17" s="1"/>
  <c r="F186" i="22"/>
  <c r="P186" i="22"/>
  <c r="D186" i="22"/>
  <c r="B294" i="25"/>
  <c r="C294" i="25" l="1"/>
  <c r="A294" i="25"/>
  <c r="B295" i="25"/>
  <c r="G186" i="22"/>
  <c r="I186" i="22"/>
  <c r="O186" i="22" s="1"/>
  <c r="H186" i="22" s="1"/>
  <c r="C186" i="22"/>
  <c r="E187" i="22"/>
  <c r="N1357" i="17"/>
  <c r="D1356" i="17"/>
  <c r="F1356" i="17" s="1"/>
  <c r="A187" i="22"/>
  <c r="B187" i="22" l="1"/>
  <c r="B296" i="25"/>
  <c r="C295" i="25"/>
  <c r="A295" i="25"/>
  <c r="D1357" i="17"/>
  <c r="F1357" i="17" s="1"/>
  <c r="N1358" i="17"/>
  <c r="D187" i="22"/>
  <c r="F187" i="22"/>
  <c r="F294" i="25"/>
  <c r="P187" i="22"/>
  <c r="G187" i="22" l="1"/>
  <c r="D294" i="25"/>
  <c r="C187" i="22"/>
  <c r="I187" i="22"/>
  <c r="O187" i="22" s="1"/>
  <c r="H187" i="22" s="1"/>
  <c r="B297" i="25"/>
  <c r="C296" i="25"/>
  <c r="A296" i="25"/>
  <c r="E188" i="22"/>
  <c r="D1358" i="17"/>
  <c r="F1358" i="17" s="1"/>
  <c r="N1359" i="17"/>
  <c r="A188" i="22"/>
  <c r="F295" i="25"/>
  <c r="G294" i="25"/>
  <c r="B188" i="22" l="1"/>
  <c r="D295" i="25"/>
  <c r="N294" i="25"/>
  <c r="B298" i="25"/>
  <c r="A297" i="25"/>
  <c r="C297" i="25"/>
  <c r="D1359" i="17"/>
  <c r="F1359" i="17" s="1"/>
  <c r="N1360" i="17"/>
  <c r="D188" i="22"/>
  <c r="F188" i="22"/>
  <c r="P188" i="22"/>
  <c r="G295" i="25"/>
  <c r="F296" i="25"/>
  <c r="G188" i="22" l="1"/>
  <c r="D296" i="25"/>
  <c r="N295" i="25"/>
  <c r="C188" i="22"/>
  <c r="I188" i="22"/>
  <c r="O188" i="22" s="1"/>
  <c r="H188" i="22" s="1"/>
  <c r="A298" i="25"/>
  <c r="B299" i="25"/>
  <c r="C298" i="25"/>
  <c r="E189" i="22"/>
  <c r="N1361" i="17"/>
  <c r="D1360" i="17"/>
  <c r="F1360" i="17" s="1"/>
  <c r="A189" i="22"/>
  <c r="F297" i="25"/>
  <c r="G296" i="25"/>
  <c r="B189" i="22" l="1"/>
  <c r="D297" i="25"/>
  <c r="N296" i="25"/>
  <c r="A299" i="25"/>
  <c r="B300" i="25"/>
  <c r="C299" i="25"/>
  <c r="D1361" i="17"/>
  <c r="F1361" i="17" s="1"/>
  <c r="N1362" i="17"/>
  <c r="P189" i="22"/>
  <c r="F189" i="22"/>
  <c r="D189" i="22"/>
  <c r="G297" i="25"/>
  <c r="F298" i="25"/>
  <c r="G189" i="22" l="1"/>
  <c r="D298" i="25"/>
  <c r="N297" i="25"/>
  <c r="C189" i="22"/>
  <c r="I189" i="22"/>
  <c r="O189" i="22" s="1"/>
  <c r="H189" i="22" s="1"/>
  <c r="B301" i="25"/>
  <c r="C300" i="25"/>
  <c r="A300" i="25"/>
  <c r="E190" i="22"/>
  <c r="N1363" i="17"/>
  <c r="D1362" i="17"/>
  <c r="F1362" i="17" s="1"/>
  <c r="A190" i="22"/>
  <c r="G298" i="25"/>
  <c r="F299" i="25"/>
  <c r="B190" i="22" l="1"/>
  <c r="D299" i="25"/>
  <c r="N298" i="25"/>
  <c r="G301" i="25"/>
  <c r="A301" i="25"/>
  <c r="N1364" i="17"/>
  <c r="D1363" i="17"/>
  <c r="F1363" i="17" s="1"/>
  <c r="D190" i="22"/>
  <c r="G299" i="25"/>
  <c r="P190" i="22"/>
  <c r="F190" i="22"/>
  <c r="F300" i="25"/>
  <c r="C301" i="25"/>
  <c r="G190" i="22" l="1"/>
  <c r="N299" i="25"/>
  <c r="C190" i="22"/>
  <c r="I190" i="22"/>
  <c r="O190" i="22" s="1"/>
  <c r="H190" i="22" s="1"/>
  <c r="D300" i="25"/>
  <c r="E191" i="22"/>
  <c r="N1365" i="17"/>
  <c r="D1364" i="17"/>
  <c r="F1364" i="17" s="1"/>
  <c r="F301" i="25"/>
  <c r="G300" i="25"/>
  <c r="A191" i="22"/>
  <c r="N300" i="25" l="1"/>
  <c r="D301" i="25"/>
  <c r="N301" i="25"/>
  <c r="N1366" i="17"/>
  <c r="D1365" i="17"/>
  <c r="F1365" i="17" s="1"/>
  <c r="P191" i="22"/>
  <c r="B302" i="25"/>
  <c r="H191" i="22"/>
  <c r="D191" i="22"/>
  <c r="C302" i="25" l="1"/>
  <c r="B303" i="25"/>
  <c r="A302" i="25"/>
  <c r="C191" i="22"/>
  <c r="B191" i="22"/>
  <c r="F191" i="22"/>
  <c r="N1367" i="17"/>
  <c r="D1366" i="17"/>
  <c r="F1366" i="17" s="1"/>
  <c r="I191" i="22" l="1"/>
  <c r="O191" i="22" s="1"/>
  <c r="G191" i="22"/>
  <c r="B304" i="25"/>
  <c r="C303" i="25"/>
  <c r="A303" i="25"/>
  <c r="E192" i="22"/>
  <c r="A192" i="22"/>
  <c r="D1367" i="17"/>
  <c r="F1367" i="17" s="1"/>
  <c r="N1368" i="17"/>
  <c r="F302" i="25"/>
  <c r="D302" i="25" l="1"/>
  <c r="B192" i="22"/>
  <c r="C304" i="25"/>
  <c r="B305" i="25"/>
  <c r="A304" i="25"/>
  <c r="D1368" i="17"/>
  <c r="F1368" i="17" s="1"/>
  <c r="N1369" i="17"/>
  <c r="F303" i="25"/>
  <c r="F192" i="22"/>
  <c r="G302" i="25"/>
  <c r="D192" i="22"/>
  <c r="P192" i="22"/>
  <c r="I192" i="22" l="1"/>
  <c r="O192" i="22" s="1"/>
  <c r="H192" i="22" s="1"/>
  <c r="C192" i="22"/>
  <c r="G192" i="22"/>
  <c r="D303" i="25"/>
  <c r="N302" i="25"/>
  <c r="B306" i="25"/>
  <c r="C305" i="25"/>
  <c r="A305" i="25"/>
  <c r="E193" i="22"/>
  <c r="D1369" i="17"/>
  <c r="F1369" i="17" s="1"/>
  <c r="N1370" i="17"/>
  <c r="A193" i="22"/>
  <c r="F304" i="25"/>
  <c r="G303" i="25"/>
  <c r="N303" i="25" l="1"/>
  <c r="D304" i="25"/>
  <c r="B193" i="22"/>
  <c r="C306" i="25"/>
  <c r="A306" i="25"/>
  <c r="B307" i="25"/>
  <c r="N1371" i="17"/>
  <c r="D1370" i="17"/>
  <c r="F1370" i="17" s="1"/>
  <c r="F193" i="22"/>
  <c r="P193" i="22"/>
  <c r="D193" i="22"/>
  <c r="G304" i="25"/>
  <c r="F305" i="25"/>
  <c r="D305" i="25" l="1"/>
  <c r="C193" i="22"/>
  <c r="I193" i="22"/>
  <c r="O193" i="22" s="1"/>
  <c r="H193" i="22" s="1"/>
  <c r="G193" i="22"/>
  <c r="N304" i="25"/>
  <c r="E194" i="22"/>
  <c r="G307" i="25"/>
  <c r="A307" i="25"/>
  <c r="D1371" i="17"/>
  <c r="F1371" i="17" s="1"/>
  <c r="N1372" i="17"/>
  <c r="A194" i="22"/>
  <c r="G305" i="25"/>
  <c r="F306" i="25"/>
  <c r="C307" i="25"/>
  <c r="D306" i="25" l="1"/>
  <c r="N305" i="25"/>
  <c r="N1373" i="17"/>
  <c r="D1372" i="17"/>
  <c r="F1372" i="17" s="1"/>
  <c r="F307" i="25"/>
  <c r="P194" i="22"/>
  <c r="H194" i="22"/>
  <c r="D194" i="22"/>
  <c r="G306" i="25"/>
  <c r="C194" i="22" l="1"/>
  <c r="F194" i="22"/>
  <c r="B194" i="22"/>
  <c r="N306" i="25"/>
  <c r="D307" i="25"/>
  <c r="B308" i="25"/>
  <c r="N307" i="25"/>
  <c r="N1374" i="17"/>
  <c r="D1373" i="17"/>
  <c r="F1373" i="17" s="1"/>
  <c r="M307" i="25"/>
  <c r="E195" i="22" l="1"/>
  <c r="A195" i="22"/>
  <c r="A308" i="25"/>
  <c r="G308" i="25"/>
  <c r="I194" i="22"/>
  <c r="O194" i="22" s="1"/>
  <c r="G194" i="22"/>
  <c r="D1374" i="17"/>
  <c r="F1374" i="17" s="1"/>
  <c r="N1375" i="17"/>
  <c r="C308" i="25"/>
  <c r="B195" i="22" l="1"/>
  <c r="D1375" i="17"/>
  <c r="F1375" i="17" s="1"/>
  <c r="N1376" i="17"/>
  <c r="P195" i="22"/>
  <c r="F195" i="22"/>
  <c r="D195" i="22"/>
  <c r="F308" i="25"/>
  <c r="C195" i="22" l="1"/>
  <c r="I195" i="22"/>
  <c r="O195" i="22" s="1"/>
  <c r="H195" i="22" s="1"/>
  <c r="G195" i="22"/>
  <c r="D308" i="25"/>
  <c r="B309" i="25"/>
  <c r="N308" i="25"/>
  <c r="E196" i="22"/>
  <c r="D1376" i="17"/>
  <c r="F1376" i="17" s="1"/>
  <c r="N1377" i="17"/>
  <c r="A196" i="22"/>
  <c r="B196" i="22" l="1"/>
  <c r="G309" i="25"/>
  <c r="A309" i="25"/>
  <c r="D1377" i="17"/>
  <c r="F1377" i="17" s="1"/>
  <c r="N1378" i="17"/>
  <c r="F196" i="22"/>
  <c r="D196" i="22"/>
  <c r="P196" i="22"/>
  <c r="C309" i="25"/>
  <c r="G196" i="22" l="1"/>
  <c r="C196" i="22"/>
  <c r="I196" i="22"/>
  <c r="O196" i="22" s="1"/>
  <c r="H196" i="22" s="1"/>
  <c r="E197" i="22"/>
  <c r="D1378" i="17"/>
  <c r="F1378" i="17" s="1"/>
  <c r="N1379" i="17"/>
  <c r="A197" i="22"/>
  <c r="F309" i="25"/>
  <c r="B197" i="22" l="1"/>
  <c r="D309" i="25"/>
  <c r="N309" i="25"/>
  <c r="N1380" i="17"/>
  <c r="D1379" i="17"/>
  <c r="F1379" i="17" s="1"/>
  <c r="F197" i="22"/>
  <c r="D197" i="22"/>
  <c r="P197" i="22"/>
  <c r="B310" i="25"/>
  <c r="G197" i="22" l="1"/>
  <c r="C310" i="25"/>
  <c r="B311" i="25"/>
  <c r="A310" i="25"/>
  <c r="C197" i="22"/>
  <c r="I197" i="22"/>
  <c r="O197" i="22" s="1"/>
  <c r="H197" i="22" s="1"/>
  <c r="E198" i="22"/>
  <c r="D1380" i="17"/>
  <c r="F1380" i="17" s="1"/>
  <c r="N1381" i="17"/>
  <c r="A198" i="22"/>
  <c r="B198" i="22" l="1"/>
  <c r="C311" i="25"/>
  <c r="A311" i="25"/>
  <c r="B312" i="25"/>
  <c r="N1382" i="17"/>
  <c r="D1381" i="17"/>
  <c r="F1381" i="17" s="1"/>
  <c r="F198" i="22"/>
  <c r="D198" i="22"/>
  <c r="F310" i="25"/>
  <c r="P198" i="22"/>
  <c r="G198" i="22" l="1"/>
  <c r="D310" i="25"/>
  <c r="C198" i="22"/>
  <c r="I198" i="22"/>
  <c r="O198" i="22" s="1"/>
  <c r="H198" i="22" s="1"/>
  <c r="E199" i="22"/>
  <c r="A312" i="25"/>
  <c r="B313" i="25"/>
  <c r="C312" i="25"/>
  <c r="N1383" i="17"/>
  <c r="D1382" i="17"/>
  <c r="F1382" i="17" s="1"/>
  <c r="F311" i="25"/>
  <c r="G310" i="25"/>
  <c r="A199" i="22"/>
  <c r="N310" i="25" l="1"/>
  <c r="D311" i="25"/>
  <c r="B199" i="22"/>
  <c r="B314" i="25"/>
  <c r="A313" i="25"/>
  <c r="C313" i="25"/>
  <c r="N1384" i="17"/>
  <c r="D1383" i="17"/>
  <c r="F1383" i="17" s="1"/>
  <c r="F199" i="22"/>
  <c r="P199" i="22"/>
  <c r="F312" i="25"/>
  <c r="D199" i="22"/>
  <c r="G311" i="25"/>
  <c r="D312" i="25" l="1"/>
  <c r="C199" i="22"/>
  <c r="I199" i="22"/>
  <c r="O199" i="22" s="1"/>
  <c r="H199" i="22" s="1"/>
  <c r="G199" i="22"/>
  <c r="N311" i="25"/>
  <c r="B315" i="25"/>
  <c r="C314" i="25"/>
  <c r="A314" i="25"/>
  <c r="E200" i="22"/>
  <c r="N1385" i="17"/>
  <c r="D1384" i="17"/>
  <c r="F1384" i="17" s="1"/>
  <c r="A200" i="22"/>
  <c r="F313" i="25"/>
  <c r="G312" i="25"/>
  <c r="D313" i="25" l="1"/>
  <c r="B200" i="22"/>
  <c r="N312" i="25"/>
  <c r="C315" i="25"/>
  <c r="B316" i="25"/>
  <c r="A315" i="25"/>
  <c r="D1385" i="17"/>
  <c r="F1385" i="17" s="1"/>
  <c r="N1386" i="17"/>
  <c r="P200" i="22"/>
  <c r="F314" i="25"/>
  <c r="D200" i="22"/>
  <c r="G313" i="25"/>
  <c r="F200" i="22"/>
  <c r="G200" i="22" l="1"/>
  <c r="C200" i="22"/>
  <c r="I200" i="22"/>
  <c r="O200" i="22" s="1"/>
  <c r="H200" i="22" s="1"/>
  <c r="D314" i="25"/>
  <c r="N313" i="25"/>
  <c r="E201" i="22"/>
  <c r="B317" i="25"/>
  <c r="A316" i="25"/>
  <c r="C316" i="25"/>
  <c r="N1387" i="17"/>
  <c r="D1386" i="17"/>
  <c r="F1386" i="17" s="1"/>
  <c r="G314" i="25"/>
  <c r="A201" i="22"/>
  <c r="F315" i="25"/>
  <c r="N314" i="25" l="1"/>
  <c r="D315" i="25"/>
  <c r="A317" i="25"/>
  <c r="B318" i="25"/>
  <c r="C317" i="25"/>
  <c r="N1388" i="17"/>
  <c r="D1387" i="17"/>
  <c r="F1387" i="17" s="1"/>
  <c r="D201" i="22"/>
  <c r="G315" i="25"/>
  <c r="F316" i="25"/>
  <c r="P201" i="22"/>
  <c r="H201" i="22"/>
  <c r="N315" i="25" l="1"/>
  <c r="C201" i="22"/>
  <c r="F201" i="22"/>
  <c r="B201" i="22"/>
  <c r="D316" i="25"/>
  <c r="A318" i="25"/>
  <c r="B319" i="25"/>
  <c r="C318" i="25"/>
  <c r="N1389" i="17"/>
  <c r="D1388" i="17"/>
  <c r="F1388" i="17" s="1"/>
  <c r="F317" i="25"/>
  <c r="G316" i="25"/>
  <c r="N316" i="25" l="1"/>
  <c r="D317" i="25"/>
  <c r="E202" i="22"/>
  <c r="A202" i="22"/>
  <c r="B320" i="25"/>
  <c r="C319" i="25"/>
  <c r="A319" i="25"/>
  <c r="I201" i="22"/>
  <c r="O201" i="22" s="1"/>
  <c r="G201" i="22"/>
  <c r="N1390" i="17"/>
  <c r="D1389" i="17"/>
  <c r="F1389" i="17" s="1"/>
  <c r="G317" i="25"/>
  <c r="F318" i="25"/>
  <c r="D318" i="25" l="1"/>
  <c r="N317" i="25"/>
  <c r="B321" i="25"/>
  <c r="C320" i="25"/>
  <c r="A320" i="25"/>
  <c r="B202" i="22"/>
  <c r="N1391" i="17"/>
  <c r="D1390" i="17"/>
  <c r="F1390" i="17" s="1"/>
  <c r="G318" i="25"/>
  <c r="F319" i="25"/>
  <c r="P202" i="22"/>
  <c r="F202" i="22"/>
  <c r="D202" i="22"/>
  <c r="D319" i="25" l="1"/>
  <c r="G202" i="22"/>
  <c r="C202" i="22"/>
  <c r="I202" i="22"/>
  <c r="O202" i="22" s="1"/>
  <c r="H202" i="22" s="1"/>
  <c r="N318" i="25"/>
  <c r="E203" i="22"/>
  <c r="G321" i="25"/>
  <c r="A321" i="25"/>
  <c r="D1391" i="17"/>
  <c r="F1391" i="17" s="1"/>
  <c r="N1392" i="17"/>
  <c r="F320" i="25"/>
  <c r="A203" i="22"/>
  <c r="G319" i="25"/>
  <c r="C321" i="25"/>
  <c r="D320" i="25" l="1"/>
  <c r="B203" i="22"/>
  <c r="N319" i="25"/>
  <c r="N1393" i="17"/>
  <c r="D1392" i="17"/>
  <c r="F1392" i="17" s="1"/>
  <c r="D203" i="22"/>
  <c r="F321" i="25"/>
  <c r="P203" i="22"/>
  <c r="F203" i="22"/>
  <c r="G320" i="25"/>
  <c r="C203" i="22" l="1"/>
  <c r="I203" i="22"/>
  <c r="O203" i="22" s="1"/>
  <c r="H203" i="22" s="1"/>
  <c r="N320" i="25"/>
  <c r="G203" i="22"/>
  <c r="D321" i="25"/>
  <c r="N321" i="25"/>
  <c r="E204" i="22"/>
  <c r="D1393" i="17"/>
  <c r="F1393" i="17" s="1"/>
  <c r="N1394" i="17"/>
  <c r="B322" i="25"/>
  <c r="A204" i="22"/>
  <c r="B323" i="25" l="1"/>
  <c r="C322" i="25"/>
  <c r="A322" i="25"/>
  <c r="B204" i="22"/>
  <c r="D1394" i="17"/>
  <c r="F1394" i="17" s="1"/>
  <c r="N1395" i="17"/>
  <c r="F204" i="22"/>
  <c r="D204" i="22"/>
  <c r="P204" i="22"/>
  <c r="G204" i="22" l="1"/>
  <c r="C204" i="22"/>
  <c r="I204" i="22"/>
  <c r="O204" i="22" s="1"/>
  <c r="H204" i="22" s="1"/>
  <c r="E205" i="22"/>
  <c r="B324" i="25"/>
  <c r="A323" i="25"/>
  <c r="C323" i="25"/>
  <c r="D1395" i="17"/>
  <c r="F1395" i="17" s="1"/>
  <c r="N1396" i="17"/>
  <c r="A205" i="22"/>
  <c r="F322" i="25"/>
  <c r="D322" i="25" l="1"/>
  <c r="B205" i="22"/>
  <c r="A324" i="25"/>
  <c r="B325" i="25"/>
  <c r="C324" i="25"/>
  <c r="N1397" i="17"/>
  <c r="D1396" i="17"/>
  <c r="F1396" i="17" s="1"/>
  <c r="F205" i="22"/>
  <c r="P205" i="22"/>
  <c r="G322" i="25"/>
  <c r="F323" i="25"/>
  <c r="D205" i="22"/>
  <c r="D323" i="25" l="1"/>
  <c r="C205" i="22"/>
  <c r="I205" i="22"/>
  <c r="O205" i="22" s="1"/>
  <c r="H205" i="22" s="1"/>
  <c r="G205" i="22"/>
  <c r="N322" i="25"/>
  <c r="A325" i="25"/>
  <c r="C325" i="25"/>
  <c r="B326" i="25"/>
  <c r="E206" i="22"/>
  <c r="N1398" i="17"/>
  <c r="D1397" i="17"/>
  <c r="F1397" i="17" s="1"/>
  <c r="G323" i="25"/>
  <c r="A206" i="22"/>
  <c r="F324" i="25"/>
  <c r="D324" i="25" l="1"/>
  <c r="B206" i="22"/>
  <c r="N323" i="25"/>
  <c r="A326" i="25"/>
  <c r="C326" i="25"/>
  <c r="B327" i="25"/>
  <c r="N1399" i="17"/>
  <c r="D1398" i="17"/>
  <c r="F1398" i="17" s="1"/>
  <c r="G324" i="25"/>
  <c r="P206" i="22"/>
  <c r="F325" i="25"/>
  <c r="D206" i="22"/>
  <c r="F206" i="22"/>
  <c r="G206" i="22" l="1"/>
  <c r="D325" i="25"/>
  <c r="C206" i="22"/>
  <c r="I206" i="22"/>
  <c r="O206" i="22" s="1"/>
  <c r="H206" i="22" s="1"/>
  <c r="N324" i="25"/>
  <c r="E207" i="22"/>
  <c r="C327" i="25"/>
  <c r="B328" i="25"/>
  <c r="A327" i="25"/>
  <c r="N1400" i="17"/>
  <c r="D1399" i="17"/>
  <c r="F1399" i="17" s="1"/>
  <c r="A207" i="22"/>
  <c r="G325" i="25"/>
  <c r="F326" i="25"/>
  <c r="B207" i="22" l="1"/>
  <c r="D326" i="25"/>
  <c r="N325" i="25"/>
  <c r="B329" i="25"/>
  <c r="A328" i="25"/>
  <c r="C328" i="25"/>
  <c r="D1400" i="17"/>
  <c r="F1400" i="17" s="1"/>
  <c r="N1401" i="17"/>
  <c r="P207" i="22"/>
  <c r="F327" i="25"/>
  <c r="D207" i="22"/>
  <c r="G326" i="25"/>
  <c r="F207" i="22"/>
  <c r="D327" i="25" l="1"/>
  <c r="G207" i="22"/>
  <c r="N326" i="25"/>
  <c r="C207" i="22"/>
  <c r="I207" i="22"/>
  <c r="O207" i="22" s="1"/>
  <c r="H207" i="22" s="1"/>
  <c r="B330" i="25"/>
  <c r="C329" i="25"/>
  <c r="A329" i="25"/>
  <c r="A330" i="25" s="1"/>
  <c r="E208" i="22"/>
  <c r="N1402" i="17"/>
  <c r="D1401" i="17"/>
  <c r="F1401" i="17" s="1"/>
  <c r="A208" i="22"/>
  <c r="G327" i="25"/>
  <c r="F328" i="25"/>
  <c r="B208" i="22" l="1"/>
  <c r="D328" i="25"/>
  <c r="N327" i="25"/>
  <c r="G330" i="25"/>
  <c r="N1403" i="17"/>
  <c r="D1402" i="17"/>
  <c r="F1402" i="17" s="1"/>
  <c r="D208" i="22"/>
  <c r="G328" i="25"/>
  <c r="P208" i="22"/>
  <c r="F208" i="22"/>
  <c r="F329" i="25"/>
  <c r="C330" i="25"/>
  <c r="N328" i="25" l="1"/>
  <c r="C208" i="22"/>
  <c r="I208" i="22"/>
  <c r="O208" i="22" s="1"/>
  <c r="H208" i="22" s="1"/>
  <c r="D329" i="25"/>
  <c r="G208" i="22"/>
  <c r="E209" i="22"/>
  <c r="D1403" i="17"/>
  <c r="F1403" i="17" s="1"/>
  <c r="N1404" i="17"/>
  <c r="A209" i="22"/>
  <c r="G329" i="25"/>
  <c r="F330" i="25"/>
  <c r="N329" i="25" l="1"/>
  <c r="B209" i="22"/>
  <c r="D330" i="25"/>
  <c r="N330" i="25"/>
  <c r="N1405" i="17"/>
  <c r="D1404" i="17"/>
  <c r="F1404" i="17" s="1"/>
  <c r="F209" i="22"/>
  <c r="P209" i="22"/>
  <c r="D209" i="22"/>
  <c r="B331" i="25"/>
  <c r="G209" i="22" l="1"/>
  <c r="B332" i="25"/>
  <c r="C331" i="25"/>
  <c r="A331" i="25"/>
  <c r="C209" i="22"/>
  <c r="I209" i="22"/>
  <c r="O209" i="22" s="1"/>
  <c r="H209" i="22" s="1"/>
  <c r="E210" i="22"/>
  <c r="D1405" i="17"/>
  <c r="F1405" i="17" s="1"/>
  <c r="N1406" i="17"/>
  <c r="A210" i="22"/>
  <c r="B210" i="22" l="1"/>
  <c r="A332" i="25"/>
  <c r="C332" i="25"/>
  <c r="B333" i="25"/>
  <c r="D1406" i="17"/>
  <c r="F1406" i="17" s="1"/>
  <c r="N1407" i="17"/>
  <c r="D210" i="22"/>
  <c r="P210" i="22"/>
  <c r="F210" i="22"/>
  <c r="F331" i="25"/>
  <c r="C210" i="22" l="1"/>
  <c r="I210" i="22"/>
  <c r="O210" i="22" s="1"/>
  <c r="H210" i="22" s="1"/>
  <c r="G210" i="22"/>
  <c r="D331" i="25"/>
  <c r="A333" i="25"/>
  <c r="B334" i="25"/>
  <c r="C333" i="25"/>
  <c r="E211" i="22"/>
  <c r="N1408" i="17"/>
  <c r="D1407" i="17"/>
  <c r="F1407" i="17" s="1"/>
  <c r="F332" i="25"/>
  <c r="A211" i="22"/>
  <c r="G331" i="25"/>
  <c r="N331" i="25" l="1"/>
  <c r="B211" i="22"/>
  <c r="D332" i="25"/>
  <c r="C334" i="25"/>
  <c r="B335" i="25"/>
  <c r="A334" i="25"/>
  <c r="D1408" i="17"/>
  <c r="F1408" i="17" s="1"/>
  <c r="N1409" i="17"/>
  <c r="P211" i="22"/>
  <c r="D211" i="22"/>
  <c r="G332" i="25"/>
  <c r="F333" i="25"/>
  <c r="F211" i="22"/>
  <c r="G211" i="22" l="1"/>
  <c r="N332" i="25"/>
  <c r="C211" i="22"/>
  <c r="I211" i="22"/>
  <c r="O211" i="22" s="1"/>
  <c r="H211" i="22" s="1"/>
  <c r="D333" i="25"/>
  <c r="B336" i="25"/>
  <c r="C335" i="25"/>
  <c r="A335" i="25"/>
  <c r="E212" i="22"/>
  <c r="D1409" i="17"/>
  <c r="F1409" i="17" s="1"/>
  <c r="N1410" i="17"/>
  <c r="F334" i="25"/>
  <c r="A212" i="22"/>
  <c r="G333" i="25"/>
  <c r="B212" i="22" l="1"/>
  <c r="D334" i="25"/>
  <c r="N333" i="25"/>
  <c r="A336" i="25"/>
  <c r="C336" i="25"/>
  <c r="B337" i="25"/>
  <c r="D1410" i="17"/>
  <c r="F1410" i="17" s="1"/>
  <c r="N1411" i="17"/>
  <c r="D212" i="22"/>
  <c r="F335" i="25"/>
  <c r="P212" i="22"/>
  <c r="F212" i="22"/>
  <c r="G334" i="25"/>
  <c r="D335" i="25" l="1"/>
  <c r="G212" i="22"/>
  <c r="N334" i="25"/>
  <c r="C212" i="22"/>
  <c r="I212" i="22"/>
  <c r="O212" i="22" s="1"/>
  <c r="H212" i="22" s="1"/>
  <c r="B338" i="25"/>
  <c r="C337" i="25"/>
  <c r="A337" i="25"/>
  <c r="E213" i="22"/>
  <c r="D1411" i="17"/>
  <c r="F1411" i="17" s="1"/>
  <c r="N1412" i="17"/>
  <c r="G335" i="25"/>
  <c r="F336" i="25"/>
  <c r="A213" i="22"/>
  <c r="D336" i="25" l="1"/>
  <c r="N335" i="25"/>
  <c r="A338" i="25"/>
  <c r="C338" i="25"/>
  <c r="B339" i="25"/>
  <c r="N1413" i="17"/>
  <c r="D1412" i="17"/>
  <c r="F1412" i="17" s="1"/>
  <c r="H213" i="22"/>
  <c r="D213" i="22"/>
  <c r="F337" i="25"/>
  <c r="P213" i="22"/>
  <c r="G336" i="25"/>
  <c r="D337" i="25" l="1"/>
  <c r="N336" i="25"/>
  <c r="C213" i="22"/>
  <c r="F213" i="22"/>
  <c r="G213" i="22" s="1"/>
  <c r="B213" i="22"/>
  <c r="C339" i="25"/>
  <c r="A339" i="25"/>
  <c r="B340" i="25"/>
  <c r="N1414" i="17"/>
  <c r="D1413" i="17"/>
  <c r="F1413" i="17" s="1"/>
  <c r="G337" i="25"/>
  <c r="F338" i="25"/>
  <c r="D338" i="25" l="1"/>
  <c r="N337" i="25"/>
  <c r="E214" i="22"/>
  <c r="A214" i="22"/>
  <c r="G340" i="25"/>
  <c r="A340" i="25"/>
  <c r="I213" i="22"/>
  <c r="O213" i="22" s="1"/>
  <c r="D1414" i="17"/>
  <c r="F1414" i="17" s="1"/>
  <c r="N1415" i="17"/>
  <c r="G338" i="25"/>
  <c r="F339" i="25"/>
  <c r="C340" i="25"/>
  <c r="D339" i="25" l="1"/>
  <c r="N338" i="25"/>
  <c r="B214" i="22"/>
  <c r="N1416" i="17"/>
  <c r="D1415" i="17"/>
  <c r="F1415" i="17" s="1"/>
  <c r="D214" i="22"/>
  <c r="G339" i="25"/>
  <c r="F214" i="22"/>
  <c r="F340" i="25"/>
  <c r="P214" i="22"/>
  <c r="G214" i="22" l="1"/>
  <c r="N339" i="25"/>
  <c r="C214" i="22"/>
  <c r="I214" i="22"/>
  <c r="O214" i="22" s="1"/>
  <c r="H214" i="22" s="1"/>
  <c r="D340" i="25"/>
  <c r="B341" i="25"/>
  <c r="N340" i="25"/>
  <c r="E215" i="22"/>
  <c r="N1417" i="17"/>
  <c r="D1416" i="17"/>
  <c r="F1416" i="17" s="1"/>
  <c r="A215" i="22"/>
  <c r="B215" i="22" l="1"/>
  <c r="G341" i="25"/>
  <c r="A341" i="25"/>
  <c r="D1417" i="17"/>
  <c r="F1417" i="17" s="1"/>
  <c r="N1418" i="17"/>
  <c r="D215" i="22"/>
  <c r="P215" i="22"/>
  <c r="F215" i="22"/>
  <c r="C341" i="25"/>
  <c r="G215" i="22" l="1"/>
  <c r="C215" i="22"/>
  <c r="I215" i="22"/>
  <c r="O215" i="22" s="1"/>
  <c r="H215" i="22" s="1"/>
  <c r="E216" i="22"/>
  <c r="D1418" i="17"/>
  <c r="F1418" i="17" s="1"/>
  <c r="N1419" i="17"/>
  <c r="F341" i="25"/>
  <c r="A216" i="22"/>
  <c r="B216" i="22" l="1"/>
  <c r="D341" i="25"/>
  <c r="N341" i="25"/>
  <c r="D1419" i="17"/>
  <c r="F1419" i="17" s="1"/>
  <c r="N1420" i="17"/>
  <c r="D216" i="22"/>
  <c r="M341" i="25"/>
  <c r="B342" i="25"/>
  <c r="F216" i="22"/>
  <c r="P216" i="22"/>
  <c r="G216" i="22" l="1"/>
  <c r="C342" i="25"/>
  <c r="A342" i="25"/>
  <c r="B343" i="25"/>
  <c r="C216" i="22"/>
  <c r="I216" i="22"/>
  <c r="O216" i="22" s="1"/>
  <c r="H216" i="22" s="1"/>
  <c r="E217" i="22"/>
  <c r="N1421" i="17"/>
  <c r="D1420" i="17"/>
  <c r="F1420" i="17" s="1"/>
  <c r="A217" i="22"/>
  <c r="B217" i="22" l="1"/>
  <c r="B344" i="25"/>
  <c r="A343" i="25"/>
  <c r="C343" i="25"/>
  <c r="D1421" i="17"/>
  <c r="F1421" i="17" s="1"/>
  <c r="N1422" i="17"/>
  <c r="D217" i="22"/>
  <c r="P217" i="22"/>
  <c r="F342" i="25"/>
  <c r="F217" i="22"/>
  <c r="G217" i="22" l="1"/>
  <c r="C217" i="22"/>
  <c r="I217" i="22"/>
  <c r="O217" i="22" s="1"/>
  <c r="H217" i="22" s="1"/>
  <c r="D342" i="25"/>
  <c r="A344" i="25"/>
  <c r="C344" i="25"/>
  <c r="B345" i="25"/>
  <c r="E218" i="22"/>
  <c r="D1422" i="17"/>
  <c r="F1422" i="17" s="1"/>
  <c r="N1423" i="17"/>
  <c r="A218" i="22"/>
  <c r="F343" i="25"/>
  <c r="G342" i="25"/>
  <c r="B218" i="22" l="1"/>
  <c r="D343" i="25"/>
  <c r="N342" i="25"/>
  <c r="C345" i="25"/>
  <c r="B346" i="25"/>
  <c r="A345" i="25"/>
  <c r="D1423" i="17"/>
  <c r="F1423" i="17" s="1"/>
  <c r="N1424" i="17"/>
  <c r="D218" i="22"/>
  <c r="F218" i="22"/>
  <c r="P218" i="22"/>
  <c r="F344" i="25"/>
  <c r="G343" i="25"/>
  <c r="G218" i="22" l="1"/>
  <c r="D344" i="25"/>
  <c r="N343" i="25"/>
  <c r="C218" i="22"/>
  <c r="I218" i="22"/>
  <c r="O218" i="22" s="1"/>
  <c r="H218" i="22" s="1"/>
  <c r="C346" i="25"/>
  <c r="B347" i="25"/>
  <c r="A346" i="25"/>
  <c r="E219" i="22"/>
  <c r="D1424" i="17"/>
  <c r="F1424" i="17" s="1"/>
  <c r="N1425" i="17"/>
  <c r="F345" i="25"/>
  <c r="A219" i="22"/>
  <c r="G344" i="25"/>
  <c r="B219" i="22" l="1"/>
  <c r="D345" i="25"/>
  <c r="N344" i="25"/>
  <c r="G347" i="25"/>
  <c r="A347" i="25"/>
  <c r="N1426" i="17"/>
  <c r="D1425" i="17"/>
  <c r="F1425" i="17" s="1"/>
  <c r="P219" i="22"/>
  <c r="D219" i="22"/>
  <c r="G345" i="25"/>
  <c r="F346" i="25"/>
  <c r="F219" i="22"/>
  <c r="C347" i="25"/>
  <c r="G219" i="22" l="1"/>
  <c r="N345" i="25"/>
  <c r="D346" i="25"/>
  <c r="C219" i="22"/>
  <c r="I219" i="22"/>
  <c r="O219" i="22" s="1"/>
  <c r="H219" i="22" s="1"/>
  <c r="E220" i="22"/>
  <c r="N1427" i="17"/>
  <c r="D1426" i="17"/>
  <c r="F1426" i="17" s="1"/>
  <c r="F347" i="25"/>
  <c r="G346" i="25"/>
  <c r="A220" i="22"/>
  <c r="D347" i="25" l="1"/>
  <c r="N347" i="25"/>
  <c r="N346" i="25"/>
  <c r="N1428" i="17"/>
  <c r="D1427" i="17"/>
  <c r="F1427" i="17" s="1"/>
  <c r="B348" i="25"/>
  <c r="D220" i="22"/>
  <c r="P220" i="22"/>
  <c r="H220" i="22"/>
  <c r="C220" i="22" l="1"/>
  <c r="B220" i="22"/>
  <c r="F220" i="22"/>
  <c r="C348" i="25"/>
  <c r="B349" i="25"/>
  <c r="A348" i="25"/>
  <c r="N1429" i="17"/>
  <c r="D1428" i="17"/>
  <c r="F1428" i="17" s="1"/>
  <c r="B350" i="25" l="1"/>
  <c r="C349" i="25"/>
  <c r="A349" i="25"/>
  <c r="I220" i="22"/>
  <c r="O220" i="22" s="1"/>
  <c r="G220" i="22"/>
  <c r="E221" i="22"/>
  <c r="A221" i="22"/>
  <c r="N1430" i="17"/>
  <c r="D1429" i="17"/>
  <c r="F1429" i="17" s="1"/>
  <c r="F348" i="25"/>
  <c r="D348" i="25" l="1"/>
  <c r="B221" i="22"/>
  <c r="A350" i="25"/>
  <c r="B351" i="25"/>
  <c r="C350" i="25"/>
  <c r="D1430" i="17"/>
  <c r="F1430" i="17" s="1"/>
  <c r="N1431" i="17"/>
  <c r="D221" i="22"/>
  <c r="F349" i="25"/>
  <c r="G348" i="25"/>
  <c r="F221" i="22"/>
  <c r="P221" i="22"/>
  <c r="G221" i="22" l="1"/>
  <c r="D349" i="25"/>
  <c r="C221" i="22"/>
  <c r="I221" i="22"/>
  <c r="O221" i="22" s="1"/>
  <c r="H221" i="22" s="1"/>
  <c r="N348" i="25"/>
  <c r="C351" i="25"/>
  <c r="B352" i="25"/>
  <c r="A351" i="25"/>
  <c r="E222" i="22"/>
  <c r="N1432" i="17"/>
  <c r="D1431" i="17"/>
  <c r="F1431" i="17" s="1"/>
  <c r="F350" i="25"/>
  <c r="G349" i="25"/>
  <c r="A222" i="22"/>
  <c r="B222" i="22" l="1"/>
  <c r="D350" i="25"/>
  <c r="N349" i="25"/>
  <c r="C352" i="25"/>
  <c r="B353" i="25"/>
  <c r="A352" i="25"/>
  <c r="N1433" i="17"/>
  <c r="D1432" i="17"/>
  <c r="F1432" i="17" s="1"/>
  <c r="P222" i="22"/>
  <c r="F351" i="25"/>
  <c r="D222" i="22"/>
  <c r="F222" i="22"/>
  <c r="G350" i="25"/>
  <c r="D351" i="25" l="1"/>
  <c r="G222" i="22"/>
  <c r="N350" i="25"/>
  <c r="C222" i="22"/>
  <c r="I222" i="22"/>
  <c r="O222" i="22" s="1"/>
  <c r="H222" i="22" s="1"/>
  <c r="A353" i="25"/>
  <c r="B354" i="25"/>
  <c r="C353" i="25"/>
  <c r="E223" i="22"/>
  <c r="N1434" i="17"/>
  <c r="D1433" i="17"/>
  <c r="F1433" i="17" s="1"/>
  <c r="A223" i="22"/>
  <c r="G351" i="25"/>
  <c r="F352" i="25"/>
  <c r="B223" i="22" l="1"/>
  <c r="D352" i="25"/>
  <c r="N351" i="25"/>
  <c r="C354" i="25"/>
  <c r="B355" i="25"/>
  <c r="A354" i="25"/>
  <c r="D1434" i="17"/>
  <c r="F1434" i="17" s="1"/>
  <c r="N1435" i="17"/>
  <c r="D223" i="22"/>
  <c r="F353" i="25"/>
  <c r="F223" i="22"/>
  <c r="P223" i="22"/>
  <c r="G352" i="25"/>
  <c r="D353" i="25" l="1"/>
  <c r="N352" i="25"/>
  <c r="G223" i="22"/>
  <c r="C223" i="22"/>
  <c r="I223" i="22"/>
  <c r="O223" i="22" s="1"/>
  <c r="H223" i="22" s="1"/>
  <c r="C355" i="25"/>
  <c r="A355" i="25"/>
  <c r="B356" i="25"/>
  <c r="E224" i="22"/>
  <c r="D1435" i="17"/>
  <c r="F1435" i="17" s="1"/>
  <c r="N1436" i="17"/>
  <c r="G353" i="25"/>
  <c r="F354" i="25"/>
  <c r="A224" i="22"/>
  <c r="B224" i="22" l="1"/>
  <c r="D354" i="25"/>
  <c r="N353" i="25"/>
  <c r="A356" i="25"/>
  <c r="G356" i="25"/>
  <c r="N1437" i="17"/>
  <c r="D1436" i="17"/>
  <c r="F1436" i="17" s="1"/>
  <c r="P224" i="22"/>
  <c r="F224" i="22"/>
  <c r="F355" i="25"/>
  <c r="D224" i="22"/>
  <c r="G354" i="25"/>
  <c r="C356" i="25"/>
  <c r="G224" i="22" l="1"/>
  <c r="D355" i="25"/>
  <c r="N354" i="25"/>
  <c r="C224" i="22"/>
  <c r="I224" i="22"/>
  <c r="O224" i="22" s="1"/>
  <c r="H224" i="22" s="1"/>
  <c r="E225" i="22"/>
  <c r="D1437" i="17"/>
  <c r="F1437" i="17" s="1"/>
  <c r="N1438" i="17"/>
  <c r="G355" i="25"/>
  <c r="A225" i="22"/>
  <c r="F356" i="25"/>
  <c r="B225" i="22" l="1"/>
  <c r="N355" i="25"/>
  <c r="D356" i="25"/>
  <c r="B357" i="25"/>
  <c r="N356" i="25"/>
  <c r="D1438" i="17"/>
  <c r="F1438" i="17" s="1"/>
  <c r="N1439" i="17"/>
  <c r="P225" i="22"/>
  <c r="F225" i="22"/>
  <c r="D225" i="22"/>
  <c r="M356" i="25"/>
  <c r="C225" i="22" l="1"/>
  <c r="I225" i="22"/>
  <c r="O225" i="22" s="1"/>
  <c r="H225" i="22" s="1"/>
  <c r="G225" i="22"/>
  <c r="G357" i="25"/>
  <c r="A357" i="25"/>
  <c r="E226" i="22"/>
  <c r="N1440" i="17"/>
  <c r="D1439" i="17"/>
  <c r="F1439" i="17" s="1"/>
  <c r="A226" i="22"/>
  <c r="C357" i="25"/>
  <c r="B226" i="22" l="1"/>
  <c r="N1441" i="17"/>
  <c r="D1440" i="17"/>
  <c r="F1440" i="17" s="1"/>
  <c r="P226" i="22"/>
  <c r="F226" i="22"/>
  <c r="F357" i="25"/>
  <c r="D226" i="22"/>
  <c r="C226" i="22" l="1"/>
  <c r="I226" i="22"/>
  <c r="O226" i="22" s="1"/>
  <c r="H226" i="22" s="1"/>
  <c r="G226" i="22"/>
  <c r="D357" i="25"/>
  <c r="N357" i="25"/>
  <c r="E227" i="22"/>
  <c r="N1442" i="17"/>
  <c r="D1441" i="17"/>
  <c r="F1441" i="17" s="1"/>
  <c r="M357" i="25"/>
  <c r="A227" i="22"/>
  <c r="B358" i="25"/>
  <c r="B227" i="22" l="1"/>
  <c r="C358" i="25"/>
  <c r="A358" i="25"/>
  <c r="B359" i="25"/>
  <c r="N1443" i="17"/>
  <c r="D1442" i="17"/>
  <c r="F1442" i="17" s="1"/>
  <c r="P227" i="22"/>
  <c r="F227" i="22"/>
  <c r="D227" i="22"/>
  <c r="I227" i="22" l="1"/>
  <c r="O227" i="22" s="1"/>
  <c r="H227" i="22" s="1"/>
  <c r="C227" i="22"/>
  <c r="G227" i="22"/>
  <c r="E228" i="22"/>
  <c r="C359" i="25"/>
  <c r="A359" i="25"/>
  <c r="B360" i="25"/>
  <c r="N1444" i="17"/>
  <c r="D1443" i="17"/>
  <c r="F1443" i="17" s="1"/>
  <c r="F358" i="25"/>
  <c r="A228" i="22"/>
  <c r="B228" i="22" l="1"/>
  <c r="D358" i="25"/>
  <c r="B361" i="25"/>
  <c r="A360" i="25"/>
  <c r="C360" i="25"/>
  <c r="N1445" i="17"/>
  <c r="D1444" i="17"/>
  <c r="F1444" i="17" s="1"/>
  <c r="F359" i="25"/>
  <c r="P228" i="22"/>
  <c r="F228" i="22"/>
  <c r="D228" i="22"/>
  <c r="G358" i="25"/>
  <c r="G228" i="22" l="1"/>
  <c r="N358" i="25"/>
  <c r="C228" i="22"/>
  <c r="I228" i="22"/>
  <c r="O228" i="22" s="1"/>
  <c r="H228" i="22" s="1"/>
  <c r="D359" i="25"/>
  <c r="E229" i="22"/>
  <c r="B362" i="25"/>
  <c r="A361" i="25"/>
  <c r="C361" i="25"/>
  <c r="N1446" i="17"/>
  <c r="D1445" i="17"/>
  <c r="F1445" i="17" s="1"/>
  <c r="F360" i="25"/>
  <c r="A229" i="22"/>
  <c r="G359" i="25"/>
  <c r="B229" i="22" l="1"/>
  <c r="D360" i="25"/>
  <c r="N359" i="25"/>
  <c r="C362" i="25"/>
  <c r="B363" i="25"/>
  <c r="A362" i="25"/>
  <c r="N1447" i="17"/>
  <c r="D1446" i="17"/>
  <c r="F1446" i="17" s="1"/>
  <c r="P229" i="22"/>
  <c r="F361" i="25"/>
  <c r="D229" i="22"/>
  <c r="F229" i="22"/>
  <c r="G360" i="25"/>
  <c r="D361" i="25" l="1"/>
  <c r="G229" i="22"/>
  <c r="N360" i="25"/>
  <c r="C229" i="22"/>
  <c r="I229" i="22"/>
  <c r="O229" i="22" s="1"/>
  <c r="H229" i="22" s="1"/>
  <c r="B364" i="25"/>
  <c r="A363" i="25"/>
  <c r="C363" i="25"/>
  <c r="E230" i="22"/>
  <c r="D1447" i="17"/>
  <c r="F1447" i="17" s="1"/>
  <c r="N1448" i="17"/>
  <c r="G361" i="25"/>
  <c r="F362" i="25"/>
  <c r="A230" i="22"/>
  <c r="B230" i="22" l="1"/>
  <c r="D362" i="25"/>
  <c r="N361" i="25"/>
  <c r="C364" i="25"/>
  <c r="B365" i="25"/>
  <c r="A364" i="25"/>
  <c r="N1449" i="17"/>
  <c r="D1448" i="17"/>
  <c r="F1448" i="17" s="1"/>
  <c r="D230" i="22"/>
  <c r="F363" i="25"/>
  <c r="P230" i="22"/>
  <c r="F230" i="22"/>
  <c r="G362" i="25"/>
  <c r="D363" i="25" l="1"/>
  <c r="G230" i="22"/>
  <c r="N362" i="25"/>
  <c r="C230" i="22"/>
  <c r="I230" i="22"/>
  <c r="O230" i="22" s="1"/>
  <c r="H230" i="22" s="1"/>
  <c r="A365" i="25"/>
  <c r="G365" i="25"/>
  <c r="E231" i="22"/>
  <c r="D1449" i="17"/>
  <c r="F1449" i="17" s="1"/>
  <c r="N1450" i="17"/>
  <c r="A231" i="22"/>
  <c r="C365" i="25"/>
  <c r="G363" i="25"/>
  <c r="F364" i="25"/>
  <c r="D364" i="25" l="1"/>
  <c r="N363" i="25"/>
  <c r="B231" i="22"/>
  <c r="D1450" i="17"/>
  <c r="F1450" i="17" s="1"/>
  <c r="N1451" i="17"/>
  <c r="F365" i="25"/>
  <c r="F231" i="22"/>
  <c r="G364" i="25"/>
  <c r="D231" i="22"/>
  <c r="P231" i="22"/>
  <c r="C231" i="22" l="1"/>
  <c r="I231" i="22"/>
  <c r="O231" i="22" s="1"/>
  <c r="H231" i="22" s="1"/>
  <c r="N364" i="25"/>
  <c r="G231" i="22"/>
  <c r="D365" i="25"/>
  <c r="B366" i="25"/>
  <c r="N365" i="25"/>
  <c r="E232" i="22"/>
  <c r="N1452" i="17"/>
  <c r="D1451" i="17"/>
  <c r="F1451" i="17" s="1"/>
  <c r="A232" i="22"/>
  <c r="B232" i="22" l="1"/>
  <c r="G366" i="25"/>
  <c r="A366" i="25"/>
  <c r="N1453" i="17"/>
  <c r="D1452" i="17"/>
  <c r="F1452" i="17" s="1"/>
  <c r="P232" i="22"/>
  <c r="D232" i="22"/>
  <c r="F232" i="22"/>
  <c r="C366" i="25"/>
  <c r="G232" i="22" l="1"/>
  <c r="I232" i="22"/>
  <c r="O232" i="22" s="1"/>
  <c r="H232" i="22" s="1"/>
  <c r="C232" i="22"/>
  <c r="E233" i="22"/>
  <c r="N1454" i="17"/>
  <c r="D1453" i="17"/>
  <c r="F1453" i="17" s="1"/>
  <c r="F366" i="25"/>
  <c r="A233" i="22"/>
  <c r="B233" i="22" l="1"/>
  <c r="D366" i="25"/>
  <c r="B367" i="25"/>
  <c r="N366" i="25"/>
  <c r="N1455" i="17"/>
  <c r="D1454" i="17"/>
  <c r="F1454" i="17" s="1"/>
  <c r="F233" i="22"/>
  <c r="D233" i="22"/>
  <c r="P233" i="22"/>
  <c r="G233" i="22" l="1"/>
  <c r="C233" i="22"/>
  <c r="I233" i="22"/>
  <c r="O233" i="22" s="1"/>
  <c r="H233" i="22" s="1"/>
  <c r="E234" i="22"/>
  <c r="G367" i="25"/>
  <c r="A367" i="25"/>
  <c r="D1455" i="17"/>
  <c r="F1455" i="17" s="1"/>
  <c r="N1456" i="17"/>
  <c r="A234" i="22"/>
  <c r="C367" i="25"/>
  <c r="B234" i="22" l="1"/>
  <c r="D1456" i="17"/>
  <c r="F1456" i="17" s="1"/>
  <c r="N1457" i="17"/>
  <c r="D234" i="22"/>
  <c r="F234" i="22"/>
  <c r="F367" i="25"/>
  <c r="P234" i="22"/>
  <c r="G234" i="22" l="1"/>
  <c r="C234" i="22"/>
  <c r="I234" i="22"/>
  <c r="O234" i="22" s="1"/>
  <c r="H234" i="22" s="1"/>
  <c r="D367" i="25"/>
  <c r="N367" i="25"/>
  <c r="E235" i="22"/>
  <c r="D1457" i="17"/>
  <c r="F1457" i="17" s="1"/>
  <c r="N1458" i="17"/>
  <c r="A235" i="22"/>
  <c r="B368" i="25"/>
  <c r="B235" i="22" l="1"/>
  <c r="B369" i="25"/>
  <c r="C368" i="25"/>
  <c r="A368" i="25"/>
  <c r="N1459" i="17"/>
  <c r="D1458" i="17"/>
  <c r="F1458" i="17" s="1"/>
  <c r="P235" i="22"/>
  <c r="D235" i="22"/>
  <c r="F235" i="22"/>
  <c r="G235" i="22" l="1"/>
  <c r="C235" i="22"/>
  <c r="I235" i="22"/>
  <c r="O235" i="22" s="1"/>
  <c r="H235" i="22" s="1"/>
  <c r="C369" i="25"/>
  <c r="B370" i="25"/>
  <c r="A369" i="25"/>
  <c r="E236" i="22"/>
  <c r="D1459" i="17"/>
  <c r="F1459" i="17" s="1"/>
  <c r="N1460" i="17"/>
  <c r="F368" i="25"/>
  <c r="A236" i="22"/>
  <c r="B236" i="22" l="1"/>
  <c r="D368" i="25"/>
  <c r="C370" i="25"/>
  <c r="B371" i="25"/>
  <c r="A370" i="25"/>
  <c r="D1460" i="17"/>
  <c r="F1460" i="17" s="1"/>
  <c r="N1461" i="17"/>
  <c r="F369" i="25"/>
  <c r="D236" i="22"/>
  <c r="P236" i="22"/>
  <c r="F236" i="22"/>
  <c r="G368" i="25"/>
  <c r="G236" i="22" l="1"/>
  <c r="N368" i="25"/>
  <c r="C236" i="22"/>
  <c r="I236" i="22"/>
  <c r="O236" i="22" s="1"/>
  <c r="H236" i="22" s="1"/>
  <c r="D369" i="25"/>
  <c r="A371" i="25"/>
  <c r="C371" i="25"/>
  <c r="B372" i="25"/>
  <c r="E237" i="22"/>
  <c r="D1461" i="17"/>
  <c r="F1461" i="17" s="1"/>
  <c r="N1462" i="17"/>
  <c r="A237" i="22"/>
  <c r="F370" i="25"/>
  <c r="G369" i="25"/>
  <c r="D370" i="25" l="1"/>
  <c r="B237" i="22"/>
  <c r="N369" i="25"/>
  <c r="C372" i="25"/>
  <c r="A372" i="25"/>
  <c r="B373" i="25"/>
  <c r="D1462" i="17"/>
  <c r="F1462" i="17" s="1"/>
  <c r="N1463" i="17"/>
  <c r="G370" i="25"/>
  <c r="D237" i="22"/>
  <c r="F371" i="25"/>
  <c r="F237" i="22"/>
  <c r="P237" i="22"/>
  <c r="G237" i="22" l="1"/>
  <c r="D371" i="25"/>
  <c r="C237" i="22"/>
  <c r="I237" i="22"/>
  <c r="O237" i="22" s="1"/>
  <c r="H237" i="22" s="1"/>
  <c r="N370" i="25"/>
  <c r="E238" i="22"/>
  <c r="A373" i="25"/>
  <c r="C373" i="25"/>
  <c r="B374" i="25"/>
  <c r="D1463" i="17"/>
  <c r="F1463" i="17" s="1"/>
  <c r="N1464" i="17"/>
  <c r="F372" i="25"/>
  <c r="A238" i="22"/>
  <c r="G371" i="25"/>
  <c r="D372" i="25" l="1"/>
  <c r="N371" i="25"/>
  <c r="A374" i="25"/>
  <c r="B375" i="25"/>
  <c r="C374" i="25"/>
  <c r="N1465" i="17"/>
  <c r="D1464" i="17"/>
  <c r="F1464" i="17" s="1"/>
  <c r="H238" i="22"/>
  <c r="D238" i="22"/>
  <c r="G372" i="25"/>
  <c r="F373" i="25"/>
  <c r="P238" i="22"/>
  <c r="D373" i="25" l="1"/>
  <c r="C238" i="22"/>
  <c r="F238" i="22"/>
  <c r="G238" i="22" s="1"/>
  <c r="B238" i="22"/>
  <c r="N372" i="25"/>
  <c r="A375" i="25"/>
  <c r="B376" i="25"/>
  <c r="C375" i="25"/>
  <c r="D1465" i="17"/>
  <c r="F1465" i="17" s="1"/>
  <c r="N1466" i="17"/>
  <c r="F374" i="25"/>
  <c r="G373" i="25"/>
  <c r="I238" i="22" l="1"/>
  <c r="O238" i="22" s="1"/>
  <c r="N373" i="25"/>
  <c r="D374" i="25"/>
  <c r="E239" i="22"/>
  <c r="A239" i="22"/>
  <c r="A376" i="25"/>
  <c r="B377" i="25"/>
  <c r="C376" i="25"/>
  <c r="N1467" i="17"/>
  <c r="D1466" i="17"/>
  <c r="F1466" i="17" s="1"/>
  <c r="G374" i="25"/>
  <c r="F375" i="25"/>
  <c r="D375" i="25" l="1"/>
  <c r="N374" i="25"/>
  <c r="A377" i="25"/>
  <c r="C377" i="25"/>
  <c r="B378" i="25"/>
  <c r="B239" i="22"/>
  <c r="N1468" i="17"/>
  <c r="D1467" i="17"/>
  <c r="F1467" i="17" s="1"/>
  <c r="G375" i="25"/>
  <c r="F239" i="22"/>
  <c r="P239" i="22"/>
  <c r="F376" i="25"/>
  <c r="D239" i="22"/>
  <c r="G239" i="22" l="1"/>
  <c r="D376" i="25"/>
  <c r="C239" i="22"/>
  <c r="I239" i="22"/>
  <c r="O239" i="22" s="1"/>
  <c r="H239" i="22" s="1"/>
  <c r="N375" i="25"/>
  <c r="E240" i="22"/>
  <c r="G378" i="25"/>
  <c r="A378" i="25"/>
  <c r="N1469" i="17"/>
  <c r="D1468" i="17"/>
  <c r="F1468" i="17" s="1"/>
  <c r="A240" i="22"/>
  <c r="G376" i="25"/>
  <c r="F377" i="25"/>
  <c r="C378" i="25"/>
  <c r="B240" i="22" l="1"/>
  <c r="D377" i="25"/>
  <c r="N376" i="25"/>
  <c r="D1469" i="17"/>
  <c r="F1469" i="17" s="1"/>
  <c r="N1470" i="17"/>
  <c r="F240" i="22"/>
  <c r="P240" i="22"/>
  <c r="G377" i="25"/>
  <c r="F378" i="25"/>
  <c r="D240" i="22"/>
  <c r="G240" i="22" l="1"/>
  <c r="N377" i="25"/>
  <c r="C240" i="22"/>
  <c r="I240" i="22"/>
  <c r="O240" i="22" s="1"/>
  <c r="H240" i="22" s="1"/>
  <c r="D378" i="25"/>
  <c r="N378" i="25"/>
  <c r="E241" i="22"/>
  <c r="N1471" i="17"/>
  <c r="D1470" i="17"/>
  <c r="F1470" i="17" s="1"/>
  <c r="B379" i="25"/>
  <c r="A241" i="22"/>
  <c r="B241" i="22" l="1"/>
  <c r="A379" i="25"/>
  <c r="B380" i="25"/>
  <c r="C379" i="25"/>
  <c r="D1471" i="17"/>
  <c r="F1471" i="17" s="1"/>
  <c r="N1472" i="17"/>
  <c r="F241" i="22"/>
  <c r="P241" i="22"/>
  <c r="D241" i="22"/>
  <c r="G241" i="22" l="1"/>
  <c r="C241" i="22"/>
  <c r="I241" i="22"/>
  <c r="O241" i="22" s="1"/>
  <c r="H241" i="22" s="1"/>
  <c r="A380" i="25"/>
  <c r="B381" i="25"/>
  <c r="C380" i="25"/>
  <c r="E242" i="22"/>
  <c r="N1473" i="17"/>
  <c r="D1472" i="17"/>
  <c r="F1472" i="17" s="1"/>
  <c r="A242" i="22"/>
  <c r="F379" i="25"/>
  <c r="D379" i="25" l="1"/>
  <c r="B242" i="22"/>
  <c r="B382" i="25"/>
  <c r="C381" i="25"/>
  <c r="A381" i="25"/>
  <c r="N1474" i="17"/>
  <c r="D1473" i="17"/>
  <c r="F1473" i="17" s="1"/>
  <c r="F380" i="25"/>
  <c r="G379" i="25"/>
  <c r="D242" i="22"/>
  <c r="P242" i="22"/>
  <c r="F242" i="22"/>
  <c r="C242" i="22" l="1"/>
  <c r="I242" i="22"/>
  <c r="O242" i="22" s="1"/>
  <c r="H242" i="22" s="1"/>
  <c r="D380" i="25"/>
  <c r="G242" i="22"/>
  <c r="N379" i="25"/>
  <c r="C382" i="25"/>
  <c r="A382" i="25"/>
  <c r="B383" i="25"/>
  <c r="E243" i="22"/>
  <c r="D1474" i="17"/>
  <c r="F1474" i="17" s="1"/>
  <c r="N1475" i="17"/>
  <c r="G380" i="25"/>
  <c r="F381" i="25"/>
  <c r="A243" i="22"/>
  <c r="B243" i="22" l="1"/>
  <c r="D381" i="25"/>
  <c r="N380" i="25"/>
  <c r="C383" i="25"/>
  <c r="B384" i="25"/>
  <c r="A383" i="25"/>
  <c r="N1476" i="17"/>
  <c r="D1475" i="17"/>
  <c r="F1475" i="17" s="1"/>
  <c r="D243" i="22"/>
  <c r="F243" i="22"/>
  <c r="P243" i="22"/>
  <c r="F382" i="25"/>
  <c r="G381" i="25"/>
  <c r="G243" i="22" l="1"/>
  <c r="D382" i="25"/>
  <c r="N381" i="25"/>
  <c r="C243" i="22"/>
  <c r="I243" i="22"/>
  <c r="O243" i="22" s="1"/>
  <c r="H243" i="22" s="1"/>
  <c r="A384" i="25"/>
  <c r="C384" i="25"/>
  <c r="B385" i="25"/>
  <c r="E244" i="22"/>
  <c r="N1477" i="17"/>
  <c r="D1476" i="17"/>
  <c r="F1476" i="17" s="1"/>
  <c r="A244" i="22"/>
  <c r="F383" i="25"/>
  <c r="G382" i="25"/>
  <c r="B244" i="22" l="1"/>
  <c r="D383" i="25"/>
  <c r="N382" i="25"/>
  <c r="A385" i="25"/>
  <c r="G385" i="25"/>
  <c r="N1478" i="17"/>
  <c r="D1477" i="17"/>
  <c r="F1477" i="17" s="1"/>
  <c r="D244" i="22"/>
  <c r="F384" i="25"/>
  <c r="F244" i="22"/>
  <c r="G383" i="25"/>
  <c r="P244" i="22"/>
  <c r="C385" i="25"/>
  <c r="N383" i="25" l="1"/>
  <c r="G244" i="22"/>
  <c r="C244" i="22"/>
  <c r="I244" i="22"/>
  <c r="O244" i="22" s="1"/>
  <c r="H244" i="22" s="1"/>
  <c r="D384" i="25"/>
  <c r="E245" i="22"/>
  <c r="N1479" i="17"/>
  <c r="D1478" i="17"/>
  <c r="F1478" i="17" s="1"/>
  <c r="A245" i="22"/>
  <c r="F385" i="25"/>
  <c r="G384" i="25"/>
  <c r="B245" i="22" l="1"/>
  <c r="N384" i="25"/>
  <c r="D385" i="25"/>
  <c r="B386" i="25"/>
  <c r="N385" i="25"/>
  <c r="N1480" i="17"/>
  <c r="D1479" i="17"/>
  <c r="F1479" i="17" s="1"/>
  <c r="P245" i="22"/>
  <c r="D245" i="22"/>
  <c r="F245" i="22"/>
  <c r="G245" i="22" l="1"/>
  <c r="C245" i="22"/>
  <c r="I245" i="22"/>
  <c r="O245" i="22" s="1"/>
  <c r="H245" i="22" s="1"/>
  <c r="G386" i="25"/>
  <c r="A386" i="25"/>
  <c r="E246" i="22"/>
  <c r="D1480" i="17"/>
  <c r="F1480" i="17" s="1"/>
  <c r="N1481" i="17"/>
  <c r="A246" i="22"/>
  <c r="C386" i="25"/>
  <c r="B246" i="22" l="1"/>
  <c r="N1482" i="17"/>
  <c r="D1481" i="17"/>
  <c r="F1481" i="17" s="1"/>
  <c r="P246" i="22"/>
  <c r="F246" i="22"/>
  <c r="F386" i="25"/>
  <c r="D246" i="22"/>
  <c r="C246" i="22" l="1"/>
  <c r="I246" i="22"/>
  <c r="O246" i="22" s="1"/>
  <c r="H246" i="22" s="1"/>
  <c r="G246" i="22"/>
  <c r="D386" i="25"/>
  <c r="B387" i="25"/>
  <c r="N386" i="25"/>
  <c r="E247" i="22"/>
  <c r="N1483" i="17"/>
  <c r="D1482" i="17"/>
  <c r="F1482" i="17" s="1"/>
  <c r="A247" i="22"/>
  <c r="G387" i="25" l="1"/>
  <c r="A387" i="25"/>
  <c r="D1483" i="17"/>
  <c r="F1483" i="17" s="1"/>
  <c r="N1484" i="17"/>
  <c r="P247" i="22"/>
  <c r="D247" i="22"/>
  <c r="H247" i="22"/>
  <c r="C387" i="25"/>
  <c r="C247" i="22" l="1"/>
  <c r="B247" i="22"/>
  <c r="F247" i="22"/>
  <c r="N1485" i="17"/>
  <c r="D1484" i="17"/>
  <c r="F1484" i="17" s="1"/>
  <c r="F387" i="25"/>
  <c r="D387" i="25" l="1"/>
  <c r="B388" i="25"/>
  <c r="N387" i="25"/>
  <c r="E248" i="22"/>
  <c r="A248" i="22"/>
  <c r="I247" i="22"/>
  <c r="O247" i="22" s="1"/>
  <c r="G247" i="22"/>
  <c r="N1486" i="17"/>
  <c r="D1485" i="17"/>
  <c r="F1485" i="17" s="1"/>
  <c r="B248" i="22" l="1"/>
  <c r="G388" i="25"/>
  <c r="A388" i="25"/>
  <c r="D1486" i="17"/>
  <c r="F1486" i="17" s="1"/>
  <c r="N1487" i="17"/>
  <c r="D248" i="22"/>
  <c r="P248" i="22"/>
  <c r="C388" i="25"/>
  <c r="F248" i="22"/>
  <c r="G248" i="22" l="1"/>
  <c r="C248" i="22"/>
  <c r="I248" i="22"/>
  <c r="O248" i="22" s="1"/>
  <c r="H248" i="22" s="1"/>
  <c r="E249" i="22"/>
  <c r="D1487" i="17"/>
  <c r="F1487" i="17" s="1"/>
  <c r="N1488" i="17"/>
  <c r="A249" i="22"/>
  <c r="F388" i="25"/>
  <c r="B249" i="22" l="1"/>
  <c r="D388" i="25"/>
  <c r="B389" i="25"/>
  <c r="N388" i="25"/>
  <c r="N1489" i="17"/>
  <c r="D1488" i="17"/>
  <c r="F1488" i="17" s="1"/>
  <c r="D249" i="22"/>
  <c r="P249" i="22"/>
  <c r="F249" i="22"/>
  <c r="G249" i="22" l="1"/>
  <c r="C249" i="22"/>
  <c r="I249" i="22"/>
  <c r="O249" i="22" s="1"/>
  <c r="H249" i="22" s="1"/>
  <c r="G389" i="25"/>
  <c r="A389" i="25"/>
  <c r="E250" i="22"/>
  <c r="D1489" i="17"/>
  <c r="F1489" i="17" s="1"/>
  <c r="N1490" i="17"/>
  <c r="A250" i="22"/>
  <c r="C389" i="25"/>
  <c r="B250" i="22" l="1"/>
  <c r="D1490" i="17"/>
  <c r="F1490" i="17" s="1"/>
  <c r="N1491" i="17"/>
  <c r="D250" i="22"/>
  <c r="F250" i="22"/>
  <c r="F389" i="25"/>
  <c r="P250" i="22"/>
  <c r="G250" i="22" l="1"/>
  <c r="C250" i="22"/>
  <c r="I250" i="22"/>
  <c r="O250" i="22" s="1"/>
  <c r="H250" i="22" s="1"/>
  <c r="D389" i="25"/>
  <c r="N389" i="25"/>
  <c r="E251" i="22"/>
  <c r="D1491" i="17"/>
  <c r="F1491" i="17" s="1"/>
  <c r="N1492" i="17"/>
  <c r="B390" i="25"/>
  <c r="A251" i="22"/>
  <c r="M389" i="25"/>
  <c r="B251" i="22" l="1"/>
  <c r="G390" i="25"/>
  <c r="A390" i="25"/>
  <c r="N1493" i="17"/>
  <c r="D1492" i="17"/>
  <c r="F1492" i="17" s="1"/>
  <c r="P251" i="22"/>
  <c r="F251" i="22"/>
  <c r="D251" i="22"/>
  <c r="C390" i="25"/>
  <c r="I251" i="22" l="1"/>
  <c r="O251" i="22" s="1"/>
  <c r="H251" i="22" s="1"/>
  <c r="C251" i="22"/>
  <c r="G251" i="22"/>
  <c r="E252" i="22"/>
  <c r="N1494" i="17"/>
  <c r="D1493" i="17"/>
  <c r="F1493" i="17" s="1"/>
  <c r="F390" i="25"/>
  <c r="A252" i="22"/>
  <c r="B252" i="22" l="1"/>
  <c r="D390" i="25"/>
  <c r="B391" i="25"/>
  <c r="N390" i="25"/>
  <c r="H390" i="25" s="1"/>
  <c r="L390" i="25" s="1"/>
  <c r="I390" i="25" s="1"/>
  <c r="N1495" i="17"/>
  <c r="D1494" i="17"/>
  <c r="F1494" i="17" s="1"/>
  <c r="F252" i="22"/>
  <c r="D252" i="22"/>
  <c r="P252" i="22"/>
  <c r="G252" i="22" l="1"/>
  <c r="C252" i="22"/>
  <c r="I252" i="22"/>
  <c r="O252" i="22" s="1"/>
  <c r="H252" i="22" s="1"/>
  <c r="A391" i="25"/>
  <c r="G391" i="25"/>
  <c r="E253" i="22"/>
  <c r="D1495" i="17"/>
  <c r="F1495" i="17" s="1"/>
  <c r="N1496" i="17"/>
  <c r="A253" i="22"/>
  <c r="C391" i="25"/>
  <c r="B253" i="22" l="1"/>
  <c r="D1496" i="17"/>
  <c r="F1496" i="17" s="1"/>
  <c r="N1497" i="17"/>
  <c r="F391" i="25"/>
  <c r="D253" i="22"/>
  <c r="F253" i="22"/>
  <c r="P253" i="22"/>
  <c r="G253" i="22" l="1"/>
  <c r="C253" i="22"/>
  <c r="I253" i="22"/>
  <c r="O253" i="22" s="1"/>
  <c r="H253" i="22" s="1"/>
  <c r="D391" i="25"/>
  <c r="B392" i="25"/>
  <c r="N391" i="25"/>
  <c r="E254" i="22"/>
  <c r="N1498" i="17"/>
  <c r="D1497" i="17"/>
  <c r="F1497" i="17" s="1"/>
  <c r="A254" i="22"/>
  <c r="M391" i="25"/>
  <c r="B254" i="22" l="1"/>
  <c r="A392" i="25"/>
  <c r="G392" i="25"/>
  <c r="D1498" i="17"/>
  <c r="F1498" i="17" s="1"/>
  <c r="N1499" i="17"/>
  <c r="D1499" i="17" s="1"/>
  <c r="F1499" i="17" s="1"/>
  <c r="P254" i="22"/>
  <c r="C392" i="25"/>
  <c r="F254" i="22"/>
  <c r="D254" i="22"/>
  <c r="G254" i="22" l="1"/>
  <c r="C254" i="22"/>
  <c r="I254" i="22"/>
  <c r="O254" i="22" s="1"/>
  <c r="H254" i="22" s="1"/>
  <c r="E255" i="22"/>
  <c r="H321" i="25"/>
  <c r="L321" i="25" s="1"/>
  <c r="I321" i="25" s="1"/>
  <c r="H301" i="25"/>
  <c r="L301" i="25" s="1"/>
  <c r="I301" i="25" s="1"/>
  <c r="H341" i="25"/>
  <c r="L341" i="25" s="1"/>
  <c r="I341" i="25" s="1"/>
  <c r="H340" i="25"/>
  <c r="L340" i="25" s="1"/>
  <c r="I340" i="25" s="1"/>
  <c r="H347" i="25"/>
  <c r="L347" i="25" s="1"/>
  <c r="I347" i="25" s="1"/>
  <c r="H378" i="25"/>
  <c r="L378" i="25" s="1"/>
  <c r="I378" i="25" s="1"/>
  <c r="H365" i="25"/>
  <c r="L365" i="25" s="1"/>
  <c r="I365" i="25" s="1"/>
  <c r="H233" i="25"/>
  <c r="L233" i="25" s="1"/>
  <c r="I233" i="25" s="1"/>
  <c r="H388" i="25"/>
  <c r="L388" i="25" s="1"/>
  <c r="I388" i="25" s="1"/>
  <c r="H179" i="25"/>
  <c r="L179" i="25" s="1"/>
  <c r="I179" i="25" s="1"/>
  <c r="H386" i="25"/>
  <c r="L386" i="25" s="1"/>
  <c r="I386" i="25" s="1"/>
  <c r="H279" i="25"/>
  <c r="L279" i="25" s="1"/>
  <c r="I279" i="25" s="1"/>
  <c r="H187" i="25"/>
  <c r="L187" i="25" s="1"/>
  <c r="I187" i="25" s="1"/>
  <c r="H249" i="25"/>
  <c r="L249" i="25" s="1"/>
  <c r="I249" i="25" s="1"/>
  <c r="H391" i="25"/>
  <c r="L391" i="25" s="1"/>
  <c r="I391" i="25" s="1"/>
  <c r="H151" i="25"/>
  <c r="L151" i="25" s="1"/>
  <c r="I151" i="25" s="1"/>
  <c r="H99" i="25"/>
  <c r="L99" i="25" s="1"/>
  <c r="I99" i="25" s="1"/>
  <c r="H169" i="25"/>
  <c r="L169" i="25" s="1"/>
  <c r="I169" i="25" s="1"/>
  <c r="H356" i="25"/>
  <c r="L356" i="25" s="1"/>
  <c r="I356" i="25" s="1"/>
  <c r="H260" i="25"/>
  <c r="L260" i="25" s="1"/>
  <c r="I260" i="25" s="1"/>
  <c r="H238" i="25"/>
  <c r="L238" i="25" s="1"/>
  <c r="I238" i="25" s="1"/>
  <c r="H119" i="25"/>
  <c r="L119" i="25" s="1"/>
  <c r="I119" i="25" s="1"/>
  <c r="H112" i="25"/>
  <c r="L112" i="25" s="1"/>
  <c r="I112" i="25" s="1"/>
  <c r="H108" i="25"/>
  <c r="L108" i="25" s="1"/>
  <c r="I108" i="25" s="1"/>
  <c r="H89" i="25"/>
  <c r="L89" i="25" s="1"/>
  <c r="I89" i="25" s="1"/>
  <c r="H90" i="25"/>
  <c r="L90" i="25" s="1"/>
  <c r="I90" i="25" s="1"/>
  <c r="H111" i="25"/>
  <c r="L111" i="25" s="1"/>
  <c r="I111" i="25" s="1"/>
  <c r="H127" i="25"/>
  <c r="L127" i="25" s="1"/>
  <c r="I127" i="25" s="1"/>
  <c r="H237" i="25"/>
  <c r="L237" i="25" s="1"/>
  <c r="I237" i="25" s="1"/>
  <c r="H307" i="25"/>
  <c r="L307" i="25" s="1"/>
  <c r="I307" i="25" s="1"/>
  <c r="H330" i="25"/>
  <c r="L330" i="25" s="1"/>
  <c r="I330" i="25" s="1"/>
  <c r="H357" i="25"/>
  <c r="L357" i="25" s="1"/>
  <c r="I357" i="25" s="1"/>
  <c r="H366" i="25"/>
  <c r="L366" i="25" s="1"/>
  <c r="I366" i="25" s="1"/>
  <c r="H222" i="25"/>
  <c r="L222" i="25" s="1"/>
  <c r="I222" i="25" s="1"/>
  <c r="M13" i="25"/>
  <c r="M197" i="25"/>
  <c r="M334" i="25"/>
  <c r="M149" i="25"/>
  <c r="M319" i="25"/>
  <c r="M115" i="25"/>
  <c r="M285" i="25"/>
  <c r="M118" i="25"/>
  <c r="M264" i="25"/>
  <c r="M206" i="25"/>
  <c r="M186" i="25"/>
  <c r="M355" i="25"/>
  <c r="M18" i="25"/>
  <c r="M204" i="25"/>
  <c r="M339" i="25"/>
  <c r="M100" i="25"/>
  <c r="M241" i="25"/>
  <c r="M375" i="25"/>
  <c r="M21" i="25"/>
  <c r="M207" i="25"/>
  <c r="M351" i="25"/>
  <c r="M157" i="25"/>
  <c r="M294" i="25"/>
  <c r="M125" i="25"/>
  <c r="M263" i="25"/>
  <c r="M41" i="25"/>
  <c r="M234" i="25"/>
  <c r="M378" i="25"/>
  <c r="M129" i="25"/>
  <c r="M265" i="25"/>
  <c r="M156" i="25"/>
  <c r="M147" i="25"/>
  <c r="M282" i="25"/>
  <c r="M101" i="25"/>
  <c r="M107" i="25"/>
  <c r="M249" i="25"/>
  <c r="M383" i="25"/>
  <c r="M30" i="25"/>
  <c r="M216" i="25"/>
  <c r="M361" i="25"/>
  <c r="M133" i="25"/>
  <c r="M268" i="25"/>
  <c r="M15" i="25"/>
  <c r="M200" i="25"/>
  <c r="M336" i="25"/>
  <c r="M134" i="25"/>
  <c r="M279" i="25"/>
  <c r="M121" i="25"/>
  <c r="M137" i="25"/>
  <c r="M273" i="25"/>
  <c r="M196" i="25"/>
  <c r="M154" i="25"/>
  <c r="M289" i="25"/>
  <c r="M325" i="25"/>
  <c r="M155" i="25"/>
  <c r="M291" i="25"/>
  <c r="M342" i="25"/>
  <c r="M38" i="25"/>
  <c r="M224" i="25"/>
  <c r="M369" i="25"/>
  <c r="M141" i="25"/>
  <c r="M280" i="25"/>
  <c r="M309" i="25"/>
  <c r="M175" i="25"/>
  <c r="M312" i="25"/>
  <c r="M104" i="25"/>
  <c r="M254" i="25"/>
  <c r="M163" i="25"/>
  <c r="M142" i="25"/>
  <c r="M281" i="25"/>
  <c r="M223" i="25"/>
  <c r="M194" i="25"/>
  <c r="M330" i="25"/>
  <c r="M28" i="25"/>
  <c r="M195" i="25"/>
  <c r="M332" i="25"/>
  <c r="M214" i="25"/>
  <c r="M222" i="25"/>
  <c r="M158" i="25"/>
  <c r="M208" i="25"/>
  <c r="M245" i="25"/>
  <c r="M176" i="25"/>
  <c r="M211" i="25"/>
  <c r="M266" i="25"/>
  <c r="M267" i="25"/>
  <c r="M271" i="25"/>
  <c r="M36" i="25"/>
  <c r="M11" i="25"/>
  <c r="M124" i="25"/>
  <c r="M226" i="25"/>
  <c r="M42" i="25"/>
  <c r="M106" i="25"/>
  <c r="M47" i="25"/>
  <c r="M139" i="25"/>
  <c r="M49" i="25"/>
  <c r="M167" i="25"/>
  <c r="M246" i="25"/>
  <c r="M373" i="25"/>
  <c r="M146" i="25"/>
  <c r="M131" i="25"/>
  <c r="M326" i="25"/>
  <c r="M386" i="25"/>
  <c r="M24" i="25"/>
  <c r="M105" i="25"/>
  <c r="M161" i="25"/>
  <c r="M164" i="25"/>
  <c r="M48" i="25"/>
  <c r="M232" i="25"/>
  <c r="M377" i="25"/>
  <c r="M181" i="25"/>
  <c r="M362" i="25"/>
  <c r="M152" i="25"/>
  <c r="M320" i="25"/>
  <c r="M151" i="25"/>
  <c r="M295" i="25"/>
  <c r="M34" i="25"/>
  <c r="M256" i="25"/>
  <c r="M388" i="25"/>
  <c r="M53" i="25"/>
  <c r="M240" i="25"/>
  <c r="M374" i="25"/>
  <c r="M138" i="25"/>
  <c r="M275" i="25"/>
  <c r="M242" i="25"/>
  <c r="M99" i="25"/>
  <c r="M243" i="25"/>
  <c r="M385" i="25"/>
  <c r="M190" i="25"/>
  <c r="M327" i="25"/>
  <c r="M160" i="25"/>
  <c r="M296" i="25"/>
  <c r="M126" i="25"/>
  <c r="M272" i="25"/>
  <c r="M29" i="25"/>
  <c r="M159" i="25"/>
  <c r="M298" i="25"/>
  <c r="M317" i="25"/>
  <c r="M178" i="25"/>
  <c r="M315" i="25"/>
  <c r="M259" i="25"/>
  <c r="M145" i="25"/>
  <c r="M286" i="25"/>
  <c r="M37" i="25"/>
  <c r="M114" i="25"/>
  <c r="M252" i="25"/>
  <c r="M292" i="25"/>
  <c r="M165" i="25"/>
  <c r="M302" i="25"/>
  <c r="M50" i="25"/>
  <c r="M233" i="25"/>
  <c r="M380" i="25"/>
  <c r="M168" i="25"/>
  <c r="M313" i="25"/>
  <c r="M300" i="25"/>
  <c r="M171" i="25"/>
  <c r="M306" i="25"/>
  <c r="M384" i="25"/>
  <c r="M185" i="25"/>
  <c r="M323" i="25"/>
  <c r="M20" i="25"/>
  <c r="M187" i="25"/>
  <c r="M324" i="25"/>
  <c r="M19" i="25"/>
  <c r="M123" i="25"/>
  <c r="M261" i="25"/>
  <c r="M350" i="25"/>
  <c r="M174" i="25"/>
  <c r="M311" i="25"/>
  <c r="M23" i="25"/>
  <c r="M209" i="25"/>
  <c r="M353" i="25"/>
  <c r="M144" i="25"/>
  <c r="M287" i="25"/>
  <c r="M360" i="25"/>
  <c r="M177" i="25"/>
  <c r="M314" i="25"/>
  <c r="M43" i="25"/>
  <c r="M227" i="25"/>
  <c r="M366" i="25"/>
  <c r="M91" i="25"/>
  <c r="M229" i="25"/>
  <c r="M368" i="25"/>
  <c r="M333" i="25"/>
  <c r="M136" i="25"/>
  <c r="M274" i="25"/>
  <c r="M231" i="25"/>
  <c r="M169" i="25"/>
  <c r="M308" i="25"/>
  <c r="M284" i="25"/>
  <c r="M140" i="25"/>
  <c r="M277" i="25"/>
  <c r="M39" i="25"/>
  <c r="M225" i="25"/>
  <c r="M370" i="25"/>
  <c r="M191" i="25"/>
  <c r="M328" i="25"/>
  <c r="M162" i="25"/>
  <c r="M303" i="25"/>
  <c r="M251" i="25"/>
  <c r="M192" i="25"/>
  <c r="M331" i="25"/>
  <c r="M27" i="25"/>
  <c r="M212" i="25"/>
  <c r="M347" i="25"/>
  <c r="M12" i="25"/>
  <c r="M180" i="25"/>
  <c r="M316" i="25"/>
  <c r="M276" i="25"/>
  <c r="M148" i="25"/>
  <c r="M283" i="25"/>
  <c r="M14" i="25"/>
  <c r="M202" i="25"/>
  <c r="M335" i="25"/>
  <c r="M135" i="25"/>
  <c r="M269" i="25"/>
  <c r="M16" i="25"/>
  <c r="M201" i="25"/>
  <c r="M17" i="25"/>
  <c r="M203" i="25"/>
  <c r="M338" i="25"/>
  <c r="M221" i="25"/>
  <c r="M57" i="25"/>
  <c r="M172" i="25"/>
  <c r="M293" i="25"/>
  <c r="M352" i="25"/>
  <c r="M387" i="25"/>
  <c r="M26" i="25"/>
  <c r="M128" i="25"/>
  <c r="M130" i="25"/>
  <c r="M321" i="25"/>
  <c r="M305" i="25"/>
  <c r="M340" i="25"/>
  <c r="M173" i="25"/>
  <c r="M262" i="25"/>
  <c r="M371" i="25"/>
  <c r="M337" i="25"/>
  <c r="M365" i="25"/>
  <c r="M382" i="25"/>
  <c r="M349" i="25"/>
  <c r="M318" i="25"/>
  <c r="M379" i="25"/>
  <c r="M51" i="25"/>
  <c r="M52" i="25"/>
  <c r="M120" i="25"/>
  <c r="M122" i="25"/>
  <c r="M58" i="25"/>
  <c r="M102" i="25"/>
  <c r="M143" i="25"/>
  <c r="M210" i="25"/>
  <c r="M247" i="25"/>
  <c r="M297" i="25"/>
  <c r="M299" i="25"/>
  <c r="F392" i="25"/>
  <c r="M132" i="25"/>
  <c r="M270" i="25"/>
  <c r="M31" i="25"/>
  <c r="M255" i="25"/>
  <c r="M367" i="25"/>
  <c r="M182" i="25"/>
  <c r="M363" i="25"/>
  <c r="M183" i="25"/>
  <c r="M329" i="25"/>
  <c r="M117" i="25"/>
  <c r="M290" i="25"/>
  <c r="M113" i="25"/>
  <c r="M354" i="25"/>
  <c r="M35" i="25"/>
  <c r="M359" i="25"/>
  <c r="M358" i="25"/>
  <c r="M22" i="25"/>
  <c r="M103" i="25"/>
  <c r="M322" i="25"/>
  <c r="M348" i="25"/>
  <c r="M188" i="25"/>
  <c r="M179" i="25"/>
  <c r="M170" i="25"/>
  <c r="M205" i="25"/>
  <c r="M310" i="25"/>
  <c r="M40" i="25"/>
  <c r="M193" i="25"/>
  <c r="M228" i="25"/>
  <c r="M250" i="25"/>
  <c r="M213" i="25"/>
  <c r="M184" i="25"/>
  <c r="M235" i="25"/>
  <c r="M304" i="25"/>
  <c r="M390" i="25"/>
  <c r="M239" i="25"/>
  <c r="M257" i="25"/>
  <c r="M258" i="25"/>
  <c r="M189" i="25"/>
  <c r="M244" i="25"/>
  <c r="M278" i="25"/>
  <c r="M364" i="25"/>
  <c r="M381" i="25"/>
  <c r="M376" i="25"/>
  <c r="M46" i="25"/>
  <c r="A255" i="22"/>
  <c r="M166" i="25"/>
  <c r="M301" i="25"/>
  <c r="M116" i="25"/>
  <c r="M288" i="25"/>
  <c r="M33" i="25"/>
  <c r="M253" i="25"/>
  <c r="M32" i="25"/>
  <c r="M230" i="25"/>
  <c r="M372" i="25"/>
  <c r="M153" i="25"/>
  <c r="B255" i="22" l="1"/>
  <c r="D392" i="25"/>
  <c r="B393" i="25"/>
  <c r="N392" i="25"/>
  <c r="H392" i="25" s="1"/>
  <c r="L392" i="25" s="1"/>
  <c r="I392" i="25" s="1"/>
  <c r="H284" i="25"/>
  <c r="L284" i="25" s="1"/>
  <c r="H172" i="25"/>
  <c r="L172" i="25" s="1"/>
  <c r="H139" i="25"/>
  <c r="L139" i="25" s="1"/>
  <c r="H46" i="25"/>
  <c r="L46" i="25" s="1"/>
  <c r="H242" i="25"/>
  <c r="L242" i="25" s="1"/>
  <c r="H131" i="25"/>
  <c r="L131" i="25" s="1"/>
  <c r="H37" i="25"/>
  <c r="L37" i="25" s="1"/>
  <c r="H383" i="25"/>
  <c r="L383" i="25" s="1"/>
  <c r="H375" i="25"/>
  <c r="L375" i="25" s="1"/>
  <c r="H368" i="25"/>
  <c r="L368" i="25" s="1"/>
  <c r="H358" i="25"/>
  <c r="L358" i="25" s="1"/>
  <c r="H349" i="25"/>
  <c r="L349" i="25" s="1"/>
  <c r="H324" i="25"/>
  <c r="L324" i="25" s="1"/>
  <c r="H299" i="25"/>
  <c r="L299" i="25" s="1"/>
  <c r="H275" i="25"/>
  <c r="L275" i="25" s="1"/>
  <c r="H267" i="25"/>
  <c r="L267" i="25" s="1"/>
  <c r="H258" i="25"/>
  <c r="L258" i="25" s="1"/>
  <c r="H241" i="25"/>
  <c r="L241" i="25" s="1"/>
  <c r="H213" i="25"/>
  <c r="L213" i="25" s="1"/>
  <c r="H195" i="25"/>
  <c r="L195" i="25" s="1"/>
  <c r="H164" i="25"/>
  <c r="L164" i="25" s="1"/>
  <c r="H155" i="25"/>
  <c r="L155" i="25" s="1"/>
  <c r="H130" i="25"/>
  <c r="L130" i="25" s="1"/>
  <c r="H122" i="25"/>
  <c r="L122" i="25" s="1"/>
  <c r="H107" i="25"/>
  <c r="L107" i="25" s="1"/>
  <c r="H100" i="25"/>
  <c r="L100" i="25" s="1"/>
  <c r="H91" i="25"/>
  <c r="L91" i="25" s="1"/>
  <c r="H57" i="25"/>
  <c r="L57" i="25" s="1"/>
  <c r="H47" i="25"/>
  <c r="L47" i="25" s="1"/>
  <c r="H36" i="25"/>
  <c r="L36" i="25" s="1"/>
  <c r="H20" i="25"/>
  <c r="L20" i="25" s="1"/>
  <c r="H325" i="25"/>
  <c r="L325" i="25" s="1"/>
  <c r="H259" i="25"/>
  <c r="L259" i="25" s="1"/>
  <c r="H231" i="25"/>
  <c r="L231" i="25" s="1"/>
  <c r="H382" i="25"/>
  <c r="L382" i="25" s="1"/>
  <c r="H374" i="25"/>
  <c r="L374" i="25" s="1"/>
  <c r="H359" i="25"/>
  <c r="L359" i="25" s="1"/>
  <c r="H339" i="25"/>
  <c r="L339" i="25" s="1"/>
  <c r="H323" i="25"/>
  <c r="L323" i="25" s="1"/>
  <c r="H315" i="25"/>
  <c r="L315" i="25" s="1"/>
  <c r="H297" i="25"/>
  <c r="L297" i="25" s="1"/>
  <c r="H250" i="25"/>
  <c r="L250" i="25" s="1"/>
  <c r="H227" i="25"/>
  <c r="L227" i="25" s="1"/>
  <c r="H212" i="25"/>
  <c r="L212" i="25" s="1"/>
  <c r="H204" i="25"/>
  <c r="L204" i="25" s="1"/>
  <c r="H185" i="25"/>
  <c r="L185" i="25" s="1"/>
  <c r="H178" i="25"/>
  <c r="L178" i="25" s="1"/>
  <c r="H170" i="25"/>
  <c r="L170" i="25" s="1"/>
  <c r="H161" i="25"/>
  <c r="L161" i="25" s="1"/>
  <c r="H106" i="25"/>
  <c r="L106" i="25" s="1"/>
  <c r="H53" i="25"/>
  <c r="L53" i="25" s="1"/>
  <c r="H35" i="25"/>
  <c r="L35" i="25" s="1"/>
  <c r="H18" i="25"/>
  <c r="L18" i="25" s="1"/>
  <c r="H384" i="25"/>
  <c r="L384" i="25" s="1"/>
  <c r="H196" i="25"/>
  <c r="L196" i="25" s="1"/>
  <c r="H156" i="25"/>
  <c r="L156" i="25" s="1"/>
  <c r="H381" i="25"/>
  <c r="L381" i="25" s="1"/>
  <c r="H373" i="25"/>
  <c r="L373" i="25" s="1"/>
  <c r="H348" i="25"/>
  <c r="L348" i="25" s="1"/>
  <c r="H338" i="25"/>
  <c r="L338" i="25" s="1"/>
  <c r="H306" i="25"/>
  <c r="L306" i="25" s="1"/>
  <c r="H290" i="25"/>
  <c r="L290" i="25" s="1"/>
  <c r="H265" i="25"/>
  <c r="L265" i="25" s="1"/>
  <c r="H256" i="25"/>
  <c r="L256" i="25" s="1"/>
  <c r="H228" i="25"/>
  <c r="L228" i="25" s="1"/>
  <c r="H203" i="25"/>
  <c r="L203" i="25" s="1"/>
  <c r="H171" i="25"/>
  <c r="L171" i="25" s="1"/>
  <c r="H159" i="25"/>
  <c r="L159" i="25" s="1"/>
  <c r="H153" i="25"/>
  <c r="L153" i="25" s="1"/>
  <c r="H137" i="25"/>
  <c r="L137" i="25" s="1"/>
  <c r="H129" i="25"/>
  <c r="L129" i="25" s="1"/>
  <c r="H117" i="25"/>
  <c r="L117" i="25" s="1"/>
  <c r="H105" i="25"/>
  <c r="L105" i="25" s="1"/>
  <c r="H42" i="25"/>
  <c r="L42" i="25" s="1"/>
  <c r="H26" i="25"/>
  <c r="L26" i="25" s="1"/>
  <c r="H251" i="25"/>
  <c r="L251" i="25" s="1"/>
  <c r="H206" i="25"/>
  <c r="L206" i="25" s="1"/>
  <c r="H163" i="25"/>
  <c r="L163" i="25" s="1"/>
  <c r="H121" i="25"/>
  <c r="L121" i="25" s="1"/>
  <c r="H29" i="25"/>
  <c r="L29" i="25" s="1"/>
  <c r="H354" i="25"/>
  <c r="L354" i="25" s="1"/>
  <c r="H329" i="25"/>
  <c r="L329" i="25" s="1"/>
  <c r="H322" i="25"/>
  <c r="L322" i="25" s="1"/>
  <c r="H313" i="25"/>
  <c r="L313" i="25" s="1"/>
  <c r="H272" i="25"/>
  <c r="L272" i="25" s="1"/>
  <c r="H264" i="25"/>
  <c r="L264" i="25" s="1"/>
  <c r="H246" i="25"/>
  <c r="L246" i="25" s="1"/>
  <c r="H210" i="25"/>
  <c r="L210" i="25" s="1"/>
  <c r="H201" i="25"/>
  <c r="L201" i="25" s="1"/>
  <c r="H183" i="25"/>
  <c r="L183" i="25" s="1"/>
  <c r="H144" i="25"/>
  <c r="L144" i="25" s="1"/>
  <c r="H126" i="25"/>
  <c r="L126" i="25" s="1"/>
  <c r="H24" i="25"/>
  <c r="L24" i="25" s="1"/>
  <c r="H16" i="25"/>
  <c r="L16" i="25" s="1"/>
  <c r="H380" i="25"/>
  <c r="L380" i="25" s="1"/>
  <c r="H371" i="25"/>
  <c r="L371" i="25" s="1"/>
  <c r="H363" i="25"/>
  <c r="L363" i="25" s="1"/>
  <c r="H353" i="25"/>
  <c r="L353" i="25" s="1"/>
  <c r="H336" i="25"/>
  <c r="L336" i="25" s="1"/>
  <c r="H328" i="25"/>
  <c r="L328" i="25" s="1"/>
  <c r="H312" i="25"/>
  <c r="L312" i="25" s="1"/>
  <c r="H296" i="25"/>
  <c r="L296" i="25" s="1"/>
  <c r="H285" i="25"/>
  <c r="L285" i="25" s="1"/>
  <c r="H263" i="25"/>
  <c r="L263" i="25" s="1"/>
  <c r="H245" i="25"/>
  <c r="L245" i="25" s="1"/>
  <c r="H209" i="25"/>
  <c r="L209" i="25" s="1"/>
  <c r="H182" i="25"/>
  <c r="L182" i="25" s="1"/>
  <c r="H167" i="25"/>
  <c r="L167" i="25" s="1"/>
  <c r="H160" i="25"/>
  <c r="L160" i="25" s="1"/>
  <c r="H135" i="25"/>
  <c r="L135" i="25" s="1"/>
  <c r="H125" i="25"/>
  <c r="L125" i="25" s="1"/>
  <c r="H103" i="25"/>
  <c r="L103" i="25" s="1"/>
  <c r="H379" i="25"/>
  <c r="L379" i="25" s="1"/>
  <c r="H370" i="25"/>
  <c r="L370" i="25" s="1"/>
  <c r="H335" i="25"/>
  <c r="L335" i="25" s="1"/>
  <c r="H327" i="25"/>
  <c r="L327" i="25" s="1"/>
  <c r="H280" i="25"/>
  <c r="L280" i="25" s="1"/>
  <c r="H268" i="25"/>
  <c r="L268" i="25" s="1"/>
  <c r="H262" i="25"/>
  <c r="L262" i="25" s="1"/>
  <c r="H255" i="25"/>
  <c r="L255" i="25" s="1"/>
  <c r="H244" i="25"/>
  <c r="L244" i="25" s="1"/>
  <c r="H208" i="25"/>
  <c r="L208" i="25" s="1"/>
  <c r="H202" i="25"/>
  <c r="L202" i="25" s="1"/>
  <c r="H190" i="25"/>
  <c r="L190" i="25" s="1"/>
  <c r="H165" i="25"/>
  <c r="L165" i="25" s="1"/>
  <c r="H149" i="25"/>
  <c r="L149" i="25" s="1"/>
  <c r="H124" i="25"/>
  <c r="L124" i="25" s="1"/>
  <c r="H116" i="25"/>
  <c r="L116" i="25" s="1"/>
  <c r="H102" i="25"/>
  <c r="L102" i="25" s="1"/>
  <c r="H49" i="25"/>
  <c r="L49" i="25" s="1"/>
  <c r="H31" i="25"/>
  <c r="L31" i="25" s="1"/>
  <c r="H22" i="25"/>
  <c r="L22" i="25" s="1"/>
  <c r="H14" i="25"/>
  <c r="L14" i="25" s="1"/>
  <c r="H292" i="25"/>
  <c r="L292" i="25" s="1"/>
  <c r="H361" i="25"/>
  <c r="L361" i="25" s="1"/>
  <c r="H334" i="25"/>
  <c r="L334" i="25" s="1"/>
  <c r="H326" i="25"/>
  <c r="L326" i="25" s="1"/>
  <c r="H318" i="25"/>
  <c r="L318" i="25" s="1"/>
  <c r="H310" i="25"/>
  <c r="L310" i="25" s="1"/>
  <c r="H283" i="25"/>
  <c r="L283" i="25" s="1"/>
  <c r="H277" i="25"/>
  <c r="L277" i="25" s="1"/>
  <c r="H252" i="25"/>
  <c r="L252" i="25" s="1"/>
  <c r="H207" i="25"/>
  <c r="L207" i="25" s="1"/>
  <c r="H197" i="25"/>
  <c r="L197" i="25" s="1"/>
  <c r="H189" i="25"/>
  <c r="L189" i="25" s="1"/>
  <c r="H173" i="25"/>
  <c r="L173" i="25" s="1"/>
  <c r="H158" i="25"/>
  <c r="L158" i="25" s="1"/>
  <c r="H148" i="25"/>
  <c r="L148" i="25" s="1"/>
  <c r="H132" i="25"/>
  <c r="L132" i="25" s="1"/>
  <c r="H123" i="25"/>
  <c r="L123" i="25" s="1"/>
  <c r="H114" i="25"/>
  <c r="L114" i="25" s="1"/>
  <c r="H38" i="25"/>
  <c r="L38" i="25" s="1"/>
  <c r="H320" i="25"/>
  <c r="L320" i="25" s="1"/>
  <c r="H253" i="25"/>
  <c r="L253" i="25" s="1"/>
  <c r="H364" i="25"/>
  <c r="L364" i="25" s="1"/>
  <c r="H300" i="25"/>
  <c r="L300" i="25" s="1"/>
  <c r="H215" i="25"/>
  <c r="L215" i="25" s="1"/>
  <c r="I215" i="25" s="1"/>
  <c r="H193" i="25"/>
  <c r="L193" i="25" s="1"/>
  <c r="H181" i="25"/>
  <c r="L181" i="25" s="1"/>
  <c r="H166" i="25"/>
  <c r="L166" i="25" s="1"/>
  <c r="H214" i="25"/>
  <c r="L214" i="25" s="1"/>
  <c r="I214" i="25" s="1"/>
  <c r="H311" i="25"/>
  <c r="L311" i="25" s="1"/>
  <c r="H239" i="25"/>
  <c r="L239" i="25" s="1"/>
  <c r="H269" i="25"/>
  <c r="L269" i="25" s="1"/>
  <c r="H261" i="25"/>
  <c r="L261" i="25" s="1"/>
  <c r="H342" i="25"/>
  <c r="L342" i="25" s="1"/>
  <c r="H145" i="25"/>
  <c r="L145" i="25" s="1"/>
  <c r="H319" i="25"/>
  <c r="L319" i="25" s="1"/>
  <c r="H194" i="25"/>
  <c r="L194" i="25" s="1"/>
  <c r="H332" i="25"/>
  <c r="L332" i="25" s="1"/>
  <c r="H180" i="25"/>
  <c r="L180" i="25" s="1"/>
  <c r="H247" i="25"/>
  <c r="L247" i="25" s="1"/>
  <c r="H281" i="25"/>
  <c r="L281" i="25" s="1"/>
  <c r="H28" i="25"/>
  <c r="L28" i="25" s="1"/>
  <c r="H317" i="25"/>
  <c r="L317" i="25" s="1"/>
  <c r="H224" i="25"/>
  <c r="L224" i="25" s="1"/>
  <c r="H360" i="25"/>
  <c r="L360" i="25" s="1"/>
  <c r="H230" i="25"/>
  <c r="L230" i="25" s="1"/>
  <c r="H152" i="25"/>
  <c r="L152" i="25" s="1"/>
  <c r="H211" i="25"/>
  <c r="L211" i="25" s="1"/>
  <c r="H21" i="25"/>
  <c r="L21" i="25" s="1"/>
  <c r="H270" i="25"/>
  <c r="L270" i="25" s="1"/>
  <c r="H314" i="25"/>
  <c r="L314" i="25" s="1"/>
  <c r="H50" i="25"/>
  <c r="L50" i="25" s="1"/>
  <c r="H104" i="25"/>
  <c r="L104" i="25" s="1"/>
  <c r="H309" i="25"/>
  <c r="L309" i="25" s="1"/>
  <c r="I309" i="25" s="1"/>
  <c r="H34" i="25"/>
  <c r="L34" i="25" s="1"/>
  <c r="H337" i="25"/>
  <c r="L337" i="25" s="1"/>
  <c r="H385" i="25"/>
  <c r="L385" i="25" s="1"/>
  <c r="I385" i="25" s="1"/>
  <c r="H351" i="25"/>
  <c r="L351" i="25" s="1"/>
  <c r="H266" i="25"/>
  <c r="L266" i="25" s="1"/>
  <c r="H274" i="25"/>
  <c r="L274" i="25" s="1"/>
  <c r="H184" i="25"/>
  <c r="L184" i="25" s="1"/>
  <c r="H295" i="25"/>
  <c r="L295" i="25" s="1"/>
  <c r="H52" i="25"/>
  <c r="L52" i="25" s="1"/>
  <c r="H39" i="25"/>
  <c r="L39" i="25" s="1"/>
  <c r="H288" i="25"/>
  <c r="L288" i="25" s="1"/>
  <c r="H23" i="25"/>
  <c r="L23" i="25" s="1"/>
  <c r="H236" i="25"/>
  <c r="L236" i="25" s="1"/>
  <c r="I236" i="25" s="1"/>
  <c r="H118" i="25"/>
  <c r="L118" i="25" s="1"/>
  <c r="H303" i="25"/>
  <c r="L303" i="25" s="1"/>
  <c r="H168" i="25"/>
  <c r="L168" i="25" s="1"/>
  <c r="H367" i="25"/>
  <c r="L367" i="25" s="1"/>
  <c r="I367" i="25" s="1"/>
  <c r="H143" i="25"/>
  <c r="L143" i="25" s="1"/>
  <c r="H115" i="25"/>
  <c r="L115" i="25" s="1"/>
  <c r="H142" i="25"/>
  <c r="L142" i="25" s="1"/>
  <c r="H162" i="25"/>
  <c r="L162" i="25" s="1"/>
  <c r="H294" i="25"/>
  <c r="L294" i="25" s="1"/>
  <c r="H278" i="25"/>
  <c r="L278" i="25" s="1"/>
  <c r="H305" i="25"/>
  <c r="L305" i="25" s="1"/>
  <c r="H355" i="25"/>
  <c r="L355" i="25" s="1"/>
  <c r="H376" i="25"/>
  <c r="L376" i="25" s="1"/>
  <c r="H41" i="25"/>
  <c r="L41" i="25" s="1"/>
  <c r="H240" i="25"/>
  <c r="L240" i="25" s="1"/>
  <c r="H147" i="25"/>
  <c r="L147" i="25" s="1"/>
  <c r="H216" i="25"/>
  <c r="L216" i="25" s="1"/>
  <c r="H176" i="25"/>
  <c r="L176" i="25" s="1"/>
  <c r="H43" i="25"/>
  <c r="L43" i="25" s="1"/>
  <c r="H286" i="25"/>
  <c r="L286" i="25" s="1"/>
  <c r="H110" i="25"/>
  <c r="L110" i="25" s="1"/>
  <c r="I110" i="25" s="1"/>
  <c r="H389" i="25"/>
  <c r="L389" i="25" s="1"/>
  <c r="I389" i="25" s="1"/>
  <c r="H331" i="25"/>
  <c r="L331" i="25" s="1"/>
  <c r="H199" i="25"/>
  <c r="L199" i="25" s="1"/>
  <c r="I199" i="25" s="1"/>
  <c r="H133" i="25"/>
  <c r="L133" i="25" s="1"/>
  <c r="H316" i="25"/>
  <c r="L316" i="25" s="1"/>
  <c r="H33" i="25"/>
  <c r="L33" i="25" s="1"/>
  <c r="H13" i="25"/>
  <c r="L13" i="25" s="1"/>
  <c r="H186" i="25"/>
  <c r="L186" i="25" s="1"/>
  <c r="H174" i="25"/>
  <c r="L174" i="25" s="1"/>
  <c r="H293" i="25"/>
  <c r="L293" i="25" s="1"/>
  <c r="I293" i="25" s="1"/>
  <c r="H308" i="25"/>
  <c r="L308" i="25" s="1"/>
  <c r="I308" i="25" s="1"/>
  <c r="H377" i="25"/>
  <c r="L377" i="25" s="1"/>
  <c r="H12" i="25"/>
  <c r="I12" i="25" s="1"/>
  <c r="H276" i="25"/>
  <c r="L276" i="25" s="1"/>
  <c r="H243" i="25"/>
  <c r="L243" i="25" s="1"/>
  <c r="H188" i="25"/>
  <c r="L188" i="25" s="1"/>
  <c r="H232" i="25"/>
  <c r="L232" i="25" s="1"/>
  <c r="H350" i="25"/>
  <c r="L350" i="25" s="1"/>
  <c r="H48" i="25"/>
  <c r="L48" i="25" s="1"/>
  <c r="H223" i="25"/>
  <c r="L223" i="25" s="1"/>
  <c r="H235" i="25"/>
  <c r="L235" i="25" s="1"/>
  <c r="I235" i="25" s="1"/>
  <c r="H225" i="25"/>
  <c r="L225" i="25" s="1"/>
  <c r="H387" i="25"/>
  <c r="L387" i="25" s="1"/>
  <c r="I387" i="25" s="1"/>
  <c r="H221" i="25"/>
  <c r="L221" i="25" s="1"/>
  <c r="I221" i="25" s="1"/>
  <c r="H302" i="25"/>
  <c r="L302" i="25" s="1"/>
  <c r="H146" i="25"/>
  <c r="L146" i="25" s="1"/>
  <c r="H27" i="25"/>
  <c r="L27" i="25" s="1"/>
  <c r="H128" i="25"/>
  <c r="L128" i="25" s="1"/>
  <c r="H229" i="25"/>
  <c r="L229" i="25" s="1"/>
  <c r="H175" i="25"/>
  <c r="L175" i="25" s="1"/>
  <c r="H369" i="25"/>
  <c r="L369" i="25" s="1"/>
  <c r="H40" i="25"/>
  <c r="L40" i="25" s="1"/>
  <c r="H138" i="25"/>
  <c r="L138" i="25" s="1"/>
  <c r="H51" i="25"/>
  <c r="L51" i="25" s="1"/>
  <c r="H140" i="25"/>
  <c r="L140" i="25" s="1"/>
  <c r="I140" i="25" s="1"/>
  <c r="H257" i="25"/>
  <c r="L257" i="25" s="1"/>
  <c r="H192" i="25"/>
  <c r="L192" i="25" s="1"/>
  <c r="I192" i="25" s="1"/>
  <c r="H254" i="25"/>
  <c r="L254" i="25" s="1"/>
  <c r="I254" i="25" s="1"/>
  <c r="H157" i="25"/>
  <c r="L157" i="25" s="1"/>
  <c r="H362" i="25"/>
  <c r="L362" i="25" s="1"/>
  <c r="H15" i="25"/>
  <c r="L15" i="25" s="1"/>
  <c r="H136" i="25"/>
  <c r="L136" i="25" s="1"/>
  <c r="H113" i="25"/>
  <c r="L113" i="25" s="1"/>
  <c r="H150" i="25"/>
  <c r="L150" i="25" s="1"/>
  <c r="I150" i="25" s="1"/>
  <c r="H372" i="25"/>
  <c r="L372" i="25" s="1"/>
  <c r="H226" i="25"/>
  <c r="L226" i="25" s="1"/>
  <c r="H273" i="25"/>
  <c r="L273" i="25" s="1"/>
  <c r="H101" i="25"/>
  <c r="L101" i="25" s="1"/>
  <c r="H352" i="25"/>
  <c r="L352" i="25" s="1"/>
  <c r="H200" i="25"/>
  <c r="L200" i="25" s="1"/>
  <c r="I200" i="25" s="1"/>
  <c r="H333" i="25"/>
  <c r="L333" i="25" s="1"/>
  <c r="H287" i="25"/>
  <c r="L287" i="25" s="1"/>
  <c r="I287" i="25" s="1"/>
  <c r="H291" i="25"/>
  <c r="L291" i="25" s="1"/>
  <c r="H120" i="25"/>
  <c r="L120" i="25" s="1"/>
  <c r="I120" i="25" s="1"/>
  <c r="H298" i="25"/>
  <c r="L298" i="25" s="1"/>
  <c r="H234" i="25"/>
  <c r="L234" i="25" s="1"/>
  <c r="I234" i="25" s="1"/>
  <c r="H58" i="25"/>
  <c r="L58" i="25" s="1"/>
  <c r="H304" i="25"/>
  <c r="L304" i="25" s="1"/>
  <c r="H17" i="25"/>
  <c r="L17" i="25" s="1"/>
  <c r="H30" i="25"/>
  <c r="L30" i="25" s="1"/>
  <c r="H109" i="25"/>
  <c r="L109" i="25" s="1"/>
  <c r="I109" i="25" s="1"/>
  <c r="H205" i="25"/>
  <c r="L205" i="25" s="1"/>
  <c r="H191" i="25"/>
  <c r="L191" i="25" s="1"/>
  <c r="H177" i="25"/>
  <c r="L177" i="25" s="1"/>
  <c r="H289" i="25"/>
  <c r="L289" i="25" s="1"/>
  <c r="H271" i="25"/>
  <c r="L271" i="25" s="1"/>
  <c r="H248" i="25"/>
  <c r="L248" i="25" s="1"/>
  <c r="I248" i="25" s="1"/>
  <c r="H141" i="25"/>
  <c r="L141" i="25" s="1"/>
  <c r="H154" i="25"/>
  <c r="L154" i="25" s="1"/>
  <c r="H134" i="25"/>
  <c r="L134" i="25" s="1"/>
  <c r="I134" i="25" s="1"/>
  <c r="H282" i="25"/>
  <c r="L282" i="25" s="1"/>
  <c r="M92" i="25"/>
  <c r="I264" i="25"/>
  <c r="I351" i="25"/>
  <c r="I258" i="25"/>
  <c r="I370" i="25"/>
  <c r="I225" i="25"/>
  <c r="I42" i="25"/>
  <c r="I157" i="25"/>
  <c r="I160" i="25"/>
  <c r="I296" i="25"/>
  <c r="I229" i="25"/>
  <c r="I380" i="25"/>
  <c r="I286" i="25"/>
  <c r="I251" i="25"/>
  <c r="I295" i="25"/>
  <c r="I20" i="25"/>
  <c r="I253" i="25"/>
  <c r="M59" i="25"/>
  <c r="I117" i="25"/>
  <c r="I52" i="25"/>
  <c r="I170" i="25"/>
  <c r="I319" i="25"/>
  <c r="I259" i="25"/>
  <c r="I230" i="25"/>
  <c r="I250" i="25"/>
  <c r="I252" i="25"/>
  <c r="I349" i="25"/>
  <c r="I135" i="25"/>
  <c r="I43" i="25"/>
  <c r="I292" i="25"/>
  <c r="I263" i="25"/>
  <c r="I245" i="25"/>
  <c r="I101" i="25"/>
  <c r="I58" i="25"/>
  <c r="I304" i="25"/>
  <c r="I196" i="25"/>
  <c r="I364" i="25"/>
  <c r="I325" i="25"/>
  <c r="I49" i="25"/>
  <c r="I368" i="25"/>
  <c r="I331" i="25"/>
  <c r="I106" i="25"/>
  <c r="I274" i="25"/>
  <c r="I30" i="25"/>
  <c r="I183" i="25"/>
  <c r="I133" i="25"/>
  <c r="I374" i="25"/>
  <c r="I334" i="25"/>
  <c r="I350" i="25"/>
  <c r="I290" i="25"/>
  <c r="I369" i="25"/>
  <c r="I41" i="25"/>
  <c r="I383" i="25"/>
  <c r="I294" i="25"/>
  <c r="I297" i="25"/>
  <c r="I138" i="25"/>
  <c r="I57" i="25"/>
  <c r="I212" i="25"/>
  <c r="I191" i="25"/>
  <c r="I257" i="25"/>
  <c r="M217" i="25"/>
  <c r="I267" i="25"/>
  <c r="I379" i="25"/>
  <c r="I240" i="25"/>
  <c r="I315" i="25"/>
  <c r="I283" i="25"/>
  <c r="I172" i="25"/>
  <c r="I202" i="25"/>
  <c r="I358" i="25"/>
  <c r="I332" i="25"/>
  <c r="I14" i="25"/>
  <c r="I46" i="25"/>
  <c r="I149" i="25"/>
  <c r="I175" i="25"/>
  <c r="I371" i="25"/>
  <c r="I377" i="25"/>
  <c r="I384" i="25"/>
  <c r="I118" i="25"/>
  <c r="P255" i="22"/>
  <c r="I16" i="25"/>
  <c r="I13" i="25"/>
  <c r="I105" i="25"/>
  <c r="I266" i="25"/>
  <c r="I29" i="25"/>
  <c r="I216" i="25"/>
  <c r="I171" i="25"/>
  <c r="I152" i="25"/>
  <c r="I382" i="25"/>
  <c r="I361" i="25"/>
  <c r="I362" i="25"/>
  <c r="I317" i="25"/>
  <c r="I320" i="25"/>
  <c r="I224" i="25"/>
  <c r="I103" i="25"/>
  <c r="I339" i="25"/>
  <c r="M343" i="25"/>
  <c r="I163" i="25"/>
  <c r="I360" i="25"/>
  <c r="I156" i="25"/>
  <c r="I300" i="25"/>
  <c r="I373" i="25"/>
  <c r="I27" i="25"/>
  <c r="I26" i="25"/>
  <c r="I176" i="25"/>
  <c r="I195" i="25"/>
  <c r="I280" i="25"/>
  <c r="I226" i="25"/>
  <c r="I306" i="25"/>
  <c r="I193" i="25"/>
  <c r="I273" i="25"/>
  <c r="I313" i="25"/>
  <c r="I275" i="25"/>
  <c r="I209" i="25"/>
  <c r="I375" i="25"/>
  <c r="I276" i="25"/>
  <c r="I203" i="25"/>
  <c r="I194" i="25"/>
  <c r="I231" i="25"/>
  <c r="I188" i="25"/>
  <c r="I53" i="25"/>
  <c r="I232" i="25"/>
  <c r="I153" i="25"/>
  <c r="I261" i="25"/>
  <c r="I155" i="25"/>
  <c r="I262" i="25"/>
  <c r="I271" i="25"/>
  <c r="I24" i="25"/>
  <c r="I289" i="25"/>
  <c r="I291" i="25"/>
  <c r="I116" i="25"/>
  <c r="I342" i="25"/>
  <c r="I323" i="25"/>
  <c r="I310" i="25"/>
  <c r="I40" i="25"/>
  <c r="I228" i="25"/>
  <c r="I104" i="25"/>
  <c r="I100" i="25"/>
  <c r="I132" i="25"/>
  <c r="I348" i="25"/>
  <c r="I372" i="25"/>
  <c r="I211" i="25"/>
  <c r="I47" i="25"/>
  <c r="I38" i="25"/>
  <c r="I36" i="25"/>
  <c r="I124" i="25"/>
  <c r="I15" i="25"/>
  <c r="I206" i="25"/>
  <c r="I136" i="25"/>
  <c r="I122" i="25"/>
  <c r="I244" i="25"/>
  <c r="I284" i="25"/>
  <c r="I208" i="25"/>
  <c r="I147" i="25"/>
  <c r="I328" i="25"/>
  <c r="I141" i="25"/>
  <c r="I201" i="25"/>
  <c r="I128" i="25"/>
  <c r="I338" i="25"/>
  <c r="I269" i="25"/>
  <c r="I333" i="25"/>
  <c r="I23" i="25"/>
  <c r="I142" i="25"/>
  <c r="I162" i="25"/>
  <c r="I181" i="25"/>
  <c r="I272" i="25"/>
  <c r="D255" i="22"/>
  <c r="I353" i="25"/>
  <c r="I303" i="25"/>
  <c r="I121" i="25"/>
  <c r="I39" i="25"/>
  <c r="I167" i="25"/>
  <c r="I139" i="25"/>
  <c r="I190" i="25"/>
  <c r="I51" i="25"/>
  <c r="I227" i="25"/>
  <c r="I207" i="25"/>
  <c r="I177" i="25"/>
  <c r="I322" i="25"/>
  <c r="I21" i="25"/>
  <c r="I299" i="25"/>
  <c r="I326" i="25"/>
  <c r="I265" i="25"/>
  <c r="F255" i="22"/>
  <c r="I381" i="25"/>
  <c r="I113" i="25"/>
  <c r="I210" i="25"/>
  <c r="I288" i="25"/>
  <c r="I312" i="25"/>
  <c r="I154" i="25"/>
  <c r="I165" i="25"/>
  <c r="I352" i="25"/>
  <c r="I144" i="25"/>
  <c r="I34" i="25"/>
  <c r="I204" i="25"/>
  <c r="I189" i="25"/>
  <c r="I130" i="25"/>
  <c r="I255" i="25"/>
  <c r="I302" i="25"/>
  <c r="I33" i="25"/>
  <c r="I256" i="25"/>
  <c r="I145" i="25"/>
  <c r="I17" i="25"/>
  <c r="I246" i="25"/>
  <c r="I278" i="25"/>
  <c r="I161" i="25"/>
  <c r="I243" i="25"/>
  <c r="I354" i="25"/>
  <c r="I205" i="25"/>
  <c r="I305" i="25"/>
  <c r="I35" i="25"/>
  <c r="I247" i="25"/>
  <c r="I18" i="25"/>
  <c r="I281" i="25"/>
  <c r="I242" i="25"/>
  <c r="I363" i="25"/>
  <c r="I166" i="25"/>
  <c r="I178" i="25"/>
  <c r="I158" i="25"/>
  <c r="I107" i="25"/>
  <c r="I148" i="25"/>
  <c r="I146" i="25"/>
  <c r="I31" i="25"/>
  <c r="I213" i="25"/>
  <c r="I327" i="25"/>
  <c r="I282" i="25"/>
  <c r="I329" i="25"/>
  <c r="I184" i="25"/>
  <c r="I285" i="25"/>
  <c r="I316" i="25"/>
  <c r="I48" i="25"/>
  <c r="I223" i="25"/>
  <c r="I376" i="25"/>
  <c r="I314" i="25"/>
  <c r="I131" i="25"/>
  <c r="I102" i="25"/>
  <c r="I37" i="25"/>
  <c r="I336" i="25"/>
  <c r="I186" i="25"/>
  <c r="I311" i="25"/>
  <c r="I91" i="25"/>
  <c r="I123" i="25"/>
  <c r="I298" i="25"/>
  <c r="I159" i="25"/>
  <c r="I180" i="25"/>
  <c r="I324" i="25"/>
  <c r="I125" i="25"/>
  <c r="I115" i="25"/>
  <c r="I359" i="25"/>
  <c r="I270" i="25"/>
  <c r="I318" i="25"/>
  <c r="M392" i="25"/>
  <c r="I50" i="25"/>
  <c r="I182" i="25"/>
  <c r="I241" i="25"/>
  <c r="I335" i="25"/>
  <c r="I174" i="25"/>
  <c r="I22" i="25"/>
  <c r="I114" i="25"/>
  <c r="I164" i="25"/>
  <c r="I268" i="25"/>
  <c r="I355" i="25"/>
  <c r="I137" i="25"/>
  <c r="I337" i="25"/>
  <c r="I185" i="25"/>
  <c r="I173" i="25"/>
  <c r="I28" i="25"/>
  <c r="I168" i="25"/>
  <c r="I277" i="25"/>
  <c r="I239" i="25"/>
  <c r="I143" i="25"/>
  <c r="I197" i="25"/>
  <c r="I126" i="25"/>
  <c r="I129" i="25"/>
  <c r="H92" i="25" l="1"/>
  <c r="L92" i="25" s="1"/>
  <c r="G255" i="22"/>
  <c r="C255" i="22"/>
  <c r="I255" i="22"/>
  <c r="O255" i="22" s="1"/>
  <c r="H255" i="22" s="1"/>
  <c r="H343" i="25"/>
  <c r="L343" i="25" s="1"/>
  <c r="A393" i="25"/>
  <c r="G393" i="25"/>
  <c r="E256" i="22"/>
  <c r="H217" i="25"/>
  <c r="L217" i="25" s="1"/>
  <c r="H59" i="25"/>
  <c r="L59" i="25" s="1"/>
  <c r="M218" i="25"/>
  <c r="M93" i="25"/>
  <c r="I92" i="25"/>
  <c r="M60" i="25"/>
  <c r="M344" i="25"/>
  <c r="A256" i="22"/>
  <c r="I343" i="25"/>
  <c r="I59" i="25"/>
  <c r="I217" i="25"/>
  <c r="C393" i="25"/>
  <c r="M94" i="25"/>
  <c r="M95" i="25"/>
  <c r="H94" i="25" l="1"/>
  <c r="L94" i="25" s="1"/>
  <c r="H93" i="25"/>
  <c r="L93" i="25" s="1"/>
  <c r="H344" i="25"/>
  <c r="L344" i="25" s="1"/>
  <c r="B256" i="22"/>
  <c r="H95" i="25"/>
  <c r="L95" i="25" s="1"/>
  <c r="H218" i="25"/>
  <c r="L218" i="25" s="1"/>
  <c r="H60" i="25"/>
  <c r="L60" i="25" s="1"/>
  <c r="I94" i="25"/>
  <c r="F256" i="22"/>
  <c r="I218" i="25"/>
  <c r="I93" i="25"/>
  <c r="M61" i="25"/>
  <c r="M219" i="25"/>
  <c r="F393" i="25"/>
  <c r="P256" i="22"/>
  <c r="D256" i="22"/>
  <c r="M96" i="25"/>
  <c r="I344" i="25"/>
  <c r="M345" i="25"/>
  <c r="I60" i="25"/>
  <c r="I95" i="25"/>
  <c r="M220" i="25"/>
  <c r="H220" i="25" l="1"/>
  <c r="L220" i="25" s="1"/>
  <c r="H219" i="25"/>
  <c r="L219" i="25" s="1"/>
  <c r="H345" i="25"/>
  <c r="L345" i="25" s="1"/>
  <c r="H96" i="25"/>
  <c r="L96" i="25" s="1"/>
  <c r="C256" i="22"/>
  <c r="I256" i="22"/>
  <c r="O256" i="22" s="1"/>
  <c r="H256" i="22" s="1"/>
  <c r="H61" i="25"/>
  <c r="L61" i="25" s="1"/>
  <c r="G256" i="22"/>
  <c r="D393" i="25"/>
  <c r="N393" i="25"/>
  <c r="E257" i="22"/>
  <c r="I220" i="25"/>
  <c r="I345" i="25"/>
  <c r="A257" i="22"/>
  <c r="M97" i="25"/>
  <c r="I96" i="25"/>
  <c r="I219" i="25"/>
  <c r="M62" i="25"/>
  <c r="I61" i="25"/>
  <c r="M346" i="25"/>
  <c r="M393" i="25"/>
  <c r="B394" i="25"/>
  <c r="G394" i="25" l="1"/>
  <c r="A394" i="25"/>
  <c r="B257" i="22"/>
  <c r="H62" i="25"/>
  <c r="L62" i="25" s="1"/>
  <c r="H97" i="25"/>
  <c r="L97" i="25" s="1"/>
  <c r="H346" i="25"/>
  <c r="L346" i="25" s="1"/>
  <c r="H393" i="25"/>
  <c r="L393" i="25" s="1"/>
  <c r="I393" i="25" s="1"/>
  <c r="P257" i="22"/>
  <c r="M63" i="25"/>
  <c r="F257" i="22"/>
  <c r="M98" i="25"/>
  <c r="C394" i="25"/>
  <c r="I97" i="25"/>
  <c r="D257" i="22"/>
  <c r="I346" i="25"/>
  <c r="I62" i="25"/>
  <c r="H98" i="25" l="1"/>
  <c r="L98" i="25" s="1"/>
  <c r="G257" i="22"/>
  <c r="C257" i="22"/>
  <c r="I257" i="22"/>
  <c r="O257" i="22" s="1"/>
  <c r="H257" i="22" s="1"/>
  <c r="H63" i="25"/>
  <c r="L63" i="25" s="1"/>
  <c r="E258" i="22"/>
  <c r="A258" i="22"/>
  <c r="F394" i="25"/>
  <c r="I98" i="25"/>
  <c r="I63" i="25"/>
  <c r="M64" i="25"/>
  <c r="D394" i="25" l="1"/>
  <c r="B395" i="25"/>
  <c r="N394" i="25"/>
  <c r="H64" i="25"/>
  <c r="L64" i="25" s="1"/>
  <c r="D258" i="22"/>
  <c r="H258" i="22"/>
  <c r="P258" i="22"/>
  <c r="M394" i="25"/>
  <c r="M65" i="25"/>
  <c r="I64" i="25"/>
  <c r="H65" i="25" l="1"/>
  <c r="L65" i="25" s="1"/>
  <c r="C258" i="22"/>
  <c r="F258" i="22"/>
  <c r="B258" i="22"/>
  <c r="H394" i="25"/>
  <c r="L394" i="25" s="1"/>
  <c r="I394" i="25" s="1"/>
  <c r="G395" i="25"/>
  <c r="A395" i="25"/>
  <c r="I65" i="25"/>
  <c r="C395" i="25"/>
  <c r="M66" i="25"/>
  <c r="H66" i="25" l="1"/>
  <c r="L66" i="25" s="1"/>
  <c r="E259" i="22"/>
  <c r="A259" i="22"/>
  <c r="I258" i="22"/>
  <c r="O258" i="22" s="1"/>
  <c r="G258" i="22"/>
  <c r="F395" i="25"/>
  <c r="I66" i="25"/>
  <c r="M67" i="25"/>
  <c r="H67" i="25" l="1"/>
  <c r="L67" i="25" s="1"/>
  <c r="D395" i="25"/>
  <c r="N395" i="25"/>
  <c r="H395" i="25" s="1"/>
  <c r="L395" i="25" s="1"/>
  <c r="I395" i="25" s="1"/>
  <c r="B259" i="22"/>
  <c r="M68" i="25"/>
  <c r="D259" i="22"/>
  <c r="F259" i="22"/>
  <c r="I67" i="25"/>
  <c r="B396" i="25"/>
  <c r="M395" i="25"/>
  <c r="P259" i="22"/>
  <c r="C259" i="22" l="1"/>
  <c r="I259" i="22"/>
  <c r="O259" i="22" s="1"/>
  <c r="H259" i="22" s="1"/>
  <c r="B397" i="25"/>
  <c r="A396" i="25"/>
  <c r="C396" i="25"/>
  <c r="G259" i="22"/>
  <c r="H68" i="25"/>
  <c r="L68" i="25" s="1"/>
  <c r="E260" i="22"/>
  <c r="M69" i="25"/>
  <c r="I68" i="25"/>
  <c r="A260" i="22"/>
  <c r="H69" i="25" l="1"/>
  <c r="L69" i="25" s="1"/>
  <c r="B260" i="22"/>
  <c r="A397" i="25"/>
  <c r="C397" i="25"/>
  <c r="B398" i="25"/>
  <c r="F260" i="22"/>
  <c r="P260" i="22"/>
  <c r="F396" i="25"/>
  <c r="M70" i="25"/>
  <c r="I69" i="25"/>
  <c r="D260" i="22"/>
  <c r="D396" i="25" l="1"/>
  <c r="G260" i="22"/>
  <c r="C260" i="22"/>
  <c r="I260" i="22"/>
  <c r="O260" i="22" s="1"/>
  <c r="H260" i="22" s="1"/>
  <c r="H70" i="25"/>
  <c r="L70" i="25" s="1"/>
  <c r="B399" i="25"/>
  <c r="C398" i="25"/>
  <c r="A398" i="25"/>
  <c r="E261" i="22"/>
  <c r="A261" i="22"/>
  <c r="F397" i="25"/>
  <c r="M71" i="25"/>
  <c r="G396" i="25"/>
  <c r="I70" i="25"/>
  <c r="N396" i="25" l="1"/>
  <c r="B261" i="22"/>
  <c r="D397" i="25"/>
  <c r="H71" i="25"/>
  <c r="L71" i="25" s="1"/>
  <c r="B400" i="25"/>
  <c r="C399" i="25"/>
  <c r="A399" i="25"/>
  <c r="M72" i="25"/>
  <c r="F398" i="25"/>
  <c r="D261" i="22"/>
  <c r="P261" i="22"/>
  <c r="G397" i="25"/>
  <c r="F261" i="22"/>
  <c r="M396" i="25"/>
  <c r="I71" i="25"/>
  <c r="D398" i="25" l="1"/>
  <c r="N397" i="25"/>
  <c r="C261" i="22"/>
  <c r="I261" i="22"/>
  <c r="O261" i="22" s="1"/>
  <c r="H261" i="22" s="1"/>
  <c r="H72" i="25"/>
  <c r="L72" i="25" s="1"/>
  <c r="G261" i="22"/>
  <c r="H396" i="25"/>
  <c r="L396" i="25" s="1"/>
  <c r="E262" i="22"/>
  <c r="B401" i="25"/>
  <c r="A400" i="25"/>
  <c r="C400" i="25"/>
  <c r="G398" i="25"/>
  <c r="I72" i="25"/>
  <c r="M73" i="25"/>
  <c r="I396" i="25"/>
  <c r="F399" i="25"/>
  <c r="M397" i="25"/>
  <c r="A262" i="22"/>
  <c r="B262" i="22" l="1"/>
  <c r="D399" i="25"/>
  <c r="H73" i="25"/>
  <c r="L73" i="25" s="1"/>
  <c r="N398" i="25"/>
  <c r="H397" i="25"/>
  <c r="L397" i="25" s="1"/>
  <c r="B402" i="25"/>
  <c r="C401" i="25"/>
  <c r="A401" i="25"/>
  <c r="M398" i="25"/>
  <c r="F400" i="25"/>
  <c r="I397" i="25"/>
  <c r="D262" i="22"/>
  <c r="F262" i="22"/>
  <c r="I73" i="25"/>
  <c r="P262" i="22"/>
  <c r="G399" i="25"/>
  <c r="M74" i="25"/>
  <c r="N399" i="25" l="1"/>
  <c r="G262" i="22"/>
  <c r="D400" i="25"/>
  <c r="H74" i="25"/>
  <c r="L74" i="25" s="1"/>
  <c r="C262" i="22"/>
  <c r="I262" i="22"/>
  <c r="O262" i="22" s="1"/>
  <c r="H262" i="22" s="1"/>
  <c r="H398" i="25"/>
  <c r="L398" i="25" s="1"/>
  <c r="C402" i="25"/>
  <c r="A402" i="25"/>
  <c r="B403" i="25"/>
  <c r="E263" i="22"/>
  <c r="A263" i="22"/>
  <c r="G400" i="25"/>
  <c r="M399" i="25"/>
  <c r="F401" i="25"/>
  <c r="M75" i="25"/>
  <c r="I74" i="25"/>
  <c r="I398" i="25"/>
  <c r="B263" i="22" l="1"/>
  <c r="D401" i="25"/>
  <c r="N400" i="25"/>
  <c r="H75" i="25"/>
  <c r="L75" i="25" s="1"/>
  <c r="H399" i="25"/>
  <c r="L399" i="25" s="1"/>
  <c r="C403" i="25"/>
  <c r="A403" i="25"/>
  <c r="B404" i="25"/>
  <c r="P263" i="22"/>
  <c r="I75" i="25"/>
  <c r="G401" i="25"/>
  <c r="F402" i="25"/>
  <c r="F263" i="22"/>
  <c r="M76" i="25"/>
  <c r="D263" i="22"/>
  <c r="M400" i="25"/>
  <c r="I399" i="25"/>
  <c r="H400" i="25" l="1"/>
  <c r="L400" i="25" s="1"/>
  <c r="N401" i="25"/>
  <c r="G263" i="22"/>
  <c r="C263" i="22"/>
  <c r="I263" i="22"/>
  <c r="O263" i="22" s="1"/>
  <c r="H263" i="22" s="1"/>
  <c r="H76" i="25"/>
  <c r="L76" i="25" s="1"/>
  <c r="D402" i="25"/>
  <c r="E264" i="22"/>
  <c r="B405" i="25"/>
  <c r="C404" i="25"/>
  <c r="A404" i="25"/>
  <c r="F403" i="25"/>
  <c r="M401" i="25"/>
  <c r="I400" i="25"/>
  <c r="M77" i="25"/>
  <c r="G402" i="25"/>
  <c r="A264" i="22"/>
  <c r="I76" i="25"/>
  <c r="B264" i="22" l="1"/>
  <c r="N402" i="25"/>
  <c r="H77" i="25"/>
  <c r="L77" i="25" s="1"/>
  <c r="D403" i="25"/>
  <c r="H401" i="25"/>
  <c r="L401" i="25" s="1"/>
  <c r="G405" i="25"/>
  <c r="A405" i="25"/>
  <c r="G403" i="25"/>
  <c r="F264" i="22"/>
  <c r="C405" i="25"/>
  <c r="F404" i="25"/>
  <c r="M402" i="25"/>
  <c r="M78" i="25"/>
  <c r="I77" i="25"/>
  <c r="I401" i="25"/>
  <c r="D264" i="22"/>
  <c r="P264" i="22"/>
  <c r="H402" i="25" l="1"/>
  <c r="L402" i="25" s="1"/>
  <c r="G264" i="22"/>
  <c r="C264" i="22"/>
  <c r="I264" i="22"/>
  <c r="O264" i="22" s="1"/>
  <c r="H264" i="22" s="1"/>
  <c r="D404" i="25"/>
  <c r="N403" i="25"/>
  <c r="H78" i="25"/>
  <c r="L78" i="25" s="1"/>
  <c r="E265" i="22"/>
  <c r="F405" i="25"/>
  <c r="M403" i="25"/>
  <c r="A265" i="22"/>
  <c r="M79" i="25"/>
  <c r="G404" i="25"/>
  <c r="I402" i="25"/>
  <c r="I78" i="25"/>
  <c r="B265" i="22" l="1"/>
  <c r="H403" i="25"/>
  <c r="L403" i="25" s="1"/>
  <c r="H79" i="25"/>
  <c r="L79" i="25" s="1"/>
  <c r="N404" i="25"/>
  <c r="D405" i="25"/>
  <c r="B406" i="25"/>
  <c r="N405" i="25"/>
  <c r="M405" i="25"/>
  <c r="M80" i="25"/>
  <c r="M404" i="25"/>
  <c r="D265" i="22"/>
  <c r="P265" i="22"/>
  <c r="F265" i="22"/>
  <c r="I403" i="25"/>
  <c r="I79" i="25"/>
  <c r="G265" i="22" l="1"/>
  <c r="H80" i="25"/>
  <c r="L80" i="25" s="1"/>
  <c r="C265" i="22"/>
  <c r="I265" i="22"/>
  <c r="O265" i="22" s="1"/>
  <c r="H265" i="22" s="1"/>
  <c r="H404" i="25"/>
  <c r="L404" i="25" s="1"/>
  <c r="H405" i="25"/>
  <c r="L405" i="25" s="1"/>
  <c r="I405" i="25" s="1"/>
  <c r="G406" i="25"/>
  <c r="A406" i="25"/>
  <c r="E266" i="22"/>
  <c r="I80" i="25"/>
  <c r="A266" i="22"/>
  <c r="M81" i="25"/>
  <c r="I404" i="25"/>
  <c r="C406" i="25"/>
  <c r="H81" i="25" l="1"/>
  <c r="L81" i="25" s="1"/>
  <c r="B266" i="22"/>
  <c r="P266" i="22"/>
  <c r="M82" i="25"/>
  <c r="F266" i="22"/>
  <c r="F406" i="25"/>
  <c r="D266" i="22"/>
  <c r="I81" i="25"/>
  <c r="H82" i="25" l="1"/>
  <c r="L82" i="25" s="1"/>
  <c r="C266" i="22"/>
  <c r="I266" i="22"/>
  <c r="O266" i="22" s="1"/>
  <c r="H266" i="22" s="1"/>
  <c r="G266" i="22"/>
  <c r="D406" i="25"/>
  <c r="N406" i="25"/>
  <c r="H406" i="25" s="1"/>
  <c r="L406" i="25" s="1"/>
  <c r="I406" i="25" s="1"/>
  <c r="E267" i="22"/>
  <c r="M83" i="25"/>
  <c r="A267" i="22"/>
  <c r="B407" i="25"/>
  <c r="M406" i="25"/>
  <c r="I82" i="25"/>
  <c r="B408" i="25" l="1"/>
  <c r="C407" i="25"/>
  <c r="A407" i="25"/>
  <c r="B267" i="22"/>
  <c r="H83" i="25"/>
  <c r="L83" i="25" s="1"/>
  <c r="I83" i="25"/>
  <c r="P267" i="22"/>
  <c r="F267" i="22"/>
  <c r="D267" i="22"/>
  <c r="M84" i="25"/>
  <c r="G267" i="22" l="1"/>
  <c r="H84" i="25"/>
  <c r="L84" i="25" s="1"/>
  <c r="C267" i="22"/>
  <c r="I267" i="22"/>
  <c r="O267" i="22" s="1"/>
  <c r="H267" i="22" s="1"/>
  <c r="E268" i="22"/>
  <c r="C408" i="25"/>
  <c r="A408" i="25"/>
  <c r="B409" i="25"/>
  <c r="A268" i="22"/>
  <c r="F407" i="25"/>
  <c r="I84" i="25"/>
  <c r="M85" i="25"/>
  <c r="D407" i="25" l="1"/>
  <c r="B268" i="22"/>
  <c r="H85" i="25"/>
  <c r="L85" i="25" s="1"/>
  <c r="C409" i="25"/>
  <c r="B410" i="25"/>
  <c r="A409" i="25"/>
  <c r="G407" i="25"/>
  <c r="D268" i="22"/>
  <c r="P268" i="22"/>
  <c r="I85" i="25"/>
  <c r="M86" i="25"/>
  <c r="F268" i="22"/>
  <c r="F408" i="25"/>
  <c r="H86" i="25" l="1"/>
  <c r="L86" i="25" s="1"/>
  <c r="N407" i="25"/>
  <c r="D408" i="25"/>
  <c r="G268" i="22"/>
  <c r="C268" i="22"/>
  <c r="I268" i="22"/>
  <c r="O268" i="22" s="1"/>
  <c r="H268" i="22" s="1"/>
  <c r="E269" i="22"/>
  <c r="B411" i="25"/>
  <c r="A410" i="25"/>
  <c r="C410" i="25"/>
  <c r="G408" i="25"/>
  <c r="M87" i="25"/>
  <c r="M407" i="25"/>
  <c r="F409" i="25"/>
  <c r="A269" i="22"/>
  <c r="I86" i="25"/>
  <c r="B269" i="22" l="1"/>
  <c r="H407" i="25"/>
  <c r="L407" i="25" s="1"/>
  <c r="N408" i="25"/>
  <c r="D409" i="25"/>
  <c r="H87" i="25"/>
  <c r="L87" i="25" s="1"/>
  <c r="G411" i="25"/>
  <c r="A411" i="25"/>
  <c r="P269" i="22"/>
  <c r="M408" i="25"/>
  <c r="I87" i="25"/>
  <c r="F269" i="22"/>
  <c r="I407" i="25"/>
  <c r="M88" i="25"/>
  <c r="C411" i="25"/>
  <c r="F410" i="25"/>
  <c r="D269" i="22"/>
  <c r="G409" i="25"/>
  <c r="N409" i="25" l="1"/>
  <c r="G269" i="22"/>
  <c r="H88" i="25"/>
  <c r="L88" i="25" s="1"/>
  <c r="H408" i="25"/>
  <c r="L408" i="25" s="1"/>
  <c r="C269" i="22"/>
  <c r="I269" i="22"/>
  <c r="O269" i="22" s="1"/>
  <c r="H269" i="22" s="1"/>
  <c r="D410" i="25"/>
  <c r="E270" i="22"/>
  <c r="M409" i="25"/>
  <c r="G410" i="25"/>
  <c r="I88" i="25"/>
  <c r="F411" i="25"/>
  <c r="I408" i="25"/>
  <c r="A270" i="22"/>
  <c r="H409" i="25" l="1"/>
  <c r="L409" i="25" s="1"/>
  <c r="N410" i="25"/>
  <c r="D411" i="25"/>
  <c r="N411" i="25"/>
  <c r="H411" i="25" s="1"/>
  <c r="L411" i="25" s="1"/>
  <c r="I411" i="25" s="1"/>
  <c r="I409" i="25"/>
  <c r="B412" i="25"/>
  <c r="D270" i="22"/>
  <c r="M410" i="25"/>
  <c r="M411" i="25"/>
  <c r="P270" i="22"/>
  <c r="H270" i="22"/>
  <c r="H410" i="25" l="1"/>
  <c r="L410" i="25" s="1"/>
  <c r="C412" i="25"/>
  <c r="B413" i="25"/>
  <c r="A412" i="25"/>
  <c r="C270" i="22"/>
  <c r="B270" i="22"/>
  <c r="F270" i="22"/>
  <c r="I410" i="25"/>
  <c r="I270" i="22" l="1"/>
  <c r="O270" i="22" s="1"/>
  <c r="G270" i="22"/>
  <c r="E271" i="22"/>
  <c r="A271" i="22"/>
  <c r="A413" i="25"/>
  <c r="C413" i="25"/>
  <c r="B414" i="25"/>
  <c r="F412" i="25"/>
  <c r="D412" i="25" l="1"/>
  <c r="A414" i="25"/>
  <c r="C414" i="25"/>
  <c r="B415" i="25"/>
  <c r="B271" i="22"/>
  <c r="F413" i="25"/>
  <c r="F271" i="22"/>
  <c r="P271" i="22"/>
  <c r="D271" i="22"/>
  <c r="G412" i="25"/>
  <c r="G271" i="22" l="1"/>
  <c r="N412" i="25"/>
  <c r="C271" i="22"/>
  <c r="I271" i="22"/>
  <c r="O271" i="22" s="1"/>
  <c r="H271" i="22" s="1"/>
  <c r="D413" i="25"/>
  <c r="A415" i="25"/>
  <c r="B416" i="25"/>
  <c r="C415" i="25"/>
  <c r="E272" i="22"/>
  <c r="A272" i="22"/>
  <c r="F414" i="25"/>
  <c r="M412" i="25"/>
  <c r="G413" i="25"/>
  <c r="B272" i="22" l="1"/>
  <c r="N413" i="25"/>
  <c r="H412" i="25"/>
  <c r="L412" i="25" s="1"/>
  <c r="D414" i="25"/>
  <c r="A416" i="25"/>
  <c r="C416" i="25"/>
  <c r="B417" i="25"/>
  <c r="G414" i="25"/>
  <c r="P272" i="22"/>
  <c r="F272" i="22"/>
  <c r="D272" i="22"/>
  <c r="F415" i="25"/>
  <c r="M413" i="25"/>
  <c r="I412" i="25"/>
  <c r="G272" i="22" l="1"/>
  <c r="N414" i="25"/>
  <c r="D415" i="25"/>
  <c r="H413" i="25"/>
  <c r="L413" i="25" s="1"/>
  <c r="C272" i="22"/>
  <c r="I272" i="22"/>
  <c r="O272" i="22" s="1"/>
  <c r="H272" i="22" s="1"/>
  <c r="B418" i="25"/>
  <c r="A417" i="25"/>
  <c r="C417" i="25"/>
  <c r="E273" i="22"/>
  <c r="F416" i="25"/>
  <c r="M414" i="25"/>
  <c r="A273" i="22"/>
  <c r="I413" i="25"/>
  <c r="G415" i="25"/>
  <c r="H414" i="25" l="1"/>
  <c r="L414" i="25" s="1"/>
  <c r="N415" i="25"/>
  <c r="B273" i="22"/>
  <c r="D416" i="25"/>
  <c r="B419" i="25"/>
  <c r="C418" i="25"/>
  <c r="A418" i="25"/>
  <c r="M415" i="25"/>
  <c r="G416" i="25"/>
  <c r="D273" i="22"/>
  <c r="P273" i="22"/>
  <c r="F417" i="25"/>
  <c r="I414" i="25"/>
  <c r="F273" i="22"/>
  <c r="N416" i="25" l="1"/>
  <c r="G273" i="22"/>
  <c r="D417" i="25"/>
  <c r="C273" i="22"/>
  <c r="I273" i="22"/>
  <c r="O273" i="22" s="1"/>
  <c r="H273" i="22" s="1"/>
  <c r="H415" i="25"/>
  <c r="L415" i="25" s="1"/>
  <c r="E274" i="22"/>
  <c r="B420" i="25"/>
  <c r="C419" i="25"/>
  <c r="A419" i="25"/>
  <c r="G417" i="25"/>
  <c r="M416" i="25"/>
  <c r="A274" i="22"/>
  <c r="I415" i="25"/>
  <c r="F418" i="25"/>
  <c r="N417" i="25" l="1"/>
  <c r="H416" i="25"/>
  <c r="L416" i="25" s="1"/>
  <c r="D418" i="25"/>
  <c r="B274" i="22"/>
  <c r="C420" i="25"/>
  <c r="B421" i="25"/>
  <c r="A420" i="25"/>
  <c r="G418" i="25"/>
  <c r="I416" i="25"/>
  <c r="F419" i="25"/>
  <c r="P274" i="22"/>
  <c r="M417" i="25"/>
  <c r="D274" i="22"/>
  <c r="F274" i="22"/>
  <c r="I274" i="22" l="1"/>
  <c r="O274" i="22" s="1"/>
  <c r="H274" i="22" s="1"/>
  <c r="C274" i="22"/>
  <c r="D419" i="25"/>
  <c r="N418" i="25"/>
  <c r="G274" i="22"/>
  <c r="H417" i="25"/>
  <c r="L417" i="25" s="1"/>
  <c r="A421" i="25"/>
  <c r="C421" i="25"/>
  <c r="B422" i="25"/>
  <c r="E275" i="22"/>
  <c r="G419" i="25"/>
  <c r="A275" i="22"/>
  <c r="F420" i="25"/>
  <c r="M418" i="25"/>
  <c r="I417" i="25"/>
  <c r="B275" i="22" l="1"/>
  <c r="H418" i="25"/>
  <c r="L418" i="25" s="1"/>
  <c r="D420" i="25"/>
  <c r="N419" i="25"/>
  <c r="B423" i="25"/>
  <c r="C422" i="25"/>
  <c r="A422" i="25"/>
  <c r="F421" i="25"/>
  <c r="F275" i="22"/>
  <c r="P275" i="22"/>
  <c r="I418" i="25"/>
  <c r="M419" i="25"/>
  <c r="G420" i="25"/>
  <c r="D275" i="22"/>
  <c r="H419" i="25" l="1"/>
  <c r="L419" i="25" s="1"/>
  <c r="G275" i="22"/>
  <c r="C275" i="22"/>
  <c r="I275" i="22"/>
  <c r="O275" i="22" s="1"/>
  <c r="H275" i="22" s="1"/>
  <c r="D421" i="25"/>
  <c r="N420" i="25"/>
  <c r="A423" i="25"/>
  <c r="B424" i="25"/>
  <c r="C423" i="25"/>
  <c r="E276" i="22"/>
  <c r="A276" i="22"/>
  <c r="G421" i="25"/>
  <c r="M420" i="25"/>
  <c r="I419" i="25"/>
  <c r="F422" i="25"/>
  <c r="H420" i="25" l="1"/>
  <c r="L420" i="25" s="1"/>
  <c r="N421" i="25"/>
  <c r="B276" i="22"/>
  <c r="D422" i="25"/>
  <c r="B425" i="25"/>
  <c r="C424" i="25"/>
  <c r="A424" i="25"/>
  <c r="D276" i="22"/>
  <c r="P276" i="22"/>
  <c r="F423" i="25"/>
  <c r="M421" i="25"/>
  <c r="F276" i="22"/>
  <c r="I420" i="25"/>
  <c r="G422" i="25"/>
  <c r="H421" i="25" l="1"/>
  <c r="L421" i="25" s="1"/>
  <c r="N422" i="25"/>
  <c r="G276" i="22"/>
  <c r="D423" i="25"/>
  <c r="C276" i="22"/>
  <c r="I276" i="22"/>
  <c r="O276" i="22" s="1"/>
  <c r="H276" i="22" s="1"/>
  <c r="E277" i="22"/>
  <c r="B426" i="25"/>
  <c r="C425" i="25"/>
  <c r="A425" i="25"/>
  <c r="G423" i="25"/>
  <c r="F424" i="25"/>
  <c r="I421" i="25"/>
  <c r="A277" i="22"/>
  <c r="M422" i="25"/>
  <c r="B277" i="22" l="1"/>
  <c r="D424" i="25"/>
  <c r="N423" i="25"/>
  <c r="H422" i="25"/>
  <c r="L422" i="25" s="1"/>
  <c r="C426" i="25"/>
  <c r="B427" i="25"/>
  <c r="A426" i="25"/>
  <c r="M423" i="25"/>
  <c r="F277" i="22"/>
  <c r="D277" i="22"/>
  <c r="G424" i="25"/>
  <c r="F425" i="25"/>
  <c r="P277" i="22"/>
  <c r="I422" i="25"/>
  <c r="N424" i="25" l="1"/>
  <c r="G277" i="22"/>
  <c r="D425" i="25"/>
  <c r="C277" i="22"/>
  <c r="I277" i="22"/>
  <c r="O277" i="22" s="1"/>
  <c r="H277" i="22" s="1"/>
  <c r="H423" i="25"/>
  <c r="L423" i="25" s="1"/>
  <c r="A427" i="25"/>
  <c r="G427" i="25"/>
  <c r="E278" i="22"/>
  <c r="I423" i="25"/>
  <c r="F426" i="25"/>
  <c r="A278" i="22"/>
  <c r="M424" i="25"/>
  <c r="C427" i="25"/>
  <c r="G425" i="25"/>
  <c r="B278" i="22" l="1"/>
  <c r="N425" i="25"/>
  <c r="H424" i="25"/>
  <c r="L424" i="25" s="1"/>
  <c r="D426" i="25"/>
  <c r="F427" i="25"/>
  <c r="G426" i="25"/>
  <c r="F278" i="22"/>
  <c r="D278" i="22"/>
  <c r="M425" i="25"/>
  <c r="P278" i="22"/>
  <c r="I424" i="25"/>
  <c r="C278" i="22" l="1"/>
  <c r="I278" i="22"/>
  <c r="O278" i="22" s="1"/>
  <c r="H278" i="22" s="1"/>
  <c r="N426" i="25"/>
  <c r="H425" i="25"/>
  <c r="L425" i="25" s="1"/>
  <c r="G278" i="22"/>
  <c r="D427" i="25"/>
  <c r="N427" i="25"/>
  <c r="H427" i="25" s="1"/>
  <c r="L427" i="25" s="1"/>
  <c r="I427" i="25" s="1"/>
  <c r="E279" i="22"/>
  <c r="M427" i="25"/>
  <c r="B428" i="25"/>
  <c r="M426" i="25"/>
  <c r="A279" i="22"/>
  <c r="I425" i="25"/>
  <c r="H426" i="25" l="1"/>
  <c r="L426" i="25" s="1"/>
  <c r="B279" i="22"/>
  <c r="A428" i="25"/>
  <c r="C428" i="25"/>
  <c r="B429" i="25"/>
  <c r="F279" i="22"/>
  <c r="I426" i="25"/>
  <c r="P279" i="22"/>
  <c r="D279" i="22"/>
  <c r="G279" i="22" l="1"/>
  <c r="C279" i="22"/>
  <c r="I279" i="22"/>
  <c r="O279" i="22" s="1"/>
  <c r="H279" i="22" s="1"/>
  <c r="E280" i="22"/>
  <c r="C429" i="25"/>
  <c r="A429" i="25"/>
  <c r="B430" i="25"/>
  <c r="F428" i="25"/>
  <c r="A280" i="22"/>
  <c r="B280" i="22" l="1"/>
  <c r="D428" i="25"/>
  <c r="A430" i="25"/>
  <c r="B431" i="25"/>
  <c r="C430" i="25"/>
  <c r="D280" i="22"/>
  <c r="P280" i="22"/>
  <c r="G428" i="25"/>
  <c r="F280" i="22"/>
  <c r="F429" i="25"/>
  <c r="N428" i="25" l="1"/>
  <c r="C280" i="22"/>
  <c r="I280" i="22"/>
  <c r="O280" i="22" s="1"/>
  <c r="H280" i="22" s="1"/>
  <c r="D429" i="25"/>
  <c r="G280" i="22"/>
  <c r="A431" i="25"/>
  <c r="B432" i="25"/>
  <c r="C431" i="25"/>
  <c r="E281" i="22"/>
  <c r="A281" i="22"/>
  <c r="F430" i="25"/>
  <c r="G429" i="25"/>
  <c r="M428" i="25"/>
  <c r="H428" i="25" l="1"/>
  <c r="L428" i="25" s="1"/>
  <c r="N429" i="25"/>
  <c r="D430" i="25"/>
  <c r="B281" i="22"/>
  <c r="A432" i="25"/>
  <c r="B433" i="25"/>
  <c r="C432" i="25"/>
  <c r="M429" i="25"/>
  <c r="D281" i="22"/>
  <c r="G430" i="25"/>
  <c r="P281" i="22"/>
  <c r="F281" i="22"/>
  <c r="I428" i="25"/>
  <c r="F431" i="25"/>
  <c r="I281" i="22" l="1"/>
  <c r="O281" i="22" s="1"/>
  <c r="H281" i="22" s="1"/>
  <c r="C281" i="22"/>
  <c r="D431" i="25"/>
  <c r="G281" i="22"/>
  <c r="N430" i="25"/>
  <c r="H429" i="25"/>
  <c r="L429" i="25" s="1"/>
  <c r="E282" i="22"/>
  <c r="A433" i="25"/>
  <c r="C433" i="25"/>
  <c r="B434" i="25"/>
  <c r="A282" i="22"/>
  <c r="G431" i="25"/>
  <c r="M430" i="25"/>
  <c r="I429" i="25"/>
  <c r="F432" i="25"/>
  <c r="B282" i="22" l="1"/>
  <c r="D432" i="25"/>
  <c r="H430" i="25"/>
  <c r="L430" i="25" s="1"/>
  <c r="N431" i="25"/>
  <c r="C434" i="25"/>
  <c r="A434" i="25"/>
  <c r="B435" i="25"/>
  <c r="M431" i="25"/>
  <c r="G432" i="25"/>
  <c r="P282" i="22"/>
  <c r="F433" i="25"/>
  <c r="D282" i="22"/>
  <c r="F282" i="22"/>
  <c r="I430" i="25"/>
  <c r="D433" i="25" l="1"/>
  <c r="N432" i="25"/>
  <c r="G282" i="22"/>
  <c r="H431" i="25"/>
  <c r="L431" i="25" s="1"/>
  <c r="C282" i="22"/>
  <c r="I282" i="22"/>
  <c r="O282" i="22" s="1"/>
  <c r="H282" i="22" s="1"/>
  <c r="B436" i="25"/>
  <c r="A435" i="25"/>
  <c r="C435" i="25"/>
  <c r="E283" i="22"/>
  <c r="F434" i="25"/>
  <c r="A283" i="22"/>
  <c r="M432" i="25"/>
  <c r="I431" i="25"/>
  <c r="G433" i="25"/>
  <c r="N433" i="25" l="1"/>
  <c r="H432" i="25"/>
  <c r="L432" i="25" s="1"/>
  <c r="B283" i="22"/>
  <c r="D434" i="25"/>
  <c r="B437" i="25"/>
  <c r="C436" i="25"/>
  <c r="A436" i="25"/>
  <c r="F435" i="25"/>
  <c r="I432" i="25"/>
  <c r="G434" i="25"/>
  <c r="P283" i="22"/>
  <c r="F283" i="22"/>
  <c r="M433" i="25"/>
  <c r="D283" i="22"/>
  <c r="N434" i="25" l="1"/>
  <c r="G283" i="22"/>
  <c r="D435" i="25"/>
  <c r="C283" i="22"/>
  <c r="I283" i="22"/>
  <c r="O283" i="22" s="1"/>
  <c r="H283" i="22" s="1"/>
  <c r="H433" i="25"/>
  <c r="L433" i="25" s="1"/>
  <c r="A437" i="25"/>
  <c r="G437" i="25"/>
  <c r="E284" i="22"/>
  <c r="M434" i="25"/>
  <c r="F436" i="25"/>
  <c r="A284" i="22"/>
  <c r="C437" i="25"/>
  <c r="G435" i="25"/>
  <c r="I433" i="25"/>
  <c r="H434" i="25" l="1"/>
  <c r="L434" i="25" s="1"/>
  <c r="N435" i="25"/>
  <c r="B284" i="22"/>
  <c r="D436" i="25"/>
  <c r="F437" i="25"/>
  <c r="G436" i="25"/>
  <c r="M435" i="25"/>
  <c r="D284" i="22"/>
  <c r="F284" i="22"/>
  <c r="P284" i="22"/>
  <c r="I434" i="25"/>
  <c r="C284" i="22" l="1"/>
  <c r="I284" i="22"/>
  <c r="O284" i="22" s="1"/>
  <c r="H284" i="22" s="1"/>
  <c r="N436" i="25"/>
  <c r="G284" i="22"/>
  <c r="H435" i="25"/>
  <c r="L435" i="25" s="1"/>
  <c r="D437" i="25"/>
  <c r="N437" i="25"/>
  <c r="H437" i="25" s="1"/>
  <c r="L437" i="25" s="1"/>
  <c r="I437" i="25" s="1"/>
  <c r="E285" i="22"/>
  <c r="I435" i="25"/>
  <c r="B438" i="25"/>
  <c r="M436" i="25"/>
  <c r="M437" i="25"/>
  <c r="A285" i="22"/>
  <c r="H436" i="25" l="1"/>
  <c r="L436" i="25" s="1"/>
  <c r="B285" i="22"/>
  <c r="F285" i="22"/>
  <c r="P285" i="22"/>
  <c r="G285" i="22"/>
  <c r="D285" i="22"/>
  <c r="B439" i="25"/>
  <c r="C438" i="25"/>
  <c r="A438" i="25"/>
  <c r="I436" i="25"/>
  <c r="H285" i="22"/>
  <c r="A439" i="25" l="1"/>
  <c r="B440" i="25"/>
  <c r="C439" i="25"/>
  <c r="I285" i="22"/>
  <c r="O285" i="22" s="1"/>
  <c r="C285" i="22"/>
  <c r="A286" i="22"/>
  <c r="E286" i="22"/>
  <c r="F438" i="25"/>
  <c r="D438" i="25" l="1"/>
  <c r="F286" i="22"/>
  <c r="B286" i="22"/>
  <c r="D286" i="22"/>
  <c r="G286" i="22"/>
  <c r="P286" i="22"/>
  <c r="B441" i="25"/>
  <c r="C440" i="25"/>
  <c r="A440" i="25"/>
  <c r="F439" i="25"/>
  <c r="G438" i="25"/>
  <c r="N438" i="25" l="1"/>
  <c r="D439" i="25"/>
  <c r="I286" i="22"/>
  <c r="O286" i="22" s="1"/>
  <c r="H286" i="22" s="1"/>
  <c r="C286" i="22"/>
  <c r="A441" i="25"/>
  <c r="C441" i="25"/>
  <c r="B442" i="25"/>
  <c r="A287" i="22"/>
  <c r="E287" i="22"/>
  <c r="G439" i="25"/>
  <c r="F440" i="25"/>
  <c r="M438" i="25"/>
  <c r="H438" i="25" l="1"/>
  <c r="L438" i="25" s="1"/>
  <c r="N439" i="25"/>
  <c r="D440" i="25"/>
  <c r="F287" i="22"/>
  <c r="D287" i="22"/>
  <c r="G287" i="22"/>
  <c r="B287" i="22"/>
  <c r="P287" i="22"/>
  <c r="A442" i="25"/>
  <c r="C442" i="25"/>
  <c r="B443" i="25"/>
  <c r="F441" i="25"/>
  <c r="G440" i="25"/>
  <c r="M439" i="25"/>
  <c r="I438" i="25"/>
  <c r="H439" i="25" l="1"/>
  <c r="L439" i="25" s="1"/>
  <c r="N440" i="25"/>
  <c r="D441" i="25"/>
  <c r="C443" i="25"/>
  <c r="A443" i="25"/>
  <c r="B444" i="25"/>
  <c r="A288" i="22"/>
  <c r="E288" i="22"/>
  <c r="C287" i="22"/>
  <c r="I287" i="22"/>
  <c r="O287" i="22" s="1"/>
  <c r="H287" i="22" s="1"/>
  <c r="F442" i="25"/>
  <c r="I439" i="25"/>
  <c r="G441" i="25"/>
  <c r="M440" i="25"/>
  <c r="H440" i="25" l="1"/>
  <c r="L440" i="25" s="1"/>
  <c r="D442" i="25"/>
  <c r="N441" i="25"/>
  <c r="B445" i="25"/>
  <c r="A444" i="25"/>
  <c r="C444" i="25"/>
  <c r="B288" i="22"/>
  <c r="G288" i="22"/>
  <c r="D288" i="22"/>
  <c r="P288" i="22"/>
  <c r="F288" i="22"/>
  <c r="F443" i="25"/>
  <c r="M441" i="25"/>
  <c r="G442" i="25"/>
  <c r="I440" i="25"/>
  <c r="N442" i="25" l="1"/>
  <c r="H441" i="25"/>
  <c r="L441" i="25" s="1"/>
  <c r="D443" i="25"/>
  <c r="A289" i="22"/>
  <c r="E289" i="22"/>
  <c r="A445" i="25"/>
  <c r="B446" i="25"/>
  <c r="C445" i="25"/>
  <c r="C288" i="22"/>
  <c r="I288" i="22"/>
  <c r="O288" i="22" s="1"/>
  <c r="H288" i="22" s="1"/>
  <c r="I441" i="25"/>
  <c r="G443" i="25"/>
  <c r="F444" i="25"/>
  <c r="M442" i="25"/>
  <c r="D444" i="25" l="1"/>
  <c r="N443" i="25"/>
  <c r="H442" i="25"/>
  <c r="L442" i="25" s="1"/>
  <c r="B447" i="25"/>
  <c r="A446" i="25"/>
  <c r="C446" i="25"/>
  <c r="P289" i="22"/>
  <c r="G289" i="22"/>
  <c r="B289" i="22"/>
  <c r="F289" i="22"/>
  <c r="D289" i="22"/>
  <c r="I442" i="25"/>
  <c r="F445" i="25"/>
  <c r="G444" i="25"/>
  <c r="M443" i="25"/>
  <c r="H443" i="25" l="1"/>
  <c r="L443" i="25" s="1"/>
  <c r="N444" i="25"/>
  <c r="D445" i="25"/>
  <c r="A290" i="22"/>
  <c r="E290" i="22"/>
  <c r="I289" i="22"/>
  <c r="O289" i="22" s="1"/>
  <c r="H289" i="22" s="1"/>
  <c r="C289" i="22"/>
  <c r="C447" i="25"/>
  <c r="A447" i="25"/>
  <c r="B448" i="25"/>
  <c r="F446" i="25"/>
  <c r="M444" i="25"/>
  <c r="G445" i="25"/>
  <c r="I443" i="25"/>
  <c r="H444" i="25" l="1"/>
  <c r="L444" i="25" s="1"/>
  <c r="D446" i="25"/>
  <c r="N445" i="25"/>
  <c r="B449" i="25"/>
  <c r="A448" i="25"/>
  <c r="C448" i="25"/>
  <c r="F290" i="22"/>
  <c r="D290" i="22"/>
  <c r="G290" i="22"/>
  <c r="B290" i="22"/>
  <c r="P290" i="22"/>
  <c r="F447" i="25"/>
  <c r="G446" i="25"/>
  <c r="M445" i="25"/>
  <c r="I444" i="25"/>
  <c r="H445" i="25" l="1"/>
  <c r="L445" i="25" s="1"/>
  <c r="N446" i="25"/>
  <c r="D447" i="25"/>
  <c r="E291" i="22"/>
  <c r="A291" i="22"/>
  <c r="I290" i="22"/>
  <c r="O290" i="22" s="1"/>
  <c r="H290" i="22" s="1"/>
  <c r="C290" i="22"/>
  <c r="A449" i="25"/>
  <c r="G449" i="25"/>
  <c r="G447" i="25"/>
  <c r="I445" i="25"/>
  <c r="C449" i="25"/>
  <c r="F448" i="25"/>
  <c r="M446" i="25"/>
  <c r="N447" i="25" l="1"/>
  <c r="H446" i="25"/>
  <c r="L446" i="25" s="1"/>
  <c r="D448" i="25"/>
  <c r="F291" i="22"/>
  <c r="D291" i="22"/>
  <c r="B291" i="22"/>
  <c r="P291" i="22"/>
  <c r="G291" i="22"/>
  <c r="G448" i="25"/>
  <c r="I446" i="25"/>
  <c r="M447" i="25"/>
  <c r="F449" i="25"/>
  <c r="H447" i="25" l="1"/>
  <c r="L447" i="25" s="1"/>
  <c r="N448" i="25"/>
  <c r="D449" i="25"/>
  <c r="N449" i="25"/>
  <c r="H449" i="25" s="1"/>
  <c r="L449" i="25" s="1"/>
  <c r="I449" i="25" s="1"/>
  <c r="E292" i="22"/>
  <c r="A292" i="22"/>
  <c r="C291" i="22"/>
  <c r="I291" i="22"/>
  <c r="O291" i="22" s="1"/>
  <c r="H291" i="22" s="1"/>
  <c r="I447" i="25"/>
  <c r="B450" i="25"/>
  <c r="M448" i="25"/>
  <c r="M449" i="25"/>
  <c r="H448" i="25" l="1"/>
  <c r="L448" i="25" s="1"/>
  <c r="A450" i="25"/>
  <c r="C450" i="25"/>
  <c r="B451" i="25"/>
  <c r="D292" i="22"/>
  <c r="G292" i="22"/>
  <c r="P292" i="22"/>
  <c r="F292" i="22"/>
  <c r="B292" i="22"/>
  <c r="I448" i="25"/>
  <c r="B452" i="25" l="1"/>
  <c r="C451" i="25"/>
  <c r="A451" i="25"/>
  <c r="E293" i="22"/>
  <c r="A293" i="22"/>
  <c r="I292" i="22"/>
  <c r="O292" i="22" s="1"/>
  <c r="H292" i="22" s="1"/>
  <c r="C292" i="22"/>
  <c r="F450" i="25"/>
  <c r="D450" i="25" l="1"/>
  <c r="C452" i="25"/>
  <c r="B453" i="25"/>
  <c r="A452" i="25"/>
  <c r="F293" i="22"/>
  <c r="D293" i="22"/>
  <c r="B293" i="22"/>
  <c r="G293" i="22"/>
  <c r="P293" i="22"/>
  <c r="F451" i="25"/>
  <c r="G450" i="25"/>
  <c r="N450" i="25" l="1"/>
  <c r="D451" i="25"/>
  <c r="E294" i="22"/>
  <c r="A294" i="22"/>
  <c r="I293" i="22"/>
  <c r="O293" i="22" s="1"/>
  <c r="H293" i="22" s="1"/>
  <c r="C293" i="22"/>
  <c r="A453" i="25"/>
  <c r="B454" i="25"/>
  <c r="C453" i="25"/>
  <c r="G451" i="25"/>
  <c r="F452" i="25"/>
  <c r="M450" i="25"/>
  <c r="H450" i="25" l="1"/>
  <c r="L450" i="25" s="1"/>
  <c r="D452" i="25"/>
  <c r="N451" i="25"/>
  <c r="B455" i="25"/>
  <c r="A454" i="25"/>
  <c r="C454" i="25"/>
  <c r="B294" i="22"/>
  <c r="D294" i="22"/>
  <c r="G294" i="22"/>
  <c r="P294" i="22"/>
  <c r="F294" i="22"/>
  <c r="F453" i="25"/>
  <c r="G452" i="25"/>
  <c r="M451" i="25"/>
  <c r="I450" i="25"/>
  <c r="H451" i="25" l="1"/>
  <c r="L451" i="25" s="1"/>
  <c r="N452" i="25"/>
  <c r="D453" i="25"/>
  <c r="I294" i="22"/>
  <c r="O294" i="22" s="1"/>
  <c r="H294" i="22" s="1"/>
  <c r="C294" i="22"/>
  <c r="E295" i="22"/>
  <c r="A295" i="22"/>
  <c r="A455" i="25"/>
  <c r="G455" i="25"/>
  <c r="M452" i="25"/>
  <c r="G453" i="25"/>
  <c r="F454" i="25"/>
  <c r="I451" i="25"/>
  <c r="C455" i="25"/>
  <c r="H452" i="25" l="1"/>
  <c r="L452" i="25" s="1"/>
  <c r="D454" i="25"/>
  <c r="N453" i="25"/>
  <c r="F295" i="22"/>
  <c r="D295" i="22"/>
  <c r="B295" i="22"/>
  <c r="P295" i="22"/>
  <c r="G295" i="22"/>
  <c r="I452" i="25"/>
  <c r="M453" i="25"/>
  <c r="G454" i="25"/>
  <c r="F455" i="25"/>
  <c r="N454" i="25" l="1"/>
  <c r="H453" i="25"/>
  <c r="L453" i="25" s="1"/>
  <c r="D455" i="25"/>
  <c r="B456" i="25"/>
  <c r="N455" i="25"/>
  <c r="H455" i="25" s="1"/>
  <c r="L455" i="25" s="1"/>
  <c r="I455" i="25" s="1"/>
  <c r="C295" i="22"/>
  <c r="I295" i="22"/>
  <c r="O295" i="22" s="1"/>
  <c r="H295" i="22" s="1"/>
  <c r="E296" i="22"/>
  <c r="A296" i="22"/>
  <c r="M455" i="25"/>
  <c r="M454" i="25"/>
  <c r="I453" i="25"/>
  <c r="H454" i="25" l="1"/>
  <c r="L454" i="25" s="1"/>
  <c r="P296" i="22"/>
  <c r="D296" i="22"/>
  <c r="G296" i="22"/>
  <c r="F296" i="22"/>
  <c r="B296" i="22"/>
  <c r="A456" i="25"/>
  <c r="G456" i="25"/>
  <c r="I454" i="25"/>
  <c r="C456" i="25"/>
  <c r="I296" i="22" l="1"/>
  <c r="O296" i="22" s="1"/>
  <c r="H296" i="22" s="1"/>
  <c r="C296" i="22"/>
  <c r="E297" i="22"/>
  <c r="A297" i="22"/>
  <c r="F456" i="25"/>
  <c r="D456" i="25" l="1"/>
  <c r="B457" i="25"/>
  <c r="N456" i="25"/>
  <c r="H456" i="25" s="1"/>
  <c r="L456" i="25" s="1"/>
  <c r="I456" i="25" s="1"/>
  <c r="D297" i="22"/>
  <c r="B297" i="22"/>
  <c r="P297" i="22"/>
  <c r="G297" i="22"/>
  <c r="F297" i="22"/>
  <c r="M456" i="25"/>
  <c r="G457" i="25" l="1"/>
  <c r="A457" i="25"/>
  <c r="E298" i="22"/>
  <c r="A298" i="22"/>
  <c r="C297" i="22"/>
  <c r="I297" i="22"/>
  <c r="O297" i="22" s="1"/>
  <c r="H297" i="22" s="1"/>
  <c r="C457" i="25"/>
  <c r="P298" i="22" l="1"/>
  <c r="F298" i="22"/>
  <c r="B298" i="22"/>
  <c r="D298" i="22"/>
  <c r="G298" i="22"/>
  <c r="F457" i="25"/>
  <c r="D457" i="25" l="1"/>
  <c r="N457" i="25"/>
  <c r="H457" i="25" s="1"/>
  <c r="L457" i="25" s="1"/>
  <c r="I457" i="25" s="1"/>
  <c r="I298" i="22"/>
  <c r="O298" i="22" s="1"/>
  <c r="H298" i="22" s="1"/>
  <c r="C298" i="22"/>
  <c r="E299" i="22"/>
  <c r="A299" i="22"/>
  <c r="M457" i="25"/>
  <c r="B458" i="25"/>
  <c r="B459" i="25" l="1"/>
  <c r="C458" i="25"/>
  <c r="A458" i="25"/>
  <c r="F299" i="22"/>
  <c r="D299" i="22"/>
  <c r="B299" i="22"/>
  <c r="P299" i="22"/>
  <c r="G299" i="22"/>
  <c r="E300" i="22" l="1"/>
  <c r="A300" i="22"/>
  <c r="I299" i="22"/>
  <c r="O299" i="22" s="1"/>
  <c r="H299" i="22" s="1"/>
  <c r="C299" i="22"/>
  <c r="B460" i="25"/>
  <c r="C459" i="25"/>
  <c r="A459" i="25"/>
  <c r="F458" i="25"/>
  <c r="D458" i="25" l="1"/>
  <c r="D300" i="22"/>
  <c r="G300" i="22"/>
  <c r="P300" i="22"/>
  <c r="F300" i="22"/>
  <c r="B300" i="22"/>
  <c r="B461" i="25"/>
  <c r="A460" i="25"/>
  <c r="C460" i="25"/>
  <c r="F459" i="25"/>
  <c r="G458" i="25"/>
  <c r="N458" i="25" l="1"/>
  <c r="D459" i="25"/>
  <c r="A461" i="25"/>
  <c r="B462" i="25"/>
  <c r="C461" i="25"/>
  <c r="E301" i="22"/>
  <c r="A301" i="22"/>
  <c r="I300" i="22"/>
  <c r="O300" i="22" s="1"/>
  <c r="H300" i="22" s="1"/>
  <c r="C300" i="22"/>
  <c r="G459" i="25"/>
  <c r="M458" i="25"/>
  <c r="F460" i="25"/>
  <c r="H458" i="25" l="1"/>
  <c r="L458" i="25" s="1"/>
  <c r="N459" i="25"/>
  <c r="D460" i="25"/>
  <c r="D301" i="22"/>
  <c r="B301" i="22"/>
  <c r="P301" i="22"/>
  <c r="G301" i="22"/>
  <c r="F301" i="22"/>
  <c r="B463" i="25"/>
  <c r="C462" i="25"/>
  <c r="A462" i="25"/>
  <c r="F461" i="25"/>
  <c r="G460" i="25"/>
  <c r="M459" i="25"/>
  <c r="I458" i="25"/>
  <c r="H459" i="25" l="1"/>
  <c r="L459" i="25" s="1"/>
  <c r="N460" i="25"/>
  <c r="D461" i="25"/>
  <c r="C301" i="22"/>
  <c r="I301" i="22"/>
  <c r="O301" i="22" s="1"/>
  <c r="H301" i="22" s="1"/>
  <c r="C463" i="25"/>
  <c r="A463" i="25"/>
  <c r="B464" i="25"/>
  <c r="E302" i="22"/>
  <c r="A302" i="22"/>
  <c r="F462" i="25"/>
  <c r="M460" i="25"/>
  <c r="G461" i="25"/>
  <c r="I459" i="25"/>
  <c r="H460" i="25" l="1"/>
  <c r="L460" i="25" s="1"/>
  <c r="D462" i="25"/>
  <c r="N461" i="25"/>
  <c r="P302" i="22"/>
  <c r="B302" i="22"/>
  <c r="D302" i="22"/>
  <c r="G302" i="22"/>
  <c r="F302" i="22"/>
  <c r="B465" i="25"/>
  <c r="A464" i="25"/>
  <c r="C464" i="25"/>
  <c r="F463" i="25"/>
  <c r="M461" i="25"/>
  <c r="G462" i="25"/>
  <c r="I460" i="25"/>
  <c r="N462" i="25" l="1"/>
  <c r="H461" i="25"/>
  <c r="L461" i="25" s="1"/>
  <c r="D463" i="25"/>
  <c r="G465" i="25"/>
  <c r="A465" i="25"/>
  <c r="C302" i="22"/>
  <c r="I302" i="22"/>
  <c r="O302" i="22" s="1"/>
  <c r="H302" i="22" s="1"/>
  <c r="E303" i="22"/>
  <c r="A303" i="22"/>
  <c r="F464" i="25"/>
  <c r="I461" i="25"/>
  <c r="M462" i="25"/>
  <c r="G463" i="25"/>
  <c r="C465" i="25"/>
  <c r="N463" i="25" l="1"/>
  <c r="H462" i="25"/>
  <c r="L462" i="25" s="1"/>
  <c r="D464" i="25"/>
  <c r="P303" i="22"/>
  <c r="G303" i="22"/>
  <c r="F303" i="22"/>
  <c r="D303" i="22"/>
  <c r="B303" i="22"/>
  <c r="G464" i="25"/>
  <c r="I462" i="25"/>
  <c r="F465" i="25"/>
  <c r="M463" i="25"/>
  <c r="D465" i="25" l="1"/>
  <c r="B466" i="25"/>
  <c r="N465" i="25"/>
  <c r="N464" i="25"/>
  <c r="H463" i="25"/>
  <c r="L463" i="25" s="1"/>
  <c r="E304" i="22"/>
  <c r="A304" i="22"/>
  <c r="I303" i="22"/>
  <c r="O303" i="22" s="1"/>
  <c r="H303" i="22" s="1"/>
  <c r="C303" i="22"/>
  <c r="M464" i="25"/>
  <c r="M465" i="25"/>
  <c r="I463" i="25"/>
  <c r="H464" i="25" l="1"/>
  <c r="L464" i="25" s="1"/>
  <c r="H465" i="25"/>
  <c r="L465" i="25" s="1"/>
  <c r="I465" i="25" s="1"/>
  <c r="A466" i="25"/>
  <c r="G466" i="25"/>
  <c r="F304" i="22"/>
  <c r="D304" i="22"/>
  <c r="G304" i="22"/>
  <c r="B304" i="22"/>
  <c r="P304" i="22"/>
  <c r="I464" i="25"/>
  <c r="C466" i="25"/>
  <c r="C304" i="22" l="1"/>
  <c r="I304" i="22"/>
  <c r="O304" i="22" s="1"/>
  <c r="H304" i="22" s="1"/>
  <c r="E305" i="22"/>
  <c r="A305" i="22"/>
  <c r="F466" i="25"/>
  <c r="D466" i="25" l="1"/>
  <c r="B467" i="25"/>
  <c r="N466" i="25"/>
  <c r="D305" i="22"/>
  <c r="B305" i="22"/>
  <c r="P305" i="22"/>
  <c r="G305" i="22"/>
  <c r="F305" i="22"/>
  <c r="M466" i="25"/>
  <c r="H466" i="25" l="1"/>
  <c r="L466" i="25" s="1"/>
  <c r="I466" i="25" s="1"/>
  <c r="E306" i="22"/>
  <c r="A306" i="22"/>
  <c r="G467" i="25"/>
  <c r="A467" i="25"/>
  <c r="I305" i="22"/>
  <c r="O305" i="22" s="1"/>
  <c r="H305" i="22" s="1"/>
  <c r="C305" i="22"/>
  <c r="C467" i="25"/>
  <c r="P306" i="22" l="1"/>
  <c r="D306" i="22"/>
  <c r="B306" i="22"/>
  <c r="F306" i="22"/>
  <c r="G306" i="22"/>
  <c r="F467" i="25"/>
  <c r="D467" i="25" l="1"/>
  <c r="N467" i="25"/>
  <c r="H467" i="25" s="1"/>
  <c r="L467" i="25" s="1"/>
  <c r="I467" i="25" s="1"/>
  <c r="E307" i="22"/>
  <c r="A307" i="22"/>
  <c r="I306" i="22"/>
  <c r="O306" i="22" s="1"/>
  <c r="H306" i="22" s="1"/>
  <c r="C306" i="22"/>
  <c r="B468" i="25"/>
  <c r="M467" i="25"/>
  <c r="A468" i="25" l="1"/>
  <c r="B469" i="25"/>
  <c r="C468" i="25"/>
  <c r="B307" i="22"/>
  <c r="P307" i="22"/>
  <c r="G307" i="22"/>
  <c r="F307" i="22"/>
  <c r="D307" i="22"/>
  <c r="C469" i="25" l="1"/>
  <c r="A469" i="25"/>
  <c r="B470" i="25"/>
  <c r="C307" i="22"/>
  <c r="I307" i="22"/>
  <c r="O307" i="22" s="1"/>
  <c r="H307" i="22" s="1"/>
  <c r="E308" i="22"/>
  <c r="A308" i="22"/>
  <c r="F468" i="25"/>
  <c r="D468" i="25" l="1"/>
  <c r="F308" i="22"/>
  <c r="D308" i="22"/>
  <c r="G308" i="22"/>
  <c r="P308" i="22"/>
  <c r="B308" i="22"/>
  <c r="B471" i="25"/>
  <c r="C470" i="25"/>
  <c r="A470" i="25"/>
  <c r="F469" i="25"/>
  <c r="G468" i="25"/>
  <c r="N468" i="25" l="1"/>
  <c r="D469" i="25"/>
  <c r="C308" i="22"/>
  <c r="I308" i="22"/>
  <c r="O308" i="22" s="1"/>
  <c r="H308" i="22" s="1"/>
  <c r="C471" i="25"/>
  <c r="A471" i="25"/>
  <c r="B472" i="25"/>
  <c r="E309" i="22"/>
  <c r="A309" i="22"/>
  <c r="F470" i="25"/>
  <c r="G469" i="25"/>
  <c r="M468" i="25"/>
  <c r="H468" i="25" l="1"/>
  <c r="L468" i="25" s="1"/>
  <c r="N469" i="25"/>
  <c r="D470" i="25"/>
  <c r="D309" i="22"/>
  <c r="P309" i="22"/>
  <c r="G309" i="22"/>
  <c r="F309" i="22"/>
  <c r="B309" i="22"/>
  <c r="C472" i="25"/>
  <c r="B473" i="25"/>
  <c r="A472" i="25"/>
  <c r="G470" i="25"/>
  <c r="F471" i="25"/>
  <c r="M469" i="25"/>
  <c r="I468" i="25"/>
  <c r="H469" i="25" l="1"/>
  <c r="L469" i="25" s="1"/>
  <c r="D471" i="25"/>
  <c r="N470" i="25"/>
  <c r="A473" i="25"/>
  <c r="C473" i="25"/>
  <c r="B474" i="25"/>
  <c r="E310" i="22"/>
  <c r="A310" i="22"/>
  <c r="C309" i="22"/>
  <c r="I309" i="22"/>
  <c r="O309" i="22" s="1"/>
  <c r="H309" i="22" s="1"/>
  <c r="G471" i="25"/>
  <c r="F472" i="25"/>
  <c r="I469" i="25"/>
  <c r="M470" i="25"/>
  <c r="D472" i="25" l="1"/>
  <c r="N471" i="25"/>
  <c r="H470" i="25"/>
  <c r="L470" i="25" s="1"/>
  <c r="B475" i="25"/>
  <c r="A474" i="25"/>
  <c r="C474" i="25"/>
  <c r="F310" i="22"/>
  <c r="D310" i="22"/>
  <c r="G310" i="22"/>
  <c r="P310" i="22"/>
  <c r="B310" i="22"/>
  <c r="G472" i="25"/>
  <c r="M471" i="25"/>
  <c r="F473" i="25"/>
  <c r="I470" i="25"/>
  <c r="H471" i="25" l="1"/>
  <c r="L471" i="25" s="1"/>
  <c r="N472" i="25"/>
  <c r="D473" i="25"/>
  <c r="C310" i="22"/>
  <c r="I310" i="22"/>
  <c r="O310" i="22" s="1"/>
  <c r="H310" i="22" s="1"/>
  <c r="E311" i="22"/>
  <c r="A311" i="22"/>
  <c r="A475" i="25"/>
  <c r="G475" i="25"/>
  <c r="G473" i="25"/>
  <c r="I471" i="25"/>
  <c r="C475" i="25"/>
  <c r="F474" i="25"/>
  <c r="M472" i="25"/>
  <c r="N473" i="25" l="1"/>
  <c r="H472" i="25"/>
  <c r="L472" i="25" s="1"/>
  <c r="D474" i="25"/>
  <c r="D311" i="22"/>
  <c r="B311" i="22"/>
  <c r="P311" i="22"/>
  <c r="G311" i="22"/>
  <c r="F311" i="22"/>
  <c r="M473" i="25"/>
  <c r="G474" i="25"/>
  <c r="F475" i="25"/>
  <c r="I472" i="25"/>
  <c r="N474" i="25" l="1"/>
  <c r="H473" i="25"/>
  <c r="L473" i="25" s="1"/>
  <c r="D475" i="25"/>
  <c r="B476" i="25"/>
  <c r="N475" i="25"/>
  <c r="H475" i="25" s="1"/>
  <c r="L475" i="25" s="1"/>
  <c r="I475" i="25" s="1"/>
  <c r="C311" i="22"/>
  <c r="I311" i="22"/>
  <c r="O311" i="22" s="1"/>
  <c r="H311" i="22" s="1"/>
  <c r="E312" i="22"/>
  <c r="A312" i="22"/>
  <c r="M474" i="25"/>
  <c r="M475" i="25"/>
  <c r="I473" i="25"/>
  <c r="H474" i="25" l="1"/>
  <c r="L474" i="25" s="1"/>
  <c r="B312" i="22"/>
  <c r="D312" i="22"/>
  <c r="G312" i="22"/>
  <c r="P312" i="22"/>
  <c r="F312" i="22"/>
  <c r="G476" i="25"/>
  <c r="A476" i="25"/>
  <c r="I474" i="25"/>
  <c r="C476" i="25"/>
  <c r="I312" i="22" l="1"/>
  <c r="O312" i="22" s="1"/>
  <c r="H312" i="22" s="1"/>
  <c r="C312" i="22"/>
  <c r="E313" i="22"/>
  <c r="A313" i="22"/>
  <c r="F476" i="25"/>
  <c r="D476" i="25" l="1"/>
  <c r="B477" i="25"/>
  <c r="N476" i="25"/>
  <c r="D313" i="22"/>
  <c r="B313" i="22"/>
  <c r="P313" i="22"/>
  <c r="G313" i="22"/>
  <c r="F313" i="22"/>
  <c r="M476" i="25"/>
  <c r="H476" i="25" l="1"/>
  <c r="L476" i="25" s="1"/>
  <c r="I476" i="25" s="1"/>
  <c r="A477" i="25"/>
  <c r="G477" i="25"/>
  <c r="E314" i="22"/>
  <c r="A314" i="22"/>
  <c r="C313" i="22"/>
  <c r="I313" i="22"/>
  <c r="O313" i="22" s="1"/>
  <c r="H313" i="22" s="1"/>
  <c r="C477" i="25"/>
  <c r="P314" i="22" l="1"/>
  <c r="F314" i="22"/>
  <c r="B314" i="22"/>
  <c r="D314" i="22"/>
  <c r="G314" i="22"/>
  <c r="F477" i="25"/>
  <c r="D477" i="25" l="1"/>
  <c r="N477" i="25"/>
  <c r="H477" i="25" s="1"/>
  <c r="L477" i="25" s="1"/>
  <c r="I477" i="25" s="1"/>
  <c r="C314" i="22"/>
  <c r="I314" i="22"/>
  <c r="O314" i="22" s="1"/>
  <c r="H314" i="22" s="1"/>
  <c r="E315" i="22"/>
  <c r="A315" i="22"/>
  <c r="B478" i="25"/>
  <c r="M477" i="25"/>
  <c r="B479" i="25" l="1"/>
  <c r="C478" i="25"/>
  <c r="A478" i="25"/>
  <c r="P315" i="22"/>
  <c r="G315" i="22"/>
  <c r="F315" i="22"/>
  <c r="D315" i="22"/>
  <c r="B315" i="22"/>
  <c r="C315" i="22" l="1"/>
  <c r="I315" i="22"/>
  <c r="O315" i="22" s="1"/>
  <c r="H315" i="22" s="1"/>
  <c r="E316" i="22"/>
  <c r="A316" i="22"/>
  <c r="B480" i="25"/>
  <c r="A479" i="25"/>
  <c r="C479" i="25"/>
  <c r="F478" i="25"/>
  <c r="D478" i="25" l="1"/>
  <c r="F316" i="22"/>
  <c r="G316" i="22"/>
  <c r="D316" i="22"/>
  <c r="B316" i="22"/>
  <c r="P316" i="22"/>
  <c r="C480" i="25"/>
  <c r="A480" i="25"/>
  <c r="B481" i="25"/>
  <c r="F479" i="25"/>
  <c r="G478" i="25"/>
  <c r="N478" i="25" l="1"/>
  <c r="D479" i="25"/>
  <c r="A481" i="25"/>
  <c r="B482" i="25"/>
  <c r="C481" i="25"/>
  <c r="C316" i="22"/>
  <c r="I316" i="22"/>
  <c r="O316" i="22" s="1"/>
  <c r="H316" i="22" s="1"/>
  <c r="E317" i="22"/>
  <c r="A317" i="22"/>
  <c r="F480" i="25"/>
  <c r="G479" i="25"/>
  <c r="M478" i="25"/>
  <c r="H478" i="25" l="1"/>
  <c r="L478" i="25" s="1"/>
  <c r="D480" i="25"/>
  <c r="N479" i="25"/>
  <c r="C482" i="25"/>
  <c r="A482" i="25"/>
  <c r="B483" i="25"/>
  <c r="F317" i="22"/>
  <c r="B317" i="22"/>
  <c r="P317" i="22"/>
  <c r="G317" i="22"/>
  <c r="D317" i="22"/>
  <c r="M479" i="25"/>
  <c r="G480" i="25"/>
  <c r="F481" i="25"/>
  <c r="I478" i="25"/>
  <c r="D481" i="25" l="1"/>
  <c r="N480" i="25"/>
  <c r="H479" i="25"/>
  <c r="L479" i="25" s="1"/>
  <c r="E318" i="22"/>
  <c r="A318" i="22"/>
  <c r="C317" i="22"/>
  <c r="I317" i="22"/>
  <c r="O317" i="22" s="1"/>
  <c r="H317" i="22" s="1"/>
  <c r="B484" i="25"/>
  <c r="A483" i="25"/>
  <c r="C483" i="25"/>
  <c r="G481" i="25"/>
  <c r="M480" i="25"/>
  <c r="F482" i="25"/>
  <c r="I479" i="25"/>
  <c r="H480" i="25" l="1"/>
  <c r="L480" i="25" s="1"/>
  <c r="N481" i="25"/>
  <c r="D482" i="25"/>
  <c r="F318" i="22"/>
  <c r="P318" i="22"/>
  <c r="B318" i="22"/>
  <c r="D318" i="22"/>
  <c r="G318" i="22"/>
  <c r="C484" i="25"/>
  <c r="A484" i="25"/>
  <c r="B485" i="25"/>
  <c r="F483" i="25"/>
  <c r="G482" i="25"/>
  <c r="M481" i="25"/>
  <c r="I480" i="25"/>
  <c r="H481" i="25" l="1"/>
  <c r="L481" i="25" s="1"/>
  <c r="N482" i="25"/>
  <c r="D483" i="25"/>
  <c r="C485" i="25"/>
  <c r="A485" i="25"/>
  <c r="B486" i="25"/>
  <c r="C318" i="22"/>
  <c r="I318" i="22"/>
  <c r="O318" i="22" s="1"/>
  <c r="H318" i="22" s="1"/>
  <c r="E319" i="22"/>
  <c r="A319" i="22"/>
  <c r="F484" i="25"/>
  <c r="M482" i="25"/>
  <c r="I481" i="25"/>
  <c r="G483" i="25"/>
  <c r="H482" i="25" l="1"/>
  <c r="L482" i="25" s="1"/>
  <c r="D484" i="25"/>
  <c r="N483" i="25"/>
  <c r="B487" i="25"/>
  <c r="A486" i="25"/>
  <c r="C486" i="25"/>
  <c r="F319" i="22"/>
  <c r="D319" i="22"/>
  <c r="B319" i="22"/>
  <c r="P319" i="22"/>
  <c r="G319" i="22"/>
  <c r="F485" i="25"/>
  <c r="M483" i="25"/>
  <c r="I482" i="25"/>
  <c r="G484" i="25"/>
  <c r="N484" i="25" l="1"/>
  <c r="H483" i="25"/>
  <c r="L483" i="25" s="1"/>
  <c r="D485" i="25"/>
  <c r="A487" i="25"/>
  <c r="G487" i="25"/>
  <c r="E320" i="22"/>
  <c r="A320" i="22"/>
  <c r="I319" i="22"/>
  <c r="O319" i="22" s="1"/>
  <c r="H319" i="22" s="1"/>
  <c r="C319" i="22"/>
  <c r="I483" i="25"/>
  <c r="F486" i="25"/>
  <c r="C487" i="25"/>
  <c r="M484" i="25"/>
  <c r="G485" i="25"/>
  <c r="N485" i="25" l="1"/>
  <c r="H484" i="25"/>
  <c r="L484" i="25" s="1"/>
  <c r="D486" i="25"/>
  <c r="G320" i="22"/>
  <c r="D320" i="22"/>
  <c r="B320" i="22"/>
  <c r="P320" i="22"/>
  <c r="F320" i="22"/>
  <c r="G486" i="25"/>
  <c r="I484" i="25"/>
  <c r="M485" i="25"/>
  <c r="F487" i="25"/>
  <c r="H485" i="25" l="1"/>
  <c r="L485" i="25" s="1"/>
  <c r="N486" i="25"/>
  <c r="D487" i="25"/>
  <c r="B488" i="25"/>
  <c r="N487" i="25"/>
  <c r="E321" i="22"/>
  <c r="A321" i="22"/>
  <c r="I320" i="22"/>
  <c r="O320" i="22" s="1"/>
  <c r="H320" i="22" s="1"/>
  <c r="C320" i="22"/>
  <c r="M487" i="25"/>
  <c r="M486" i="25"/>
  <c r="I485" i="25"/>
  <c r="H486" i="25" l="1"/>
  <c r="L486" i="25" s="1"/>
  <c r="H487" i="25"/>
  <c r="L487" i="25" s="1"/>
  <c r="I487" i="25" s="1"/>
  <c r="B321" i="22"/>
  <c r="P321" i="22"/>
  <c r="G321" i="22"/>
  <c r="F321" i="22"/>
  <c r="D321" i="22"/>
  <c r="A488" i="25"/>
  <c r="G488" i="25"/>
  <c r="I486" i="25"/>
  <c r="C488" i="25"/>
  <c r="I321" i="22" l="1"/>
  <c r="O321" i="22" s="1"/>
  <c r="H321" i="22" s="1"/>
  <c r="C321" i="22"/>
  <c r="E322" i="22"/>
  <c r="A322" i="22"/>
  <c r="F488" i="25"/>
  <c r="D488" i="25" l="1"/>
  <c r="N488" i="25"/>
  <c r="H488" i="25" s="1"/>
  <c r="L488" i="25" s="1"/>
  <c r="I488" i="25" s="1"/>
  <c r="B322" i="22"/>
  <c r="D322" i="22"/>
  <c r="G322" i="22"/>
  <c r="P322" i="22"/>
  <c r="F322" i="22"/>
  <c r="B489" i="25"/>
  <c r="M488" i="25"/>
  <c r="B490" i="25" l="1"/>
  <c r="C489" i="25"/>
  <c r="A489" i="25"/>
  <c r="I322" i="22"/>
  <c r="O322" i="22" s="1"/>
  <c r="H322" i="22" s="1"/>
  <c r="C322" i="22"/>
  <c r="E323" i="22"/>
  <c r="A323" i="22"/>
  <c r="B323" i="22" l="1"/>
  <c r="P323" i="22"/>
  <c r="G323" i="22"/>
  <c r="F323" i="22"/>
  <c r="D323" i="22"/>
  <c r="A490" i="25"/>
  <c r="B491" i="25"/>
  <c r="C490" i="25"/>
  <c r="F489" i="25"/>
  <c r="D489" i="25" l="1"/>
  <c r="I323" i="22"/>
  <c r="O323" i="22" s="1"/>
  <c r="H323" i="22" s="1"/>
  <c r="C323" i="22"/>
  <c r="E324" i="22"/>
  <c r="A324" i="22"/>
  <c r="A491" i="25"/>
  <c r="B492" i="25"/>
  <c r="C491" i="25"/>
  <c r="G489" i="25"/>
  <c r="F490" i="25"/>
  <c r="N489" i="25" l="1"/>
  <c r="D490" i="25"/>
  <c r="D324" i="22"/>
  <c r="G324" i="22"/>
  <c r="B324" i="22"/>
  <c r="P324" i="22"/>
  <c r="F324" i="22"/>
  <c r="B493" i="25"/>
  <c r="A492" i="25"/>
  <c r="C492" i="25"/>
  <c r="F491" i="25"/>
  <c r="G490" i="25"/>
  <c r="M489" i="25"/>
  <c r="H489" i="25" l="1"/>
  <c r="L489" i="25" s="1"/>
  <c r="N490" i="25"/>
  <c r="D491" i="25"/>
  <c r="I324" i="22"/>
  <c r="O324" i="22" s="1"/>
  <c r="H324" i="22" s="1"/>
  <c r="C324" i="22"/>
  <c r="E325" i="22"/>
  <c r="A325" i="22"/>
  <c r="A493" i="25"/>
  <c r="B494" i="25"/>
  <c r="C493" i="25"/>
  <c r="G491" i="25"/>
  <c r="M490" i="25"/>
  <c r="I489" i="25"/>
  <c r="F492" i="25"/>
  <c r="H490" i="25" l="1"/>
  <c r="L490" i="25" s="1"/>
  <c r="N491" i="25"/>
  <c r="D492" i="25"/>
  <c r="P325" i="22"/>
  <c r="G325" i="22"/>
  <c r="F325" i="22"/>
  <c r="D325" i="22"/>
  <c r="B325" i="22"/>
  <c r="B495" i="25"/>
  <c r="C494" i="25"/>
  <c r="A494" i="25"/>
  <c r="F493" i="25"/>
  <c r="G492" i="25"/>
  <c r="M491" i="25"/>
  <c r="I490" i="25"/>
  <c r="H491" i="25" l="1"/>
  <c r="L491" i="25" s="1"/>
  <c r="N492" i="25"/>
  <c r="D493" i="25"/>
  <c r="E326" i="22"/>
  <c r="A326" i="22"/>
  <c r="C325" i="22"/>
  <c r="I325" i="22"/>
  <c r="O325" i="22" s="1"/>
  <c r="H325" i="22" s="1"/>
  <c r="A495" i="25"/>
  <c r="C495" i="25"/>
  <c r="B496" i="25"/>
  <c r="M492" i="25"/>
  <c r="I491" i="25"/>
  <c r="G493" i="25"/>
  <c r="F494" i="25"/>
  <c r="D494" i="25" l="1"/>
  <c r="H492" i="25"/>
  <c r="L492" i="25" s="1"/>
  <c r="N493" i="25"/>
  <c r="G496" i="25"/>
  <c r="A496" i="25"/>
  <c r="D326" i="22"/>
  <c r="G326" i="22"/>
  <c r="P326" i="22"/>
  <c r="F326" i="22"/>
  <c r="B326" i="22"/>
  <c r="G494" i="25"/>
  <c r="M493" i="25"/>
  <c r="C496" i="25"/>
  <c r="I492" i="25"/>
  <c r="F495" i="25"/>
  <c r="N494" i="25" l="1"/>
  <c r="D495" i="25"/>
  <c r="H493" i="25"/>
  <c r="L493" i="25" s="1"/>
  <c r="E327" i="22"/>
  <c r="A327" i="22"/>
  <c r="C326" i="22"/>
  <c r="I326" i="22"/>
  <c r="O326" i="22" s="1"/>
  <c r="H326" i="22" s="1"/>
  <c r="M494" i="25"/>
  <c r="F496" i="25"/>
  <c r="G495" i="25"/>
  <c r="I493" i="25"/>
  <c r="H494" i="25" l="1"/>
  <c r="L494" i="25" s="1"/>
  <c r="N495" i="25"/>
  <c r="D496" i="25"/>
  <c r="B497" i="25"/>
  <c r="N496" i="25"/>
  <c r="H496" i="25" s="1"/>
  <c r="L496" i="25" s="1"/>
  <c r="I496" i="25" s="1"/>
  <c r="F327" i="22"/>
  <c r="D327" i="22"/>
  <c r="B327" i="22"/>
  <c r="P327" i="22"/>
  <c r="G327" i="22"/>
  <c r="I494" i="25"/>
  <c r="M495" i="25"/>
  <c r="M496" i="25"/>
  <c r="H495" i="25" l="1"/>
  <c r="L495" i="25" s="1"/>
  <c r="E328" i="22"/>
  <c r="A328" i="22"/>
  <c r="A497" i="25"/>
  <c r="G497" i="25"/>
  <c r="C327" i="22"/>
  <c r="I327" i="22"/>
  <c r="O327" i="22" s="1"/>
  <c r="H327" i="22" s="1"/>
  <c r="I495" i="25"/>
  <c r="C497" i="25"/>
  <c r="P328" i="22" l="1"/>
  <c r="F328" i="22"/>
  <c r="B328" i="22"/>
  <c r="D328" i="22"/>
  <c r="G328" i="22"/>
  <c r="F497" i="25"/>
  <c r="D497" i="25" l="1"/>
  <c r="N497" i="25"/>
  <c r="H497" i="25" s="1"/>
  <c r="L497" i="25" s="1"/>
  <c r="I497" i="25" s="1"/>
  <c r="I328" i="22"/>
  <c r="O328" i="22" s="1"/>
  <c r="H328" i="22" s="1"/>
  <c r="C328" i="22"/>
  <c r="E329" i="22"/>
  <c r="A329" i="22"/>
  <c r="B498" i="25"/>
  <c r="M497" i="25"/>
  <c r="B499" i="25" l="1"/>
  <c r="C498" i="25"/>
  <c r="A498" i="25"/>
  <c r="F329" i="22"/>
  <c r="B329" i="22"/>
  <c r="D329" i="22"/>
  <c r="P329" i="22"/>
  <c r="G329" i="22"/>
  <c r="E330" i="22" l="1"/>
  <c r="A330" i="22"/>
  <c r="I329" i="22"/>
  <c r="O329" i="22" s="1"/>
  <c r="H329" i="22" s="1"/>
  <c r="C329" i="22"/>
  <c r="C499" i="25"/>
  <c r="A499" i="25"/>
  <c r="B500" i="25"/>
  <c r="F498" i="25"/>
  <c r="D498" i="25" l="1"/>
  <c r="P330" i="22"/>
  <c r="F330" i="22"/>
  <c r="B330" i="22"/>
  <c r="D330" i="22"/>
  <c r="G330" i="22"/>
  <c r="B501" i="25"/>
  <c r="C500" i="25"/>
  <c r="A500" i="25"/>
  <c r="F499" i="25"/>
  <c r="G498" i="25"/>
  <c r="N498" i="25" l="1"/>
  <c r="D499" i="25"/>
  <c r="C330" i="22"/>
  <c r="I330" i="22"/>
  <c r="O330" i="22" s="1"/>
  <c r="H330" i="22" s="1"/>
  <c r="E331" i="22"/>
  <c r="A331" i="22"/>
  <c r="B502" i="25"/>
  <c r="A501" i="25"/>
  <c r="C501" i="25"/>
  <c r="G499" i="25"/>
  <c r="F500" i="25"/>
  <c r="M498" i="25"/>
  <c r="H498" i="25" l="1"/>
  <c r="L498" i="25" s="1"/>
  <c r="D500" i="25"/>
  <c r="N499" i="25"/>
  <c r="F331" i="22"/>
  <c r="D331" i="22"/>
  <c r="B331" i="22"/>
  <c r="P331" i="22"/>
  <c r="G331" i="22"/>
  <c r="A502" i="25"/>
  <c r="B503" i="25"/>
  <c r="C502" i="25"/>
  <c r="M499" i="25"/>
  <c r="G500" i="25"/>
  <c r="F501" i="25"/>
  <c r="I498" i="25"/>
  <c r="D501" i="25" l="1"/>
  <c r="N500" i="25"/>
  <c r="H499" i="25"/>
  <c r="L499" i="25" s="1"/>
  <c r="I331" i="22"/>
  <c r="O331" i="22" s="1"/>
  <c r="H331" i="22" s="1"/>
  <c r="C331" i="22"/>
  <c r="B504" i="25"/>
  <c r="A503" i="25"/>
  <c r="C503" i="25"/>
  <c r="E332" i="22"/>
  <c r="A332" i="22"/>
  <c r="F502" i="25"/>
  <c r="I499" i="25"/>
  <c r="G501" i="25"/>
  <c r="M500" i="25"/>
  <c r="D502" i="25" l="1"/>
  <c r="H500" i="25"/>
  <c r="L500" i="25" s="1"/>
  <c r="N501" i="25"/>
  <c r="P332" i="22"/>
  <c r="F332" i="22"/>
  <c r="G332" i="22"/>
  <c r="D332" i="22"/>
  <c r="B332" i="22"/>
  <c r="A504" i="25"/>
  <c r="B505" i="25"/>
  <c r="C504" i="25"/>
  <c r="G502" i="25"/>
  <c r="F503" i="25"/>
  <c r="M501" i="25"/>
  <c r="I500" i="25"/>
  <c r="H501" i="25" l="1"/>
  <c r="L501" i="25" s="1"/>
  <c r="D503" i="25"/>
  <c r="N502" i="25"/>
  <c r="E333" i="22"/>
  <c r="A333" i="22"/>
  <c r="C505" i="25"/>
  <c r="A505" i="25"/>
  <c r="B506" i="25"/>
  <c r="I332" i="22"/>
  <c r="O332" i="22" s="1"/>
  <c r="H332" i="22" s="1"/>
  <c r="C332" i="22"/>
  <c r="G503" i="25"/>
  <c r="I501" i="25"/>
  <c r="F504" i="25"/>
  <c r="M502" i="25"/>
  <c r="H502" i="25" l="1"/>
  <c r="L502" i="25" s="1"/>
  <c r="N503" i="25"/>
  <c r="D504" i="25"/>
  <c r="A506" i="25"/>
  <c r="C506" i="25"/>
  <c r="B507" i="25"/>
  <c r="D333" i="22"/>
  <c r="P333" i="22"/>
  <c r="G333" i="22"/>
  <c r="B333" i="22"/>
  <c r="F333" i="22"/>
  <c r="F505" i="25"/>
  <c r="G504" i="25"/>
  <c r="M503" i="25"/>
  <c r="I502" i="25"/>
  <c r="H503" i="25" l="1"/>
  <c r="L503" i="25" s="1"/>
  <c r="N504" i="25"/>
  <c r="D505" i="25"/>
  <c r="C333" i="22"/>
  <c r="I333" i="22"/>
  <c r="O333" i="22" s="1"/>
  <c r="H333" i="22" s="1"/>
  <c r="G507" i="25"/>
  <c r="A507" i="25"/>
  <c r="E334" i="22"/>
  <c r="A334" i="22"/>
  <c r="M504" i="25"/>
  <c r="F506" i="25"/>
  <c r="I503" i="25"/>
  <c r="G505" i="25"/>
  <c r="C507" i="25"/>
  <c r="H504" i="25" l="1"/>
  <c r="L504" i="25" s="1"/>
  <c r="D506" i="25"/>
  <c r="N505" i="25"/>
  <c r="F334" i="22"/>
  <c r="P334" i="22"/>
  <c r="G334" i="22"/>
  <c r="D334" i="22"/>
  <c r="B334" i="22"/>
  <c r="F507" i="25"/>
  <c r="M505" i="25"/>
  <c r="G506" i="25"/>
  <c r="I504" i="25"/>
  <c r="N506" i="25" l="1"/>
  <c r="H505" i="25"/>
  <c r="L505" i="25" s="1"/>
  <c r="D507" i="25"/>
  <c r="N507" i="25"/>
  <c r="H507" i="25" s="1"/>
  <c r="L507" i="25" s="1"/>
  <c r="I507" i="25" s="1"/>
  <c r="E335" i="22"/>
  <c r="A335" i="22"/>
  <c r="I334" i="22"/>
  <c r="O334" i="22" s="1"/>
  <c r="H334" i="22" s="1"/>
  <c r="C334" i="22"/>
  <c r="M506" i="25"/>
  <c r="B508" i="25"/>
  <c r="M507" i="25"/>
  <c r="I505" i="25"/>
  <c r="B509" i="25" l="1"/>
  <c r="C508" i="25"/>
  <c r="A508" i="25"/>
  <c r="H506" i="25"/>
  <c r="L506" i="25" s="1"/>
  <c r="B335" i="22"/>
  <c r="P335" i="22"/>
  <c r="G335" i="22"/>
  <c r="F335" i="22"/>
  <c r="D335" i="22"/>
  <c r="I506" i="25"/>
  <c r="C335" i="22" l="1"/>
  <c r="I335" i="22"/>
  <c r="O335" i="22" s="1"/>
  <c r="H335" i="22" s="1"/>
  <c r="E336" i="22"/>
  <c r="A336" i="22"/>
  <c r="B510" i="25"/>
  <c r="A509" i="25"/>
  <c r="C509" i="25"/>
  <c r="F508" i="25"/>
  <c r="D508" i="25" l="1"/>
  <c r="B336" i="22"/>
  <c r="D336" i="22"/>
  <c r="G336" i="22"/>
  <c r="P336" i="22"/>
  <c r="F336" i="22"/>
  <c r="B511" i="25"/>
  <c r="A510" i="25"/>
  <c r="C510" i="25"/>
  <c r="G508" i="25"/>
  <c r="F509" i="25"/>
  <c r="D509" i="25" l="1"/>
  <c r="N508" i="25"/>
  <c r="B512" i="25"/>
  <c r="A511" i="25"/>
  <c r="C511" i="25"/>
  <c r="I336" i="22"/>
  <c r="O336" i="22" s="1"/>
  <c r="H336" i="22" s="1"/>
  <c r="C336" i="22"/>
  <c r="E337" i="22"/>
  <c r="A337" i="22"/>
  <c r="G509" i="25"/>
  <c r="F510" i="25"/>
  <c r="M508" i="25"/>
  <c r="H508" i="25" l="1"/>
  <c r="L508" i="25" s="1"/>
  <c r="D510" i="25"/>
  <c r="N509" i="25"/>
  <c r="B513" i="25"/>
  <c r="A512" i="25"/>
  <c r="C512" i="25"/>
  <c r="D337" i="22"/>
  <c r="B337" i="22"/>
  <c r="F337" i="22"/>
  <c r="P337" i="22"/>
  <c r="G337" i="22"/>
  <c r="F511" i="25"/>
  <c r="M509" i="25"/>
  <c r="G510" i="25"/>
  <c r="I508" i="25"/>
  <c r="N510" i="25" l="1"/>
  <c r="H509" i="25"/>
  <c r="L509" i="25" s="1"/>
  <c r="D511" i="25"/>
  <c r="C337" i="22"/>
  <c r="I337" i="22"/>
  <c r="O337" i="22" s="1"/>
  <c r="H337" i="22" s="1"/>
  <c r="B514" i="25"/>
  <c r="A513" i="25"/>
  <c r="C513" i="25"/>
  <c r="E338" i="22"/>
  <c r="A338" i="22"/>
  <c r="I509" i="25"/>
  <c r="G511" i="25"/>
  <c r="F512" i="25"/>
  <c r="M510" i="25"/>
  <c r="H510" i="25" l="1"/>
  <c r="L510" i="25" s="1"/>
  <c r="D512" i="25"/>
  <c r="N511" i="25"/>
  <c r="B338" i="22"/>
  <c r="F338" i="22"/>
  <c r="G338" i="22"/>
  <c r="D338" i="22"/>
  <c r="P338" i="22"/>
  <c r="B515" i="25"/>
  <c r="A514" i="25"/>
  <c r="C514" i="25"/>
  <c r="F513" i="25"/>
  <c r="M511" i="25"/>
  <c r="G512" i="25"/>
  <c r="I510" i="25"/>
  <c r="N512" i="25" l="1"/>
  <c r="H511" i="25"/>
  <c r="L511" i="25" s="1"/>
  <c r="D513" i="25"/>
  <c r="E339" i="22"/>
  <c r="A339" i="22"/>
  <c r="I338" i="22"/>
  <c r="O338" i="22" s="1"/>
  <c r="H338" i="22" s="1"/>
  <c r="C338" i="22"/>
  <c r="B516" i="25"/>
  <c r="A515" i="25"/>
  <c r="C515" i="25"/>
  <c r="I511" i="25"/>
  <c r="M512" i="25"/>
  <c r="G513" i="25"/>
  <c r="F514" i="25"/>
  <c r="D514" i="25" l="1"/>
  <c r="N513" i="25"/>
  <c r="H512" i="25"/>
  <c r="L512" i="25" s="1"/>
  <c r="B517" i="25"/>
  <c r="C516" i="25"/>
  <c r="A516" i="25"/>
  <c r="B339" i="22"/>
  <c r="P339" i="22"/>
  <c r="G339" i="22"/>
  <c r="D339" i="22"/>
  <c r="F339" i="22"/>
  <c r="G514" i="25"/>
  <c r="F515" i="25"/>
  <c r="I512" i="25"/>
  <c r="M513" i="25"/>
  <c r="D515" i="25" l="1"/>
  <c r="N514" i="25"/>
  <c r="H513" i="25"/>
  <c r="L513" i="25" s="1"/>
  <c r="I339" i="22"/>
  <c r="O339" i="22" s="1"/>
  <c r="H339" i="22" s="1"/>
  <c r="C339" i="22"/>
  <c r="G517" i="25"/>
  <c r="A517" i="25"/>
  <c r="E340" i="22"/>
  <c r="A340" i="22"/>
  <c r="F516" i="25"/>
  <c r="C517" i="25"/>
  <c r="M514" i="25"/>
  <c r="I513" i="25"/>
  <c r="G515" i="25"/>
  <c r="H514" i="25" l="1"/>
  <c r="L514" i="25" s="1"/>
  <c r="N515" i="25"/>
  <c r="D516" i="25"/>
  <c r="B340" i="22"/>
  <c r="F340" i="22"/>
  <c r="G340" i="22"/>
  <c r="D340" i="22"/>
  <c r="P340" i="22"/>
  <c r="F517" i="25"/>
  <c r="G516" i="25"/>
  <c r="M515" i="25"/>
  <c r="I514" i="25"/>
  <c r="H515" i="25" l="1"/>
  <c r="L515" i="25" s="1"/>
  <c r="N516" i="25"/>
  <c r="D517" i="25"/>
  <c r="B518" i="25"/>
  <c r="N517" i="25"/>
  <c r="H517" i="25" s="1"/>
  <c r="L517" i="25" s="1"/>
  <c r="I517" i="25" s="1"/>
  <c r="C340" i="22"/>
  <c r="I340" i="22"/>
  <c r="O340" i="22" s="1"/>
  <c r="H340" i="22" s="1"/>
  <c r="E341" i="22"/>
  <c r="A341" i="22"/>
  <c r="M517" i="25"/>
  <c r="M516" i="25"/>
  <c r="I515" i="25"/>
  <c r="H516" i="25" l="1"/>
  <c r="L516" i="25" s="1"/>
  <c r="A518" i="25"/>
  <c r="G518" i="25"/>
  <c r="F341" i="22"/>
  <c r="D341" i="22"/>
  <c r="B341" i="22"/>
  <c r="P341" i="22"/>
  <c r="G341" i="22"/>
  <c r="I516" i="25"/>
  <c r="C518" i="25"/>
  <c r="I341" i="22" l="1"/>
  <c r="O341" i="22" s="1"/>
  <c r="H341" i="22" s="1"/>
  <c r="C341" i="22"/>
  <c r="E342" i="22"/>
  <c r="A342" i="22"/>
  <c r="F518" i="25"/>
  <c r="D518" i="25" l="1"/>
  <c r="B519" i="25"/>
  <c r="N518" i="25"/>
  <c r="H518" i="25" s="1"/>
  <c r="L518" i="25" s="1"/>
  <c r="I518" i="25" s="1"/>
  <c r="P342" i="22"/>
  <c r="F342" i="22"/>
  <c r="G342" i="22"/>
  <c r="D342" i="22"/>
  <c r="B342" i="22"/>
  <c r="M518" i="25"/>
  <c r="E343" i="22" l="1"/>
  <c r="A343" i="22"/>
  <c r="I342" i="22"/>
  <c r="O342" i="22" s="1"/>
  <c r="H342" i="22" s="1"/>
  <c r="C342" i="22"/>
  <c r="G519" i="25"/>
  <c r="A519" i="25"/>
  <c r="C519" i="25"/>
  <c r="B343" i="22" l="1"/>
  <c r="P343" i="22"/>
  <c r="G343" i="22"/>
  <c r="F343" i="22"/>
  <c r="D343" i="22"/>
  <c r="F519" i="25"/>
  <c r="D519" i="25" l="1"/>
  <c r="B520" i="25"/>
  <c r="N519" i="25"/>
  <c r="H519" i="25" s="1"/>
  <c r="L519" i="25" s="1"/>
  <c r="I519" i="25" s="1"/>
  <c r="C343" i="22"/>
  <c r="I343" i="22"/>
  <c r="O343" i="22" s="1"/>
  <c r="H343" i="22" s="1"/>
  <c r="E344" i="22"/>
  <c r="A344" i="22"/>
  <c r="M519" i="25"/>
  <c r="G520" i="25" l="1"/>
  <c r="A520" i="25"/>
  <c r="P344" i="22"/>
  <c r="B344" i="22"/>
  <c r="F344" i="22"/>
  <c r="G344" i="22"/>
  <c r="D344" i="22"/>
  <c r="C520" i="25"/>
  <c r="C344" i="22" l="1"/>
  <c r="I344" i="22"/>
  <c r="O344" i="22" s="1"/>
  <c r="H344" i="22" s="1"/>
  <c r="E345" i="22"/>
  <c r="A345" i="22"/>
  <c r="F520" i="25"/>
  <c r="D520" i="25" l="1"/>
  <c r="B521" i="25"/>
  <c r="N520" i="25"/>
  <c r="H520" i="25" s="1"/>
  <c r="L520" i="25" s="1"/>
  <c r="I520" i="25" s="1"/>
  <c r="D345" i="22"/>
  <c r="B345" i="22"/>
  <c r="P345" i="22"/>
  <c r="G345" i="22"/>
  <c r="F345" i="22"/>
  <c r="M520" i="25"/>
  <c r="I345" i="22" l="1"/>
  <c r="O345" i="22" s="1"/>
  <c r="H345" i="22" s="1"/>
  <c r="C345" i="22"/>
  <c r="E346" i="22"/>
  <c r="A346" i="22"/>
  <c r="A521" i="25"/>
  <c r="G521" i="25"/>
  <c r="C521" i="25"/>
  <c r="B346" i="22" l="1"/>
  <c r="F346" i="22"/>
  <c r="G346" i="22"/>
  <c r="D346" i="22"/>
  <c r="P346" i="22"/>
  <c r="F521" i="25"/>
  <c r="D521" i="25" l="1"/>
  <c r="B522" i="25"/>
  <c r="N521" i="25"/>
  <c r="H521" i="25" s="1"/>
  <c r="L521" i="25" s="1"/>
  <c r="I521" i="25" s="1"/>
  <c r="E347" i="22"/>
  <c r="A347" i="22"/>
  <c r="C346" i="22"/>
  <c r="I346" i="22"/>
  <c r="O346" i="22" s="1"/>
  <c r="H346" i="22" s="1"/>
  <c r="M521" i="25"/>
  <c r="F347" i="22" l="1"/>
  <c r="P347" i="22"/>
  <c r="B347" i="22"/>
  <c r="D347" i="22"/>
  <c r="G347" i="22"/>
  <c r="A522" i="25"/>
  <c r="G522" i="25"/>
  <c r="C522" i="25"/>
  <c r="I347" i="22" l="1"/>
  <c r="O347" i="22" s="1"/>
  <c r="H347" i="22" s="1"/>
  <c r="C347" i="22"/>
  <c r="E348" i="22"/>
  <c r="A348" i="22"/>
  <c r="F522" i="25"/>
  <c r="D522" i="25" l="1"/>
  <c r="B523" i="25"/>
  <c r="N522" i="25"/>
  <c r="H522" i="25" s="1"/>
  <c r="L522" i="25" s="1"/>
  <c r="I522" i="25" s="1"/>
  <c r="B348" i="22"/>
  <c r="F348" i="22"/>
  <c r="G348" i="22"/>
  <c r="D348" i="22"/>
  <c r="P348" i="22"/>
  <c r="M522" i="25"/>
  <c r="E349" i="22" l="1"/>
  <c r="A349" i="22"/>
  <c r="C348" i="22"/>
  <c r="I348" i="22"/>
  <c r="O348" i="22" s="1"/>
  <c r="H348" i="22" s="1"/>
  <c r="A523" i="25"/>
  <c r="G523" i="25"/>
  <c r="C523" i="25"/>
  <c r="F349" i="22" l="1"/>
  <c r="D349" i="22"/>
  <c r="B349" i="22"/>
  <c r="P349" i="22"/>
  <c r="G349" i="22"/>
  <c r="F523" i="25"/>
  <c r="D523" i="25" l="1"/>
  <c r="N523" i="25"/>
  <c r="H523" i="25" s="1"/>
  <c r="L523" i="25" s="1"/>
  <c r="I523" i="25" s="1"/>
  <c r="E350" i="22"/>
  <c r="A350" i="22"/>
  <c r="I349" i="22"/>
  <c r="O349" i="22" s="1"/>
  <c r="H349" i="22" s="1"/>
  <c r="C349" i="22"/>
  <c r="B524" i="25"/>
  <c r="M523" i="25"/>
  <c r="C524" i="25" l="1"/>
  <c r="B525" i="25"/>
  <c r="A524" i="25"/>
  <c r="P350" i="22"/>
  <c r="F350" i="22"/>
  <c r="G350" i="22"/>
  <c r="D350" i="22"/>
  <c r="B350" i="22"/>
  <c r="C350" i="22" l="1"/>
  <c r="I350" i="22"/>
  <c r="O350" i="22" s="1"/>
  <c r="H350" i="22" s="1"/>
  <c r="A525" i="25"/>
  <c r="C525" i="25"/>
  <c r="B526" i="25"/>
  <c r="E351" i="22"/>
  <c r="A351" i="22"/>
  <c r="F524" i="25"/>
  <c r="D524" i="25" l="1"/>
  <c r="F351" i="22"/>
  <c r="B351" i="22"/>
  <c r="P351" i="22"/>
  <c r="G351" i="22"/>
  <c r="D351" i="22"/>
  <c r="C526" i="25"/>
  <c r="B527" i="25"/>
  <c r="A526" i="25"/>
  <c r="F525" i="25"/>
  <c r="G524" i="25"/>
  <c r="N524" i="25" l="1"/>
  <c r="D525" i="25"/>
  <c r="I351" i="22"/>
  <c r="O351" i="22" s="1"/>
  <c r="H351" i="22" s="1"/>
  <c r="C351" i="22"/>
  <c r="A527" i="25"/>
  <c r="C527" i="25"/>
  <c r="B528" i="25"/>
  <c r="E352" i="22"/>
  <c r="A352" i="22"/>
  <c r="F526" i="25"/>
  <c r="G525" i="25"/>
  <c r="M524" i="25"/>
  <c r="H524" i="25" l="1"/>
  <c r="L524" i="25" s="1"/>
  <c r="D526" i="25"/>
  <c r="N525" i="25"/>
  <c r="B352" i="22"/>
  <c r="F352" i="22"/>
  <c r="G352" i="22"/>
  <c r="D352" i="22"/>
  <c r="P352" i="22"/>
  <c r="C528" i="25"/>
  <c r="A528" i="25"/>
  <c r="B529" i="25"/>
  <c r="F527" i="25"/>
  <c r="M525" i="25"/>
  <c r="G526" i="25"/>
  <c r="I524" i="25"/>
  <c r="N526" i="25" l="1"/>
  <c r="H525" i="25"/>
  <c r="L525" i="25" s="1"/>
  <c r="D527" i="25"/>
  <c r="E353" i="22"/>
  <c r="A353" i="22"/>
  <c r="I352" i="22"/>
  <c r="O352" i="22" s="1"/>
  <c r="H352" i="22" s="1"/>
  <c r="C352" i="22"/>
  <c r="A529" i="25"/>
  <c r="B530" i="25"/>
  <c r="C529" i="25"/>
  <c r="I525" i="25"/>
  <c r="F528" i="25"/>
  <c r="G527" i="25"/>
  <c r="M526" i="25"/>
  <c r="H526" i="25" l="1"/>
  <c r="L526" i="25" s="1"/>
  <c r="N527" i="25"/>
  <c r="D528" i="25"/>
  <c r="A530" i="25"/>
  <c r="C530" i="25"/>
  <c r="B531" i="25"/>
  <c r="B353" i="22"/>
  <c r="P353" i="22"/>
  <c r="G353" i="22"/>
  <c r="D353" i="22"/>
  <c r="F353" i="22"/>
  <c r="F529" i="25"/>
  <c r="G528" i="25"/>
  <c r="M527" i="25"/>
  <c r="I526" i="25"/>
  <c r="H527" i="25" l="1"/>
  <c r="L527" i="25" s="1"/>
  <c r="N528" i="25"/>
  <c r="D529" i="25"/>
  <c r="E354" i="22"/>
  <c r="A354" i="22"/>
  <c r="C353" i="22"/>
  <c r="I353" i="22"/>
  <c r="O353" i="22" s="1"/>
  <c r="H353" i="22" s="1"/>
  <c r="B532" i="25"/>
  <c r="C531" i="25"/>
  <c r="A531" i="25"/>
  <c r="F530" i="25"/>
  <c r="I527" i="25"/>
  <c r="G529" i="25"/>
  <c r="M528" i="25"/>
  <c r="H528" i="25" l="1"/>
  <c r="L528" i="25" s="1"/>
  <c r="D530" i="25"/>
  <c r="N529" i="25"/>
  <c r="B354" i="22"/>
  <c r="F354" i="22"/>
  <c r="G354" i="22"/>
  <c r="D354" i="22"/>
  <c r="P354" i="22"/>
  <c r="A532" i="25"/>
  <c r="B533" i="25"/>
  <c r="C532" i="25"/>
  <c r="M529" i="25"/>
  <c r="G530" i="25"/>
  <c r="F531" i="25"/>
  <c r="I528" i="25"/>
  <c r="D531" i="25" l="1"/>
  <c r="N530" i="25"/>
  <c r="H529" i="25"/>
  <c r="L529" i="25" s="1"/>
  <c r="E355" i="22"/>
  <c r="A355" i="22"/>
  <c r="A533" i="25"/>
  <c r="C533" i="25"/>
  <c r="B534" i="25"/>
  <c r="C354" i="22"/>
  <c r="I354" i="22"/>
  <c r="O354" i="22" s="1"/>
  <c r="H354" i="22" s="1"/>
  <c r="G531" i="25"/>
  <c r="F532" i="25"/>
  <c r="M530" i="25"/>
  <c r="I529" i="25"/>
  <c r="H530" i="25" l="1"/>
  <c r="L530" i="25" s="1"/>
  <c r="N531" i="25"/>
  <c r="D532" i="25"/>
  <c r="A534" i="25"/>
  <c r="C534" i="25"/>
  <c r="B535" i="25"/>
  <c r="B355" i="22"/>
  <c r="P355" i="22"/>
  <c r="G355" i="22"/>
  <c r="F355" i="22"/>
  <c r="D355" i="22"/>
  <c r="F533" i="25"/>
  <c r="G532" i="25"/>
  <c r="M531" i="25"/>
  <c r="I530" i="25"/>
  <c r="H531" i="25" l="1"/>
  <c r="L531" i="25" s="1"/>
  <c r="N532" i="25"/>
  <c r="D533" i="25"/>
  <c r="C355" i="22"/>
  <c r="I355" i="22"/>
  <c r="O355" i="22" s="1"/>
  <c r="H355" i="22" s="1"/>
  <c r="E356" i="22"/>
  <c r="A356" i="22"/>
  <c r="A535" i="25"/>
  <c r="B536" i="25"/>
  <c r="C535" i="25"/>
  <c r="F534" i="25"/>
  <c r="M532" i="25"/>
  <c r="G533" i="25"/>
  <c r="I531" i="25"/>
  <c r="H532" i="25" l="1"/>
  <c r="L532" i="25" s="1"/>
  <c r="D534" i="25"/>
  <c r="N533" i="25"/>
  <c r="A536" i="25"/>
  <c r="G536" i="25"/>
  <c r="P356" i="22"/>
  <c r="B356" i="22"/>
  <c r="F356" i="22"/>
  <c r="G356" i="22"/>
  <c r="D356" i="22"/>
  <c r="F535" i="25"/>
  <c r="M533" i="25"/>
  <c r="G534" i="25"/>
  <c r="I532" i="25"/>
  <c r="C536" i="25"/>
  <c r="H533" i="25" l="1"/>
  <c r="L533" i="25" s="1"/>
  <c r="N534" i="25"/>
  <c r="D535" i="25"/>
  <c r="I356" i="22"/>
  <c r="O356" i="22" s="1"/>
  <c r="H356" i="22" s="1"/>
  <c r="C356" i="22"/>
  <c r="E357" i="22"/>
  <c r="A357" i="22"/>
  <c r="M534" i="25"/>
  <c r="F536" i="25"/>
  <c r="G535" i="25"/>
  <c r="I533" i="25"/>
  <c r="D536" i="25" l="1"/>
  <c r="B537" i="25"/>
  <c r="N536" i="25"/>
  <c r="N535" i="25"/>
  <c r="H534" i="25"/>
  <c r="L534" i="25" s="1"/>
  <c r="B357" i="22"/>
  <c r="F357" i="22"/>
  <c r="D357" i="22"/>
  <c r="P357" i="22"/>
  <c r="G357" i="22"/>
  <c r="I534" i="25"/>
  <c r="M536" i="25"/>
  <c r="M535" i="25"/>
  <c r="H535" i="25" l="1"/>
  <c r="L535" i="25" s="1"/>
  <c r="H536" i="25"/>
  <c r="L536" i="25" s="1"/>
  <c r="I536" i="25" s="1"/>
  <c r="G537" i="25"/>
  <c r="A537" i="25"/>
  <c r="C357" i="22"/>
  <c r="I357" i="22"/>
  <c r="O357" i="22" s="1"/>
  <c r="H357" i="22" s="1"/>
  <c r="E358" i="22"/>
  <c r="A358" i="22"/>
  <c r="I535" i="25"/>
  <c r="C537" i="25"/>
  <c r="F358" i="22" l="1"/>
  <c r="G358" i="22"/>
  <c r="D358" i="22"/>
  <c r="P358" i="22"/>
  <c r="B358" i="22"/>
  <c r="F537" i="25"/>
  <c r="D537" i="25" l="1"/>
  <c r="N537" i="25"/>
  <c r="H537" i="25" s="1"/>
  <c r="L537" i="25" s="1"/>
  <c r="I537" i="25" s="1"/>
  <c r="E359" i="22"/>
  <c r="A359" i="22"/>
  <c r="I358" i="22"/>
  <c r="O358" i="22" s="1"/>
  <c r="H358" i="22" s="1"/>
  <c r="C358" i="22"/>
  <c r="B538" i="25"/>
  <c r="M537" i="25"/>
  <c r="C538" i="25" l="1"/>
  <c r="A538" i="25"/>
  <c r="B539" i="25"/>
  <c r="P359" i="22"/>
  <c r="G359" i="22"/>
  <c r="F359" i="22"/>
  <c r="B359" i="22"/>
  <c r="D359" i="22"/>
  <c r="E360" i="22" l="1"/>
  <c r="A360" i="22"/>
  <c r="A539" i="25"/>
  <c r="B540" i="25"/>
  <c r="C539" i="25"/>
  <c r="I359" i="22"/>
  <c r="O359" i="22" s="1"/>
  <c r="H359" i="22" s="1"/>
  <c r="C359" i="22"/>
  <c r="F538" i="25"/>
  <c r="D538" i="25" l="1"/>
  <c r="P360" i="22"/>
  <c r="F360" i="22"/>
  <c r="G360" i="22"/>
  <c r="D360" i="22"/>
  <c r="B360" i="22"/>
  <c r="A540" i="25"/>
  <c r="B541" i="25"/>
  <c r="C540" i="25"/>
  <c r="F539" i="25"/>
  <c r="G538" i="25"/>
  <c r="N538" i="25" l="1"/>
  <c r="D539" i="25"/>
  <c r="A541" i="25"/>
  <c r="B542" i="25"/>
  <c r="C541" i="25"/>
  <c r="I360" i="22"/>
  <c r="O360" i="22" s="1"/>
  <c r="H360" i="22" s="1"/>
  <c r="C360" i="22"/>
  <c r="E361" i="22"/>
  <c r="A361" i="22"/>
  <c r="G539" i="25"/>
  <c r="F540" i="25"/>
  <c r="M538" i="25"/>
  <c r="H538" i="25" l="1"/>
  <c r="L538" i="25" s="1"/>
  <c r="N539" i="25"/>
  <c r="D540" i="25"/>
  <c r="B361" i="22"/>
  <c r="P361" i="22"/>
  <c r="G361" i="22"/>
  <c r="F361" i="22"/>
  <c r="D361" i="22"/>
  <c r="A542" i="25"/>
  <c r="C542" i="25"/>
  <c r="B543" i="25"/>
  <c r="G540" i="25"/>
  <c r="F541" i="25"/>
  <c r="M539" i="25"/>
  <c r="I538" i="25"/>
  <c r="H539" i="25" l="1"/>
  <c r="L539" i="25" s="1"/>
  <c r="D541" i="25"/>
  <c r="N540" i="25"/>
  <c r="A543" i="25"/>
  <c r="B544" i="25"/>
  <c r="C543" i="25"/>
  <c r="C361" i="22"/>
  <c r="I361" i="22"/>
  <c r="O361" i="22" s="1"/>
  <c r="H361" i="22" s="1"/>
  <c r="E362" i="22"/>
  <c r="A362" i="22"/>
  <c r="G541" i="25"/>
  <c r="F542" i="25"/>
  <c r="I539" i="25"/>
  <c r="M540" i="25"/>
  <c r="D542" i="25" l="1"/>
  <c r="N541" i="25"/>
  <c r="H540" i="25"/>
  <c r="L540" i="25" s="1"/>
  <c r="B362" i="22"/>
  <c r="F362" i="22"/>
  <c r="G362" i="22"/>
  <c r="D362" i="22"/>
  <c r="P362" i="22"/>
  <c r="C544" i="25"/>
  <c r="A544" i="25"/>
  <c r="B545" i="25"/>
  <c r="I540" i="25"/>
  <c r="M541" i="25"/>
  <c r="F543" i="25"/>
  <c r="G542" i="25"/>
  <c r="H541" i="25" l="1"/>
  <c r="L541" i="25" s="1"/>
  <c r="N542" i="25"/>
  <c r="D543" i="25"/>
  <c r="I362" i="22"/>
  <c r="O362" i="22" s="1"/>
  <c r="H362" i="22" s="1"/>
  <c r="C362" i="22"/>
  <c r="A545" i="25"/>
  <c r="C545" i="25"/>
  <c r="B546" i="25"/>
  <c r="E363" i="22"/>
  <c r="A363" i="22"/>
  <c r="F544" i="25"/>
  <c r="M542" i="25"/>
  <c r="G543" i="25"/>
  <c r="I541" i="25"/>
  <c r="H542" i="25" l="1"/>
  <c r="L542" i="25" s="1"/>
  <c r="D544" i="25"/>
  <c r="N543" i="25"/>
  <c r="F363" i="22"/>
  <c r="G363" i="22"/>
  <c r="P363" i="22"/>
  <c r="B363" i="22"/>
  <c r="D363" i="22"/>
  <c r="A546" i="25"/>
  <c r="C546" i="25"/>
  <c r="B547" i="25"/>
  <c r="F545" i="25"/>
  <c r="M543" i="25"/>
  <c r="G544" i="25"/>
  <c r="I542" i="25"/>
  <c r="N544" i="25" l="1"/>
  <c r="H543" i="25"/>
  <c r="L543" i="25" s="1"/>
  <c r="D545" i="25"/>
  <c r="I363" i="22"/>
  <c r="O363" i="22" s="1"/>
  <c r="H363" i="22" s="1"/>
  <c r="C363" i="22"/>
  <c r="E364" i="22"/>
  <c r="A364" i="22"/>
  <c r="A547" i="25"/>
  <c r="B548" i="25"/>
  <c r="C547" i="25"/>
  <c r="I543" i="25"/>
  <c r="G545" i="25"/>
  <c r="F546" i="25"/>
  <c r="M544" i="25"/>
  <c r="H544" i="25" l="1"/>
  <c r="L544" i="25" s="1"/>
  <c r="D546" i="25"/>
  <c r="N545" i="25"/>
  <c r="C548" i="25"/>
  <c r="A548" i="25"/>
  <c r="B549" i="25"/>
  <c r="B364" i="22"/>
  <c r="F364" i="22"/>
  <c r="G364" i="22"/>
  <c r="D364" i="22"/>
  <c r="P364" i="22"/>
  <c r="F547" i="25"/>
  <c r="G546" i="25"/>
  <c r="M545" i="25"/>
  <c r="I544" i="25"/>
  <c r="H545" i="25" l="1"/>
  <c r="L545" i="25" s="1"/>
  <c r="N546" i="25"/>
  <c r="D547" i="25"/>
  <c r="E365" i="22"/>
  <c r="A365" i="22"/>
  <c r="C549" i="25"/>
  <c r="A549" i="25"/>
  <c r="B550" i="25"/>
  <c r="C364" i="22"/>
  <c r="I364" i="22"/>
  <c r="O364" i="22" s="1"/>
  <c r="H364" i="22" s="1"/>
  <c r="G547" i="25"/>
  <c r="I545" i="25"/>
  <c r="F548" i="25"/>
  <c r="M546" i="25"/>
  <c r="H546" i="25" l="1"/>
  <c r="L546" i="25" s="1"/>
  <c r="N547" i="25"/>
  <c r="D548" i="25"/>
  <c r="P365" i="22"/>
  <c r="G365" i="22"/>
  <c r="F365" i="22"/>
  <c r="B365" i="22"/>
  <c r="D365" i="22"/>
  <c r="B551" i="25"/>
  <c r="C550" i="25"/>
  <c r="A550" i="25"/>
  <c r="F549" i="25"/>
  <c r="G548" i="25"/>
  <c r="M547" i="25"/>
  <c r="I546" i="25"/>
  <c r="H547" i="25" l="1"/>
  <c r="L547" i="25" s="1"/>
  <c r="N548" i="25"/>
  <c r="D549" i="25"/>
  <c r="C365" i="22"/>
  <c r="I365" i="22"/>
  <c r="O365" i="22" s="1"/>
  <c r="H365" i="22" s="1"/>
  <c r="E366" i="22"/>
  <c r="A366" i="22"/>
  <c r="C551" i="25"/>
  <c r="B552" i="25"/>
  <c r="A551" i="25"/>
  <c r="F550" i="25"/>
  <c r="M548" i="25"/>
  <c r="G549" i="25"/>
  <c r="I547" i="25"/>
  <c r="H548" i="25" l="1"/>
  <c r="L548" i="25" s="1"/>
  <c r="D550" i="25"/>
  <c r="N549" i="25"/>
  <c r="D366" i="22"/>
  <c r="P366" i="22"/>
  <c r="B366" i="22"/>
  <c r="F366" i="22"/>
  <c r="G366" i="22"/>
  <c r="A552" i="25"/>
  <c r="C552" i="25"/>
  <c r="B553" i="25"/>
  <c r="F551" i="25"/>
  <c r="M549" i="25"/>
  <c r="G550" i="25"/>
  <c r="I548" i="25"/>
  <c r="N550" i="25" l="1"/>
  <c r="H549" i="25"/>
  <c r="L549" i="25" s="1"/>
  <c r="D551" i="25"/>
  <c r="A553" i="25"/>
  <c r="B554" i="25"/>
  <c r="C553" i="25"/>
  <c r="I366" i="22"/>
  <c r="O366" i="22" s="1"/>
  <c r="H366" i="22" s="1"/>
  <c r="C366" i="22"/>
  <c r="E367" i="22"/>
  <c r="A367" i="22"/>
  <c r="I549" i="25"/>
  <c r="G551" i="25"/>
  <c r="F552" i="25"/>
  <c r="M550" i="25"/>
  <c r="H550" i="25" l="1"/>
  <c r="L550" i="25" s="1"/>
  <c r="D552" i="25"/>
  <c r="N551" i="25"/>
  <c r="G367" i="22"/>
  <c r="P367" i="22"/>
  <c r="B367" i="22"/>
  <c r="F367" i="22"/>
  <c r="D367" i="22"/>
  <c r="A554" i="25"/>
  <c r="C554" i="25"/>
  <c r="B555" i="25"/>
  <c r="F553" i="25"/>
  <c r="M551" i="25"/>
  <c r="G552" i="25"/>
  <c r="I550" i="25"/>
  <c r="N552" i="25" l="1"/>
  <c r="H551" i="25"/>
  <c r="L551" i="25" s="1"/>
  <c r="D553" i="25"/>
  <c r="I367" i="22"/>
  <c r="O367" i="22" s="1"/>
  <c r="H367" i="22" s="1"/>
  <c r="C367" i="22"/>
  <c r="C555" i="25"/>
  <c r="B556" i="25"/>
  <c r="A555" i="25"/>
  <c r="E368" i="22"/>
  <c r="A368" i="22"/>
  <c r="I551" i="25"/>
  <c r="G553" i="25"/>
  <c r="F554" i="25"/>
  <c r="M552" i="25"/>
  <c r="D554" i="25" l="1"/>
  <c r="N553" i="25"/>
  <c r="H552" i="25"/>
  <c r="L552" i="25" s="1"/>
  <c r="P368" i="22"/>
  <c r="F368" i="22"/>
  <c r="G368" i="22"/>
  <c r="D368" i="22"/>
  <c r="B368" i="22"/>
  <c r="C556" i="25"/>
  <c r="A556" i="25"/>
  <c r="B557" i="25"/>
  <c r="I552" i="25"/>
  <c r="F555" i="25"/>
  <c r="G554" i="25"/>
  <c r="M553" i="25"/>
  <c r="H553" i="25" l="1"/>
  <c r="L553" i="25" s="1"/>
  <c r="N554" i="25"/>
  <c r="D555" i="25"/>
  <c r="C368" i="22"/>
  <c r="I368" i="22"/>
  <c r="O368" i="22" s="1"/>
  <c r="H368" i="22" s="1"/>
  <c r="B558" i="25"/>
  <c r="C557" i="25"/>
  <c r="A557" i="25"/>
  <c r="E369" i="22"/>
  <c r="A369" i="22"/>
  <c r="F556" i="25"/>
  <c r="I553" i="25"/>
  <c r="G555" i="25"/>
  <c r="M554" i="25"/>
  <c r="H554" i="25" l="1"/>
  <c r="L554" i="25" s="1"/>
  <c r="D556" i="25"/>
  <c r="N555" i="25"/>
  <c r="D369" i="22"/>
  <c r="F369" i="22"/>
  <c r="B369" i="22"/>
  <c r="P369" i="22"/>
  <c r="G369" i="22"/>
  <c r="A558" i="25"/>
  <c r="B559" i="25"/>
  <c r="C558" i="25"/>
  <c r="F557" i="25"/>
  <c r="G556" i="25"/>
  <c r="M555" i="25"/>
  <c r="I554" i="25"/>
  <c r="H555" i="25" l="1"/>
  <c r="L555" i="25" s="1"/>
  <c r="N556" i="25"/>
  <c r="D557" i="25"/>
  <c r="I369" i="22"/>
  <c r="O369" i="22" s="1"/>
  <c r="H369" i="22" s="1"/>
  <c r="C369" i="22"/>
  <c r="E370" i="22"/>
  <c r="A370" i="22"/>
  <c r="B560" i="25"/>
  <c r="C559" i="25"/>
  <c r="A559" i="25"/>
  <c r="F558" i="25"/>
  <c r="M556" i="25"/>
  <c r="G557" i="25"/>
  <c r="I555" i="25"/>
  <c r="H556" i="25" l="1"/>
  <c r="L556" i="25" s="1"/>
  <c r="D558" i="25"/>
  <c r="N557" i="25"/>
  <c r="P370" i="22"/>
  <c r="B370" i="22"/>
  <c r="F370" i="22"/>
  <c r="G370" i="22"/>
  <c r="D370" i="22"/>
  <c r="G560" i="25"/>
  <c r="A560" i="25"/>
  <c r="G558" i="25"/>
  <c r="I556" i="25"/>
  <c r="F559" i="25"/>
  <c r="M557" i="25"/>
  <c r="C560" i="25"/>
  <c r="H557" i="25" l="1"/>
  <c r="L557" i="25" s="1"/>
  <c r="N558" i="25"/>
  <c r="D559" i="25"/>
  <c r="E371" i="22"/>
  <c r="A371" i="22"/>
  <c r="I370" i="22"/>
  <c r="O370" i="22" s="1"/>
  <c r="H370" i="22" s="1"/>
  <c r="C370" i="22"/>
  <c r="M558" i="25"/>
  <c r="G559" i="25"/>
  <c r="I557" i="25"/>
  <c r="F560" i="25"/>
  <c r="N559" i="25" l="1"/>
  <c r="H558" i="25"/>
  <c r="L558" i="25" s="1"/>
  <c r="D560" i="25"/>
  <c r="B561" i="25"/>
  <c r="N560" i="25"/>
  <c r="F371" i="22"/>
  <c r="B371" i="22"/>
  <c r="P371" i="22"/>
  <c r="G371" i="22"/>
  <c r="D371" i="22"/>
  <c r="M559" i="25"/>
  <c r="I558" i="25"/>
  <c r="M560" i="25"/>
  <c r="H559" i="25" l="1"/>
  <c r="L559" i="25" s="1"/>
  <c r="H560" i="25"/>
  <c r="L560" i="25" s="1"/>
  <c r="I560" i="25" s="1"/>
  <c r="E372" i="22"/>
  <c r="A372" i="22"/>
  <c r="A561" i="25"/>
  <c r="G561" i="25"/>
  <c r="I371" i="22"/>
  <c r="O371" i="22" s="1"/>
  <c r="H371" i="22" s="1"/>
  <c r="C371" i="22"/>
  <c r="I559" i="25"/>
  <c r="C561" i="25"/>
  <c r="P372" i="22" l="1"/>
  <c r="B372" i="22"/>
  <c r="F372" i="22"/>
  <c r="G372" i="22"/>
  <c r="D372" i="22"/>
  <c r="F561" i="25"/>
  <c r="D561" i="25" l="1"/>
  <c r="B562" i="25"/>
  <c r="N561" i="25"/>
  <c r="I372" i="22"/>
  <c r="O372" i="22" s="1"/>
  <c r="H372" i="22" s="1"/>
  <c r="C372" i="22"/>
  <c r="E373" i="22"/>
  <c r="A373" i="22"/>
  <c r="M561" i="25"/>
  <c r="H561" i="25" l="1"/>
  <c r="L561" i="25" s="1"/>
  <c r="I561" i="25" s="1"/>
  <c r="G562" i="25"/>
  <c r="A562" i="25"/>
  <c r="D373" i="22"/>
  <c r="F373" i="22"/>
  <c r="G373" i="22"/>
  <c r="P373" i="22"/>
  <c r="B373" i="22"/>
  <c r="C562" i="25"/>
  <c r="E374" i="22" l="1"/>
  <c r="A374" i="22"/>
  <c r="C373" i="22"/>
  <c r="I373" i="22"/>
  <c r="O373" i="22" s="1"/>
  <c r="H373" i="22" s="1"/>
  <c r="F562" i="25"/>
  <c r="D562" i="25" l="1"/>
  <c r="B563" i="25"/>
  <c r="N562" i="25"/>
  <c r="B374" i="22"/>
  <c r="F374" i="22"/>
  <c r="G374" i="22"/>
  <c r="D374" i="22"/>
  <c r="P374" i="22"/>
  <c r="M562" i="25"/>
  <c r="H562" i="25" l="1"/>
  <c r="L562" i="25" s="1"/>
  <c r="I562" i="25" s="1"/>
  <c r="G563" i="25"/>
  <c r="A563" i="25"/>
  <c r="I374" i="22"/>
  <c r="O374" i="22" s="1"/>
  <c r="H374" i="22" s="1"/>
  <c r="C374" i="22"/>
  <c r="E375" i="22"/>
  <c r="A375" i="22"/>
  <c r="C563" i="25"/>
  <c r="F375" i="22" l="1"/>
  <c r="D375" i="22"/>
  <c r="B375" i="22"/>
  <c r="P375" i="22"/>
  <c r="G375" i="22"/>
  <c r="F563" i="25"/>
  <c r="D563" i="25" l="1"/>
  <c r="N563" i="25"/>
  <c r="H563" i="25" s="1"/>
  <c r="L563" i="25" s="1"/>
  <c r="I563" i="25" s="1"/>
  <c r="E376" i="22"/>
  <c r="A376" i="22"/>
  <c r="I375" i="22"/>
  <c r="O375" i="22" s="1"/>
  <c r="H375" i="22" s="1"/>
  <c r="C375" i="22"/>
  <c r="M563" i="25"/>
  <c r="B564" i="25"/>
  <c r="B565" i="25" l="1"/>
  <c r="C564" i="25"/>
  <c r="A564" i="25"/>
  <c r="D376" i="22"/>
  <c r="P376" i="22"/>
  <c r="B376" i="22"/>
  <c r="F376" i="22"/>
  <c r="G376" i="22"/>
  <c r="E377" i="22" l="1"/>
  <c r="A377" i="22"/>
  <c r="C376" i="22"/>
  <c r="I376" i="22"/>
  <c r="O376" i="22" s="1"/>
  <c r="H376" i="22" s="1"/>
  <c r="B566" i="25"/>
  <c r="C565" i="25"/>
  <c r="A565" i="25"/>
  <c r="F564" i="25"/>
  <c r="D564" i="25" l="1"/>
  <c r="P377" i="22"/>
  <c r="B377" i="22"/>
  <c r="F377" i="22"/>
  <c r="D377" i="22"/>
  <c r="G377" i="22"/>
  <c r="B567" i="25"/>
  <c r="A566" i="25"/>
  <c r="C566" i="25"/>
  <c r="F565" i="25"/>
  <c r="G564" i="25"/>
  <c r="N564" i="25" l="1"/>
  <c r="D565" i="25"/>
  <c r="I377" i="22"/>
  <c r="O377" i="22" s="1"/>
  <c r="H377" i="22" s="1"/>
  <c r="C377" i="22"/>
  <c r="E378" i="22"/>
  <c r="A378" i="22"/>
  <c r="B568" i="25"/>
  <c r="C567" i="25"/>
  <c r="A567" i="25"/>
  <c r="G565" i="25"/>
  <c r="F566" i="25"/>
  <c r="M564" i="25"/>
  <c r="H564" i="25" l="1"/>
  <c r="L564" i="25" s="1"/>
  <c r="D566" i="25"/>
  <c r="N565" i="25"/>
  <c r="P378" i="22"/>
  <c r="F378" i="22"/>
  <c r="B378" i="22"/>
  <c r="G378" i="22"/>
  <c r="D378" i="22"/>
  <c r="G568" i="25"/>
  <c r="A568" i="25"/>
  <c r="G566" i="25"/>
  <c r="I564" i="25"/>
  <c r="F567" i="25"/>
  <c r="M565" i="25"/>
  <c r="C568" i="25"/>
  <c r="H565" i="25" l="1"/>
  <c r="L565" i="25" s="1"/>
  <c r="N566" i="25"/>
  <c r="D567" i="25"/>
  <c r="E379" i="22"/>
  <c r="A379" i="22"/>
  <c r="I378" i="22"/>
  <c r="O378" i="22" s="1"/>
  <c r="H378" i="22" s="1"/>
  <c r="C378" i="22"/>
  <c r="M566" i="25"/>
  <c r="F568" i="25"/>
  <c r="G567" i="25"/>
  <c r="I565" i="25"/>
  <c r="N567" i="25" l="1"/>
  <c r="H566" i="25"/>
  <c r="L566" i="25" s="1"/>
  <c r="D568" i="25"/>
  <c r="N568" i="25"/>
  <c r="H568" i="25" s="1"/>
  <c r="L568" i="25" s="1"/>
  <c r="I568" i="25" s="1"/>
  <c r="F379" i="22"/>
  <c r="G379" i="22"/>
  <c r="P379" i="22"/>
  <c r="B379" i="22"/>
  <c r="D379" i="22"/>
  <c r="M567" i="25"/>
  <c r="B569" i="25"/>
  <c r="I566" i="25"/>
  <c r="M568" i="25"/>
  <c r="C569" i="25" l="1"/>
  <c r="B570" i="25"/>
  <c r="A569" i="25"/>
  <c r="H567" i="25"/>
  <c r="L567" i="25" s="1"/>
  <c r="E380" i="22"/>
  <c r="A380" i="22"/>
  <c r="I379" i="22"/>
  <c r="O379" i="22" s="1"/>
  <c r="H379" i="22" s="1"/>
  <c r="C379" i="22"/>
  <c r="I567" i="25"/>
  <c r="B380" i="22" l="1"/>
  <c r="F380" i="22"/>
  <c r="G380" i="22"/>
  <c r="D380" i="22"/>
  <c r="P380" i="22"/>
  <c r="B571" i="25"/>
  <c r="C570" i="25"/>
  <c r="A570" i="25"/>
  <c r="F569" i="25"/>
  <c r="D569" i="25" l="1"/>
  <c r="C380" i="22"/>
  <c r="I380" i="22"/>
  <c r="O380" i="22" s="1"/>
  <c r="H380" i="22" s="1"/>
  <c r="A571" i="25"/>
  <c r="B572" i="25"/>
  <c r="C571" i="25"/>
  <c r="E381" i="22"/>
  <c r="A381" i="22"/>
  <c r="F570" i="25"/>
  <c r="G569" i="25"/>
  <c r="D570" i="25" l="1"/>
  <c r="N569" i="25"/>
  <c r="G381" i="22"/>
  <c r="P381" i="22"/>
  <c r="B381" i="22"/>
  <c r="F381" i="22"/>
  <c r="D381" i="22"/>
  <c r="A572" i="25"/>
  <c r="C572" i="25"/>
  <c r="B573" i="25"/>
  <c r="M569" i="25"/>
  <c r="F571" i="25"/>
  <c r="G570" i="25"/>
  <c r="H569" i="25" l="1"/>
  <c r="L569" i="25" s="1"/>
  <c r="N570" i="25"/>
  <c r="D571" i="25"/>
  <c r="I381" i="22"/>
  <c r="O381" i="22" s="1"/>
  <c r="H381" i="22" s="1"/>
  <c r="C381" i="22"/>
  <c r="B574" i="25"/>
  <c r="A573" i="25"/>
  <c r="C573" i="25"/>
  <c r="E382" i="22"/>
  <c r="A382" i="22"/>
  <c r="F572" i="25"/>
  <c r="M570" i="25"/>
  <c r="G571" i="25"/>
  <c r="I569" i="25"/>
  <c r="H570" i="25" l="1"/>
  <c r="L570" i="25" s="1"/>
  <c r="D572" i="25"/>
  <c r="N571" i="25"/>
  <c r="F382" i="22"/>
  <c r="G382" i="22"/>
  <c r="D382" i="22"/>
  <c r="P382" i="22"/>
  <c r="B382" i="22"/>
  <c r="A574" i="25"/>
  <c r="G574" i="25"/>
  <c r="G572" i="25"/>
  <c r="I570" i="25"/>
  <c r="M571" i="25"/>
  <c r="F573" i="25"/>
  <c r="C574" i="25"/>
  <c r="N572" i="25" l="1"/>
  <c r="D573" i="25"/>
  <c r="H571" i="25"/>
  <c r="L571" i="25" s="1"/>
  <c r="I382" i="22"/>
  <c r="O382" i="22" s="1"/>
  <c r="H382" i="22" s="1"/>
  <c r="C382" i="22"/>
  <c r="E383" i="22"/>
  <c r="A383" i="22"/>
  <c r="I571" i="25"/>
  <c r="M572" i="25"/>
  <c r="F574" i="25"/>
  <c r="G573" i="25"/>
  <c r="H572" i="25" l="1"/>
  <c r="L572" i="25" s="1"/>
  <c r="N573" i="25"/>
  <c r="D574" i="25"/>
  <c r="B575" i="25"/>
  <c r="N574" i="25"/>
  <c r="H574" i="25" s="1"/>
  <c r="L574" i="25" s="1"/>
  <c r="I574" i="25" s="1"/>
  <c r="P383" i="22"/>
  <c r="B383" i="22"/>
  <c r="F383" i="22"/>
  <c r="D383" i="22"/>
  <c r="G383" i="22"/>
  <c r="I572" i="25"/>
  <c r="M574" i="25"/>
  <c r="M573" i="25"/>
  <c r="H573" i="25" l="1"/>
  <c r="L573" i="25" s="1"/>
  <c r="I383" i="22"/>
  <c r="O383" i="22" s="1"/>
  <c r="H383" i="22" s="1"/>
  <c r="C383" i="22"/>
  <c r="E384" i="22"/>
  <c r="A384" i="22"/>
  <c r="A575" i="25"/>
  <c r="G575" i="25"/>
  <c r="I573" i="25"/>
  <c r="C575" i="25"/>
  <c r="G384" i="22" l="1"/>
  <c r="F384" i="22"/>
  <c r="B384" i="22"/>
  <c r="D384" i="22"/>
  <c r="P384" i="22"/>
  <c r="F575" i="25"/>
  <c r="D575" i="25" l="1"/>
  <c r="B576" i="25"/>
  <c r="N575" i="25"/>
  <c r="H575" i="25" s="1"/>
  <c r="L575" i="25" s="1"/>
  <c r="I575" i="25" s="1"/>
  <c r="I384" i="22"/>
  <c r="O384" i="22" s="1"/>
  <c r="H384" i="22" s="1"/>
  <c r="C384" i="22"/>
  <c r="E385" i="22"/>
  <c r="A385" i="22"/>
  <c r="M575" i="25"/>
  <c r="G576" i="25" l="1"/>
  <c r="A576" i="25"/>
  <c r="P385" i="22"/>
  <c r="G385" i="22"/>
  <c r="D385" i="22"/>
  <c r="B385" i="22"/>
  <c r="F385" i="22"/>
  <c r="C576" i="25"/>
  <c r="C385" i="22" l="1"/>
  <c r="I385" i="22"/>
  <c r="O385" i="22" s="1"/>
  <c r="H385" i="22" s="1"/>
  <c r="E386" i="22"/>
  <c r="A386" i="22"/>
  <c r="F576" i="25"/>
  <c r="D576" i="25" l="1"/>
  <c r="B577" i="25"/>
  <c r="N576" i="25"/>
  <c r="F386" i="22"/>
  <c r="G386" i="22"/>
  <c r="P386" i="22"/>
  <c r="D386" i="22"/>
  <c r="B386" i="22"/>
  <c r="M576" i="25"/>
  <c r="H576" i="25" l="1"/>
  <c r="L576" i="25" s="1"/>
  <c r="I576" i="25" s="1"/>
  <c r="A577" i="25"/>
  <c r="G577" i="25"/>
  <c r="I386" i="22"/>
  <c r="O386" i="22" s="1"/>
  <c r="H386" i="22" s="1"/>
  <c r="C386" i="22"/>
  <c r="E387" i="22"/>
  <c r="A387" i="22"/>
  <c r="C577" i="25"/>
  <c r="G387" i="22" l="1"/>
  <c r="D387" i="22"/>
  <c r="P387" i="22"/>
  <c r="B387" i="22"/>
  <c r="F387" i="22"/>
  <c r="F577" i="25"/>
  <c r="D577" i="25" l="1"/>
  <c r="N577" i="25"/>
  <c r="H577" i="25" s="1"/>
  <c r="L577" i="25" s="1"/>
  <c r="I577" i="25" s="1"/>
  <c r="E388" i="22"/>
  <c r="A388" i="22"/>
  <c r="I387" i="22"/>
  <c r="O387" i="22" s="1"/>
  <c r="H387" i="22" s="1"/>
  <c r="C387" i="22"/>
  <c r="B578" i="25"/>
  <c r="M577" i="25"/>
  <c r="C578" i="25" l="1"/>
  <c r="A578" i="25"/>
  <c r="B579" i="25"/>
  <c r="D388" i="22"/>
  <c r="P388" i="22"/>
  <c r="B388" i="22"/>
  <c r="F388" i="22"/>
  <c r="G388" i="22"/>
  <c r="A579" i="25" l="1"/>
  <c r="C579" i="25"/>
  <c r="B580" i="25"/>
  <c r="E389" i="22"/>
  <c r="A389" i="22"/>
  <c r="C388" i="22"/>
  <c r="I388" i="22"/>
  <c r="O388" i="22" s="1"/>
  <c r="H388" i="22" s="1"/>
  <c r="F578" i="25"/>
  <c r="D578" i="25" l="1"/>
  <c r="B581" i="25"/>
  <c r="C580" i="25"/>
  <c r="A580" i="25"/>
  <c r="P389" i="22"/>
  <c r="B389" i="22"/>
  <c r="F389" i="22"/>
  <c r="G389" i="22"/>
  <c r="D389" i="22"/>
  <c r="F579" i="25"/>
  <c r="G578" i="25"/>
  <c r="N578" i="25" l="1"/>
  <c r="D579" i="25"/>
  <c r="A581" i="25"/>
  <c r="B582" i="25"/>
  <c r="C581" i="25"/>
  <c r="E390" i="22"/>
  <c r="A390" i="22"/>
  <c r="I389" i="22"/>
  <c r="O389" i="22" s="1"/>
  <c r="H389" i="22" s="1"/>
  <c r="C389" i="22"/>
  <c r="F580" i="25"/>
  <c r="G579" i="25"/>
  <c r="M578" i="25"/>
  <c r="H578" i="25" l="1"/>
  <c r="L578" i="25" s="1"/>
  <c r="N579" i="25"/>
  <c r="D580" i="25"/>
  <c r="D390" i="22"/>
  <c r="P390" i="22"/>
  <c r="B390" i="22"/>
  <c r="F390" i="22"/>
  <c r="G390" i="22"/>
  <c r="A582" i="25"/>
  <c r="C582" i="25"/>
  <c r="B583" i="25"/>
  <c r="G580" i="25"/>
  <c r="F581" i="25"/>
  <c r="M579" i="25"/>
  <c r="I578" i="25"/>
  <c r="H579" i="25" l="1"/>
  <c r="L579" i="25" s="1"/>
  <c r="D581" i="25"/>
  <c r="N580" i="25"/>
  <c r="A583" i="25"/>
  <c r="B584" i="25"/>
  <c r="C583" i="25"/>
  <c r="E391" i="22"/>
  <c r="A391" i="22"/>
  <c r="I390" i="22"/>
  <c r="O390" i="22" s="1"/>
  <c r="H390" i="22" s="1"/>
  <c r="C390" i="22"/>
  <c r="G581" i="25"/>
  <c r="M580" i="25"/>
  <c r="I579" i="25"/>
  <c r="F582" i="25"/>
  <c r="H580" i="25" l="1"/>
  <c r="L580" i="25" s="1"/>
  <c r="N581" i="25"/>
  <c r="D582" i="25"/>
  <c r="P391" i="22"/>
  <c r="B391" i="22"/>
  <c r="F391" i="22"/>
  <c r="D391" i="22"/>
  <c r="G391" i="22"/>
  <c r="A584" i="25"/>
  <c r="C584" i="25"/>
  <c r="B585" i="25"/>
  <c r="F583" i="25"/>
  <c r="G582" i="25"/>
  <c r="M581" i="25"/>
  <c r="I580" i="25"/>
  <c r="H581" i="25" l="1"/>
  <c r="L581" i="25" s="1"/>
  <c r="N582" i="25"/>
  <c r="D583" i="25"/>
  <c r="C585" i="25"/>
  <c r="B586" i="25"/>
  <c r="A585" i="25"/>
  <c r="C391" i="22"/>
  <c r="I391" i="22"/>
  <c r="O391" i="22" s="1"/>
  <c r="H391" i="22" s="1"/>
  <c r="E392" i="22"/>
  <c r="A392" i="22"/>
  <c r="F584" i="25"/>
  <c r="M582" i="25"/>
  <c r="G583" i="25"/>
  <c r="I581" i="25"/>
  <c r="H582" i="25" l="1"/>
  <c r="L582" i="25" s="1"/>
  <c r="D584" i="25"/>
  <c r="N583" i="25"/>
  <c r="G392" i="22"/>
  <c r="D392" i="22"/>
  <c r="F392" i="22"/>
  <c r="B392" i="22"/>
  <c r="P392" i="22"/>
  <c r="B587" i="25"/>
  <c r="C586" i="25"/>
  <c r="A586" i="25"/>
  <c r="F585" i="25"/>
  <c r="M583" i="25"/>
  <c r="G584" i="25"/>
  <c r="I582" i="25"/>
  <c r="N584" i="25" l="1"/>
  <c r="H583" i="25"/>
  <c r="L583" i="25" s="1"/>
  <c r="D585" i="25"/>
  <c r="E393" i="22"/>
  <c r="A393" i="22"/>
  <c r="B588" i="25"/>
  <c r="A587" i="25"/>
  <c r="C587" i="25"/>
  <c r="C392" i="22"/>
  <c r="I392" i="22"/>
  <c r="O392" i="22" s="1"/>
  <c r="H392" i="22" s="1"/>
  <c r="I583" i="25"/>
  <c r="F586" i="25"/>
  <c r="G585" i="25"/>
  <c r="M584" i="25"/>
  <c r="H584" i="25" l="1"/>
  <c r="L584" i="25" s="1"/>
  <c r="N585" i="25"/>
  <c r="D586" i="25"/>
  <c r="B589" i="25"/>
  <c r="C588" i="25"/>
  <c r="A588" i="25"/>
  <c r="F393" i="22"/>
  <c r="G393" i="22"/>
  <c r="D393" i="22"/>
  <c r="B393" i="22"/>
  <c r="P393" i="22"/>
  <c r="G586" i="25"/>
  <c r="F587" i="25"/>
  <c r="M585" i="25"/>
  <c r="I584" i="25"/>
  <c r="H585" i="25" l="1"/>
  <c r="L585" i="25" s="1"/>
  <c r="D587" i="25"/>
  <c r="N586" i="25"/>
  <c r="E394" i="22"/>
  <c r="A394" i="22"/>
  <c r="I393" i="22"/>
  <c r="O393" i="22" s="1"/>
  <c r="H393" i="22" s="1"/>
  <c r="C393" i="22"/>
  <c r="G589" i="25"/>
  <c r="A589" i="25"/>
  <c r="C589" i="25"/>
  <c r="G587" i="25"/>
  <c r="M586" i="25"/>
  <c r="I585" i="25"/>
  <c r="F588" i="25"/>
  <c r="H586" i="25" l="1"/>
  <c r="L586" i="25" s="1"/>
  <c r="N587" i="25"/>
  <c r="D588" i="25"/>
  <c r="D394" i="22"/>
  <c r="P394" i="22"/>
  <c r="G394" i="22"/>
  <c r="F394" i="22"/>
  <c r="B394" i="22"/>
  <c r="F589" i="25"/>
  <c r="G588" i="25"/>
  <c r="M587" i="25"/>
  <c r="I586" i="25"/>
  <c r="H587" i="25" l="1"/>
  <c r="L587" i="25" s="1"/>
  <c r="N588" i="25"/>
  <c r="D589" i="25"/>
  <c r="N589" i="25"/>
  <c r="H589" i="25" s="1"/>
  <c r="L589" i="25" s="1"/>
  <c r="I589" i="25" s="1"/>
  <c r="E395" i="22"/>
  <c r="A395" i="22"/>
  <c r="C394" i="22"/>
  <c r="I394" i="22"/>
  <c r="O394" i="22" s="1"/>
  <c r="H394" i="22" s="1"/>
  <c r="I587" i="25"/>
  <c r="B590" i="25"/>
  <c r="M589" i="25"/>
  <c r="M588" i="25"/>
  <c r="H588" i="25" l="1"/>
  <c r="L588" i="25" s="1"/>
  <c r="A590" i="25"/>
  <c r="C590" i="25"/>
  <c r="B591" i="25"/>
  <c r="D395" i="22"/>
  <c r="B395" i="22"/>
  <c r="F395" i="22"/>
  <c r="P395" i="22"/>
  <c r="G395" i="22"/>
  <c r="I588" i="25"/>
  <c r="A591" i="25" l="1"/>
  <c r="C591" i="25"/>
  <c r="B592" i="25"/>
  <c r="E396" i="22"/>
  <c r="A396" i="22"/>
  <c r="C395" i="22"/>
  <c r="I395" i="22"/>
  <c r="O395" i="22" s="1"/>
  <c r="H395" i="22" s="1"/>
  <c r="F590" i="25"/>
  <c r="D590" i="25" l="1"/>
  <c r="C592" i="25"/>
  <c r="B593" i="25"/>
  <c r="A592" i="25"/>
  <c r="F396" i="22"/>
  <c r="B396" i="22"/>
  <c r="P396" i="22"/>
  <c r="G396" i="22"/>
  <c r="D396" i="22"/>
  <c r="G590" i="25"/>
  <c r="F591" i="25"/>
  <c r="D591" i="25" l="1"/>
  <c r="N590" i="25"/>
  <c r="E397" i="22"/>
  <c r="A397" i="22"/>
  <c r="A593" i="25"/>
  <c r="C593" i="25"/>
  <c r="B594" i="25"/>
  <c r="I396" i="22"/>
  <c r="O396" i="22" s="1"/>
  <c r="H396" i="22" s="1"/>
  <c r="C396" i="22"/>
  <c r="G591" i="25"/>
  <c r="M590" i="25"/>
  <c r="F592" i="25"/>
  <c r="H590" i="25" l="1"/>
  <c r="L590" i="25" s="1"/>
  <c r="N591" i="25"/>
  <c r="D592" i="25"/>
  <c r="D397" i="22"/>
  <c r="F397" i="22"/>
  <c r="B397" i="22"/>
  <c r="P397" i="22"/>
  <c r="G397" i="22"/>
  <c r="G594" i="25"/>
  <c r="A594" i="25"/>
  <c r="G592" i="25"/>
  <c r="I590" i="25"/>
  <c r="F593" i="25"/>
  <c r="M591" i="25"/>
  <c r="C594" i="25"/>
  <c r="H591" i="25" l="1"/>
  <c r="L591" i="25" s="1"/>
  <c r="N592" i="25"/>
  <c r="D593" i="25"/>
  <c r="C397" i="22"/>
  <c r="I397" i="22"/>
  <c r="O397" i="22" s="1"/>
  <c r="H397" i="22" s="1"/>
  <c r="E398" i="22"/>
  <c r="A398" i="22"/>
  <c r="G593" i="25"/>
  <c r="M592" i="25"/>
  <c r="F594" i="25"/>
  <c r="I591" i="25"/>
  <c r="H592" i="25" l="1"/>
  <c r="L592" i="25" s="1"/>
  <c r="N593" i="25"/>
  <c r="D594" i="25"/>
  <c r="N594" i="25"/>
  <c r="H594" i="25" s="1"/>
  <c r="L594" i="25" s="1"/>
  <c r="I594" i="25" s="1"/>
  <c r="F398" i="22"/>
  <c r="G398" i="22"/>
  <c r="D398" i="22"/>
  <c r="P398" i="22"/>
  <c r="B398" i="22"/>
  <c r="M593" i="25"/>
  <c r="I592" i="25"/>
  <c r="B595" i="25"/>
  <c r="M594" i="25"/>
  <c r="H593" i="25" l="1"/>
  <c r="L593" i="25" s="1"/>
  <c r="B596" i="25"/>
  <c r="A595" i="25"/>
  <c r="C595" i="25"/>
  <c r="C398" i="22"/>
  <c r="I398" i="22"/>
  <c r="O398" i="22" s="1"/>
  <c r="H398" i="22" s="1"/>
  <c r="E399" i="22"/>
  <c r="A399" i="22"/>
  <c r="I593" i="25"/>
  <c r="B399" i="22" l="1"/>
  <c r="P399" i="22"/>
  <c r="G399" i="22"/>
  <c r="F399" i="22"/>
  <c r="D399" i="22"/>
  <c r="C596" i="25"/>
  <c r="A596" i="25"/>
  <c r="B597" i="25"/>
  <c r="F595" i="25"/>
  <c r="D595" i="25" l="1"/>
  <c r="A597" i="25"/>
  <c r="C597" i="25"/>
  <c r="B598" i="25"/>
  <c r="I399" i="22"/>
  <c r="O399" i="22" s="1"/>
  <c r="H399" i="22" s="1"/>
  <c r="C399" i="22"/>
  <c r="E400" i="22"/>
  <c r="A400" i="22"/>
  <c r="F596" i="25"/>
  <c r="G595" i="25"/>
  <c r="D596" i="25" l="1"/>
  <c r="N595" i="25"/>
  <c r="A598" i="25"/>
  <c r="C598" i="25"/>
  <c r="B599" i="25"/>
  <c r="G400" i="22"/>
  <c r="F400" i="22"/>
  <c r="B400" i="22"/>
  <c r="D400" i="22"/>
  <c r="P400" i="22"/>
  <c r="F597" i="25"/>
  <c r="M595" i="25"/>
  <c r="G596" i="25"/>
  <c r="H595" i="25" l="1"/>
  <c r="L595" i="25" s="1"/>
  <c r="N596" i="25"/>
  <c r="D597" i="25"/>
  <c r="I400" i="22"/>
  <c r="O400" i="22" s="1"/>
  <c r="H400" i="22" s="1"/>
  <c r="C400" i="22"/>
  <c r="B600" i="25"/>
  <c r="C599" i="25"/>
  <c r="A599" i="25"/>
  <c r="E401" i="22"/>
  <c r="A401" i="22"/>
  <c r="F598" i="25"/>
  <c r="M596" i="25"/>
  <c r="G597" i="25"/>
  <c r="I595" i="25"/>
  <c r="H596" i="25" l="1"/>
  <c r="L596" i="25" s="1"/>
  <c r="D598" i="25"/>
  <c r="N597" i="25"/>
  <c r="C600" i="25"/>
  <c r="B601" i="25"/>
  <c r="A600" i="25"/>
  <c r="F401" i="22"/>
  <c r="D401" i="22"/>
  <c r="G401" i="22"/>
  <c r="P401" i="22"/>
  <c r="B401" i="22"/>
  <c r="M597" i="25"/>
  <c r="G598" i="25"/>
  <c r="F599" i="25"/>
  <c r="I596" i="25"/>
  <c r="D599" i="25" l="1"/>
  <c r="N598" i="25"/>
  <c r="H597" i="25"/>
  <c r="L597" i="25" s="1"/>
  <c r="I401" i="22"/>
  <c r="O401" i="22" s="1"/>
  <c r="H401" i="22" s="1"/>
  <c r="C401" i="22"/>
  <c r="B602" i="25"/>
  <c r="C601" i="25"/>
  <c r="A601" i="25"/>
  <c r="E402" i="22"/>
  <c r="A402" i="22"/>
  <c r="G599" i="25"/>
  <c r="F600" i="25"/>
  <c r="M598" i="25"/>
  <c r="I597" i="25"/>
  <c r="H598" i="25" l="1"/>
  <c r="L598" i="25" s="1"/>
  <c r="N599" i="25"/>
  <c r="D600" i="25"/>
  <c r="A602" i="25"/>
  <c r="B603" i="25"/>
  <c r="C602" i="25"/>
  <c r="D402" i="22"/>
  <c r="P402" i="22"/>
  <c r="B402" i="22"/>
  <c r="F402" i="22"/>
  <c r="G402" i="22"/>
  <c r="G600" i="25"/>
  <c r="F601" i="25"/>
  <c r="M599" i="25"/>
  <c r="I598" i="25"/>
  <c r="H599" i="25" l="1"/>
  <c r="L599" i="25" s="1"/>
  <c r="D601" i="25"/>
  <c r="N600" i="25"/>
  <c r="E403" i="22"/>
  <c r="A403" i="22"/>
  <c r="B604" i="25"/>
  <c r="C603" i="25"/>
  <c r="A603" i="25"/>
  <c r="C402" i="22"/>
  <c r="I402" i="22"/>
  <c r="O402" i="22" s="1"/>
  <c r="H402" i="22" s="1"/>
  <c r="G601" i="25"/>
  <c r="I599" i="25"/>
  <c r="F602" i="25"/>
  <c r="M600" i="25"/>
  <c r="H600" i="25" l="1"/>
  <c r="L600" i="25" s="1"/>
  <c r="N601" i="25"/>
  <c r="D602" i="25"/>
  <c r="G604" i="25"/>
  <c r="A604" i="25"/>
  <c r="F403" i="22"/>
  <c r="D403" i="22"/>
  <c r="B403" i="22"/>
  <c r="P403" i="22"/>
  <c r="G403" i="22"/>
  <c r="I600" i="25"/>
  <c r="M601" i="25"/>
  <c r="F603" i="25"/>
  <c r="G602" i="25"/>
  <c r="C604" i="25"/>
  <c r="H601" i="25" l="1"/>
  <c r="L601" i="25" s="1"/>
  <c r="N602" i="25"/>
  <c r="D603" i="25"/>
  <c r="E404" i="22"/>
  <c r="A404" i="22"/>
  <c r="C403" i="22"/>
  <c r="I403" i="22"/>
  <c r="O403" i="22" s="1"/>
  <c r="H403" i="22" s="1"/>
  <c r="F604" i="25"/>
  <c r="M602" i="25"/>
  <c r="G603" i="25"/>
  <c r="I601" i="25"/>
  <c r="N603" i="25" l="1"/>
  <c r="H602" i="25"/>
  <c r="L602" i="25" s="1"/>
  <c r="D604" i="25"/>
  <c r="B605" i="25"/>
  <c r="N604" i="25"/>
  <c r="H604" i="25" s="1"/>
  <c r="L604" i="25" s="1"/>
  <c r="I604" i="25" s="1"/>
  <c r="B404" i="22"/>
  <c r="F404" i="22"/>
  <c r="G404" i="22"/>
  <c r="D404" i="22"/>
  <c r="P404" i="22"/>
  <c r="M603" i="25"/>
  <c r="M604" i="25"/>
  <c r="I602" i="25"/>
  <c r="H603" i="25" l="1"/>
  <c r="L603" i="25" s="1"/>
  <c r="A605" i="25"/>
  <c r="G605" i="25"/>
  <c r="E405" i="22"/>
  <c r="A405" i="22"/>
  <c r="C404" i="22"/>
  <c r="I404" i="22"/>
  <c r="O404" i="22" s="1"/>
  <c r="H404" i="22" s="1"/>
  <c r="C605" i="25"/>
  <c r="I603" i="25"/>
  <c r="P405" i="22" l="1"/>
  <c r="G405" i="22"/>
  <c r="D405" i="22"/>
  <c r="F405" i="22"/>
  <c r="B405" i="22"/>
  <c r="F605" i="25"/>
  <c r="D605" i="25" l="1"/>
  <c r="B606" i="25"/>
  <c r="N605" i="25"/>
  <c r="H605" i="25" s="1"/>
  <c r="L605" i="25" s="1"/>
  <c r="I605" i="25" s="1"/>
  <c r="E406" i="22"/>
  <c r="A406" i="22"/>
  <c r="I405" i="22"/>
  <c r="O405" i="22" s="1"/>
  <c r="H405" i="22" s="1"/>
  <c r="C405" i="22"/>
  <c r="M605" i="25"/>
  <c r="A606" i="25" l="1"/>
  <c r="G606" i="25"/>
  <c r="D406" i="22"/>
  <c r="P406" i="22"/>
  <c r="G406" i="22"/>
  <c r="F406" i="22"/>
  <c r="B406" i="22"/>
  <c r="C606" i="25"/>
  <c r="E407" i="22" l="1"/>
  <c r="A407" i="22"/>
  <c r="C406" i="22"/>
  <c r="I406" i="22"/>
  <c r="O406" i="22" s="1"/>
  <c r="H406" i="22" s="1"/>
  <c r="F606" i="25"/>
  <c r="D606" i="25" l="1"/>
  <c r="N606" i="25"/>
  <c r="H606" i="25" s="1"/>
  <c r="L606" i="25" s="1"/>
  <c r="I606" i="25" s="1"/>
  <c r="F407" i="22"/>
  <c r="D407" i="22"/>
  <c r="P407" i="22"/>
  <c r="B407" i="22"/>
  <c r="G407" i="22"/>
  <c r="M606" i="25"/>
  <c r="B607" i="25"/>
  <c r="C607" i="25" l="1"/>
  <c r="B608" i="25"/>
  <c r="A607" i="25"/>
  <c r="E408" i="22"/>
  <c r="A408" i="22"/>
  <c r="C407" i="22"/>
  <c r="I407" i="22"/>
  <c r="O407" i="22" s="1"/>
  <c r="H407" i="22" s="1"/>
  <c r="F408" i="22" l="1"/>
  <c r="G408" i="22"/>
  <c r="D408" i="22"/>
  <c r="P408" i="22"/>
  <c r="B408" i="22"/>
  <c r="A608" i="25"/>
  <c r="B609" i="25"/>
  <c r="C608" i="25"/>
  <c r="F607" i="25"/>
  <c r="D607" i="25" l="1"/>
  <c r="I408" i="22"/>
  <c r="O408" i="22" s="1"/>
  <c r="H408" i="22" s="1"/>
  <c r="C408" i="22"/>
  <c r="A609" i="25"/>
  <c r="B610" i="25"/>
  <c r="C609" i="25"/>
  <c r="E409" i="22"/>
  <c r="A409" i="22"/>
  <c r="F608" i="25"/>
  <c r="G607" i="25"/>
  <c r="D608" i="25" l="1"/>
  <c r="N607" i="25"/>
  <c r="B409" i="22"/>
  <c r="P409" i="22"/>
  <c r="G409" i="22"/>
  <c r="F409" i="22"/>
  <c r="D409" i="22"/>
  <c r="C610" i="25"/>
  <c r="A610" i="25"/>
  <c r="B611" i="25"/>
  <c r="F609" i="25"/>
  <c r="G608" i="25"/>
  <c r="M607" i="25"/>
  <c r="H607" i="25" l="1"/>
  <c r="L607" i="25" s="1"/>
  <c r="N608" i="25"/>
  <c r="D609" i="25"/>
  <c r="I409" i="22"/>
  <c r="O409" i="22" s="1"/>
  <c r="H409" i="22" s="1"/>
  <c r="C409" i="22"/>
  <c r="E410" i="22"/>
  <c r="A410" i="22"/>
  <c r="B612" i="25"/>
  <c r="A611" i="25"/>
  <c r="C611" i="25"/>
  <c r="F610" i="25"/>
  <c r="M608" i="25"/>
  <c r="G609" i="25"/>
  <c r="I607" i="25"/>
  <c r="H608" i="25" l="1"/>
  <c r="L608" i="25" s="1"/>
  <c r="D610" i="25"/>
  <c r="N609" i="25"/>
  <c r="A612" i="25"/>
  <c r="B613" i="25"/>
  <c r="C612" i="25"/>
  <c r="F410" i="22"/>
  <c r="G410" i="22"/>
  <c r="D410" i="22"/>
  <c r="P410" i="22"/>
  <c r="B410" i="22"/>
  <c r="F611" i="25"/>
  <c r="G610" i="25"/>
  <c r="M609" i="25"/>
  <c r="I608" i="25"/>
  <c r="H609" i="25" l="1"/>
  <c r="L609" i="25" s="1"/>
  <c r="N610" i="25"/>
  <c r="D611" i="25"/>
  <c r="E411" i="22"/>
  <c r="A411" i="22"/>
  <c r="C410" i="22"/>
  <c r="I410" i="22"/>
  <c r="O410" i="22" s="1"/>
  <c r="H410" i="22" s="1"/>
  <c r="A613" i="25"/>
  <c r="C613" i="25"/>
  <c r="B614" i="25"/>
  <c r="F612" i="25"/>
  <c r="I609" i="25"/>
  <c r="G611" i="25"/>
  <c r="M610" i="25"/>
  <c r="H610" i="25" l="1"/>
  <c r="L610" i="25" s="1"/>
  <c r="D612" i="25"/>
  <c r="N611" i="25"/>
  <c r="B615" i="25"/>
  <c r="A614" i="25"/>
  <c r="C614" i="25"/>
  <c r="F411" i="22"/>
  <c r="D411" i="22"/>
  <c r="B411" i="22"/>
  <c r="P411" i="22"/>
  <c r="G411" i="22"/>
  <c r="F613" i="25"/>
  <c r="M611" i="25"/>
  <c r="G612" i="25"/>
  <c r="I610" i="25"/>
  <c r="N612" i="25" l="1"/>
  <c r="H611" i="25"/>
  <c r="L611" i="25" s="1"/>
  <c r="D613" i="25"/>
  <c r="B616" i="25"/>
  <c r="A615" i="25"/>
  <c r="C615" i="25"/>
  <c r="E412" i="22"/>
  <c r="A412" i="22"/>
  <c r="I411" i="22"/>
  <c r="O411" i="22" s="1"/>
  <c r="H411" i="22" s="1"/>
  <c r="C411" i="22"/>
  <c r="I611" i="25"/>
  <c r="F614" i="25"/>
  <c r="G613" i="25"/>
  <c r="M612" i="25"/>
  <c r="H612" i="25" l="1"/>
  <c r="L612" i="25" s="1"/>
  <c r="N613" i="25"/>
  <c r="D614" i="25"/>
  <c r="F412" i="22"/>
  <c r="B412" i="22"/>
  <c r="G412" i="22"/>
  <c r="D412" i="22"/>
  <c r="P412" i="22"/>
  <c r="C616" i="25"/>
  <c r="A616" i="25"/>
  <c r="B617" i="25"/>
  <c r="F615" i="25"/>
  <c r="G614" i="25"/>
  <c r="M613" i="25"/>
  <c r="I612" i="25"/>
  <c r="H613" i="25" l="1"/>
  <c r="L613" i="25" s="1"/>
  <c r="N614" i="25"/>
  <c r="D615" i="25"/>
  <c r="B618" i="25"/>
  <c r="A617" i="25"/>
  <c r="C617" i="25"/>
  <c r="I412" i="22"/>
  <c r="O412" i="22" s="1"/>
  <c r="H412" i="22" s="1"/>
  <c r="C412" i="22"/>
  <c r="E413" i="22"/>
  <c r="A413" i="22"/>
  <c r="I613" i="25"/>
  <c r="G615" i="25"/>
  <c r="F616" i="25"/>
  <c r="M614" i="25"/>
  <c r="H614" i="25" l="1"/>
  <c r="L614" i="25" s="1"/>
  <c r="D616" i="25"/>
  <c r="N615" i="25"/>
  <c r="G413" i="22"/>
  <c r="P413" i="22"/>
  <c r="B413" i="22"/>
  <c r="F413" i="22"/>
  <c r="D413" i="22"/>
  <c r="A618" i="25"/>
  <c r="B619" i="25"/>
  <c r="C618" i="25"/>
  <c r="F617" i="25"/>
  <c r="M615" i="25"/>
  <c r="G616" i="25"/>
  <c r="I614" i="25"/>
  <c r="N616" i="25" l="1"/>
  <c r="H615" i="25"/>
  <c r="L615" i="25" s="1"/>
  <c r="D617" i="25"/>
  <c r="I413" i="22"/>
  <c r="O413" i="22" s="1"/>
  <c r="H413" i="22" s="1"/>
  <c r="C413" i="22"/>
  <c r="E414" i="22"/>
  <c r="A414" i="22"/>
  <c r="A619" i="25"/>
  <c r="G619" i="25"/>
  <c r="M616" i="25"/>
  <c r="F618" i="25"/>
  <c r="G617" i="25"/>
  <c r="I615" i="25"/>
  <c r="C619" i="25"/>
  <c r="D618" i="25" l="1"/>
  <c r="N617" i="25"/>
  <c r="H616" i="25"/>
  <c r="L616" i="25" s="1"/>
  <c r="P414" i="22"/>
  <c r="B414" i="22"/>
  <c r="F414" i="22"/>
  <c r="D414" i="22"/>
  <c r="G414" i="22"/>
  <c r="F619" i="25"/>
  <c r="G618" i="25"/>
  <c r="M617" i="25"/>
  <c r="I616" i="25"/>
  <c r="H617" i="25" l="1"/>
  <c r="L617" i="25" s="1"/>
  <c r="N618" i="25"/>
  <c r="D619" i="25"/>
  <c r="B620" i="25"/>
  <c r="N619" i="25"/>
  <c r="H619" i="25" s="1"/>
  <c r="L619" i="25" s="1"/>
  <c r="I619" i="25" s="1"/>
  <c r="I414" i="22"/>
  <c r="O414" i="22" s="1"/>
  <c r="H414" i="22" s="1"/>
  <c r="C414" i="22"/>
  <c r="E415" i="22"/>
  <c r="A415" i="22"/>
  <c r="M619" i="25"/>
  <c r="I617" i="25"/>
  <c r="M618" i="25"/>
  <c r="H618" i="25" l="1"/>
  <c r="L618" i="25" s="1"/>
  <c r="G620" i="25"/>
  <c r="A620" i="25"/>
  <c r="F415" i="22"/>
  <c r="G415" i="22"/>
  <c r="P415" i="22"/>
  <c r="B415" i="22"/>
  <c r="D415" i="22"/>
  <c r="I618" i="25"/>
  <c r="C620" i="25"/>
  <c r="E416" i="22" l="1"/>
  <c r="A416" i="22"/>
  <c r="I415" i="22"/>
  <c r="O415" i="22" s="1"/>
  <c r="H415" i="22" s="1"/>
  <c r="C415" i="22"/>
  <c r="F620" i="25"/>
  <c r="D620" i="25" l="1"/>
  <c r="N620" i="25"/>
  <c r="H620" i="25" s="1"/>
  <c r="L620" i="25" s="1"/>
  <c r="I620" i="25" s="1"/>
  <c r="P416" i="22"/>
  <c r="G416" i="22"/>
  <c r="F416" i="22"/>
  <c r="B416" i="22"/>
  <c r="D416" i="22"/>
  <c r="B621" i="25"/>
  <c r="M620" i="25"/>
  <c r="B622" i="25" l="1"/>
  <c r="C621" i="25"/>
  <c r="A621" i="25"/>
  <c r="E417" i="22"/>
  <c r="A417" i="22"/>
  <c r="I416" i="22"/>
  <c r="O416" i="22" s="1"/>
  <c r="H416" i="22" s="1"/>
  <c r="C416" i="22"/>
  <c r="F417" i="22" l="1"/>
  <c r="D417" i="22"/>
  <c r="B417" i="22"/>
  <c r="P417" i="22"/>
  <c r="G417" i="22"/>
  <c r="A622" i="25"/>
  <c r="C622" i="25" s="1"/>
  <c r="B623" i="25"/>
  <c r="F621" i="25"/>
  <c r="D621" i="25" l="1"/>
  <c r="A623" i="25"/>
  <c r="C623" i="25" s="1"/>
  <c r="B624" i="25"/>
  <c r="E418" i="22"/>
  <c r="A418" i="22"/>
  <c r="C417" i="22"/>
  <c r="I417" i="22"/>
  <c r="O417" i="22" s="1"/>
  <c r="H417" i="22" s="1"/>
  <c r="F622" i="25"/>
  <c r="G621" i="25"/>
  <c r="N621" i="25" l="1"/>
  <c r="D622" i="25"/>
  <c r="F418" i="22"/>
  <c r="B418" i="22"/>
  <c r="D418" i="22"/>
  <c r="P418" i="22"/>
  <c r="G418" i="22"/>
  <c r="G624" i="25"/>
  <c r="A624" i="25"/>
  <c r="G622" i="25"/>
  <c r="M621" i="25"/>
  <c r="F623" i="25"/>
  <c r="C624" i="25"/>
  <c r="H621" i="25" l="1"/>
  <c r="L621" i="25" s="1"/>
  <c r="D623" i="25"/>
  <c r="N622" i="25"/>
  <c r="C418" i="22"/>
  <c r="I418" i="22"/>
  <c r="O418" i="22" s="1"/>
  <c r="H418" i="22" s="1"/>
  <c r="E419" i="22"/>
  <c r="A419" i="22"/>
  <c r="F624" i="25"/>
  <c r="G623" i="25"/>
  <c r="M622" i="25"/>
  <c r="I621" i="25"/>
  <c r="H622" i="25" l="1"/>
  <c r="L622" i="25" s="1"/>
  <c r="N623" i="25"/>
  <c r="D624" i="25"/>
  <c r="N624" i="25"/>
  <c r="H624" i="25" s="1"/>
  <c r="L624" i="25" s="1"/>
  <c r="I624" i="25" s="1"/>
  <c r="D419" i="22"/>
  <c r="B419" i="22"/>
  <c r="P419" i="22"/>
  <c r="G419" i="22"/>
  <c r="F419" i="22"/>
  <c r="M623" i="25"/>
  <c r="I622" i="25"/>
  <c r="B625" i="25"/>
  <c r="M624" i="25"/>
  <c r="H623" i="25" l="1"/>
  <c r="L623" i="25" s="1"/>
  <c r="A625" i="25"/>
  <c r="C625" i="25" s="1"/>
  <c r="B626" i="25"/>
  <c r="C419" i="22"/>
  <c r="I419" i="22"/>
  <c r="O419" i="22" s="1"/>
  <c r="H419" i="22" s="1"/>
  <c r="E420" i="22"/>
  <c r="A420" i="22"/>
  <c r="I623" i="25"/>
  <c r="F420" i="22" l="1"/>
  <c r="B420" i="22"/>
  <c r="D420" i="22"/>
  <c r="P420" i="22"/>
  <c r="G420" i="22"/>
  <c r="A626" i="25"/>
  <c r="C626" i="25" s="1"/>
  <c r="B627" i="25"/>
  <c r="F625" i="25"/>
  <c r="D625" i="25" l="1"/>
  <c r="B628" i="25"/>
  <c r="A627" i="25"/>
  <c r="C627" i="25" s="1"/>
  <c r="I420" i="22"/>
  <c r="O420" i="22" s="1"/>
  <c r="H420" i="22" s="1"/>
  <c r="C420" i="22"/>
  <c r="E421" i="22"/>
  <c r="A421" i="22"/>
  <c r="F626" i="25"/>
  <c r="G625" i="25"/>
  <c r="N625" i="25" l="1"/>
  <c r="D626" i="25"/>
  <c r="P421" i="22"/>
  <c r="B421" i="22"/>
  <c r="F421" i="22"/>
  <c r="D421" i="22"/>
  <c r="G421" i="22"/>
  <c r="A628" i="25"/>
  <c r="C628" i="25" s="1"/>
  <c r="B629" i="25"/>
  <c r="G626" i="25"/>
  <c r="F627" i="25"/>
  <c r="M625" i="25"/>
  <c r="H625" i="25" l="1"/>
  <c r="L625" i="25" s="1"/>
  <c r="D627" i="25"/>
  <c r="N626" i="25"/>
  <c r="C421" i="22"/>
  <c r="I421" i="22"/>
  <c r="O421" i="22" s="1"/>
  <c r="H421" i="22" s="1"/>
  <c r="A629" i="25"/>
  <c r="C629" i="25" s="1"/>
  <c r="B630" i="25"/>
  <c r="E422" i="22"/>
  <c r="A422" i="22"/>
  <c r="M626" i="25"/>
  <c r="F628" i="25"/>
  <c r="G627" i="25"/>
  <c r="I625" i="25"/>
  <c r="H626" i="25" l="1"/>
  <c r="L626" i="25" s="1"/>
  <c r="N627" i="25"/>
  <c r="D628" i="25"/>
  <c r="B631" i="25"/>
  <c r="A630" i="25"/>
  <c r="C630" i="25" s="1"/>
  <c r="D422" i="22"/>
  <c r="P422" i="22"/>
  <c r="G422" i="22"/>
  <c r="F422" i="22"/>
  <c r="B422" i="22"/>
  <c r="F629" i="25"/>
  <c r="I626" i="25"/>
  <c r="G628" i="25"/>
  <c r="M627" i="25"/>
  <c r="H627" i="25" l="1"/>
  <c r="L627" i="25" s="1"/>
  <c r="D629" i="25"/>
  <c r="N628" i="25"/>
  <c r="E423" i="22"/>
  <c r="A423" i="22"/>
  <c r="I422" i="22"/>
  <c r="O422" i="22" s="1"/>
  <c r="H422" i="22" s="1"/>
  <c r="C422" i="22"/>
  <c r="A631" i="25"/>
  <c r="C631" i="25" s="1"/>
  <c r="B632" i="25"/>
  <c r="G629" i="25"/>
  <c r="I627" i="25"/>
  <c r="M628" i="25"/>
  <c r="F630" i="25"/>
  <c r="N629" i="25" l="1"/>
  <c r="H628" i="25"/>
  <c r="L628" i="25" s="1"/>
  <c r="D630" i="25"/>
  <c r="A632" i="25"/>
  <c r="G632" i="25"/>
  <c r="P423" i="22"/>
  <c r="G423" i="22"/>
  <c r="F423" i="22"/>
  <c r="B423" i="22"/>
  <c r="D423" i="22"/>
  <c r="F631" i="25"/>
  <c r="I628" i="25"/>
  <c r="M629" i="25"/>
  <c r="G630" i="25"/>
  <c r="C632" i="25"/>
  <c r="D631" i="25" l="1"/>
  <c r="H629" i="25"/>
  <c r="L629" i="25" s="1"/>
  <c r="N630" i="25"/>
  <c r="E424" i="22"/>
  <c r="A424" i="22"/>
  <c r="I423" i="22"/>
  <c r="O423" i="22" s="1"/>
  <c r="H423" i="22" s="1"/>
  <c r="C423" i="22"/>
  <c r="G631" i="25"/>
  <c r="M630" i="25"/>
  <c r="F632" i="25"/>
  <c r="I629" i="25"/>
  <c r="H630" i="25" l="1"/>
  <c r="L630" i="25" s="1"/>
  <c r="N631" i="25"/>
  <c r="D632" i="25"/>
  <c r="B633" i="25"/>
  <c r="N632" i="25"/>
  <c r="B424" i="22"/>
  <c r="F424" i="22"/>
  <c r="G424" i="22"/>
  <c r="D424" i="22"/>
  <c r="P424" i="22"/>
  <c r="I630" i="25"/>
  <c r="M632" i="25"/>
  <c r="M631" i="25"/>
  <c r="H631" i="25" l="1"/>
  <c r="L631" i="25" s="1"/>
  <c r="H632" i="25"/>
  <c r="L632" i="25" s="1"/>
  <c r="I632" i="25" s="1"/>
  <c r="C424" i="22"/>
  <c r="I424" i="22"/>
  <c r="O424" i="22" s="1"/>
  <c r="H424" i="22" s="1"/>
  <c r="G633" i="25"/>
  <c r="A633" i="25"/>
  <c r="E425" i="22"/>
  <c r="A425" i="22"/>
  <c r="I631" i="25"/>
  <c r="C633" i="25"/>
  <c r="B425" i="22" l="1"/>
  <c r="P425" i="22"/>
  <c r="G425" i="22"/>
  <c r="F425" i="22"/>
  <c r="D425" i="22"/>
  <c r="F633" i="25"/>
  <c r="D633" i="25" l="1"/>
  <c r="N633" i="25"/>
  <c r="H633" i="25" s="1"/>
  <c r="L633" i="25" s="1"/>
  <c r="I633" i="25" s="1"/>
  <c r="E426" i="22"/>
  <c r="A426" i="22"/>
  <c r="I425" i="22"/>
  <c r="O425" i="22" s="1"/>
  <c r="H425" i="22" s="1"/>
  <c r="C425" i="22"/>
  <c r="B634" i="25"/>
  <c r="M633" i="25"/>
  <c r="A634" i="25" l="1"/>
  <c r="C634" i="25" s="1"/>
  <c r="B635" i="25"/>
  <c r="B426" i="22"/>
  <c r="G426" i="22"/>
  <c r="F426" i="22"/>
  <c r="D426" i="22"/>
  <c r="P426" i="22"/>
  <c r="E427" i="22" l="1"/>
  <c r="A427" i="22"/>
  <c r="B636" i="25"/>
  <c r="A635" i="25"/>
  <c r="C635" i="25" s="1"/>
  <c r="I426" i="22"/>
  <c r="O426" i="22" s="1"/>
  <c r="H426" i="22" s="1"/>
  <c r="C426" i="22"/>
  <c r="F634" i="25"/>
  <c r="D634" i="25" l="1"/>
  <c r="C636" i="25"/>
  <c r="B637" i="25"/>
  <c r="A636" i="25"/>
  <c r="P427" i="22"/>
  <c r="B427" i="22"/>
  <c r="F427" i="22"/>
  <c r="D427" i="22"/>
  <c r="G427" i="22"/>
  <c r="F635" i="25"/>
  <c r="G634" i="25"/>
  <c r="N634" i="25" l="1"/>
  <c r="D635" i="25"/>
  <c r="C427" i="22"/>
  <c r="I427" i="22"/>
  <c r="O427" i="22" s="1"/>
  <c r="H427" i="22" s="1"/>
  <c r="A637" i="25"/>
  <c r="C637" i="25" s="1"/>
  <c r="E428" i="22"/>
  <c r="A428" i="22"/>
  <c r="B638" i="25"/>
  <c r="M634" i="25"/>
  <c r="F636" i="25"/>
  <c r="G635" i="25"/>
  <c r="H634" i="25" l="1"/>
  <c r="L634" i="25" s="1"/>
  <c r="N635" i="25"/>
  <c r="D636" i="25"/>
  <c r="A638" i="25"/>
  <c r="C638" i="25" s="1"/>
  <c r="B639" i="25"/>
  <c r="D428" i="22"/>
  <c r="P428" i="22"/>
  <c r="B428" i="22"/>
  <c r="F428" i="22"/>
  <c r="G428" i="22"/>
  <c r="F637" i="25"/>
  <c r="M635" i="25"/>
  <c r="G636" i="25"/>
  <c r="I634" i="25"/>
  <c r="H635" i="25" l="1"/>
  <c r="L635" i="25" s="1"/>
  <c r="D637" i="25"/>
  <c r="N636" i="25"/>
  <c r="C428" i="22"/>
  <c r="I428" i="22"/>
  <c r="O428" i="22" s="1"/>
  <c r="H428" i="22" s="1"/>
  <c r="B640" i="25"/>
  <c r="A639" i="25"/>
  <c r="C639" i="25" s="1"/>
  <c r="E429" i="22"/>
  <c r="A429" i="22"/>
  <c r="F638" i="25"/>
  <c r="I635" i="25"/>
  <c r="M636" i="25"/>
  <c r="G637" i="25"/>
  <c r="D638" i="25" l="1"/>
  <c r="N637" i="25"/>
  <c r="H636" i="25"/>
  <c r="L636" i="25" s="1"/>
  <c r="F429" i="22"/>
  <c r="D429" i="22"/>
  <c r="B429" i="22"/>
  <c r="P429" i="22"/>
  <c r="G429" i="22"/>
  <c r="A640" i="25"/>
  <c r="C640" i="25" s="1"/>
  <c r="B641" i="25"/>
  <c r="M637" i="25"/>
  <c r="F639" i="25"/>
  <c r="G638" i="25"/>
  <c r="I636" i="25"/>
  <c r="H637" i="25" l="1"/>
  <c r="L637" i="25" s="1"/>
  <c r="N638" i="25"/>
  <c r="D639" i="25"/>
  <c r="E430" i="22"/>
  <c r="A430" i="22"/>
  <c r="A641" i="25"/>
  <c r="C641" i="25" s="1"/>
  <c r="B642" i="25"/>
  <c r="C429" i="22"/>
  <c r="I429" i="22"/>
  <c r="O429" i="22" s="1"/>
  <c r="H429" i="22" s="1"/>
  <c r="M638" i="25"/>
  <c r="F640" i="25"/>
  <c r="G639" i="25"/>
  <c r="I637" i="25"/>
  <c r="H638" i="25" l="1"/>
  <c r="L638" i="25" s="1"/>
  <c r="N639" i="25"/>
  <c r="D640" i="25"/>
  <c r="B430" i="22"/>
  <c r="F430" i="22"/>
  <c r="G430" i="22"/>
  <c r="D430" i="22"/>
  <c r="P430" i="22"/>
  <c r="A642" i="25"/>
  <c r="C642" i="25" s="1"/>
  <c r="B643" i="25"/>
  <c r="G640" i="25"/>
  <c r="M639" i="25"/>
  <c r="F641" i="25"/>
  <c r="I638" i="25"/>
  <c r="H639" i="25" l="1"/>
  <c r="L639" i="25" s="1"/>
  <c r="N640" i="25"/>
  <c r="D641" i="25"/>
  <c r="A643" i="25"/>
  <c r="C643" i="25" s="1"/>
  <c r="B644" i="25"/>
  <c r="C430" i="22"/>
  <c r="I430" i="22"/>
  <c r="O430" i="22" s="1"/>
  <c r="H430" i="22" s="1"/>
  <c r="E431" i="22"/>
  <c r="A431" i="22"/>
  <c r="M640" i="25"/>
  <c r="G641" i="25"/>
  <c r="F642" i="25"/>
  <c r="I639" i="25"/>
  <c r="H640" i="25" l="1"/>
  <c r="L640" i="25" s="1"/>
  <c r="D642" i="25"/>
  <c r="N641" i="25"/>
  <c r="B431" i="22"/>
  <c r="G431" i="22"/>
  <c r="F431" i="22"/>
  <c r="P431" i="22"/>
  <c r="D431" i="22"/>
  <c r="C644" i="25"/>
  <c r="A644" i="25"/>
  <c r="B645" i="25"/>
  <c r="F643" i="25"/>
  <c r="M641" i="25"/>
  <c r="G642" i="25"/>
  <c r="I640" i="25"/>
  <c r="N642" i="25" l="1"/>
  <c r="H641" i="25"/>
  <c r="L641" i="25" s="1"/>
  <c r="D643" i="25"/>
  <c r="I431" i="22"/>
  <c r="O431" i="22" s="1"/>
  <c r="H431" i="22" s="1"/>
  <c r="C431" i="22"/>
  <c r="E432" i="22"/>
  <c r="A432" i="22"/>
  <c r="B646" i="25"/>
  <c r="C645" i="25"/>
  <c r="A645" i="25"/>
  <c r="I641" i="25"/>
  <c r="G643" i="25"/>
  <c r="F644" i="25"/>
  <c r="M642" i="25"/>
  <c r="A646" i="25" l="1"/>
  <c r="C646" i="25" s="1"/>
  <c r="H642" i="25"/>
  <c r="L642" i="25" s="1"/>
  <c r="D644" i="25"/>
  <c r="N643" i="25"/>
  <c r="B647" i="25"/>
  <c r="F432" i="22"/>
  <c r="B432" i="22"/>
  <c r="D432" i="22"/>
  <c r="P432" i="22"/>
  <c r="G432" i="22"/>
  <c r="G644" i="25"/>
  <c r="I642" i="25"/>
  <c r="F645" i="25"/>
  <c r="F646" i="25"/>
  <c r="M643" i="25"/>
  <c r="D646" i="25" l="1"/>
  <c r="D645" i="25"/>
  <c r="N644" i="25"/>
  <c r="H643" i="25"/>
  <c r="L643" i="25" s="1"/>
  <c r="I432" i="22"/>
  <c r="O432" i="22" s="1"/>
  <c r="H432" i="22" s="1"/>
  <c r="C432" i="22"/>
  <c r="A647" i="25"/>
  <c r="C647" i="25" s="1"/>
  <c r="B648" i="25"/>
  <c r="E433" i="22"/>
  <c r="A433" i="22"/>
  <c r="G645" i="25"/>
  <c r="G646" i="25"/>
  <c r="I643" i="25"/>
  <c r="M644" i="25"/>
  <c r="N645" i="25" l="1"/>
  <c r="H644" i="25"/>
  <c r="L644" i="25" s="1"/>
  <c r="N646" i="25"/>
  <c r="B433" i="22"/>
  <c r="P433" i="22"/>
  <c r="G433" i="22"/>
  <c r="F433" i="22"/>
  <c r="D433" i="22"/>
  <c r="A648" i="25"/>
  <c r="C648" i="25" s="1"/>
  <c r="B649" i="25"/>
  <c r="I644" i="25"/>
  <c r="M646" i="25"/>
  <c r="M645" i="25"/>
  <c r="F647" i="25"/>
  <c r="D647" i="25" l="1"/>
  <c r="H645" i="25"/>
  <c r="L645" i="25" s="1"/>
  <c r="H646" i="25"/>
  <c r="L646" i="25" s="1"/>
  <c r="I433" i="22"/>
  <c r="O433" i="22" s="1"/>
  <c r="H433" i="22" s="1"/>
  <c r="C433" i="22"/>
  <c r="E434" i="22"/>
  <c r="A434" i="22"/>
  <c r="B650" i="25"/>
  <c r="A649" i="25"/>
  <c r="C649" i="25" s="1"/>
  <c r="I645" i="25"/>
  <c r="G647" i="25"/>
  <c r="F648" i="25"/>
  <c r="I646" i="25"/>
  <c r="D648" i="25" l="1"/>
  <c r="N647" i="25"/>
  <c r="F434" i="22"/>
  <c r="B434" i="22"/>
  <c r="D434" i="22"/>
  <c r="G434" i="22"/>
  <c r="P434" i="22"/>
  <c r="A650" i="25"/>
  <c r="C650" i="25" s="1"/>
  <c r="B651" i="25"/>
  <c r="G648" i="25"/>
  <c r="M647" i="25"/>
  <c r="F649" i="25"/>
  <c r="H647" i="25" l="1"/>
  <c r="L647" i="25" s="1"/>
  <c r="N648" i="25"/>
  <c r="D649" i="25"/>
  <c r="B652" i="25"/>
  <c r="A651" i="25"/>
  <c r="C651" i="25" s="1"/>
  <c r="I434" i="22"/>
  <c r="O434" i="22" s="1"/>
  <c r="H434" i="22" s="1"/>
  <c r="C434" i="22"/>
  <c r="E435" i="22"/>
  <c r="A435" i="22"/>
  <c r="M648" i="25"/>
  <c r="G649" i="25"/>
  <c r="F650" i="25"/>
  <c r="I647" i="25"/>
  <c r="H648" i="25" l="1"/>
  <c r="L648" i="25" s="1"/>
  <c r="D650" i="25"/>
  <c r="N649" i="25"/>
  <c r="P435" i="22"/>
  <c r="B435" i="22"/>
  <c r="F435" i="22"/>
  <c r="D435" i="22"/>
  <c r="G435" i="22"/>
  <c r="B653" i="25"/>
  <c r="A652" i="25"/>
  <c r="C652" i="25" s="1"/>
  <c r="M649" i="25"/>
  <c r="G650" i="25"/>
  <c r="I648" i="25"/>
  <c r="F651" i="25"/>
  <c r="N650" i="25" l="1"/>
  <c r="H649" i="25"/>
  <c r="L649" i="25" s="1"/>
  <c r="D651" i="25"/>
  <c r="B654" i="25"/>
  <c r="A653" i="25"/>
  <c r="C653" i="25" s="1"/>
  <c r="I435" i="22"/>
  <c r="O435" i="22" s="1"/>
  <c r="H435" i="22" s="1"/>
  <c r="C435" i="22"/>
  <c r="E436" i="22"/>
  <c r="A436" i="22"/>
  <c r="G651" i="25"/>
  <c r="F652" i="25"/>
  <c r="I649" i="25"/>
  <c r="M650" i="25"/>
  <c r="H650" i="25" l="1"/>
  <c r="L650" i="25" s="1"/>
  <c r="D652" i="25"/>
  <c r="N651" i="25"/>
  <c r="D436" i="22"/>
  <c r="P436" i="22"/>
  <c r="G436" i="22"/>
  <c r="F436" i="22"/>
  <c r="B436" i="22"/>
  <c r="B655" i="25"/>
  <c r="A654" i="25"/>
  <c r="C654" i="25" s="1"/>
  <c r="M651" i="25"/>
  <c r="G652" i="25"/>
  <c r="F653" i="25"/>
  <c r="I650" i="25"/>
  <c r="N652" i="25" l="1"/>
  <c r="H651" i="25"/>
  <c r="L651" i="25" s="1"/>
  <c r="D653" i="25"/>
  <c r="B656" i="25"/>
  <c r="A655" i="25"/>
  <c r="C655" i="25" s="1"/>
  <c r="E437" i="22"/>
  <c r="A437" i="22"/>
  <c r="I436" i="22"/>
  <c r="O436" i="22" s="1"/>
  <c r="H436" i="22" s="1"/>
  <c r="C436" i="22"/>
  <c r="F654" i="25"/>
  <c r="G653" i="25"/>
  <c r="I651" i="25"/>
  <c r="M652" i="25"/>
  <c r="H652" i="25" l="1"/>
  <c r="L652" i="25" s="1"/>
  <c r="N653" i="25"/>
  <c r="D654" i="25"/>
  <c r="B437" i="22"/>
  <c r="P437" i="22"/>
  <c r="G437" i="22"/>
  <c r="F437" i="22"/>
  <c r="D437" i="22"/>
  <c r="B657" i="25"/>
  <c r="A656" i="25"/>
  <c r="C656" i="25" s="1"/>
  <c r="G654" i="25"/>
  <c r="M653" i="25"/>
  <c r="F655" i="25"/>
  <c r="I652" i="25"/>
  <c r="H653" i="25" l="1"/>
  <c r="L653" i="25" s="1"/>
  <c r="N654" i="25"/>
  <c r="D655" i="25"/>
  <c r="C437" i="22"/>
  <c r="I437" i="22"/>
  <c r="O437" i="22" s="1"/>
  <c r="H437" i="22" s="1"/>
  <c r="E438" i="22"/>
  <c r="A438" i="22"/>
  <c r="G657" i="25"/>
  <c r="A657" i="25"/>
  <c r="G655" i="25"/>
  <c r="I653" i="25"/>
  <c r="M654" i="25"/>
  <c r="F656" i="25"/>
  <c r="C657" i="25"/>
  <c r="H654" i="25" l="1"/>
  <c r="L654" i="25" s="1"/>
  <c r="D656" i="25"/>
  <c r="N655" i="25"/>
  <c r="P438" i="22"/>
  <c r="G438" i="22"/>
  <c r="F438" i="22"/>
  <c r="B438" i="22"/>
  <c r="D438" i="22"/>
  <c r="I654" i="25"/>
  <c r="F657" i="25"/>
  <c r="G656" i="25"/>
  <c r="M655" i="25"/>
  <c r="H655" i="25" l="1"/>
  <c r="L655" i="25" s="1"/>
  <c r="N656" i="25"/>
  <c r="D657" i="25"/>
  <c r="B658" i="25"/>
  <c r="N657" i="25"/>
  <c r="H657" i="25" s="1"/>
  <c r="L657" i="25" s="1"/>
  <c r="I657" i="25" s="1"/>
  <c r="E439" i="22"/>
  <c r="A439" i="22"/>
  <c r="C438" i="22"/>
  <c r="I438" i="22"/>
  <c r="O438" i="22" s="1"/>
  <c r="H438" i="22" s="1"/>
  <c r="M656" i="25"/>
  <c r="M657" i="25"/>
  <c r="I655" i="25"/>
  <c r="H656" i="25" l="1"/>
  <c r="L656" i="25" s="1"/>
  <c r="G439" i="22"/>
  <c r="P439" i="22"/>
  <c r="B439" i="22"/>
  <c r="F439" i="22"/>
  <c r="D439" i="22"/>
  <c r="G658" i="25"/>
  <c r="A658" i="25"/>
  <c r="I656" i="25"/>
  <c r="C658" i="25"/>
  <c r="E440" i="22" l="1"/>
  <c r="A440" i="22"/>
  <c r="C439" i="22"/>
  <c r="I439" i="22"/>
  <c r="O439" i="22" s="1"/>
  <c r="H439" i="22" s="1"/>
  <c r="F658" i="25"/>
  <c r="D658" i="25" l="1"/>
  <c r="B659" i="25"/>
  <c r="N658" i="25"/>
  <c r="H658" i="25" s="1"/>
  <c r="L658" i="25" s="1"/>
  <c r="I658" i="25" s="1"/>
  <c r="G440" i="22"/>
  <c r="D440" i="22"/>
  <c r="P440" i="22"/>
  <c r="B440" i="22"/>
  <c r="F440" i="22"/>
  <c r="M658" i="25"/>
  <c r="E441" i="22" l="1"/>
  <c r="A441" i="22"/>
  <c r="I440" i="22"/>
  <c r="O440" i="22" s="1"/>
  <c r="H440" i="22" s="1"/>
  <c r="C440" i="22"/>
  <c r="G659" i="25"/>
  <c r="A659" i="25"/>
  <c r="C659" i="25"/>
  <c r="B441" i="22" l="1"/>
  <c r="P441" i="22"/>
  <c r="G441" i="22"/>
  <c r="F441" i="22"/>
  <c r="D441" i="22"/>
  <c r="F659" i="25"/>
  <c r="D659" i="25" l="1"/>
  <c r="N659" i="25"/>
  <c r="H659" i="25" s="1"/>
  <c r="L659" i="25" s="1"/>
  <c r="I659" i="25" s="1"/>
  <c r="C441" i="22"/>
  <c r="I441" i="22"/>
  <c r="O441" i="22" s="1"/>
  <c r="H441" i="22" s="1"/>
  <c r="E442" i="22"/>
  <c r="A442" i="22"/>
  <c r="B660" i="25"/>
  <c r="M659" i="25"/>
  <c r="A660" i="25" l="1"/>
  <c r="C660" i="25" s="1"/>
  <c r="B661" i="25"/>
  <c r="F442" i="22"/>
  <c r="G442" i="22"/>
  <c r="D442" i="22"/>
  <c r="B442" i="22"/>
  <c r="P442" i="22"/>
  <c r="E443" i="22" l="1"/>
  <c r="A443" i="22"/>
  <c r="A661" i="25"/>
  <c r="C661" i="25" s="1"/>
  <c r="B662" i="25"/>
  <c r="I442" i="22"/>
  <c r="O442" i="22" s="1"/>
  <c r="H442" i="22" s="1"/>
  <c r="C442" i="22"/>
  <c r="F660" i="25"/>
  <c r="D660" i="25" l="1"/>
  <c r="P443" i="22"/>
  <c r="G443" i="22"/>
  <c r="F443" i="22"/>
  <c r="D443" i="22"/>
  <c r="B443" i="22"/>
  <c r="B663" i="25"/>
  <c r="A662" i="25"/>
  <c r="C662" i="25" s="1"/>
  <c r="G660" i="25"/>
  <c r="F661" i="25"/>
  <c r="N660" i="25" l="1"/>
  <c r="D661" i="25"/>
  <c r="I443" i="22"/>
  <c r="O443" i="22" s="1"/>
  <c r="H443" i="22" s="1"/>
  <c r="C443" i="22"/>
  <c r="E444" i="22"/>
  <c r="A444" i="22"/>
  <c r="B664" i="25"/>
  <c r="A663" i="25"/>
  <c r="C663" i="25" s="1"/>
  <c r="G661" i="25"/>
  <c r="M660" i="25"/>
  <c r="F662" i="25"/>
  <c r="H660" i="25" l="1"/>
  <c r="L660" i="25" s="1"/>
  <c r="N661" i="25"/>
  <c r="D662" i="25"/>
  <c r="F444" i="22"/>
  <c r="B444" i="22"/>
  <c r="D444" i="22"/>
  <c r="P444" i="22"/>
  <c r="G444" i="22"/>
  <c r="B665" i="25"/>
  <c r="A664" i="25"/>
  <c r="C664" i="25" s="1"/>
  <c r="F663" i="25"/>
  <c r="I660" i="25"/>
  <c r="G662" i="25"/>
  <c r="M661" i="25"/>
  <c r="H661" i="25" l="1"/>
  <c r="L661" i="25" s="1"/>
  <c r="D663" i="25"/>
  <c r="N662" i="25"/>
  <c r="C444" i="22"/>
  <c r="I444" i="22"/>
  <c r="O444" i="22" s="1"/>
  <c r="H444" i="22" s="1"/>
  <c r="E445" i="22"/>
  <c r="A445" i="22"/>
  <c r="A665" i="25"/>
  <c r="C665" i="25" s="1"/>
  <c r="B666" i="25"/>
  <c r="F664" i="25"/>
  <c r="M662" i="25"/>
  <c r="G663" i="25"/>
  <c r="I661" i="25"/>
  <c r="D664" i="25" l="1"/>
  <c r="N663" i="25"/>
  <c r="H662" i="25"/>
  <c r="L662" i="25" s="1"/>
  <c r="P445" i="22"/>
  <c r="B445" i="22"/>
  <c r="F445" i="22"/>
  <c r="D445" i="22"/>
  <c r="G445" i="22"/>
  <c r="A666" i="25"/>
  <c r="C666" i="25" s="1"/>
  <c r="B667" i="25"/>
  <c r="G664" i="25"/>
  <c r="M663" i="25"/>
  <c r="F665" i="25"/>
  <c r="I662" i="25"/>
  <c r="H663" i="25" l="1"/>
  <c r="L663" i="25" s="1"/>
  <c r="N664" i="25"/>
  <c r="D665" i="25"/>
  <c r="B668" i="25"/>
  <c r="A667" i="25"/>
  <c r="C667" i="25" s="1"/>
  <c r="I445" i="22"/>
  <c r="O445" i="22" s="1"/>
  <c r="H445" i="22" s="1"/>
  <c r="C445" i="22"/>
  <c r="E446" i="22"/>
  <c r="A446" i="22"/>
  <c r="M664" i="25"/>
  <c r="G665" i="25"/>
  <c r="F666" i="25"/>
  <c r="I663" i="25"/>
  <c r="H664" i="25" l="1"/>
  <c r="L664" i="25" s="1"/>
  <c r="D666" i="25"/>
  <c r="N665" i="25"/>
  <c r="G446" i="22"/>
  <c r="D446" i="22"/>
  <c r="F446" i="22"/>
  <c r="B446" i="22"/>
  <c r="P446" i="22"/>
  <c r="A668" i="25"/>
  <c r="C668" i="25" s="1"/>
  <c r="B669" i="25"/>
  <c r="G666" i="25"/>
  <c r="M665" i="25"/>
  <c r="I664" i="25"/>
  <c r="F667" i="25"/>
  <c r="H665" i="25" l="1"/>
  <c r="L665" i="25" s="1"/>
  <c r="N666" i="25"/>
  <c r="D667" i="25"/>
  <c r="E447" i="22"/>
  <c r="A447" i="22"/>
  <c r="A669" i="25"/>
  <c r="C669" i="25" s="1"/>
  <c r="G669" i="25"/>
  <c r="I446" i="22"/>
  <c r="O446" i="22" s="1"/>
  <c r="H446" i="22" s="1"/>
  <c r="C446" i="22"/>
  <c r="F668" i="25"/>
  <c r="M666" i="25"/>
  <c r="G667" i="25"/>
  <c r="I665" i="25"/>
  <c r="D668" i="25" l="1"/>
  <c r="N667" i="25"/>
  <c r="H666" i="25"/>
  <c r="L666" i="25" s="1"/>
  <c r="F669" i="25"/>
  <c r="M669" i="25"/>
  <c r="N669" i="25"/>
  <c r="H669" i="25" s="1"/>
  <c r="L669" i="25" s="1"/>
  <c r="I669" i="25" s="1"/>
  <c r="G447" i="22"/>
  <c r="B447" i="22"/>
  <c r="P447" i="22"/>
  <c r="F447" i="22"/>
  <c r="D447" i="22"/>
  <c r="G668" i="25"/>
  <c r="I666" i="25"/>
  <c r="M667" i="25"/>
  <c r="N668" i="25" l="1"/>
  <c r="H667" i="25"/>
  <c r="L667" i="25" s="1"/>
  <c r="I447" i="22"/>
  <c r="O447" i="22" s="1"/>
  <c r="H447" i="22" s="1"/>
  <c r="C447" i="22"/>
  <c r="E448" i="22"/>
  <c r="A448" i="22"/>
  <c r="D669" i="25"/>
  <c r="B670" i="25"/>
  <c r="M668" i="25"/>
  <c r="I667" i="25"/>
  <c r="H668" i="25" l="1"/>
  <c r="L668" i="25" s="1"/>
  <c r="A670" i="25"/>
  <c r="C670" i="25" s="1"/>
  <c r="G670" i="25"/>
  <c r="F448" i="22"/>
  <c r="B448" i="22"/>
  <c r="P448" i="22"/>
  <c r="D448" i="22"/>
  <c r="G448" i="22"/>
  <c r="I668" i="25"/>
  <c r="F670" i="25" l="1"/>
  <c r="M670" i="25"/>
  <c r="N670" i="25"/>
  <c r="H670" i="25" s="1"/>
  <c r="L670" i="25" s="1"/>
  <c r="I670" i="25" s="1"/>
  <c r="C448" i="22"/>
  <c r="I448" i="22"/>
  <c r="O448" i="22" s="1"/>
  <c r="H448" i="22" s="1"/>
  <c r="E449" i="22"/>
  <c r="A449" i="22"/>
  <c r="B449" i="22" l="1"/>
  <c r="P449" i="22"/>
  <c r="G449" i="22"/>
  <c r="D449" i="22"/>
  <c r="F449" i="22"/>
  <c r="D670" i="25"/>
  <c r="B671" i="25"/>
  <c r="I449" i="22" l="1"/>
  <c r="O449" i="22" s="1"/>
  <c r="H449" i="22" s="1"/>
  <c r="C449" i="22"/>
  <c r="G671" i="25"/>
  <c r="A671" i="25"/>
  <c r="C671" i="25" s="1"/>
  <c r="E450" i="22"/>
  <c r="A450" i="22"/>
  <c r="F450" i="22" l="1"/>
  <c r="G450" i="22"/>
  <c r="D450" i="22"/>
  <c r="P450" i="22"/>
  <c r="B450" i="22"/>
  <c r="F671" i="25"/>
  <c r="M671" i="25"/>
  <c r="N671" i="25"/>
  <c r="H671" i="25" s="1"/>
  <c r="L671" i="25" s="1"/>
  <c r="I671" i="25" s="1"/>
  <c r="I450" i="22" l="1"/>
  <c r="O450" i="22" s="1"/>
  <c r="H450" i="22" s="1"/>
  <c r="C450" i="22"/>
  <c r="D671" i="25"/>
  <c r="B672" i="25"/>
  <c r="E451" i="22"/>
  <c r="A451" i="22"/>
  <c r="F451" i="22" l="1"/>
  <c r="D451" i="22"/>
  <c r="B451" i="22"/>
  <c r="P451" i="22"/>
  <c r="G451" i="22"/>
  <c r="G672" i="25"/>
  <c r="A672" i="25"/>
  <c r="C672" i="25" s="1"/>
  <c r="E452" i="22" l="1"/>
  <c r="A452" i="22"/>
  <c r="C451" i="22"/>
  <c r="I451" i="22"/>
  <c r="O451" i="22" s="1"/>
  <c r="H451" i="22" s="1"/>
  <c r="M672" i="25"/>
  <c r="F672" i="25"/>
  <c r="N672" i="25"/>
  <c r="F452" i="22" l="1"/>
  <c r="G452" i="22"/>
  <c r="D452" i="22"/>
  <c r="P452" i="22"/>
  <c r="B452" i="22"/>
  <c r="D672" i="25"/>
  <c r="H672" i="25"/>
  <c r="L672" i="25" s="1"/>
  <c r="I672" i="25" s="1"/>
  <c r="B673" i="25"/>
  <c r="C452" i="22" l="1"/>
  <c r="I452" i="22"/>
  <c r="O452" i="22" s="1"/>
  <c r="H452" i="22" s="1"/>
  <c r="G673" i="25"/>
  <c r="A673" i="25"/>
  <c r="C673" i="25" s="1"/>
  <c r="E453" i="22"/>
  <c r="A453" i="22"/>
  <c r="M673" i="25" l="1"/>
  <c r="F673" i="25"/>
  <c r="N673" i="25"/>
  <c r="F453" i="22"/>
  <c r="D453" i="22"/>
  <c r="B453" i="22"/>
  <c r="P453" i="22"/>
  <c r="G453" i="22"/>
  <c r="E454" i="22" l="1"/>
  <c r="A454" i="22"/>
  <c r="D673" i="25"/>
  <c r="H673" i="25"/>
  <c r="L673" i="25" s="1"/>
  <c r="I673" i="25" s="1"/>
  <c r="B674" i="25"/>
  <c r="I453" i="22"/>
  <c r="O453" i="22" s="1"/>
  <c r="H453" i="22" s="1"/>
  <c r="C453" i="22"/>
  <c r="B454" i="22" l="1"/>
  <c r="F454" i="22"/>
  <c r="G454" i="22"/>
  <c r="D454" i="22"/>
  <c r="P454" i="22"/>
  <c r="G674" i="25"/>
  <c r="A674" i="25"/>
  <c r="C674" i="25" s="1"/>
  <c r="M674" i="25" l="1"/>
  <c r="F674" i="25"/>
  <c r="N674" i="25"/>
  <c r="I454" i="22"/>
  <c r="O454" i="22" s="1"/>
  <c r="H454" i="22" s="1"/>
  <c r="C454" i="22"/>
  <c r="E455" i="22"/>
  <c r="A455" i="22"/>
  <c r="B455" i="22" l="1"/>
  <c r="F455" i="22"/>
  <c r="D455" i="22"/>
  <c r="P455" i="22"/>
  <c r="G455" i="22"/>
  <c r="D674" i="25"/>
  <c r="H674" i="25"/>
  <c r="L674" i="25" s="1"/>
  <c r="I674" i="25" s="1"/>
  <c r="B675" i="25"/>
  <c r="G675" i="25" l="1"/>
  <c r="A675" i="25"/>
  <c r="C675" i="25" s="1"/>
  <c r="C455" i="22"/>
  <c r="I455" i="22"/>
  <c r="O455" i="22" s="1"/>
  <c r="H455" i="22" s="1"/>
  <c r="E456" i="22"/>
  <c r="A456" i="22"/>
  <c r="G456" i="22" l="1"/>
  <c r="B456" i="22"/>
  <c r="F456" i="22"/>
  <c r="D456" i="22"/>
  <c r="P456" i="22"/>
  <c r="M675" i="25"/>
  <c r="F675" i="25"/>
  <c r="N675" i="25"/>
  <c r="E457" i="22" l="1"/>
  <c r="A457" i="22"/>
  <c r="C456" i="22"/>
  <c r="I456" i="22"/>
  <c r="O456" i="22" s="1"/>
  <c r="H456" i="22" s="1"/>
  <c r="H675" i="25"/>
  <c r="L675" i="25" s="1"/>
  <c r="I675" i="25" s="1"/>
  <c r="D675" i="25"/>
  <c r="B676" i="25"/>
  <c r="P457" i="22" l="1"/>
  <c r="G457" i="22"/>
  <c r="F457" i="22"/>
  <c r="D457" i="22"/>
  <c r="B457" i="22"/>
  <c r="G676" i="25"/>
  <c r="A676" i="25"/>
  <c r="C676" i="25" s="1"/>
  <c r="I457" i="22" l="1"/>
  <c r="O457" i="22" s="1"/>
  <c r="H457" i="22" s="1"/>
  <c r="C457" i="22"/>
  <c r="M676" i="25"/>
  <c r="F676" i="25"/>
  <c r="N676" i="25"/>
  <c r="E458" i="22"/>
  <c r="A458" i="22"/>
  <c r="F458" i="22" l="1"/>
  <c r="G458" i="22"/>
  <c r="D458" i="22"/>
  <c r="P458" i="22"/>
  <c r="B458" i="22"/>
  <c r="D676" i="25"/>
  <c r="H676" i="25"/>
  <c r="L676" i="25" s="1"/>
  <c r="I676" i="25" s="1"/>
  <c r="B677" i="25"/>
  <c r="C458" i="22" l="1"/>
  <c r="I458" i="22"/>
  <c r="O458" i="22" s="1"/>
  <c r="H458" i="22" s="1"/>
  <c r="G677" i="25"/>
  <c r="A677" i="25"/>
  <c r="C677" i="25" s="1"/>
  <c r="E459" i="22"/>
  <c r="A459" i="22"/>
  <c r="P459" i="22" l="1"/>
  <c r="G459" i="22"/>
  <c r="F459" i="22"/>
  <c r="D459" i="22"/>
  <c r="B459" i="22"/>
  <c r="M677" i="25"/>
  <c r="F677" i="25"/>
  <c r="N677" i="25"/>
  <c r="I459" i="22" l="1"/>
  <c r="O459" i="22" s="1"/>
  <c r="H459" i="22" s="1"/>
  <c r="C459" i="22"/>
  <c r="D677" i="25"/>
  <c r="H677" i="25"/>
  <c r="L677" i="25" s="1"/>
  <c r="I677" i="25" s="1"/>
  <c r="B678" i="25"/>
  <c r="E460" i="22"/>
  <c r="A460" i="22"/>
  <c r="F460" i="22" l="1"/>
  <c r="G460" i="22"/>
  <c r="D460" i="22"/>
  <c r="P460" i="22"/>
  <c r="B460" i="22"/>
  <c r="G678" i="25"/>
  <c r="A678" i="25"/>
  <c r="C678" i="25" s="1"/>
  <c r="I460" i="22" l="1"/>
  <c r="O460" i="22" s="1"/>
  <c r="H460" i="22" s="1"/>
  <c r="C460" i="22"/>
  <c r="M678" i="25"/>
  <c r="F678" i="25"/>
  <c r="N678" i="25"/>
  <c r="E461" i="22"/>
  <c r="A461" i="22"/>
  <c r="G461" i="22" l="1"/>
  <c r="B461" i="22"/>
  <c r="P461" i="22"/>
  <c r="F461" i="22"/>
  <c r="D461" i="22"/>
  <c r="D678" i="25"/>
  <c r="H678" i="25"/>
  <c r="L678" i="25" s="1"/>
  <c r="I678" i="25" s="1"/>
  <c r="B679" i="25"/>
  <c r="E462" i="22" l="1"/>
  <c r="A462" i="22"/>
  <c r="G679" i="25"/>
  <c r="A679" i="25"/>
  <c r="C679" i="25" s="1"/>
  <c r="C461" i="22"/>
  <c r="I461" i="22"/>
  <c r="O461" i="22" s="1"/>
  <c r="H461" i="22" s="1"/>
  <c r="F462" i="22" l="1"/>
  <c r="G462" i="22"/>
  <c r="P462" i="22"/>
  <c r="D462" i="22"/>
  <c r="B462" i="22"/>
  <c r="M679" i="25"/>
  <c r="F679" i="25"/>
  <c r="N679" i="25"/>
  <c r="C462" i="22" l="1"/>
  <c r="I462" i="22"/>
  <c r="O462" i="22" s="1"/>
  <c r="H462" i="22" s="1"/>
  <c r="D679" i="25"/>
  <c r="H679" i="25"/>
  <c r="L679" i="25" s="1"/>
  <c r="I679" i="25" s="1"/>
  <c r="B680" i="25"/>
  <c r="E463" i="22"/>
  <c r="A463" i="22"/>
  <c r="B463" i="22" l="1"/>
  <c r="P463" i="22"/>
  <c r="G463" i="22"/>
  <c r="F463" i="22"/>
  <c r="D463" i="22"/>
  <c r="G680" i="25"/>
  <c r="A680" i="25"/>
  <c r="C680" i="25" s="1"/>
  <c r="M680" i="25" l="1"/>
  <c r="F680" i="25"/>
  <c r="N680" i="25"/>
  <c r="C463" i="22"/>
  <c r="I463" i="22"/>
  <c r="O463" i="22" s="1"/>
  <c r="H463" i="22" s="1"/>
  <c r="E464" i="22"/>
  <c r="A464" i="22"/>
  <c r="F464" i="22" l="1"/>
  <c r="G464" i="22"/>
  <c r="D464" i="22"/>
  <c r="P464" i="22"/>
  <c r="B464" i="22"/>
  <c r="D680" i="25"/>
  <c r="H680" i="25"/>
  <c r="L680" i="25" s="1"/>
  <c r="I680" i="25" s="1"/>
  <c r="B681" i="25"/>
  <c r="A681" i="25" l="1"/>
  <c r="C681" i="25" s="1"/>
  <c r="G681" i="25"/>
  <c r="C464" i="22"/>
  <c r="I464" i="22"/>
  <c r="O464" i="22" s="1"/>
  <c r="H464" i="22" s="1"/>
  <c r="E465" i="22"/>
  <c r="A465" i="22"/>
  <c r="F465" i="22" l="1"/>
  <c r="D465" i="22"/>
  <c r="B465" i="22"/>
  <c r="P465" i="22"/>
  <c r="G465" i="22"/>
  <c r="M681" i="25"/>
  <c r="F681" i="25"/>
  <c r="N681" i="25"/>
  <c r="E466" i="22" l="1"/>
  <c r="A466" i="22"/>
  <c r="D681" i="25"/>
  <c r="H681" i="25"/>
  <c r="L681" i="25" s="1"/>
  <c r="I681" i="25" s="1"/>
  <c r="B682" i="25"/>
  <c r="C465" i="22"/>
  <c r="I465" i="22"/>
  <c r="O465" i="22" s="1"/>
  <c r="H465" i="22" s="1"/>
  <c r="D466" i="22" l="1"/>
  <c r="P466" i="22"/>
  <c r="B466" i="22"/>
  <c r="F466" i="22"/>
  <c r="G466" i="22"/>
  <c r="G682" i="25"/>
  <c r="A682" i="25"/>
  <c r="C682" i="25" s="1"/>
  <c r="E467" i="22" l="1"/>
  <c r="A467" i="22"/>
  <c r="M682" i="25"/>
  <c r="F682" i="25"/>
  <c r="N682" i="25"/>
  <c r="I466" i="22"/>
  <c r="O466" i="22" s="1"/>
  <c r="H466" i="22" s="1"/>
  <c r="C466" i="22"/>
  <c r="P467" i="22" l="1"/>
  <c r="G467" i="22"/>
  <c r="F467" i="22"/>
  <c r="D467" i="22"/>
  <c r="B467" i="22"/>
  <c r="H682" i="25"/>
  <c r="L682" i="25" s="1"/>
  <c r="I682" i="25" s="1"/>
  <c r="D682" i="25"/>
  <c r="B683" i="25"/>
  <c r="A683" i="25" l="1"/>
  <c r="C683" i="25" s="1"/>
  <c r="G683" i="25"/>
  <c r="I467" i="22"/>
  <c r="O467" i="22" s="1"/>
  <c r="H467" i="22" s="1"/>
  <c r="C467" i="22"/>
  <c r="E468" i="22"/>
  <c r="A468" i="22"/>
  <c r="F468" i="22" l="1"/>
  <c r="B468" i="22"/>
  <c r="D468" i="22"/>
  <c r="P468" i="22"/>
  <c r="G468" i="22"/>
  <c r="M683" i="25"/>
  <c r="F683" i="25"/>
  <c r="N683" i="25"/>
  <c r="C468" i="22" l="1"/>
  <c r="I468" i="22"/>
  <c r="O468" i="22" s="1"/>
  <c r="H468" i="22" s="1"/>
  <c r="D683" i="25"/>
  <c r="H683" i="25"/>
  <c r="L683" i="25" s="1"/>
  <c r="I683" i="25" s="1"/>
  <c r="B684" i="25"/>
  <c r="E469" i="22"/>
  <c r="A469" i="22"/>
  <c r="B469" i="22" l="1"/>
  <c r="G469" i="22"/>
  <c r="D469" i="22"/>
  <c r="P469" i="22"/>
  <c r="F469" i="22"/>
  <c r="G684" i="25"/>
  <c r="A684" i="25"/>
  <c r="C684" i="25" s="1"/>
  <c r="C469" i="22" l="1"/>
  <c r="I469" i="22"/>
  <c r="O469" i="22" s="1"/>
  <c r="H469" i="22" s="1"/>
  <c r="M684" i="25"/>
  <c r="N684" i="25"/>
  <c r="F684" i="25"/>
  <c r="E470" i="22"/>
  <c r="A470" i="22"/>
  <c r="F470" i="22" l="1"/>
  <c r="B470" i="22"/>
  <c r="D470" i="22"/>
  <c r="P470" i="22"/>
  <c r="G470" i="22"/>
  <c r="H684" i="25"/>
  <c r="L684" i="25" s="1"/>
  <c r="I684" i="25" s="1"/>
  <c r="D684" i="25"/>
  <c r="B685" i="25"/>
  <c r="A685" i="25" l="1"/>
  <c r="C685" i="25" s="1"/>
  <c r="G685" i="25"/>
  <c r="I470" i="22"/>
  <c r="O470" i="22" s="1"/>
  <c r="H470" i="22" s="1"/>
  <c r="C470" i="22"/>
  <c r="E471" i="22"/>
  <c r="A471" i="22"/>
  <c r="F471" i="22" l="1"/>
  <c r="D471" i="22"/>
  <c r="G471" i="22"/>
  <c r="P471" i="22"/>
  <c r="B471" i="22"/>
  <c r="M685" i="25"/>
  <c r="F685" i="25"/>
  <c r="N685" i="25"/>
  <c r="H685" i="25" l="1"/>
  <c r="L685" i="25" s="1"/>
  <c r="I685" i="25" s="1"/>
  <c r="D685" i="25"/>
  <c r="B686" i="25"/>
  <c r="C471" i="22"/>
  <c r="I471" i="22"/>
  <c r="O471" i="22" s="1"/>
  <c r="H471" i="22" s="1"/>
  <c r="E472" i="22"/>
  <c r="A472" i="22"/>
  <c r="D472" i="22" l="1"/>
  <c r="P472" i="22"/>
  <c r="G472" i="22"/>
  <c r="F472" i="22"/>
  <c r="B472" i="22"/>
  <c r="G686" i="25"/>
  <c r="A686" i="25"/>
  <c r="C686" i="25" s="1"/>
  <c r="M686" i="25" l="1"/>
  <c r="F686" i="25"/>
  <c r="N686" i="25"/>
  <c r="E473" i="22"/>
  <c r="A473" i="22"/>
  <c r="C472" i="22"/>
  <c r="I472" i="22"/>
  <c r="O472" i="22" s="1"/>
  <c r="H472" i="22" s="1"/>
  <c r="D686" i="25" l="1"/>
  <c r="H686" i="25"/>
  <c r="L686" i="25" s="1"/>
  <c r="I686" i="25" s="1"/>
  <c r="B687" i="25"/>
  <c r="F473" i="22"/>
  <c r="G473" i="22"/>
  <c r="P473" i="22"/>
  <c r="B473" i="22"/>
  <c r="D473" i="22"/>
  <c r="I473" i="22" l="1"/>
  <c r="O473" i="22" s="1"/>
  <c r="H473" i="22" s="1"/>
  <c r="C473" i="22"/>
  <c r="E474" i="22"/>
  <c r="A474" i="22"/>
  <c r="G687" i="25"/>
  <c r="A687" i="25"/>
  <c r="C687" i="25" s="1"/>
  <c r="M687" i="25" l="1"/>
  <c r="N687" i="25"/>
  <c r="F687" i="25"/>
  <c r="G474" i="22"/>
  <c r="F474" i="22"/>
  <c r="B474" i="22"/>
  <c r="D474" i="22"/>
  <c r="P474" i="22"/>
  <c r="D687" i="25" l="1"/>
  <c r="H687" i="25"/>
  <c r="L687" i="25" s="1"/>
  <c r="I687" i="25" s="1"/>
  <c r="B688" i="25"/>
  <c r="E475" i="22"/>
  <c r="A475" i="22"/>
  <c r="C474" i="22"/>
  <c r="I474" i="22"/>
  <c r="O474" i="22" s="1"/>
  <c r="H474" i="22" s="1"/>
  <c r="A688" i="25" l="1"/>
  <c r="C688" i="25" s="1"/>
  <c r="G688" i="25"/>
  <c r="F475" i="22"/>
  <c r="D475" i="22"/>
  <c r="G475" i="22"/>
  <c r="P475" i="22"/>
  <c r="B475" i="22"/>
  <c r="E476" i="22" l="1"/>
  <c r="A476" i="22"/>
  <c r="C475" i="22"/>
  <c r="I475" i="22"/>
  <c r="O475" i="22" s="1"/>
  <c r="H475" i="22" s="1"/>
  <c r="M688" i="25"/>
  <c r="N688" i="25"/>
  <c r="F688" i="25"/>
  <c r="H688" i="25" l="1"/>
  <c r="L688" i="25" s="1"/>
  <c r="I688" i="25" s="1"/>
  <c r="D688" i="25"/>
  <c r="B689" i="25"/>
  <c r="F476" i="22"/>
  <c r="G476" i="22"/>
  <c r="D476" i="22"/>
  <c r="P476" i="22"/>
  <c r="B476" i="22"/>
  <c r="E477" i="22" l="1"/>
  <c r="A477" i="22"/>
  <c r="G689" i="25"/>
  <c r="A689" i="25"/>
  <c r="C689" i="25" s="1"/>
  <c r="C476" i="22"/>
  <c r="I476" i="22"/>
  <c r="O476" i="22" s="1"/>
  <c r="H476" i="22" s="1"/>
  <c r="P477" i="22" l="1"/>
  <c r="B477" i="22"/>
  <c r="F477" i="22"/>
  <c r="D477" i="22"/>
  <c r="G477" i="22"/>
  <c r="M689" i="25"/>
  <c r="F689" i="25"/>
  <c r="N689" i="25"/>
  <c r="C477" i="22" l="1"/>
  <c r="I477" i="22"/>
  <c r="O477" i="22" s="1"/>
  <c r="H477" i="22" s="1"/>
  <c r="E478" i="22"/>
  <c r="A478" i="22"/>
  <c r="H689" i="25"/>
  <c r="L689" i="25" s="1"/>
  <c r="I689" i="25" s="1"/>
  <c r="D689" i="25"/>
  <c r="B690" i="25"/>
  <c r="A690" i="25" l="1"/>
  <c r="C690" i="25" s="1"/>
  <c r="G690" i="25"/>
  <c r="F478" i="22"/>
  <c r="B478" i="22"/>
  <c r="P478" i="22"/>
  <c r="G478" i="22"/>
  <c r="D478" i="22"/>
  <c r="I478" i="22" l="1"/>
  <c r="O478" i="22" s="1"/>
  <c r="H478" i="22" s="1"/>
  <c r="C478" i="22"/>
  <c r="E479" i="22"/>
  <c r="A479" i="22"/>
  <c r="M690" i="25"/>
  <c r="N690" i="25"/>
  <c r="F690" i="25"/>
  <c r="P479" i="22" l="1"/>
  <c r="B479" i="22"/>
  <c r="F479" i="22"/>
  <c r="D479" i="22"/>
  <c r="G479" i="22"/>
  <c r="H690" i="25"/>
  <c r="L690" i="25" s="1"/>
  <c r="I690" i="25" s="1"/>
  <c r="D690" i="25"/>
  <c r="B691" i="25"/>
  <c r="A691" i="25" l="1"/>
  <c r="C691" i="25" s="1"/>
  <c r="G691" i="25"/>
  <c r="I479" i="22"/>
  <c r="O479" i="22" s="1"/>
  <c r="H479" i="22" s="1"/>
  <c r="C479" i="22"/>
  <c r="E480" i="22"/>
  <c r="A480" i="22"/>
  <c r="F480" i="22" l="1"/>
  <c r="G480" i="22"/>
  <c r="D480" i="22"/>
  <c r="P480" i="22"/>
  <c r="B480" i="22"/>
  <c r="M691" i="25"/>
  <c r="F691" i="25"/>
  <c r="N691" i="25"/>
  <c r="I480" i="22" l="1"/>
  <c r="O480" i="22" s="1"/>
  <c r="H480" i="22" s="1"/>
  <c r="C480" i="22"/>
  <c r="D691" i="25"/>
  <c r="H691" i="25"/>
  <c r="L691" i="25" s="1"/>
  <c r="I691" i="25" s="1"/>
  <c r="B692" i="25"/>
  <c r="E481" i="22"/>
  <c r="A481" i="22"/>
  <c r="B481" i="22" l="1"/>
  <c r="P481" i="22"/>
  <c r="G481" i="22"/>
  <c r="F481" i="22"/>
  <c r="D481" i="22"/>
  <c r="A692" i="25"/>
  <c r="C692" i="25" s="1"/>
  <c r="G692" i="25"/>
  <c r="M692" i="25" l="1"/>
  <c r="N692" i="25"/>
  <c r="F692" i="25"/>
  <c r="C481" i="22"/>
  <c r="I481" i="22"/>
  <c r="O481" i="22" s="1"/>
  <c r="H481" i="22" s="1"/>
  <c r="E482" i="22"/>
  <c r="A482" i="22"/>
  <c r="F482" i="22" l="1"/>
  <c r="B482" i="22"/>
  <c r="D482" i="22"/>
  <c r="P482" i="22"/>
  <c r="G482" i="22"/>
  <c r="D692" i="25"/>
  <c r="H692" i="25"/>
  <c r="L692" i="25" s="1"/>
  <c r="I692" i="25" s="1"/>
  <c r="B693" i="25"/>
  <c r="G693" i="25" l="1"/>
  <c r="A693" i="25"/>
  <c r="C693" i="25" s="1"/>
  <c r="I482" i="22"/>
  <c r="O482" i="22" s="1"/>
  <c r="H482" i="22" s="1"/>
  <c r="C482" i="22"/>
  <c r="E483" i="22"/>
  <c r="A483" i="22"/>
  <c r="P483" i="22" l="1"/>
  <c r="G483" i="22"/>
  <c r="D483" i="22"/>
  <c r="F483" i="22"/>
  <c r="B483" i="22"/>
  <c r="M693" i="25"/>
  <c r="N693" i="25"/>
  <c r="F693" i="25"/>
  <c r="H693" i="25" l="1"/>
  <c r="L693" i="25" s="1"/>
  <c r="I693" i="25" s="1"/>
  <c r="D693" i="25"/>
  <c r="B694" i="25"/>
  <c r="I483" i="22"/>
  <c r="O483" i="22" s="1"/>
  <c r="H483" i="22" s="1"/>
  <c r="C483" i="22"/>
  <c r="E484" i="22"/>
  <c r="A484" i="22"/>
  <c r="G484" i="22" l="1"/>
  <c r="F484" i="22"/>
  <c r="B484" i="22"/>
  <c r="D484" i="22"/>
  <c r="P484" i="22"/>
  <c r="A694" i="25"/>
  <c r="C694" i="25" s="1"/>
  <c r="G694" i="25"/>
  <c r="C484" i="22" l="1"/>
  <c r="I484" i="22"/>
  <c r="O484" i="22" s="1"/>
  <c r="H484" i="22" s="1"/>
  <c r="E485" i="22"/>
  <c r="A485" i="22"/>
  <c r="M694" i="25"/>
  <c r="N694" i="25"/>
  <c r="F694" i="25"/>
  <c r="H694" i="25" l="1"/>
  <c r="L694" i="25" s="1"/>
  <c r="I694" i="25" s="1"/>
  <c r="D694" i="25"/>
  <c r="B695" i="25"/>
  <c r="P485" i="22"/>
  <c r="B485" i="22"/>
  <c r="F485" i="22"/>
  <c r="D485" i="22"/>
  <c r="G485" i="22"/>
  <c r="E486" i="22" l="1"/>
  <c r="A486" i="22"/>
  <c r="I485" i="22"/>
  <c r="O485" i="22" s="1"/>
  <c r="H485" i="22" s="1"/>
  <c r="C485" i="22"/>
  <c r="G695" i="25"/>
  <c r="A695" i="25"/>
  <c r="C695" i="25" s="1"/>
  <c r="D486" i="22" l="1"/>
  <c r="P486" i="22"/>
  <c r="G486" i="22"/>
  <c r="F486" i="22"/>
  <c r="B486" i="22"/>
  <c r="M695" i="25"/>
  <c r="F695" i="25"/>
  <c r="N695" i="25"/>
  <c r="D695" i="25" l="1"/>
  <c r="H695" i="25"/>
  <c r="L695" i="25" s="1"/>
  <c r="I695" i="25" s="1"/>
  <c r="B696" i="25"/>
  <c r="E487" i="22"/>
  <c r="A487" i="22"/>
  <c r="C486" i="22"/>
  <c r="I486" i="22"/>
  <c r="O486" i="22" s="1"/>
  <c r="H486" i="22" s="1"/>
  <c r="A696" i="25" l="1"/>
  <c r="C696" i="25" s="1"/>
  <c r="G696" i="25"/>
  <c r="P487" i="22"/>
  <c r="B487" i="22"/>
  <c r="F487" i="22"/>
  <c r="D487" i="22"/>
  <c r="G487" i="22"/>
  <c r="E488" i="22" l="1"/>
  <c r="A488" i="22"/>
  <c r="I487" i="22"/>
  <c r="O487" i="22" s="1"/>
  <c r="H487" i="22" s="1"/>
  <c r="C487" i="22"/>
  <c r="M696" i="25"/>
  <c r="F696" i="25"/>
  <c r="N696" i="25"/>
  <c r="D488" i="22" l="1"/>
  <c r="P488" i="22"/>
  <c r="B488" i="22"/>
  <c r="F488" i="22"/>
  <c r="G488" i="22"/>
  <c r="H696" i="25"/>
  <c r="L696" i="25" s="1"/>
  <c r="I696" i="25" s="1"/>
  <c r="D696" i="25"/>
  <c r="B697" i="25"/>
  <c r="G697" i="25" l="1"/>
  <c r="A697" i="25"/>
  <c r="C697" i="25" s="1"/>
  <c r="E489" i="22"/>
  <c r="A489" i="22"/>
  <c r="C488" i="22"/>
  <c r="I488" i="22"/>
  <c r="O488" i="22" s="1"/>
  <c r="H488" i="22" s="1"/>
  <c r="M697" i="25" l="1"/>
  <c r="N697" i="25"/>
  <c r="F697" i="25"/>
  <c r="P489" i="22"/>
  <c r="B489" i="22"/>
  <c r="F489" i="22"/>
  <c r="D489" i="22"/>
  <c r="G489" i="22"/>
  <c r="H697" i="25" l="1"/>
  <c r="L697" i="25" s="1"/>
  <c r="I697" i="25" s="1"/>
  <c r="D697" i="25"/>
  <c r="B698" i="25"/>
  <c r="I489" i="22"/>
  <c r="O489" i="22" s="1"/>
  <c r="H489" i="22" s="1"/>
  <c r="C489" i="22"/>
  <c r="E490" i="22"/>
  <c r="A490" i="22"/>
  <c r="F490" i="22" l="1"/>
  <c r="G490" i="22"/>
  <c r="D490" i="22"/>
  <c r="B490" i="22"/>
  <c r="P490" i="22"/>
  <c r="A698" i="25"/>
  <c r="C698" i="25" s="1"/>
  <c r="G698" i="25"/>
  <c r="E491" i="22" l="1"/>
  <c r="A491" i="22"/>
  <c r="I490" i="22"/>
  <c r="O490" i="22" s="1"/>
  <c r="H490" i="22" s="1"/>
  <c r="C490" i="22"/>
  <c r="M698" i="25"/>
  <c r="F698" i="25"/>
  <c r="N698" i="25"/>
  <c r="B491" i="22" l="1"/>
  <c r="P491" i="22"/>
  <c r="G491" i="22"/>
  <c r="F491" i="22"/>
  <c r="D491" i="22"/>
  <c r="H698" i="25"/>
  <c r="L698" i="25" s="1"/>
  <c r="I698" i="25" s="1"/>
  <c r="D698" i="25"/>
  <c r="B699" i="25"/>
  <c r="G699" i="25" l="1"/>
  <c r="A699" i="25"/>
  <c r="C699" i="25" s="1"/>
  <c r="I491" i="22"/>
  <c r="O491" i="22" s="1"/>
  <c r="H491" i="22" s="1"/>
  <c r="C491" i="22"/>
  <c r="E492" i="22"/>
  <c r="A492" i="22"/>
  <c r="M699" i="25" l="1"/>
  <c r="N699" i="25"/>
  <c r="F699" i="25"/>
  <c r="F492" i="22"/>
  <c r="G492" i="22"/>
  <c r="D492" i="22"/>
  <c r="P492" i="22"/>
  <c r="B492" i="22"/>
  <c r="D699" i="25" l="1"/>
  <c r="H699" i="25"/>
  <c r="L699" i="25" s="1"/>
  <c r="I699" i="25" s="1"/>
  <c r="B700" i="25"/>
  <c r="E493" i="22"/>
  <c r="A493" i="22"/>
  <c r="C492" i="22"/>
  <c r="I492" i="22"/>
  <c r="O492" i="22" s="1"/>
  <c r="H492" i="22" s="1"/>
  <c r="A700" i="25" l="1"/>
  <c r="C700" i="25" s="1"/>
  <c r="G700" i="25"/>
  <c r="G493" i="22"/>
  <c r="P493" i="22"/>
  <c r="B493" i="22"/>
  <c r="F493" i="22"/>
  <c r="D493" i="22"/>
  <c r="C493" i="22" l="1"/>
  <c r="I493" i="22"/>
  <c r="O493" i="22" s="1"/>
  <c r="H493" i="22" s="1"/>
  <c r="E494" i="22"/>
  <c r="A494" i="22"/>
  <c r="M700" i="25"/>
  <c r="N700" i="25"/>
  <c r="F700" i="25"/>
  <c r="H700" i="25" l="1"/>
  <c r="L700" i="25" s="1"/>
  <c r="I700" i="25" s="1"/>
  <c r="D700" i="25"/>
  <c r="B701" i="25"/>
  <c r="F494" i="22"/>
  <c r="B494" i="22"/>
  <c r="D494" i="22"/>
  <c r="G494" i="22"/>
  <c r="P494" i="22"/>
  <c r="G701" i="25" l="1"/>
  <c r="A701" i="25"/>
  <c r="C701" i="25" s="1"/>
  <c r="E495" i="22"/>
  <c r="A495" i="22"/>
  <c r="I494" i="22"/>
  <c r="O494" i="22" s="1"/>
  <c r="H494" i="22" s="1"/>
  <c r="C494" i="22"/>
  <c r="M701" i="25" l="1"/>
  <c r="F701" i="25"/>
  <c r="N701" i="25"/>
  <c r="P495" i="22"/>
  <c r="G495" i="22"/>
  <c r="F495" i="22"/>
  <c r="D495" i="22"/>
  <c r="B495" i="22"/>
  <c r="E496" i="22" l="1"/>
  <c r="A496" i="22"/>
  <c r="C495" i="22"/>
  <c r="I495" i="22"/>
  <c r="O495" i="22" s="1"/>
  <c r="H495" i="22" s="1"/>
  <c r="H701" i="25"/>
  <c r="L701" i="25" s="1"/>
  <c r="I701" i="25" s="1"/>
  <c r="D701" i="25"/>
  <c r="B702" i="25"/>
  <c r="G702" i="25" l="1"/>
  <c r="A702" i="25"/>
  <c r="C702" i="25" s="1"/>
  <c r="F496" i="22"/>
  <c r="G496" i="22"/>
  <c r="D496" i="22"/>
  <c r="P496" i="22"/>
  <c r="B496" i="22"/>
  <c r="M702" i="25" l="1"/>
  <c r="F702" i="25"/>
  <c r="N702" i="25"/>
  <c r="E497" i="22"/>
  <c r="A497" i="22"/>
  <c r="I496" i="22"/>
  <c r="O496" i="22" s="1"/>
  <c r="H496" i="22" s="1"/>
  <c r="C496" i="22"/>
  <c r="F497" i="22" l="1"/>
  <c r="D497" i="22"/>
  <c r="B497" i="22"/>
  <c r="P497" i="22"/>
  <c r="G497" i="22"/>
  <c r="H702" i="25"/>
  <c r="L702" i="25" s="1"/>
  <c r="I702" i="25" s="1"/>
  <c r="D702" i="25"/>
  <c r="B703" i="25"/>
  <c r="G703" i="25" l="1"/>
  <c r="A703" i="25"/>
  <c r="C703" i="25" s="1"/>
  <c r="E498" i="22"/>
  <c r="A498" i="22"/>
  <c r="I497" i="22"/>
  <c r="O497" i="22" s="1"/>
  <c r="H497" i="22" s="1"/>
  <c r="C497" i="22"/>
  <c r="M703" i="25" l="1"/>
  <c r="F703" i="25"/>
  <c r="N703" i="25"/>
  <c r="D498" i="22"/>
  <c r="P498" i="22"/>
  <c r="G498" i="22"/>
  <c r="F498" i="22"/>
  <c r="B498" i="22"/>
  <c r="E499" i="22" l="1"/>
  <c r="A499" i="22"/>
  <c r="I498" i="22"/>
  <c r="O498" i="22" s="1"/>
  <c r="H498" i="22" s="1"/>
  <c r="C498" i="22"/>
  <c r="D703" i="25"/>
  <c r="H703" i="25"/>
  <c r="L703" i="25" s="1"/>
  <c r="I703" i="25" s="1"/>
  <c r="B704" i="25"/>
  <c r="P499" i="22" l="1"/>
  <c r="G499" i="22"/>
  <c r="F499" i="22"/>
  <c r="D499" i="22"/>
  <c r="B499" i="22"/>
  <c r="A704" i="25"/>
  <c r="C704" i="25" s="1"/>
  <c r="G704" i="25"/>
  <c r="C499" i="22" l="1"/>
  <c r="I499" i="22"/>
  <c r="O499" i="22" s="1"/>
  <c r="H499" i="22" s="1"/>
  <c r="M704" i="25"/>
  <c r="F704" i="25"/>
  <c r="N704" i="25"/>
  <c r="E500" i="22"/>
  <c r="A500" i="22"/>
  <c r="D704" i="25" l="1"/>
  <c r="H704" i="25"/>
  <c r="L704" i="25" s="1"/>
  <c r="I704" i="25" s="1"/>
  <c r="B705" i="25"/>
  <c r="D500" i="22"/>
  <c r="P500" i="22"/>
  <c r="B500" i="22"/>
  <c r="F500" i="22"/>
  <c r="G500" i="22"/>
  <c r="E501" i="22" l="1"/>
  <c r="A501" i="22"/>
  <c r="C500" i="22"/>
  <c r="I500" i="22"/>
  <c r="O500" i="22" s="1"/>
  <c r="H500" i="22" s="1"/>
  <c r="A705" i="25"/>
  <c r="C705" i="25" s="1"/>
  <c r="G705" i="25"/>
  <c r="F501" i="22" l="1"/>
  <c r="D501" i="22"/>
  <c r="B501" i="22"/>
  <c r="P501" i="22"/>
  <c r="G501" i="22"/>
  <c r="M705" i="25"/>
  <c r="N705" i="25"/>
  <c r="F705" i="25"/>
  <c r="H705" i="25" l="1"/>
  <c r="L705" i="25" s="1"/>
  <c r="I705" i="25" s="1"/>
  <c r="D705" i="25"/>
  <c r="B706" i="25"/>
  <c r="E502" i="22"/>
  <c r="A502" i="22"/>
  <c r="I501" i="22"/>
  <c r="O501" i="22" s="1"/>
  <c r="H501" i="22" s="1"/>
  <c r="C501" i="22"/>
  <c r="A706" i="25" l="1"/>
  <c r="C706" i="25" s="1"/>
  <c r="G706" i="25"/>
  <c r="F502" i="22"/>
  <c r="B502" i="22"/>
  <c r="D502" i="22"/>
  <c r="G502" i="22"/>
  <c r="P502" i="22"/>
  <c r="E503" i="22" l="1"/>
  <c r="A503" i="22"/>
  <c r="I502" i="22"/>
  <c r="O502" i="22" s="1"/>
  <c r="H502" i="22" s="1"/>
  <c r="C502" i="22"/>
  <c r="M706" i="25"/>
  <c r="N706" i="25"/>
  <c r="F706" i="25"/>
  <c r="F503" i="22" l="1"/>
  <c r="D503" i="22"/>
  <c r="B503" i="22"/>
  <c r="P503" i="22"/>
  <c r="G503" i="22"/>
  <c r="H706" i="25"/>
  <c r="L706" i="25" s="1"/>
  <c r="I706" i="25" s="1"/>
  <c r="D706" i="25"/>
  <c r="B707" i="25"/>
  <c r="G707" i="25" l="1"/>
  <c r="A707" i="25"/>
  <c r="C707" i="25" s="1"/>
  <c r="E504" i="22"/>
  <c r="A504" i="22"/>
  <c r="C503" i="22"/>
  <c r="I503" i="22"/>
  <c r="O503" i="22" s="1"/>
  <c r="H503" i="22" s="1"/>
  <c r="M707" i="25" l="1"/>
  <c r="F707" i="25"/>
  <c r="N707" i="25"/>
  <c r="B504" i="22"/>
  <c r="F504" i="22"/>
  <c r="G504" i="22"/>
  <c r="D504" i="22"/>
  <c r="P504" i="22"/>
  <c r="E505" i="22" l="1"/>
  <c r="A505" i="22"/>
  <c r="D707" i="25"/>
  <c r="H707" i="25"/>
  <c r="L707" i="25" s="1"/>
  <c r="I707" i="25" s="1"/>
  <c r="B708" i="25"/>
  <c r="C504" i="22"/>
  <c r="I504" i="22"/>
  <c r="O504" i="22" s="1"/>
  <c r="H504" i="22" s="1"/>
  <c r="G505" i="22" l="1"/>
  <c r="P505" i="22"/>
  <c r="B505" i="22"/>
  <c r="D505" i="22"/>
  <c r="F505" i="22"/>
  <c r="G708" i="25"/>
  <c r="A708" i="25"/>
  <c r="C708" i="25" s="1"/>
  <c r="C505" i="22" l="1"/>
  <c r="I505" i="22"/>
  <c r="O505" i="22" s="1"/>
  <c r="H505" i="22" s="1"/>
  <c r="E506" i="22"/>
  <c r="A506" i="22"/>
  <c r="M708" i="25"/>
  <c r="F708" i="25"/>
  <c r="N708" i="25"/>
  <c r="H708" i="25" l="1"/>
  <c r="L708" i="25" s="1"/>
  <c r="I708" i="25" s="1"/>
  <c r="D708" i="25"/>
  <c r="B709" i="25"/>
  <c r="F506" i="22"/>
  <c r="G506" i="22"/>
  <c r="D506" i="22"/>
  <c r="B506" i="22"/>
  <c r="P506" i="22"/>
  <c r="E507" i="22" l="1"/>
  <c r="A507" i="22"/>
  <c r="A709" i="25"/>
  <c r="C709" i="25" s="1"/>
  <c r="G709" i="25"/>
  <c r="I506" i="22"/>
  <c r="O506" i="22" s="1"/>
  <c r="H506" i="22" s="1"/>
  <c r="C506" i="22"/>
  <c r="M709" i="25" l="1"/>
  <c r="N709" i="25"/>
  <c r="F709" i="25"/>
  <c r="D507" i="22"/>
  <c r="B507" i="22"/>
  <c r="G507" i="22"/>
  <c r="P507" i="22"/>
  <c r="F507" i="22"/>
  <c r="I507" i="22" l="1"/>
  <c r="O507" i="22" s="1"/>
  <c r="H507" i="22" s="1"/>
  <c r="C507" i="22"/>
  <c r="H709" i="25"/>
  <c r="L709" i="25" s="1"/>
  <c r="I709" i="25" s="1"/>
  <c r="D709" i="25"/>
  <c r="B710" i="25"/>
  <c r="E508" i="22"/>
  <c r="A508" i="22"/>
  <c r="G508" i="22" l="1"/>
  <c r="F508" i="22"/>
  <c r="B508" i="22"/>
  <c r="D508" i="22"/>
  <c r="P508" i="22"/>
  <c r="G710" i="25"/>
  <c r="A710" i="25"/>
  <c r="C710" i="25" s="1"/>
  <c r="I508" i="22" l="1"/>
  <c r="O508" i="22" s="1"/>
  <c r="H508" i="22" s="1"/>
  <c r="C508" i="22"/>
  <c r="E509" i="22"/>
  <c r="A509" i="22"/>
  <c r="M710" i="25"/>
  <c r="N710" i="25"/>
  <c r="F710" i="25"/>
  <c r="D710" i="25" l="1"/>
  <c r="H710" i="25"/>
  <c r="L710" i="25" s="1"/>
  <c r="I710" i="25" s="1"/>
  <c r="B711" i="25"/>
  <c r="P509" i="22"/>
  <c r="G509" i="22"/>
  <c r="F509" i="22"/>
  <c r="D509" i="22"/>
  <c r="B509" i="22"/>
  <c r="E510" i="22" l="1"/>
  <c r="A510" i="22"/>
  <c r="C509" i="22"/>
  <c r="I509" i="22"/>
  <c r="O509" i="22" s="1"/>
  <c r="H509" i="22" s="1"/>
  <c r="G711" i="25"/>
  <c r="A711" i="25"/>
  <c r="C711" i="25" s="1"/>
  <c r="G510" i="22" l="1"/>
  <c r="F510" i="22"/>
  <c r="B510" i="22"/>
  <c r="D510" i="22"/>
  <c r="P510" i="22"/>
  <c r="M711" i="25"/>
  <c r="N711" i="25"/>
  <c r="F711" i="25"/>
  <c r="C510" i="22" l="1"/>
  <c r="I510" i="22"/>
  <c r="O510" i="22" s="1"/>
  <c r="H510" i="22" s="1"/>
  <c r="E511" i="22"/>
  <c r="A511" i="22"/>
  <c r="H711" i="25"/>
  <c r="L711" i="25" s="1"/>
  <c r="I711" i="25" s="1"/>
  <c r="D711" i="25"/>
  <c r="B712" i="25"/>
  <c r="A712" i="25" l="1"/>
  <c r="C712" i="25" s="1"/>
  <c r="G712" i="25"/>
  <c r="P511" i="22"/>
  <c r="G511" i="22"/>
  <c r="B511" i="22"/>
  <c r="F511" i="22"/>
  <c r="D511" i="22"/>
  <c r="C511" i="22" l="1"/>
  <c r="I511" i="22"/>
  <c r="O511" i="22" s="1"/>
  <c r="H511" i="22" s="1"/>
  <c r="E512" i="22"/>
  <c r="A512" i="22"/>
  <c r="M712" i="25"/>
  <c r="N712" i="25"/>
  <c r="F712" i="25"/>
  <c r="D712" i="25" l="1"/>
  <c r="H712" i="25"/>
  <c r="L712" i="25" s="1"/>
  <c r="I712" i="25" s="1"/>
  <c r="B713" i="25"/>
  <c r="B512" i="22"/>
  <c r="F512" i="22"/>
  <c r="G512" i="22"/>
  <c r="D512" i="22"/>
  <c r="P512" i="22"/>
  <c r="E513" i="22" l="1"/>
  <c r="A513" i="22"/>
  <c r="C512" i="22"/>
  <c r="I512" i="22"/>
  <c r="O512" i="22" s="1"/>
  <c r="H512" i="22" s="1"/>
  <c r="A713" i="25"/>
  <c r="C713" i="25" s="1"/>
  <c r="G713" i="25"/>
  <c r="G513" i="22" l="1"/>
  <c r="P513" i="22"/>
  <c r="B513" i="22"/>
  <c r="F513" i="22"/>
  <c r="D513" i="22"/>
  <c r="M713" i="25"/>
  <c r="F713" i="25"/>
  <c r="N713" i="25"/>
  <c r="E514" i="22" l="1"/>
  <c r="A514" i="22"/>
  <c r="D713" i="25"/>
  <c r="H713" i="25"/>
  <c r="L713" i="25" s="1"/>
  <c r="I713" i="25" s="1"/>
  <c r="B714" i="25"/>
  <c r="I513" i="22"/>
  <c r="O513" i="22" s="1"/>
  <c r="H513" i="22" s="1"/>
  <c r="C513" i="22"/>
  <c r="F514" i="22" l="1"/>
  <c r="G514" i="22"/>
  <c r="D514" i="22"/>
  <c r="P514" i="22"/>
  <c r="B514" i="22"/>
  <c r="A714" i="25"/>
  <c r="C714" i="25" s="1"/>
  <c r="G714" i="25"/>
  <c r="I514" i="22" l="1"/>
  <c r="O514" i="22" s="1"/>
  <c r="H514" i="22" s="1"/>
  <c r="C514" i="22"/>
  <c r="M714" i="25"/>
  <c r="F714" i="25"/>
  <c r="N714" i="25"/>
  <c r="E515" i="22"/>
  <c r="A515" i="22"/>
  <c r="F515" i="22" l="1"/>
  <c r="D515" i="22"/>
  <c r="G515" i="22"/>
  <c r="P515" i="22"/>
  <c r="B515" i="22"/>
  <c r="H714" i="25"/>
  <c r="L714" i="25" s="1"/>
  <c r="I714" i="25" s="1"/>
  <c r="D714" i="25"/>
  <c r="B715" i="25"/>
  <c r="A715" i="25" l="1"/>
  <c r="C715" i="25" s="1"/>
  <c r="G715" i="25"/>
  <c r="C515" i="22"/>
  <c r="I515" i="22"/>
  <c r="O515" i="22" s="1"/>
  <c r="H515" i="22" s="1"/>
  <c r="E516" i="22"/>
  <c r="A516" i="22"/>
  <c r="D516" i="22" l="1"/>
  <c r="P516" i="22"/>
  <c r="B516" i="22"/>
  <c r="F516" i="22"/>
  <c r="G516" i="22"/>
  <c r="M715" i="25"/>
  <c r="N715" i="25"/>
  <c r="F715" i="25"/>
  <c r="D715" i="25" l="1"/>
  <c r="H715" i="25"/>
  <c r="L715" i="25" s="1"/>
  <c r="I715" i="25" s="1"/>
  <c r="B716" i="25"/>
  <c r="E517" i="22"/>
  <c r="A517" i="22"/>
  <c r="I516" i="22"/>
  <c r="O516" i="22" s="1"/>
  <c r="H516" i="22" s="1"/>
  <c r="C516" i="22"/>
  <c r="A716" i="25" l="1"/>
  <c r="C716" i="25" s="1"/>
  <c r="G716" i="25"/>
  <c r="P517" i="22"/>
  <c r="G517" i="22"/>
  <c r="F517" i="22"/>
  <c r="B517" i="22"/>
  <c r="D517" i="22"/>
  <c r="I517" i="22" l="1"/>
  <c r="O517" i="22" s="1"/>
  <c r="H517" i="22" s="1"/>
  <c r="C517" i="22"/>
  <c r="E518" i="22"/>
  <c r="A518" i="22"/>
  <c r="M716" i="25"/>
  <c r="N716" i="25"/>
  <c r="F716" i="25"/>
  <c r="H716" i="25" l="1"/>
  <c r="L716" i="25" s="1"/>
  <c r="I716" i="25" s="1"/>
  <c r="D716" i="25"/>
  <c r="B717" i="25"/>
  <c r="F518" i="22"/>
  <c r="G518" i="22"/>
  <c r="D518" i="22"/>
  <c r="P518" i="22"/>
  <c r="B518" i="22"/>
  <c r="E519" i="22" l="1"/>
  <c r="A519" i="22"/>
  <c r="A717" i="25"/>
  <c r="C717" i="25" s="1"/>
  <c r="G717" i="25"/>
  <c r="I518" i="22"/>
  <c r="O518" i="22" s="1"/>
  <c r="H518" i="22" s="1"/>
  <c r="C518" i="22"/>
  <c r="M717" i="25" l="1"/>
  <c r="F717" i="25"/>
  <c r="N717" i="25"/>
  <c r="F519" i="22"/>
  <c r="D519" i="22"/>
  <c r="B519" i="22"/>
  <c r="P519" i="22"/>
  <c r="G519" i="22"/>
  <c r="E520" i="22" l="1"/>
  <c r="A520" i="22"/>
  <c r="H717" i="25"/>
  <c r="L717" i="25" s="1"/>
  <c r="I717" i="25" s="1"/>
  <c r="D717" i="25"/>
  <c r="B718" i="25"/>
  <c r="I519" i="22"/>
  <c r="O519" i="22" s="1"/>
  <c r="H519" i="22" s="1"/>
  <c r="C519" i="22"/>
  <c r="B520" i="22" l="1"/>
  <c r="G520" i="22"/>
  <c r="P520" i="22"/>
  <c r="F520" i="22"/>
  <c r="D520" i="22"/>
  <c r="A718" i="25"/>
  <c r="C718" i="25" s="1"/>
  <c r="G718" i="25"/>
  <c r="M718" i="25" l="1"/>
  <c r="F718" i="25"/>
  <c r="N718" i="25"/>
  <c r="C520" i="22"/>
  <c r="I520" i="22"/>
  <c r="O520" i="22" s="1"/>
  <c r="H520" i="22" s="1"/>
  <c r="E521" i="22"/>
  <c r="A521" i="22"/>
  <c r="H718" i="25" l="1"/>
  <c r="L718" i="25" s="1"/>
  <c r="I718" i="25" s="1"/>
  <c r="D718" i="25"/>
  <c r="B719" i="25"/>
  <c r="P521" i="22"/>
  <c r="G521" i="22"/>
  <c r="F521" i="22"/>
  <c r="D521" i="22"/>
  <c r="B521" i="22"/>
  <c r="E522" i="22" l="1"/>
  <c r="A522" i="22"/>
  <c r="I521" i="22"/>
  <c r="O521" i="22" s="1"/>
  <c r="H521" i="22" s="1"/>
  <c r="C521" i="22"/>
  <c r="A719" i="25"/>
  <c r="C719" i="25" s="1"/>
  <c r="G719" i="25"/>
  <c r="G522" i="22" l="1"/>
  <c r="F522" i="22"/>
  <c r="B522" i="22"/>
  <c r="D522" i="22"/>
  <c r="P522" i="22"/>
  <c r="M719" i="25"/>
  <c r="F719" i="25"/>
  <c r="N719" i="25"/>
  <c r="I522" i="22" l="1"/>
  <c r="O522" i="22" s="1"/>
  <c r="H522" i="22" s="1"/>
  <c r="C522" i="22"/>
  <c r="H719" i="25"/>
  <c r="L719" i="25" s="1"/>
  <c r="I719" i="25" s="1"/>
  <c r="D719" i="25"/>
  <c r="B720" i="25"/>
  <c r="E523" i="22"/>
  <c r="A523" i="22"/>
  <c r="P523" i="22" l="1"/>
  <c r="G523" i="22"/>
  <c r="B523" i="22"/>
  <c r="F523" i="22"/>
  <c r="D523" i="22"/>
  <c r="A720" i="25"/>
  <c r="C720" i="25" s="1"/>
  <c r="G720" i="25"/>
  <c r="E524" i="22" l="1"/>
  <c r="A524" i="22"/>
  <c r="M720" i="25"/>
  <c r="F720" i="25"/>
  <c r="N720" i="25"/>
  <c r="C523" i="22"/>
  <c r="I523" i="22"/>
  <c r="O523" i="22" s="1"/>
  <c r="H523" i="22" s="1"/>
  <c r="F524" i="22" l="1"/>
  <c r="B524" i="22"/>
  <c r="D524" i="22"/>
  <c r="P524" i="22"/>
  <c r="G524" i="22"/>
  <c r="H720" i="25"/>
  <c r="L720" i="25" s="1"/>
  <c r="I720" i="25" s="1"/>
  <c r="D720" i="25"/>
  <c r="B721" i="25"/>
  <c r="G721" i="25" l="1"/>
  <c r="A721" i="25"/>
  <c r="C721" i="25" s="1"/>
  <c r="I524" i="22"/>
  <c r="O524" i="22" s="1"/>
  <c r="H524" i="22" s="1"/>
  <c r="C524" i="22"/>
  <c r="E525" i="22"/>
  <c r="A525" i="22"/>
  <c r="P525" i="22" l="1"/>
  <c r="G525" i="22"/>
  <c r="F525" i="22"/>
  <c r="D525" i="22"/>
  <c r="B525" i="22"/>
  <c r="M721" i="25"/>
  <c r="N721" i="25"/>
  <c r="F721" i="25"/>
  <c r="I525" i="22" l="1"/>
  <c r="O525" i="22" s="1"/>
  <c r="H525" i="22" s="1"/>
  <c r="C525" i="22"/>
  <c r="H721" i="25"/>
  <c r="L721" i="25" s="1"/>
  <c r="I721" i="25" s="1"/>
  <c r="D721" i="25"/>
  <c r="B722" i="25"/>
  <c r="E526" i="22"/>
  <c r="A526" i="22"/>
  <c r="D526" i="22" l="1"/>
  <c r="P526" i="22"/>
  <c r="B526" i="22"/>
  <c r="F526" i="22"/>
  <c r="G526" i="22"/>
  <c r="A722" i="25"/>
  <c r="C722" i="25" s="1"/>
  <c r="G722" i="25"/>
  <c r="E527" i="22" l="1"/>
  <c r="A527" i="22"/>
  <c r="M722" i="25"/>
  <c r="N722" i="25"/>
  <c r="F722" i="25"/>
  <c r="C526" i="22"/>
  <c r="I526" i="22"/>
  <c r="O526" i="22" s="1"/>
  <c r="H526" i="22" s="1"/>
  <c r="P527" i="22" l="1"/>
  <c r="B527" i="22"/>
  <c r="F527" i="22"/>
  <c r="D527" i="22"/>
  <c r="G527" i="22"/>
  <c r="D722" i="25"/>
  <c r="H722" i="25"/>
  <c r="L722" i="25" s="1"/>
  <c r="I722" i="25" s="1"/>
  <c r="B723" i="25"/>
  <c r="G723" i="25" l="1"/>
  <c r="A723" i="25"/>
  <c r="C723" i="25" s="1"/>
  <c r="I527" i="22"/>
  <c r="O527" i="22" s="1"/>
  <c r="H527" i="22" s="1"/>
  <c r="C527" i="22"/>
  <c r="E528" i="22"/>
  <c r="A528" i="22"/>
  <c r="M723" i="25" l="1"/>
  <c r="F723" i="25"/>
  <c r="N723" i="25"/>
  <c r="B528" i="22"/>
  <c r="F528" i="22"/>
  <c r="G528" i="22"/>
  <c r="D528" i="22"/>
  <c r="P528" i="22"/>
  <c r="E529" i="22" l="1"/>
  <c r="A529" i="22"/>
  <c r="H723" i="25"/>
  <c r="L723" i="25" s="1"/>
  <c r="I723" i="25" s="1"/>
  <c r="D723" i="25"/>
  <c r="B724" i="25"/>
  <c r="C528" i="22"/>
  <c r="I528" i="22"/>
  <c r="O528" i="22" s="1"/>
  <c r="H528" i="22" s="1"/>
  <c r="B529" i="22" l="1"/>
  <c r="P529" i="22"/>
  <c r="D529" i="22"/>
  <c r="G529" i="22"/>
  <c r="F529" i="22"/>
  <c r="A724" i="25"/>
  <c r="C724" i="25" s="1"/>
  <c r="G724" i="25"/>
  <c r="I529" i="22" l="1"/>
  <c r="O529" i="22" s="1"/>
  <c r="H529" i="22" s="1"/>
  <c r="C529" i="22"/>
  <c r="M724" i="25"/>
  <c r="F724" i="25"/>
  <c r="N724" i="25"/>
  <c r="E530" i="22"/>
  <c r="A530" i="22"/>
  <c r="D724" i="25" l="1"/>
  <c r="H724" i="25"/>
  <c r="L724" i="25" s="1"/>
  <c r="I724" i="25" s="1"/>
  <c r="B725" i="25"/>
  <c r="F530" i="22"/>
  <c r="B530" i="22"/>
  <c r="D530" i="22"/>
  <c r="G530" i="22"/>
  <c r="P530" i="22"/>
  <c r="A725" i="25" l="1"/>
  <c r="C725" i="25" s="1"/>
  <c r="G725" i="25"/>
  <c r="I530" i="22"/>
  <c r="O530" i="22" s="1"/>
  <c r="H530" i="22" s="1"/>
  <c r="C530" i="22"/>
  <c r="E531" i="22"/>
  <c r="A531" i="22"/>
  <c r="G531" i="22" l="1"/>
  <c r="P531" i="22"/>
  <c r="B531" i="22"/>
  <c r="F531" i="22"/>
  <c r="D531" i="22"/>
  <c r="M725" i="25"/>
  <c r="F725" i="25"/>
  <c r="N725" i="25"/>
  <c r="E532" i="22" l="1"/>
  <c r="A532" i="22"/>
  <c r="H725" i="25"/>
  <c r="L725" i="25" s="1"/>
  <c r="I725" i="25" s="1"/>
  <c r="D725" i="25"/>
  <c r="B726" i="25"/>
  <c r="C531" i="22"/>
  <c r="I531" i="22"/>
  <c r="O531" i="22" s="1"/>
  <c r="H531" i="22" s="1"/>
  <c r="P532" i="22" l="1"/>
  <c r="B532" i="22"/>
  <c r="F532" i="22"/>
  <c r="G532" i="22"/>
  <c r="D532" i="22"/>
  <c r="A726" i="25"/>
  <c r="C726" i="25" s="1"/>
  <c r="G726" i="25"/>
  <c r="E533" i="22" l="1"/>
  <c r="A533" i="22"/>
  <c r="M726" i="25"/>
  <c r="N726" i="25"/>
  <c r="F726" i="25"/>
  <c r="I532" i="22"/>
  <c r="O532" i="22" s="1"/>
  <c r="H532" i="22" s="1"/>
  <c r="C532" i="22"/>
  <c r="P533" i="22" l="1"/>
  <c r="G533" i="22"/>
  <c r="F533" i="22"/>
  <c r="D533" i="22"/>
  <c r="B533" i="22"/>
  <c r="H726" i="25"/>
  <c r="L726" i="25" s="1"/>
  <c r="I726" i="25" s="1"/>
  <c r="D726" i="25"/>
  <c r="B727" i="25"/>
  <c r="G727" i="25" l="1"/>
  <c r="A727" i="25"/>
  <c r="C727" i="25" s="1"/>
  <c r="C533" i="22"/>
  <c r="I533" i="22"/>
  <c r="O533" i="22" s="1"/>
  <c r="H533" i="22" s="1"/>
  <c r="E534" i="22"/>
  <c r="A534" i="22"/>
  <c r="M727" i="25" l="1"/>
  <c r="F727" i="25"/>
  <c r="N727" i="25"/>
  <c r="D534" i="22"/>
  <c r="P534" i="22"/>
  <c r="B534" i="22"/>
  <c r="F534" i="22"/>
  <c r="G534" i="22"/>
  <c r="I534" i="22" l="1"/>
  <c r="O534" i="22" s="1"/>
  <c r="H534" i="22" s="1"/>
  <c r="C534" i="22"/>
  <c r="E535" i="22"/>
  <c r="A535" i="22"/>
  <c r="H727" i="25"/>
  <c r="L727" i="25" s="1"/>
  <c r="I727" i="25" s="1"/>
  <c r="D727" i="25"/>
  <c r="B728" i="25"/>
  <c r="G728" i="25" l="1"/>
  <c r="A728" i="25"/>
  <c r="C728" i="25" s="1"/>
  <c r="F535" i="22"/>
  <c r="D535" i="22"/>
  <c r="G535" i="22"/>
  <c r="P535" i="22"/>
  <c r="B535" i="22"/>
  <c r="E536" i="22" l="1"/>
  <c r="A536" i="22"/>
  <c r="M728" i="25"/>
  <c r="N728" i="25"/>
  <c r="F728" i="25"/>
  <c r="I535" i="22"/>
  <c r="O535" i="22" s="1"/>
  <c r="H535" i="22" s="1"/>
  <c r="C535" i="22"/>
  <c r="F536" i="22" l="1"/>
  <c r="G536" i="22"/>
  <c r="D536" i="22"/>
  <c r="P536" i="22"/>
  <c r="B536" i="22"/>
  <c r="D728" i="25"/>
  <c r="H728" i="25"/>
  <c r="L728" i="25" s="1"/>
  <c r="I728" i="25" s="1"/>
  <c r="B729" i="25"/>
  <c r="G729" i="25" l="1"/>
  <c r="A729" i="25"/>
  <c r="C729" i="25" s="1"/>
  <c r="I536" i="22"/>
  <c r="O536" i="22" s="1"/>
  <c r="H536" i="22" s="1"/>
  <c r="C536" i="22"/>
  <c r="E537" i="22"/>
  <c r="A537" i="22"/>
  <c r="P537" i="22" l="1"/>
  <c r="G537" i="22"/>
  <c r="F537" i="22"/>
  <c r="D537" i="22"/>
  <c r="B537" i="22"/>
  <c r="M729" i="25"/>
  <c r="F729" i="25"/>
  <c r="N729" i="25"/>
  <c r="I537" i="22" l="1"/>
  <c r="O537" i="22" s="1"/>
  <c r="H537" i="22" s="1"/>
  <c r="C537" i="22"/>
  <c r="H729" i="25"/>
  <c r="L729" i="25" s="1"/>
  <c r="I729" i="25" s="1"/>
  <c r="D729" i="25"/>
  <c r="B730" i="25"/>
  <c r="E538" i="22"/>
  <c r="A538" i="22"/>
  <c r="P538" i="22" l="1"/>
  <c r="B538" i="22"/>
  <c r="D538" i="22"/>
  <c r="F538" i="22"/>
  <c r="G538" i="22"/>
  <c r="A730" i="25"/>
  <c r="C730" i="25" s="1"/>
  <c r="G730" i="25"/>
  <c r="I538" i="22" l="1"/>
  <c r="O538" i="22" s="1"/>
  <c r="H538" i="22" s="1"/>
  <c r="C538" i="22"/>
  <c r="E539" i="22"/>
  <c r="A539" i="22"/>
  <c r="M730" i="25"/>
  <c r="N730" i="25"/>
  <c r="F730" i="25"/>
  <c r="D730" i="25" l="1"/>
  <c r="H730" i="25"/>
  <c r="L730" i="25" s="1"/>
  <c r="I730" i="25" s="1"/>
  <c r="B731" i="25"/>
  <c r="P539" i="22"/>
  <c r="F539" i="22"/>
  <c r="D539" i="22"/>
  <c r="G539" i="22"/>
  <c r="B539" i="22"/>
  <c r="E540" i="22" l="1"/>
  <c r="A540" i="22"/>
  <c r="G731" i="25"/>
  <c r="A731" i="25"/>
  <c r="C731" i="25" s="1"/>
  <c r="C539" i="22"/>
  <c r="I539" i="22"/>
  <c r="O539" i="22" s="1"/>
  <c r="H539" i="22" s="1"/>
  <c r="F540" i="22" l="1"/>
  <c r="B540" i="22"/>
  <c r="P540" i="22"/>
  <c r="G540" i="22"/>
  <c r="D540" i="22"/>
  <c r="M731" i="25"/>
  <c r="F731" i="25"/>
  <c r="N731" i="25"/>
  <c r="D731" i="25" l="1"/>
  <c r="H731" i="25"/>
  <c r="L731" i="25" s="1"/>
  <c r="I731" i="25" s="1"/>
  <c r="B732" i="25"/>
  <c r="E541" i="22"/>
  <c r="A541" i="22"/>
  <c r="I540" i="22"/>
  <c r="O540" i="22" s="1"/>
  <c r="H540" i="22" s="1"/>
  <c r="C540" i="22"/>
  <c r="G732" i="25" l="1"/>
  <c r="A732" i="25"/>
  <c r="C732" i="25" s="1"/>
  <c r="B541" i="22"/>
  <c r="P541" i="22"/>
  <c r="F541" i="22"/>
  <c r="D541" i="22"/>
  <c r="G541" i="22"/>
  <c r="E542" i="22" l="1"/>
  <c r="A542" i="22"/>
  <c r="I541" i="22"/>
  <c r="O541" i="22" s="1"/>
  <c r="H541" i="22" s="1"/>
  <c r="C541" i="22"/>
  <c r="M732" i="25"/>
  <c r="N732" i="25"/>
  <c r="F732" i="25"/>
  <c r="F542" i="22" l="1"/>
  <c r="B542" i="22"/>
  <c r="D542" i="22"/>
  <c r="G542" i="22"/>
  <c r="P542" i="22"/>
  <c r="D732" i="25"/>
  <c r="H732" i="25"/>
  <c r="L732" i="25" s="1"/>
  <c r="I732" i="25" s="1"/>
  <c r="B733" i="25"/>
  <c r="G733" i="25" l="1"/>
  <c r="A733" i="25"/>
  <c r="C733" i="25" s="1"/>
  <c r="C542" i="22"/>
  <c r="I542" i="22"/>
  <c r="O542" i="22" s="1"/>
  <c r="H542" i="22" s="1"/>
  <c r="E543" i="22"/>
  <c r="A543" i="22"/>
  <c r="F543" i="22" l="1"/>
  <c r="D543" i="22"/>
  <c r="B543" i="22"/>
  <c r="P543" i="22"/>
  <c r="G543" i="22"/>
  <c r="M733" i="25"/>
  <c r="F733" i="25"/>
  <c r="N733" i="25"/>
  <c r="E544" i="22" l="1"/>
  <c r="A544" i="22"/>
  <c r="I543" i="22"/>
  <c r="O543" i="22" s="1"/>
  <c r="H543" i="22" s="1"/>
  <c r="C543" i="22"/>
  <c r="H733" i="25"/>
  <c r="L733" i="25" s="1"/>
  <c r="I733" i="25" s="1"/>
  <c r="D733" i="25"/>
  <c r="B734" i="25"/>
  <c r="A734" i="25" l="1"/>
  <c r="C734" i="25" s="1"/>
  <c r="G734" i="25"/>
  <c r="D544" i="22"/>
  <c r="P544" i="22"/>
  <c r="G544" i="22"/>
  <c r="F544" i="22"/>
  <c r="B544" i="22"/>
  <c r="E545" i="22" l="1"/>
  <c r="A545" i="22"/>
  <c r="I544" i="22"/>
  <c r="O544" i="22" s="1"/>
  <c r="H544" i="22" s="1"/>
  <c r="C544" i="22"/>
  <c r="M734" i="25"/>
  <c r="F734" i="25"/>
  <c r="N734" i="25"/>
  <c r="F545" i="22" l="1"/>
  <c r="D545" i="22"/>
  <c r="G545" i="22"/>
  <c r="P545" i="22"/>
  <c r="B545" i="22"/>
  <c r="H734" i="25"/>
  <c r="L734" i="25" s="1"/>
  <c r="I734" i="25" s="1"/>
  <c r="D734" i="25"/>
  <c r="B735" i="25"/>
  <c r="A735" i="25" l="1"/>
  <c r="C735" i="25" s="1"/>
  <c r="G735" i="25"/>
  <c r="C545" i="22"/>
  <c r="I545" i="22"/>
  <c r="O545" i="22" s="1"/>
  <c r="H545" i="22" s="1"/>
  <c r="E546" i="22"/>
  <c r="A546" i="22"/>
  <c r="F546" i="22" l="1"/>
  <c r="G546" i="22"/>
  <c r="D546" i="22"/>
  <c r="P546" i="22"/>
  <c r="B546" i="22"/>
  <c r="M735" i="25"/>
  <c r="N735" i="25"/>
  <c r="F735" i="25"/>
  <c r="H735" i="25" l="1"/>
  <c r="L735" i="25" s="1"/>
  <c r="I735" i="25" s="1"/>
  <c r="D735" i="25"/>
  <c r="B736" i="25"/>
  <c r="I546" i="22"/>
  <c r="O546" i="22" s="1"/>
  <c r="H546" i="22" s="1"/>
  <c r="C546" i="22"/>
  <c r="E547" i="22"/>
  <c r="A547" i="22"/>
  <c r="F547" i="22" l="1"/>
  <c r="D547" i="22"/>
  <c r="G547" i="22"/>
  <c r="P547" i="22"/>
  <c r="B547" i="22"/>
  <c r="G736" i="25"/>
  <c r="A736" i="25"/>
  <c r="C736" i="25" s="1"/>
  <c r="C547" i="22" l="1"/>
  <c r="I547" i="22"/>
  <c r="O547" i="22" s="1"/>
  <c r="H547" i="22" s="1"/>
  <c r="M736" i="25"/>
  <c r="F736" i="25"/>
  <c r="N736" i="25"/>
  <c r="E548" i="22"/>
  <c r="A548" i="22"/>
  <c r="F548" i="22" l="1"/>
  <c r="B548" i="22"/>
  <c r="D548" i="22"/>
  <c r="P548" i="22"/>
  <c r="G548" i="22"/>
  <c r="H736" i="25"/>
  <c r="L736" i="25" s="1"/>
  <c r="I736" i="25" s="1"/>
  <c r="D736" i="25"/>
  <c r="B737" i="25"/>
  <c r="G737" i="25" l="1"/>
  <c r="A737" i="25"/>
  <c r="C737" i="25" s="1"/>
  <c r="I548" i="22"/>
  <c r="O548" i="22" s="1"/>
  <c r="H548" i="22" s="1"/>
  <c r="C548" i="22"/>
  <c r="E549" i="22"/>
  <c r="A549" i="22"/>
  <c r="B549" i="22" l="1"/>
  <c r="P549" i="22"/>
  <c r="G549" i="22"/>
  <c r="D549" i="22"/>
  <c r="F549" i="22"/>
  <c r="M737" i="25"/>
  <c r="F737" i="25"/>
  <c r="N737" i="25"/>
  <c r="C549" i="22" l="1"/>
  <c r="I549" i="22"/>
  <c r="O549" i="22" s="1"/>
  <c r="H549" i="22" s="1"/>
  <c r="H737" i="25"/>
  <c r="L737" i="25" s="1"/>
  <c r="I737" i="25" s="1"/>
  <c r="D737" i="25"/>
  <c r="B738" i="25"/>
  <c r="E550" i="22"/>
  <c r="A550" i="22"/>
  <c r="G550" i="22" l="1"/>
  <c r="F550" i="22"/>
  <c r="P550" i="22"/>
  <c r="B550" i="22"/>
  <c r="D550" i="22"/>
  <c r="G738" i="25"/>
  <c r="A738" i="25"/>
  <c r="C738" i="25" s="1"/>
  <c r="E551" i="22" l="1"/>
  <c r="A551" i="22"/>
  <c r="M738" i="25"/>
  <c r="F738" i="25"/>
  <c r="N738" i="25"/>
  <c r="C550" i="22"/>
  <c r="I550" i="22"/>
  <c r="O550" i="22" s="1"/>
  <c r="H550" i="22" s="1"/>
  <c r="F551" i="22" l="1"/>
  <c r="D551" i="22"/>
  <c r="B551" i="22"/>
  <c r="P551" i="22"/>
  <c r="G551" i="22"/>
  <c r="D738" i="25"/>
  <c r="H738" i="25"/>
  <c r="L738" i="25" s="1"/>
  <c r="I738" i="25" s="1"/>
  <c r="B739" i="25"/>
  <c r="G739" i="25" l="1"/>
  <c r="A739" i="25"/>
  <c r="C739" i="25" s="1"/>
  <c r="E552" i="22"/>
  <c r="A552" i="22"/>
  <c r="C551" i="22"/>
  <c r="I551" i="22"/>
  <c r="O551" i="22" s="1"/>
  <c r="H551" i="22" s="1"/>
  <c r="M739" i="25" l="1"/>
  <c r="F739" i="25"/>
  <c r="N739" i="25"/>
  <c r="F552" i="22"/>
  <c r="G552" i="22"/>
  <c r="D552" i="22"/>
  <c r="B552" i="22"/>
  <c r="P552" i="22"/>
  <c r="E553" i="22" l="1"/>
  <c r="A553" i="22"/>
  <c r="C552" i="22"/>
  <c r="I552" i="22"/>
  <c r="O552" i="22" s="1"/>
  <c r="H552" i="22" s="1"/>
  <c r="D739" i="25"/>
  <c r="H739" i="25"/>
  <c r="L739" i="25" s="1"/>
  <c r="I739" i="25" s="1"/>
  <c r="B740" i="25"/>
  <c r="A740" i="25" l="1"/>
  <c r="C740" i="25" s="1"/>
  <c r="G740" i="25"/>
  <c r="P553" i="22"/>
  <c r="B553" i="22"/>
  <c r="F553" i="22"/>
  <c r="D553" i="22"/>
  <c r="G553" i="22"/>
  <c r="E554" i="22" l="1"/>
  <c r="A554" i="22"/>
  <c r="C553" i="22"/>
  <c r="I553" i="22"/>
  <c r="O553" i="22" s="1"/>
  <c r="H553" i="22" s="1"/>
  <c r="M740" i="25"/>
  <c r="N740" i="25"/>
  <c r="F740" i="25"/>
  <c r="D740" i="25" l="1"/>
  <c r="H740" i="25"/>
  <c r="L740" i="25" s="1"/>
  <c r="I740" i="25" s="1"/>
  <c r="B741" i="25"/>
  <c r="D554" i="22"/>
  <c r="P554" i="22"/>
  <c r="B554" i="22"/>
  <c r="F554" i="22"/>
  <c r="G554" i="22"/>
  <c r="C554" i="22" l="1"/>
  <c r="I554" i="22"/>
  <c r="O554" i="22" s="1"/>
  <c r="H554" i="22" s="1"/>
  <c r="A741" i="25"/>
  <c r="C741" i="25" s="1"/>
  <c r="G741" i="25"/>
  <c r="E555" i="22"/>
  <c r="A555" i="22"/>
  <c r="M741" i="25" l="1"/>
  <c r="F741" i="25"/>
  <c r="N741" i="25"/>
  <c r="F555" i="22"/>
  <c r="D555" i="22"/>
  <c r="B555" i="22"/>
  <c r="P555" i="22"/>
  <c r="G555" i="22"/>
  <c r="H741" i="25" l="1"/>
  <c r="L741" i="25" s="1"/>
  <c r="I741" i="25" s="1"/>
  <c r="D741" i="25"/>
  <c r="B742" i="25"/>
  <c r="E556" i="22"/>
  <c r="A556" i="22"/>
  <c r="I555" i="22"/>
  <c r="O555" i="22" s="1"/>
  <c r="H555" i="22" s="1"/>
  <c r="C555" i="22"/>
  <c r="G742" i="25" l="1"/>
  <c r="A742" i="25"/>
  <c r="C742" i="25" s="1"/>
  <c r="D556" i="22"/>
  <c r="P556" i="22"/>
  <c r="G556" i="22"/>
  <c r="F556" i="22"/>
  <c r="B556" i="22"/>
  <c r="E557" i="22" l="1"/>
  <c r="A557" i="22"/>
  <c r="C556" i="22"/>
  <c r="I556" i="22"/>
  <c r="O556" i="22" s="1"/>
  <c r="H556" i="22" s="1"/>
  <c r="M742" i="25"/>
  <c r="F742" i="25"/>
  <c r="N742" i="25"/>
  <c r="P557" i="22" l="1"/>
  <c r="B557" i="22"/>
  <c r="F557" i="22"/>
  <c r="G557" i="22"/>
  <c r="D557" i="22"/>
  <c r="D742" i="25"/>
  <c r="H742" i="25"/>
  <c r="L742" i="25" s="1"/>
  <c r="I742" i="25" s="1"/>
  <c r="B743" i="25"/>
  <c r="A743" i="25" l="1"/>
  <c r="C743" i="25" s="1"/>
  <c r="G743" i="25"/>
  <c r="E558" i="22"/>
  <c r="A558" i="22"/>
  <c r="I557" i="22"/>
  <c r="O557" i="22" s="1"/>
  <c r="H557" i="22" s="1"/>
  <c r="C557" i="22"/>
  <c r="P558" i="22" l="1"/>
  <c r="B558" i="22"/>
  <c r="F558" i="22"/>
  <c r="G558" i="22"/>
  <c r="D558" i="22"/>
  <c r="M743" i="25"/>
  <c r="F743" i="25"/>
  <c r="N743" i="25"/>
  <c r="H743" i="25" l="1"/>
  <c r="L743" i="25" s="1"/>
  <c r="I743" i="25" s="1"/>
  <c r="D743" i="25"/>
  <c r="B744" i="25"/>
  <c r="E559" i="22"/>
  <c r="A559" i="22"/>
  <c r="I558" i="22"/>
  <c r="O558" i="22" s="1"/>
  <c r="H558" i="22" s="1"/>
  <c r="C558" i="22"/>
  <c r="A744" i="25" l="1"/>
  <c r="C744" i="25" s="1"/>
  <c r="G744" i="25"/>
  <c r="P559" i="22"/>
  <c r="G559" i="22"/>
  <c r="F559" i="22"/>
  <c r="D559" i="22"/>
  <c r="B559" i="22"/>
  <c r="E560" i="22" l="1"/>
  <c r="A560" i="22"/>
  <c r="I559" i="22"/>
  <c r="O559" i="22" s="1"/>
  <c r="H559" i="22" s="1"/>
  <c r="C559" i="22"/>
  <c r="M744" i="25"/>
  <c r="F744" i="25"/>
  <c r="N744" i="25"/>
  <c r="F560" i="22" l="1"/>
  <c r="G560" i="22"/>
  <c r="D560" i="22"/>
  <c r="P560" i="22"/>
  <c r="B560" i="22"/>
  <c r="H744" i="25"/>
  <c r="L744" i="25" s="1"/>
  <c r="I744" i="25" s="1"/>
  <c r="D744" i="25"/>
  <c r="B745" i="25"/>
  <c r="A745" i="25" l="1"/>
  <c r="C745" i="25" s="1"/>
  <c r="G745" i="25"/>
  <c r="I560" i="22"/>
  <c r="O560" i="22" s="1"/>
  <c r="H560" i="22" s="1"/>
  <c r="C560" i="22"/>
  <c r="E561" i="22"/>
  <c r="A561" i="22"/>
  <c r="P561" i="22" l="1"/>
  <c r="B561" i="22"/>
  <c r="F561" i="22"/>
  <c r="D561" i="22"/>
  <c r="G561" i="22"/>
  <c r="M745" i="25"/>
  <c r="F745" i="25"/>
  <c r="N745" i="25"/>
  <c r="I561" i="22" l="1"/>
  <c r="O561" i="22" s="1"/>
  <c r="H561" i="22" s="1"/>
  <c r="C561" i="22"/>
  <c r="E562" i="22"/>
  <c r="A562" i="22"/>
  <c r="H745" i="25"/>
  <c r="L745" i="25" s="1"/>
  <c r="I745" i="25" s="1"/>
  <c r="D745" i="25"/>
  <c r="B746" i="25"/>
  <c r="G746" i="25" l="1"/>
  <c r="A746" i="25"/>
  <c r="C746" i="25" s="1"/>
  <c r="D562" i="22"/>
  <c r="P562" i="22"/>
  <c r="B562" i="22"/>
  <c r="F562" i="22"/>
  <c r="G562" i="22"/>
  <c r="I562" i="22" l="1"/>
  <c r="O562" i="22" s="1"/>
  <c r="H562" i="22" s="1"/>
  <c r="C562" i="22"/>
  <c r="M746" i="25"/>
  <c r="F746" i="25"/>
  <c r="N746" i="25"/>
  <c r="E563" i="22"/>
  <c r="A563" i="22"/>
  <c r="F563" i="22" l="1"/>
  <c r="D563" i="22"/>
  <c r="B563" i="22"/>
  <c r="P563" i="22"/>
  <c r="G563" i="22"/>
  <c r="D746" i="25"/>
  <c r="H746" i="25"/>
  <c r="L746" i="25" s="1"/>
  <c r="I746" i="25" s="1"/>
  <c r="B747" i="25"/>
  <c r="A747" i="25" l="1"/>
  <c r="C747" i="25" s="1"/>
  <c r="G747" i="25"/>
  <c r="E564" i="22"/>
  <c r="A564" i="22"/>
  <c r="C563" i="22"/>
  <c r="I563" i="22"/>
  <c r="O563" i="22" s="1"/>
  <c r="H563" i="22" s="1"/>
  <c r="D564" i="22" l="1"/>
  <c r="P564" i="22"/>
  <c r="B564" i="22"/>
  <c r="F564" i="22"/>
  <c r="G564" i="22"/>
  <c r="M747" i="25"/>
  <c r="F747" i="25"/>
  <c r="N747" i="25"/>
  <c r="E565" i="22" l="1"/>
  <c r="A565" i="22"/>
  <c r="D747" i="25"/>
  <c r="H747" i="25"/>
  <c r="L747" i="25" s="1"/>
  <c r="I747" i="25" s="1"/>
  <c r="B748" i="25"/>
  <c r="C564" i="22"/>
  <c r="I564" i="22"/>
  <c r="O564" i="22" s="1"/>
  <c r="H564" i="22" s="1"/>
  <c r="F565" i="22" l="1"/>
  <c r="D565" i="22"/>
  <c r="G565" i="22"/>
  <c r="P565" i="22"/>
  <c r="B565" i="22"/>
  <c r="G748" i="25"/>
  <c r="A748" i="25"/>
  <c r="C748" i="25" s="1"/>
  <c r="C565" i="22" l="1"/>
  <c r="I565" i="22"/>
  <c r="O565" i="22" s="1"/>
  <c r="H565" i="22" s="1"/>
  <c r="M748" i="25"/>
  <c r="F748" i="25"/>
  <c r="N748" i="25"/>
  <c r="E566" i="22"/>
  <c r="A566" i="22"/>
  <c r="F566" i="22" l="1"/>
  <c r="G566" i="22"/>
  <c r="D566" i="22"/>
  <c r="P566" i="22"/>
  <c r="B566" i="22"/>
  <c r="D748" i="25"/>
  <c r="H748" i="25"/>
  <c r="L748" i="25" s="1"/>
  <c r="I748" i="25" s="1"/>
  <c r="B749" i="25"/>
  <c r="A749" i="25" l="1"/>
  <c r="C749" i="25" s="1"/>
  <c r="G749" i="25"/>
  <c r="C566" i="22"/>
  <c r="I566" i="22"/>
  <c r="O566" i="22" s="1"/>
  <c r="H566" i="22" s="1"/>
  <c r="E567" i="22"/>
  <c r="A567" i="22"/>
  <c r="D567" i="22" l="1"/>
  <c r="G567" i="22"/>
  <c r="P567" i="22"/>
  <c r="B567" i="22"/>
  <c r="F567" i="22"/>
  <c r="M749" i="25"/>
  <c r="N749" i="25"/>
  <c r="F749" i="25"/>
  <c r="D749" i="25" l="1"/>
  <c r="H749" i="25"/>
  <c r="L749" i="25" s="1"/>
  <c r="I749" i="25" s="1"/>
  <c r="B750" i="25"/>
  <c r="E568" i="22"/>
  <c r="A568" i="22"/>
  <c r="I567" i="22"/>
  <c r="O567" i="22" s="1"/>
  <c r="H567" i="22" s="1"/>
  <c r="C567" i="22"/>
  <c r="A750" i="25" l="1"/>
  <c r="C750" i="25" s="1"/>
  <c r="G750" i="25"/>
  <c r="P568" i="22"/>
  <c r="B568" i="22"/>
  <c r="F568" i="22"/>
  <c r="G568" i="22"/>
  <c r="D568" i="22"/>
  <c r="E569" i="22" l="1"/>
  <c r="A569" i="22"/>
  <c r="C568" i="22"/>
  <c r="I568" i="22"/>
  <c r="O568" i="22" s="1"/>
  <c r="H568" i="22" s="1"/>
  <c r="M750" i="25"/>
  <c r="F750" i="25"/>
  <c r="N750" i="25"/>
  <c r="D569" i="22" l="1"/>
  <c r="G569" i="22"/>
  <c r="P569" i="22"/>
  <c r="B569" i="22"/>
  <c r="F569" i="22"/>
  <c r="H750" i="25"/>
  <c r="L750" i="25" s="1"/>
  <c r="I750" i="25" s="1"/>
  <c r="D750" i="25"/>
  <c r="B751" i="25"/>
  <c r="A751" i="25" l="1"/>
  <c r="C751" i="25" s="1"/>
  <c r="G751" i="25"/>
  <c r="E570" i="22"/>
  <c r="A570" i="22"/>
  <c r="I569" i="22"/>
  <c r="O569" i="22" s="1"/>
  <c r="H569" i="22" s="1"/>
  <c r="C569" i="22"/>
  <c r="P570" i="22" l="1"/>
  <c r="B570" i="22"/>
  <c r="F570" i="22"/>
  <c r="G570" i="22"/>
  <c r="D570" i="22"/>
  <c r="M751" i="25"/>
  <c r="F751" i="25"/>
  <c r="N751" i="25"/>
  <c r="E571" i="22" l="1"/>
  <c r="A571" i="22"/>
  <c r="H751" i="25"/>
  <c r="L751" i="25" s="1"/>
  <c r="I751" i="25" s="1"/>
  <c r="D751" i="25"/>
  <c r="B752" i="25"/>
  <c r="I570" i="22"/>
  <c r="O570" i="22" s="1"/>
  <c r="H570" i="22" s="1"/>
  <c r="C570" i="22"/>
  <c r="F571" i="22" l="1"/>
  <c r="D571" i="22"/>
  <c r="B571" i="22"/>
  <c r="P571" i="22"/>
  <c r="G571" i="22"/>
  <c r="A752" i="25"/>
  <c r="C752" i="25" s="1"/>
  <c r="G752" i="25"/>
  <c r="E572" i="22" l="1"/>
  <c r="A572" i="22"/>
  <c r="M752" i="25"/>
  <c r="N752" i="25"/>
  <c r="F752" i="25"/>
  <c r="C571" i="22"/>
  <c r="I571" i="22"/>
  <c r="O571" i="22" s="1"/>
  <c r="H571" i="22" s="1"/>
  <c r="F572" i="22" l="1"/>
  <c r="G572" i="22"/>
  <c r="B572" i="22"/>
  <c r="D572" i="22"/>
  <c r="P572" i="22"/>
  <c r="H752" i="25"/>
  <c r="L752" i="25" s="1"/>
  <c r="I752" i="25" s="1"/>
  <c r="D752" i="25"/>
  <c r="B753" i="25"/>
  <c r="G753" i="25" l="1"/>
  <c r="A753" i="25"/>
  <c r="C753" i="25" s="1"/>
  <c r="I572" i="22"/>
  <c r="O572" i="22" s="1"/>
  <c r="H572" i="22" s="1"/>
  <c r="C572" i="22"/>
  <c r="E573" i="22"/>
  <c r="A573" i="22"/>
  <c r="G573" i="22" l="1"/>
  <c r="B573" i="22"/>
  <c r="F573" i="22"/>
  <c r="P573" i="22"/>
  <c r="D573" i="22"/>
  <c r="M753" i="25"/>
  <c r="F753" i="25"/>
  <c r="N753" i="25"/>
  <c r="H753" i="25" l="1"/>
  <c r="L753" i="25" s="1"/>
  <c r="I753" i="25" s="1"/>
  <c r="D753" i="25"/>
  <c r="B754" i="25"/>
  <c r="E574" i="22"/>
  <c r="A574" i="22"/>
  <c r="I573" i="22"/>
  <c r="O573" i="22" s="1"/>
  <c r="H573" i="22" s="1"/>
  <c r="C573" i="22"/>
  <c r="G754" i="25" l="1"/>
  <c r="A754" i="25"/>
  <c r="C754" i="25" s="1"/>
  <c r="F574" i="22"/>
  <c r="G574" i="22"/>
  <c r="D574" i="22"/>
  <c r="P574" i="22"/>
  <c r="B574" i="22"/>
  <c r="E575" i="22" l="1"/>
  <c r="A575" i="22"/>
  <c r="M754" i="25"/>
  <c r="F754" i="25"/>
  <c r="N754" i="25"/>
  <c r="C574" i="22"/>
  <c r="I574" i="22"/>
  <c r="O574" i="22" s="1"/>
  <c r="H574" i="22" s="1"/>
  <c r="P575" i="22" l="1"/>
  <c r="F575" i="22"/>
  <c r="D575" i="22"/>
  <c r="B575" i="22"/>
  <c r="G575" i="22"/>
  <c r="D754" i="25"/>
  <c r="H754" i="25"/>
  <c r="L754" i="25" s="1"/>
  <c r="I754" i="25" s="1"/>
  <c r="B755" i="25"/>
  <c r="A755" i="25" l="1"/>
  <c r="C755" i="25" s="1"/>
  <c r="G755" i="25"/>
  <c r="E576" i="22"/>
  <c r="A576" i="22"/>
  <c r="C575" i="22"/>
  <c r="I575" i="22"/>
  <c r="O575" i="22" s="1"/>
  <c r="H575" i="22" s="1"/>
  <c r="F576" i="22" l="1"/>
  <c r="G576" i="22"/>
  <c r="D576" i="22"/>
  <c r="P576" i="22"/>
  <c r="B576" i="22"/>
  <c r="M755" i="25"/>
  <c r="F755" i="25"/>
  <c r="N755" i="25"/>
  <c r="I576" i="22" l="1"/>
  <c r="O576" i="22" s="1"/>
  <c r="H576" i="22" s="1"/>
  <c r="C576" i="22"/>
  <c r="D755" i="25"/>
  <c r="H755" i="25"/>
  <c r="L755" i="25" s="1"/>
  <c r="I755" i="25" s="1"/>
  <c r="B756" i="25"/>
  <c r="E577" i="22"/>
  <c r="A577" i="22"/>
  <c r="F577" i="22" l="1"/>
  <c r="D577" i="22"/>
  <c r="B577" i="22"/>
  <c r="G577" i="22"/>
  <c r="P577" i="22"/>
  <c r="A756" i="25"/>
  <c r="C756" i="25" s="1"/>
  <c r="G756" i="25"/>
  <c r="E578" i="22" l="1"/>
  <c r="A578" i="22"/>
  <c r="I577" i="22"/>
  <c r="O577" i="22" s="1"/>
  <c r="H577" i="22" s="1"/>
  <c r="C577" i="22"/>
  <c r="M756" i="25"/>
  <c r="N756" i="25"/>
  <c r="F756" i="25"/>
  <c r="D578" i="22" l="1"/>
  <c r="P578" i="22"/>
  <c r="B578" i="22"/>
  <c r="F578" i="22"/>
  <c r="G578" i="22"/>
  <c r="H756" i="25"/>
  <c r="L756" i="25" s="1"/>
  <c r="I756" i="25" s="1"/>
  <c r="D756" i="25"/>
  <c r="B757" i="25"/>
  <c r="G757" i="25" l="1"/>
  <c r="A757" i="25"/>
  <c r="C757" i="25" s="1"/>
  <c r="E579" i="22"/>
  <c r="A579" i="22"/>
  <c r="I578" i="22"/>
  <c r="O578" i="22" s="1"/>
  <c r="H578" i="22" s="1"/>
  <c r="C578" i="22"/>
  <c r="M757" i="25" l="1"/>
  <c r="F757" i="25"/>
  <c r="N757" i="25"/>
  <c r="F579" i="22"/>
  <c r="D579" i="22"/>
  <c r="G579" i="22"/>
  <c r="P579" i="22"/>
  <c r="B579" i="22"/>
  <c r="E580" i="22" l="1"/>
  <c r="A580" i="22"/>
  <c r="H757" i="25"/>
  <c r="L757" i="25" s="1"/>
  <c r="I757" i="25" s="1"/>
  <c r="D757" i="25"/>
  <c r="B758" i="25"/>
  <c r="I579" i="22"/>
  <c r="O579" i="22" s="1"/>
  <c r="H579" i="22" s="1"/>
  <c r="C579" i="22"/>
  <c r="P580" i="22" l="1"/>
  <c r="B580" i="22"/>
  <c r="F580" i="22"/>
  <c r="G580" i="22"/>
  <c r="D580" i="22"/>
  <c r="A758" i="25"/>
  <c r="C758" i="25" s="1"/>
  <c r="G758" i="25"/>
  <c r="M758" i="25" l="1"/>
  <c r="N758" i="25"/>
  <c r="F758" i="25"/>
  <c r="E581" i="22"/>
  <c r="A581" i="22"/>
  <c r="C580" i="22"/>
  <c r="I580" i="22"/>
  <c r="O580" i="22" s="1"/>
  <c r="H580" i="22" s="1"/>
  <c r="D758" i="25" l="1"/>
  <c r="H758" i="25"/>
  <c r="L758" i="25" s="1"/>
  <c r="I758" i="25" s="1"/>
  <c r="B759" i="25"/>
  <c r="P581" i="22"/>
  <c r="B581" i="22"/>
  <c r="D581" i="22"/>
  <c r="F581" i="22"/>
  <c r="G581" i="22"/>
  <c r="G759" i="25" l="1"/>
  <c r="A759" i="25"/>
  <c r="C759" i="25" s="1"/>
  <c r="C581" i="22"/>
  <c r="I581" i="22"/>
  <c r="O581" i="22" s="1"/>
  <c r="H581" i="22" s="1"/>
  <c r="E582" i="22"/>
  <c r="A582" i="22"/>
  <c r="F582" i="22" l="1"/>
  <c r="B582" i="22"/>
  <c r="D582" i="22"/>
  <c r="P582" i="22"/>
  <c r="G582" i="22"/>
  <c r="M759" i="25"/>
  <c r="N759" i="25"/>
  <c r="F759" i="25"/>
  <c r="I582" i="22" l="1"/>
  <c r="O582" i="22" s="1"/>
  <c r="H582" i="22" s="1"/>
  <c r="C582" i="22"/>
  <c r="H759" i="25"/>
  <c r="L759" i="25" s="1"/>
  <c r="I759" i="25" s="1"/>
  <c r="D759" i="25"/>
  <c r="B760" i="25"/>
  <c r="E583" i="22"/>
  <c r="A583" i="22"/>
  <c r="F583" i="22" l="1"/>
  <c r="D583" i="22"/>
  <c r="P583" i="22"/>
  <c r="B583" i="22"/>
  <c r="G583" i="22"/>
  <c r="G760" i="25"/>
  <c r="A760" i="25"/>
  <c r="C760" i="25" s="1"/>
  <c r="E584" i="22" l="1"/>
  <c r="A584" i="22"/>
  <c r="C583" i="22"/>
  <c r="I583" i="22"/>
  <c r="O583" i="22" s="1"/>
  <c r="H583" i="22" s="1"/>
  <c r="M760" i="25"/>
  <c r="F760" i="25"/>
  <c r="N760" i="25"/>
  <c r="F584" i="22" l="1"/>
  <c r="B584" i="22"/>
  <c r="D584" i="22"/>
  <c r="G584" i="22"/>
  <c r="P584" i="22"/>
  <c r="H760" i="25"/>
  <c r="L760" i="25" s="1"/>
  <c r="I760" i="25" s="1"/>
  <c r="D760" i="25"/>
  <c r="B761" i="25"/>
  <c r="A761" i="25" l="1"/>
  <c r="C761" i="25" s="1"/>
  <c r="G761" i="25"/>
  <c r="I584" i="22"/>
  <c r="O584" i="22" s="1"/>
  <c r="H584" i="22" s="1"/>
  <c r="C584" i="22"/>
  <c r="E585" i="22"/>
  <c r="A585" i="22"/>
  <c r="P585" i="22" l="1"/>
  <c r="G585" i="22"/>
  <c r="F585" i="22"/>
  <c r="D585" i="22"/>
  <c r="B585" i="22"/>
  <c r="M761" i="25"/>
  <c r="N761" i="25"/>
  <c r="F761" i="25"/>
  <c r="D761" i="25" l="1"/>
  <c r="H761" i="25"/>
  <c r="L761" i="25" s="1"/>
  <c r="I761" i="25" s="1"/>
  <c r="B762" i="25"/>
  <c r="C585" i="22"/>
  <c r="I585" i="22"/>
  <c r="O585" i="22" s="1"/>
  <c r="H585" i="22" s="1"/>
  <c r="E586" i="22"/>
  <c r="A586" i="22"/>
  <c r="F586" i="22" l="1"/>
  <c r="G586" i="22"/>
  <c r="D586" i="22"/>
  <c r="P586" i="22"/>
  <c r="B586" i="22"/>
  <c r="G762" i="25"/>
  <c r="A762" i="25"/>
  <c r="C762" i="25" s="1"/>
  <c r="C586" i="22" l="1"/>
  <c r="I586" i="22"/>
  <c r="O586" i="22" s="1"/>
  <c r="H586" i="22" s="1"/>
  <c r="M762" i="25"/>
  <c r="N762" i="25"/>
  <c r="F762" i="25"/>
  <c r="E587" i="22"/>
  <c r="A587" i="22"/>
  <c r="P587" i="22" l="1"/>
  <c r="B587" i="22"/>
  <c r="F587" i="22"/>
  <c r="G587" i="22"/>
  <c r="D587" i="22"/>
  <c r="H762" i="25"/>
  <c r="L762" i="25" s="1"/>
  <c r="I762" i="25" s="1"/>
  <c r="D762" i="25"/>
  <c r="B763" i="25"/>
  <c r="A763" i="25" l="1"/>
  <c r="C763" i="25" s="1"/>
  <c r="G763" i="25"/>
  <c r="E588" i="22"/>
  <c r="A588" i="22"/>
  <c r="C587" i="22"/>
  <c r="I587" i="22"/>
  <c r="O587" i="22" s="1"/>
  <c r="H587" i="22" s="1"/>
  <c r="F588" i="22" l="1"/>
  <c r="G588" i="22"/>
  <c r="P588" i="22"/>
  <c r="D588" i="22"/>
  <c r="B588" i="22"/>
  <c r="M763" i="25"/>
  <c r="N763" i="25"/>
  <c r="F763" i="25"/>
  <c r="H763" i="25" l="1"/>
  <c r="L763" i="25" s="1"/>
  <c r="I763" i="25" s="1"/>
  <c r="D763" i="25"/>
  <c r="B764" i="25"/>
  <c r="C588" i="22"/>
  <c r="I588" i="22"/>
  <c r="O588" i="22" s="1"/>
  <c r="H588" i="22" s="1"/>
  <c r="E589" i="22"/>
  <c r="A589" i="22"/>
  <c r="P589" i="22" l="1"/>
  <c r="G589" i="22"/>
  <c r="F589" i="22"/>
  <c r="B589" i="22"/>
  <c r="D589" i="22"/>
  <c r="G764" i="25"/>
  <c r="A764" i="25"/>
  <c r="C764" i="25" s="1"/>
  <c r="E590" i="22" l="1"/>
  <c r="A590" i="22"/>
  <c r="M764" i="25"/>
  <c r="F764" i="25"/>
  <c r="N764" i="25"/>
  <c r="I589" i="22"/>
  <c r="O589" i="22" s="1"/>
  <c r="H589" i="22" s="1"/>
  <c r="C589" i="22"/>
  <c r="F590" i="22" l="1"/>
  <c r="G590" i="22"/>
  <c r="D590" i="22"/>
  <c r="P590" i="22"/>
  <c r="B590" i="22"/>
  <c r="D764" i="25"/>
  <c r="H764" i="25"/>
  <c r="L764" i="25" s="1"/>
  <c r="I764" i="25" s="1"/>
  <c r="B765" i="25"/>
  <c r="G765" i="25" l="1"/>
  <c r="A765" i="25"/>
  <c r="C765" i="25" s="1"/>
  <c r="C590" i="22"/>
  <c r="I590" i="22"/>
  <c r="O590" i="22" s="1"/>
  <c r="H590" i="22" s="1"/>
  <c r="E591" i="22"/>
  <c r="A591" i="22"/>
  <c r="P591" i="22" l="1"/>
  <c r="B591" i="22"/>
  <c r="F591" i="22"/>
  <c r="G591" i="22"/>
  <c r="D591" i="22"/>
  <c r="M765" i="25"/>
  <c r="F765" i="25"/>
  <c r="N765" i="25"/>
  <c r="E592" i="22" l="1"/>
  <c r="A592" i="22"/>
  <c r="D765" i="25"/>
  <c r="H765" i="25"/>
  <c r="L765" i="25" s="1"/>
  <c r="I765" i="25" s="1"/>
  <c r="B766" i="25"/>
  <c r="I591" i="22"/>
  <c r="O591" i="22" s="1"/>
  <c r="H591" i="22" s="1"/>
  <c r="C591" i="22"/>
  <c r="F592" i="22" l="1"/>
  <c r="G592" i="22"/>
  <c r="D592" i="22"/>
  <c r="P592" i="22"/>
  <c r="B592" i="22"/>
  <c r="G766" i="25"/>
  <c r="A766" i="25"/>
  <c r="C766" i="25" s="1"/>
  <c r="C592" i="22" l="1"/>
  <c r="I592" i="22"/>
  <c r="O592" i="22" s="1"/>
  <c r="H592" i="22" s="1"/>
  <c r="M766" i="25"/>
  <c r="F766" i="25"/>
  <c r="N766" i="25"/>
  <c r="E593" i="22"/>
  <c r="A593" i="22"/>
  <c r="P593" i="22" l="1"/>
  <c r="B593" i="22"/>
  <c r="F593" i="22"/>
  <c r="D593" i="22"/>
  <c r="G593" i="22"/>
  <c r="D766" i="25"/>
  <c r="H766" i="25"/>
  <c r="L766" i="25" s="1"/>
  <c r="I766" i="25" s="1"/>
  <c r="B767" i="25"/>
  <c r="G767" i="25" l="1"/>
  <c r="A767" i="25"/>
  <c r="C767" i="25" s="1"/>
  <c r="C593" i="22"/>
  <c r="I593" i="22"/>
  <c r="O593" i="22" s="1"/>
  <c r="H593" i="22" s="1"/>
  <c r="E594" i="22"/>
  <c r="A594" i="22"/>
  <c r="F594" i="22" l="1"/>
  <c r="G594" i="22"/>
  <c r="D594" i="22"/>
  <c r="P594" i="22"/>
  <c r="B594" i="22"/>
  <c r="M767" i="25"/>
  <c r="F767" i="25"/>
  <c r="N767" i="25"/>
  <c r="C594" i="22" l="1"/>
  <c r="I594" i="22"/>
  <c r="O594" i="22" s="1"/>
  <c r="H594" i="22" s="1"/>
  <c r="D767" i="25"/>
  <c r="H767" i="25"/>
  <c r="L767" i="25" s="1"/>
  <c r="I767" i="25" s="1"/>
  <c r="B768" i="25"/>
  <c r="E595" i="22"/>
  <c r="A595" i="22"/>
  <c r="P595" i="22" l="1"/>
  <c r="G595" i="22"/>
  <c r="F595" i="22"/>
  <c r="D595" i="22"/>
  <c r="B595" i="22"/>
  <c r="G768" i="25"/>
  <c r="A768" i="25"/>
  <c r="C768" i="25" s="1"/>
  <c r="I595" i="22" l="1"/>
  <c r="O595" i="22" s="1"/>
  <c r="H595" i="22" s="1"/>
  <c r="C595" i="22"/>
  <c r="M768" i="25"/>
  <c r="N768" i="25"/>
  <c r="F768" i="25"/>
  <c r="E596" i="22"/>
  <c r="A596" i="22"/>
  <c r="F596" i="22" l="1"/>
  <c r="G596" i="22"/>
  <c r="D596" i="22"/>
  <c r="P596" i="22"/>
  <c r="B596" i="22"/>
  <c r="D768" i="25"/>
  <c r="H768" i="25"/>
  <c r="L768" i="25" s="1"/>
  <c r="I768" i="25" s="1"/>
  <c r="B769" i="25"/>
  <c r="G769" i="25" l="1"/>
  <c r="A769" i="25"/>
  <c r="C769" i="25" s="1"/>
  <c r="I596" i="22"/>
  <c r="O596" i="22" s="1"/>
  <c r="H596" i="22" s="1"/>
  <c r="C596" i="22"/>
  <c r="E597" i="22"/>
  <c r="A597" i="22"/>
  <c r="P597" i="22" l="1"/>
  <c r="B597" i="22"/>
  <c r="F597" i="22"/>
  <c r="D597" i="22"/>
  <c r="G597" i="22"/>
  <c r="M769" i="25"/>
  <c r="N769" i="25"/>
  <c r="F769" i="25"/>
  <c r="H769" i="25" l="1"/>
  <c r="L769" i="25" s="1"/>
  <c r="I769" i="25" s="1"/>
  <c r="D769" i="25"/>
  <c r="B770" i="25"/>
  <c r="C597" i="22"/>
  <c r="I597" i="22"/>
  <c r="O597" i="22" s="1"/>
  <c r="H597" i="22" s="1"/>
  <c r="E598" i="22"/>
  <c r="A598" i="22"/>
  <c r="F598" i="22" l="1"/>
  <c r="G598" i="22"/>
  <c r="D598" i="22"/>
  <c r="P598" i="22"/>
  <c r="B598" i="22"/>
  <c r="A770" i="25"/>
  <c r="C770" i="25" s="1"/>
  <c r="G770" i="25"/>
  <c r="C598" i="22" l="1"/>
  <c r="I598" i="22"/>
  <c r="O598" i="22" s="1"/>
  <c r="H598" i="22" s="1"/>
  <c r="M770" i="25"/>
  <c r="N770" i="25"/>
  <c r="F770" i="25"/>
  <c r="E599" i="22"/>
  <c r="A599" i="22"/>
  <c r="P599" i="22" l="1"/>
  <c r="B599" i="22"/>
  <c r="D599" i="22"/>
  <c r="G599" i="22"/>
  <c r="F599" i="22"/>
  <c r="H770" i="25"/>
  <c r="L770" i="25" s="1"/>
  <c r="I770" i="25" s="1"/>
  <c r="D770" i="25"/>
  <c r="B771" i="25"/>
  <c r="G771" i="25" l="1"/>
  <c r="A771" i="25"/>
  <c r="C771" i="25" s="1"/>
  <c r="I599" i="22"/>
  <c r="O599" i="22" s="1"/>
  <c r="H599" i="22" s="1"/>
  <c r="C599" i="22"/>
  <c r="E600" i="22"/>
  <c r="A600" i="22"/>
  <c r="M771" i="25" l="1"/>
  <c r="N771" i="25"/>
  <c r="F771" i="25"/>
  <c r="F600" i="22"/>
  <c r="B600" i="22"/>
  <c r="P600" i="22"/>
  <c r="D600" i="22"/>
  <c r="G600" i="22"/>
  <c r="C600" i="22" l="1"/>
  <c r="I600" i="22"/>
  <c r="O600" i="22" s="1"/>
  <c r="H600" i="22" s="1"/>
  <c r="H771" i="25"/>
  <c r="L771" i="25" s="1"/>
  <c r="I771" i="25" s="1"/>
  <c r="D771" i="25"/>
  <c r="B772" i="25"/>
  <c r="E601" i="22"/>
  <c r="A601" i="22"/>
  <c r="P601" i="22" l="1"/>
  <c r="B601" i="22"/>
  <c r="F601" i="22"/>
  <c r="D601" i="22"/>
  <c r="G601" i="22"/>
  <c r="G772" i="25"/>
  <c r="A772" i="25"/>
  <c r="C772" i="25" s="1"/>
  <c r="I601" i="22" l="1"/>
  <c r="O601" i="22" s="1"/>
  <c r="H601" i="22" s="1"/>
  <c r="C601" i="22"/>
  <c r="E602" i="22"/>
  <c r="A602" i="22"/>
  <c r="M772" i="25"/>
  <c r="N772" i="25"/>
  <c r="F772" i="25"/>
  <c r="H772" i="25" l="1"/>
  <c r="L772" i="25" s="1"/>
  <c r="I772" i="25" s="1"/>
  <c r="D772" i="25"/>
  <c r="B773" i="25"/>
  <c r="F602" i="22"/>
  <c r="G602" i="22"/>
  <c r="D602" i="22"/>
  <c r="P602" i="22"/>
  <c r="B602" i="22"/>
  <c r="E603" i="22" l="1"/>
  <c r="A603" i="22"/>
  <c r="G773" i="25"/>
  <c r="A773" i="25"/>
  <c r="C773" i="25" s="1"/>
  <c r="C602" i="22"/>
  <c r="I602" i="22"/>
  <c r="O602" i="22" s="1"/>
  <c r="H602" i="22" s="1"/>
  <c r="P603" i="22" l="1"/>
  <c r="G603" i="22"/>
  <c r="F603" i="22"/>
  <c r="D603" i="22"/>
  <c r="B603" i="22"/>
  <c r="M773" i="25"/>
  <c r="F773" i="25"/>
  <c r="N773" i="25"/>
  <c r="I603" i="22" l="1"/>
  <c r="O603" i="22" s="1"/>
  <c r="H603" i="22" s="1"/>
  <c r="C603" i="22"/>
  <c r="H773" i="25"/>
  <c r="L773" i="25" s="1"/>
  <c r="I773" i="25" s="1"/>
  <c r="D773" i="25"/>
  <c r="B774" i="25"/>
  <c r="E604" i="22"/>
  <c r="A604" i="22"/>
  <c r="F604" i="22" l="1"/>
  <c r="B604" i="22"/>
  <c r="D604" i="22"/>
  <c r="P604" i="22"/>
  <c r="G604" i="22"/>
  <c r="A774" i="25"/>
  <c r="C774" i="25" s="1"/>
  <c r="G774" i="25"/>
  <c r="I604" i="22" l="1"/>
  <c r="O604" i="22" s="1"/>
  <c r="H604" i="22" s="1"/>
  <c r="C604" i="22"/>
  <c r="M774" i="25"/>
  <c r="N774" i="25"/>
  <c r="F774" i="25"/>
  <c r="E605" i="22"/>
  <c r="A605" i="22"/>
  <c r="D605" i="22" l="1"/>
  <c r="B605" i="22"/>
  <c r="P605" i="22"/>
  <c r="F605" i="22"/>
  <c r="G605" i="22"/>
  <c r="D774" i="25"/>
  <c r="H774" i="25"/>
  <c r="L774" i="25" s="1"/>
  <c r="I774" i="25" s="1"/>
  <c r="B775" i="25"/>
  <c r="G775" i="25" l="1"/>
  <c r="A775" i="25"/>
  <c r="C775" i="25" s="1"/>
  <c r="E606" i="22"/>
  <c r="A606" i="22"/>
  <c r="C605" i="22"/>
  <c r="I605" i="22"/>
  <c r="O605" i="22" s="1"/>
  <c r="H605" i="22" s="1"/>
  <c r="M775" i="25" l="1"/>
  <c r="F775" i="25"/>
  <c r="N775" i="25"/>
  <c r="D606" i="22"/>
  <c r="B606" i="22"/>
  <c r="F606" i="22"/>
  <c r="P606" i="22"/>
  <c r="G606" i="22"/>
  <c r="I606" i="22" l="1"/>
  <c r="O606" i="22" s="1"/>
  <c r="H606" i="22" s="1"/>
  <c r="C606" i="22"/>
  <c r="H775" i="25"/>
  <c r="L775" i="25" s="1"/>
  <c r="I775" i="25" s="1"/>
  <c r="D775" i="25"/>
  <c r="B776" i="25"/>
  <c r="E607" i="22"/>
  <c r="A607" i="22"/>
  <c r="D607" i="22" l="1"/>
  <c r="G607" i="22"/>
  <c r="P607" i="22"/>
  <c r="F607" i="22"/>
  <c r="B607" i="22"/>
  <c r="A776" i="25"/>
  <c r="C776" i="25" s="1"/>
  <c r="G776" i="25"/>
  <c r="M776" i="25" l="1"/>
  <c r="N776" i="25"/>
  <c r="F776" i="25"/>
  <c r="E608" i="22"/>
  <c r="A608" i="22"/>
  <c r="C607" i="22"/>
  <c r="I607" i="22"/>
  <c r="O607" i="22" s="1"/>
  <c r="H607" i="22" s="1"/>
  <c r="D776" i="25" l="1"/>
  <c r="H776" i="25"/>
  <c r="L776" i="25" s="1"/>
  <c r="I776" i="25" s="1"/>
  <c r="B777" i="25"/>
  <c r="D608" i="22"/>
  <c r="B608" i="22"/>
  <c r="P608" i="22"/>
  <c r="F608" i="22"/>
  <c r="G608" i="22"/>
  <c r="I608" i="22" l="1"/>
  <c r="O608" i="22" s="1"/>
  <c r="H608" i="22" s="1"/>
  <c r="C608" i="22"/>
  <c r="A777" i="25"/>
  <c r="C777" i="25" s="1"/>
  <c r="G777" i="25"/>
  <c r="E609" i="22"/>
  <c r="A609" i="22"/>
  <c r="M777" i="25" l="1"/>
  <c r="N777" i="25"/>
  <c r="F777" i="25"/>
  <c r="D609" i="22"/>
  <c r="F609" i="22"/>
  <c r="B609" i="22"/>
  <c r="P609" i="22"/>
  <c r="G609" i="22"/>
  <c r="C609" i="22" l="1"/>
  <c r="I609" i="22"/>
  <c r="O609" i="22" s="1"/>
  <c r="H609" i="22" s="1"/>
  <c r="H777" i="25"/>
  <c r="L777" i="25" s="1"/>
  <c r="I777" i="25" s="1"/>
  <c r="D777" i="25"/>
  <c r="B778" i="25"/>
  <c r="E610" i="22"/>
  <c r="A610" i="22"/>
  <c r="D610" i="22" l="1"/>
  <c r="P610" i="22"/>
  <c r="F610" i="22"/>
  <c r="B610" i="22"/>
  <c r="G610" i="22"/>
  <c r="A778" i="25"/>
  <c r="C778" i="25" s="1"/>
  <c r="G778" i="25"/>
  <c r="E611" i="22" l="1"/>
  <c r="A611" i="22"/>
  <c r="M778" i="25"/>
  <c r="N778" i="25"/>
  <c r="F778" i="25"/>
  <c r="I610" i="22"/>
  <c r="O610" i="22" s="1"/>
  <c r="H610" i="22" s="1"/>
  <c r="C610" i="22"/>
  <c r="P611" i="22" l="1"/>
  <c r="B611" i="22"/>
  <c r="D611" i="22"/>
  <c r="F611" i="22"/>
  <c r="G611" i="22"/>
  <c r="H778" i="25"/>
  <c r="L778" i="25" s="1"/>
  <c r="I778" i="25" s="1"/>
  <c r="D778" i="25"/>
  <c r="B779" i="25"/>
  <c r="G779" i="25" l="1"/>
  <c r="A779" i="25"/>
  <c r="C779" i="25" s="1"/>
  <c r="I611" i="22"/>
  <c r="O611" i="22" s="1"/>
  <c r="H611" i="22" s="1"/>
  <c r="C611" i="22"/>
  <c r="E612" i="22"/>
  <c r="A612" i="22"/>
  <c r="M779" i="25" l="1"/>
  <c r="F779" i="25"/>
  <c r="N779" i="25"/>
  <c r="P612" i="22"/>
  <c r="F612" i="22"/>
  <c r="G612" i="22"/>
  <c r="D612" i="22"/>
  <c r="B612" i="22"/>
  <c r="E613" i="22" l="1"/>
  <c r="A613" i="22"/>
  <c r="C612" i="22"/>
  <c r="I612" i="22"/>
  <c r="O612" i="22" s="1"/>
  <c r="H612" i="22" s="1"/>
  <c r="H779" i="25"/>
  <c r="L779" i="25" s="1"/>
  <c r="I779" i="25" s="1"/>
  <c r="D779" i="25"/>
  <c r="B780" i="25"/>
  <c r="A780" i="25" l="1"/>
  <c r="C780" i="25" s="1"/>
  <c r="G780" i="25"/>
  <c r="P613" i="22"/>
  <c r="G613" i="22"/>
  <c r="D613" i="22"/>
  <c r="F613" i="22"/>
  <c r="B613" i="22"/>
  <c r="E614" i="22" l="1"/>
  <c r="A614" i="22"/>
  <c r="C613" i="22"/>
  <c r="I613" i="22"/>
  <c r="O613" i="22" s="1"/>
  <c r="H613" i="22" s="1"/>
  <c r="M780" i="25"/>
  <c r="N780" i="25"/>
  <c r="F780" i="25"/>
  <c r="D614" i="22" l="1"/>
  <c r="B614" i="22"/>
  <c r="P614" i="22"/>
  <c r="F614" i="22"/>
  <c r="G614" i="22"/>
  <c r="H780" i="25"/>
  <c r="L780" i="25" s="1"/>
  <c r="I780" i="25" s="1"/>
  <c r="D780" i="25"/>
  <c r="B781" i="25"/>
  <c r="G781" i="25" l="1"/>
  <c r="A781" i="25"/>
  <c r="C781" i="25" s="1"/>
  <c r="E615" i="22"/>
  <c r="A615" i="22"/>
  <c r="C614" i="22"/>
  <c r="I614" i="22"/>
  <c r="O614" i="22" s="1"/>
  <c r="H614" i="22" s="1"/>
  <c r="M781" i="25" l="1"/>
  <c r="F781" i="25"/>
  <c r="N781" i="25"/>
  <c r="P615" i="22"/>
  <c r="B615" i="22"/>
  <c r="D615" i="22"/>
  <c r="F615" i="22"/>
  <c r="G615" i="22"/>
  <c r="C615" i="22" l="1"/>
  <c r="I615" i="22"/>
  <c r="O615" i="22" s="1"/>
  <c r="H615" i="22" s="1"/>
  <c r="H781" i="25"/>
  <c r="L781" i="25" s="1"/>
  <c r="I781" i="25" s="1"/>
  <c r="D781" i="25"/>
  <c r="B782" i="25"/>
  <c r="E616" i="22"/>
  <c r="A616" i="22"/>
  <c r="D616" i="22" l="1"/>
  <c r="G616" i="22"/>
  <c r="P616" i="22"/>
  <c r="F616" i="22"/>
  <c r="B616" i="22"/>
  <c r="A782" i="25"/>
  <c r="C782" i="25" s="1"/>
  <c r="G782" i="25"/>
  <c r="M782" i="25" l="1"/>
  <c r="N782" i="25"/>
  <c r="F782" i="25"/>
  <c r="E617" i="22"/>
  <c r="A617" i="22"/>
  <c r="I616" i="22"/>
  <c r="O616" i="22" s="1"/>
  <c r="H616" i="22" s="1"/>
  <c r="C616" i="22"/>
  <c r="D782" i="25" l="1"/>
  <c r="H782" i="25"/>
  <c r="L782" i="25" s="1"/>
  <c r="I782" i="25" s="1"/>
  <c r="B783" i="25"/>
  <c r="P617" i="22"/>
  <c r="G617" i="22"/>
  <c r="D617" i="22"/>
  <c r="F617" i="22"/>
  <c r="B617" i="22"/>
  <c r="E618" i="22" l="1"/>
  <c r="A618" i="22"/>
  <c r="G783" i="25"/>
  <c r="A783" i="25"/>
  <c r="C783" i="25" s="1"/>
  <c r="I617" i="22"/>
  <c r="O617" i="22" s="1"/>
  <c r="H617" i="22" s="1"/>
  <c r="C617" i="22"/>
  <c r="D618" i="22" l="1"/>
  <c r="G618" i="22"/>
  <c r="P618" i="22"/>
  <c r="F618" i="22"/>
  <c r="B618" i="22"/>
  <c r="M783" i="25"/>
  <c r="F783" i="25"/>
  <c r="N783" i="25"/>
  <c r="D783" i="25" l="1"/>
  <c r="H783" i="25"/>
  <c r="L783" i="25" s="1"/>
  <c r="I783" i="25" s="1"/>
  <c r="B784" i="25"/>
  <c r="E619" i="22"/>
  <c r="A619" i="22"/>
  <c r="C618" i="22"/>
  <c r="I618" i="22"/>
  <c r="O618" i="22" s="1"/>
  <c r="H618" i="22" s="1"/>
  <c r="G784" i="25" l="1"/>
  <c r="A784" i="25"/>
  <c r="C784" i="25" s="1"/>
  <c r="G619" i="22"/>
  <c r="F619" i="22"/>
  <c r="D619" i="22"/>
  <c r="B619" i="22"/>
  <c r="P619" i="22"/>
  <c r="E620" i="22" l="1"/>
  <c r="A620" i="22"/>
  <c r="M784" i="25"/>
  <c r="F784" i="25"/>
  <c r="N784" i="25"/>
  <c r="C619" i="22"/>
  <c r="I619" i="22"/>
  <c r="O619" i="22" s="1"/>
  <c r="H619" i="22" s="1"/>
  <c r="F620" i="22" l="1"/>
  <c r="G620" i="22"/>
  <c r="D620" i="22"/>
  <c r="P620" i="22"/>
  <c r="B620" i="22"/>
  <c r="D784" i="25"/>
  <c r="H784" i="25"/>
  <c r="L784" i="25" s="1"/>
  <c r="I784" i="25" s="1"/>
  <c r="B785" i="25"/>
  <c r="G785" i="25" l="1"/>
  <c r="A785" i="25"/>
  <c r="C785" i="25" s="1"/>
  <c r="I620" i="22"/>
  <c r="O620" i="22" s="1"/>
  <c r="H620" i="22" s="1"/>
  <c r="C620" i="22"/>
  <c r="E621" i="22"/>
  <c r="A621" i="22"/>
  <c r="F621" i="22" l="1"/>
  <c r="D621" i="22"/>
  <c r="B621" i="22"/>
  <c r="P621" i="22"/>
  <c r="G621" i="22"/>
  <c r="M785" i="25"/>
  <c r="F785" i="25"/>
  <c r="N785" i="25"/>
  <c r="E622" i="22" l="1"/>
  <c r="A622" i="22"/>
  <c r="C621" i="22"/>
  <c r="I621" i="22"/>
  <c r="O621" i="22" s="1"/>
  <c r="H621" i="22" s="1"/>
  <c r="H785" i="25"/>
  <c r="L785" i="25" s="1"/>
  <c r="I785" i="25" s="1"/>
  <c r="D785" i="25"/>
  <c r="B786" i="25"/>
  <c r="A786" i="25" l="1"/>
  <c r="C786" i="25" s="1"/>
  <c r="G786" i="25"/>
  <c r="F622" i="22"/>
  <c r="G622" i="22"/>
  <c r="D622" i="22"/>
  <c r="P622" i="22"/>
  <c r="B622" i="22"/>
  <c r="E623" i="22" l="1"/>
  <c r="A623" i="22"/>
  <c r="C622" i="22"/>
  <c r="I622" i="22"/>
  <c r="O622" i="22" s="1"/>
  <c r="H622" i="22" s="1"/>
  <c r="M786" i="25"/>
  <c r="N786" i="25"/>
  <c r="F786" i="25"/>
  <c r="D786" i="25" l="1"/>
  <c r="H786" i="25"/>
  <c r="L786" i="25" s="1"/>
  <c r="I786" i="25" s="1"/>
  <c r="B787" i="25"/>
  <c r="P623" i="22"/>
  <c r="G623" i="22"/>
  <c r="F623" i="22"/>
  <c r="D623" i="22"/>
  <c r="B623" i="22"/>
  <c r="E624" i="22" l="1"/>
  <c r="A624" i="22"/>
  <c r="C623" i="22"/>
  <c r="I623" i="22"/>
  <c r="O623" i="22" s="1"/>
  <c r="H623" i="22" s="1"/>
  <c r="A787" i="25"/>
  <c r="C787" i="25" s="1"/>
  <c r="G787" i="25"/>
  <c r="F624" i="22" l="1"/>
  <c r="G624" i="22"/>
  <c r="D624" i="22"/>
  <c r="P624" i="22"/>
  <c r="B624" i="22"/>
  <c r="M787" i="25"/>
  <c r="N787" i="25"/>
  <c r="F787" i="25"/>
  <c r="C624" i="22" l="1"/>
  <c r="I624" i="22"/>
  <c r="O624" i="22" s="1"/>
  <c r="H624" i="22" s="1"/>
  <c r="H787" i="25"/>
  <c r="L787" i="25" s="1"/>
  <c r="I787" i="25" s="1"/>
  <c r="D787" i="25"/>
  <c r="B788" i="25"/>
  <c r="E625" i="22"/>
  <c r="A625" i="22"/>
  <c r="P625" i="22" l="1"/>
  <c r="B625" i="22"/>
  <c r="F625" i="22"/>
  <c r="D625" i="22"/>
  <c r="G625" i="22"/>
  <c r="A788" i="25"/>
  <c r="C788" i="25" s="1"/>
  <c r="G788" i="25"/>
  <c r="C625" i="22" l="1"/>
  <c r="I625" i="22"/>
  <c r="O625" i="22" s="1"/>
  <c r="H625" i="22" s="1"/>
  <c r="M788" i="25"/>
  <c r="F788" i="25"/>
  <c r="N788" i="25"/>
  <c r="E626" i="22"/>
  <c r="A626" i="22"/>
  <c r="F626" i="22" l="1"/>
  <c r="B626" i="22"/>
  <c r="D626" i="22"/>
  <c r="P626" i="22"/>
  <c r="G626" i="22"/>
  <c r="D788" i="25"/>
  <c r="H788" i="25"/>
  <c r="L788" i="25" s="1"/>
  <c r="I788" i="25" s="1"/>
  <c r="B789" i="25"/>
  <c r="G789" i="25" l="1"/>
  <c r="A789" i="25"/>
  <c r="C789" i="25" s="1"/>
  <c r="C626" i="22"/>
  <c r="I626" i="22"/>
  <c r="O626" i="22" s="1"/>
  <c r="H626" i="22" s="1"/>
  <c r="E627" i="22"/>
  <c r="A627" i="22"/>
  <c r="F627" i="22" l="1"/>
  <c r="D627" i="22"/>
  <c r="B627" i="22"/>
  <c r="P627" i="22"/>
  <c r="G627" i="22"/>
  <c r="M789" i="25"/>
  <c r="N789" i="25"/>
  <c r="F789" i="25"/>
  <c r="H789" i="25" l="1"/>
  <c r="L789" i="25" s="1"/>
  <c r="I789" i="25" s="1"/>
  <c r="D789" i="25"/>
  <c r="B790" i="25"/>
  <c r="E628" i="22"/>
  <c r="A628" i="22"/>
  <c r="C627" i="22"/>
  <c r="I627" i="22"/>
  <c r="O627" i="22" s="1"/>
  <c r="H627" i="22" s="1"/>
  <c r="A790" i="25" l="1"/>
  <c r="C790" i="25" s="1"/>
  <c r="G790" i="25"/>
  <c r="B628" i="22"/>
  <c r="D628" i="22"/>
  <c r="P628" i="22"/>
  <c r="G628" i="22"/>
  <c r="F628" i="22"/>
  <c r="E629" i="22" l="1"/>
  <c r="A629" i="22"/>
  <c r="I628" i="22"/>
  <c r="O628" i="22" s="1"/>
  <c r="H628" i="22" s="1"/>
  <c r="C628" i="22"/>
  <c r="M790" i="25"/>
  <c r="N790" i="25"/>
  <c r="F790" i="25"/>
  <c r="P629" i="22" l="1"/>
  <c r="B629" i="22"/>
  <c r="F629" i="22"/>
  <c r="D629" i="22"/>
  <c r="G629" i="22"/>
  <c r="D790" i="25"/>
  <c r="H790" i="25"/>
  <c r="L790" i="25" s="1"/>
  <c r="I790" i="25" s="1"/>
  <c r="B791" i="25"/>
  <c r="A791" i="25" l="1"/>
  <c r="C791" i="25" s="1"/>
  <c r="G791" i="25"/>
  <c r="I629" i="22"/>
  <c r="O629" i="22" s="1"/>
  <c r="H629" i="22" s="1"/>
  <c r="C629" i="22"/>
  <c r="E630" i="22"/>
  <c r="A630" i="22"/>
  <c r="F630" i="22" l="1"/>
  <c r="G630" i="22"/>
  <c r="D630" i="22"/>
  <c r="P630" i="22"/>
  <c r="B630" i="22"/>
  <c r="M791" i="25"/>
  <c r="F791" i="25"/>
  <c r="N791" i="25"/>
  <c r="C630" i="22" l="1"/>
  <c r="I630" i="22"/>
  <c r="O630" i="22" s="1"/>
  <c r="H630" i="22" s="1"/>
  <c r="D791" i="25"/>
  <c r="H791" i="25"/>
  <c r="L791" i="25" s="1"/>
  <c r="I791" i="25" s="1"/>
  <c r="B792" i="25"/>
  <c r="E631" i="22"/>
  <c r="A631" i="22"/>
  <c r="P631" i="22" l="1"/>
  <c r="B631" i="22"/>
  <c r="F631" i="22"/>
  <c r="D631" i="22"/>
  <c r="G631" i="22"/>
  <c r="G792" i="25"/>
  <c r="A792" i="25"/>
  <c r="C792" i="25" s="1"/>
  <c r="C631" i="22" l="1"/>
  <c r="I631" i="22"/>
  <c r="O631" i="22" s="1"/>
  <c r="H631" i="22" s="1"/>
  <c r="M792" i="25"/>
  <c r="F792" i="25"/>
  <c r="N792" i="25"/>
  <c r="E632" i="22"/>
  <c r="A632" i="22"/>
  <c r="F632" i="22" l="1"/>
  <c r="G632" i="22"/>
  <c r="D632" i="22"/>
  <c r="P632" i="22"/>
  <c r="B632" i="22"/>
  <c r="H792" i="25"/>
  <c r="L792" i="25" s="1"/>
  <c r="I792" i="25" s="1"/>
  <c r="D792" i="25"/>
  <c r="B793" i="25"/>
  <c r="G793" i="25" l="1"/>
  <c r="A793" i="25"/>
  <c r="C793" i="25" s="1"/>
  <c r="C632" i="22"/>
  <c r="I632" i="22"/>
  <c r="O632" i="22" s="1"/>
  <c r="H632" i="22" s="1"/>
  <c r="E633" i="22"/>
  <c r="A633" i="22"/>
  <c r="P633" i="22" l="1"/>
  <c r="B633" i="22"/>
  <c r="F633" i="22"/>
  <c r="D633" i="22"/>
  <c r="G633" i="22"/>
  <c r="M793" i="25"/>
  <c r="N793" i="25"/>
  <c r="F793" i="25"/>
  <c r="C633" i="22" l="1"/>
  <c r="I633" i="22"/>
  <c r="O633" i="22" s="1"/>
  <c r="H633" i="22" s="1"/>
  <c r="E634" i="22"/>
  <c r="A634" i="22"/>
  <c r="D793" i="25"/>
  <c r="H793" i="25"/>
  <c r="L793" i="25" s="1"/>
  <c r="I793" i="25" s="1"/>
  <c r="B794" i="25"/>
  <c r="A794" i="25" l="1"/>
  <c r="C794" i="25" s="1"/>
  <c r="G794" i="25"/>
  <c r="F634" i="22"/>
  <c r="B634" i="22"/>
  <c r="D634" i="22"/>
  <c r="G634" i="22"/>
  <c r="P634" i="22"/>
  <c r="E635" i="22" l="1"/>
  <c r="A635" i="22"/>
  <c r="I634" i="22"/>
  <c r="O634" i="22" s="1"/>
  <c r="H634" i="22" s="1"/>
  <c r="C634" i="22"/>
  <c r="M794" i="25"/>
  <c r="N794" i="25"/>
  <c r="F794" i="25"/>
  <c r="P635" i="22" l="1"/>
  <c r="G635" i="22"/>
  <c r="F635" i="22"/>
  <c r="D635" i="22"/>
  <c r="B635" i="22"/>
  <c r="H794" i="25"/>
  <c r="L794" i="25" s="1"/>
  <c r="I794" i="25" s="1"/>
  <c r="D794" i="25"/>
  <c r="B795" i="25"/>
  <c r="G795" i="25" l="1"/>
  <c r="A795" i="25"/>
  <c r="C795" i="25" s="1"/>
  <c r="I635" i="22"/>
  <c r="O635" i="22" s="1"/>
  <c r="H635" i="22" s="1"/>
  <c r="C635" i="22"/>
  <c r="E636" i="22"/>
  <c r="A636" i="22"/>
  <c r="D636" i="22" l="1"/>
  <c r="P636" i="22"/>
  <c r="F636" i="22"/>
  <c r="B636" i="22"/>
  <c r="G636" i="22"/>
  <c r="M795" i="25"/>
  <c r="N795" i="25"/>
  <c r="F795" i="25"/>
  <c r="H795" i="25" l="1"/>
  <c r="L795" i="25" s="1"/>
  <c r="I795" i="25" s="1"/>
  <c r="D795" i="25"/>
  <c r="B796" i="25"/>
  <c r="E637" i="22"/>
  <c r="A637" i="22"/>
  <c r="I636" i="22"/>
  <c r="O636" i="22" s="1"/>
  <c r="H636" i="22" s="1"/>
  <c r="C636" i="22"/>
  <c r="G796" i="25" l="1"/>
  <c r="A796" i="25"/>
  <c r="C796" i="25" s="1"/>
  <c r="P637" i="22"/>
  <c r="G637" i="22"/>
  <c r="F637" i="22"/>
  <c r="D637" i="22"/>
  <c r="B637" i="22"/>
  <c r="E638" i="22" l="1"/>
  <c r="A638" i="22"/>
  <c r="C637" i="22"/>
  <c r="I637" i="22"/>
  <c r="O637" i="22" s="1"/>
  <c r="H637" i="22" s="1"/>
  <c r="M796" i="25"/>
  <c r="N796" i="25"/>
  <c r="F796" i="25"/>
  <c r="H796" i="25" l="1"/>
  <c r="L796" i="25" s="1"/>
  <c r="I796" i="25" s="1"/>
  <c r="D796" i="25"/>
  <c r="B797" i="25"/>
  <c r="F638" i="22"/>
  <c r="G638" i="22"/>
  <c r="D638" i="22"/>
  <c r="P638" i="22"/>
  <c r="B638" i="22"/>
  <c r="E639" i="22" l="1"/>
  <c r="A639" i="22"/>
  <c r="G797" i="25"/>
  <c r="A797" i="25"/>
  <c r="C797" i="25" s="1"/>
  <c r="I638" i="22"/>
  <c r="O638" i="22" s="1"/>
  <c r="H638" i="22" s="1"/>
  <c r="C638" i="22"/>
  <c r="P639" i="22" l="1"/>
  <c r="B639" i="22"/>
  <c r="F639" i="22"/>
  <c r="D639" i="22"/>
  <c r="G639" i="22"/>
  <c r="M797" i="25"/>
  <c r="F797" i="25"/>
  <c r="N797" i="25"/>
  <c r="I639" i="22" l="1"/>
  <c r="O639" i="22" s="1"/>
  <c r="H639" i="22" s="1"/>
  <c r="C639" i="22"/>
  <c r="H797" i="25"/>
  <c r="L797" i="25" s="1"/>
  <c r="I797" i="25" s="1"/>
  <c r="D797" i="25"/>
  <c r="B798" i="25"/>
  <c r="E640" i="22"/>
  <c r="A640" i="22"/>
  <c r="F640" i="22" l="1"/>
  <c r="B640" i="22"/>
  <c r="D640" i="22"/>
  <c r="P640" i="22"/>
  <c r="G640" i="22"/>
  <c r="A798" i="25"/>
  <c r="C798" i="25" s="1"/>
  <c r="G798" i="25"/>
  <c r="C640" i="22" l="1"/>
  <c r="I640" i="22"/>
  <c r="O640" i="22" s="1"/>
  <c r="H640" i="22" s="1"/>
  <c r="M798" i="25"/>
  <c r="F798" i="25"/>
  <c r="N798" i="25"/>
  <c r="E641" i="22"/>
  <c r="A641" i="22"/>
  <c r="H798" i="25" l="1"/>
  <c r="L798" i="25" s="1"/>
  <c r="I798" i="25" s="1"/>
  <c r="D798" i="25"/>
  <c r="B799" i="25"/>
  <c r="P641" i="22"/>
  <c r="B641" i="22"/>
  <c r="F641" i="22"/>
  <c r="D641" i="22"/>
  <c r="G641" i="22"/>
  <c r="I641" i="22" l="1"/>
  <c r="O641" i="22" s="1"/>
  <c r="H641" i="22" s="1"/>
  <c r="C641" i="22"/>
  <c r="G799" i="25"/>
  <c r="A799" i="25"/>
  <c r="C799" i="25" s="1"/>
  <c r="E642" i="22"/>
  <c r="A642" i="22"/>
  <c r="M799" i="25" l="1"/>
  <c r="N799" i="25"/>
  <c r="F799" i="25"/>
  <c r="F642" i="22"/>
  <c r="B642" i="22"/>
  <c r="D642" i="22"/>
  <c r="P642" i="22"/>
  <c r="G642" i="22"/>
  <c r="H799" i="25" l="1"/>
  <c r="L799" i="25" s="1"/>
  <c r="I799" i="25" s="1"/>
  <c r="D799" i="25"/>
  <c r="B800" i="25"/>
  <c r="I642" i="22"/>
  <c r="O642" i="22" s="1"/>
  <c r="H642" i="22" s="1"/>
  <c r="C642" i="22"/>
  <c r="E643" i="22"/>
  <c r="A643" i="22"/>
  <c r="P643" i="22" l="1"/>
  <c r="G643" i="22"/>
  <c r="F643" i="22"/>
  <c r="D643" i="22"/>
  <c r="B643" i="22"/>
  <c r="G800" i="25"/>
  <c r="A800" i="25"/>
  <c r="C800" i="25" s="1"/>
  <c r="I643" i="22" l="1"/>
  <c r="O643" i="22" s="1"/>
  <c r="H643" i="22" s="1"/>
  <c r="C643" i="22"/>
  <c r="M800" i="25"/>
  <c r="F800" i="25"/>
  <c r="N800" i="25"/>
  <c r="E644" i="22"/>
  <c r="A644" i="22"/>
  <c r="F644" i="22" l="1"/>
  <c r="G644" i="22"/>
  <c r="B644" i="22"/>
  <c r="D644" i="22"/>
  <c r="P644" i="22"/>
  <c r="H800" i="25"/>
  <c r="L800" i="25" s="1"/>
  <c r="I800" i="25" s="1"/>
  <c r="D800" i="25"/>
  <c r="B801" i="25"/>
  <c r="G801" i="25" l="1"/>
  <c r="A801" i="25"/>
  <c r="C801" i="25" s="1"/>
  <c r="C644" i="22"/>
  <c r="I644" i="22"/>
  <c r="O644" i="22" s="1"/>
  <c r="H644" i="22" s="1"/>
  <c r="E645" i="22"/>
  <c r="A645" i="22"/>
  <c r="F645" i="22" l="1"/>
  <c r="D645" i="22"/>
  <c r="B645" i="22"/>
  <c r="G645" i="22"/>
  <c r="P645" i="22"/>
  <c r="M801" i="25"/>
  <c r="F801" i="25"/>
  <c r="N801" i="25"/>
  <c r="D801" i="25" l="1"/>
  <c r="H801" i="25"/>
  <c r="L801" i="25" s="1"/>
  <c r="I801" i="25" s="1"/>
  <c r="B802" i="25"/>
  <c r="E646" i="22"/>
  <c r="A646" i="22"/>
  <c r="I645" i="22"/>
  <c r="O645" i="22" s="1"/>
  <c r="H645" i="22" s="1"/>
  <c r="C645" i="22"/>
  <c r="A802" i="25" l="1"/>
  <c r="C802" i="25" s="1"/>
  <c r="G802" i="25"/>
  <c r="F646" i="22"/>
  <c r="G646" i="22"/>
  <c r="D646" i="22"/>
  <c r="B646" i="22"/>
  <c r="P646" i="22"/>
  <c r="E647" i="22" l="1"/>
  <c r="A647" i="22"/>
  <c r="I646" i="22"/>
  <c r="O646" i="22" s="1"/>
  <c r="H646" i="22" s="1"/>
  <c r="C646" i="22"/>
  <c r="M802" i="25"/>
  <c r="N802" i="25"/>
  <c r="F802" i="25"/>
  <c r="P647" i="22" l="1"/>
  <c r="G647" i="22"/>
  <c r="F647" i="22"/>
  <c r="D647" i="22"/>
  <c r="B647" i="22"/>
  <c r="H802" i="25"/>
  <c r="L802" i="25" s="1"/>
  <c r="I802" i="25" s="1"/>
  <c r="D802" i="25"/>
  <c r="B803" i="25"/>
  <c r="G803" i="25" l="1"/>
  <c r="A803" i="25"/>
  <c r="C803" i="25" s="1"/>
  <c r="I647" i="22"/>
  <c r="O647" i="22" s="1"/>
  <c r="H647" i="22" s="1"/>
  <c r="C647" i="22"/>
  <c r="E648" i="22"/>
  <c r="A648" i="22"/>
  <c r="M803" i="25" l="1"/>
  <c r="N803" i="25"/>
  <c r="F803" i="25"/>
  <c r="F648" i="22"/>
  <c r="G648" i="22"/>
  <c r="D648" i="22"/>
  <c r="B648" i="22"/>
  <c r="P648" i="22"/>
  <c r="H803" i="25" l="1"/>
  <c r="L803" i="25" s="1"/>
  <c r="I803" i="25" s="1"/>
  <c r="D803" i="25"/>
  <c r="B804" i="25"/>
  <c r="I648" i="22"/>
  <c r="O648" i="22" s="1"/>
  <c r="H648" i="22" s="1"/>
  <c r="C648" i="22"/>
  <c r="E649" i="22"/>
  <c r="A649" i="22"/>
  <c r="P649" i="22" l="1"/>
  <c r="G649" i="22"/>
  <c r="F649" i="22"/>
  <c r="B649" i="22"/>
  <c r="D649" i="22"/>
  <c r="A804" i="25"/>
  <c r="C804" i="25" s="1"/>
  <c r="G804" i="25"/>
  <c r="C649" i="22" l="1"/>
  <c r="I649" i="22"/>
  <c r="O649" i="22" s="1"/>
  <c r="H649" i="22" s="1"/>
  <c r="E650" i="22"/>
  <c r="A650" i="22"/>
  <c r="M804" i="25"/>
  <c r="N804" i="25"/>
  <c r="F804" i="25"/>
  <c r="D804" i="25" l="1"/>
  <c r="H804" i="25"/>
  <c r="L804" i="25" s="1"/>
  <c r="I804" i="25" s="1"/>
  <c r="B805" i="25"/>
  <c r="F650" i="22"/>
  <c r="G650" i="22"/>
  <c r="D650" i="22"/>
  <c r="P650" i="22"/>
  <c r="B650" i="22"/>
  <c r="E651" i="22" l="1"/>
  <c r="A651" i="22"/>
  <c r="A805" i="25"/>
  <c r="C805" i="25" s="1"/>
  <c r="G805" i="25"/>
  <c r="I650" i="22"/>
  <c r="O650" i="22" s="1"/>
  <c r="H650" i="22" s="1"/>
  <c r="C650" i="22"/>
  <c r="M805" i="25" l="1"/>
  <c r="F805" i="25"/>
  <c r="N805" i="25"/>
  <c r="F651" i="22"/>
  <c r="D651" i="22"/>
  <c r="G651" i="22"/>
  <c r="P651" i="22"/>
  <c r="B651" i="22"/>
  <c r="E652" i="22" l="1"/>
  <c r="A652" i="22"/>
  <c r="H805" i="25"/>
  <c r="L805" i="25" s="1"/>
  <c r="I805" i="25" s="1"/>
  <c r="D805" i="25"/>
  <c r="B806" i="25"/>
  <c r="C651" i="22"/>
  <c r="I651" i="22"/>
  <c r="O651" i="22" s="1"/>
  <c r="H651" i="22" s="1"/>
  <c r="F652" i="22" l="1"/>
  <c r="B652" i="22"/>
  <c r="D652" i="22"/>
  <c r="G652" i="22"/>
  <c r="P652" i="22"/>
  <c r="G806" i="25"/>
  <c r="A806" i="25"/>
  <c r="C806" i="25" s="1"/>
  <c r="C652" i="22" l="1"/>
  <c r="I652" i="22"/>
  <c r="O652" i="22" s="1"/>
  <c r="H652" i="22" s="1"/>
  <c r="E653" i="22"/>
  <c r="A653" i="22"/>
  <c r="M806" i="25"/>
  <c r="N806" i="25"/>
  <c r="F806" i="25"/>
  <c r="D806" i="25" l="1"/>
  <c r="H806" i="25"/>
  <c r="L806" i="25" s="1"/>
  <c r="I806" i="25" s="1"/>
  <c r="B807" i="25"/>
  <c r="P653" i="22"/>
  <c r="B653" i="22"/>
  <c r="F653" i="22"/>
  <c r="G653" i="22"/>
  <c r="D653" i="22"/>
  <c r="I653" i="22" l="1"/>
  <c r="O653" i="22" s="1"/>
  <c r="H653" i="22" s="1"/>
  <c r="C653" i="22"/>
  <c r="A807" i="25"/>
  <c r="C807" i="25" s="1"/>
  <c r="G807" i="25"/>
  <c r="E654" i="22"/>
  <c r="A654" i="22"/>
  <c r="F654" i="22" l="1"/>
  <c r="B654" i="22"/>
  <c r="D654" i="22"/>
  <c r="G654" i="22"/>
  <c r="P654" i="22"/>
  <c r="M807" i="25"/>
  <c r="F807" i="25"/>
  <c r="N807" i="25"/>
  <c r="I654" i="22" l="1"/>
  <c r="O654" i="22" s="1"/>
  <c r="H654" i="22" s="1"/>
  <c r="C654" i="22"/>
  <c r="H807" i="25"/>
  <c r="L807" i="25" s="1"/>
  <c r="I807" i="25" s="1"/>
  <c r="D807" i="25"/>
  <c r="B808" i="25"/>
  <c r="E655" i="22"/>
  <c r="A655" i="22"/>
  <c r="F655" i="22" l="1"/>
  <c r="D655" i="22"/>
  <c r="G655" i="22"/>
  <c r="P655" i="22"/>
  <c r="B655" i="22"/>
  <c r="A808" i="25"/>
  <c r="C808" i="25" s="1"/>
  <c r="G808" i="25"/>
  <c r="M808" i="25" l="1"/>
  <c r="N808" i="25"/>
  <c r="F808" i="25"/>
  <c r="I655" i="22"/>
  <c r="O655" i="22" s="1"/>
  <c r="H655" i="22" s="1"/>
  <c r="C655" i="22"/>
  <c r="E656" i="22"/>
  <c r="A656" i="22"/>
  <c r="H808" i="25" l="1"/>
  <c r="L808" i="25" s="1"/>
  <c r="I808" i="25" s="1"/>
  <c r="D808" i="25"/>
  <c r="B809" i="25"/>
  <c r="F656" i="22"/>
  <c r="B656" i="22"/>
  <c r="P656" i="22"/>
  <c r="D656" i="22"/>
  <c r="G656" i="22"/>
  <c r="I656" i="22" l="1"/>
  <c r="O656" i="22" s="1"/>
  <c r="H656" i="22" s="1"/>
  <c r="C656" i="22"/>
  <c r="G809" i="25"/>
  <c r="A809" i="25"/>
  <c r="C809" i="25" s="1"/>
  <c r="E657" i="22"/>
  <c r="A657" i="22"/>
  <c r="M809" i="25" l="1"/>
  <c r="N809" i="25"/>
  <c r="F809" i="25"/>
  <c r="P657" i="22"/>
  <c r="G657" i="22"/>
  <c r="F657" i="22"/>
  <c r="B657" i="22"/>
  <c r="D657" i="22"/>
  <c r="I657" i="22" l="1"/>
  <c r="O657" i="22" s="1"/>
  <c r="H657" i="22" s="1"/>
  <c r="C657" i="22"/>
  <c r="H809" i="25"/>
  <c r="L809" i="25" s="1"/>
  <c r="I809" i="25" s="1"/>
  <c r="D809" i="25"/>
  <c r="B810" i="25"/>
  <c r="E658" i="22"/>
  <c r="A658" i="22"/>
  <c r="F658" i="22" l="1"/>
  <c r="G658" i="22"/>
  <c r="D658" i="22"/>
  <c r="P658" i="22"/>
  <c r="B658" i="22"/>
  <c r="G810" i="25"/>
  <c r="A810" i="25"/>
  <c r="C810" i="25" s="1"/>
  <c r="C658" i="22" l="1"/>
  <c r="I658" i="22"/>
  <c r="O658" i="22" s="1"/>
  <c r="H658" i="22" s="1"/>
  <c r="M810" i="25"/>
  <c r="N810" i="25"/>
  <c r="F810" i="25"/>
  <c r="E659" i="22"/>
  <c r="A659" i="22"/>
  <c r="P659" i="22" l="1"/>
  <c r="G659" i="22"/>
  <c r="F659" i="22"/>
  <c r="D659" i="22"/>
  <c r="B659" i="22"/>
  <c r="D810" i="25"/>
  <c r="H810" i="25"/>
  <c r="L810" i="25" s="1"/>
  <c r="I810" i="25" s="1"/>
  <c r="B811" i="25"/>
  <c r="G811" i="25" l="1"/>
  <c r="A811" i="25"/>
  <c r="C811" i="25" s="1"/>
  <c r="I659" i="22"/>
  <c r="O659" i="22" s="1"/>
  <c r="H659" i="22" s="1"/>
  <c r="C659" i="22"/>
  <c r="E660" i="22"/>
  <c r="A660" i="22"/>
  <c r="F660" i="22" l="1"/>
  <c r="G660" i="22"/>
  <c r="D660" i="22"/>
  <c r="P660" i="22"/>
  <c r="B660" i="22"/>
  <c r="M811" i="25"/>
  <c r="N811" i="25"/>
  <c r="F811" i="25"/>
  <c r="C660" i="22" l="1"/>
  <c r="I660" i="22"/>
  <c r="O660" i="22" s="1"/>
  <c r="H660" i="22" s="1"/>
  <c r="D811" i="25"/>
  <c r="H811" i="25"/>
  <c r="L811" i="25" s="1"/>
  <c r="I811" i="25" s="1"/>
  <c r="B812" i="25"/>
  <c r="E661" i="22"/>
  <c r="A661" i="22"/>
  <c r="P661" i="22" l="1"/>
  <c r="G661" i="22"/>
  <c r="F661" i="22"/>
  <c r="D661" i="22"/>
  <c r="B661" i="22"/>
  <c r="A812" i="25"/>
  <c r="C812" i="25" s="1"/>
  <c r="G812" i="25"/>
  <c r="C661" i="22" l="1"/>
  <c r="I661" i="22"/>
  <c r="O661" i="22" s="1"/>
  <c r="H661" i="22" s="1"/>
  <c r="M812" i="25"/>
  <c r="N812" i="25"/>
  <c r="F812" i="25"/>
  <c r="E662" i="22"/>
  <c r="A662" i="22"/>
  <c r="F662" i="22" l="1"/>
  <c r="G662" i="22"/>
  <c r="D662" i="22"/>
  <c r="P662" i="22"/>
  <c r="B662" i="22"/>
  <c r="H812" i="25"/>
  <c r="L812" i="25" s="1"/>
  <c r="I812" i="25" s="1"/>
  <c r="D812" i="25"/>
  <c r="B813" i="25"/>
  <c r="A813" i="25" l="1"/>
  <c r="C813" i="25" s="1"/>
  <c r="G813" i="25"/>
  <c r="C662" i="22"/>
  <c r="I662" i="22"/>
  <c r="O662" i="22" s="1"/>
  <c r="H662" i="22" s="1"/>
  <c r="E663" i="22"/>
  <c r="A663" i="22"/>
  <c r="P663" i="22" l="1"/>
  <c r="G663" i="22"/>
  <c r="F663" i="22"/>
  <c r="D663" i="22"/>
  <c r="B663" i="22"/>
  <c r="M813" i="25"/>
  <c r="N813" i="25"/>
  <c r="F813" i="25"/>
  <c r="H813" i="25" l="1"/>
  <c r="L813" i="25" s="1"/>
  <c r="I813" i="25" s="1"/>
  <c r="D813" i="25"/>
  <c r="B814" i="25"/>
  <c r="I663" i="22"/>
  <c r="O663" i="22" s="1"/>
  <c r="H663" i="22" s="1"/>
  <c r="C663" i="22"/>
  <c r="E664" i="22"/>
  <c r="A664" i="22"/>
  <c r="G814" i="25" l="1"/>
  <c r="A814" i="25"/>
  <c r="C814" i="25" s="1"/>
  <c r="F664" i="22"/>
  <c r="B664" i="22"/>
  <c r="D664" i="22"/>
  <c r="P664" i="22"/>
  <c r="G664" i="22"/>
  <c r="M814" i="25" l="1"/>
  <c r="F814" i="25"/>
  <c r="N814" i="25"/>
  <c r="C664" i="22"/>
  <c r="I664" i="22"/>
  <c r="O664" i="22" s="1"/>
  <c r="H664" i="22" s="1"/>
  <c r="E665" i="22"/>
  <c r="A665" i="22"/>
  <c r="P665" i="22" l="1"/>
  <c r="G665" i="22"/>
  <c r="F665" i="22"/>
  <c r="D665" i="22"/>
  <c r="B665" i="22"/>
  <c r="H814" i="25"/>
  <c r="L814" i="25" s="1"/>
  <c r="I814" i="25" s="1"/>
  <c r="D814" i="25"/>
  <c r="B815" i="25"/>
  <c r="C665" i="22" l="1"/>
  <c r="I665" i="22"/>
  <c r="O665" i="22" s="1"/>
  <c r="H665" i="22" s="1"/>
  <c r="G815" i="25"/>
  <c r="A815" i="25"/>
  <c r="C815" i="25" s="1"/>
  <c r="E666" i="22"/>
  <c r="A666" i="22"/>
  <c r="M815" i="25" l="1"/>
  <c r="F815" i="25"/>
  <c r="N815" i="25"/>
  <c r="F666" i="22"/>
  <c r="B666" i="22"/>
  <c r="D666" i="22"/>
  <c r="G666" i="22"/>
  <c r="P666" i="22"/>
  <c r="C666" i="22" l="1"/>
  <c r="I666" i="22"/>
  <c r="O666" i="22" s="1"/>
  <c r="H666" i="22" s="1"/>
  <c r="H815" i="25"/>
  <c r="L815" i="25" s="1"/>
  <c r="I815" i="25" s="1"/>
  <c r="D815" i="25"/>
  <c r="B816" i="25"/>
  <c r="E667" i="22"/>
  <c r="A667" i="22"/>
  <c r="P667" i="22" l="1"/>
  <c r="B667" i="22"/>
  <c r="F667" i="22"/>
  <c r="D667" i="22"/>
  <c r="G667" i="22"/>
  <c r="A816" i="25"/>
  <c r="C816" i="25" s="1"/>
  <c r="G816" i="25"/>
  <c r="C667" i="22" l="1"/>
  <c r="I667" i="22"/>
  <c r="O667" i="22" s="1"/>
  <c r="H667" i="22" s="1"/>
  <c r="M816" i="25"/>
  <c r="F816" i="25"/>
  <c r="N816" i="25"/>
  <c r="E668" i="22"/>
  <c r="A668" i="22"/>
  <c r="F668" i="22" l="1"/>
  <c r="G668" i="22"/>
  <c r="D668" i="22"/>
  <c r="P668" i="22"/>
  <c r="B668" i="22"/>
  <c r="H816" i="25"/>
  <c r="L816" i="25" s="1"/>
  <c r="I816" i="25" s="1"/>
  <c r="D816" i="25"/>
  <c r="B817" i="25"/>
  <c r="G817" i="25" l="1"/>
  <c r="A817" i="25"/>
  <c r="C817" i="25" s="1"/>
  <c r="C668" i="22"/>
  <c r="I668" i="22"/>
  <c r="O668" i="22" s="1"/>
  <c r="H668" i="22" s="1"/>
  <c r="E669" i="22"/>
  <c r="A669" i="22"/>
  <c r="P669" i="22" l="1"/>
  <c r="G669" i="22"/>
  <c r="F669" i="22"/>
  <c r="D669" i="22"/>
  <c r="B669" i="22"/>
  <c r="M817" i="25"/>
  <c r="N817" i="25"/>
  <c r="F817" i="25"/>
  <c r="D817" i="25" l="1"/>
  <c r="H817" i="25"/>
  <c r="L817" i="25" s="1"/>
  <c r="I817" i="25" s="1"/>
  <c r="B818" i="25"/>
  <c r="I669" i="22"/>
  <c r="O669" i="22" s="1"/>
  <c r="H669" i="22" s="1"/>
  <c r="C669" i="22"/>
  <c r="E670" i="22"/>
  <c r="A670" i="22"/>
  <c r="F670" i="22" l="1"/>
  <c r="G670" i="22"/>
  <c r="D670" i="22"/>
  <c r="P670" i="22"/>
  <c r="B670" i="22"/>
  <c r="G818" i="25"/>
  <c r="A818" i="25"/>
  <c r="C818" i="25" s="1"/>
  <c r="C670" i="22" l="1"/>
  <c r="I670" i="22"/>
  <c r="O670" i="22" s="1"/>
  <c r="H670" i="22" s="1"/>
  <c r="M818" i="25"/>
  <c r="F818" i="25"/>
  <c r="N818" i="25"/>
  <c r="E671" i="22"/>
  <c r="A671" i="22"/>
  <c r="P671" i="22" l="1"/>
  <c r="G671" i="22"/>
  <c r="F671" i="22"/>
  <c r="D671" i="22"/>
  <c r="B671" i="22"/>
  <c r="H818" i="25"/>
  <c r="L818" i="25" s="1"/>
  <c r="I818" i="25" s="1"/>
  <c r="D818" i="25"/>
  <c r="B819" i="25"/>
  <c r="G819" i="25" l="1"/>
  <c r="A819" i="25"/>
  <c r="C819" i="25" s="1"/>
  <c r="I671" i="22"/>
  <c r="O671" i="22" s="1"/>
  <c r="H671" i="22" s="1"/>
  <c r="C671" i="22"/>
  <c r="E672" i="22"/>
  <c r="A672" i="22"/>
  <c r="M819" i="25" l="1"/>
  <c r="N819" i="25"/>
  <c r="F819" i="25"/>
  <c r="F672" i="22"/>
  <c r="B672" i="22"/>
  <c r="D672" i="22"/>
  <c r="P672" i="22"/>
  <c r="G672" i="22"/>
  <c r="D819" i="25" l="1"/>
  <c r="H819" i="25"/>
  <c r="L819" i="25" s="1"/>
  <c r="I819" i="25" s="1"/>
  <c r="B820" i="25"/>
  <c r="C672" i="22"/>
  <c r="I672" i="22"/>
  <c r="O672" i="22" s="1"/>
  <c r="H672" i="22" s="1"/>
  <c r="E673" i="22"/>
  <c r="A673" i="22"/>
  <c r="P673" i="22" l="1"/>
  <c r="B673" i="22"/>
  <c r="D673" i="22"/>
  <c r="G673" i="22"/>
  <c r="F673" i="22"/>
  <c r="G820" i="25"/>
  <c r="A820" i="25"/>
  <c r="C820" i="25" s="1"/>
  <c r="I673" i="22" l="1"/>
  <c r="O673" i="22" s="1"/>
  <c r="H673" i="22" s="1"/>
  <c r="C673" i="22"/>
  <c r="E674" i="22"/>
  <c r="A674" i="22"/>
  <c r="M820" i="25"/>
  <c r="N820" i="25"/>
  <c r="F820" i="25"/>
  <c r="F674" i="22" l="1"/>
  <c r="B674" i="22"/>
  <c r="G674" i="22"/>
  <c r="D674" i="22"/>
  <c r="P674" i="22"/>
  <c r="D820" i="25"/>
  <c r="H820" i="25"/>
  <c r="L820" i="25" s="1"/>
  <c r="I820" i="25" s="1"/>
  <c r="B821" i="25"/>
  <c r="G821" i="25" l="1"/>
  <c r="A821" i="25"/>
  <c r="C821" i="25" s="1"/>
  <c r="I674" i="22"/>
  <c r="O674" i="22" s="1"/>
  <c r="H674" i="22" s="1"/>
  <c r="C674" i="22"/>
  <c r="E675" i="22"/>
  <c r="A675" i="22"/>
  <c r="M821" i="25" l="1"/>
  <c r="N821" i="25"/>
  <c r="F821" i="25"/>
  <c r="P675" i="22"/>
  <c r="G675" i="22"/>
  <c r="F675" i="22"/>
  <c r="D675" i="22"/>
  <c r="B675" i="22"/>
  <c r="H821" i="25" l="1"/>
  <c r="L821" i="25" s="1"/>
  <c r="I821" i="25" s="1"/>
  <c r="D821" i="25"/>
  <c r="B822" i="25"/>
  <c r="E676" i="22"/>
  <c r="A676" i="22"/>
  <c r="I675" i="22"/>
  <c r="O675" i="22" s="1"/>
  <c r="H675" i="22" s="1"/>
  <c r="C675" i="22"/>
  <c r="G822" i="25" l="1"/>
  <c r="A822" i="25"/>
  <c r="C822" i="25" s="1"/>
  <c r="F676" i="22"/>
  <c r="G676" i="22"/>
  <c r="D676" i="22"/>
  <c r="B676" i="22"/>
  <c r="P676" i="22"/>
  <c r="M822" i="25" l="1"/>
  <c r="N822" i="25"/>
  <c r="F822" i="25"/>
  <c r="E677" i="22"/>
  <c r="A677" i="22"/>
  <c r="C676" i="22"/>
  <c r="I676" i="22"/>
  <c r="O676" i="22" s="1"/>
  <c r="H676" i="22" s="1"/>
  <c r="H822" i="25" l="1"/>
  <c r="L822" i="25" s="1"/>
  <c r="I822" i="25" s="1"/>
  <c r="D822" i="25"/>
  <c r="B823" i="25"/>
  <c r="P677" i="22"/>
  <c r="B677" i="22"/>
  <c r="F677" i="22"/>
  <c r="D677" i="22"/>
  <c r="G677" i="22"/>
  <c r="I677" i="22" l="1"/>
  <c r="O677" i="22" s="1"/>
  <c r="H677" i="22" s="1"/>
  <c r="C677" i="22"/>
  <c r="G823" i="25"/>
  <c r="A823" i="25"/>
  <c r="C823" i="25" s="1"/>
  <c r="E678" i="22"/>
  <c r="A678" i="22"/>
  <c r="M823" i="25" l="1"/>
  <c r="F823" i="25"/>
  <c r="N823" i="25"/>
  <c r="D678" i="22"/>
  <c r="P678" i="22"/>
  <c r="B678" i="22"/>
  <c r="G678" i="22"/>
  <c r="F678" i="22"/>
  <c r="I678" i="22" l="1"/>
  <c r="O678" i="22" s="1"/>
  <c r="H678" i="22" s="1"/>
  <c r="C678" i="22"/>
  <c r="E679" i="22"/>
  <c r="A679" i="22"/>
  <c r="H823" i="25"/>
  <c r="L823" i="25" s="1"/>
  <c r="I823" i="25" s="1"/>
  <c r="D823" i="25"/>
  <c r="B824" i="25"/>
  <c r="A824" i="25" l="1"/>
  <c r="C824" i="25" s="1"/>
  <c r="G824" i="25"/>
  <c r="P679" i="22"/>
  <c r="G679" i="22"/>
  <c r="F679" i="22"/>
  <c r="D679" i="22"/>
  <c r="B679" i="22"/>
  <c r="E680" i="22" l="1"/>
  <c r="A680" i="22"/>
  <c r="C679" i="22"/>
  <c r="I679" i="22"/>
  <c r="O679" i="22" s="1"/>
  <c r="H679" i="22" s="1"/>
  <c r="M824" i="25"/>
  <c r="N824" i="25"/>
  <c r="F824" i="25"/>
  <c r="H824" i="25" l="1"/>
  <c r="L824" i="25" s="1"/>
  <c r="I824" i="25" s="1"/>
  <c r="D824" i="25"/>
  <c r="B825" i="25"/>
  <c r="F680" i="22"/>
  <c r="G680" i="22"/>
  <c r="D680" i="22"/>
  <c r="P680" i="22"/>
  <c r="B680" i="22"/>
  <c r="E681" i="22" l="1"/>
  <c r="A681" i="22"/>
  <c r="G825" i="25"/>
  <c r="A825" i="25"/>
  <c r="C825" i="25" s="1"/>
  <c r="C680" i="22"/>
  <c r="I680" i="22"/>
  <c r="O680" i="22" s="1"/>
  <c r="H680" i="22" s="1"/>
  <c r="P681" i="22" l="1"/>
  <c r="G681" i="22"/>
  <c r="F681" i="22"/>
  <c r="D681" i="22"/>
  <c r="B681" i="22"/>
  <c r="M825" i="25"/>
  <c r="N825" i="25"/>
  <c r="F825" i="25"/>
  <c r="C681" i="22" l="1"/>
  <c r="I681" i="22"/>
  <c r="O681" i="22" s="1"/>
  <c r="H681" i="22" s="1"/>
  <c r="H825" i="25"/>
  <c r="L825" i="25" s="1"/>
  <c r="I825" i="25" s="1"/>
  <c r="D825" i="25"/>
  <c r="B826" i="25"/>
  <c r="E682" i="22"/>
  <c r="A682" i="22"/>
  <c r="F682" i="22" l="1"/>
  <c r="G682" i="22"/>
  <c r="D682" i="22"/>
  <c r="P682" i="22"/>
  <c r="B682" i="22"/>
  <c r="A826" i="25"/>
  <c r="C826" i="25" s="1"/>
  <c r="G826" i="25"/>
  <c r="I682" i="22" l="1"/>
  <c r="O682" i="22" s="1"/>
  <c r="H682" i="22" s="1"/>
  <c r="C682" i="22"/>
  <c r="M826" i="25"/>
  <c r="N826" i="25"/>
  <c r="F826" i="25"/>
  <c r="E683" i="22"/>
  <c r="A683" i="22"/>
  <c r="P683" i="22" l="1"/>
  <c r="B683" i="22"/>
  <c r="F683" i="22"/>
  <c r="G683" i="22"/>
  <c r="D683" i="22"/>
  <c r="D826" i="25"/>
  <c r="H826" i="25"/>
  <c r="L826" i="25" s="1"/>
  <c r="I826" i="25" s="1"/>
  <c r="B827" i="25"/>
  <c r="G827" i="25" l="1"/>
  <c r="A827" i="25"/>
  <c r="C827" i="25" s="1"/>
  <c r="E684" i="22"/>
  <c r="A684" i="22"/>
  <c r="C683" i="22"/>
  <c r="I683" i="22"/>
  <c r="O683" i="22" s="1"/>
  <c r="H683" i="22" s="1"/>
  <c r="M827" i="25" l="1"/>
  <c r="N827" i="25"/>
  <c r="F827" i="25"/>
  <c r="F684" i="22"/>
  <c r="B684" i="22"/>
  <c r="D684" i="22"/>
  <c r="P684" i="22"/>
  <c r="G684" i="22"/>
  <c r="D827" i="25" l="1"/>
  <c r="H827" i="25"/>
  <c r="L827" i="25" s="1"/>
  <c r="I827" i="25" s="1"/>
  <c r="B828" i="25"/>
  <c r="C684" i="22"/>
  <c r="I684" i="22"/>
  <c r="O684" i="22" s="1"/>
  <c r="H684" i="22" s="1"/>
  <c r="E685" i="22"/>
  <c r="A685" i="22"/>
  <c r="P685" i="22" l="1"/>
  <c r="G685" i="22"/>
  <c r="B685" i="22"/>
  <c r="F685" i="22"/>
  <c r="D685" i="22"/>
  <c r="G828" i="25"/>
  <c r="A828" i="25"/>
  <c r="C828" i="25" s="1"/>
  <c r="E686" i="22" l="1"/>
  <c r="A686" i="22"/>
  <c r="M828" i="25"/>
  <c r="F828" i="25"/>
  <c r="N828" i="25"/>
  <c r="C685" i="22"/>
  <c r="I685" i="22"/>
  <c r="O685" i="22" s="1"/>
  <c r="H685" i="22" s="1"/>
  <c r="F686" i="22" l="1"/>
  <c r="B686" i="22"/>
  <c r="P686" i="22"/>
  <c r="D686" i="22"/>
  <c r="G686" i="22"/>
  <c r="D828" i="25"/>
  <c r="H828" i="25"/>
  <c r="L828" i="25" s="1"/>
  <c r="I828" i="25" s="1"/>
  <c r="B829" i="25"/>
  <c r="I686" i="22" l="1"/>
  <c r="O686" i="22" s="1"/>
  <c r="H686" i="22" s="1"/>
  <c r="C686" i="22"/>
  <c r="A829" i="25"/>
  <c r="C829" i="25" s="1"/>
  <c r="G829" i="25"/>
  <c r="E687" i="22"/>
  <c r="A687" i="22"/>
  <c r="F687" i="22" l="1"/>
  <c r="D687" i="22"/>
  <c r="B687" i="22"/>
  <c r="P687" i="22"/>
  <c r="G687" i="22"/>
  <c r="M829" i="25"/>
  <c r="F829" i="25"/>
  <c r="N829" i="25"/>
  <c r="E688" i="22" l="1"/>
  <c r="A688" i="22"/>
  <c r="C687" i="22"/>
  <c r="I687" i="22"/>
  <c r="O687" i="22" s="1"/>
  <c r="H687" i="22" s="1"/>
  <c r="D829" i="25"/>
  <c r="H829" i="25"/>
  <c r="L829" i="25" s="1"/>
  <c r="I829" i="25" s="1"/>
  <c r="B830" i="25"/>
  <c r="G830" i="25" l="1"/>
  <c r="A830" i="25"/>
  <c r="C830" i="25" s="1"/>
  <c r="F688" i="22"/>
  <c r="G688" i="22"/>
  <c r="D688" i="22"/>
  <c r="P688" i="22"/>
  <c r="B688" i="22"/>
  <c r="E689" i="22" l="1"/>
  <c r="A689" i="22"/>
  <c r="M830" i="25"/>
  <c r="N830" i="25"/>
  <c r="F830" i="25"/>
  <c r="C688" i="22"/>
  <c r="I688" i="22"/>
  <c r="O688" i="22" s="1"/>
  <c r="H688" i="22" s="1"/>
  <c r="P689" i="22" l="1"/>
  <c r="G689" i="22"/>
  <c r="F689" i="22"/>
  <c r="D689" i="22"/>
  <c r="B689" i="22"/>
  <c r="H830" i="25"/>
  <c r="L830" i="25" s="1"/>
  <c r="I830" i="25" s="1"/>
  <c r="D830" i="25"/>
  <c r="B831" i="25"/>
  <c r="A831" i="25" l="1"/>
  <c r="C831" i="25" s="1"/>
  <c r="G831" i="25"/>
  <c r="I689" i="22"/>
  <c r="O689" i="22" s="1"/>
  <c r="H689" i="22" s="1"/>
  <c r="C689" i="22"/>
  <c r="E690" i="22"/>
  <c r="A690" i="22"/>
  <c r="F690" i="22" l="1"/>
  <c r="B690" i="22"/>
  <c r="D690" i="22"/>
  <c r="P690" i="22"/>
  <c r="G690" i="22"/>
  <c r="M831" i="25"/>
  <c r="F831" i="25"/>
  <c r="N831" i="25"/>
  <c r="C690" i="22" l="1"/>
  <c r="I690" i="22"/>
  <c r="O690" i="22" s="1"/>
  <c r="H690" i="22" s="1"/>
  <c r="E691" i="22"/>
  <c r="A691" i="22"/>
  <c r="H831" i="25"/>
  <c r="L831" i="25" s="1"/>
  <c r="I831" i="25" s="1"/>
  <c r="D831" i="25"/>
  <c r="B832" i="25"/>
  <c r="A832" i="25" l="1"/>
  <c r="C832" i="25" s="1"/>
  <c r="G832" i="25"/>
  <c r="P691" i="22"/>
  <c r="G691" i="22"/>
  <c r="F691" i="22"/>
  <c r="D691" i="22"/>
  <c r="B691" i="22"/>
  <c r="E692" i="22" l="1"/>
  <c r="A692" i="22"/>
  <c r="I691" i="22"/>
  <c r="O691" i="22" s="1"/>
  <c r="H691" i="22" s="1"/>
  <c r="C691" i="22"/>
  <c r="M832" i="25"/>
  <c r="N832" i="25"/>
  <c r="F832" i="25"/>
  <c r="F692" i="22" l="1"/>
  <c r="B692" i="22"/>
  <c r="P692" i="22"/>
  <c r="D692" i="22"/>
  <c r="G692" i="22"/>
  <c r="D832" i="25"/>
  <c r="H832" i="25"/>
  <c r="L832" i="25" s="1"/>
  <c r="I832" i="25" s="1"/>
  <c r="B833" i="25"/>
  <c r="G833" i="25" l="1"/>
  <c r="A833" i="25"/>
  <c r="C833" i="25" s="1"/>
  <c r="I692" i="22"/>
  <c r="O692" i="22" s="1"/>
  <c r="H692" i="22" s="1"/>
  <c r="C692" i="22"/>
  <c r="E693" i="22"/>
  <c r="A693" i="22"/>
  <c r="F693" i="22" l="1"/>
  <c r="D693" i="22"/>
  <c r="G693" i="22"/>
  <c r="B693" i="22"/>
  <c r="P693" i="22"/>
  <c r="M833" i="25"/>
  <c r="N833" i="25"/>
  <c r="F833" i="25"/>
  <c r="H833" i="25" l="1"/>
  <c r="L833" i="25" s="1"/>
  <c r="I833" i="25" s="1"/>
  <c r="D833" i="25"/>
  <c r="B834" i="25"/>
  <c r="E694" i="22"/>
  <c r="A694" i="22"/>
  <c r="I693" i="22"/>
  <c r="O693" i="22" s="1"/>
  <c r="H693" i="22" s="1"/>
  <c r="C693" i="22"/>
  <c r="A834" i="25" l="1"/>
  <c r="C834" i="25" s="1"/>
  <c r="G834" i="25"/>
  <c r="F694" i="22"/>
  <c r="G694" i="22"/>
  <c r="D694" i="22"/>
  <c r="P694" i="22"/>
  <c r="B694" i="22"/>
  <c r="E695" i="22" l="1"/>
  <c r="A695" i="22"/>
  <c r="I694" i="22"/>
  <c r="O694" i="22" s="1"/>
  <c r="H694" i="22" s="1"/>
  <c r="C694" i="22"/>
  <c r="M834" i="25"/>
  <c r="F834" i="25"/>
  <c r="N834" i="25"/>
  <c r="P695" i="22" l="1"/>
  <c r="B695" i="22"/>
  <c r="F695" i="22"/>
  <c r="D695" i="22"/>
  <c r="G695" i="22"/>
  <c r="H834" i="25"/>
  <c r="L834" i="25" s="1"/>
  <c r="I834" i="25" s="1"/>
  <c r="D834" i="25"/>
  <c r="B835" i="25"/>
  <c r="A835" i="25" l="1"/>
  <c r="C835" i="25" s="1"/>
  <c r="G835" i="25"/>
  <c r="C695" i="22"/>
  <c r="I695" i="22"/>
  <c r="O695" i="22" s="1"/>
  <c r="H695" i="22" s="1"/>
  <c r="E696" i="22"/>
  <c r="A696" i="22"/>
  <c r="F696" i="22" l="1"/>
  <c r="G696" i="22"/>
  <c r="D696" i="22"/>
  <c r="P696" i="22"/>
  <c r="B696" i="22"/>
  <c r="M835" i="25"/>
  <c r="N835" i="25"/>
  <c r="F835" i="25"/>
  <c r="H835" i="25" l="1"/>
  <c r="L835" i="25" s="1"/>
  <c r="I835" i="25" s="1"/>
  <c r="D835" i="25"/>
  <c r="B836" i="25"/>
  <c r="I696" i="22"/>
  <c r="O696" i="22" s="1"/>
  <c r="H696" i="22" s="1"/>
  <c r="C696" i="22"/>
  <c r="E697" i="22"/>
  <c r="A697" i="22"/>
  <c r="P697" i="22" l="1"/>
  <c r="G697" i="22"/>
  <c r="F697" i="22"/>
  <c r="D697" i="22"/>
  <c r="B697" i="22"/>
  <c r="A836" i="25"/>
  <c r="C836" i="25" s="1"/>
  <c r="G836" i="25"/>
  <c r="C697" i="22" l="1"/>
  <c r="I697" i="22"/>
  <c r="O697" i="22" s="1"/>
  <c r="H697" i="22" s="1"/>
  <c r="M836" i="25"/>
  <c r="F836" i="25"/>
  <c r="N836" i="25"/>
  <c r="E698" i="22"/>
  <c r="A698" i="22"/>
  <c r="D836" i="25" l="1"/>
  <c r="H836" i="25"/>
  <c r="L836" i="25" s="1"/>
  <c r="I836" i="25" s="1"/>
  <c r="B837" i="25"/>
  <c r="F698" i="22"/>
  <c r="B698" i="22"/>
  <c r="D698" i="22"/>
  <c r="G698" i="22"/>
  <c r="P698" i="22"/>
  <c r="A837" i="25" l="1"/>
  <c r="C837" i="25" s="1"/>
  <c r="G837" i="25"/>
  <c r="C698" i="22"/>
  <c r="I698" i="22"/>
  <c r="O698" i="22" s="1"/>
  <c r="H698" i="22" s="1"/>
  <c r="E699" i="22"/>
  <c r="A699" i="22"/>
  <c r="P699" i="22" l="1"/>
  <c r="G699" i="22"/>
  <c r="F699" i="22"/>
  <c r="D699" i="22"/>
  <c r="B699" i="22"/>
  <c r="M837" i="25"/>
  <c r="N837" i="25"/>
  <c r="F837" i="25"/>
  <c r="H837" i="25" l="1"/>
  <c r="L837" i="25" s="1"/>
  <c r="I837" i="25" s="1"/>
  <c r="D837" i="25"/>
  <c r="B838" i="25"/>
  <c r="I699" i="22"/>
  <c r="O699" i="22" s="1"/>
  <c r="H699" i="22" s="1"/>
  <c r="C699" i="22"/>
  <c r="E700" i="22"/>
  <c r="A700" i="22"/>
  <c r="F700" i="22" l="1"/>
  <c r="B700" i="22"/>
  <c r="D700" i="22"/>
  <c r="P700" i="22"/>
  <c r="G700" i="22"/>
  <c r="G838" i="25"/>
  <c r="A838" i="25"/>
  <c r="C838" i="25" s="1"/>
  <c r="I700" i="22" l="1"/>
  <c r="O700" i="22" s="1"/>
  <c r="H700" i="22" s="1"/>
  <c r="C700" i="22"/>
  <c r="E701" i="22"/>
  <c r="A701" i="22"/>
  <c r="M838" i="25"/>
  <c r="F838" i="25"/>
  <c r="N838" i="25"/>
  <c r="D838" i="25" l="1"/>
  <c r="H838" i="25"/>
  <c r="L838" i="25" s="1"/>
  <c r="I838" i="25" s="1"/>
  <c r="B839" i="25"/>
  <c r="P701" i="22"/>
  <c r="G701" i="22"/>
  <c r="D701" i="22"/>
  <c r="F701" i="22"/>
  <c r="B701" i="22"/>
  <c r="E702" i="22" l="1"/>
  <c r="A702" i="22"/>
  <c r="G839" i="25"/>
  <c r="A839" i="25"/>
  <c r="C839" i="25" s="1"/>
  <c r="C701" i="22"/>
  <c r="I701" i="22"/>
  <c r="O701" i="22" s="1"/>
  <c r="H701" i="22" s="1"/>
  <c r="D702" i="22" l="1"/>
  <c r="P702" i="22"/>
  <c r="G702" i="22"/>
  <c r="F702" i="22"/>
  <c r="B702" i="22"/>
  <c r="M839" i="25"/>
  <c r="F839" i="25"/>
  <c r="N839" i="25"/>
  <c r="H839" i="25" l="1"/>
  <c r="L839" i="25" s="1"/>
  <c r="I839" i="25" s="1"/>
  <c r="D839" i="25"/>
  <c r="B840" i="25"/>
  <c r="E703" i="22"/>
  <c r="A703" i="22"/>
  <c r="I702" i="22"/>
  <c r="O702" i="22" s="1"/>
  <c r="H702" i="22" s="1"/>
  <c r="C702" i="22"/>
  <c r="G840" i="25" l="1"/>
  <c r="A840" i="25"/>
  <c r="C840" i="25" s="1"/>
  <c r="P703" i="22"/>
  <c r="B703" i="22"/>
  <c r="F703" i="22"/>
  <c r="D703" i="22"/>
  <c r="G703" i="22"/>
  <c r="C703" i="22" l="1"/>
  <c r="I703" i="22"/>
  <c r="O703" i="22" s="1"/>
  <c r="H703" i="22" s="1"/>
  <c r="M840" i="25"/>
  <c r="N840" i="25"/>
  <c r="F840" i="25"/>
  <c r="E704" i="22"/>
  <c r="A704" i="22"/>
  <c r="F704" i="22" l="1"/>
  <c r="G704" i="22"/>
  <c r="D704" i="22"/>
  <c r="B704" i="22"/>
  <c r="P704" i="22"/>
  <c r="H840" i="25"/>
  <c r="L840" i="25" s="1"/>
  <c r="I840" i="25" s="1"/>
  <c r="D840" i="25"/>
  <c r="B841" i="25"/>
  <c r="A841" i="25" l="1"/>
  <c r="C841" i="25" s="1"/>
  <c r="G841" i="25"/>
  <c r="E705" i="22"/>
  <c r="A705" i="22"/>
  <c r="I704" i="22"/>
  <c r="O704" i="22" s="1"/>
  <c r="H704" i="22" s="1"/>
  <c r="C704" i="22"/>
  <c r="P705" i="22" l="1"/>
  <c r="B705" i="22"/>
  <c r="F705" i="22"/>
  <c r="D705" i="22"/>
  <c r="G705" i="22"/>
  <c r="M841" i="25"/>
  <c r="N841" i="25"/>
  <c r="F841" i="25"/>
  <c r="H841" i="25" l="1"/>
  <c r="L841" i="25" s="1"/>
  <c r="I841" i="25" s="1"/>
  <c r="D841" i="25"/>
  <c r="B842" i="25"/>
  <c r="I705" i="22"/>
  <c r="O705" i="22" s="1"/>
  <c r="H705" i="22" s="1"/>
  <c r="C705" i="22"/>
  <c r="E706" i="22"/>
  <c r="A706" i="22"/>
  <c r="G842" i="25" l="1"/>
  <c r="A842" i="25"/>
  <c r="C842" i="25" s="1"/>
  <c r="F706" i="22"/>
  <c r="G706" i="22"/>
  <c r="D706" i="22"/>
  <c r="P706" i="22"/>
  <c r="B706" i="22"/>
  <c r="M842" i="25" l="1"/>
  <c r="N842" i="25"/>
  <c r="F842" i="25"/>
  <c r="E707" i="22"/>
  <c r="A707" i="22"/>
  <c r="I706" i="22"/>
  <c r="O706" i="22" s="1"/>
  <c r="H706" i="22" s="1"/>
  <c r="C706" i="22"/>
  <c r="D842" i="25" l="1"/>
  <c r="H842" i="25"/>
  <c r="L842" i="25" s="1"/>
  <c r="I842" i="25" s="1"/>
  <c r="B843" i="25"/>
  <c r="P707" i="22"/>
  <c r="G707" i="22"/>
  <c r="F707" i="22"/>
  <c r="D707" i="22"/>
  <c r="B707" i="22"/>
  <c r="E708" i="22" l="1"/>
  <c r="A708" i="22"/>
  <c r="I707" i="22"/>
  <c r="O707" i="22" s="1"/>
  <c r="H707" i="22" s="1"/>
  <c r="C707" i="22"/>
  <c r="A843" i="25"/>
  <c r="C843" i="25" s="1"/>
  <c r="G843" i="25"/>
  <c r="F708" i="22" l="1"/>
  <c r="B708" i="22"/>
  <c r="D708" i="22"/>
  <c r="P708" i="22"/>
  <c r="G708" i="22"/>
  <c r="M843" i="25"/>
  <c r="F843" i="25"/>
  <c r="N843" i="25"/>
  <c r="I708" i="22" l="1"/>
  <c r="O708" i="22" s="1"/>
  <c r="H708" i="22" s="1"/>
  <c r="C708" i="22"/>
  <c r="D843" i="25"/>
  <c r="H843" i="25"/>
  <c r="L843" i="25" s="1"/>
  <c r="I843" i="25" s="1"/>
  <c r="B844" i="25"/>
  <c r="E709" i="22"/>
  <c r="A709" i="22"/>
  <c r="P709" i="22" l="1"/>
  <c r="B709" i="22"/>
  <c r="F709" i="22"/>
  <c r="D709" i="22"/>
  <c r="G709" i="22"/>
  <c r="G844" i="25"/>
  <c r="A844" i="25"/>
  <c r="C844" i="25" s="1"/>
  <c r="I709" i="22" l="1"/>
  <c r="O709" i="22" s="1"/>
  <c r="H709" i="22" s="1"/>
  <c r="C709" i="22"/>
  <c r="M844" i="25"/>
  <c r="N844" i="25"/>
  <c r="F844" i="25"/>
  <c r="E710" i="22"/>
  <c r="A710" i="22"/>
  <c r="F710" i="22" l="1"/>
  <c r="G710" i="22"/>
  <c r="D710" i="22"/>
  <c r="P710" i="22"/>
  <c r="B710" i="22"/>
  <c r="D844" i="25"/>
  <c r="H844" i="25"/>
  <c r="L844" i="25" s="1"/>
  <c r="I844" i="25" s="1"/>
  <c r="B845" i="25"/>
  <c r="A845" i="25" l="1"/>
  <c r="C845" i="25" s="1"/>
  <c r="G845" i="25"/>
  <c r="C710" i="22"/>
  <c r="I710" i="22"/>
  <c r="O710" i="22" s="1"/>
  <c r="H710" i="22" s="1"/>
  <c r="E711" i="22"/>
  <c r="A711" i="22"/>
  <c r="P711" i="22" l="1"/>
  <c r="G711" i="22"/>
  <c r="F711" i="22"/>
  <c r="D711" i="22"/>
  <c r="B711" i="22"/>
  <c r="M845" i="25"/>
  <c r="F845" i="25"/>
  <c r="N845" i="25"/>
  <c r="C711" i="22" l="1"/>
  <c r="I711" i="22"/>
  <c r="O711" i="22" s="1"/>
  <c r="H711" i="22" s="1"/>
  <c r="H845" i="25"/>
  <c r="L845" i="25" s="1"/>
  <c r="I845" i="25" s="1"/>
  <c r="D845" i="25"/>
  <c r="B846" i="25"/>
  <c r="E712" i="22"/>
  <c r="A712" i="22"/>
  <c r="F712" i="22" l="1"/>
  <c r="B712" i="22"/>
  <c r="D712" i="22"/>
  <c r="P712" i="22"/>
  <c r="G712" i="22"/>
  <c r="A846" i="25"/>
  <c r="C846" i="25" s="1"/>
  <c r="G846" i="25"/>
  <c r="C712" i="22" l="1"/>
  <c r="I712" i="22"/>
  <c r="O712" i="22" s="1"/>
  <c r="H712" i="22" s="1"/>
  <c r="M846" i="25"/>
  <c r="N846" i="25"/>
  <c r="F846" i="25"/>
  <c r="E713" i="22"/>
  <c r="A713" i="22"/>
  <c r="P713" i="22" l="1"/>
  <c r="B713" i="22"/>
  <c r="F713" i="22"/>
  <c r="D713" i="22"/>
  <c r="G713" i="22"/>
  <c r="H846" i="25"/>
  <c r="L846" i="25" s="1"/>
  <c r="I846" i="25" s="1"/>
  <c r="D846" i="25"/>
  <c r="B847" i="25"/>
  <c r="G847" i="25" l="1"/>
  <c r="A847" i="25"/>
  <c r="C847" i="25" s="1"/>
  <c r="C713" i="22"/>
  <c r="I713" i="22"/>
  <c r="O713" i="22" s="1"/>
  <c r="H713" i="22" s="1"/>
  <c r="E714" i="22"/>
  <c r="A714" i="22"/>
  <c r="F714" i="22" l="1"/>
  <c r="G714" i="22"/>
  <c r="D714" i="22"/>
  <c r="P714" i="22"/>
  <c r="B714" i="22"/>
  <c r="M847" i="25"/>
  <c r="F847" i="25"/>
  <c r="N847" i="25"/>
  <c r="I714" i="22" l="1"/>
  <c r="O714" i="22" s="1"/>
  <c r="H714" i="22" s="1"/>
  <c r="C714" i="22"/>
  <c r="D847" i="25"/>
  <c r="H847" i="25"/>
  <c r="L847" i="25" s="1"/>
  <c r="I847" i="25" s="1"/>
  <c r="B848" i="25"/>
  <c r="E715" i="22"/>
  <c r="A715" i="22"/>
  <c r="P715" i="22" l="1"/>
  <c r="B715" i="22"/>
  <c r="D715" i="22"/>
  <c r="G715" i="22"/>
  <c r="F715" i="22"/>
  <c r="A848" i="25"/>
  <c r="C848" i="25" s="1"/>
  <c r="G848" i="25"/>
  <c r="I715" i="22" l="1"/>
  <c r="O715" i="22" s="1"/>
  <c r="H715" i="22" s="1"/>
  <c r="C715" i="22"/>
  <c r="M848" i="25"/>
  <c r="F848" i="25"/>
  <c r="N848" i="25"/>
  <c r="E716" i="22"/>
  <c r="A716" i="22"/>
  <c r="F716" i="22" l="1"/>
  <c r="B716" i="22"/>
  <c r="D716" i="22"/>
  <c r="P716" i="22"/>
  <c r="G716" i="22"/>
  <c r="D848" i="25"/>
  <c r="H848" i="25"/>
  <c r="L848" i="25" s="1"/>
  <c r="I848" i="25" s="1"/>
  <c r="B849" i="25"/>
  <c r="G849" i="25" l="1"/>
  <c r="A849" i="25"/>
  <c r="C849" i="25" s="1"/>
  <c r="I716" i="22"/>
  <c r="O716" i="22" s="1"/>
  <c r="H716" i="22" s="1"/>
  <c r="C716" i="22"/>
  <c r="E717" i="22"/>
  <c r="A717" i="22"/>
  <c r="M849" i="25" l="1"/>
  <c r="F849" i="25"/>
  <c r="N849" i="25"/>
  <c r="P717" i="22"/>
  <c r="B717" i="22"/>
  <c r="F717" i="22"/>
  <c r="D717" i="22"/>
  <c r="G717" i="22"/>
  <c r="D849" i="25" l="1"/>
  <c r="H849" i="25"/>
  <c r="L849" i="25" s="1"/>
  <c r="I849" i="25" s="1"/>
  <c r="B850" i="25"/>
  <c r="C717" i="22"/>
  <c r="I717" i="22"/>
  <c r="O717" i="22" s="1"/>
  <c r="H717" i="22" s="1"/>
  <c r="E718" i="22"/>
  <c r="A718" i="22"/>
  <c r="F718" i="22" l="1"/>
  <c r="B718" i="22"/>
  <c r="D718" i="22"/>
  <c r="P718" i="22"/>
  <c r="G718" i="22"/>
  <c r="A850" i="25"/>
  <c r="C850" i="25" s="1"/>
  <c r="G850" i="25"/>
  <c r="I718" i="22" l="1"/>
  <c r="O718" i="22" s="1"/>
  <c r="H718" i="22" s="1"/>
  <c r="C718" i="22"/>
  <c r="M850" i="25"/>
  <c r="F850" i="25"/>
  <c r="N850" i="25"/>
  <c r="E719" i="22"/>
  <c r="A719" i="22"/>
  <c r="P719" i="22" l="1"/>
  <c r="B719" i="22"/>
  <c r="D719" i="22"/>
  <c r="G719" i="22"/>
  <c r="F719" i="22"/>
  <c r="D850" i="25"/>
  <c r="H850" i="25"/>
  <c r="L850" i="25" s="1"/>
  <c r="I850" i="25" s="1"/>
  <c r="B851" i="25"/>
  <c r="A851" i="25" l="1"/>
  <c r="C851" i="25" s="1"/>
  <c r="G851" i="25"/>
  <c r="C719" i="22"/>
  <c r="I719" i="22"/>
  <c r="O719" i="22" s="1"/>
  <c r="H719" i="22" s="1"/>
  <c r="E720" i="22"/>
  <c r="A720" i="22"/>
  <c r="F720" i="22" l="1"/>
  <c r="G720" i="22"/>
  <c r="D720" i="22"/>
  <c r="P720" i="22"/>
  <c r="B720" i="22"/>
  <c r="M851" i="25"/>
  <c r="F851" i="25"/>
  <c r="N851" i="25"/>
  <c r="D851" i="25" l="1"/>
  <c r="H851" i="25"/>
  <c r="L851" i="25" s="1"/>
  <c r="I851" i="25" s="1"/>
  <c r="B852" i="25"/>
  <c r="C720" i="22"/>
  <c r="I720" i="22"/>
  <c r="O720" i="22" s="1"/>
  <c r="H720" i="22" s="1"/>
  <c r="E721" i="22"/>
  <c r="A721" i="22"/>
  <c r="P721" i="22" l="1"/>
  <c r="B721" i="22"/>
  <c r="F721" i="22"/>
  <c r="D721" i="22"/>
  <c r="G721" i="22"/>
  <c r="A852" i="25"/>
  <c r="C852" i="25" s="1"/>
  <c r="G852" i="25"/>
  <c r="C721" i="22" l="1"/>
  <c r="I721" i="22"/>
  <c r="O721" i="22" s="1"/>
  <c r="H721" i="22" s="1"/>
  <c r="M852" i="25"/>
  <c r="F852" i="25"/>
  <c r="N852" i="25"/>
  <c r="E722" i="22"/>
  <c r="A722" i="22"/>
  <c r="H852" i="25" l="1"/>
  <c r="L852" i="25" s="1"/>
  <c r="I852" i="25" s="1"/>
  <c r="D852" i="25"/>
  <c r="B853" i="25"/>
  <c r="F722" i="22"/>
  <c r="G722" i="22"/>
  <c r="D722" i="22"/>
  <c r="P722" i="22"/>
  <c r="B722" i="22"/>
  <c r="E723" i="22" l="1"/>
  <c r="A723" i="22"/>
  <c r="G853" i="25"/>
  <c r="A853" i="25"/>
  <c r="C853" i="25" s="1"/>
  <c r="I722" i="22"/>
  <c r="O722" i="22" s="1"/>
  <c r="H722" i="22" s="1"/>
  <c r="C722" i="22"/>
  <c r="P723" i="22" l="1"/>
  <c r="B723" i="22"/>
  <c r="F723" i="22"/>
  <c r="D723" i="22"/>
  <c r="G723" i="22"/>
  <c r="M853" i="25"/>
  <c r="F853" i="25"/>
  <c r="N853" i="25"/>
  <c r="I723" i="22" l="1"/>
  <c r="O723" i="22" s="1"/>
  <c r="H723" i="22" s="1"/>
  <c r="C723" i="22"/>
  <c r="E724" i="22"/>
  <c r="A724" i="22"/>
  <c r="H853" i="25"/>
  <c r="L853" i="25" s="1"/>
  <c r="I853" i="25" s="1"/>
  <c r="D853" i="25"/>
  <c r="B854" i="25"/>
  <c r="A854" i="25" l="1"/>
  <c r="C854" i="25" s="1"/>
  <c r="G854" i="25"/>
  <c r="F724" i="22"/>
  <c r="B724" i="22"/>
  <c r="D724" i="22"/>
  <c r="P724" i="22"/>
  <c r="G724" i="22"/>
  <c r="E725" i="22" l="1"/>
  <c r="A725" i="22"/>
  <c r="C724" i="22"/>
  <c r="I724" i="22"/>
  <c r="O724" i="22" s="1"/>
  <c r="H724" i="22" s="1"/>
  <c r="M854" i="25"/>
  <c r="F854" i="25"/>
  <c r="N854" i="25"/>
  <c r="P725" i="22" l="1"/>
  <c r="G725" i="22"/>
  <c r="F725" i="22"/>
  <c r="D725" i="22"/>
  <c r="B725" i="22"/>
  <c r="D854" i="25"/>
  <c r="H854" i="25"/>
  <c r="L854" i="25" s="1"/>
  <c r="I854" i="25" s="1"/>
  <c r="B855" i="25"/>
  <c r="C725" i="22" l="1"/>
  <c r="I725" i="22"/>
  <c r="O725" i="22" s="1"/>
  <c r="H725" i="22" s="1"/>
  <c r="A855" i="25"/>
  <c r="C855" i="25" s="1"/>
  <c r="G855" i="25"/>
  <c r="E726" i="22"/>
  <c r="A726" i="22"/>
  <c r="M855" i="25" l="1"/>
  <c r="F855" i="25"/>
  <c r="N855" i="25"/>
  <c r="F726" i="22"/>
  <c r="B726" i="22"/>
  <c r="D726" i="22"/>
  <c r="P726" i="22"/>
  <c r="G726" i="22"/>
  <c r="H855" i="25" l="1"/>
  <c r="L855" i="25" s="1"/>
  <c r="I855" i="25" s="1"/>
  <c r="D855" i="25"/>
  <c r="B856" i="25"/>
  <c r="I726" i="22"/>
  <c r="O726" i="22" s="1"/>
  <c r="H726" i="22" s="1"/>
  <c r="C726" i="22"/>
  <c r="E727" i="22"/>
  <c r="A727" i="22"/>
  <c r="P727" i="22" l="1"/>
  <c r="G727" i="22"/>
  <c r="F727" i="22"/>
  <c r="D727" i="22"/>
  <c r="B727" i="22"/>
  <c r="A856" i="25"/>
  <c r="C856" i="25" s="1"/>
  <c r="G856" i="25"/>
  <c r="C727" i="22" l="1"/>
  <c r="I727" i="22"/>
  <c r="O727" i="22" s="1"/>
  <c r="H727" i="22" s="1"/>
  <c r="M856" i="25"/>
  <c r="N856" i="25"/>
  <c r="F856" i="25"/>
  <c r="E728" i="22"/>
  <c r="A728" i="22"/>
  <c r="F728" i="22" l="1"/>
  <c r="G728" i="22"/>
  <c r="P728" i="22"/>
  <c r="B728" i="22"/>
  <c r="D728" i="22"/>
  <c r="D856" i="25"/>
  <c r="H856" i="25"/>
  <c r="L856" i="25" s="1"/>
  <c r="I856" i="25" s="1"/>
  <c r="B857" i="25"/>
  <c r="E729" i="22" l="1"/>
  <c r="A729" i="22"/>
  <c r="A857" i="25"/>
  <c r="C857" i="25" s="1"/>
  <c r="G857" i="25"/>
  <c r="C728" i="22"/>
  <c r="I728" i="22"/>
  <c r="O728" i="22" s="1"/>
  <c r="H728" i="22" s="1"/>
  <c r="M857" i="25" l="1"/>
  <c r="F857" i="25"/>
  <c r="N857" i="25"/>
  <c r="P729" i="22"/>
  <c r="G729" i="22"/>
  <c r="D729" i="22"/>
  <c r="B729" i="22"/>
  <c r="F729" i="22"/>
  <c r="E730" i="22" l="1"/>
  <c r="A730" i="22"/>
  <c r="I729" i="22"/>
  <c r="O729" i="22" s="1"/>
  <c r="H729" i="22" s="1"/>
  <c r="C729" i="22"/>
  <c r="D857" i="25"/>
  <c r="H857" i="25"/>
  <c r="L857" i="25" s="1"/>
  <c r="I857" i="25" s="1"/>
  <c r="B858" i="25"/>
  <c r="F730" i="22" l="1"/>
  <c r="G730" i="22"/>
  <c r="D730" i="22"/>
  <c r="P730" i="22"/>
  <c r="B730" i="22"/>
  <c r="A858" i="25"/>
  <c r="C858" i="25" s="1"/>
  <c r="G858" i="25"/>
  <c r="I730" i="22" l="1"/>
  <c r="O730" i="22" s="1"/>
  <c r="H730" i="22" s="1"/>
  <c r="C730" i="22"/>
  <c r="M858" i="25"/>
  <c r="F858" i="25"/>
  <c r="N858" i="25"/>
  <c r="E731" i="22"/>
  <c r="A731" i="22"/>
  <c r="P731" i="22" l="1"/>
  <c r="G731" i="22"/>
  <c r="D731" i="22"/>
  <c r="B731" i="22"/>
  <c r="F731" i="22"/>
  <c r="D858" i="25"/>
  <c r="H858" i="25"/>
  <c r="L858" i="25" s="1"/>
  <c r="I858" i="25" s="1"/>
  <c r="B859" i="25"/>
  <c r="E732" i="22" l="1"/>
  <c r="A732" i="22"/>
  <c r="G859" i="25"/>
  <c r="A859" i="25"/>
  <c r="C859" i="25" s="1"/>
  <c r="C731" i="22"/>
  <c r="I731" i="22"/>
  <c r="O731" i="22" s="1"/>
  <c r="H731" i="22" s="1"/>
  <c r="F732" i="22" l="1"/>
  <c r="B732" i="22"/>
  <c r="D732" i="22"/>
  <c r="G732" i="22"/>
  <c r="P732" i="22"/>
  <c r="M859" i="25"/>
  <c r="F859" i="25"/>
  <c r="N859" i="25"/>
  <c r="I732" i="22" l="1"/>
  <c r="O732" i="22" s="1"/>
  <c r="H732" i="22" s="1"/>
  <c r="C732" i="22"/>
  <c r="E733" i="22"/>
  <c r="A733" i="22"/>
  <c r="D859" i="25"/>
  <c r="H859" i="25"/>
  <c r="L859" i="25" s="1"/>
  <c r="I859" i="25" s="1"/>
  <c r="B860" i="25"/>
  <c r="G860" i="25" l="1"/>
  <c r="A860" i="25"/>
  <c r="C860" i="25" s="1"/>
  <c r="P733" i="22"/>
  <c r="B733" i="22"/>
  <c r="F733" i="22"/>
  <c r="D733" i="22"/>
  <c r="G733" i="22"/>
  <c r="I733" i="22" l="1"/>
  <c r="O733" i="22" s="1"/>
  <c r="H733" i="22" s="1"/>
  <c r="C733" i="22"/>
  <c r="M860" i="25"/>
  <c r="F860" i="25"/>
  <c r="N860" i="25"/>
  <c r="E734" i="22"/>
  <c r="A734" i="22"/>
  <c r="D860" i="25" l="1"/>
  <c r="H860" i="25"/>
  <c r="L860" i="25" s="1"/>
  <c r="I860" i="25" s="1"/>
  <c r="B861" i="25"/>
  <c r="F734" i="22"/>
  <c r="B734" i="22"/>
  <c r="D734" i="22"/>
  <c r="P734" i="22"/>
  <c r="G734" i="22"/>
  <c r="G861" i="25" l="1"/>
  <c r="A861" i="25"/>
  <c r="C861" i="25" s="1"/>
  <c r="C734" i="22"/>
  <c r="I734" i="22"/>
  <c r="O734" i="22" s="1"/>
  <c r="H734" i="22" s="1"/>
  <c r="E735" i="22"/>
  <c r="A735" i="22"/>
  <c r="P735" i="22" l="1"/>
  <c r="G735" i="22"/>
  <c r="F735" i="22"/>
  <c r="D735" i="22"/>
  <c r="B735" i="22"/>
  <c r="M861" i="25"/>
  <c r="N861" i="25"/>
  <c r="F861" i="25"/>
  <c r="I735" i="22" l="1"/>
  <c r="O735" i="22" s="1"/>
  <c r="H735" i="22" s="1"/>
  <c r="C735" i="22"/>
  <c r="D861" i="25"/>
  <c r="H861" i="25"/>
  <c r="L861" i="25" s="1"/>
  <c r="I861" i="25" s="1"/>
  <c r="B862" i="25"/>
  <c r="E736" i="22"/>
  <c r="A736" i="22"/>
  <c r="F736" i="22" l="1"/>
  <c r="D736" i="22"/>
  <c r="P736" i="22"/>
  <c r="B736" i="22"/>
  <c r="G736" i="22"/>
  <c r="A862" i="25"/>
  <c r="C862" i="25" s="1"/>
  <c r="G862" i="25"/>
  <c r="E737" i="22" l="1"/>
  <c r="A737" i="22"/>
  <c r="M862" i="25"/>
  <c r="N862" i="25"/>
  <c r="F862" i="25"/>
  <c r="I736" i="22"/>
  <c r="O736" i="22" s="1"/>
  <c r="H736" i="22" s="1"/>
  <c r="C736" i="22"/>
  <c r="P737" i="22" l="1"/>
  <c r="G737" i="22"/>
  <c r="D737" i="22"/>
  <c r="F737" i="22"/>
  <c r="B737" i="22"/>
  <c r="H862" i="25"/>
  <c r="L862" i="25" s="1"/>
  <c r="I862" i="25" s="1"/>
  <c r="D862" i="25"/>
  <c r="B863" i="25"/>
  <c r="G863" i="25" l="1"/>
  <c r="A863" i="25"/>
  <c r="C863" i="25" s="1"/>
  <c r="C737" i="22"/>
  <c r="I737" i="22"/>
  <c r="O737" i="22" s="1"/>
  <c r="H737" i="22" s="1"/>
  <c r="E738" i="22"/>
  <c r="A738" i="22"/>
  <c r="M863" i="25" l="1"/>
  <c r="N863" i="25"/>
  <c r="F863" i="25"/>
  <c r="F738" i="22"/>
  <c r="B738" i="22"/>
  <c r="D738" i="22"/>
  <c r="G738" i="22"/>
  <c r="P738" i="22"/>
  <c r="H863" i="25" l="1"/>
  <c r="L863" i="25" s="1"/>
  <c r="I863" i="25" s="1"/>
  <c r="D863" i="25"/>
  <c r="B864" i="25"/>
  <c r="C738" i="22"/>
  <c r="I738" i="22"/>
  <c r="O738" i="22" s="1"/>
  <c r="H738" i="22" s="1"/>
  <c r="E739" i="22"/>
  <c r="A739" i="22"/>
  <c r="P739" i="22" l="1"/>
  <c r="G739" i="22"/>
  <c r="F739" i="22"/>
  <c r="D739" i="22"/>
  <c r="B739" i="22"/>
  <c r="G864" i="25"/>
  <c r="A864" i="25"/>
  <c r="C864" i="25" s="1"/>
  <c r="I739" i="22" l="1"/>
  <c r="O739" i="22" s="1"/>
  <c r="H739" i="22" s="1"/>
  <c r="C739" i="22"/>
  <c r="M864" i="25"/>
  <c r="N864" i="25"/>
  <c r="F864" i="25"/>
  <c r="E740" i="22"/>
  <c r="A740" i="22"/>
  <c r="H864" i="25" l="1"/>
  <c r="L864" i="25" s="1"/>
  <c r="I864" i="25" s="1"/>
  <c r="D864" i="25"/>
  <c r="B865" i="25"/>
  <c r="F740" i="22"/>
  <c r="G740" i="22"/>
  <c r="D740" i="22"/>
  <c r="P740" i="22"/>
  <c r="B740" i="22"/>
  <c r="E741" i="22" l="1"/>
  <c r="A741" i="22"/>
  <c r="A865" i="25"/>
  <c r="C865" i="25" s="1"/>
  <c r="G865" i="25"/>
  <c r="C740" i="22"/>
  <c r="I740" i="22"/>
  <c r="O740" i="22" s="1"/>
  <c r="H740" i="22" s="1"/>
  <c r="D741" i="22" l="1"/>
  <c r="G741" i="22"/>
  <c r="F741" i="22"/>
  <c r="B741" i="22"/>
  <c r="P741" i="22"/>
  <c r="M865" i="25"/>
  <c r="N865" i="25"/>
  <c r="F865" i="25"/>
  <c r="D865" i="25" l="1"/>
  <c r="H865" i="25"/>
  <c r="L865" i="25" s="1"/>
  <c r="I865" i="25" s="1"/>
  <c r="B866" i="25"/>
  <c r="E742" i="22"/>
  <c r="A742" i="22"/>
  <c r="I741" i="22"/>
  <c r="O741" i="22" s="1"/>
  <c r="H741" i="22" s="1"/>
  <c r="C741" i="22"/>
  <c r="A866" i="25" l="1"/>
  <c r="C866" i="25" s="1"/>
  <c r="G866" i="25"/>
  <c r="F742" i="22"/>
  <c r="D742" i="22"/>
  <c r="P742" i="22"/>
  <c r="G742" i="22"/>
  <c r="B742" i="22"/>
  <c r="I742" i="22" l="1"/>
  <c r="O742" i="22" s="1"/>
  <c r="H742" i="22" s="1"/>
  <c r="C742" i="22"/>
  <c r="E743" i="22"/>
  <c r="A743" i="22"/>
  <c r="M866" i="25"/>
  <c r="F866" i="25"/>
  <c r="N866" i="25"/>
  <c r="H866" i="25" l="1"/>
  <c r="L866" i="25" s="1"/>
  <c r="I866" i="25" s="1"/>
  <c r="D866" i="25"/>
  <c r="B867" i="25"/>
  <c r="D743" i="22"/>
  <c r="G743" i="22"/>
  <c r="P743" i="22"/>
  <c r="F743" i="22"/>
  <c r="B743" i="22"/>
  <c r="E744" i="22" l="1"/>
  <c r="A744" i="22"/>
  <c r="C743" i="22"/>
  <c r="I743" i="22"/>
  <c r="O743" i="22" s="1"/>
  <c r="H743" i="22" s="1"/>
  <c r="A867" i="25"/>
  <c r="C867" i="25" s="1"/>
  <c r="G867" i="25"/>
  <c r="F744" i="22" l="1"/>
  <c r="G744" i="22"/>
  <c r="D744" i="22"/>
  <c r="P744" i="22"/>
  <c r="B744" i="22"/>
  <c r="M867" i="25"/>
  <c r="F867" i="25"/>
  <c r="N867" i="25"/>
  <c r="I744" i="22" l="1"/>
  <c r="O744" i="22" s="1"/>
  <c r="H744" i="22" s="1"/>
  <c r="C744" i="22"/>
  <c r="H867" i="25"/>
  <c r="L867" i="25" s="1"/>
  <c r="I867" i="25" s="1"/>
  <c r="D867" i="25"/>
  <c r="B868" i="25"/>
  <c r="E745" i="22"/>
  <c r="A745" i="22"/>
  <c r="D745" i="22" l="1"/>
  <c r="G745" i="22"/>
  <c r="F745" i="22"/>
  <c r="P745" i="22"/>
  <c r="B745" i="22"/>
  <c r="G868" i="25"/>
  <c r="A868" i="25"/>
  <c r="C868" i="25" s="1"/>
  <c r="M868" i="25" l="1"/>
  <c r="F868" i="25"/>
  <c r="N868" i="25"/>
  <c r="E746" i="22"/>
  <c r="A746" i="22"/>
  <c r="C745" i="22"/>
  <c r="I745" i="22"/>
  <c r="O745" i="22" s="1"/>
  <c r="H745" i="22" s="1"/>
  <c r="D868" i="25" l="1"/>
  <c r="H868" i="25"/>
  <c r="L868" i="25" s="1"/>
  <c r="I868" i="25" s="1"/>
  <c r="B869" i="25"/>
  <c r="F746" i="22"/>
  <c r="B746" i="22"/>
  <c r="D746" i="22"/>
  <c r="P746" i="22"/>
  <c r="G746" i="22"/>
  <c r="A869" i="25" l="1"/>
  <c r="C869" i="25" s="1"/>
  <c r="G869" i="25"/>
  <c r="C746" i="22"/>
  <c r="I746" i="22"/>
  <c r="O746" i="22" s="1"/>
  <c r="H746" i="22" s="1"/>
  <c r="E747" i="22"/>
  <c r="A747" i="22"/>
  <c r="P747" i="22" l="1"/>
  <c r="F747" i="22"/>
  <c r="B747" i="22"/>
  <c r="G747" i="22"/>
  <c r="D747" i="22"/>
  <c r="M869" i="25"/>
  <c r="N869" i="25"/>
  <c r="F869" i="25"/>
  <c r="D869" i="25" l="1"/>
  <c r="H869" i="25"/>
  <c r="L869" i="25" s="1"/>
  <c r="I869" i="25" s="1"/>
  <c r="B870" i="25"/>
  <c r="E748" i="22"/>
  <c r="A748" i="22"/>
  <c r="I747" i="22"/>
  <c r="O747" i="22" s="1"/>
  <c r="H747" i="22" s="1"/>
  <c r="C747" i="22"/>
  <c r="A870" i="25" l="1"/>
  <c r="C870" i="25" s="1"/>
  <c r="G870" i="25"/>
  <c r="F748" i="22"/>
  <c r="B748" i="22"/>
  <c r="D748" i="22"/>
  <c r="P748" i="22"/>
  <c r="G748" i="22"/>
  <c r="E749" i="22" l="1"/>
  <c r="A749" i="22"/>
  <c r="I748" i="22"/>
  <c r="O748" i="22" s="1"/>
  <c r="H748" i="22" s="1"/>
  <c r="C748" i="22"/>
  <c r="M870" i="25"/>
  <c r="N870" i="25"/>
  <c r="F870" i="25"/>
  <c r="D749" i="22" l="1"/>
  <c r="G749" i="22"/>
  <c r="P749" i="22"/>
  <c r="F749" i="22"/>
  <c r="B749" i="22"/>
  <c r="H870" i="25"/>
  <c r="L870" i="25" s="1"/>
  <c r="I870" i="25" s="1"/>
  <c r="D870" i="25"/>
  <c r="B871" i="25"/>
  <c r="G871" i="25" l="1"/>
  <c r="A871" i="25"/>
  <c r="C871" i="25" s="1"/>
  <c r="E750" i="22"/>
  <c r="A750" i="22"/>
  <c r="C749" i="22"/>
  <c r="I749" i="22"/>
  <c r="O749" i="22" s="1"/>
  <c r="H749" i="22" s="1"/>
  <c r="M871" i="25" l="1"/>
  <c r="N871" i="25"/>
  <c r="F871" i="25"/>
  <c r="F750" i="22"/>
  <c r="G750" i="22"/>
  <c r="D750" i="22"/>
  <c r="P750" i="22"/>
  <c r="B750" i="22"/>
  <c r="E751" i="22" l="1"/>
  <c r="A751" i="22"/>
  <c r="D871" i="25"/>
  <c r="H871" i="25"/>
  <c r="L871" i="25" s="1"/>
  <c r="I871" i="25" s="1"/>
  <c r="B872" i="25"/>
  <c r="C750" i="22"/>
  <c r="I750" i="22"/>
  <c r="O750" i="22" s="1"/>
  <c r="H750" i="22" s="1"/>
  <c r="D751" i="22" l="1"/>
  <c r="G751" i="22"/>
  <c r="B751" i="22"/>
  <c r="P751" i="22"/>
  <c r="F751" i="22"/>
  <c r="G872" i="25"/>
  <c r="A872" i="25"/>
  <c r="C872" i="25" s="1"/>
  <c r="E752" i="22" l="1"/>
  <c r="A752" i="22"/>
  <c r="M872" i="25"/>
  <c r="N872" i="25"/>
  <c r="F872" i="25"/>
  <c r="I751" i="22"/>
  <c r="O751" i="22" s="1"/>
  <c r="H751" i="22" s="1"/>
  <c r="C751" i="22"/>
  <c r="F752" i="22" l="1"/>
  <c r="B752" i="22"/>
  <c r="D752" i="22"/>
  <c r="G752" i="22"/>
  <c r="P752" i="22"/>
  <c r="D872" i="25"/>
  <c r="H872" i="25"/>
  <c r="L872" i="25" s="1"/>
  <c r="I872" i="25" s="1"/>
  <c r="B873" i="25"/>
  <c r="G873" i="25" l="1"/>
  <c r="A873" i="25"/>
  <c r="C873" i="25" s="1"/>
  <c r="I752" i="22"/>
  <c r="O752" i="22" s="1"/>
  <c r="H752" i="22" s="1"/>
  <c r="C752" i="22"/>
  <c r="E753" i="22"/>
  <c r="A753" i="22"/>
  <c r="D753" i="22" l="1"/>
  <c r="G753" i="22"/>
  <c r="F753" i="22"/>
  <c r="P753" i="22"/>
  <c r="B753" i="22"/>
  <c r="M873" i="25"/>
  <c r="F873" i="25"/>
  <c r="N873" i="25"/>
  <c r="H873" i="25" l="1"/>
  <c r="L873" i="25" s="1"/>
  <c r="I873" i="25" s="1"/>
  <c r="D873" i="25"/>
  <c r="B874" i="25"/>
  <c r="E754" i="22"/>
  <c r="A754" i="22"/>
  <c r="I753" i="22"/>
  <c r="O753" i="22" s="1"/>
  <c r="H753" i="22" s="1"/>
  <c r="C753" i="22"/>
  <c r="A874" i="25" l="1"/>
  <c r="C874" i="25" s="1"/>
  <c r="G874" i="25"/>
  <c r="F754" i="22"/>
  <c r="B754" i="22"/>
  <c r="D754" i="22"/>
  <c r="P754" i="22"/>
  <c r="G754" i="22"/>
  <c r="E755" i="22" l="1"/>
  <c r="A755" i="22"/>
  <c r="C754" i="22"/>
  <c r="I754" i="22"/>
  <c r="O754" i="22" s="1"/>
  <c r="H754" i="22" s="1"/>
  <c r="M874" i="25"/>
  <c r="N874" i="25"/>
  <c r="F874" i="25"/>
  <c r="H874" i="25" l="1"/>
  <c r="L874" i="25" s="1"/>
  <c r="I874" i="25" s="1"/>
  <c r="D874" i="25"/>
  <c r="B875" i="25"/>
  <c r="D755" i="22"/>
  <c r="G755" i="22"/>
  <c r="P755" i="22"/>
  <c r="F755" i="22"/>
  <c r="B755" i="22"/>
  <c r="E756" i="22" l="1"/>
  <c r="A756" i="22"/>
  <c r="I755" i="22"/>
  <c r="O755" i="22" s="1"/>
  <c r="H755" i="22" s="1"/>
  <c r="C755" i="22"/>
  <c r="G875" i="25"/>
  <c r="A875" i="25"/>
  <c r="C875" i="25" s="1"/>
  <c r="M875" i="25" l="1"/>
  <c r="N875" i="25"/>
  <c r="F875" i="25"/>
  <c r="D756" i="22"/>
  <c r="P756" i="22"/>
  <c r="F756" i="22"/>
  <c r="G756" i="22"/>
  <c r="B756" i="22"/>
  <c r="C756" i="22" l="1"/>
  <c r="I756" i="22"/>
  <c r="O756" i="22" s="1"/>
  <c r="H756" i="22" s="1"/>
  <c r="H875" i="25"/>
  <c r="L875" i="25" s="1"/>
  <c r="I875" i="25" s="1"/>
  <c r="D875" i="25"/>
  <c r="B876" i="25"/>
  <c r="E757" i="22"/>
  <c r="A757" i="22"/>
  <c r="D757" i="22" l="1"/>
  <c r="B757" i="22"/>
  <c r="P757" i="22"/>
  <c r="F757" i="22"/>
  <c r="G757" i="22"/>
  <c r="A876" i="25"/>
  <c r="C876" i="25" s="1"/>
  <c r="G876" i="25"/>
  <c r="E758" i="22" l="1"/>
  <c r="A758" i="22"/>
  <c r="M876" i="25"/>
  <c r="N876" i="25"/>
  <c r="F876" i="25"/>
  <c r="I757" i="22"/>
  <c r="O757" i="22" s="1"/>
  <c r="H757" i="22" s="1"/>
  <c r="C757" i="22"/>
  <c r="F758" i="22" l="1"/>
  <c r="G758" i="22"/>
  <c r="D758" i="22"/>
  <c r="P758" i="22"/>
  <c r="B758" i="22"/>
  <c r="H876" i="25"/>
  <c r="L876" i="25" s="1"/>
  <c r="I876" i="25" s="1"/>
  <c r="D876" i="25"/>
  <c r="B877" i="25"/>
  <c r="G877" i="25" l="1"/>
  <c r="A877" i="25"/>
  <c r="C877" i="25" s="1"/>
  <c r="C758" i="22"/>
  <c r="I758" i="22"/>
  <c r="O758" i="22" s="1"/>
  <c r="H758" i="22" s="1"/>
  <c r="E759" i="22"/>
  <c r="A759" i="22"/>
  <c r="M877" i="25" l="1"/>
  <c r="N877" i="25"/>
  <c r="F877" i="25"/>
  <c r="D759" i="22"/>
  <c r="B759" i="22"/>
  <c r="P759" i="22"/>
  <c r="F759" i="22"/>
  <c r="G759" i="22"/>
  <c r="I759" i="22" l="1"/>
  <c r="O759" i="22" s="1"/>
  <c r="H759" i="22" s="1"/>
  <c r="C759" i="22"/>
  <c r="D877" i="25"/>
  <c r="H877" i="25"/>
  <c r="L877" i="25" s="1"/>
  <c r="I877" i="25" s="1"/>
  <c r="B878" i="25"/>
  <c r="E760" i="22"/>
  <c r="A760" i="22"/>
  <c r="F760" i="22" l="1"/>
  <c r="G760" i="22"/>
  <c r="D760" i="22"/>
  <c r="B760" i="22"/>
  <c r="P760" i="22"/>
  <c r="G878" i="25"/>
  <c r="A878" i="25"/>
  <c r="C878" i="25" s="1"/>
  <c r="C760" i="22" l="1"/>
  <c r="I760" i="22"/>
  <c r="O760" i="22" s="1"/>
  <c r="H760" i="22" s="1"/>
  <c r="E761" i="22"/>
  <c r="A761" i="22"/>
  <c r="M878" i="25"/>
  <c r="N878" i="25"/>
  <c r="F878" i="25"/>
  <c r="D878" i="25" l="1"/>
  <c r="H878" i="25"/>
  <c r="L878" i="25" s="1"/>
  <c r="I878" i="25" s="1"/>
  <c r="B879" i="25"/>
  <c r="D761" i="22"/>
  <c r="B761" i="22"/>
  <c r="P761" i="22"/>
  <c r="G761" i="22"/>
  <c r="F761" i="22"/>
  <c r="C761" i="22" l="1"/>
  <c r="I761" i="22"/>
  <c r="O761" i="22" s="1"/>
  <c r="H761" i="22" s="1"/>
  <c r="A879" i="25"/>
  <c r="C879" i="25" s="1"/>
  <c r="G879" i="25"/>
  <c r="E762" i="22"/>
  <c r="A762" i="22"/>
  <c r="D762" i="22" l="1"/>
  <c r="P762" i="22"/>
  <c r="G762" i="22"/>
  <c r="B762" i="22"/>
  <c r="F762" i="22"/>
  <c r="M879" i="25"/>
  <c r="N879" i="25"/>
  <c r="F879" i="25"/>
  <c r="D879" i="25" l="1"/>
  <c r="H879" i="25"/>
  <c r="L879" i="25" s="1"/>
  <c r="I879" i="25" s="1"/>
  <c r="B880" i="25"/>
  <c r="E763" i="22"/>
  <c r="A763" i="22"/>
  <c r="I762" i="22"/>
  <c r="O762" i="22" s="1"/>
  <c r="H762" i="22" s="1"/>
  <c r="C762" i="22"/>
  <c r="D763" i="22" l="1"/>
  <c r="B763" i="22"/>
  <c r="F763" i="22"/>
  <c r="G763" i="22"/>
  <c r="P763" i="22"/>
  <c r="G880" i="25"/>
  <c r="A880" i="25"/>
  <c r="C880" i="25" s="1"/>
  <c r="E764" i="22" l="1"/>
  <c r="A764" i="22"/>
  <c r="M880" i="25"/>
  <c r="N880" i="25"/>
  <c r="F880" i="25"/>
  <c r="I763" i="22"/>
  <c r="O763" i="22" s="1"/>
  <c r="H763" i="22" s="1"/>
  <c r="C763" i="22"/>
  <c r="F764" i="22" l="1"/>
  <c r="B764" i="22"/>
  <c r="D764" i="22"/>
  <c r="P764" i="22"/>
  <c r="G764" i="22"/>
  <c r="H880" i="25"/>
  <c r="L880" i="25" s="1"/>
  <c r="I880" i="25" s="1"/>
  <c r="D880" i="25"/>
  <c r="B881" i="25"/>
  <c r="A881" i="25" l="1"/>
  <c r="C881" i="25" s="1"/>
  <c r="G881" i="25"/>
  <c r="C764" i="22"/>
  <c r="I764" i="22"/>
  <c r="O764" i="22" s="1"/>
  <c r="H764" i="22" s="1"/>
  <c r="E765" i="22"/>
  <c r="A765" i="22"/>
  <c r="D765" i="22" l="1"/>
  <c r="B765" i="22"/>
  <c r="F765" i="22"/>
  <c r="P765" i="22"/>
  <c r="G765" i="22"/>
  <c r="M881" i="25"/>
  <c r="F881" i="25"/>
  <c r="N881" i="25"/>
  <c r="E766" i="22" l="1"/>
  <c r="A766" i="22"/>
  <c r="H881" i="25"/>
  <c r="L881" i="25" s="1"/>
  <c r="I881" i="25" s="1"/>
  <c r="D881" i="25"/>
  <c r="B882" i="25"/>
  <c r="C765" i="22"/>
  <c r="I765" i="22"/>
  <c r="O765" i="22" s="1"/>
  <c r="H765" i="22" s="1"/>
  <c r="F766" i="22" l="1"/>
  <c r="B766" i="22"/>
  <c r="D766" i="22"/>
  <c r="P766" i="22"/>
  <c r="G766" i="22"/>
  <c r="A882" i="25"/>
  <c r="C882" i="25" s="1"/>
  <c r="G882" i="25"/>
  <c r="I766" i="22" l="1"/>
  <c r="O766" i="22" s="1"/>
  <c r="H766" i="22" s="1"/>
  <c r="C766" i="22"/>
  <c r="E767" i="22"/>
  <c r="A767" i="22"/>
  <c r="M882" i="25"/>
  <c r="F882" i="25"/>
  <c r="N882" i="25"/>
  <c r="D882" i="25" l="1"/>
  <c r="H882" i="25"/>
  <c r="L882" i="25" s="1"/>
  <c r="I882" i="25" s="1"/>
  <c r="B883" i="25"/>
  <c r="D767" i="22"/>
  <c r="B767" i="22"/>
  <c r="P767" i="22"/>
  <c r="F767" i="22"/>
  <c r="G767" i="22"/>
  <c r="C767" i="22" l="1"/>
  <c r="I767" i="22"/>
  <c r="O767" i="22" s="1"/>
  <c r="H767" i="22" s="1"/>
  <c r="G883" i="25"/>
  <c r="A883" i="25"/>
  <c r="C883" i="25" s="1"/>
  <c r="E768" i="22"/>
  <c r="A768" i="22"/>
  <c r="M883" i="25" l="1"/>
  <c r="F883" i="25"/>
  <c r="N883" i="25"/>
  <c r="D768" i="22"/>
  <c r="P768" i="22"/>
  <c r="B768" i="22"/>
  <c r="F768" i="22"/>
  <c r="G768" i="22"/>
  <c r="C768" i="22" l="1"/>
  <c r="I768" i="22"/>
  <c r="O768" i="22" s="1"/>
  <c r="H768" i="22" s="1"/>
  <c r="E769" i="22"/>
  <c r="A769" i="22"/>
  <c r="D883" i="25"/>
  <c r="H883" i="25"/>
  <c r="L883" i="25" s="1"/>
  <c r="I883" i="25" s="1"/>
  <c r="B884" i="25"/>
  <c r="A884" i="25" l="1"/>
  <c r="C884" i="25" s="1"/>
  <c r="G884" i="25"/>
  <c r="D769" i="22"/>
  <c r="B769" i="22"/>
  <c r="P769" i="22"/>
  <c r="F769" i="22"/>
  <c r="G769" i="22"/>
  <c r="C769" i="22" l="1"/>
  <c r="I769" i="22"/>
  <c r="O769" i="22" s="1"/>
  <c r="H769" i="22" s="1"/>
  <c r="E770" i="22"/>
  <c r="A770" i="22"/>
  <c r="M884" i="25"/>
  <c r="F884" i="25"/>
  <c r="N884" i="25"/>
  <c r="H884" i="25" l="1"/>
  <c r="L884" i="25" s="1"/>
  <c r="I884" i="25" s="1"/>
  <c r="D884" i="25"/>
  <c r="B885" i="25"/>
  <c r="F770" i="22"/>
  <c r="B770" i="22"/>
  <c r="D770" i="22"/>
  <c r="P770" i="22"/>
  <c r="G770" i="22"/>
  <c r="E771" i="22" l="1"/>
  <c r="A771" i="22"/>
  <c r="G885" i="25"/>
  <c r="A885" i="25"/>
  <c r="C885" i="25" s="1"/>
  <c r="C770" i="22"/>
  <c r="I770" i="22"/>
  <c r="O770" i="22" s="1"/>
  <c r="H770" i="22" s="1"/>
  <c r="D771" i="22" l="1"/>
  <c r="B771" i="22"/>
  <c r="P771" i="22"/>
  <c r="F771" i="22"/>
  <c r="G771" i="22"/>
  <c r="M885" i="25"/>
  <c r="N885" i="25"/>
  <c r="F885" i="25"/>
  <c r="E772" i="22" l="1"/>
  <c r="A772" i="22"/>
  <c r="D885" i="25"/>
  <c r="H885" i="25"/>
  <c r="L885" i="25" s="1"/>
  <c r="I885" i="25" s="1"/>
  <c r="B886" i="25"/>
  <c r="I771" i="22"/>
  <c r="O771" i="22" s="1"/>
  <c r="H771" i="22" s="1"/>
  <c r="C771" i="22"/>
  <c r="D772" i="22" l="1"/>
  <c r="P772" i="22"/>
  <c r="B772" i="22"/>
  <c r="G772" i="22"/>
  <c r="F772" i="22"/>
  <c r="G886" i="25"/>
  <c r="A886" i="25"/>
  <c r="C886" i="25" s="1"/>
  <c r="E773" i="22" l="1"/>
  <c r="A773" i="22"/>
  <c r="M886" i="25"/>
  <c r="N886" i="25"/>
  <c r="F886" i="25"/>
  <c r="I772" i="22"/>
  <c r="O772" i="22" s="1"/>
  <c r="H772" i="22" s="1"/>
  <c r="C772" i="22"/>
  <c r="D773" i="22" l="1"/>
  <c r="B773" i="22"/>
  <c r="P773" i="22"/>
  <c r="F773" i="22"/>
  <c r="G773" i="22"/>
  <c r="H886" i="25"/>
  <c r="L886" i="25" s="1"/>
  <c r="I886" i="25" s="1"/>
  <c r="D886" i="25"/>
  <c r="B887" i="25"/>
  <c r="A887" i="25" l="1"/>
  <c r="C887" i="25" s="1"/>
  <c r="G887" i="25"/>
  <c r="E774" i="22"/>
  <c r="A774" i="22"/>
  <c r="I773" i="22"/>
  <c r="O773" i="22" s="1"/>
  <c r="H773" i="22" s="1"/>
  <c r="C773" i="22"/>
  <c r="F774" i="22" l="1"/>
  <c r="G774" i="22"/>
  <c r="D774" i="22"/>
  <c r="P774" i="22"/>
  <c r="B774" i="22"/>
  <c r="M887" i="25"/>
  <c r="N887" i="25"/>
  <c r="F887" i="25"/>
  <c r="I774" i="22" l="1"/>
  <c r="O774" i="22" s="1"/>
  <c r="H774" i="22" s="1"/>
  <c r="C774" i="22"/>
  <c r="D887" i="25"/>
  <c r="H887" i="25"/>
  <c r="L887" i="25" s="1"/>
  <c r="I887" i="25" s="1"/>
  <c r="B888" i="25"/>
  <c r="E775" i="22"/>
  <c r="A775" i="22"/>
  <c r="D775" i="22" l="1"/>
  <c r="B775" i="22"/>
  <c r="P775" i="22"/>
  <c r="F775" i="22"/>
  <c r="G775" i="22"/>
  <c r="G888" i="25"/>
  <c r="A888" i="25"/>
  <c r="C888" i="25" s="1"/>
  <c r="M888" i="25" l="1"/>
  <c r="F888" i="25"/>
  <c r="N888" i="25"/>
  <c r="E776" i="22"/>
  <c r="A776" i="22"/>
  <c r="C775" i="22"/>
  <c r="I775" i="22"/>
  <c r="O775" i="22" s="1"/>
  <c r="H775" i="22" s="1"/>
  <c r="H888" i="25" l="1"/>
  <c r="L888" i="25" s="1"/>
  <c r="I888" i="25" s="1"/>
  <c r="D888" i="25"/>
  <c r="B889" i="25"/>
  <c r="F776" i="22"/>
  <c r="B776" i="22"/>
  <c r="D776" i="22"/>
  <c r="P776" i="22"/>
  <c r="G776" i="22"/>
  <c r="E777" i="22" l="1"/>
  <c r="A777" i="22"/>
  <c r="A889" i="25"/>
  <c r="C889" i="25" s="1"/>
  <c r="G889" i="25"/>
  <c r="C776" i="22"/>
  <c r="I776" i="22"/>
  <c r="O776" i="22" s="1"/>
  <c r="H776" i="22" s="1"/>
  <c r="M889" i="25" l="1"/>
  <c r="N889" i="25"/>
  <c r="F889" i="25"/>
  <c r="D777" i="22"/>
  <c r="B777" i="22"/>
  <c r="P777" i="22"/>
  <c r="F777" i="22"/>
  <c r="G777" i="22"/>
  <c r="I777" i="22" l="1"/>
  <c r="O777" i="22" s="1"/>
  <c r="H777" i="22" s="1"/>
  <c r="C777" i="22"/>
  <c r="D889" i="25"/>
  <c r="H889" i="25"/>
  <c r="L889" i="25" s="1"/>
  <c r="I889" i="25" s="1"/>
  <c r="B890" i="25"/>
  <c r="E778" i="22"/>
  <c r="A778" i="22"/>
  <c r="F778" i="22" l="1"/>
  <c r="G778" i="22"/>
  <c r="D778" i="22"/>
  <c r="P778" i="22"/>
  <c r="B778" i="22"/>
  <c r="G890" i="25"/>
  <c r="A890" i="25"/>
  <c r="C890" i="25" s="1"/>
  <c r="I778" i="22" l="1"/>
  <c r="O778" i="22" s="1"/>
  <c r="H778" i="22" s="1"/>
  <c r="C778" i="22"/>
  <c r="M890" i="25"/>
  <c r="F890" i="25"/>
  <c r="N890" i="25"/>
  <c r="E779" i="22"/>
  <c r="A779" i="22"/>
  <c r="D779" i="22" l="1"/>
  <c r="G779" i="22"/>
  <c r="P779" i="22"/>
  <c r="F779" i="22"/>
  <c r="B779" i="22"/>
  <c r="D890" i="25"/>
  <c r="H890" i="25"/>
  <c r="L890" i="25" s="1"/>
  <c r="I890" i="25" s="1"/>
  <c r="B891" i="25"/>
  <c r="A891" i="25" l="1"/>
  <c r="C891" i="25" s="1"/>
  <c r="G891" i="25"/>
  <c r="E780" i="22"/>
  <c r="A780" i="22"/>
  <c r="I779" i="22"/>
  <c r="O779" i="22" s="1"/>
  <c r="H779" i="22" s="1"/>
  <c r="C779" i="22"/>
  <c r="D780" i="22" l="1"/>
  <c r="P780" i="22"/>
  <c r="G780" i="22"/>
  <c r="F780" i="22"/>
  <c r="B780" i="22"/>
  <c r="M891" i="25"/>
  <c r="N891" i="25"/>
  <c r="F891" i="25"/>
  <c r="H891" i="25" l="1"/>
  <c r="L891" i="25" s="1"/>
  <c r="I891" i="25" s="1"/>
  <c r="D891" i="25"/>
  <c r="B892" i="25"/>
  <c r="E781" i="22"/>
  <c r="A781" i="22"/>
  <c r="C780" i="22"/>
  <c r="I780" i="22"/>
  <c r="O780" i="22" s="1"/>
  <c r="H780" i="22" s="1"/>
  <c r="G892" i="25" l="1"/>
  <c r="A892" i="25"/>
  <c r="C892" i="25" s="1"/>
  <c r="D781" i="22"/>
  <c r="B781" i="22"/>
  <c r="P781" i="22"/>
  <c r="F781" i="22"/>
  <c r="G781" i="22"/>
  <c r="C781" i="22" l="1"/>
  <c r="I781" i="22"/>
  <c r="O781" i="22" s="1"/>
  <c r="H781" i="22" s="1"/>
  <c r="M892" i="25"/>
  <c r="F892" i="25"/>
  <c r="N892" i="25"/>
  <c r="E782" i="22"/>
  <c r="A782" i="22"/>
  <c r="D892" i="25" l="1"/>
  <c r="H892" i="25"/>
  <c r="L892" i="25" s="1"/>
  <c r="I892" i="25" s="1"/>
  <c r="B893" i="25"/>
  <c r="F782" i="22"/>
  <c r="G782" i="22"/>
  <c r="D782" i="22"/>
  <c r="P782" i="22"/>
  <c r="B782" i="22"/>
  <c r="E783" i="22" l="1"/>
  <c r="A783" i="22"/>
  <c r="A893" i="25"/>
  <c r="C893" i="25" s="1"/>
  <c r="G893" i="25"/>
  <c r="C782" i="22"/>
  <c r="I782" i="22"/>
  <c r="O782" i="22" s="1"/>
  <c r="H782" i="22" s="1"/>
  <c r="M893" i="25" l="1"/>
  <c r="F893" i="25"/>
  <c r="N893" i="25"/>
  <c r="F783" i="22"/>
  <c r="G783" i="22"/>
  <c r="D783" i="22"/>
  <c r="B783" i="22"/>
  <c r="P783" i="22"/>
  <c r="C783" i="22" l="1"/>
  <c r="I783" i="22"/>
  <c r="O783" i="22" s="1"/>
  <c r="H783" i="22" s="1"/>
  <c r="H893" i="25"/>
  <c r="L893" i="25" s="1"/>
  <c r="I893" i="25" s="1"/>
  <c r="D893" i="25"/>
  <c r="B894" i="25"/>
  <c r="E784" i="22"/>
  <c r="A784" i="22"/>
  <c r="F784" i="22" l="1"/>
  <c r="B784" i="22"/>
  <c r="P784" i="22"/>
  <c r="G784" i="22"/>
  <c r="D784" i="22"/>
  <c r="A894" i="25"/>
  <c r="C894" i="25" s="1"/>
  <c r="G894" i="25"/>
  <c r="E785" i="22" l="1"/>
  <c r="A785" i="22"/>
  <c r="M894" i="25"/>
  <c r="F894" i="25"/>
  <c r="N894" i="25"/>
  <c r="C784" i="22"/>
  <c r="I784" i="22"/>
  <c r="O784" i="22" s="1"/>
  <c r="H784" i="22" s="1"/>
  <c r="D785" i="22" l="1"/>
  <c r="B785" i="22"/>
  <c r="F785" i="22"/>
  <c r="G785" i="22"/>
  <c r="P785" i="22"/>
  <c r="D894" i="25"/>
  <c r="H894" i="25"/>
  <c r="L894" i="25" s="1"/>
  <c r="I894" i="25" s="1"/>
  <c r="B895" i="25"/>
  <c r="G895" i="25" l="1"/>
  <c r="A895" i="25"/>
  <c r="C895" i="25" s="1"/>
  <c r="E786" i="22"/>
  <c r="A786" i="22"/>
  <c r="I785" i="22"/>
  <c r="O785" i="22" s="1"/>
  <c r="H785" i="22" s="1"/>
  <c r="C785" i="22"/>
  <c r="M895" i="25" l="1"/>
  <c r="F895" i="25"/>
  <c r="N895" i="25"/>
  <c r="F786" i="22"/>
  <c r="B786" i="22"/>
  <c r="D786" i="22"/>
  <c r="P786" i="22"/>
  <c r="G786" i="22"/>
  <c r="D895" i="25" l="1"/>
  <c r="H895" i="25"/>
  <c r="L895" i="25" s="1"/>
  <c r="I895" i="25" s="1"/>
  <c r="B896" i="25"/>
  <c r="C786" i="22"/>
  <c r="I786" i="22"/>
  <c r="O786" i="22" s="1"/>
  <c r="H786" i="22" s="1"/>
  <c r="E787" i="22"/>
  <c r="A787" i="22"/>
  <c r="D787" i="22" l="1"/>
  <c r="B787" i="22"/>
  <c r="F787" i="22"/>
  <c r="G787" i="22"/>
  <c r="P787" i="22"/>
  <c r="A896" i="25"/>
  <c r="C896" i="25" s="1"/>
  <c r="G896" i="25"/>
  <c r="M896" i="25" l="1"/>
  <c r="F896" i="25"/>
  <c r="N896" i="25"/>
  <c r="E788" i="22"/>
  <c r="A788" i="22"/>
  <c r="C787" i="22"/>
  <c r="I787" i="22"/>
  <c r="O787" i="22" s="1"/>
  <c r="H787" i="22" s="1"/>
  <c r="D896" i="25" l="1"/>
  <c r="H896" i="25"/>
  <c r="L896" i="25" s="1"/>
  <c r="I896" i="25" s="1"/>
  <c r="B897" i="25"/>
  <c r="F788" i="22"/>
  <c r="B788" i="22"/>
  <c r="P788" i="22"/>
  <c r="D788" i="22"/>
  <c r="G788" i="22"/>
  <c r="I788" i="22" l="1"/>
  <c r="O788" i="22" s="1"/>
  <c r="H788" i="22" s="1"/>
  <c r="C788" i="22"/>
  <c r="A897" i="25"/>
  <c r="C897" i="25" s="1"/>
  <c r="G897" i="25"/>
  <c r="E789" i="22"/>
  <c r="A789" i="22"/>
  <c r="M897" i="25" l="1"/>
  <c r="N897" i="25"/>
  <c r="F897" i="25"/>
  <c r="D789" i="22"/>
  <c r="B789" i="22"/>
  <c r="P789" i="22"/>
  <c r="F789" i="22"/>
  <c r="G789" i="22"/>
  <c r="C789" i="22" l="1"/>
  <c r="I789" i="22"/>
  <c r="O789" i="22" s="1"/>
  <c r="H789" i="22" s="1"/>
  <c r="D897" i="25"/>
  <c r="H897" i="25"/>
  <c r="L897" i="25" s="1"/>
  <c r="I897" i="25" s="1"/>
  <c r="B898" i="25"/>
  <c r="E790" i="22"/>
  <c r="A790" i="22"/>
  <c r="D790" i="22" l="1"/>
  <c r="P790" i="22"/>
  <c r="B790" i="22"/>
  <c r="F790" i="22"/>
  <c r="G790" i="22"/>
  <c r="G898" i="25"/>
  <c r="A898" i="25"/>
  <c r="C898" i="25" s="1"/>
  <c r="E791" i="22" l="1"/>
  <c r="A791" i="22"/>
  <c r="M898" i="25"/>
  <c r="N898" i="25"/>
  <c r="F898" i="25"/>
  <c r="I790" i="22"/>
  <c r="O790" i="22" s="1"/>
  <c r="H790" i="22" s="1"/>
  <c r="C790" i="22"/>
  <c r="D791" i="22" l="1"/>
  <c r="G791" i="22"/>
  <c r="P791" i="22"/>
  <c r="B791" i="22"/>
  <c r="F791" i="22"/>
  <c r="H898" i="25"/>
  <c r="L898" i="25" s="1"/>
  <c r="I898" i="25" s="1"/>
  <c r="D898" i="25"/>
  <c r="B899" i="25"/>
  <c r="E792" i="22" l="1"/>
  <c r="A792" i="22"/>
  <c r="G899" i="25"/>
  <c r="A899" i="25"/>
  <c r="C899" i="25" s="1"/>
  <c r="I791" i="22"/>
  <c r="O791" i="22" s="1"/>
  <c r="H791" i="22" s="1"/>
  <c r="C791" i="22"/>
  <c r="F792" i="22" l="1"/>
  <c r="G792" i="22"/>
  <c r="D792" i="22"/>
  <c r="P792" i="22"/>
  <c r="B792" i="22"/>
  <c r="M899" i="25"/>
  <c r="N899" i="25"/>
  <c r="F899" i="25"/>
  <c r="E793" i="22" l="1"/>
  <c r="A793" i="22"/>
  <c r="C792" i="22"/>
  <c r="I792" i="22"/>
  <c r="O792" i="22" s="1"/>
  <c r="H792" i="22" s="1"/>
  <c r="H899" i="25"/>
  <c r="L899" i="25" s="1"/>
  <c r="I899" i="25" s="1"/>
  <c r="D899" i="25"/>
  <c r="B900" i="25"/>
  <c r="G900" i="25" l="1"/>
  <c r="A900" i="25"/>
  <c r="C900" i="25" s="1"/>
  <c r="D793" i="22"/>
  <c r="G793" i="22"/>
  <c r="P793" i="22"/>
  <c r="F793" i="22"/>
  <c r="B793" i="22"/>
  <c r="C793" i="22" l="1"/>
  <c r="I793" i="22"/>
  <c r="O793" i="22" s="1"/>
  <c r="H793" i="22" s="1"/>
  <c r="M900" i="25"/>
  <c r="N900" i="25"/>
  <c r="F900" i="25"/>
  <c r="E794" i="22"/>
  <c r="A794" i="22"/>
  <c r="F794" i="22" l="1"/>
  <c r="B794" i="22"/>
  <c r="D794" i="22"/>
  <c r="P794" i="22"/>
  <c r="G794" i="22"/>
  <c r="D900" i="25"/>
  <c r="H900" i="25"/>
  <c r="L900" i="25" s="1"/>
  <c r="I900" i="25" s="1"/>
  <c r="B901" i="25"/>
  <c r="I794" i="22" l="1"/>
  <c r="O794" i="22" s="1"/>
  <c r="H794" i="22" s="1"/>
  <c r="C794" i="22"/>
  <c r="E795" i="22"/>
  <c r="A795" i="22"/>
  <c r="G901" i="25"/>
  <c r="A901" i="25"/>
  <c r="C901" i="25" s="1"/>
  <c r="M901" i="25" l="1"/>
  <c r="N901" i="25"/>
  <c r="F901" i="25"/>
  <c r="D795" i="22"/>
  <c r="G795" i="22"/>
  <c r="F795" i="22"/>
  <c r="P795" i="22"/>
  <c r="B795" i="22"/>
  <c r="C795" i="22" l="1"/>
  <c r="I795" i="22"/>
  <c r="O795" i="22" s="1"/>
  <c r="H795" i="22" s="1"/>
  <c r="E796" i="22"/>
  <c r="A796" i="22"/>
  <c r="D901" i="25"/>
  <c r="H901" i="25"/>
  <c r="L901" i="25" s="1"/>
  <c r="I901" i="25" s="1"/>
  <c r="B902" i="25"/>
  <c r="G902" i="25" l="1"/>
  <c r="A902" i="25"/>
  <c r="C902" i="25" s="1"/>
  <c r="F796" i="22"/>
  <c r="G796" i="22"/>
  <c r="D796" i="22"/>
  <c r="P796" i="22"/>
  <c r="B796" i="22"/>
  <c r="E797" i="22" l="1"/>
  <c r="A797" i="22"/>
  <c r="M902" i="25"/>
  <c r="F902" i="25"/>
  <c r="N902" i="25"/>
  <c r="C796" i="22"/>
  <c r="I796" i="22"/>
  <c r="O796" i="22" s="1"/>
  <c r="H796" i="22" s="1"/>
  <c r="D797" i="22" l="1"/>
  <c r="B797" i="22"/>
  <c r="P797" i="22"/>
  <c r="F797" i="22"/>
  <c r="G797" i="22"/>
  <c r="D902" i="25"/>
  <c r="H902" i="25"/>
  <c r="L902" i="25" s="1"/>
  <c r="I902" i="25" s="1"/>
  <c r="B903" i="25"/>
  <c r="A903" i="25" l="1"/>
  <c r="C903" i="25" s="1"/>
  <c r="G903" i="25"/>
  <c r="E798" i="22"/>
  <c r="A798" i="22"/>
  <c r="I797" i="22"/>
  <c r="O797" i="22" s="1"/>
  <c r="H797" i="22" s="1"/>
  <c r="C797" i="22"/>
  <c r="F798" i="22" l="1"/>
  <c r="B798" i="22"/>
  <c r="D798" i="22"/>
  <c r="P798" i="22"/>
  <c r="G798" i="22"/>
  <c r="M903" i="25"/>
  <c r="N903" i="25"/>
  <c r="F903" i="25"/>
  <c r="C798" i="22" l="1"/>
  <c r="I798" i="22"/>
  <c r="O798" i="22" s="1"/>
  <c r="H798" i="22" s="1"/>
  <c r="E799" i="22"/>
  <c r="A799" i="22"/>
  <c r="D903" i="25"/>
  <c r="H903" i="25"/>
  <c r="L903" i="25" s="1"/>
  <c r="I903" i="25" s="1"/>
  <c r="B904" i="25"/>
  <c r="A904" i="25" l="1"/>
  <c r="C904" i="25" s="1"/>
  <c r="G904" i="25"/>
  <c r="D799" i="22"/>
  <c r="B799" i="22"/>
  <c r="P799" i="22"/>
  <c r="F799" i="22"/>
  <c r="G799" i="22"/>
  <c r="E800" i="22" l="1"/>
  <c r="A800" i="22"/>
  <c r="C799" i="22"/>
  <c r="I799" i="22"/>
  <c r="O799" i="22" s="1"/>
  <c r="H799" i="22" s="1"/>
  <c r="M904" i="25"/>
  <c r="N904" i="25"/>
  <c r="F904" i="25"/>
  <c r="P800" i="22" l="1"/>
  <c r="G800" i="22"/>
  <c r="F800" i="22"/>
  <c r="B800" i="22"/>
  <c r="D800" i="22"/>
  <c r="D904" i="25"/>
  <c r="H904" i="25"/>
  <c r="L904" i="25" s="1"/>
  <c r="I904" i="25" s="1"/>
  <c r="B905" i="25"/>
  <c r="G905" i="25" l="1"/>
  <c r="A905" i="25"/>
  <c r="C905" i="25" s="1"/>
  <c r="E801" i="22"/>
  <c r="A801" i="22"/>
  <c r="I800" i="22"/>
  <c r="O800" i="22" s="1"/>
  <c r="H800" i="22" s="1"/>
  <c r="C800" i="22"/>
  <c r="M905" i="25" l="1"/>
  <c r="N905" i="25"/>
  <c r="F905" i="25"/>
  <c r="D801" i="22"/>
  <c r="G801" i="22"/>
  <c r="F801" i="22"/>
  <c r="B801" i="22"/>
  <c r="P801" i="22"/>
  <c r="I801" i="22" l="1"/>
  <c r="O801" i="22" s="1"/>
  <c r="H801" i="22" s="1"/>
  <c r="C801" i="22"/>
  <c r="D905" i="25"/>
  <c r="H905" i="25"/>
  <c r="L905" i="25" s="1"/>
  <c r="I905" i="25" s="1"/>
  <c r="B906" i="25"/>
  <c r="E802" i="22"/>
  <c r="A802" i="22"/>
  <c r="P802" i="22" l="1"/>
  <c r="G802" i="22"/>
  <c r="F802" i="22"/>
  <c r="D802" i="22"/>
  <c r="B802" i="22"/>
  <c r="G906" i="25"/>
  <c r="A906" i="25"/>
  <c r="C906" i="25" s="1"/>
  <c r="C802" i="22" l="1"/>
  <c r="I802" i="22"/>
  <c r="O802" i="22" s="1"/>
  <c r="H802" i="22" s="1"/>
  <c r="M906" i="25"/>
  <c r="F906" i="25"/>
  <c r="N906" i="25"/>
  <c r="E803" i="22"/>
  <c r="A803" i="22"/>
  <c r="D803" i="22" l="1"/>
  <c r="G803" i="22"/>
  <c r="B803" i="22"/>
  <c r="P803" i="22"/>
  <c r="F803" i="22"/>
  <c r="H906" i="25"/>
  <c r="L906" i="25" s="1"/>
  <c r="I906" i="25" s="1"/>
  <c r="D906" i="25"/>
  <c r="B907" i="25"/>
  <c r="G907" i="25" l="1"/>
  <c r="A907" i="25"/>
  <c r="C907" i="25" s="1"/>
  <c r="E804" i="22"/>
  <c r="A804" i="22"/>
  <c r="I803" i="22"/>
  <c r="O803" i="22" s="1"/>
  <c r="H803" i="22" s="1"/>
  <c r="C803" i="22"/>
  <c r="M907" i="25" l="1"/>
  <c r="N907" i="25"/>
  <c r="F907" i="25"/>
  <c r="P804" i="22"/>
  <c r="B804" i="22"/>
  <c r="F804" i="22"/>
  <c r="D804" i="22"/>
  <c r="G804" i="22"/>
  <c r="C804" i="22" l="1"/>
  <c r="I804" i="22"/>
  <c r="O804" i="22" s="1"/>
  <c r="H804" i="22" s="1"/>
  <c r="D907" i="25"/>
  <c r="H907" i="25"/>
  <c r="L907" i="25" s="1"/>
  <c r="I907" i="25" s="1"/>
  <c r="B908" i="25"/>
  <c r="E805" i="22"/>
  <c r="A805" i="22"/>
  <c r="D805" i="22" l="1"/>
  <c r="B805" i="22"/>
  <c r="P805" i="22"/>
  <c r="F805" i="22"/>
  <c r="G805" i="22"/>
  <c r="G908" i="25"/>
  <c r="A908" i="25"/>
  <c r="C908" i="25" s="1"/>
  <c r="M908" i="25" l="1"/>
  <c r="F908" i="25"/>
  <c r="N908" i="25"/>
  <c r="E806" i="22"/>
  <c r="A806" i="22"/>
  <c r="I805" i="22"/>
  <c r="O805" i="22" s="1"/>
  <c r="H805" i="22" s="1"/>
  <c r="C805" i="22"/>
  <c r="H908" i="25" l="1"/>
  <c r="L908" i="25" s="1"/>
  <c r="I908" i="25" s="1"/>
  <c r="D908" i="25"/>
  <c r="B909" i="25"/>
  <c r="P806" i="22"/>
  <c r="G806" i="22"/>
  <c r="F806" i="22"/>
  <c r="D806" i="22"/>
  <c r="B806" i="22"/>
  <c r="E807" i="22" l="1"/>
  <c r="A807" i="22"/>
  <c r="I806" i="22"/>
  <c r="O806" i="22" s="1"/>
  <c r="H806" i="22" s="1"/>
  <c r="C806" i="22"/>
  <c r="G909" i="25"/>
  <c r="A909" i="25"/>
  <c r="C909" i="25" s="1"/>
  <c r="D807" i="22" l="1"/>
  <c r="B807" i="22"/>
  <c r="P807" i="22"/>
  <c r="F807" i="22"/>
  <c r="G807" i="22"/>
  <c r="M909" i="25"/>
  <c r="F909" i="25"/>
  <c r="N909" i="25"/>
  <c r="D909" i="25" l="1"/>
  <c r="H909" i="25"/>
  <c r="L909" i="25" s="1"/>
  <c r="I909" i="25" s="1"/>
  <c r="B910" i="25"/>
  <c r="E808" i="22"/>
  <c r="A808" i="22"/>
  <c r="C807" i="22"/>
  <c r="I807" i="22"/>
  <c r="O807" i="22"/>
  <c r="H807" i="22" s="1"/>
  <c r="P808" i="22" l="1"/>
  <c r="B808" i="22"/>
  <c r="F808" i="22"/>
  <c r="D808" i="22"/>
  <c r="G808" i="22"/>
  <c r="A910" i="25"/>
  <c r="C910" i="25" s="1"/>
  <c r="G910" i="25"/>
  <c r="C808" i="22" l="1"/>
  <c r="I808" i="22"/>
  <c r="O808" i="22" s="1"/>
  <c r="H808" i="22" s="1"/>
  <c r="E809" i="22"/>
  <c r="A809" i="22"/>
  <c r="M910" i="25"/>
  <c r="F910" i="25"/>
  <c r="N910" i="25"/>
  <c r="H910" i="25" l="1"/>
  <c r="L910" i="25" s="1"/>
  <c r="I910" i="25" s="1"/>
  <c r="D910" i="25"/>
  <c r="B911" i="25"/>
  <c r="D809" i="22"/>
  <c r="G809" i="22"/>
  <c r="P809" i="22"/>
  <c r="B809" i="22"/>
  <c r="F809" i="22"/>
  <c r="I809" i="22" l="1"/>
  <c r="O809" i="22" s="1"/>
  <c r="H809" i="22" s="1"/>
  <c r="C809" i="22"/>
  <c r="E810" i="22"/>
  <c r="A810" i="22"/>
  <c r="G911" i="25"/>
  <c r="A911" i="25"/>
  <c r="C911" i="25" s="1"/>
  <c r="M911" i="25" l="1"/>
  <c r="F911" i="25"/>
  <c r="N911" i="25"/>
  <c r="P810" i="22"/>
  <c r="B810" i="22"/>
  <c r="F810" i="22"/>
  <c r="D810" i="22"/>
  <c r="G810" i="22"/>
  <c r="H911" i="25" l="1"/>
  <c r="L911" i="25" s="1"/>
  <c r="I911" i="25" s="1"/>
  <c r="D911" i="25"/>
  <c r="B912" i="25"/>
  <c r="I810" i="22"/>
  <c r="O810" i="22" s="1"/>
  <c r="H810" i="22" s="1"/>
  <c r="C810" i="22"/>
  <c r="E811" i="22"/>
  <c r="A811" i="22"/>
  <c r="D811" i="22" l="1"/>
  <c r="B811" i="22"/>
  <c r="P811" i="22"/>
  <c r="F811" i="22"/>
  <c r="G811" i="22"/>
  <c r="G912" i="25"/>
  <c r="A912" i="25"/>
  <c r="C912" i="25" s="1"/>
  <c r="M912" i="25" l="1"/>
  <c r="F912" i="25"/>
  <c r="N912" i="25"/>
  <c r="E812" i="22"/>
  <c r="A812" i="22"/>
  <c r="C811" i="22"/>
  <c r="I811" i="22"/>
  <c r="O811" i="22" s="1"/>
  <c r="H811" i="22" s="1"/>
  <c r="D912" i="25" l="1"/>
  <c r="H912" i="25"/>
  <c r="L912" i="25" s="1"/>
  <c r="I912" i="25" s="1"/>
  <c r="B913" i="25"/>
  <c r="P812" i="22"/>
  <c r="G812" i="22"/>
  <c r="F812" i="22"/>
  <c r="D812" i="22"/>
  <c r="B812" i="22"/>
  <c r="E813" i="22" l="1"/>
  <c r="A813" i="22"/>
  <c r="I812" i="22"/>
  <c r="O812" i="22" s="1"/>
  <c r="H812" i="22" s="1"/>
  <c r="C812" i="22"/>
  <c r="A913" i="25"/>
  <c r="C913" i="25" s="1"/>
  <c r="G913" i="25"/>
  <c r="P813" i="22" l="1"/>
  <c r="F813" i="22"/>
  <c r="G813" i="22"/>
  <c r="D813" i="22"/>
  <c r="B813" i="22"/>
  <c r="M913" i="25"/>
  <c r="F913" i="25"/>
  <c r="N913" i="25"/>
  <c r="I813" i="22" l="1"/>
  <c r="C813" i="22"/>
  <c r="O813" i="22"/>
  <c r="H813" i="22" s="1"/>
  <c r="D913" i="25"/>
  <c r="H913" i="25"/>
  <c r="L913" i="25" s="1"/>
  <c r="I913" i="25" s="1"/>
  <c r="B914" i="25"/>
  <c r="E814" i="22"/>
  <c r="A814" i="22"/>
  <c r="G814" i="22" l="1"/>
  <c r="F814" i="22"/>
  <c r="D814" i="22"/>
  <c r="B814" i="22"/>
  <c r="P814" i="22"/>
  <c r="A914" i="25"/>
  <c r="C914" i="25" s="1"/>
  <c r="G914" i="25"/>
  <c r="E815" i="22" l="1"/>
  <c r="A815" i="22"/>
  <c r="I814" i="22"/>
  <c r="O814" i="22" s="1"/>
  <c r="H814" i="22" s="1"/>
  <c r="C814" i="22"/>
  <c r="M914" i="25"/>
  <c r="N914" i="25"/>
  <c r="F914" i="25"/>
  <c r="D815" i="22" l="1"/>
  <c r="B815" i="22"/>
  <c r="F815" i="22"/>
  <c r="G815" i="22"/>
  <c r="P815" i="22"/>
  <c r="H914" i="25"/>
  <c r="L914" i="25" s="1"/>
  <c r="I914" i="25" s="1"/>
  <c r="D914" i="25"/>
  <c r="B915" i="25"/>
  <c r="A915" i="25" l="1"/>
  <c r="C915" i="25" s="1"/>
  <c r="G915" i="25"/>
  <c r="E816" i="22"/>
  <c r="A816" i="22"/>
  <c r="I815" i="22"/>
  <c r="C815" i="22"/>
  <c r="O815" i="22"/>
  <c r="H815" i="22" s="1"/>
  <c r="P816" i="22" l="1"/>
  <c r="B816" i="22"/>
  <c r="F816" i="22"/>
  <c r="D816" i="22"/>
  <c r="G816" i="22"/>
  <c r="M915" i="25"/>
  <c r="N915" i="25"/>
  <c r="F915" i="25"/>
  <c r="I816" i="22" l="1"/>
  <c r="O816" i="22" s="1"/>
  <c r="H816" i="22" s="1"/>
  <c r="C816" i="22"/>
  <c r="H915" i="25"/>
  <c r="L915" i="25" s="1"/>
  <c r="I915" i="25" s="1"/>
  <c r="D915" i="25"/>
  <c r="B916" i="25"/>
  <c r="E817" i="22"/>
  <c r="A817" i="22"/>
  <c r="D817" i="22" l="1"/>
  <c r="G817" i="22"/>
  <c r="P817" i="22"/>
  <c r="B817" i="22"/>
  <c r="F817" i="22"/>
  <c r="A916" i="25"/>
  <c r="C916" i="25" s="1"/>
  <c r="G916" i="25"/>
  <c r="E818" i="22" l="1"/>
  <c r="A818" i="22"/>
  <c r="M916" i="25"/>
  <c r="F916" i="25"/>
  <c r="N916" i="25"/>
  <c r="I817" i="22"/>
  <c r="O817" i="22"/>
  <c r="H817" i="22" s="1"/>
  <c r="C817" i="22"/>
  <c r="P818" i="22" l="1"/>
  <c r="B818" i="22"/>
  <c r="F818" i="22"/>
  <c r="D818" i="22"/>
  <c r="G818" i="22"/>
  <c r="D916" i="25"/>
  <c r="H916" i="25"/>
  <c r="L916" i="25" s="1"/>
  <c r="I916" i="25" s="1"/>
  <c r="B917" i="25"/>
  <c r="I818" i="22" l="1"/>
  <c r="O818" i="22" s="1"/>
  <c r="H818" i="22" s="1"/>
  <c r="C818" i="22"/>
  <c r="E819" i="22"/>
  <c r="A819" i="22"/>
  <c r="G917" i="25"/>
  <c r="A917" i="25"/>
  <c r="C917" i="25" s="1"/>
  <c r="M917" i="25" l="1"/>
  <c r="F917" i="25"/>
  <c r="N917" i="25"/>
  <c r="D819" i="22"/>
  <c r="G819" i="22"/>
  <c r="P819" i="22"/>
  <c r="F819" i="22"/>
  <c r="B819" i="22"/>
  <c r="E820" i="22" l="1"/>
  <c r="A820" i="22"/>
  <c r="O819" i="22"/>
  <c r="H819" i="22" s="1"/>
  <c r="I819" i="22"/>
  <c r="C819" i="22"/>
  <c r="H917" i="25"/>
  <c r="L917" i="25" s="1"/>
  <c r="I917" i="25" s="1"/>
  <c r="D917" i="25"/>
  <c r="B918" i="25"/>
  <c r="P820" i="22" l="1"/>
  <c r="B820" i="22"/>
  <c r="F820" i="22"/>
  <c r="D820" i="22"/>
  <c r="G820" i="22"/>
  <c r="G918" i="25"/>
  <c r="A918" i="25"/>
  <c r="C918" i="25" s="1"/>
  <c r="C820" i="22" l="1"/>
  <c r="I820" i="22"/>
  <c r="O820" i="22" s="1"/>
  <c r="H820" i="22" s="1"/>
  <c r="E821" i="22"/>
  <c r="A821" i="22"/>
  <c r="M918" i="25"/>
  <c r="F918" i="25"/>
  <c r="N918" i="25"/>
  <c r="D918" i="25" l="1"/>
  <c r="H918" i="25"/>
  <c r="L918" i="25" s="1"/>
  <c r="I918" i="25" s="1"/>
  <c r="B919" i="25"/>
  <c r="D821" i="22"/>
  <c r="G821" i="22"/>
  <c r="P821" i="22"/>
  <c r="F821" i="22"/>
  <c r="B821" i="22"/>
  <c r="E822" i="22" l="1"/>
  <c r="A822" i="22"/>
  <c r="C821" i="22"/>
  <c r="I821" i="22"/>
  <c r="O821" i="22" s="1"/>
  <c r="H821" i="22" s="1"/>
  <c r="G919" i="25"/>
  <c r="A919" i="25"/>
  <c r="C919" i="25" s="1"/>
  <c r="P822" i="22" l="1"/>
  <c r="G822" i="22"/>
  <c r="F822" i="22"/>
  <c r="B822" i="22"/>
  <c r="D822" i="22"/>
  <c r="M919" i="25"/>
  <c r="N919" i="25"/>
  <c r="F919" i="25"/>
  <c r="D919" i="25" l="1"/>
  <c r="H919" i="25"/>
  <c r="L919" i="25" s="1"/>
  <c r="I919" i="25" s="1"/>
  <c r="B920" i="25"/>
  <c r="E823" i="22"/>
  <c r="A823" i="22"/>
  <c r="I822" i="22"/>
  <c r="O822" i="22" s="1"/>
  <c r="H822" i="22" s="1"/>
  <c r="C822" i="22"/>
  <c r="G920" i="25" l="1"/>
  <c r="A920" i="25"/>
  <c r="C920" i="25" s="1"/>
  <c r="D823" i="22"/>
  <c r="G823" i="22"/>
  <c r="P823" i="22"/>
  <c r="F823" i="22"/>
  <c r="B823" i="22"/>
  <c r="C823" i="22" l="1"/>
  <c r="I823" i="22"/>
  <c r="O823" i="22" s="1"/>
  <c r="H823" i="22" s="1"/>
  <c r="M920" i="25"/>
  <c r="F920" i="25"/>
  <c r="N920" i="25"/>
  <c r="E824" i="22"/>
  <c r="A824" i="22"/>
  <c r="H920" i="25" l="1"/>
  <c r="L920" i="25" s="1"/>
  <c r="I920" i="25" s="1"/>
  <c r="D920" i="25"/>
  <c r="B921" i="25"/>
  <c r="P824" i="22"/>
  <c r="B824" i="22"/>
  <c r="F824" i="22"/>
  <c r="G824" i="22"/>
  <c r="D824" i="22"/>
  <c r="C824" i="22" l="1"/>
  <c r="I824" i="22"/>
  <c r="O824" i="22" s="1"/>
  <c r="H824" i="22" s="1"/>
  <c r="G921" i="25"/>
  <c r="A921" i="25"/>
  <c r="C921" i="25" s="1"/>
  <c r="E825" i="22"/>
  <c r="A825" i="22"/>
  <c r="M921" i="25" l="1"/>
  <c r="F921" i="25"/>
  <c r="N921" i="25"/>
  <c r="P825" i="22"/>
  <c r="F825" i="22"/>
  <c r="B825" i="22"/>
  <c r="D825" i="22"/>
  <c r="G825" i="22"/>
  <c r="I825" i="22" l="1"/>
  <c r="O825" i="22" s="1"/>
  <c r="H825" i="22" s="1"/>
  <c r="C825" i="22"/>
  <c r="E826" i="22"/>
  <c r="A826" i="22"/>
  <c r="H921" i="25"/>
  <c r="L921" i="25" s="1"/>
  <c r="I921" i="25" s="1"/>
  <c r="D921" i="25"/>
  <c r="B922" i="25"/>
  <c r="A922" i="25" l="1"/>
  <c r="C922" i="25" s="1"/>
  <c r="G922" i="25"/>
  <c r="P826" i="22"/>
  <c r="G826" i="22"/>
  <c r="F826" i="22"/>
  <c r="D826" i="22"/>
  <c r="B826" i="22"/>
  <c r="E827" i="22" l="1"/>
  <c r="A827" i="22"/>
  <c r="I826" i="22"/>
  <c r="O826" i="22" s="1"/>
  <c r="H826" i="22" s="1"/>
  <c r="C826" i="22"/>
  <c r="M922" i="25"/>
  <c r="N922" i="25"/>
  <c r="F922" i="25"/>
  <c r="D827" i="22" l="1"/>
  <c r="B827" i="22"/>
  <c r="P827" i="22"/>
  <c r="F827" i="22"/>
  <c r="G827" i="22"/>
  <c r="H922" i="25"/>
  <c r="L922" i="25" s="1"/>
  <c r="I922" i="25" s="1"/>
  <c r="D922" i="25"/>
  <c r="B923" i="25"/>
  <c r="G923" i="25" l="1"/>
  <c r="A923" i="25"/>
  <c r="C923" i="25" s="1"/>
  <c r="E828" i="22"/>
  <c r="A828" i="22"/>
  <c r="C827" i="22"/>
  <c r="O827" i="22"/>
  <c r="H827" i="22" s="1"/>
  <c r="I827" i="22"/>
  <c r="M923" i="25" l="1"/>
  <c r="F923" i="25"/>
  <c r="N923" i="25"/>
  <c r="F828" i="22"/>
  <c r="D828" i="22"/>
  <c r="G828" i="22"/>
  <c r="P828" i="22"/>
  <c r="B828" i="22"/>
  <c r="H923" i="25" l="1"/>
  <c r="L923" i="25" s="1"/>
  <c r="I923" i="25" s="1"/>
  <c r="D923" i="25"/>
  <c r="B924" i="25"/>
  <c r="E829" i="22"/>
  <c r="A829" i="22"/>
  <c r="C828" i="22"/>
  <c r="I828" i="22"/>
  <c r="O828" i="22" s="1"/>
  <c r="H828" i="22" s="1"/>
  <c r="G924" i="25" l="1"/>
  <c r="A924" i="25"/>
  <c r="C924" i="25" s="1"/>
  <c r="D829" i="22"/>
  <c r="G829" i="22"/>
  <c r="P829" i="22"/>
  <c r="F829" i="22"/>
  <c r="B829" i="22"/>
  <c r="E830" i="22" l="1"/>
  <c r="A830" i="22"/>
  <c r="I829" i="22"/>
  <c r="O829" i="22" s="1"/>
  <c r="H829" i="22" s="1"/>
  <c r="C829" i="22"/>
  <c r="M924" i="25"/>
  <c r="F924" i="25"/>
  <c r="N924" i="25"/>
  <c r="P830" i="22" l="1"/>
  <c r="G830" i="22"/>
  <c r="B830" i="22"/>
  <c r="F830" i="22"/>
  <c r="D830" i="22"/>
  <c r="H924" i="25"/>
  <c r="L924" i="25" s="1"/>
  <c r="I924" i="25" s="1"/>
  <c r="D924" i="25"/>
  <c r="B925" i="25"/>
  <c r="G925" i="25" l="1"/>
  <c r="A925" i="25"/>
  <c r="C925" i="25" s="1"/>
  <c r="E831" i="22"/>
  <c r="A831" i="22"/>
  <c r="I830" i="22"/>
  <c r="O830" i="22" s="1"/>
  <c r="H830" i="22" s="1"/>
  <c r="C830" i="22"/>
  <c r="M925" i="25" l="1"/>
  <c r="F925" i="25"/>
  <c r="N925" i="25"/>
  <c r="D831" i="22"/>
  <c r="B831" i="22"/>
  <c r="P831" i="22"/>
  <c r="F831" i="22"/>
  <c r="G831" i="22"/>
  <c r="C831" i="22" l="1"/>
  <c r="I831" i="22"/>
  <c r="O831" i="22" s="1"/>
  <c r="H831" i="22" s="1"/>
  <c r="H925" i="25"/>
  <c r="L925" i="25" s="1"/>
  <c r="I925" i="25" s="1"/>
  <c r="D925" i="25"/>
  <c r="B926" i="25"/>
  <c r="E832" i="22"/>
  <c r="A832" i="22"/>
  <c r="P832" i="22" l="1"/>
  <c r="G832" i="22"/>
  <c r="F832" i="22"/>
  <c r="D832" i="22"/>
  <c r="B832" i="22"/>
  <c r="G926" i="25"/>
  <c r="A926" i="25"/>
  <c r="C926" i="25" s="1"/>
  <c r="C832" i="22" l="1"/>
  <c r="I832" i="22"/>
  <c r="O832" i="22" s="1"/>
  <c r="H832" i="22" s="1"/>
  <c r="M926" i="25"/>
  <c r="F926" i="25"/>
  <c r="N926" i="25"/>
  <c r="E833" i="22"/>
  <c r="A833" i="22"/>
  <c r="H926" i="25" l="1"/>
  <c r="L926" i="25" s="1"/>
  <c r="I926" i="25" s="1"/>
  <c r="D926" i="25"/>
  <c r="B927" i="25"/>
  <c r="D833" i="22"/>
  <c r="B833" i="22"/>
  <c r="P833" i="22"/>
  <c r="G833" i="22"/>
  <c r="F833" i="22"/>
  <c r="I833" i="22" l="1"/>
  <c r="O833" i="22" s="1"/>
  <c r="H833" i="22" s="1"/>
  <c r="C833" i="22"/>
  <c r="A927" i="25"/>
  <c r="C927" i="25" s="1"/>
  <c r="G927" i="25"/>
  <c r="E834" i="22"/>
  <c r="A834" i="22"/>
  <c r="M927" i="25" l="1"/>
  <c r="F927" i="25"/>
  <c r="N927" i="25"/>
  <c r="P834" i="22"/>
  <c r="B834" i="22"/>
  <c r="F834" i="22"/>
  <c r="D834" i="22"/>
  <c r="G834" i="22"/>
  <c r="C834" i="22" l="1"/>
  <c r="I834" i="22"/>
  <c r="O834" i="22" s="1"/>
  <c r="H834" i="22" s="1"/>
  <c r="H927" i="25"/>
  <c r="L927" i="25" s="1"/>
  <c r="I927" i="25" s="1"/>
  <c r="D927" i="25"/>
  <c r="B928" i="25"/>
  <c r="E835" i="22"/>
  <c r="A835" i="22"/>
  <c r="D835" i="22" l="1"/>
  <c r="G835" i="22"/>
  <c r="F835" i="22"/>
  <c r="B835" i="22"/>
  <c r="P835" i="22"/>
  <c r="A928" i="25"/>
  <c r="C928" i="25" s="1"/>
  <c r="G928" i="25"/>
  <c r="E836" i="22" l="1"/>
  <c r="A836" i="22"/>
  <c r="M928" i="25"/>
  <c r="N928" i="25"/>
  <c r="F928" i="25"/>
  <c r="O835" i="22"/>
  <c r="H835" i="22" s="1"/>
  <c r="C835" i="22"/>
  <c r="I835" i="22"/>
  <c r="P836" i="22" l="1"/>
  <c r="B836" i="22"/>
  <c r="F836" i="22"/>
  <c r="D836" i="22"/>
  <c r="G836" i="22"/>
  <c r="H928" i="25"/>
  <c r="L928" i="25" s="1"/>
  <c r="I928" i="25" s="1"/>
  <c r="D928" i="25"/>
  <c r="B929" i="25"/>
  <c r="G929" i="25" l="1"/>
  <c r="A929" i="25"/>
  <c r="C929" i="25" s="1"/>
  <c r="C836" i="22"/>
  <c r="I836" i="22"/>
  <c r="O836" i="22" s="1"/>
  <c r="H836" i="22" s="1"/>
  <c r="E837" i="22"/>
  <c r="A837" i="22"/>
  <c r="M929" i="25" l="1"/>
  <c r="F929" i="25"/>
  <c r="N929" i="25"/>
  <c r="D837" i="22"/>
  <c r="B837" i="22"/>
  <c r="P837" i="22"/>
  <c r="F837" i="22"/>
  <c r="G837" i="22"/>
  <c r="C837" i="22" l="1"/>
  <c r="I837" i="22"/>
  <c r="O837" i="22"/>
  <c r="H837" i="22" s="1"/>
  <c r="H929" i="25"/>
  <c r="L929" i="25" s="1"/>
  <c r="I929" i="25" s="1"/>
  <c r="D929" i="25"/>
  <c r="B930" i="25"/>
  <c r="E838" i="22"/>
  <c r="A838" i="22"/>
  <c r="A930" i="25" l="1"/>
  <c r="C930" i="25" s="1"/>
  <c r="G930" i="25"/>
  <c r="P838" i="22"/>
  <c r="G838" i="22"/>
  <c r="F838" i="22"/>
  <c r="D838" i="22"/>
  <c r="B838" i="22"/>
  <c r="C838" i="22" l="1"/>
  <c r="I838" i="22"/>
  <c r="O838" i="22" s="1"/>
  <c r="H838" i="22" s="1"/>
  <c r="E839" i="22"/>
  <c r="A839" i="22"/>
  <c r="M930" i="25"/>
  <c r="F930" i="25"/>
  <c r="N930" i="25"/>
  <c r="D930" i="25" l="1"/>
  <c r="H930" i="25"/>
  <c r="L930" i="25" s="1"/>
  <c r="I930" i="25" s="1"/>
  <c r="B931" i="25"/>
  <c r="D839" i="22"/>
  <c r="G839" i="22"/>
  <c r="P839" i="22"/>
  <c r="F839" i="22"/>
  <c r="B839" i="22"/>
  <c r="E840" i="22" l="1"/>
  <c r="A840" i="22"/>
  <c r="I839" i="22"/>
  <c r="O839" i="22" s="1"/>
  <c r="H839" i="22" s="1"/>
  <c r="C839" i="22"/>
  <c r="G931" i="25"/>
  <c r="A931" i="25"/>
  <c r="C931" i="25" s="1"/>
  <c r="M931" i="25" l="1"/>
  <c r="F931" i="25"/>
  <c r="N931" i="25"/>
  <c r="P840" i="22"/>
  <c r="B840" i="22"/>
  <c r="F840" i="22"/>
  <c r="D840" i="22"/>
  <c r="G840" i="22"/>
  <c r="H931" i="25" l="1"/>
  <c r="L931" i="25" s="1"/>
  <c r="I931" i="25" s="1"/>
  <c r="D931" i="25"/>
  <c r="B932" i="25"/>
  <c r="C840" i="22"/>
  <c r="I840" i="22"/>
  <c r="O840" i="22" s="1"/>
  <c r="H840" i="22" s="1"/>
  <c r="E841" i="22"/>
  <c r="A841" i="22"/>
  <c r="D841" i="22" l="1"/>
  <c r="G841" i="22"/>
  <c r="F841" i="22"/>
  <c r="B841" i="22"/>
  <c r="P841" i="22"/>
  <c r="G932" i="25"/>
  <c r="A932" i="25"/>
  <c r="C932" i="25" s="1"/>
  <c r="E842" i="22" l="1"/>
  <c r="A842" i="22"/>
  <c r="M932" i="25"/>
  <c r="N932" i="25"/>
  <c r="F932" i="25"/>
  <c r="C841" i="22"/>
  <c r="I841" i="22"/>
  <c r="O841" i="22" s="1"/>
  <c r="H841" i="22" s="1"/>
  <c r="P842" i="22" l="1"/>
  <c r="B842" i="22"/>
  <c r="D842" i="22"/>
  <c r="G842" i="22"/>
  <c r="F842" i="22"/>
  <c r="H932" i="25"/>
  <c r="L932" i="25" s="1"/>
  <c r="I932" i="25" s="1"/>
  <c r="D932" i="25"/>
  <c r="B933" i="25"/>
  <c r="A933" i="25" l="1"/>
  <c r="C933" i="25" s="1"/>
  <c r="G933" i="25"/>
  <c r="I842" i="22"/>
  <c r="O842" i="22" s="1"/>
  <c r="H842" i="22" s="1"/>
  <c r="C842" i="22"/>
  <c r="E843" i="22"/>
  <c r="A843" i="22"/>
  <c r="D843" i="22" l="1"/>
  <c r="B843" i="22"/>
  <c r="F843" i="22"/>
  <c r="G843" i="22"/>
  <c r="P843" i="22"/>
  <c r="M933" i="25"/>
  <c r="N933" i="25"/>
  <c r="F933" i="25"/>
  <c r="H933" i="25" l="1"/>
  <c r="L933" i="25" s="1"/>
  <c r="I933" i="25" s="1"/>
  <c r="D933" i="25"/>
  <c r="B934" i="25"/>
  <c r="E844" i="22"/>
  <c r="A844" i="22"/>
  <c r="I843" i="22"/>
  <c r="O843" i="22" s="1"/>
  <c r="H843" i="22" s="1"/>
  <c r="C843" i="22"/>
  <c r="G934" i="25" l="1"/>
  <c r="A934" i="25"/>
  <c r="C934" i="25" s="1"/>
  <c r="P844" i="22"/>
  <c r="G844" i="22"/>
  <c r="F844" i="22"/>
  <c r="D844" i="22"/>
  <c r="B844" i="22"/>
  <c r="I844" i="22" l="1"/>
  <c r="O844" i="22" s="1"/>
  <c r="H844" i="22" s="1"/>
  <c r="C844" i="22"/>
  <c r="M934" i="25"/>
  <c r="N934" i="25"/>
  <c r="F934" i="25"/>
  <c r="E845" i="22"/>
  <c r="A845" i="22"/>
  <c r="H934" i="25" l="1"/>
  <c r="L934" i="25" s="1"/>
  <c r="I934" i="25" s="1"/>
  <c r="D934" i="25"/>
  <c r="B935" i="25"/>
  <c r="D845" i="22"/>
  <c r="B845" i="22"/>
  <c r="P845" i="22"/>
  <c r="F845" i="22"/>
  <c r="G845" i="22"/>
  <c r="I845" i="22" l="1"/>
  <c r="O845" i="22" s="1"/>
  <c r="H845" i="22" s="1"/>
  <c r="C845" i="22"/>
  <c r="A935" i="25"/>
  <c r="C935" i="25" s="1"/>
  <c r="G935" i="25"/>
  <c r="E846" i="22"/>
  <c r="A846" i="22"/>
  <c r="M935" i="25" l="1"/>
  <c r="N935" i="25"/>
  <c r="F935" i="25"/>
  <c r="P846" i="22"/>
  <c r="B846" i="22"/>
  <c r="F846" i="22"/>
  <c r="D846" i="22"/>
  <c r="G846" i="22"/>
  <c r="H935" i="25" l="1"/>
  <c r="L935" i="25" s="1"/>
  <c r="I935" i="25" s="1"/>
  <c r="D935" i="25"/>
  <c r="B936" i="25"/>
  <c r="I846" i="22"/>
  <c r="O846" i="22" s="1"/>
  <c r="H846" i="22" s="1"/>
  <c r="C846" i="22"/>
  <c r="E847" i="22"/>
  <c r="A847" i="22"/>
  <c r="D847" i="22" l="1"/>
  <c r="G847" i="22"/>
  <c r="P847" i="22"/>
  <c r="B847" i="22"/>
  <c r="F847" i="22"/>
  <c r="A936" i="25"/>
  <c r="C936" i="25" s="1"/>
  <c r="G936" i="25"/>
  <c r="E848" i="22" l="1"/>
  <c r="A848" i="22"/>
  <c r="M936" i="25"/>
  <c r="F936" i="25"/>
  <c r="N936" i="25"/>
  <c r="I847" i="22"/>
  <c r="O847" i="22" s="1"/>
  <c r="H847" i="22" s="1"/>
  <c r="C847" i="22"/>
  <c r="P848" i="22" l="1"/>
  <c r="G848" i="22"/>
  <c r="F848" i="22"/>
  <c r="D848" i="22"/>
  <c r="B848" i="22"/>
  <c r="H936" i="25"/>
  <c r="L936" i="25" s="1"/>
  <c r="I936" i="25" s="1"/>
  <c r="D936" i="25"/>
  <c r="B937" i="25"/>
  <c r="I848" i="22" l="1"/>
  <c r="O848" i="22" s="1"/>
  <c r="H848" i="22" s="1"/>
  <c r="C848" i="22"/>
  <c r="A937" i="25"/>
  <c r="C937" i="25" s="1"/>
  <c r="G937" i="25"/>
  <c r="E849" i="22"/>
  <c r="A849" i="22"/>
  <c r="M937" i="25" l="1"/>
  <c r="N937" i="25"/>
  <c r="F937" i="25"/>
  <c r="D849" i="22"/>
  <c r="G849" i="22"/>
  <c r="P849" i="22"/>
  <c r="B849" i="22"/>
  <c r="F849" i="22"/>
  <c r="O849" i="22" l="1"/>
  <c r="H849" i="22" s="1"/>
  <c r="I849" i="22"/>
  <c r="C849" i="22"/>
  <c r="E850" i="22"/>
  <c r="A850" i="22"/>
  <c r="H937" i="25"/>
  <c r="L937" i="25" s="1"/>
  <c r="I937" i="25" s="1"/>
  <c r="D937" i="25"/>
  <c r="B938" i="25"/>
  <c r="P850" i="22" l="1"/>
  <c r="G850" i="22"/>
  <c r="F850" i="22"/>
  <c r="D850" i="22"/>
  <c r="B850" i="22"/>
  <c r="A938" i="25"/>
  <c r="C938" i="25" s="1"/>
  <c r="G938" i="25"/>
  <c r="I850" i="22" l="1"/>
  <c r="O850" i="22" s="1"/>
  <c r="H850" i="22" s="1"/>
  <c r="C850" i="22"/>
  <c r="M938" i="25"/>
  <c r="F938" i="25"/>
  <c r="N938" i="25"/>
  <c r="E851" i="22"/>
  <c r="A851" i="22"/>
  <c r="H938" i="25" l="1"/>
  <c r="L938" i="25" s="1"/>
  <c r="I938" i="25" s="1"/>
  <c r="D938" i="25"/>
  <c r="B939" i="25"/>
  <c r="D851" i="22"/>
  <c r="G851" i="22"/>
  <c r="P851" i="22"/>
  <c r="F851" i="22"/>
  <c r="B851" i="22"/>
  <c r="E852" i="22" l="1"/>
  <c r="A852" i="22"/>
  <c r="G939" i="25"/>
  <c r="A939" i="25"/>
  <c r="C939" i="25" s="1"/>
  <c r="C851" i="22"/>
  <c r="I851" i="22"/>
  <c r="O851" i="22" s="1"/>
  <c r="H851" i="22" s="1"/>
  <c r="P852" i="22" l="1"/>
  <c r="B852" i="22"/>
  <c r="F852" i="22"/>
  <c r="D852" i="22"/>
  <c r="G852" i="22"/>
  <c r="M939" i="25"/>
  <c r="N939" i="25"/>
  <c r="F939" i="25"/>
  <c r="C852" i="22" l="1"/>
  <c r="I852" i="22"/>
  <c r="O852" i="22" s="1"/>
  <c r="H852" i="22" s="1"/>
  <c r="D939" i="25"/>
  <c r="H939" i="25"/>
  <c r="L939" i="25" s="1"/>
  <c r="I939" i="25" s="1"/>
  <c r="B940" i="25"/>
  <c r="E853" i="22"/>
  <c r="A853" i="22"/>
  <c r="D853" i="22" l="1"/>
  <c r="B853" i="22"/>
  <c r="F853" i="22"/>
  <c r="G853" i="22"/>
  <c r="P853" i="22"/>
  <c r="A940" i="25"/>
  <c r="C940" i="25" s="1"/>
  <c r="G940" i="25"/>
  <c r="E854" i="22" l="1"/>
  <c r="A854" i="22"/>
  <c r="M940" i="25"/>
  <c r="N940" i="25"/>
  <c r="F940" i="25"/>
  <c r="I853" i="22"/>
  <c r="O853" i="22" s="1"/>
  <c r="H853" i="22" s="1"/>
  <c r="C853" i="22"/>
  <c r="P854" i="22" l="1"/>
  <c r="G854" i="22"/>
  <c r="F854" i="22"/>
  <c r="D854" i="22"/>
  <c r="B854" i="22"/>
  <c r="D940" i="25"/>
  <c r="H940" i="25"/>
  <c r="L940" i="25" s="1"/>
  <c r="I940" i="25" s="1"/>
  <c r="B941" i="25"/>
  <c r="C854" i="22" l="1"/>
  <c r="I854" i="22"/>
  <c r="O854" i="22" s="1"/>
  <c r="H854" i="22" s="1"/>
  <c r="A941" i="25"/>
  <c r="C941" i="25" s="1"/>
  <c r="G941" i="25"/>
  <c r="M941" i="25" l="1"/>
  <c r="F941" i="25"/>
  <c r="N941" i="25"/>
  <c r="H941" i="25" l="1"/>
  <c r="L941" i="25" s="1"/>
  <c r="I941" i="25" s="1"/>
  <c r="D941" i="25"/>
  <c r="B942" i="25"/>
  <c r="G942" i="25" l="1"/>
  <c r="A942" i="25"/>
  <c r="C942" i="25" s="1"/>
  <c r="M942" i="25" l="1"/>
  <c r="F942" i="25"/>
  <c r="N942" i="25"/>
  <c r="D942" i="25" l="1"/>
  <c r="H942" i="25"/>
  <c r="L942" i="25" s="1"/>
  <c r="I942" i="25" s="1"/>
  <c r="B943" i="25"/>
  <c r="A943" i="25" l="1"/>
  <c r="C943" i="25" s="1"/>
  <c r="G943" i="25"/>
  <c r="M943" i="25" l="1"/>
  <c r="F943" i="25"/>
  <c r="N943" i="25"/>
  <c r="H943" i="25" l="1"/>
  <c r="L943" i="25" s="1"/>
  <c r="I943" i="25" s="1"/>
  <c r="D943" i="25"/>
  <c r="B944" i="25"/>
  <c r="A944" i="25" l="1"/>
  <c r="C944" i="25" s="1"/>
  <c r="G944" i="25"/>
  <c r="M944" i="25" l="1"/>
  <c r="F944" i="25"/>
  <c r="N944" i="25"/>
  <c r="H944" i="25" l="1"/>
  <c r="L944" i="25" s="1"/>
  <c r="I944" i="25" s="1"/>
  <c r="D944" i="25"/>
  <c r="B945" i="25"/>
  <c r="G945" i="25" l="1"/>
  <c r="A945" i="25"/>
  <c r="C945" i="25" s="1"/>
  <c r="M945" i="25" l="1"/>
  <c r="F945" i="25"/>
  <c r="N945" i="25"/>
  <c r="H945" i="25" l="1"/>
  <c r="L945" i="25" s="1"/>
  <c r="I945" i="25" s="1"/>
  <c r="D945" i="25"/>
  <c r="B946" i="25"/>
  <c r="A946" i="25" l="1"/>
  <c r="C946" i="25" s="1"/>
  <c r="G946" i="25"/>
  <c r="M946" i="25" l="1"/>
  <c r="F946" i="25"/>
  <c r="N946" i="25"/>
  <c r="H946" i="25" l="1"/>
  <c r="L946" i="25" s="1"/>
  <c r="I946" i="25" s="1"/>
  <c r="D946" i="25"/>
  <c r="B947" i="25"/>
  <c r="G947" i="25" l="1"/>
  <c r="A947" i="25"/>
  <c r="C947" i="25" s="1"/>
  <c r="M947" i="25" l="1"/>
  <c r="F947" i="25"/>
  <c r="N947" i="25"/>
  <c r="H947" i="25" l="1"/>
  <c r="L947" i="25" s="1"/>
  <c r="I947" i="25" s="1"/>
  <c r="D947" i="25"/>
  <c r="B948" i="25"/>
  <c r="G948" i="25" l="1"/>
  <c r="A948" i="25"/>
  <c r="C948" i="25" s="1"/>
  <c r="M948" i="25" l="1"/>
  <c r="N948" i="25"/>
  <c r="F948" i="25"/>
  <c r="D948" i="25" l="1"/>
  <c r="H948" i="25"/>
  <c r="L948" i="25" s="1"/>
  <c r="I948" i="25" s="1"/>
  <c r="B949" i="25"/>
  <c r="A949" i="25" l="1"/>
  <c r="C949" i="25" s="1"/>
  <c r="G949" i="25"/>
  <c r="M949" i="25" l="1"/>
  <c r="F949" i="25"/>
  <c r="N949" i="25"/>
  <c r="D949" i="25" l="1"/>
  <c r="H949" i="25"/>
  <c r="L949" i="25" s="1"/>
  <c r="I949" i="25" s="1"/>
  <c r="B950" i="25"/>
  <c r="G950" i="25" l="1"/>
  <c r="A950" i="25"/>
  <c r="C950" i="25" s="1"/>
  <c r="M950" i="25" l="1"/>
  <c r="N950" i="25"/>
  <c r="F950" i="25"/>
  <c r="D950" i="25" l="1"/>
  <c r="H950" i="25"/>
  <c r="L950" i="25" s="1"/>
  <c r="I950" i="25" s="1"/>
  <c r="B951" i="25"/>
  <c r="G951" i="25" l="1"/>
  <c r="A951" i="25"/>
  <c r="C951" i="25" s="1"/>
  <c r="M951" i="25" l="1"/>
  <c r="N951" i="25"/>
  <c r="F951" i="25"/>
  <c r="H951" i="25" l="1"/>
  <c r="L951" i="25" s="1"/>
  <c r="I951" i="25" s="1"/>
  <c r="D951" i="25"/>
  <c r="B952" i="25"/>
  <c r="A952" i="25" l="1"/>
  <c r="C952" i="25" s="1"/>
  <c r="G952" i="25"/>
  <c r="M952" i="25" l="1"/>
  <c r="F952" i="25"/>
  <c r="N952" i="25"/>
  <c r="H952" i="25" l="1"/>
  <c r="L952" i="25" s="1"/>
  <c r="I952" i="25" s="1"/>
  <c r="D952" i="25"/>
  <c r="B953" i="25"/>
  <c r="G953" i="25" l="1"/>
  <c r="A953" i="25"/>
  <c r="C953" i="25" s="1"/>
  <c r="M953" i="25" l="1"/>
  <c r="F953" i="25"/>
  <c r="N953" i="25"/>
  <c r="H953" i="25" l="1"/>
  <c r="L953" i="25" s="1"/>
  <c r="I953" i="25" s="1"/>
  <c r="D953" i="25"/>
  <c r="B954" i="25"/>
  <c r="G954" i="25" l="1"/>
  <c r="A954" i="25"/>
  <c r="C954" i="25" s="1"/>
  <c r="M954" i="25" l="1"/>
  <c r="F954" i="25"/>
  <c r="N954" i="25"/>
  <c r="D954" i="25" l="1"/>
  <c r="H954" i="25"/>
  <c r="L954" i="25" s="1"/>
  <c r="I954" i="25" s="1"/>
  <c r="B955" i="25"/>
  <c r="G955" i="25" l="1"/>
  <c r="A955" i="25"/>
  <c r="C955" i="25" s="1"/>
  <c r="M955" i="25" l="1"/>
  <c r="N955" i="25"/>
  <c r="F955" i="25"/>
  <c r="D955" i="25" l="1"/>
  <c r="H955" i="25"/>
  <c r="L955" i="25" s="1"/>
  <c r="I955" i="25" s="1"/>
  <c r="B956" i="25"/>
  <c r="G956" i="25" l="1"/>
  <c r="A956" i="25"/>
  <c r="C956" i="25" s="1"/>
  <c r="M956" i="25" l="1"/>
  <c r="N956" i="25"/>
  <c r="F956" i="25"/>
  <c r="H956" i="25" l="1"/>
  <c r="L956" i="25" s="1"/>
  <c r="I956" i="25" s="1"/>
  <c r="D956" i="25"/>
  <c r="B957" i="25"/>
  <c r="A957" i="25" l="1"/>
  <c r="C957" i="25" s="1"/>
  <c r="G957" i="25"/>
  <c r="M957" i="25" l="1"/>
  <c r="F957" i="25"/>
  <c r="N957" i="25"/>
  <c r="D957" i="25" l="1"/>
  <c r="H957" i="25"/>
  <c r="L957" i="25" s="1"/>
  <c r="I957" i="25" s="1"/>
  <c r="B958" i="25"/>
  <c r="G958" i="25" l="1"/>
  <c r="A958" i="25"/>
  <c r="C958" i="25" s="1"/>
  <c r="M958" i="25" l="1"/>
  <c r="F958" i="25"/>
  <c r="N958" i="25"/>
  <c r="D958" i="25" l="1"/>
  <c r="H958" i="25"/>
  <c r="L958" i="25" s="1"/>
  <c r="I958" i="25" s="1"/>
  <c r="B959" i="25"/>
  <c r="A959" i="25" l="1"/>
  <c r="C959" i="25" s="1"/>
  <c r="G959" i="25"/>
  <c r="M959" i="25" l="1"/>
  <c r="F959" i="25"/>
  <c r="N959" i="25"/>
  <c r="H959" i="25" l="1"/>
  <c r="L959" i="25" s="1"/>
  <c r="I959" i="25" s="1"/>
  <c r="D959" i="25"/>
  <c r="B960" i="25"/>
  <c r="A960" i="25" l="1"/>
  <c r="C960" i="25" s="1"/>
  <c r="G960" i="25"/>
  <c r="M960" i="25" l="1"/>
  <c r="F960" i="25"/>
  <c r="N960" i="25"/>
  <c r="D960" i="25" l="1"/>
  <c r="H960" i="25"/>
  <c r="L960" i="25" s="1"/>
  <c r="I960" i="25" s="1"/>
  <c r="B961" i="25"/>
  <c r="A961" i="25" l="1"/>
  <c r="C961" i="25" s="1"/>
  <c r="G961" i="25"/>
  <c r="M961" i="25" l="1"/>
  <c r="F961" i="25"/>
  <c r="N961" i="25"/>
  <c r="H961" i="25" l="1"/>
  <c r="L961" i="25" s="1"/>
  <c r="I961" i="25" s="1"/>
  <c r="D961" i="25"/>
  <c r="B962" i="25"/>
  <c r="G962" i="25" l="1"/>
  <c r="A962" i="25"/>
  <c r="C962" i="25" s="1"/>
  <c r="M962" i="25" l="1"/>
  <c r="N962" i="25"/>
  <c r="F962" i="25"/>
  <c r="D962" i="25" l="1"/>
  <c r="H962" i="25"/>
  <c r="L962" i="25" s="1"/>
  <c r="I962" i="25" s="1"/>
  <c r="B963" i="25"/>
  <c r="G963" i="25" l="1"/>
  <c r="A963" i="25"/>
  <c r="C963" i="25" s="1"/>
  <c r="M963" i="25" l="1"/>
  <c r="F963" i="25"/>
  <c r="N963" i="25"/>
  <c r="H963" i="25" l="1"/>
  <c r="L963" i="25" s="1"/>
  <c r="I963" i="25" s="1"/>
  <c r="D963" i="25"/>
  <c r="B964" i="25"/>
  <c r="A964" i="25" l="1"/>
  <c r="C964" i="25" s="1"/>
  <c r="G964" i="25"/>
  <c r="M964" i="25" l="1"/>
  <c r="F964" i="25"/>
  <c r="N964" i="25"/>
  <c r="D964" i="25" l="1"/>
  <c r="H964" i="25"/>
  <c r="L964" i="25" s="1"/>
  <c r="I964" i="25" s="1"/>
  <c r="B965" i="25"/>
  <c r="G965" i="25" l="1"/>
  <c r="A965" i="25"/>
  <c r="C965" i="25" s="1"/>
  <c r="M965" i="25" l="1"/>
  <c r="N965" i="25"/>
  <c r="F965" i="25"/>
  <c r="H965" i="25" l="1"/>
  <c r="L965" i="25" s="1"/>
  <c r="I965" i="25" s="1"/>
  <c r="D965" i="25"/>
  <c r="B966" i="25"/>
  <c r="G966" i="25" l="1"/>
  <c r="A966" i="25"/>
  <c r="C966" i="25" s="1"/>
  <c r="M966" i="25" l="1"/>
  <c r="F966" i="25"/>
  <c r="N966" i="25"/>
  <c r="H966" i="25" l="1"/>
  <c r="L966" i="25" s="1"/>
  <c r="I966" i="25" s="1"/>
  <c r="D966" i="25"/>
  <c r="B967" i="25"/>
  <c r="A967" i="25" l="1"/>
  <c r="C967" i="25" s="1"/>
  <c r="G967" i="25"/>
  <c r="M967" i="25" l="1"/>
  <c r="F967" i="25"/>
  <c r="N967" i="25"/>
  <c r="D967" i="25" l="1"/>
  <c r="H967" i="25"/>
  <c r="L967" i="25" s="1"/>
  <c r="I967" i="25" s="1"/>
  <c r="B968" i="25"/>
  <c r="G968" i="25" l="1"/>
  <c r="A968" i="25"/>
  <c r="C968" i="25" s="1"/>
  <c r="M968" i="25" l="1"/>
  <c r="N968" i="25"/>
  <c r="F968" i="25"/>
  <c r="D968" i="25" l="1"/>
  <c r="H968" i="25"/>
  <c r="L968" i="25" s="1"/>
  <c r="I968" i="25" s="1"/>
  <c r="B969" i="25"/>
  <c r="A969" i="25" l="1"/>
  <c r="C969" i="25" s="1"/>
  <c r="G969" i="25"/>
  <c r="M969" i="25" l="1"/>
  <c r="F969" i="25"/>
  <c r="N969" i="25"/>
  <c r="H969" i="25" l="1"/>
  <c r="L969" i="25" s="1"/>
  <c r="I969" i="25" s="1"/>
  <c r="D969" i="25"/>
  <c r="B970" i="25"/>
  <c r="G970" i="25" l="1"/>
  <c r="A970" i="25"/>
  <c r="C970" i="25" s="1"/>
  <c r="M970" i="25" l="1"/>
  <c r="N970" i="25"/>
  <c r="F970" i="25"/>
  <c r="H970" i="25" l="1"/>
  <c r="L970" i="25" s="1"/>
  <c r="I970" i="25" s="1"/>
  <c r="D970" i="25"/>
  <c r="B971" i="25"/>
  <c r="G971" i="25" l="1"/>
  <c r="A971" i="25"/>
  <c r="C971" i="25" s="1"/>
  <c r="M971" i="25" l="1"/>
  <c r="N971" i="25"/>
  <c r="F971" i="25"/>
  <c r="H971" i="25" l="1"/>
  <c r="L971" i="25" s="1"/>
  <c r="I971" i="25" s="1"/>
  <c r="D971" i="25"/>
  <c r="B972" i="25"/>
  <c r="A972" i="25" l="1"/>
  <c r="C972" i="25" s="1"/>
  <c r="G972" i="25"/>
  <c r="M972" i="25" l="1"/>
  <c r="F972" i="25"/>
  <c r="N972" i="25"/>
  <c r="D972" i="25" l="1"/>
  <c r="H972" i="25"/>
  <c r="L972" i="25" s="1"/>
  <c r="I972" i="25" s="1"/>
  <c r="B973" i="25"/>
  <c r="A973" i="25" l="1"/>
  <c r="C973" i="25" s="1"/>
  <c r="G973" i="25"/>
  <c r="M973" i="25" l="1"/>
  <c r="N973" i="25"/>
  <c r="F973" i="25"/>
  <c r="D973" i="25" l="1"/>
  <c r="H973" i="25"/>
  <c r="L973" i="25" s="1"/>
  <c r="I973" i="25" s="1"/>
  <c r="B974" i="25"/>
  <c r="A974" i="25" l="1"/>
  <c r="C974" i="25" s="1"/>
  <c r="G974" i="25"/>
  <c r="M974" i="25" l="1"/>
  <c r="F974" i="25"/>
  <c r="N974" i="25"/>
  <c r="D974" i="25" l="1"/>
  <c r="H974" i="25"/>
  <c r="L974" i="25" s="1"/>
  <c r="I974" i="25" s="1"/>
  <c r="B975" i="25"/>
  <c r="A975" i="25" l="1"/>
  <c r="C975" i="25" s="1"/>
  <c r="G975" i="25"/>
  <c r="M975" i="25" l="1"/>
  <c r="F975" i="25"/>
  <c r="N975" i="25"/>
  <c r="H975" i="25" l="1"/>
  <c r="L975" i="25" s="1"/>
  <c r="I975" i="25" s="1"/>
  <c r="D975" i="25"/>
  <c r="B976" i="25"/>
  <c r="G976" i="25" l="1"/>
  <c r="A976" i="25"/>
  <c r="C976" i="25" s="1"/>
  <c r="M976" i="25" l="1"/>
  <c r="N976" i="25"/>
  <c r="F976" i="25"/>
  <c r="H976" i="25" l="1"/>
  <c r="L976" i="25" s="1"/>
  <c r="I976" i="25" s="1"/>
  <c r="D976" i="25"/>
  <c r="B977" i="25"/>
  <c r="A977" i="25" l="1"/>
  <c r="C977" i="25" s="1"/>
  <c r="G977" i="25"/>
  <c r="M977" i="25" l="1"/>
  <c r="F977" i="25"/>
  <c r="N977" i="25"/>
  <c r="D977" i="25" l="1"/>
  <c r="H977" i="25"/>
  <c r="L977" i="25" s="1"/>
  <c r="I977" i="25" s="1"/>
  <c r="B978" i="25"/>
  <c r="A978" i="25" l="1"/>
  <c r="C978" i="25" s="1"/>
  <c r="G978" i="25"/>
  <c r="M978" i="25" l="1"/>
  <c r="N978" i="25"/>
  <c r="F978" i="25"/>
  <c r="H978" i="25" l="1"/>
  <c r="L978" i="25" s="1"/>
  <c r="I978" i="25" s="1"/>
  <c r="D978" i="25"/>
  <c r="B979" i="25"/>
  <c r="A979" i="25" l="1"/>
  <c r="C979" i="25" s="1"/>
  <c r="G979" i="25"/>
  <c r="M979" i="25" l="1"/>
  <c r="F979" i="25"/>
  <c r="N979" i="25"/>
  <c r="D979" i="25" l="1"/>
  <c r="H979" i="25"/>
  <c r="L979" i="25" s="1"/>
  <c r="I979" i="25" s="1"/>
  <c r="B980" i="25"/>
  <c r="A980" i="25" l="1"/>
  <c r="C980" i="25" s="1"/>
  <c r="G980" i="25"/>
  <c r="M980" i="25" l="1"/>
  <c r="N980" i="25"/>
  <c r="F980" i="25"/>
  <c r="D980" i="25" l="1"/>
  <c r="H980" i="25"/>
  <c r="L980" i="25" s="1"/>
  <c r="I980" i="25" s="1"/>
  <c r="B981" i="25"/>
  <c r="G981" i="25" l="1"/>
  <c r="A981" i="25"/>
  <c r="C981" i="25" s="1"/>
  <c r="M981" i="25" l="1"/>
  <c r="F981" i="25"/>
  <c r="N981" i="25"/>
  <c r="H981" i="25" l="1"/>
  <c r="L981" i="25" s="1"/>
  <c r="I981" i="25" s="1"/>
  <c r="D981" i="25"/>
  <c r="B982" i="25"/>
  <c r="A982" i="25" l="1"/>
  <c r="C982" i="25" s="1"/>
  <c r="G982" i="25"/>
  <c r="M982" i="25" l="1"/>
  <c r="N982" i="25"/>
  <c r="F982" i="25"/>
  <c r="D982" i="25" l="1"/>
  <c r="H982" i="25"/>
  <c r="L982" i="25" s="1"/>
  <c r="I982" i="25" s="1"/>
  <c r="B983" i="25"/>
  <c r="G983" i="25" l="1"/>
  <c r="A983" i="25"/>
  <c r="C983" i="25" s="1"/>
  <c r="M983" i="25" l="1"/>
  <c r="F983" i="25"/>
  <c r="N983" i="25"/>
  <c r="D983" i="25" l="1"/>
  <c r="H983" i="25"/>
  <c r="L983" i="25" s="1"/>
  <c r="I983" i="25" s="1"/>
  <c r="B984" i="25"/>
  <c r="G984" i="25" l="1"/>
  <c r="A984" i="25"/>
  <c r="C984" i="25" s="1"/>
  <c r="M984" i="25" l="1"/>
  <c r="F984" i="25"/>
  <c r="N984" i="25"/>
  <c r="H984" i="25" l="1"/>
  <c r="L984" i="25" s="1"/>
  <c r="I984" i="25" s="1"/>
  <c r="D984" i="25"/>
  <c r="B985" i="25"/>
  <c r="G985" i="25" l="1"/>
  <c r="A985" i="25"/>
  <c r="C985" i="25" s="1"/>
  <c r="M985" i="25" l="1"/>
  <c r="F985" i="25"/>
  <c r="N985" i="25"/>
  <c r="H985" i="25" l="1"/>
  <c r="L985" i="25" s="1"/>
  <c r="I985" i="25" s="1"/>
  <c r="D985" i="25"/>
  <c r="B986" i="25"/>
  <c r="A986" i="25" l="1"/>
  <c r="C986" i="25" s="1"/>
  <c r="G986" i="25"/>
  <c r="M986" i="25" l="1"/>
  <c r="F986" i="25"/>
  <c r="N986" i="25"/>
  <c r="D986" i="25" l="1"/>
  <c r="H986" i="25"/>
  <c r="L986" i="25" s="1"/>
  <c r="I986" i="25" s="1"/>
  <c r="B987" i="25"/>
  <c r="A987" i="25" l="1"/>
  <c r="C987" i="25" s="1"/>
  <c r="G987" i="25"/>
  <c r="M987" i="25" l="1"/>
  <c r="N987" i="25"/>
  <c r="F987" i="25"/>
  <c r="H987" i="25" l="1"/>
  <c r="L987" i="25" s="1"/>
  <c r="I987" i="25" s="1"/>
  <c r="D987" i="25"/>
  <c r="B988" i="25"/>
  <c r="A988" i="25" l="1"/>
  <c r="C988" i="25" s="1"/>
  <c r="G988" i="25"/>
  <c r="M988" i="25" l="1"/>
  <c r="N988" i="25"/>
  <c r="F988" i="25"/>
  <c r="H988" i="25" l="1"/>
  <c r="L988" i="25" s="1"/>
  <c r="I988" i="25" s="1"/>
  <c r="D988" i="25"/>
  <c r="B989" i="25"/>
  <c r="A989" i="25" l="1"/>
  <c r="C989" i="25" s="1"/>
  <c r="G989" i="25"/>
  <c r="M989" i="25" l="1"/>
  <c r="N989" i="25"/>
  <c r="F989" i="25"/>
  <c r="D989" i="25" l="1"/>
  <c r="H989" i="25"/>
  <c r="L989" i="25" s="1"/>
  <c r="I989" i="25" s="1"/>
  <c r="B990" i="25"/>
  <c r="G990" i="25" l="1"/>
  <c r="A990" i="25"/>
  <c r="C990" i="25" s="1"/>
  <c r="M990" i="25" l="1"/>
  <c r="F990" i="25"/>
  <c r="N990" i="25"/>
  <c r="H990" i="25" l="1"/>
  <c r="L990" i="25" s="1"/>
  <c r="I990" i="25" s="1"/>
  <c r="D990" i="25"/>
  <c r="B991" i="25"/>
  <c r="G991" i="25" l="1"/>
  <c r="A991" i="25"/>
  <c r="C991" i="25" s="1"/>
  <c r="M991" i="25" l="1"/>
  <c r="N991" i="25"/>
  <c r="F991" i="25"/>
  <c r="D991" i="25" l="1"/>
  <c r="H991" i="25"/>
  <c r="L991" i="25" s="1"/>
  <c r="I991" i="25" s="1"/>
  <c r="B992" i="25"/>
  <c r="A992" i="25" l="1"/>
  <c r="C992" i="25" s="1"/>
  <c r="G992" i="25"/>
  <c r="M992" i="25" l="1"/>
  <c r="N992" i="25"/>
  <c r="F992" i="25"/>
  <c r="D992" i="25" l="1"/>
  <c r="H992" i="25"/>
  <c r="L992" i="25" s="1"/>
  <c r="I992" i="25" s="1"/>
  <c r="B993" i="25"/>
  <c r="A993" i="25" l="1"/>
  <c r="C993" i="25" s="1"/>
  <c r="G993" i="25"/>
  <c r="M993" i="25" l="1"/>
  <c r="N993" i="25"/>
  <c r="F993" i="25"/>
  <c r="H993" i="25" l="1"/>
  <c r="L993" i="25" s="1"/>
  <c r="I993" i="25" s="1"/>
  <c r="D993" i="25"/>
  <c r="B994" i="25"/>
  <c r="A994" i="25" l="1"/>
  <c r="C994" i="25" s="1"/>
  <c r="G994" i="25"/>
  <c r="M994" i="25" l="1"/>
  <c r="F994" i="25"/>
  <c r="N994" i="25"/>
  <c r="H994" i="25" l="1"/>
  <c r="L994" i="25" s="1"/>
  <c r="I994" i="25" s="1"/>
  <c r="D994" i="25"/>
  <c r="B995" i="25"/>
  <c r="A995" i="25" l="1"/>
  <c r="C995" i="25" s="1"/>
  <c r="G995" i="25"/>
  <c r="M995" i="25" l="1"/>
  <c r="N995" i="25"/>
  <c r="F995" i="25"/>
  <c r="D995" i="25" l="1"/>
  <c r="H995" i="25"/>
  <c r="L995" i="25" s="1"/>
  <c r="I995" i="25" s="1"/>
  <c r="B996" i="25"/>
  <c r="A996" i="25" l="1"/>
  <c r="C996" i="25" s="1"/>
  <c r="G996" i="25"/>
  <c r="M996" i="25" l="1"/>
  <c r="N996" i="25"/>
  <c r="F996" i="25"/>
  <c r="H996" i="25" l="1"/>
  <c r="L996" i="25" s="1"/>
  <c r="I996" i="25" s="1"/>
  <c r="D996" i="25"/>
  <c r="B997" i="25"/>
  <c r="G997" i="25" l="1"/>
  <c r="A997" i="25"/>
  <c r="C997" i="25" s="1"/>
  <c r="M997" i="25" l="1"/>
  <c r="N997" i="25"/>
  <c r="F997" i="25"/>
  <c r="D997" i="25" l="1"/>
  <c r="H997" i="25"/>
  <c r="L997" i="25" s="1"/>
  <c r="I997" i="25" s="1"/>
  <c r="B998" i="25"/>
  <c r="G998" i="25" l="1"/>
  <c r="A998" i="25"/>
  <c r="C998" i="25" s="1"/>
  <c r="M998" i="25" l="1"/>
  <c r="N998" i="25"/>
  <c r="F998" i="25"/>
  <c r="D998" i="25" l="1"/>
  <c r="H998" i="25"/>
  <c r="L998" i="25" s="1"/>
  <c r="I998" i="25" s="1"/>
  <c r="B999" i="25"/>
  <c r="G999" i="25" l="1"/>
  <c r="A999" i="25"/>
  <c r="C999" i="25" s="1"/>
  <c r="M999" i="25" l="1"/>
  <c r="F999" i="25"/>
  <c r="N999" i="25"/>
  <c r="H999" i="25" l="1"/>
  <c r="L999" i="25" s="1"/>
  <c r="I999" i="25" s="1"/>
  <c r="D999" i="2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export" type="6" refreshedVersion="6" background="1" refreshOnLoad="1" saveData="1">
    <textPr prompt="0" codePage="850" sourceFile="C:\LF_Revit\IFC\export.txt" decimal="," thousands=".">
      <textFields>
        <textField/>
      </textFields>
    </textPr>
  </connection>
  <connection id="2" xr16:uid="{00000000-0015-0000-FFFF-FFFF01000000}" name="IFC Shared Parameters" type="6" refreshedVersion="6" background="1" refreshOnLoad="1" saveData="1">
    <textPr prompt="0" sourceFile="C:\LF_Revit\IFC\IFC Shared Parameters.txt" decimal="," thousands=".">
      <textFields count="3">
        <textField/>
        <textField/>
        <textField/>
      </textFields>
    </textPr>
  </connection>
  <connection id="3" xr16:uid="{00000000-0015-0000-FFFF-FFFF02000000}" name="import" type="6" refreshedVersion="6" background="1" refreshOnLoad="1" saveData="1">
    <textPr prompt="0" codePage="850" sourceFile="C:\LF_Revit\IFC\import.txt" decimal="," thousands=".">
      <textFields count="3">
        <textField/>
        <textField/>
        <textField/>
      </textFields>
    </textPr>
  </connection>
  <connection id="4" xr16:uid="{00000000-0015-0000-FFFF-FFFF03000000}" name="ParameterMappingTable" type="6" refreshedVersion="6" background="1" refreshOnLoad="1" saveData="1">
    <textPr prompt="0" codePage="850" sourceFile="C:\LF_Revit\IFC\ParameterMappingTable.txt" decimal="," thousands=".">
      <textFields>
        <textField/>
      </textFields>
    </textPr>
  </connection>
  <connection id="5" xr16:uid="{00000000-0015-0000-FFFF-FFFF04000000}" name="RevitGG_IFC Shared Parameters_20121102" type="6" refreshedVersion="6" background="1" refreshOnLoad="1" saveData="1">
    <textPr prompt="0" sourceFile="C:\LF_Revit\IFC\RevitGG_IFC Shared Parameters_20121102.txt" decimal="," thousands=".">
      <textFields count="7">
        <textField/>
        <textField/>
        <textField/>
        <textField/>
        <textField/>
        <textField/>
        <textField/>
      </textFields>
    </textPr>
  </connection>
</connections>
</file>

<file path=xl/sharedStrings.xml><?xml version="1.0" encoding="utf-8"?>
<sst xmlns="http://schemas.openxmlformats.org/spreadsheetml/2006/main" count="20972" uniqueCount="6151">
  <si>
    <t xml:space="preserve">        &lt;xs:element name="IfcActionRequest" type="ifc:IfcActionRequest" substitutionGroup="ifc:IfcControl" nillable="true"/&gt;</t>
  </si>
  <si>
    <t>IfcActionRequest</t>
  </si>
  <si>
    <t>IfcControl</t>
  </si>
  <si>
    <t xml:space="preserve">        &lt;xs:element name="IfcActor" type="ifc:IfcActor" substitutionGroup="ifc:IfcObject" nillable="true"/&gt;</t>
  </si>
  <si>
    <t>IfcActor</t>
  </si>
  <si>
    <t>IfcObject</t>
  </si>
  <si>
    <t xml:space="preserve">        &lt;xs:element name="IfcActorRole" type="ifc:IfcActorRole" substitutionGroup="ifc:Entity" nillable="true"/&gt;</t>
  </si>
  <si>
    <t>IfcActorRole</t>
  </si>
  <si>
    <t>Entity</t>
  </si>
  <si>
    <t xml:space="preserve">        &lt;xs:element name="IfcActuator" type="ifc:IfcActuator" substitutionGroup="ifc:IfcDistributionControlElement" nillable="true"/&gt;</t>
  </si>
  <si>
    <t>IfcActuator</t>
  </si>
  <si>
    <t>IfcDistributionControlElement</t>
  </si>
  <si>
    <t xml:space="preserve">        &lt;xs:element name="IfcActuatorType" type="ifc:IfcActuatorType" substitutionGroup="ifc:IfcDistributionControlElementType" nillable="true"/&gt;</t>
  </si>
  <si>
    <t>IfcActuatorType</t>
  </si>
  <si>
    <t>IfcDistributionControlElementType</t>
  </si>
  <si>
    <t xml:space="preserve">        &lt;xs:element name="IfcAddress" type="ifc:IfcAddress" abstract="true" substitutionGroup="ifc:Entity" nillable="true"/&gt;</t>
  </si>
  <si>
    <t>IfcAddress</t>
  </si>
  <si>
    <t xml:space="preserve">        &lt;xs:element name="IfcAdvancedBrep" type="ifc:IfcAdvancedBrep" substitutionGroup="ifc:IfcManifoldSolidBrep" nillable="true"/&gt;</t>
  </si>
  <si>
    <t>IfcAdvancedBrep</t>
  </si>
  <si>
    <t>IfcManifoldSolidBrep</t>
  </si>
  <si>
    <t xml:space="preserve">        &lt;xs:element name="IfcAdvancedBrepWithVoids" type="ifc:IfcAdvancedBrepWithVoids" substitutionGroup="ifc:IfcAdvancedBrep" nillable="true"/&gt;</t>
  </si>
  <si>
    <t>IfcAdvancedBrepWithVoids</t>
  </si>
  <si>
    <t xml:space="preserve">        &lt;xs:element name="IfcAdvancedFace" type="ifc:IfcAdvancedFace" substitutionGroup="ifc:IfcFaceSurface" nillable="true"/&gt;</t>
  </si>
  <si>
    <t>IfcAdvancedFace</t>
  </si>
  <si>
    <t>IfcFaceSurface</t>
  </si>
  <si>
    <t xml:space="preserve">        &lt;xs:element name="IfcAirTerminal" type="ifc:IfcAirTerminal" substitutionGroup="ifc:IfcFlowTerminal" nillable="true"/&gt;</t>
  </si>
  <si>
    <t>IfcAirTerminal</t>
  </si>
  <si>
    <t>IfcFlowTerminal</t>
  </si>
  <si>
    <t xml:space="preserve">        &lt;xs:element name="IfcAirTerminalBox" type="ifc:IfcAirTerminalBox" substitutionGroup="ifc:IfcFlowController" nillable="true"/&gt;</t>
  </si>
  <si>
    <t>IfcAirTerminalBox</t>
  </si>
  <si>
    <t>IfcFlowController</t>
  </si>
  <si>
    <t xml:space="preserve">        &lt;xs:element name="IfcAirTerminalBoxType" type="ifc:IfcAirTerminalBoxType" substitutionGroup="ifc:IfcFlowControllerType" nillable="true"/&gt;</t>
  </si>
  <si>
    <t>IfcAirTerminalBoxType</t>
  </si>
  <si>
    <t>IfcFlowControllerType</t>
  </si>
  <si>
    <t xml:space="preserve">        &lt;xs:element name="IfcAirTerminalType" type="ifc:IfcAirTerminalType" substitutionGroup="ifc:IfcFlowTerminalType" nillable="true"/&gt;</t>
  </si>
  <si>
    <t>IfcAirTerminalType</t>
  </si>
  <si>
    <t>IfcFlowTerminalType</t>
  </si>
  <si>
    <t xml:space="preserve">        &lt;xs:element name="IfcAirToAirHeatRecovery" type="ifc:IfcAirToAirHeatRecovery" substitutionGroup="ifc:IfcEnergyConversionDevice" nillable="true"/&gt;</t>
  </si>
  <si>
    <t>IfcAirToAirHeatRecovery</t>
  </si>
  <si>
    <t>IfcEnergyConversionDevice</t>
  </si>
  <si>
    <t xml:space="preserve">        &lt;xs:element name="IfcAirToAirHeatRecoveryType" type="ifc:IfcAirToAirHeatRecoveryType" substitutionGroup="ifc:IfcEnergyConversionDeviceType" nillable="true"/&gt;</t>
  </si>
  <si>
    <t>IfcAirToAirHeatRecoveryType</t>
  </si>
  <si>
    <t>IfcEnergyConversionDeviceType</t>
  </si>
  <si>
    <t xml:space="preserve">        &lt;xs:element name="IfcAlarm" type="ifc:IfcAlarm" substitutionGroup="ifc:IfcDistributionControlElement" nillable="true"/&gt;</t>
  </si>
  <si>
    <t>IfcAlarm</t>
  </si>
  <si>
    <t xml:space="preserve">        &lt;xs:element name="IfcAlarmType" type="ifc:IfcAlarmType" substitutionGroup="ifc:IfcDistributionControlElementType" nillable="true"/&gt;</t>
  </si>
  <si>
    <t>IfcAlarmType</t>
  </si>
  <si>
    <t xml:space="preserve">        &lt;xs:element name="IfcAnnotation" type="ifc:IfcAnnotation" substitutionGroup="ifc:IfcProduct" nillable="true"/&gt;</t>
  </si>
  <si>
    <t>IfcAnnotation</t>
  </si>
  <si>
    <t>IfcProduct</t>
  </si>
  <si>
    <t xml:space="preserve">        &lt;xs:element name="IfcAnnotationFillArea" type="ifc:IfcAnnotationFillArea" substitutionGroup="ifc:IfcGeometricRepresentationItem" nillable="true"/&gt;</t>
  </si>
  <si>
    <t>IfcAnnotationFillArea</t>
  </si>
  <si>
    <t>IfcGeometricRepresentationItem</t>
  </si>
  <si>
    <t xml:space="preserve">        &lt;xs:element name="IfcApplication" type="ifc:IfcApplication" substitutionGroup="ifc:Entity" nillable="true"/&gt;</t>
  </si>
  <si>
    <t>IfcApplication</t>
  </si>
  <si>
    <t xml:space="preserve">        &lt;xs:element name="IfcAppliedValue" type="ifc:IfcAppliedValue" substitutionGroup="ifc:Entity" nillable="true"/&gt;</t>
  </si>
  <si>
    <t>IfcAppliedValue</t>
  </si>
  <si>
    <t xml:space="preserve">        &lt;xs:element name="IfcApproval" type="ifc:IfcApproval" substitutionGroup="ifc:Entity" nillable="true"/&gt;</t>
  </si>
  <si>
    <t>IfcApproval</t>
  </si>
  <si>
    <t xml:space="preserve">        &lt;xs:element name="IfcApprovalRelationship" type="ifc:IfcApprovalRelationship" substitutionGroup="ifc:IfcResourceLevelRelationship" nillable="true"/&gt;</t>
  </si>
  <si>
    <t>IfcApprovalRelationship</t>
  </si>
  <si>
    <t>IfcResourceLevelRelationship</t>
  </si>
  <si>
    <t xml:space="preserve">        &lt;xs:element name="IfcArbitraryClosedProfileDef" type="ifc:IfcArbitraryClosedProfileDef" substitutionGroup="ifc:IfcProfileDef" nillable="true"/&gt;</t>
  </si>
  <si>
    <t>IfcArbitraryClosedProfileDef</t>
  </si>
  <si>
    <t>IfcProfileDef</t>
  </si>
  <si>
    <t xml:space="preserve">        &lt;xs:element name="IfcArbitraryOpenProfileDef" type="ifc:IfcArbitraryOpenProfileDef" substitutionGroup="ifc:IfcProfileDef" nillable="true"/&gt;</t>
  </si>
  <si>
    <t>IfcArbitraryOpenProfileDef</t>
  </si>
  <si>
    <t xml:space="preserve">        &lt;xs:element name="IfcArbitraryProfileDefWithVoids" type="ifc:IfcArbitraryProfileDefWithVoids" substitutionGroup="ifc:IfcArbitraryClosedProfileDef" nillable="true"/&gt;</t>
  </si>
  <si>
    <t>IfcArbitraryProfileDefWithVoids</t>
  </si>
  <si>
    <t xml:space="preserve">        &lt;xs:element name="IfcAsset" type="ifc:IfcAsset" substitutionGroup="ifc:IfcGroup" nillable="true"/&gt;</t>
  </si>
  <si>
    <t>IfcAsset</t>
  </si>
  <si>
    <t>IfcGroup</t>
  </si>
  <si>
    <t xml:space="preserve">        &lt;xs:element name="IfcAsymmetricIShapeProfileDef" type="ifc:IfcAsymmetricIShapeProfileDef" substitutionGroup="ifc:IfcParameterizedProfileDef" nillable="true"/&gt;</t>
  </si>
  <si>
    <t>IfcAsymmetricIShapeProfileDef</t>
  </si>
  <si>
    <t>IfcParameterizedProfileDef</t>
  </si>
  <si>
    <t xml:space="preserve">        &lt;xs:element name="IfcAudioVisualAppliance" type="ifc:IfcAudioVisualAppliance" substitutionGroup="ifc:IfcFlowTerminal" nillable="true"/&gt;</t>
  </si>
  <si>
    <t>IfcAudioVisualAppliance</t>
  </si>
  <si>
    <t xml:space="preserve">        &lt;xs:element name="IfcAudioVisualApplianceType" type="ifc:IfcAudioVisualApplianceType" substitutionGroup="ifc:IfcFlowTerminalType" nillable="true"/&gt;</t>
  </si>
  <si>
    <t>IfcAudioVisualApplianceType</t>
  </si>
  <si>
    <t xml:space="preserve">        &lt;xs:element name="IfcAxis1Placement" type="ifc:IfcAxis1Placement" substitutionGroup="ifc:IfcPlacement" nillable="true"/&gt;</t>
  </si>
  <si>
    <t>IfcAxis1Placement</t>
  </si>
  <si>
    <t>IfcPlacement</t>
  </si>
  <si>
    <t xml:space="preserve">        &lt;xs:element name="IfcAxis2Placement2D" type="ifc:IfcAxis2Placement2D" substitutionGroup="ifc:IfcPlacement" nillable="true"/&gt;</t>
  </si>
  <si>
    <t>IfcAxis2Placement2D</t>
  </si>
  <si>
    <t xml:space="preserve">        &lt;xs:element name="IfcAxis2Placement3D" type="ifc:IfcAxis2Placement3D" substitutionGroup="ifc:IfcPlacement" nillable="true"/&gt;</t>
  </si>
  <si>
    <t>IfcAxis2Placement3D</t>
  </si>
  <si>
    <t xml:space="preserve">        &lt;xs:element name="IfcBeam" type="ifc:IfcBeam" substitutionGroup="ifc:IfcBuildingElement" nillable="true"/&gt;</t>
  </si>
  <si>
    <t>IfcBeam</t>
  </si>
  <si>
    <t>IfcBuildingElement</t>
  </si>
  <si>
    <t xml:space="preserve">        &lt;xs:element name="IfcBeamStandardCase" type="ifc:IfcBeamStandardCase" substitutionGroup="ifc:IfcBeam" nillable="true"/&gt;</t>
  </si>
  <si>
    <t>IfcBeamStandardCase</t>
  </si>
  <si>
    <t xml:space="preserve">        &lt;xs:element name="IfcBeamType" type="ifc:IfcBeamType" substitutionGroup="ifc:IfcBuildingElementType" nillable="true"/&gt;</t>
  </si>
  <si>
    <t>IfcBeamType</t>
  </si>
  <si>
    <t>IfcBuildingElementType</t>
  </si>
  <si>
    <t xml:space="preserve">        &lt;xs:element name="IfcBlobTexture" type="ifc:IfcBlobTexture" substitutionGroup="ifc:IfcSurfaceTexture" nillable="true"/&gt;</t>
  </si>
  <si>
    <t>IfcBlobTexture</t>
  </si>
  <si>
    <t>IfcSurfaceTexture</t>
  </si>
  <si>
    <t xml:space="preserve">        &lt;xs:element name="IfcBlock" type="ifc:IfcBlock" substitutionGroup="ifc:IfcCsgPrimitive3D" nillable="true"/&gt;</t>
  </si>
  <si>
    <t>IfcBlock</t>
  </si>
  <si>
    <t>IfcCsgPrimitive3D</t>
  </si>
  <si>
    <t xml:space="preserve">        &lt;xs:element name="IfcBoiler" type="ifc:IfcBoiler" substitutionGroup="ifc:IfcEnergyConversionDevice" nillable="true"/&gt;</t>
  </si>
  <si>
    <t>IfcBoiler</t>
  </si>
  <si>
    <t xml:space="preserve">        &lt;xs:element name="IfcBoilerType" type="ifc:IfcBoilerType" substitutionGroup="ifc:IfcEnergyConversionDeviceType" nillable="true"/&gt;</t>
  </si>
  <si>
    <t>IfcBoilerType</t>
  </si>
  <si>
    <t xml:space="preserve">        &lt;xs:element name="IfcBooleanClippingResult" type="ifc:IfcBooleanClippingResult" substitutionGroup="ifc:IfcBooleanResult" nillable="true"/&gt;</t>
  </si>
  <si>
    <t>IfcBooleanClippingResult</t>
  </si>
  <si>
    <t>IfcBooleanResult</t>
  </si>
  <si>
    <t xml:space="preserve">        &lt;xs:element name="IfcBooleanResult" type="ifc:IfcBooleanResult" substitutionGroup="ifc:IfcGeometricRepresentationItem" nillable="true"/&gt;</t>
  </si>
  <si>
    <t xml:space="preserve">        &lt;xs:element name="IfcBoundaryCondition" type="ifc:IfcBoundaryCondition" abstract="true" substitutionGroup="ifc:Entity" nillable="true"/&gt;</t>
  </si>
  <si>
    <t>IfcBoundaryCondition</t>
  </si>
  <si>
    <t xml:space="preserve">        &lt;xs:element name="IfcBoundaryCurve" type="ifc:IfcBoundaryCurve" substitutionGroup="ifc:IfcCompositeCurveOnSurface" nillable="true"/&gt;</t>
  </si>
  <si>
    <t>IfcBoundaryCurve</t>
  </si>
  <si>
    <t>IfcCompositeCurveOnSurface</t>
  </si>
  <si>
    <t xml:space="preserve">        &lt;xs:element name="IfcBoundaryEdgeCondition" type="ifc:IfcBoundaryEdgeCondition" substitutionGroup="ifc:IfcBoundaryCondition" nillable="true"/&gt;</t>
  </si>
  <si>
    <t>IfcBoundaryEdgeCondition</t>
  </si>
  <si>
    <t xml:space="preserve">        &lt;xs:element name="IfcBoundaryFaceCondition" type="ifc:IfcBoundaryFaceCondition" substitutionGroup="ifc:IfcBoundaryCondition" nillable="true"/&gt;</t>
  </si>
  <si>
    <t>IfcBoundaryFaceCondition</t>
  </si>
  <si>
    <t xml:space="preserve">        &lt;xs:element name="IfcBoundaryNodeCondition" type="ifc:IfcBoundaryNodeCondition" substitutionGroup="ifc:IfcBoundaryCondition" nillable="true"/&gt;</t>
  </si>
  <si>
    <t>IfcBoundaryNodeCondition</t>
  </si>
  <si>
    <t xml:space="preserve">        &lt;xs:element name="IfcBoundaryNodeConditionWarping" type="ifc:IfcBoundaryNodeConditionWarping" substitutionGroup="ifc:IfcBoundaryNodeCondition" nillable="true"/&gt;</t>
  </si>
  <si>
    <t>IfcBoundaryNodeConditionWarping</t>
  </si>
  <si>
    <t xml:space="preserve">        &lt;xs:element name="IfcBoundedCurve" type="ifc:IfcBoundedCurve" abstract="true" substitutionGroup="ifc:IfcCurve" nillable="true"/&gt;</t>
  </si>
  <si>
    <t>IfcBoundedCurve</t>
  </si>
  <si>
    <t>IfcCurve</t>
  </si>
  <si>
    <t xml:space="preserve">        &lt;xs:element name="IfcBoundedSurface" type="ifc:IfcBoundedSurface" abstract="true" substitutionGroup="ifc:IfcSurface" nillable="true"/&gt;</t>
  </si>
  <si>
    <t>IfcBoundedSurface</t>
  </si>
  <si>
    <t>IfcSurface</t>
  </si>
  <si>
    <t xml:space="preserve">        &lt;xs:element name="IfcBoundingBox" type="ifc:IfcBoundingBox" substitutionGroup="ifc:IfcGeometricRepresentationItem" nillable="true"/&gt;</t>
  </si>
  <si>
    <t>IfcBoundingBox</t>
  </si>
  <si>
    <t xml:space="preserve">        &lt;xs:element name="IfcBoxedHalfSpace" type="ifc:IfcBoxedHalfSpace" substitutionGroup="ifc:IfcHalfSpaceSolid" nillable="true"/&gt;</t>
  </si>
  <si>
    <t>IfcBoxedHalfSpace</t>
  </si>
  <si>
    <t>IfcHalfSpaceSolid</t>
  </si>
  <si>
    <t xml:space="preserve">        &lt;xs:element name="IfcBSplineCurve" type="ifc:IfcBSplineCurve" abstract="true" substitutionGroup="ifc:IfcBoundedCurve" nillable="true"/&gt;</t>
  </si>
  <si>
    <t>IfcBSplineCurve</t>
  </si>
  <si>
    <t xml:space="preserve">        &lt;xs:element name="IfcBSplineCurveWithKnots" type="ifc:IfcBSplineCurveWithKnots" substitutionGroup="ifc:IfcBSplineCurve" nillable="true"/&gt;</t>
  </si>
  <si>
    <t>IfcBSplineCurveWithKnots</t>
  </si>
  <si>
    <t xml:space="preserve">        &lt;xs:element name="IfcBSplineSurface" type="ifc:IfcBSplineSurface" abstract="true" substitutionGroup="ifc:IfcBoundedSurface" nillable="true"/&gt;</t>
  </si>
  <si>
    <t>IfcBSplineSurface</t>
  </si>
  <si>
    <t xml:space="preserve">        &lt;xs:element name="IfcBSplineSurfaceWithKnots" type="ifc:IfcBSplineSurfaceWithKnots" substitutionGroup="ifc:IfcBSplineSurface" nillable="true"/&gt;</t>
  </si>
  <si>
    <t>IfcBSplineSurfaceWithKnots</t>
  </si>
  <si>
    <t xml:space="preserve">        &lt;xs:element name="IfcBuilding" type="ifc:IfcBuilding" substitutionGroup="ifc:IfcSpatialStructureElement" nillable="true"/&gt;</t>
  </si>
  <si>
    <t>IfcBuilding</t>
  </si>
  <si>
    <t>IfcSpatialStructureElement</t>
  </si>
  <si>
    <t xml:space="preserve">        &lt;xs:element name="IfcBuildingElement" type="ifc:IfcBuildingElement" abstract="true" substitutionGroup="ifc:IfcElement" nillable="true"/&gt;</t>
  </si>
  <si>
    <t>IfcElement</t>
  </si>
  <si>
    <t xml:space="preserve">        &lt;xs:element name="IfcBuildingElementPart" type="ifc:IfcBuildingElementPart" substitutionGroup="ifc:IfcElementComponent" nillable="true"/&gt;</t>
  </si>
  <si>
    <t>IfcBuildingElementPart</t>
  </si>
  <si>
    <t>IfcElementComponent</t>
  </si>
  <si>
    <t xml:space="preserve">        &lt;xs:element name="IfcBuildingElementPartType" type="ifc:IfcBuildingElementPartType" substitutionGroup="ifc:IfcElementComponentType" nillable="true"/&gt;</t>
  </si>
  <si>
    <t>IfcBuildingElementPartType</t>
  </si>
  <si>
    <t>IfcElementComponentType</t>
  </si>
  <si>
    <t xml:space="preserve">        &lt;xs:element name="IfcBuildingElementProxy" type="ifc:IfcBuildingElementProxy" substitutionGroup="ifc:IfcBuildingElement" nillable="true"/&gt;</t>
  </si>
  <si>
    <t>IfcBuildingElementProxy</t>
  </si>
  <si>
    <t xml:space="preserve">        &lt;xs:element name="IfcBuildingElementProxyType" type="ifc:IfcBuildingElementProxyType" substitutionGroup="ifc:IfcBuildingElementType" nillable="true"/&gt;</t>
  </si>
  <si>
    <t>IfcBuildingElementProxyType</t>
  </si>
  <si>
    <t xml:space="preserve">        &lt;xs:element name="IfcBuildingElementType" type="ifc:IfcBuildingElementType" abstract="true" substitutionGroup="ifc:IfcElementType" nillable="true"/&gt;</t>
  </si>
  <si>
    <t>IfcElementType</t>
  </si>
  <si>
    <t xml:space="preserve">        &lt;xs:element name="IfcBuildingStorey" type="ifc:IfcBuildingStorey" substitutionGroup="ifc:IfcSpatialStructureElement" nillable="true"/&gt;</t>
  </si>
  <si>
    <t>IfcBuildingStorey</t>
  </si>
  <si>
    <t xml:space="preserve">        &lt;xs:element name="IfcBuildingSystem" type="ifc:IfcBuildingSystem" substitutionGroup="ifc:IfcSystem" nillable="true"/&gt;</t>
  </si>
  <si>
    <t>IfcBuildingSystem</t>
  </si>
  <si>
    <t>IfcSystem</t>
  </si>
  <si>
    <t xml:space="preserve">        &lt;xs:element name="IfcBurner" type="ifc:IfcBurner" substitutionGroup="ifc:IfcEnergyConversionDevice" nillable="true"/&gt;</t>
  </si>
  <si>
    <t>IfcBurner</t>
  </si>
  <si>
    <t xml:space="preserve">        &lt;xs:element name="IfcBurnerType" type="ifc:IfcBurnerType" substitutionGroup="ifc:IfcEnergyConversionDeviceType" nillable="true"/&gt;</t>
  </si>
  <si>
    <t>IfcBurnerType</t>
  </si>
  <si>
    <t xml:space="preserve">        &lt;xs:element name="IfcCableCarrierFitting" type="ifc:IfcCableCarrierFitting" substitutionGroup="ifc:IfcFlowFitting" nillable="true"/&gt;</t>
  </si>
  <si>
    <t>IfcCableCarrierFitting</t>
  </si>
  <si>
    <t>IfcFlowFitting</t>
  </si>
  <si>
    <t xml:space="preserve">        &lt;xs:element name="IfcCableCarrierFittingType" type="ifc:IfcCableCarrierFittingType" substitutionGroup="ifc:IfcFlowFittingType" nillable="true"/&gt;</t>
  </si>
  <si>
    <t>IfcCableCarrierFittingType</t>
  </si>
  <si>
    <t>IfcFlowFittingType</t>
  </si>
  <si>
    <t xml:space="preserve">        &lt;xs:element name="IfcCableCarrierSegment" type="ifc:IfcCableCarrierSegment" substitutionGroup="ifc:IfcFlowSegment" nillable="true"/&gt;</t>
  </si>
  <si>
    <t>IfcCableCarrierSegment</t>
  </si>
  <si>
    <t>IfcFlowSegment</t>
  </si>
  <si>
    <t xml:space="preserve">        &lt;xs:element name="IfcCableCarrierSegmentType" type="ifc:IfcCableCarrierSegmentType" substitutionGroup="ifc:IfcFlowSegmentType" nillable="true"/&gt;</t>
  </si>
  <si>
    <t>IfcCableCarrierSegmentType</t>
  </si>
  <si>
    <t>IfcFlowSegmentType</t>
  </si>
  <si>
    <t xml:space="preserve">        &lt;xs:element name="IfcCableFitting" type="ifc:IfcCableFitting" substitutionGroup="ifc:IfcFlowFitting" nillable="true"/&gt;</t>
  </si>
  <si>
    <t>IfcCableFitting</t>
  </si>
  <si>
    <t xml:space="preserve">        &lt;xs:element name="IfcCableFittingType" type="ifc:IfcCableFittingType" substitutionGroup="ifc:IfcFlowFittingType" nillable="true"/&gt;</t>
  </si>
  <si>
    <t>IfcCableFittingType</t>
  </si>
  <si>
    <t xml:space="preserve">        &lt;xs:element name="IfcCableSegment" type="ifc:IfcCableSegment" substitutionGroup="ifc:IfcFlowSegment" nillable="true"/&gt;</t>
  </si>
  <si>
    <t>IfcCableSegment</t>
  </si>
  <si>
    <t xml:space="preserve">        &lt;xs:element name="IfcCableSegmentType" type="ifc:IfcCableSegmentType" substitutionGroup="ifc:IfcFlowSegmentType" nillable="true"/&gt;</t>
  </si>
  <si>
    <t>IfcCableSegmentType</t>
  </si>
  <si>
    <t xml:space="preserve">        &lt;xs:element name="IfcCartesianPoint" type="ifc:IfcCartesianPoint" substitutionGroup="ifc:IfcPoint" nillable="true"/&gt;</t>
  </si>
  <si>
    <t>IfcCartesianPoint</t>
  </si>
  <si>
    <t>IfcPoint</t>
  </si>
  <si>
    <t xml:space="preserve">        &lt;xs:element name="IfcCartesianPointList" type="ifc:IfcCartesianPointList" abstract="true" substitutionGroup="ifc:IfcGeometricRepresentationItem" nillable="true"/&gt;</t>
  </si>
  <si>
    <t>IfcCartesianPointList</t>
  </si>
  <si>
    <t xml:space="preserve">        &lt;xs:element name="IfcCartesianPointList3D" type="ifc:IfcCartesianPointList3D" substitutionGroup="ifc:IfcCartesianPointList" nillable="true"/&gt;</t>
  </si>
  <si>
    <t>IfcCartesianPointList3D</t>
  </si>
  <si>
    <t xml:space="preserve">        &lt;xs:element name="IfcCartesianTransformationOperator" type="ifc:IfcCartesianTransformationOperator" abstract="true" substitutionGroup="ifc:IfcGeometricRepresentationItem" nillable="true"/&gt;</t>
  </si>
  <si>
    <t>IfcCartesianTransformationOperator</t>
  </si>
  <si>
    <t xml:space="preserve">        &lt;xs:element name="IfcCartesianTransformationOperator2D" type="ifc:IfcCartesianTransformationOperator2D" substitutionGroup="ifc:IfcCartesianTransformationOperator" nillable="true"/&gt;</t>
  </si>
  <si>
    <t>IfcCartesianTransformationOperator2D</t>
  </si>
  <si>
    <t xml:space="preserve">        &lt;xs:element name="IfcCartesianTransformationOperator2DnonUniform" type="ifc:IfcCartesianTransformationOperator2DnonUniform" substitutionGroup="ifc:IfcCartesianTransformationOperator2D" nillable="true"/&gt;</t>
  </si>
  <si>
    <t>IfcCartesianTransformationOperator2DnonUniform</t>
  </si>
  <si>
    <t xml:space="preserve">        &lt;xs:element name="IfcCartesianTransformationOperator3D" type="ifc:IfcCartesianTransformationOperator3D" substitutionGroup="ifc:IfcCartesianTransformationOperator" nillable="true"/&gt;</t>
  </si>
  <si>
    <t>IfcCartesianTransformationOperator3D</t>
  </si>
  <si>
    <t xml:space="preserve">        &lt;xs:element name="IfcCartesianTransformationOperator3DnonUniform" type="ifc:IfcCartesianTransformationOperator3DnonUniform" substitutionGroup="ifc:IfcCartesianTransformationOperator3D" nillable="true"/&gt;</t>
  </si>
  <si>
    <t>IfcCartesianTransformationOperator3DnonUniform</t>
  </si>
  <si>
    <t xml:space="preserve">        &lt;xs:element name="IfcCenterLineProfileDef" type="ifc:IfcCenterLineProfileDef" substitutionGroup="ifc:IfcArbitraryOpenProfileDef" nillable="true"/&gt;</t>
  </si>
  <si>
    <t>IfcCenterLineProfileDef</t>
  </si>
  <si>
    <t xml:space="preserve">        &lt;xs:element name="IfcChiller" type="ifc:IfcChiller" substitutionGroup="ifc:IfcEnergyConversionDevice" nillable="true"/&gt;</t>
  </si>
  <si>
    <t>IfcChiller</t>
  </si>
  <si>
    <t xml:space="preserve">        &lt;xs:element name="IfcChillerType" type="ifc:IfcChillerType" substitutionGroup="ifc:IfcEnergyConversionDeviceType" nillable="true"/&gt;</t>
  </si>
  <si>
    <t>IfcChillerType</t>
  </si>
  <si>
    <t xml:space="preserve">        &lt;xs:element name="IfcChimney" type="ifc:IfcChimney" substitutionGroup="ifc:IfcBuildingElement" nillable="true"/&gt;</t>
  </si>
  <si>
    <t>IfcChimney</t>
  </si>
  <si>
    <t xml:space="preserve">        &lt;xs:element name="IfcChimneyType" type="ifc:IfcChimneyType" substitutionGroup="ifc:IfcBuildingElementType" nillable="true"/&gt;</t>
  </si>
  <si>
    <t>IfcChimneyType</t>
  </si>
  <si>
    <t xml:space="preserve">        &lt;xs:element name="IfcCircle" type="ifc:IfcCircle" substitutionGroup="ifc:IfcConic" nillable="true"/&gt;</t>
  </si>
  <si>
    <t>IfcCircle</t>
  </si>
  <si>
    <t>IfcConic</t>
  </si>
  <si>
    <t xml:space="preserve">        &lt;xs:element name="IfcCircleHollowProfileDef" type="ifc:IfcCircleHollowProfileDef" substitutionGroup="ifc:IfcCircleProfileDef" nillable="true"/&gt;</t>
  </si>
  <si>
    <t>IfcCircleHollowProfileDef</t>
  </si>
  <si>
    <t>IfcCircleProfileDef</t>
  </si>
  <si>
    <t xml:space="preserve">        &lt;xs:element name="IfcCircleProfileDef" type="ifc:IfcCircleProfileDef" substitutionGroup="ifc:IfcParameterizedProfileDef" nillable="true"/&gt;</t>
  </si>
  <si>
    <t xml:space="preserve">        &lt;xs:element name="IfcCivilElement" type="ifc:IfcCivilElement" substitutionGroup="ifc:IfcElement" nillable="true"/&gt;</t>
  </si>
  <si>
    <t>IfcCivilElement</t>
  </si>
  <si>
    <t xml:space="preserve">        &lt;xs:element name="IfcCivilElementType" type="ifc:IfcCivilElementType" substitutionGroup="ifc:IfcElementType" nillable="true"/&gt;</t>
  </si>
  <si>
    <t>IfcCivilElementType</t>
  </si>
  <si>
    <t xml:space="preserve">        &lt;xs:element name="IfcClassification" type="ifc:IfcClassification" substitutionGroup="ifc:IfcExternalInformation" nillable="true"/&gt;</t>
  </si>
  <si>
    <t>IfcClassification</t>
  </si>
  <si>
    <t>IfcExternalInformation</t>
  </si>
  <si>
    <t xml:space="preserve">        &lt;xs:element name="IfcClassificationReference" type="ifc:IfcClassificationReference" substitutionGroup="ifc:IfcExternalReference" nillable="true"/&gt;</t>
  </si>
  <si>
    <t>IfcClassificationReference</t>
  </si>
  <si>
    <t>IfcExternalReference</t>
  </si>
  <si>
    <t xml:space="preserve">        &lt;xs:element name="IfcClosedShell" type="ifc:IfcClosedShell" substitutionGroup="ifc:IfcConnectedFaceSet" nillable="true"/&gt;</t>
  </si>
  <si>
    <t>IfcClosedShell</t>
  </si>
  <si>
    <t>IfcConnectedFaceSet</t>
  </si>
  <si>
    <t xml:space="preserve">        &lt;xs:element name="IfcCoil" type="ifc:IfcCoil" substitutionGroup="ifc:IfcEnergyConversionDevice" nillable="true"/&gt;</t>
  </si>
  <si>
    <t>IfcCoil</t>
  </si>
  <si>
    <t xml:space="preserve">        &lt;xs:element name="IfcCoilType" type="ifc:IfcCoilType" substitutionGroup="ifc:IfcEnergyConversionDeviceType" nillable="true"/&gt;</t>
  </si>
  <si>
    <t>IfcCoilType</t>
  </si>
  <si>
    <t xml:space="preserve">        &lt;xs:element name="IfcColourRgb" type="ifc:IfcColourRgb" substitutionGroup="ifc:IfcColourSpecification" nillable="true"/&gt;</t>
  </si>
  <si>
    <t>IfcColourRgb</t>
  </si>
  <si>
    <t>IfcColourSpecification</t>
  </si>
  <si>
    <t xml:space="preserve">        &lt;xs:element name="IfcColourRgbList" type="ifc:IfcColourRgbList" substitutionGroup="ifc:IfcPresentationItem" nillable="true"/&gt;</t>
  </si>
  <si>
    <t>IfcColourRgbList</t>
  </si>
  <si>
    <t>IfcPresentationItem</t>
  </si>
  <si>
    <t xml:space="preserve">        &lt;xs:element name="IfcColourSpecification" type="ifc:IfcColourSpecification" abstract="true" substitutionGroup="ifc:IfcPresentationItem" nillable="true"/&gt;</t>
  </si>
  <si>
    <t xml:space="preserve">        &lt;xs:element name="IfcColumn" type="ifc:IfcColumn" substitutionGroup="ifc:IfcBuildingElement" nillable="true"/&gt;</t>
  </si>
  <si>
    <t>IfcColumn</t>
  </si>
  <si>
    <t xml:space="preserve">        &lt;xs:element name="IfcColumnStandardCase" type="ifc:IfcColumnStandardCase" substitutionGroup="ifc:IfcColumn" nillable="true"/&gt;</t>
  </si>
  <si>
    <t>IfcColumnStandardCase</t>
  </si>
  <si>
    <t xml:space="preserve">        &lt;xs:element name="IfcColumnType" type="ifc:IfcColumnType" substitutionGroup="ifc:IfcBuildingElementType" nillable="true"/&gt;</t>
  </si>
  <si>
    <t>IfcColumnType</t>
  </si>
  <si>
    <t xml:space="preserve">        &lt;xs:element name="IfcCommunicationsAppliance" type="ifc:IfcCommunicationsAppliance" substitutionGroup="ifc:IfcFlowTerminal" nillable="true"/&gt;</t>
  </si>
  <si>
    <t>IfcCommunicationsAppliance</t>
  </si>
  <si>
    <t xml:space="preserve">        &lt;xs:element name="IfcCommunicationsApplianceType" type="ifc:IfcCommunicationsApplianceType" substitutionGroup="ifc:IfcFlowTerminalType" nillable="true"/&gt;</t>
  </si>
  <si>
    <t>IfcCommunicationsApplianceType</t>
  </si>
  <si>
    <t xml:space="preserve">        &lt;xs:element name="IfcComplexProperty" type="ifc:IfcComplexProperty" substitutionGroup="ifc:IfcProperty" nillable="true"/&gt;</t>
  </si>
  <si>
    <t>IfcComplexProperty</t>
  </si>
  <si>
    <t>IfcProperty</t>
  </si>
  <si>
    <t xml:space="preserve">        &lt;xs:element name="IfcComplexPropertyTemplate" type="ifc:IfcComplexPropertyTemplate" substitutionGroup="ifc:IfcPropertyTemplate" nillable="true"/&gt;</t>
  </si>
  <si>
    <t>IfcComplexPropertyTemplate</t>
  </si>
  <si>
    <t>IfcPropertyTemplate</t>
  </si>
  <si>
    <t xml:space="preserve">        &lt;xs:element name="IfcCompositeCurve" type="ifc:IfcCompositeCurve" substitutionGroup="ifc:IfcBoundedCurve" nillable="true"/&gt;</t>
  </si>
  <si>
    <t>IfcCompositeCurve</t>
  </si>
  <si>
    <t xml:space="preserve">        &lt;xs:element name="IfcCompositeCurveOnSurface" type="ifc:IfcCompositeCurveOnSurface" substitutionGroup="ifc:IfcCompositeCurve" nillable="true"/&gt;</t>
  </si>
  <si>
    <t xml:space="preserve">        &lt;xs:element name="IfcCompositeCurveSegment" type="ifc:IfcCompositeCurveSegment" substitutionGroup="ifc:IfcGeometricRepresentationItem" nillable="true"/&gt;</t>
  </si>
  <si>
    <t>IfcCompositeCurveSegment</t>
  </si>
  <si>
    <t xml:space="preserve">        &lt;xs:element name="IfcCompositeProfileDef" type="ifc:IfcCompositeProfileDef" substitutionGroup="ifc:IfcProfileDef" nillable="true"/&gt;</t>
  </si>
  <si>
    <t>IfcCompositeProfileDef</t>
  </si>
  <si>
    <t xml:space="preserve">        &lt;xs:element name="IfcCompressor" type="ifc:IfcCompressor" substitutionGroup="ifc:IfcFlowMovingDevice" nillable="true"/&gt;</t>
  </si>
  <si>
    <t>IfcCompressor</t>
  </si>
  <si>
    <t>IfcFlowMovingDevice</t>
  </si>
  <si>
    <t xml:space="preserve">        &lt;xs:element name="IfcCompressorType" type="ifc:IfcCompressorType" substitutionGroup="ifc:IfcFlowMovingDeviceType" nillable="true"/&gt;</t>
  </si>
  <si>
    <t>IfcCompressorType</t>
  </si>
  <si>
    <t>IfcFlowMovingDeviceType</t>
  </si>
  <si>
    <t xml:space="preserve">        &lt;xs:element name="IfcCondenser" type="ifc:IfcCondenser" substitutionGroup="ifc:IfcEnergyConversionDevice" nillable="true"/&gt;</t>
  </si>
  <si>
    <t>IfcCondenser</t>
  </si>
  <si>
    <t xml:space="preserve">        &lt;xs:element name="IfcCondenserType" type="ifc:IfcCondenserType" substitutionGroup="ifc:IfcEnergyConversionDeviceType" nillable="true"/&gt;</t>
  </si>
  <si>
    <t>IfcCondenserType</t>
  </si>
  <si>
    <t xml:space="preserve">        &lt;xs:element name="IfcConic" type="ifc:IfcConic" abstract="true" substitutionGroup="ifc:IfcCurve" nillable="true"/&gt;</t>
  </si>
  <si>
    <t xml:space="preserve">        &lt;xs:element name="IfcConnectedFaceSet" type="ifc:IfcConnectedFaceSet" substitutionGroup="ifc:IfcTopologicalRepresentationItem" nillable="true"/&gt;</t>
  </si>
  <si>
    <t>IfcTopologicalRepresentationItem</t>
  </si>
  <si>
    <t xml:space="preserve">        &lt;xs:element name="IfcConnectionCurveGeometry" type="ifc:IfcConnectionCurveGeometry" substitutionGroup="ifc:IfcConnectionGeometry" nillable="true"/&gt;</t>
  </si>
  <si>
    <t>IfcConnectionCurveGeometry</t>
  </si>
  <si>
    <t>IfcConnectionGeometry</t>
  </si>
  <si>
    <t xml:space="preserve">        &lt;xs:element name="IfcConnectionGeometry" type="ifc:IfcConnectionGeometry" abstract="true" substitutionGroup="ifc:Entity" nillable="true"/&gt;</t>
  </si>
  <si>
    <t xml:space="preserve">        &lt;xs:element name="IfcConnectionPointEccentricity" type="ifc:IfcConnectionPointEccentricity" substitutionGroup="ifc:IfcConnectionPointGeometry" nillable="true"/&gt;</t>
  </si>
  <si>
    <t>IfcConnectionPointEccentricity</t>
  </si>
  <si>
    <t>IfcConnectionPointGeometry</t>
  </si>
  <si>
    <t xml:space="preserve">        &lt;xs:element name="IfcConnectionPointGeometry" type="ifc:IfcConnectionPointGeometry" substitutionGroup="ifc:IfcConnectionGeometry" nillable="true"/&gt;</t>
  </si>
  <si>
    <t xml:space="preserve">        &lt;xs:element name="IfcConnectionSurfaceGeometry" type="ifc:IfcConnectionSurfaceGeometry" substitutionGroup="ifc:IfcConnectionGeometry" nillable="true"/&gt;</t>
  </si>
  <si>
    <t>IfcConnectionSurfaceGeometry</t>
  </si>
  <si>
    <t xml:space="preserve">        &lt;xs:element name="IfcConnectionVolumeGeometry" type="ifc:IfcConnectionVolumeGeometry" substitutionGroup="ifc:IfcConnectionGeometry" nillable="true"/&gt;</t>
  </si>
  <si>
    <t>IfcConnectionVolumeGeometry</t>
  </si>
  <si>
    <t xml:space="preserve">        &lt;xs:element name="IfcConstraint" type="ifc:IfcConstraint" abstract="true" substitutionGroup="ifc:Entity" nillable="true"/&gt;</t>
  </si>
  <si>
    <t>IfcConstraint</t>
  </si>
  <si>
    <t xml:space="preserve">        &lt;xs:element name="IfcConstructionEquipmentResource" type="ifc:IfcConstructionEquipmentResource" substitutionGroup="ifc:IfcConstructionResource" nillable="true"/&gt;</t>
  </si>
  <si>
    <t>IfcConstructionEquipmentResource</t>
  </si>
  <si>
    <t>IfcConstructionResource</t>
  </si>
  <si>
    <t xml:space="preserve">        &lt;xs:element name="IfcConstructionEquipmentResourceType" type="ifc:IfcConstructionEquipmentResourceType" substitutionGroup="ifc:IfcConstructionResourceType" nillable="true"/&gt;</t>
  </si>
  <si>
    <t>IfcConstructionEquipmentResourceType</t>
  </si>
  <si>
    <t>IfcConstructionResourceType</t>
  </si>
  <si>
    <t xml:space="preserve">        &lt;xs:element name="IfcConstructionMaterialResource" type="ifc:IfcConstructionMaterialResource" substitutionGroup="ifc:IfcConstructionResource" nillable="true"/&gt;</t>
  </si>
  <si>
    <t>IfcConstructionMaterialResource</t>
  </si>
  <si>
    <t xml:space="preserve">        &lt;xs:element name="IfcConstructionMaterialResourceType" type="ifc:IfcConstructionMaterialResourceType" substitutionGroup="ifc:IfcConstructionResourceType" nillable="true"/&gt;</t>
  </si>
  <si>
    <t>IfcConstructionMaterialResourceType</t>
  </si>
  <si>
    <t xml:space="preserve">        &lt;xs:element name="IfcConstructionProductResource" type="ifc:IfcConstructionProductResource" substitutionGroup="ifc:IfcConstructionResource" nillable="true"/&gt;</t>
  </si>
  <si>
    <t>IfcConstructionProductResource</t>
  </si>
  <si>
    <t xml:space="preserve">        &lt;xs:element name="IfcConstructionProductResourceType" type="ifc:IfcConstructionProductResourceType" substitutionGroup="ifc:IfcConstructionResourceType" nillable="true"/&gt;</t>
  </si>
  <si>
    <t>IfcConstructionProductResourceType</t>
  </si>
  <si>
    <t xml:space="preserve">        &lt;xs:element name="IfcConstructionResource" type="ifc:IfcConstructionResource" abstract="true" substitutionGroup="ifc:IfcResource" nillable="true"/&gt;</t>
  </si>
  <si>
    <t>IfcResource</t>
  </si>
  <si>
    <t xml:space="preserve">        &lt;xs:element name="IfcConstructionResourceType" type="ifc:IfcConstructionResourceType" abstract="true" substitutionGroup="ifc:IfcTypeResource" nillable="true"/&gt;</t>
  </si>
  <si>
    <t>IfcTypeResource</t>
  </si>
  <si>
    <t xml:space="preserve">        &lt;xs:element name="IfcContext" type="ifc:IfcContext" abstract="true" substitutionGroup="ifc:IfcObjectDefinition" nillable="true"/&gt;</t>
  </si>
  <si>
    <t>IfcContext</t>
  </si>
  <si>
    <t>IfcObjectDefinition</t>
  </si>
  <si>
    <t xml:space="preserve">        &lt;xs:element name="IfcContextDependentUnit" type="ifc:IfcContextDependentUnit" substitutionGroup="ifc:IfcNamedUnit" nillable="true"/&gt;</t>
  </si>
  <si>
    <t>IfcContextDependentUnit</t>
  </si>
  <si>
    <t>IfcNamedUnit</t>
  </si>
  <si>
    <t xml:space="preserve">        &lt;xs:element name="IfcControl" type="ifc:IfcControl" abstract="true" substitutionGroup="ifc:IfcObject" nillable="true"/&gt;</t>
  </si>
  <si>
    <t xml:space="preserve">        &lt;xs:element name="IfcController" type="ifc:IfcController" substitutionGroup="ifc:IfcDistributionControlElement" nillable="true"/&gt;</t>
  </si>
  <si>
    <t>IfcController</t>
  </si>
  <si>
    <t xml:space="preserve">        &lt;xs:element name="IfcControllerType" type="ifc:IfcControllerType" substitutionGroup="ifc:IfcDistributionControlElementType" nillable="true"/&gt;</t>
  </si>
  <si>
    <t>IfcControllerType</t>
  </si>
  <si>
    <t xml:space="preserve">        &lt;xs:element name="IfcConversionBasedUnit" type="ifc:IfcConversionBasedUnit" substitutionGroup="ifc:IfcNamedUnit" nillable="true"/&gt;</t>
  </si>
  <si>
    <t>IfcConversionBasedUnit</t>
  </si>
  <si>
    <t xml:space="preserve">        &lt;xs:element name="IfcConversionBasedUnitWithOffset" type="ifc:IfcConversionBasedUnitWithOffset" substitutionGroup="ifc:IfcConversionBasedUnit" nillable="true"/&gt;</t>
  </si>
  <si>
    <t>IfcConversionBasedUnitWithOffset</t>
  </si>
  <si>
    <t xml:space="preserve">        &lt;xs:element name="IfcCooledBeam" type="ifc:IfcCooledBeam" substitutionGroup="ifc:IfcEnergyConversionDevice" nillable="true"/&gt;</t>
  </si>
  <si>
    <t>IfcCooledBeam</t>
  </si>
  <si>
    <t xml:space="preserve">        &lt;xs:element name="IfcCooledBeamType" type="ifc:IfcCooledBeamType" substitutionGroup="ifc:IfcEnergyConversionDeviceType" nillable="true"/&gt;</t>
  </si>
  <si>
    <t>IfcCooledBeamType</t>
  </si>
  <si>
    <t xml:space="preserve">        &lt;xs:element name="IfcCoolingTower" type="ifc:IfcCoolingTower" substitutionGroup="ifc:IfcEnergyConversionDevice" nillable="true"/&gt;</t>
  </si>
  <si>
    <t>IfcCoolingTower</t>
  </si>
  <si>
    <t xml:space="preserve">        &lt;xs:element name="IfcCoolingTowerType" type="ifc:IfcCoolingTowerType" substitutionGroup="ifc:IfcEnergyConversionDeviceType" nillable="true"/&gt;</t>
  </si>
  <si>
    <t>IfcCoolingTowerType</t>
  </si>
  <si>
    <t xml:space="preserve">        &lt;xs:element name="IfcCoordinateOperation" type="ifc:IfcCoordinateOperation" abstract="true" substitutionGroup="ifc:Entity" nillable="true"/&gt;</t>
  </si>
  <si>
    <t>IfcCoordinateOperation</t>
  </si>
  <si>
    <t xml:space="preserve">        &lt;xs:element name="IfcCoordinateReferenceSystem" type="ifc:IfcCoordinateReferenceSystem" abstract="true" substitutionGroup="ifc:Entity" nillable="true"/&gt;</t>
  </si>
  <si>
    <t>IfcCoordinateReferenceSystem</t>
  </si>
  <si>
    <t xml:space="preserve">        &lt;xs:element name="IfcCostItem" type="ifc:IfcCostItem" substitutionGroup="ifc:IfcControl" nillable="true"/&gt;</t>
  </si>
  <si>
    <t>IfcCostItem</t>
  </si>
  <si>
    <t xml:space="preserve">        &lt;xs:element name="IfcCostSchedule" type="ifc:IfcCostSchedule" substitutionGroup="ifc:IfcControl" nillable="true"/&gt;</t>
  </si>
  <si>
    <t>IfcCostSchedule</t>
  </si>
  <si>
    <t xml:space="preserve">        &lt;xs:element name="IfcCostValue" type="ifc:IfcCostValue" substitutionGroup="ifc:IfcAppliedValue" nillable="true"/&gt;</t>
  </si>
  <si>
    <t>IfcCostValue</t>
  </si>
  <si>
    <t xml:space="preserve">        &lt;xs:element name="IfcCovering" type="ifc:IfcCovering" substitutionGroup="ifc:IfcBuildingElement" nillable="true"/&gt;</t>
  </si>
  <si>
    <t>IfcCovering</t>
  </si>
  <si>
    <t xml:space="preserve">        &lt;xs:element name="IfcCoveringType" type="ifc:IfcCoveringType" substitutionGroup="ifc:IfcBuildingElementType" nillable="true"/&gt;</t>
  </si>
  <si>
    <t>IfcCoveringType</t>
  </si>
  <si>
    <t xml:space="preserve">        &lt;xs:element name="IfcCrewResource" type="ifc:IfcCrewResource" substitutionGroup="ifc:IfcConstructionResource" nillable="true"/&gt;</t>
  </si>
  <si>
    <t>IfcCrewResource</t>
  </si>
  <si>
    <t xml:space="preserve">        &lt;xs:element name="IfcCrewResourceType" type="ifc:IfcCrewResourceType" substitutionGroup="ifc:IfcConstructionResourceType" nillable="true"/&gt;</t>
  </si>
  <si>
    <t>IfcCrewResourceType</t>
  </si>
  <si>
    <t xml:space="preserve">        &lt;xs:element name="IfcCsgPrimitive3D" type="ifc:IfcCsgPrimitive3D" abstract="true" substitutionGroup="ifc:IfcGeometricRepresentationItem" nillable="true"/&gt;</t>
  </si>
  <si>
    <t xml:space="preserve">        &lt;xs:element name="IfcCsgSolid" type="ifc:IfcCsgSolid" substitutionGroup="ifc:IfcSolidModel" nillable="true"/&gt;</t>
  </si>
  <si>
    <t>IfcCsgSolid</t>
  </si>
  <si>
    <t>IfcSolidModel</t>
  </si>
  <si>
    <t xml:space="preserve">        &lt;xs:element name="IfcCShapeProfileDef" type="ifc:IfcCShapeProfileDef" substitutionGroup="ifc:IfcParameterizedProfileDef" nillable="true"/&gt;</t>
  </si>
  <si>
    <t>IfcCShapeProfileDef</t>
  </si>
  <si>
    <t xml:space="preserve">        &lt;xs:element name="IfcCurrencyRelationship" type="ifc:IfcCurrencyRelationship" substitutionGroup="ifc:IfcResourceLevelRelationship" nillable="true"/&gt;</t>
  </si>
  <si>
    <t>IfcCurrencyRelationship</t>
  </si>
  <si>
    <t xml:space="preserve">        &lt;xs:element name="IfcCurtainWall" type="ifc:IfcCurtainWall" substitutionGroup="ifc:IfcBuildingElement" nillable="true"/&gt;</t>
  </si>
  <si>
    <t>IfcCurtainWall</t>
  </si>
  <si>
    <t xml:space="preserve">        &lt;xs:element name="IfcCurtainWallType" type="ifc:IfcCurtainWallType" substitutionGroup="ifc:IfcBuildingElementType" nillable="true"/&gt;</t>
  </si>
  <si>
    <t>IfcCurtainWallType</t>
  </si>
  <si>
    <t xml:space="preserve">        &lt;xs:element name="IfcCurve" type="ifc:IfcCurve" abstract="true" substitutionGroup="ifc:IfcGeometricRepresentationItem" nillable="true"/&gt;</t>
  </si>
  <si>
    <t xml:space="preserve">        &lt;xs:element name="IfcCurveBoundedPlane" type="ifc:IfcCurveBoundedPlane" substitutionGroup="ifc:IfcBoundedSurface" nillable="true"/&gt;</t>
  </si>
  <si>
    <t>IfcCurveBoundedPlane</t>
  </si>
  <si>
    <t xml:space="preserve">        &lt;xs:element name="IfcCurveBoundedSurface" type="ifc:IfcCurveBoundedSurface" substitutionGroup="ifc:IfcBoundedSurface" nillable="true"/&gt;</t>
  </si>
  <si>
    <t>IfcCurveBoundedSurface</t>
  </si>
  <si>
    <t xml:space="preserve">        &lt;xs:element name="IfcCurveStyle" type="ifc:IfcCurveStyle" substitutionGroup="ifc:IfcPresentationStyle" nillable="true"/&gt;</t>
  </si>
  <si>
    <t>IfcCurveStyle</t>
  </si>
  <si>
    <t>IfcPresentationStyle</t>
  </si>
  <si>
    <t xml:space="preserve">        &lt;xs:element name="IfcCurveStyleFont" type="ifc:IfcCurveStyleFont" substitutionGroup="ifc:IfcPresentationItem" nillable="true"/&gt;</t>
  </si>
  <si>
    <t>IfcCurveStyleFont</t>
  </si>
  <si>
    <t xml:space="preserve">        &lt;xs:element name="IfcCurveStyleFontAndScaling" type="ifc:IfcCurveStyleFontAndScaling" substitutionGroup="ifc:IfcPresentationItem" nillable="true"/&gt;</t>
  </si>
  <si>
    <t>IfcCurveStyleFontAndScaling</t>
  </si>
  <si>
    <t xml:space="preserve">        &lt;xs:element name="IfcCurveStyleFontPattern" type="ifc:IfcCurveStyleFontPattern" substitutionGroup="ifc:IfcPresentationItem" nillable="true"/&gt;</t>
  </si>
  <si>
    <t>IfcCurveStyleFontPattern</t>
  </si>
  <si>
    <t xml:space="preserve">        &lt;xs:element name="IfcCylindricalSurface" type="ifc:IfcCylindricalSurface" substitutionGroup="ifc:IfcElementarySurface" nillable="true"/&gt;</t>
  </si>
  <si>
    <t>IfcCylindricalSurface</t>
  </si>
  <si>
    <t>IfcElementarySurface</t>
  </si>
  <si>
    <t xml:space="preserve">        &lt;xs:element name="IfcDamper" type="ifc:IfcDamper" substitutionGroup="ifc:IfcFlowController" nillable="true"/&gt;</t>
  </si>
  <si>
    <t>IfcDamper</t>
  </si>
  <si>
    <t xml:space="preserve">        &lt;xs:element name="IfcDamperType" type="ifc:IfcDamperType" substitutionGroup="ifc:IfcFlowControllerType" nillable="true"/&gt;</t>
  </si>
  <si>
    <t>IfcDamperType</t>
  </si>
  <si>
    <t xml:space="preserve">        &lt;xs:element name="IfcDerivedProfileDef" type="ifc:IfcDerivedProfileDef" substitutionGroup="ifc:IfcProfileDef" nillable="true"/&gt;</t>
  </si>
  <si>
    <t>IfcDerivedProfileDef</t>
  </si>
  <si>
    <t xml:space="preserve">        &lt;xs:element name="IfcDerivedUnit" type="ifc:IfcDerivedUnit" substitutionGroup="ifc:Entity" nillable="true"/&gt;</t>
  </si>
  <si>
    <t>IfcDerivedUnit</t>
  </si>
  <si>
    <t xml:space="preserve">        &lt;xs:element name="IfcDerivedUnitElement" type="ifc:IfcDerivedUnitElement" substitutionGroup="ifc:Entity" nillable="true"/&gt;</t>
  </si>
  <si>
    <t>IfcDerivedUnitElement</t>
  </si>
  <si>
    <t xml:space="preserve">        &lt;xs:element name="IfcDimensionalExponents" type="ifc:IfcDimensionalExponents" substitutionGroup="ifc:Entity" nillable="true"/&gt;</t>
  </si>
  <si>
    <t>IfcDimensionalExponents</t>
  </si>
  <si>
    <t xml:space="preserve">        &lt;xs:element name="IfcDirection" type="ifc:IfcDirection" substitutionGroup="ifc:IfcGeometricRepresentationItem" nillable="true"/&gt;</t>
  </si>
  <si>
    <t>IfcDirection</t>
  </si>
  <si>
    <t xml:space="preserve">        &lt;xs:element name="IfcDiscreteAccessory" type="ifc:IfcDiscreteAccessory" substitutionGroup="ifc:IfcElementComponent" nillable="true"/&gt;</t>
  </si>
  <si>
    <t>IfcDiscreteAccessory</t>
  </si>
  <si>
    <t xml:space="preserve">        &lt;xs:element name="IfcDiscreteAccessoryType" type="ifc:IfcDiscreteAccessoryType" substitutionGroup="ifc:IfcElementComponentType" nillable="true"/&gt;</t>
  </si>
  <si>
    <t>IfcDiscreteAccessoryType</t>
  </si>
  <si>
    <t xml:space="preserve">        &lt;xs:element name="IfcDistributionChamberElement" type="ifc:IfcDistributionChamberElement" substitutionGroup="ifc:IfcDistributionFlowElement" nillable="true"/&gt;</t>
  </si>
  <si>
    <t>IfcDistributionChamberElement</t>
  </si>
  <si>
    <t>IfcDistributionFlowElement</t>
  </si>
  <si>
    <t xml:space="preserve">        &lt;xs:element name="IfcDistributionChamberElementType" type="ifc:IfcDistributionChamberElementType" substitutionGroup="ifc:IfcDistributionFlowElementType" nillable="true"/&gt;</t>
  </si>
  <si>
    <t>IfcDistributionChamberElementType</t>
  </si>
  <si>
    <t>IfcDistributionFlowElementType</t>
  </si>
  <si>
    <t xml:space="preserve">        &lt;xs:element name="IfcDistributionCircuit" type="ifc:IfcDistributionCircuit" substitutionGroup="ifc:IfcDistributionSystem" nillable="true"/&gt;</t>
  </si>
  <si>
    <t>IfcDistributionCircuit</t>
  </si>
  <si>
    <t>IfcDistributionSystem</t>
  </si>
  <si>
    <t xml:space="preserve">        &lt;xs:element name="IfcDistributionControlElement" type="ifc:IfcDistributionControlElement" substitutionGroup="ifc:IfcDistributionElement" nillable="true"/&gt;</t>
  </si>
  <si>
    <t>IfcDistributionElement</t>
  </si>
  <si>
    <t xml:space="preserve">        &lt;xs:element name="IfcDistributionControlElementType" type="ifc:IfcDistributionControlElementType" abstract="true" substitutionGroup="ifc:IfcDistributionElementType" nillable="true"/&gt;</t>
  </si>
  <si>
    <t>IfcDistributionElementType</t>
  </si>
  <si>
    <t xml:space="preserve">        &lt;xs:element name="IfcDistributionElement" type="ifc:IfcDistributionElement" substitutionGroup="ifc:IfcElement" nillable="true"/&gt;</t>
  </si>
  <si>
    <t xml:space="preserve">        &lt;xs:element name="IfcDistributionElementType" type="ifc:IfcDistributionElementType" substitutionGroup="ifc:IfcElementType" nillable="true"/&gt;</t>
  </si>
  <si>
    <t xml:space="preserve">        &lt;xs:element name="IfcDistributionFlowElement" type="ifc:IfcDistributionFlowElement" substitutionGroup="ifc:IfcDistributionElement" nillable="true"/&gt;</t>
  </si>
  <si>
    <t xml:space="preserve">        &lt;xs:element name="IfcDistributionFlowElementType" type="ifc:IfcDistributionFlowElementType" abstract="true" substitutionGroup="ifc:IfcDistributionElementType" nillable="true"/&gt;</t>
  </si>
  <si>
    <t xml:space="preserve">        &lt;xs:element name="IfcDistributionPort" type="ifc:IfcDistributionPort" substitutionGroup="ifc:IfcPort" nillable="true"/&gt;</t>
  </si>
  <si>
    <t>IfcDistributionPort</t>
  </si>
  <si>
    <t>IfcPort</t>
  </si>
  <si>
    <t xml:space="preserve">        &lt;xs:element name="IfcDistributionSystem" type="ifc:IfcDistributionSystem" substitutionGroup="ifc:IfcSystem" nillable="true"/&gt;</t>
  </si>
  <si>
    <t xml:space="preserve">        &lt;xs:element name="IfcDocumentInformation" type="ifc:IfcDocumentInformation" substitutionGroup="ifc:IfcExternalInformation" nillable="true"/&gt;</t>
  </si>
  <si>
    <t>IfcDocumentInformation</t>
  </si>
  <si>
    <t xml:space="preserve">        &lt;xs:element name="IfcDocumentInformationRelationship" type="ifc:IfcDocumentInformationRelationship" substitutionGroup="ifc:IfcResourceLevelRelationship" nillable="true"/&gt;</t>
  </si>
  <si>
    <t>IfcDocumentInformationRelationship</t>
  </si>
  <si>
    <t xml:space="preserve">        &lt;xs:element name="IfcDocumentReference" type="ifc:IfcDocumentReference" substitutionGroup="ifc:IfcExternalReference" nillable="true"/&gt;</t>
  </si>
  <si>
    <t>IfcDocumentReference</t>
  </si>
  <si>
    <t xml:space="preserve">        &lt;xs:element name="IfcDoor" type="ifc:IfcDoor" substitutionGroup="ifc:IfcBuildingElement" nillable="true"/&gt;</t>
  </si>
  <si>
    <t>IfcDoor</t>
  </si>
  <si>
    <t xml:space="preserve">        &lt;xs:element name="IfcDoorLiningProperties" type="ifc:IfcDoorLiningProperties" substitutionGroup="ifc:IfcPreDefinedPropertySet" nillable="true"/&gt;</t>
  </si>
  <si>
    <t>IfcDoorLiningProperties</t>
  </si>
  <si>
    <t>IfcPreDefinedPropertySet</t>
  </si>
  <si>
    <t xml:space="preserve">        &lt;xs:element name="IfcDoorPanelProperties" type="ifc:IfcDoorPanelProperties" substitutionGroup="ifc:IfcPreDefinedPropertySet" nillable="true"/&gt;</t>
  </si>
  <si>
    <t>IfcDoorPanelProperties</t>
  </si>
  <si>
    <t xml:space="preserve">        &lt;xs:element name="IfcDoorStandardCase" type="ifc:IfcDoorStandardCase" substitutionGroup="ifc:IfcDoor" nillable="true"/&gt;</t>
  </si>
  <si>
    <t>IfcDoorStandardCase</t>
  </si>
  <si>
    <t xml:space="preserve">        &lt;xs:element name="IfcDoorStyle" type="ifc:IfcDoorStyle" substitutionGroup="ifc:IfcTypeProduct" nillable="true"/&gt;</t>
  </si>
  <si>
    <t>IfcDoorStyle</t>
  </si>
  <si>
    <t>IfcTypeProduct</t>
  </si>
  <si>
    <t xml:space="preserve">        &lt;xs:element name="IfcDoorType" type="ifc:IfcDoorType" substitutionGroup="ifc:IfcBuildingElementType" nillable="true"/&gt;</t>
  </si>
  <si>
    <t>IfcDoorType</t>
  </si>
  <si>
    <t xml:space="preserve">        &lt;xs:element name="IfcDraughtingPreDefinedColour" type="ifc:IfcDraughtingPreDefinedColour" substitutionGroup="ifc:IfcPreDefinedColour" nillable="true"/&gt;</t>
  </si>
  <si>
    <t>IfcDraughtingPreDefinedColour</t>
  </si>
  <si>
    <t>IfcPreDefinedColour</t>
  </si>
  <si>
    <t xml:space="preserve">        &lt;xs:element name="IfcDraughtingPreDefinedCurveFont" type="ifc:IfcDraughtingPreDefinedCurveFont" substitutionGroup="ifc:IfcPreDefinedCurveFont" nillable="true"/&gt;</t>
  </si>
  <si>
    <t>IfcDraughtingPreDefinedCurveFont</t>
  </si>
  <si>
    <t>IfcPreDefinedCurveFont</t>
  </si>
  <si>
    <t xml:space="preserve">        &lt;xs:element name="IfcDuctFitting" type="ifc:IfcDuctFitting" substitutionGroup="ifc:IfcFlowFitting" nillable="true"/&gt;</t>
  </si>
  <si>
    <t>IfcDuctFitting</t>
  </si>
  <si>
    <t xml:space="preserve">        &lt;xs:element name="IfcDuctFittingType" type="ifc:IfcDuctFittingType" substitutionGroup="ifc:IfcFlowFittingType" nillable="true"/&gt;</t>
  </si>
  <si>
    <t>IfcDuctFittingType</t>
  </si>
  <si>
    <t xml:space="preserve">        &lt;xs:element name="IfcDuctSegment" type="ifc:IfcDuctSegment" substitutionGroup="ifc:IfcFlowSegment" nillable="true"/&gt;</t>
  </si>
  <si>
    <t>IfcDuctSegment</t>
  </si>
  <si>
    <t xml:space="preserve">        &lt;xs:element name="IfcDuctSegmentType" type="ifc:IfcDuctSegmentType" substitutionGroup="ifc:IfcFlowSegmentType" nillable="true"/&gt;</t>
  </si>
  <si>
    <t>IfcDuctSegmentType</t>
  </si>
  <si>
    <t xml:space="preserve">        &lt;xs:element name="IfcDuctSilencer" type="ifc:IfcDuctSilencer" substitutionGroup="ifc:IfcFlowTreatmentDevice" nillable="true"/&gt;</t>
  </si>
  <si>
    <t>IfcDuctSilencer</t>
  </si>
  <si>
    <t>IfcFlowTreatmentDevice</t>
  </si>
  <si>
    <t xml:space="preserve">        &lt;xs:element name="IfcDuctSilencerType" type="ifc:IfcDuctSilencerType" substitutionGroup="ifc:IfcFlowTreatmentDeviceType" nillable="true"/&gt;</t>
  </si>
  <si>
    <t>IfcDuctSilencerType</t>
  </si>
  <si>
    <t>IfcFlowTreatmentDeviceType</t>
  </si>
  <si>
    <t xml:space="preserve">        &lt;xs:element name="IfcEdge" type="ifc:IfcEdge" substitutionGroup="ifc:IfcTopologicalRepresentationItem" nillable="true"/&gt;</t>
  </si>
  <si>
    <t>IfcEdge</t>
  </si>
  <si>
    <t xml:space="preserve">        &lt;xs:element name="IfcEdgeCurve" type="ifc:IfcEdgeCurve" substitutionGroup="ifc:IfcEdge" nillable="true"/&gt;</t>
  </si>
  <si>
    <t>IfcEdgeCurve</t>
  </si>
  <si>
    <t xml:space="preserve">        &lt;xs:element name="IfcEdgeLoop" type="ifc:IfcEdgeLoop" substitutionGroup="ifc:IfcLoop" nillable="true"/&gt;</t>
  </si>
  <si>
    <t>IfcEdgeLoop</t>
  </si>
  <si>
    <t>IfcLoop</t>
  </si>
  <si>
    <t xml:space="preserve">        &lt;xs:element name="IfcElectricAppliance" type="ifc:IfcElectricAppliance" substitutionGroup="ifc:IfcFlowTerminal" nillable="true"/&gt;</t>
  </si>
  <si>
    <t>IfcElectricAppliance</t>
  </si>
  <si>
    <t xml:space="preserve">        &lt;xs:element name="IfcElectricApplianceType" type="ifc:IfcElectricApplianceType" substitutionGroup="ifc:IfcFlowTerminalType" nillable="true"/&gt;</t>
  </si>
  <si>
    <t>IfcElectricApplianceType</t>
  </si>
  <si>
    <t xml:space="preserve">        &lt;xs:element name="IfcElectricDistributionBoard" type="ifc:IfcElectricDistributionBoard" substitutionGroup="ifc:IfcFlowController" nillable="true"/&gt;</t>
  </si>
  <si>
    <t>IfcElectricDistributionBoard</t>
  </si>
  <si>
    <t xml:space="preserve">        &lt;xs:element name="IfcElectricDistributionBoardType" type="ifc:IfcElectricDistributionBoardType" substitutionGroup="ifc:IfcFlowControllerType" nillable="true"/&gt;</t>
  </si>
  <si>
    <t>IfcElectricDistributionBoardType</t>
  </si>
  <si>
    <t xml:space="preserve">        &lt;xs:element name="IfcElectricFlowStorageDevice" type="ifc:IfcElectricFlowStorageDevice" substitutionGroup="ifc:IfcFlowStorageDevice" nillable="true"/&gt;</t>
  </si>
  <si>
    <t>IfcElectricFlowStorageDevice</t>
  </si>
  <si>
    <t>IfcFlowStorageDevice</t>
  </si>
  <si>
    <t xml:space="preserve">        &lt;xs:element name="IfcElectricFlowStorageDeviceType" type="ifc:IfcElectricFlowStorageDeviceType" substitutionGroup="ifc:IfcFlowStorageDeviceType" nillable="true"/&gt;</t>
  </si>
  <si>
    <t>IfcElectricFlowStorageDeviceType</t>
  </si>
  <si>
    <t>IfcFlowStorageDeviceType</t>
  </si>
  <si>
    <t xml:space="preserve">        &lt;xs:element name="IfcElectricGenerator" type="ifc:IfcElectricGenerator" substitutionGroup="ifc:IfcEnergyConversionDevice" nillable="true"/&gt;</t>
  </si>
  <si>
    <t>IfcElectricGenerator</t>
  </si>
  <si>
    <t xml:space="preserve">        &lt;xs:element name="IfcElectricGeneratorType" type="ifc:IfcElectricGeneratorType" substitutionGroup="ifc:IfcEnergyConversionDeviceType" nillable="true"/&gt;</t>
  </si>
  <si>
    <t>IfcElectricGeneratorType</t>
  </si>
  <si>
    <t xml:space="preserve">        &lt;xs:element name="IfcElectricMotor" type="ifc:IfcElectricMotor" substitutionGroup="ifc:IfcEnergyConversionDevice" nillable="true"/&gt;</t>
  </si>
  <si>
    <t>IfcElectricMotor</t>
  </si>
  <si>
    <t xml:space="preserve">        &lt;xs:element name="IfcElectricMotorType" type="ifc:IfcElectricMotorType" substitutionGroup="ifc:IfcEnergyConversionDeviceType" nillable="true"/&gt;</t>
  </si>
  <si>
    <t>IfcElectricMotorType</t>
  </si>
  <si>
    <t xml:space="preserve">        &lt;xs:element name="IfcElectricTimeControl" type="ifc:IfcElectricTimeControl" substitutionGroup="ifc:IfcFlowController" nillable="true"/&gt;</t>
  </si>
  <si>
    <t>IfcElectricTimeControl</t>
  </si>
  <si>
    <t xml:space="preserve">        &lt;xs:element name="IfcElectricTimeControlType" type="ifc:IfcElectricTimeControlType" substitutionGroup="ifc:IfcFlowControllerType" nillable="true"/&gt;</t>
  </si>
  <si>
    <t>IfcElectricTimeControlType</t>
  </si>
  <si>
    <t xml:space="preserve">        &lt;xs:element name="IfcElement" type="ifc:IfcElement" abstract="true" substitutionGroup="ifc:IfcProduct" nillable="true"/&gt;</t>
  </si>
  <si>
    <t xml:space="preserve">        &lt;xs:element name="IfcElementarySurface" type="ifc:IfcElementarySurface" abstract="true" substitutionGroup="ifc:IfcSurface" nillable="true"/&gt;</t>
  </si>
  <si>
    <t xml:space="preserve">        &lt;xs:element name="IfcElementAssembly" type="ifc:IfcElementAssembly" substitutionGroup="ifc:IfcElement" nillable="true"/&gt;</t>
  </si>
  <si>
    <t>IfcElementAssembly</t>
  </si>
  <si>
    <t xml:space="preserve">        &lt;xs:element name="IfcElementAssemblyType" type="ifc:IfcElementAssemblyType" substitutionGroup="ifc:IfcElementType" nillable="true"/&gt;</t>
  </si>
  <si>
    <t>IfcElementAssemblyType</t>
  </si>
  <si>
    <t xml:space="preserve">        &lt;xs:element name="IfcElementComponent" type="ifc:IfcElementComponent" abstract="true" substitutionGroup="ifc:IfcElement" nillable="true"/&gt;</t>
  </si>
  <si>
    <t xml:space="preserve">        &lt;xs:element name="IfcElementComponentType" type="ifc:IfcElementComponentType" abstract="true" substitutionGroup="ifc:IfcElementType" nillable="true"/&gt;</t>
  </si>
  <si>
    <t xml:space="preserve">        &lt;xs:element name="IfcElementQuantity" type="ifc:IfcElementQuantity" substitutionGroup="ifc:IfcQuantitySet" nillable="true"/&gt;</t>
  </si>
  <si>
    <t>IfcElementQuantity</t>
  </si>
  <si>
    <t>IfcQuantitySet</t>
  </si>
  <si>
    <t xml:space="preserve">        &lt;xs:element name="IfcElementType" type="ifc:IfcElementType" abstract="true" substitutionGroup="ifc:IfcTypeProduct" nillable="true"/&gt;</t>
  </si>
  <si>
    <t xml:space="preserve">        &lt;xs:element name="IfcEllipse" type="ifc:IfcEllipse" substitutionGroup="ifc:IfcConic" nillable="true"/&gt;</t>
  </si>
  <si>
    <t>IfcEllipse</t>
  </si>
  <si>
    <t xml:space="preserve">        &lt;xs:element name="IfcEllipseProfileDef" type="ifc:IfcEllipseProfileDef" substitutionGroup="ifc:IfcParameterizedProfileDef" nillable="true"/&gt;</t>
  </si>
  <si>
    <t>IfcEllipseProfileDef</t>
  </si>
  <si>
    <t xml:space="preserve">        &lt;xs:element name="IfcEnergyConversionDevice" type="ifc:IfcEnergyConversionDevice" substitutionGroup="ifc:IfcDistributionFlowElement" nillable="true"/&gt;</t>
  </si>
  <si>
    <t xml:space="preserve">        &lt;xs:element name="IfcEnergyConversionDeviceType" type="ifc:IfcEnergyConversionDeviceType" abstract="true" substitutionGroup="ifc:IfcDistributionFlowElementType" nillable="true"/&gt;</t>
  </si>
  <si>
    <t xml:space="preserve">        &lt;xs:element name="IfcEngine" type="ifc:IfcEngine" substitutionGroup="ifc:IfcEnergyConversionDevice" nillable="true"/&gt;</t>
  </si>
  <si>
    <t>IfcEngine</t>
  </si>
  <si>
    <t xml:space="preserve">        &lt;xs:element name="IfcEngineType" type="ifc:IfcEngineType" substitutionGroup="ifc:IfcEnergyConversionDeviceType" nillable="true"/&gt;</t>
  </si>
  <si>
    <t>IfcEngineType</t>
  </si>
  <si>
    <t xml:space="preserve">        &lt;xs:element name="IfcEvaporativeCooler" type="ifc:IfcEvaporativeCooler" substitutionGroup="ifc:IfcEnergyConversionDevice" nillable="true"/&gt;</t>
  </si>
  <si>
    <t>IfcEvaporativeCooler</t>
  </si>
  <si>
    <t xml:space="preserve">        &lt;xs:element name="IfcEvaporativeCoolerType" type="ifc:IfcEvaporativeCoolerType" substitutionGroup="ifc:IfcEnergyConversionDeviceType" nillable="true"/&gt;</t>
  </si>
  <si>
    <t>IfcEvaporativeCoolerType</t>
  </si>
  <si>
    <t xml:space="preserve">        &lt;xs:element name="IfcEvaporator" type="ifc:IfcEvaporator" substitutionGroup="ifc:IfcEnergyConversionDevice" nillable="true"/&gt;</t>
  </si>
  <si>
    <t>IfcEvaporator</t>
  </si>
  <si>
    <t xml:space="preserve">        &lt;xs:element name="IfcEvaporatorType" type="ifc:IfcEvaporatorType" substitutionGroup="ifc:IfcEnergyConversionDeviceType" nillable="true"/&gt;</t>
  </si>
  <si>
    <t>IfcEvaporatorType</t>
  </si>
  <si>
    <t xml:space="preserve">        &lt;xs:element name="IfcEvent" type="ifc:IfcEvent" substitutionGroup="ifc:IfcProcess" nillable="true"/&gt;</t>
  </si>
  <si>
    <t>IfcEvent</t>
  </si>
  <si>
    <t>IfcProcess</t>
  </si>
  <si>
    <t xml:space="preserve">        &lt;xs:element name="IfcEventTime" type="ifc:IfcEventTime" substitutionGroup="ifc:IfcSchedulingTime" nillable="true"/&gt;</t>
  </si>
  <si>
    <t>IfcEventTime</t>
  </si>
  <si>
    <t>IfcSchedulingTime</t>
  </si>
  <si>
    <t xml:space="preserve">        &lt;xs:element name="IfcEventType" type="ifc:IfcEventType" substitutionGroup="ifc:IfcTypeProcess" nillable="true"/&gt;</t>
  </si>
  <si>
    <t>IfcEventType</t>
  </si>
  <si>
    <t>IfcTypeProcess</t>
  </si>
  <si>
    <t xml:space="preserve">        &lt;xs:element name="IfcExtendedProperties" type="ifc:IfcExtendedProperties" abstract="true" substitutionGroup="ifc:IfcPropertyAbstraction" nillable="true"/&gt;</t>
  </si>
  <si>
    <t>IfcExtendedProperties</t>
  </si>
  <si>
    <t>IfcPropertyAbstraction</t>
  </si>
  <si>
    <t xml:space="preserve">        &lt;xs:element name="IfcExternalInformation" type="ifc:IfcExternalInformation" abstract="true" substitutionGroup="ifc:Entity" nillable="true"/&gt;</t>
  </si>
  <si>
    <t xml:space="preserve">        &lt;xs:element name="IfcExternallyDefinedHatchStyle" type="ifc:IfcExternallyDefinedHatchStyle" substitutionGroup="ifc:IfcExternalReference" nillable="true"/&gt;</t>
  </si>
  <si>
    <t>IfcExternallyDefinedHatchStyle</t>
  </si>
  <si>
    <t xml:space="preserve">        &lt;xs:element name="IfcExternallyDefinedSurfaceStyle" type="ifc:IfcExternallyDefinedSurfaceStyle" substitutionGroup="ifc:IfcExternalReference" nillable="true"/&gt;</t>
  </si>
  <si>
    <t>IfcExternallyDefinedSurfaceStyle</t>
  </si>
  <si>
    <t xml:space="preserve">        &lt;xs:element name="IfcExternallyDefinedTextFont" type="ifc:IfcExternallyDefinedTextFont" substitutionGroup="ifc:IfcExternalReference" nillable="true"/&gt;</t>
  </si>
  <si>
    <t>IfcExternallyDefinedTextFont</t>
  </si>
  <si>
    <t xml:space="preserve">        &lt;xs:element name="IfcExternalReference" type="ifc:IfcExternalReference" abstract="true" substitutionGroup="ifc:Entity" nillable="true"/&gt;</t>
  </si>
  <si>
    <t xml:space="preserve">        &lt;xs:element name="IfcExternalReferenceRelationship" type="ifc:IfcExternalReferenceRelationship" substitutionGroup="ifc:IfcResourceLevelRelationship" nillable="true"/&gt;</t>
  </si>
  <si>
    <t>IfcExternalReferenceRelationship</t>
  </si>
  <si>
    <t xml:space="preserve">        &lt;xs:element name="IfcExternalSpatialElement" type="ifc:IfcExternalSpatialElement" substitutionGroup="ifc:IfcExternalSpatialStructureElement" nillable="true"/&gt;</t>
  </si>
  <si>
    <t>IfcExternalSpatialElement</t>
  </si>
  <si>
    <t>IfcExternalSpatialStructureElement</t>
  </si>
  <si>
    <t xml:space="preserve">        &lt;xs:element name="IfcExternalSpatialStructureElement" type="ifc:IfcExternalSpatialStructureElement" abstract="true" substitutionGroup="ifc:IfcSpatialElement" nillable="true"/&gt;</t>
  </si>
  <si>
    <t>IfcSpatialElement</t>
  </si>
  <si>
    <t xml:space="preserve">        &lt;xs:element name="IfcExtrudedAreaSolid" type="ifc:IfcExtrudedAreaSolid" substitutionGroup="ifc:IfcSweptAreaSolid" nillable="true"/&gt;</t>
  </si>
  <si>
    <t>IfcExtrudedAreaSolid</t>
  </si>
  <si>
    <t>IfcSweptAreaSolid</t>
  </si>
  <si>
    <t xml:space="preserve">        &lt;xs:element name="IfcExtrudedAreaSolidTapered" type="ifc:IfcExtrudedAreaSolidTapered" substitutionGroup="ifc:IfcExtrudedAreaSolid" nillable="true"/&gt;</t>
  </si>
  <si>
    <t>IfcExtrudedAreaSolidTapered</t>
  </si>
  <si>
    <t xml:space="preserve">        &lt;xs:element name="IfcFace" type="ifc:IfcFace" substitutionGroup="ifc:IfcTopologicalRepresentationItem" nillable="true"/&gt;</t>
  </si>
  <si>
    <t>IfcFace</t>
  </si>
  <si>
    <t xml:space="preserve">        &lt;xs:element name="IfcFaceBasedSurfaceModel" type="ifc:IfcFaceBasedSurfaceModel" substitutionGroup="ifc:IfcGeometricRepresentationItem" nillable="true"/&gt;</t>
  </si>
  <si>
    <t>IfcFaceBasedSurfaceModel</t>
  </si>
  <si>
    <t xml:space="preserve">        &lt;xs:element name="IfcFaceBound" type="ifc:IfcFaceBound" substitutionGroup="ifc:IfcTopologicalRepresentationItem" nillable="true"/&gt;</t>
  </si>
  <si>
    <t>IfcFaceBound</t>
  </si>
  <si>
    <t xml:space="preserve">        &lt;xs:element name="IfcFaceOuterBound" type="ifc:IfcFaceOuterBound" substitutionGroup="ifc:IfcFaceBound" nillable="true"/&gt;</t>
  </si>
  <si>
    <t>IfcFaceOuterBound</t>
  </si>
  <si>
    <t xml:space="preserve">        &lt;xs:element name="IfcFaceSurface" type="ifc:IfcFaceSurface" substitutionGroup="ifc:IfcFace" nillable="true"/&gt;</t>
  </si>
  <si>
    <t xml:space="preserve">        &lt;xs:element name="IfcFacetedBrep" type="ifc:IfcFacetedBrep" substitutionGroup="ifc:IfcManifoldSolidBrep" nillable="true"/&gt;</t>
  </si>
  <si>
    <t>IfcFacetedBrep</t>
  </si>
  <si>
    <t xml:space="preserve">        &lt;xs:element name="IfcFacetedBrepWithVoids" type="ifc:IfcFacetedBrepWithVoids" substitutionGroup="ifc:IfcFacetedBrep" nillable="true"/&gt;</t>
  </si>
  <si>
    <t>IfcFacetedBrepWithVoids</t>
  </si>
  <si>
    <t xml:space="preserve">        &lt;xs:element name="IfcFailureConnectionCondition" type="ifc:IfcFailureConnectionCondition" substitutionGroup="ifc:IfcStructuralConnectionCondition" nillable="true"/&gt;</t>
  </si>
  <si>
    <t>IfcFailureConnectionCondition</t>
  </si>
  <si>
    <t>IfcStructuralConnectionCondition</t>
  </si>
  <si>
    <t xml:space="preserve">        &lt;xs:element name="IfcFan" type="ifc:IfcFan" substitutionGroup="ifc:IfcFlowMovingDevice" nillable="true"/&gt;</t>
  </si>
  <si>
    <t>IfcFan</t>
  </si>
  <si>
    <t xml:space="preserve">        &lt;xs:element name="IfcFanType" type="ifc:IfcFanType" substitutionGroup="ifc:IfcFlowMovingDeviceType" nillable="true"/&gt;</t>
  </si>
  <si>
    <t>IfcFanType</t>
  </si>
  <si>
    <t xml:space="preserve">        &lt;xs:element name="IfcFastener" type="ifc:IfcFastener" substitutionGroup="ifc:IfcElementComponent" nillable="true"/&gt;</t>
  </si>
  <si>
    <t>IfcFastener</t>
  </si>
  <si>
    <t xml:space="preserve">        &lt;xs:element name="IfcFastenerType" type="ifc:IfcFastenerType" substitutionGroup="ifc:IfcElementComponentType" nillable="true"/&gt;</t>
  </si>
  <si>
    <t>IfcFastenerType</t>
  </si>
  <si>
    <t xml:space="preserve">        &lt;xs:element name="IfcFeatureElement" type="ifc:IfcFeatureElement" abstract="true" substitutionGroup="ifc:IfcElement" nillable="true"/&gt;</t>
  </si>
  <si>
    <t>IfcFeatureElement</t>
  </si>
  <si>
    <t xml:space="preserve">        &lt;xs:element name="IfcFeatureElementAddition" type="ifc:IfcFeatureElementAddition" abstract="true" substitutionGroup="ifc:IfcFeatureElement" nillable="true"/&gt;</t>
  </si>
  <si>
    <t>IfcFeatureElementAddition</t>
  </si>
  <si>
    <t xml:space="preserve">        &lt;xs:element name="IfcFeatureElementSubtraction" type="ifc:IfcFeatureElementSubtraction" abstract="true" substitutionGroup="ifc:IfcFeatureElement" nillable="true"/&gt;</t>
  </si>
  <si>
    <t>IfcFeatureElementSubtraction</t>
  </si>
  <si>
    <t xml:space="preserve">        &lt;xs:element name="IfcFillAreaStyle" type="ifc:IfcFillAreaStyle" substitutionGroup="ifc:IfcPresentationStyle" nillable="true"/&gt;</t>
  </si>
  <si>
    <t>IfcFillAreaStyle</t>
  </si>
  <si>
    <t xml:space="preserve">        &lt;xs:element name="IfcFillAreaStyleHatching" type="ifc:IfcFillAreaStyleHatching" substitutionGroup="ifc:IfcGeometricRepresentationItem" nillable="true"/&gt;</t>
  </si>
  <si>
    <t>IfcFillAreaStyleHatching</t>
  </si>
  <si>
    <t xml:space="preserve">        &lt;xs:element name="IfcFillAreaStyleTiles" type="ifc:IfcFillAreaStyleTiles" substitutionGroup="ifc:IfcGeometricRepresentationItem" nillable="true"/&gt;</t>
  </si>
  <si>
    <t>IfcFillAreaStyleTiles</t>
  </si>
  <si>
    <t xml:space="preserve">        &lt;xs:element name="IfcFilter" type="ifc:IfcFilter" substitutionGroup="ifc:IfcFlowTreatmentDevice" nillable="true"/&gt;</t>
  </si>
  <si>
    <t>IfcFilter</t>
  </si>
  <si>
    <t xml:space="preserve">        &lt;xs:element name="IfcFilterType" type="ifc:IfcFilterType" substitutionGroup="ifc:IfcFlowTreatmentDeviceType" nillable="true"/&gt;</t>
  </si>
  <si>
    <t>IfcFilterType</t>
  </si>
  <si>
    <t xml:space="preserve">        &lt;xs:element name="IfcFireSuppressionTerminal" type="ifc:IfcFireSuppressionTerminal" substitutionGroup="ifc:IfcFlowTerminal" nillable="true"/&gt;</t>
  </si>
  <si>
    <t>IfcFireSuppressionTerminal</t>
  </si>
  <si>
    <t xml:space="preserve">        &lt;xs:element name="IfcFireSuppressionTerminalType" type="ifc:IfcFireSuppressionTerminalType" substitutionGroup="ifc:IfcFlowTerminalType" nillable="true"/&gt;</t>
  </si>
  <si>
    <t>IfcFireSuppressionTerminalType</t>
  </si>
  <si>
    <t xml:space="preserve">        &lt;xs:element name="IfcFixedReferenceSweptAreaSolid" type="ifc:IfcFixedReferenceSweptAreaSolid" substitutionGroup="ifc:IfcSweptAreaSolid" nillable="true"/&gt;</t>
  </si>
  <si>
    <t>IfcFixedReferenceSweptAreaSolid</t>
  </si>
  <si>
    <t xml:space="preserve">        &lt;xs:element name="IfcFlowController" type="ifc:IfcFlowController" substitutionGroup="ifc:IfcDistributionFlowElement" nillable="true"/&gt;</t>
  </si>
  <si>
    <t xml:space="preserve">        &lt;xs:element name="IfcFlowControllerType" type="ifc:IfcFlowControllerType" abstract="true" substitutionGroup="ifc:IfcDistributionFlowElementType" nillable="true"/&gt;</t>
  </si>
  <si>
    <t xml:space="preserve">        &lt;xs:element name="IfcFlowFitting" type="ifc:IfcFlowFitting" substitutionGroup="ifc:IfcDistributionFlowElement" nillable="true"/&gt;</t>
  </si>
  <si>
    <t xml:space="preserve">        &lt;xs:element name="IfcFlowFittingType" type="ifc:IfcFlowFittingType" abstract="true" substitutionGroup="ifc:IfcDistributionFlowElementType" nillable="true"/&gt;</t>
  </si>
  <si>
    <t xml:space="preserve">        &lt;xs:element name="IfcFlowInstrument" type="ifc:IfcFlowInstrument" substitutionGroup="ifc:IfcDistributionControlElement" nillable="true"/&gt;</t>
  </si>
  <si>
    <t>IfcFlowInstrument</t>
  </si>
  <si>
    <t xml:space="preserve">        &lt;xs:element name="IfcFlowInstrumentType" type="ifc:IfcFlowInstrumentType" substitutionGroup="ifc:IfcDistributionControlElementType" nillable="true"/&gt;</t>
  </si>
  <si>
    <t>IfcFlowInstrumentType</t>
  </si>
  <si>
    <t xml:space="preserve">        &lt;xs:element name="IfcFlowMeter" type="ifc:IfcFlowMeter" substitutionGroup="ifc:IfcFlowController" nillable="true"/&gt;</t>
  </si>
  <si>
    <t>IfcFlowMeter</t>
  </si>
  <si>
    <t xml:space="preserve">        &lt;xs:element name="IfcFlowMeterType" type="ifc:IfcFlowMeterType" substitutionGroup="ifc:IfcFlowControllerType" nillable="true"/&gt;</t>
  </si>
  <si>
    <t>IfcFlowMeterType</t>
  </si>
  <si>
    <t xml:space="preserve">        &lt;xs:element name="IfcFlowMovingDevice" type="ifc:IfcFlowMovingDevice" substitutionGroup="ifc:IfcDistributionFlowElement" nillable="true"/&gt;</t>
  </si>
  <si>
    <t xml:space="preserve">        &lt;xs:element name="IfcFlowMovingDeviceType" type="ifc:IfcFlowMovingDeviceType" abstract="true" substitutionGroup="ifc:IfcDistributionFlowElementType" nillable="true"/&gt;</t>
  </si>
  <si>
    <t xml:space="preserve">        &lt;xs:element name="IfcFlowSegment" type="ifc:IfcFlowSegment" substitutionGroup="ifc:IfcDistributionFlowElement" nillable="true"/&gt;</t>
  </si>
  <si>
    <t xml:space="preserve">        &lt;xs:element name="IfcFlowSegmentType" type="ifc:IfcFlowSegmentType" abstract="true" substitutionGroup="ifc:IfcDistributionFlowElementType" nillable="true"/&gt;</t>
  </si>
  <si>
    <t xml:space="preserve">        &lt;xs:element name="IfcFlowStorageDevice" type="ifc:IfcFlowStorageDevice" substitutionGroup="ifc:IfcDistributionFlowElement" nillable="true"/&gt;</t>
  </si>
  <si>
    <t xml:space="preserve">        &lt;xs:element name="IfcFlowStorageDeviceType" type="ifc:IfcFlowStorageDeviceType" abstract="true" substitutionGroup="ifc:IfcDistributionFlowElementType" nillable="true"/&gt;</t>
  </si>
  <si>
    <t xml:space="preserve">        &lt;xs:element name="IfcFlowTerminal" type="ifc:IfcFlowTerminal" substitutionGroup="ifc:IfcDistributionFlowElement" nillable="true"/&gt;</t>
  </si>
  <si>
    <t xml:space="preserve">        &lt;xs:element name="IfcFlowTerminalType" type="ifc:IfcFlowTerminalType" abstract="true" substitutionGroup="ifc:IfcDistributionFlowElementType" nillable="true"/&gt;</t>
  </si>
  <si>
    <t xml:space="preserve">        &lt;xs:element name="IfcFlowTreatmentDevice" type="ifc:IfcFlowTreatmentDevice" substitutionGroup="ifc:IfcDistributionFlowElement" nillable="true"/&gt;</t>
  </si>
  <si>
    <t xml:space="preserve">        &lt;xs:element name="IfcFlowTreatmentDeviceType" type="ifc:IfcFlowTreatmentDeviceType" abstract="true" substitutionGroup="ifc:IfcDistributionFlowElementType" nillable="true"/&gt;</t>
  </si>
  <si>
    <t xml:space="preserve">        &lt;xs:element name="IfcFooting" type="ifc:IfcFooting" substitutionGroup="ifc:IfcBuildingElement" nillable="true"/&gt;</t>
  </si>
  <si>
    <t>IfcFooting</t>
  </si>
  <si>
    <t xml:space="preserve">        &lt;xs:element name="IfcFootingType" type="ifc:IfcFootingType" substitutionGroup="ifc:IfcBuildingElementType" nillable="true"/&gt;</t>
  </si>
  <si>
    <t>IfcFootingType</t>
  </si>
  <si>
    <t xml:space="preserve">        &lt;xs:element name="IfcFurnishingElement" type="ifc:IfcFurnishingElement" substitutionGroup="ifc:IfcElement" nillable="true"/&gt;</t>
  </si>
  <si>
    <t>IfcFurnishingElement</t>
  </si>
  <si>
    <t xml:space="preserve">        &lt;xs:element name="IfcFurnishingElementType" type="ifc:IfcFurnishingElementType" substitutionGroup="ifc:IfcElementType" nillable="true"/&gt;</t>
  </si>
  <si>
    <t>IfcFurnishingElementType</t>
  </si>
  <si>
    <t xml:space="preserve">        &lt;xs:element name="IfcFurniture" type="ifc:IfcFurniture" substitutionGroup="ifc:IfcFurnishingElement" nillable="true"/&gt;</t>
  </si>
  <si>
    <t>IfcFurniture</t>
  </si>
  <si>
    <t xml:space="preserve">        &lt;xs:element name="IfcFurnitureType" type="ifc:IfcFurnitureType" substitutionGroup="ifc:IfcFurnishingElementType" nillable="true"/&gt;</t>
  </si>
  <si>
    <t>IfcFurnitureType</t>
  </si>
  <si>
    <t xml:space="preserve">        &lt;xs:element name="IfcGeographicElement" type="ifc:IfcGeographicElement" substitutionGroup="ifc:IfcElement" nillable="true"/&gt;</t>
  </si>
  <si>
    <t>IfcGeographicElement</t>
  </si>
  <si>
    <t xml:space="preserve">        &lt;xs:element name="IfcGeographicElementType" type="ifc:IfcGeographicElementType" substitutionGroup="ifc:IfcElementType" nillable="true"/&gt;</t>
  </si>
  <si>
    <t>IfcGeographicElementType</t>
  </si>
  <si>
    <t xml:space="preserve">        &lt;xs:element name="IfcGeometricCurveSet" type="ifc:IfcGeometricCurveSet" substitutionGroup="ifc:IfcGeometricSet" nillable="true"/&gt;</t>
  </si>
  <si>
    <t>IfcGeometricCurveSet</t>
  </si>
  <si>
    <t>IfcGeometricSet</t>
  </si>
  <si>
    <t xml:space="preserve">        &lt;xs:element name="IfcGeometricRepresentationContext" type="ifc:IfcGeometricRepresentationContext" substitutionGroup="ifc:IfcRepresentationContext" nillable="true"/&gt;</t>
  </si>
  <si>
    <t>IfcGeometricRepresentationContext</t>
  </si>
  <si>
    <t>IfcRepresentationContext</t>
  </si>
  <si>
    <t xml:space="preserve">        &lt;xs:element name="IfcGeometricRepresentationItem" type="ifc:IfcGeometricRepresentationItem" abstract="true" substitutionGroup="ifc:IfcRepresentationItem" nillable="true"/&gt;</t>
  </si>
  <si>
    <t>IfcRepresentationItem</t>
  </si>
  <si>
    <t xml:space="preserve">        &lt;xs:element name="IfcGeometricRepresentationSubContext" type="ifc:IfcGeometricRepresentationSubContext" substitutionGroup="ifc:IfcGeometricRepresentationContext" nillable="true"/&gt;</t>
  </si>
  <si>
    <t>IfcGeometricRepresentationSubContext</t>
  </si>
  <si>
    <t xml:space="preserve">        &lt;xs:element name="IfcGeometricSet" type="ifc:IfcGeometricSet" substitutionGroup="ifc:IfcGeometricRepresentationItem" nillable="true"/&gt;</t>
  </si>
  <si>
    <t xml:space="preserve">        &lt;xs:element name="IfcGrid" type="ifc:IfcGrid" substitutionGroup="ifc:IfcProduct" nillable="true"/&gt;</t>
  </si>
  <si>
    <t>IfcGrid</t>
  </si>
  <si>
    <t xml:space="preserve">        &lt;xs:element name="IfcGridAxis" type="ifc:IfcGridAxis" substitutionGroup="ifc:Entity" nillable="true"/&gt;</t>
  </si>
  <si>
    <t>IfcGridAxis</t>
  </si>
  <si>
    <t xml:space="preserve">        &lt;xs:element name="IfcGridPlacement" type="ifc:IfcGridPlacement" substitutionGroup="ifc:IfcObjectPlacement" nillable="true"/&gt;</t>
  </si>
  <si>
    <t>IfcGridPlacement</t>
  </si>
  <si>
    <t>IfcObjectPlacement</t>
  </si>
  <si>
    <t xml:space="preserve">        &lt;xs:element name="IfcGroup" type="ifc:IfcGroup" substitutionGroup="ifc:IfcObject" nillable="true"/&gt;</t>
  </si>
  <si>
    <t xml:space="preserve">        &lt;xs:element name="IfcHalfSpaceSolid" type="ifc:IfcHalfSpaceSolid" substitutionGroup="ifc:IfcGeometricRepresentationItem" nillable="true"/&gt;</t>
  </si>
  <si>
    <t xml:space="preserve">        &lt;xs:element name="IfcHeatExchanger" type="ifc:IfcHeatExchanger" substitutionGroup="ifc:IfcEnergyConversionDevice" nillable="true"/&gt;</t>
  </si>
  <si>
    <t>IfcHeatExchanger</t>
  </si>
  <si>
    <t xml:space="preserve">        &lt;xs:element name="IfcHeatExchangerType" type="ifc:IfcHeatExchangerType" substitutionGroup="ifc:IfcEnergyConversionDeviceType" nillable="true"/&gt;</t>
  </si>
  <si>
    <t>IfcHeatExchangerType</t>
  </si>
  <si>
    <t xml:space="preserve">        &lt;xs:element name="IfcHumidifier" type="ifc:IfcHumidifier" substitutionGroup="ifc:IfcEnergyConversionDevice" nillable="true"/&gt;</t>
  </si>
  <si>
    <t>IfcHumidifier</t>
  </si>
  <si>
    <t xml:space="preserve">        &lt;xs:element name="IfcHumidifierType" type="ifc:IfcHumidifierType" substitutionGroup="ifc:IfcEnergyConversionDeviceType" nillable="true"/&gt;</t>
  </si>
  <si>
    <t>IfcHumidifierType</t>
  </si>
  <si>
    <t xml:space="preserve">        &lt;xs:element name="IfcImageTexture" type="ifc:IfcImageTexture" substitutionGroup="ifc:IfcSurfaceTexture" nillable="true"/&gt;</t>
  </si>
  <si>
    <t>IfcImageTexture</t>
  </si>
  <si>
    <t xml:space="preserve">        &lt;xs:element name="IfcIndexedColourMap" type="ifc:IfcIndexedColourMap" substitutionGroup="ifc:IfcPresentationItem" nillable="true"/&gt;</t>
  </si>
  <si>
    <t>IfcIndexedColourMap</t>
  </si>
  <si>
    <t xml:space="preserve">        &lt;xs:element name="IfcIndexedTextureMap" type="ifc:IfcIndexedTextureMap" abstract="true" substitutionGroup="ifc:IfcTextureCoordinate" nillable="true"/&gt;</t>
  </si>
  <si>
    <t>IfcIndexedTextureMap</t>
  </si>
  <si>
    <t>IfcTextureCoordinate</t>
  </si>
  <si>
    <t xml:space="preserve">        &lt;xs:element name="IfcIndexedTriangleTextureMap" type="ifc:IfcIndexedTriangleTextureMap" substitutionGroup="ifc:IfcIndexedTextureMap" nillable="true"/&gt;</t>
  </si>
  <si>
    <t>IfcIndexedTriangleTextureMap</t>
  </si>
  <si>
    <t xml:space="preserve">        &lt;xs:element name="IfcInterceptor" type="ifc:IfcInterceptor" substitutionGroup="ifc:IfcFlowTreatmentDevice" nillable="true"/&gt;</t>
  </si>
  <si>
    <t>IfcInterceptor</t>
  </si>
  <si>
    <t xml:space="preserve">        &lt;xs:element name="IfcInterceptorType" type="ifc:IfcInterceptorType" substitutionGroup="ifc:IfcFlowTreatmentDeviceType" nillable="true"/&gt;</t>
  </si>
  <si>
    <t>IfcInterceptorType</t>
  </si>
  <si>
    <t xml:space="preserve">        &lt;xs:element name="IfcInventory" type="ifc:IfcInventory" substitutionGroup="ifc:IfcGroup" nillable="true"/&gt;</t>
  </si>
  <si>
    <t>IfcInventory</t>
  </si>
  <si>
    <t xml:space="preserve">        &lt;xs:element name="IfcIrregularTimeSeries" type="ifc:IfcIrregularTimeSeries" substitutionGroup="ifc:IfcTimeSeries" nillable="true"/&gt;</t>
  </si>
  <si>
    <t>IfcIrregularTimeSeries</t>
  </si>
  <si>
    <t>IfcTimeSeries</t>
  </si>
  <si>
    <t xml:space="preserve">        &lt;xs:element name="IfcIrregularTimeSeriesValue" type="ifc:IfcIrregularTimeSeriesValue" substitutionGroup="ifc:Entity" nillable="true"/&gt;</t>
  </si>
  <si>
    <t>IfcIrregularTimeSeriesValue</t>
  </si>
  <si>
    <t xml:space="preserve">        &lt;xs:element name="IfcIShapeProfileDef" type="ifc:IfcIShapeProfileDef" substitutionGroup="ifc:IfcParameterizedProfileDef" nillable="true"/&gt;</t>
  </si>
  <si>
    <t>IfcIShapeProfileDef</t>
  </si>
  <si>
    <t xml:space="preserve">        &lt;xs:element name="IfcJunctionBox" type="ifc:IfcJunctionBox" substitutionGroup="ifc:IfcFlowFitting" nillable="true"/&gt;</t>
  </si>
  <si>
    <t>IfcJunctionBox</t>
  </si>
  <si>
    <t xml:space="preserve">        &lt;xs:element name="IfcJunctionBoxType" type="ifc:IfcJunctionBoxType" substitutionGroup="ifc:IfcFlowFittingType" nillable="true"/&gt;</t>
  </si>
  <si>
    <t>IfcJunctionBoxType</t>
  </si>
  <si>
    <t xml:space="preserve">        &lt;xs:element name="IfcLaborResource" type="ifc:IfcLaborResource" substitutionGroup="ifc:IfcConstructionResource" nillable="true"/&gt;</t>
  </si>
  <si>
    <t>IfcLaborResource</t>
  </si>
  <si>
    <t xml:space="preserve">        &lt;xs:element name="IfcLaborResourceType" type="ifc:IfcLaborResourceType" substitutionGroup="ifc:IfcConstructionResourceType" nillable="true"/&gt;</t>
  </si>
  <si>
    <t>IfcLaborResourceType</t>
  </si>
  <si>
    <t xml:space="preserve">        &lt;xs:element name="IfcLagTime" type="ifc:IfcLagTime" substitutionGroup="ifc:IfcSchedulingTime" nillable="true"/&gt;</t>
  </si>
  <si>
    <t>IfcLagTime</t>
  </si>
  <si>
    <t xml:space="preserve">        &lt;xs:element name="IfcLamp" type="ifc:IfcLamp" substitutionGroup="ifc:IfcFlowTerminal" nillable="true"/&gt;</t>
  </si>
  <si>
    <t>IfcLamp</t>
  </si>
  <si>
    <t xml:space="preserve">        &lt;xs:element name="IfcLampType" type="ifc:IfcLampType" substitutionGroup="ifc:IfcFlowTerminalType" nillable="true"/&gt;</t>
  </si>
  <si>
    <t>IfcLampType</t>
  </si>
  <si>
    <t xml:space="preserve">        &lt;xs:element name="IfcLibraryInformation" type="ifc:IfcLibraryInformation" substitutionGroup="ifc:IfcExternalInformation" nillable="true"/&gt;</t>
  </si>
  <si>
    <t>IfcLibraryInformation</t>
  </si>
  <si>
    <t xml:space="preserve">        &lt;xs:element name="IfcLibraryReference" type="ifc:IfcLibraryReference" substitutionGroup="ifc:IfcExternalReference" nillable="true"/&gt;</t>
  </si>
  <si>
    <t>IfcLibraryReference</t>
  </si>
  <si>
    <t xml:space="preserve">        &lt;xs:element name="IfcLightDistributionData" type="ifc:IfcLightDistributionData" substitutionGroup="ifc:Entity" nillable="true"/&gt;</t>
  </si>
  <si>
    <t>IfcLightDistributionData</t>
  </si>
  <si>
    <t xml:space="preserve">        &lt;xs:element name="IfcLightFixture" type="ifc:IfcLightFixture" substitutionGroup="ifc:IfcFlowTerminal" nillable="true"/&gt;</t>
  </si>
  <si>
    <t>IfcLightFixture</t>
  </si>
  <si>
    <t xml:space="preserve">        &lt;xs:element name="IfcLightFixtureType" type="ifc:IfcLightFixtureType" substitutionGroup="ifc:IfcFlowTerminalType" nillable="true"/&gt;</t>
  </si>
  <si>
    <t>IfcLightFixtureType</t>
  </si>
  <si>
    <t xml:space="preserve">        &lt;xs:element name="IfcLightIntensityDistribution" type="ifc:IfcLightIntensityDistribution" substitutionGroup="ifc:Entity" nillable="true"/&gt;</t>
  </si>
  <si>
    <t>IfcLightIntensityDistribution</t>
  </si>
  <si>
    <t xml:space="preserve">        &lt;xs:element name="IfcLightSource" type="ifc:IfcLightSource" abstract="true" substitutionGroup="ifc:IfcGeometricRepresentationItem" nillable="true"/&gt;</t>
  </si>
  <si>
    <t>IfcLightSource</t>
  </si>
  <si>
    <t xml:space="preserve">        &lt;xs:element name="IfcLightSourceAmbient" type="ifc:IfcLightSourceAmbient" substitutionGroup="ifc:IfcLightSource" nillable="true"/&gt;</t>
  </si>
  <si>
    <t>IfcLightSourceAmbient</t>
  </si>
  <si>
    <t xml:space="preserve">        &lt;xs:element name="IfcLightSourceDirectional" type="ifc:IfcLightSourceDirectional" substitutionGroup="ifc:IfcLightSource" nillable="true"/&gt;</t>
  </si>
  <si>
    <t>IfcLightSourceDirectional</t>
  </si>
  <si>
    <t xml:space="preserve">        &lt;xs:element name="IfcLightSourceGoniometric" type="ifc:IfcLightSourceGoniometric" substitutionGroup="ifc:IfcLightSource" nillable="true"/&gt;</t>
  </si>
  <si>
    <t>IfcLightSourceGoniometric</t>
  </si>
  <si>
    <t xml:space="preserve">        &lt;xs:element name="IfcLightSourcePositional" type="ifc:IfcLightSourcePositional" substitutionGroup="ifc:IfcLightSource" nillable="true"/&gt;</t>
  </si>
  <si>
    <t>IfcLightSourcePositional</t>
  </si>
  <si>
    <t xml:space="preserve">        &lt;xs:element name="IfcLightSourceSpot" type="ifc:IfcLightSourceSpot" substitutionGroup="ifc:IfcLightSourcePositional" nillable="true"/&gt;</t>
  </si>
  <si>
    <t>IfcLightSourceSpot</t>
  </si>
  <si>
    <t xml:space="preserve">        &lt;xs:element name="IfcLine" type="ifc:IfcLine" substitutionGroup="ifc:IfcCurve" nillable="true"/&gt;</t>
  </si>
  <si>
    <t>IfcLine</t>
  </si>
  <si>
    <t xml:space="preserve">        &lt;xs:element name="IfcLocalPlacement" type="ifc:IfcLocalPlacement" substitutionGroup="ifc:IfcObjectPlacement" nillable="true"/&gt;</t>
  </si>
  <si>
    <t>IfcLocalPlacement</t>
  </si>
  <si>
    <t xml:space="preserve">        &lt;xs:element name="IfcLoop" type="ifc:IfcLoop" substitutionGroup="ifc:IfcTopologicalRepresentationItem" nillable="true"/&gt;</t>
  </si>
  <si>
    <t xml:space="preserve">        &lt;xs:element name="IfcLShapeProfileDef" type="ifc:IfcLShapeProfileDef" substitutionGroup="ifc:IfcParameterizedProfileDef" nillable="true"/&gt;</t>
  </si>
  <si>
    <t>IfcLShapeProfileDef</t>
  </si>
  <si>
    <t xml:space="preserve">        &lt;xs:element name="IfcManifoldSolidBrep" type="ifc:IfcManifoldSolidBrep" abstract="true" substitutionGroup="ifc:IfcSolidModel" nillable="true"/&gt;</t>
  </si>
  <si>
    <t xml:space="preserve">        &lt;xs:element name="IfcMapConversion" type="ifc:IfcMapConversion" substitutionGroup="ifc:IfcCoordinateOperation" nillable="true"/&gt;</t>
  </si>
  <si>
    <t>IfcMapConversion</t>
  </si>
  <si>
    <t xml:space="preserve">        &lt;xs:element name="IfcMappedItem" type="ifc:IfcMappedItem" substitutionGroup="ifc:IfcRepresentationItem" nillable="true"/&gt;</t>
  </si>
  <si>
    <t>IfcMappedItem</t>
  </si>
  <si>
    <t xml:space="preserve">        &lt;xs:element name="IfcMaterial" type="ifc:IfcMaterial" substitutionGroup="ifc:IfcMaterialDefinition" nillable="true"/&gt;</t>
  </si>
  <si>
    <t>IfcMaterial</t>
  </si>
  <si>
    <t>IfcMaterialDefinition</t>
  </si>
  <si>
    <t xml:space="preserve">        &lt;xs:element name="IfcMaterialClassificationRelationship" type="ifc:IfcMaterialClassificationRelationship" substitutionGroup="ifc:Entity" nillable="true"/&gt;</t>
  </si>
  <si>
    <t>IfcMaterialClassificationRelationship</t>
  </si>
  <si>
    <t xml:space="preserve">        &lt;xs:element name="IfcMaterialConstituent" type="ifc:IfcMaterialConstituent" substitutionGroup="ifc:IfcMaterialDefinition" nillable="true"/&gt;</t>
  </si>
  <si>
    <t>IfcMaterialConstituent</t>
  </si>
  <si>
    <t xml:space="preserve">        &lt;xs:element name="IfcMaterialConstituentSet" type="ifc:IfcMaterialConstituentSet" substitutionGroup="ifc:IfcMaterialDefinition" nillable="true"/&gt;</t>
  </si>
  <si>
    <t>IfcMaterialConstituentSet</t>
  </si>
  <si>
    <t xml:space="preserve">        &lt;xs:element name="IfcMaterialDefinition" type="ifc:IfcMaterialDefinition" abstract="true" substitutionGroup="ifc:Entity" nillable="true"/&gt;</t>
  </si>
  <si>
    <t xml:space="preserve">        &lt;xs:element name="IfcMaterialDefinitionRepresentation" type="ifc:IfcMaterialDefinitionRepresentation" substitutionGroup="ifc:IfcProductRepresentation" nillable="true"/&gt;</t>
  </si>
  <si>
    <t>IfcMaterialDefinitionRepresentation</t>
  </si>
  <si>
    <t>IfcProductRepresentation</t>
  </si>
  <si>
    <t xml:space="preserve">        &lt;xs:element name="IfcMaterialLayer" type="ifc:IfcMaterialLayer" substitutionGroup="ifc:IfcMaterialDefinition" nillable="true"/&gt;</t>
  </si>
  <si>
    <t>IfcMaterialLayer</t>
  </si>
  <si>
    <t xml:space="preserve">        &lt;xs:element name="IfcMaterialLayerSet" type="ifc:IfcMaterialLayerSet" substitutionGroup="ifc:IfcMaterialDefinition" nillable="true"/&gt;</t>
  </si>
  <si>
    <t>IfcMaterialLayerSet</t>
  </si>
  <si>
    <t xml:space="preserve">        &lt;xs:element name="IfcMaterialLayerSetUsage" type="ifc:IfcMaterialLayerSetUsage" substitutionGroup="ifc:IfcMaterialUsageDefinition" nillable="true"/&gt;</t>
  </si>
  <si>
    <t>IfcMaterialLayerSetUsage</t>
  </si>
  <si>
    <t>IfcMaterialUsageDefinition</t>
  </si>
  <si>
    <t xml:space="preserve">        &lt;xs:element name="IfcMaterialLayerWithOffsets" type="ifc:IfcMaterialLayerWithOffsets" substitutionGroup="ifc:IfcMaterialLayer" nillable="true"/&gt;</t>
  </si>
  <si>
    <t>IfcMaterialLayerWithOffsets</t>
  </si>
  <si>
    <t xml:space="preserve">        &lt;xs:element name="IfcMaterialList" type="ifc:IfcMaterialList" substitutionGroup="ifc:Entity" nillable="true"/&gt;</t>
  </si>
  <si>
    <t>IfcMaterialList</t>
  </si>
  <si>
    <t xml:space="preserve">        &lt;xs:element name="IfcMaterialProfile" type="ifc:IfcMaterialProfile" substitutionGroup="ifc:IfcMaterialDefinition" nillable="true"/&gt;</t>
  </si>
  <si>
    <t>IfcMaterialProfile</t>
  </si>
  <si>
    <t xml:space="preserve">        &lt;xs:element name="IfcMaterialProfileSet" type="ifc:IfcMaterialProfileSet" substitutionGroup="ifc:IfcMaterialDefinition" nillable="true"/&gt;</t>
  </si>
  <si>
    <t>IfcMaterialProfileSet</t>
  </si>
  <si>
    <t xml:space="preserve">        &lt;xs:element name="IfcMaterialProfileSetUsage" type="ifc:IfcMaterialProfileSetUsage" substitutionGroup="ifc:IfcMaterialUsageDefinition" nillable="true"/&gt;</t>
  </si>
  <si>
    <t>IfcMaterialProfileSetUsage</t>
  </si>
  <si>
    <t xml:space="preserve">        &lt;xs:element name="IfcMaterialProfileSetUsageTapering" type="ifc:IfcMaterialProfileSetUsageTapering" substitutionGroup="ifc:IfcMaterialProfileSetUsage" nillable="true"/&gt;</t>
  </si>
  <si>
    <t>IfcMaterialProfileSetUsageTapering</t>
  </si>
  <si>
    <t xml:space="preserve">        &lt;xs:element name="IfcMaterialProfileWithOffsets" type="ifc:IfcMaterialProfileWithOffsets" substitutionGroup="ifc:IfcMaterialProfile" nillable="true"/&gt;</t>
  </si>
  <si>
    <t>IfcMaterialProfileWithOffsets</t>
  </si>
  <si>
    <t xml:space="preserve">        &lt;xs:element name="IfcMaterialProperties" type="ifc:IfcMaterialProperties" substitutionGroup="ifc:IfcExtendedProperties" nillable="true"/&gt;</t>
  </si>
  <si>
    <t>IfcMaterialProperties</t>
  </si>
  <si>
    <t xml:space="preserve">        &lt;xs:element name="IfcMaterialRelationship" type="ifc:IfcMaterialRelationship" substitutionGroup="ifc:IfcResourceLevelRelationship" nillable="true"/&gt;</t>
  </si>
  <si>
    <t>IfcMaterialRelationship</t>
  </si>
  <si>
    <t xml:space="preserve">        &lt;xs:element name="IfcMaterialUsageDefinition" type="ifc:IfcMaterialUsageDefinition" abstract="true" substitutionGroup="ifc:Entity" nillable="true"/&gt;</t>
  </si>
  <si>
    <t xml:space="preserve">        &lt;xs:element name="IfcMeasureWithUnit" type="ifc:IfcMeasureWithUnit" substitutionGroup="ifc:Entity" nillable="true"/&gt;</t>
  </si>
  <si>
    <t>IfcMeasureWithUnit</t>
  </si>
  <si>
    <t xml:space="preserve">        &lt;xs:element name="IfcMechanicalFastener" type="ifc:IfcMechanicalFastener" substitutionGroup="ifc:IfcElementComponent" nillable="true"/&gt;</t>
  </si>
  <si>
    <t>IfcMechanicalFastener</t>
  </si>
  <si>
    <t xml:space="preserve">        &lt;xs:element name="IfcMechanicalFastenerType" type="ifc:IfcMechanicalFastenerType" substitutionGroup="ifc:IfcElementComponentType" nillable="true"/&gt;</t>
  </si>
  <si>
    <t>IfcMechanicalFastenerType</t>
  </si>
  <si>
    <t xml:space="preserve">        &lt;xs:element name="IfcMedicalDevice" type="ifc:IfcMedicalDevice" substitutionGroup="ifc:IfcFlowTerminal" nillable="true"/&gt;</t>
  </si>
  <si>
    <t>IfcMedicalDevice</t>
  </si>
  <si>
    <t xml:space="preserve">        &lt;xs:element name="IfcMedicalDeviceType" type="ifc:IfcMedicalDeviceType" substitutionGroup="ifc:IfcFlowTerminalType" nillable="true"/&gt;</t>
  </si>
  <si>
    <t>IfcMedicalDeviceType</t>
  </si>
  <si>
    <t xml:space="preserve">        &lt;xs:element name="IfcMember" type="ifc:IfcMember" substitutionGroup="ifc:IfcBuildingElement" nillable="true"/&gt;</t>
  </si>
  <si>
    <t>IfcMember</t>
  </si>
  <si>
    <t xml:space="preserve">        &lt;xs:element name="IfcMemberStandardCase" type="ifc:IfcMemberStandardCase" substitutionGroup="ifc:IfcMember" nillable="true"/&gt;</t>
  </si>
  <si>
    <t>IfcMemberStandardCase</t>
  </si>
  <si>
    <t xml:space="preserve">        &lt;xs:element name="IfcMemberType" type="ifc:IfcMemberType" substitutionGroup="ifc:IfcBuildingElementType" nillable="true"/&gt;</t>
  </si>
  <si>
    <t>IfcMemberType</t>
  </si>
  <si>
    <t xml:space="preserve">        &lt;xs:element name="IfcMetric" type="ifc:IfcMetric" substitutionGroup="ifc:IfcConstraint" nillable="true"/&gt;</t>
  </si>
  <si>
    <t>IfcMetric</t>
  </si>
  <si>
    <t xml:space="preserve">        &lt;xs:element name="IfcMirroredProfileDef" type="ifc:IfcMirroredProfileDef" substitutionGroup="ifc:IfcDerivedProfileDef" nillable="true"/&gt;</t>
  </si>
  <si>
    <t>IfcMirroredProfileDef</t>
  </si>
  <si>
    <t xml:space="preserve">        &lt;xs:element name="IfcMonetaryUnit" type="ifc:IfcMonetaryUnit" substitutionGroup="ifc:Entity" nillable="true"/&gt;</t>
  </si>
  <si>
    <t>IfcMonetaryUnit</t>
  </si>
  <si>
    <t xml:space="preserve">        &lt;xs:element name="IfcMotorConnection" type="ifc:IfcMotorConnection" substitutionGroup="ifc:IfcEnergyConversionDevice" nillable="true"/&gt;</t>
  </si>
  <si>
    <t>IfcMotorConnection</t>
  </si>
  <si>
    <t xml:space="preserve">        &lt;xs:element name="IfcMotorConnectionType" type="ifc:IfcMotorConnectionType" substitutionGroup="ifc:IfcEnergyConversionDeviceType" nillable="true"/&gt;</t>
  </si>
  <si>
    <t>IfcMotorConnectionType</t>
  </si>
  <si>
    <t xml:space="preserve">        &lt;xs:element name="IfcNamedUnit" type="ifc:IfcNamedUnit" abstract="true" substitutionGroup="ifc:Entity" nillable="true"/&gt;</t>
  </si>
  <si>
    <t xml:space="preserve">        &lt;xs:element name="IfcObject" type="ifc:IfcObject" abstract="true" substitutionGroup="ifc:IfcObjectDefinition" nillable="true"/&gt;</t>
  </si>
  <si>
    <t xml:space="preserve">        &lt;xs:element name="IfcObjectDefinition" type="ifc:IfcObjectDefinition" abstract="true" substitutionGroup="ifc:IfcRoot" nillable="true"/&gt;</t>
  </si>
  <si>
    <t>IfcRoot</t>
  </si>
  <si>
    <t xml:space="preserve">        &lt;xs:element name="IfcObjective" type="ifc:IfcObjective" substitutionGroup="ifc:IfcConstraint" nillable="true"/&gt;</t>
  </si>
  <si>
    <t>IfcObjective</t>
  </si>
  <si>
    <t xml:space="preserve">        &lt;xs:element name="IfcObjectPlacement" type="ifc:IfcObjectPlacement" abstract="true" substitutionGroup="ifc:Entity" nillable="true"/&gt;</t>
  </si>
  <si>
    <t xml:space="preserve">        &lt;xs:element name="IfcOccupant" type="ifc:IfcOccupant" substitutionGroup="ifc:IfcActor" nillable="true"/&gt;</t>
  </si>
  <si>
    <t>IfcOccupant</t>
  </si>
  <si>
    <t xml:space="preserve">        &lt;xs:element name="IfcOffsetCurve2D" type="ifc:IfcOffsetCurve2D" substitutionGroup="ifc:IfcCurve" nillable="true"/&gt;</t>
  </si>
  <si>
    <t>IfcOffsetCurve2D</t>
  </si>
  <si>
    <t xml:space="preserve">        &lt;xs:element name="IfcOffsetCurve3D" type="ifc:IfcOffsetCurve3D" substitutionGroup="ifc:IfcCurve" nillable="true"/&gt;</t>
  </si>
  <si>
    <t>IfcOffsetCurve3D</t>
  </si>
  <si>
    <t xml:space="preserve">        &lt;xs:element name="IfcOpeningElement" type="ifc:IfcOpeningElement" substitutionGroup="ifc:IfcFeatureElementSubtraction" nillable="true"/&gt;</t>
  </si>
  <si>
    <t>IfcOpeningElement</t>
  </si>
  <si>
    <t xml:space="preserve">        &lt;xs:element name="IfcOpeningStandardCase" type="ifc:IfcOpeningStandardCase" substitutionGroup="ifc:IfcOpeningElement" nillable="true"/&gt;</t>
  </si>
  <si>
    <t>IfcOpeningStandardCase</t>
  </si>
  <si>
    <t xml:space="preserve">        &lt;xs:element name="IfcOpenShell" type="ifc:IfcOpenShell" substitutionGroup="ifc:IfcConnectedFaceSet" nillable="true"/&gt;</t>
  </si>
  <si>
    <t>IfcOpenShell</t>
  </si>
  <si>
    <t xml:space="preserve">        &lt;xs:element name="IfcOrganization" type="ifc:IfcOrganization" substitutionGroup="ifc:Entity" nillable="true"/&gt;</t>
  </si>
  <si>
    <t>IfcOrganization</t>
  </si>
  <si>
    <t xml:space="preserve">        &lt;xs:element name="IfcOrganizationRelationship" type="ifc:IfcOrganizationRelationship" substitutionGroup="ifc:IfcResourceLevelRelationship" nillable="true"/&gt;</t>
  </si>
  <si>
    <t>IfcOrganizationRelationship</t>
  </si>
  <si>
    <t xml:space="preserve">        &lt;xs:element name="IfcOrientedEdge" type="ifc:IfcOrientedEdge" substitutionGroup="ifc:IfcEdge" nillable="true"/&gt;</t>
  </si>
  <si>
    <t>IfcOrientedEdge</t>
  </si>
  <si>
    <t xml:space="preserve">        &lt;xs:element name="IfcOuterBoundaryCurve" type="ifc:IfcOuterBoundaryCurve" substitutionGroup="ifc:IfcBoundaryCurve" nillable="true"/&gt;</t>
  </si>
  <si>
    <t>IfcOuterBoundaryCurve</t>
  </si>
  <si>
    <t xml:space="preserve">        &lt;xs:element name="IfcOutlet" type="ifc:IfcOutlet" substitutionGroup="ifc:IfcFlowTerminal" nillable="true"/&gt;</t>
  </si>
  <si>
    <t>IfcOutlet</t>
  </si>
  <si>
    <t xml:space="preserve">        &lt;xs:element name="IfcOutletType" type="ifc:IfcOutletType" substitutionGroup="ifc:IfcFlowTerminalType" nillable="true"/&gt;</t>
  </si>
  <si>
    <t>IfcOutletType</t>
  </si>
  <si>
    <t xml:space="preserve">        &lt;xs:element name="IfcOwnerHistory" type="ifc:IfcOwnerHistory" substitutionGroup="ifc:Entity" nillable="true"/&gt;</t>
  </si>
  <si>
    <t>IfcOwnerHistory</t>
  </si>
  <si>
    <t xml:space="preserve">        &lt;xs:element name="IfcParameterizedProfileDef" type="ifc:IfcParameterizedProfileDef" abstract="true" substitutionGroup="ifc:IfcProfileDef" nillable="true"/&gt;</t>
  </si>
  <si>
    <t xml:space="preserve">        &lt;xs:element name="IfcPath" type="ifc:IfcPath" substitutionGroup="ifc:IfcTopologicalRepresentationItem" nillable="true"/&gt;</t>
  </si>
  <si>
    <t>IfcPath</t>
  </si>
  <si>
    <t xml:space="preserve">        &lt;xs:element name="IfcPcurve" type="ifc:IfcPcurve" substitutionGroup="ifc:IfcCurve" nillable="true"/&gt;</t>
  </si>
  <si>
    <t>IfcPcurve</t>
  </si>
  <si>
    <t xml:space="preserve">        &lt;xs:element name="IfcPerformanceHistory" type="ifc:IfcPerformanceHistory" substitutionGroup="ifc:IfcControl" nillable="true"/&gt;</t>
  </si>
  <si>
    <t>IfcPerformanceHistory</t>
  </si>
  <si>
    <t xml:space="preserve">        &lt;xs:element name="IfcPermeableCoveringProperties" type="ifc:IfcPermeableCoveringProperties" substitutionGroup="ifc:IfcPreDefinedPropertySet" nillable="true"/&gt;</t>
  </si>
  <si>
    <t>IfcPermeableCoveringProperties</t>
  </si>
  <si>
    <t xml:space="preserve">        &lt;xs:element name="IfcPermit" type="ifc:IfcPermit" substitutionGroup="ifc:IfcControl" nillable="true"/&gt;</t>
  </si>
  <si>
    <t>IfcPermit</t>
  </si>
  <si>
    <t xml:space="preserve">        &lt;xs:element name="IfcPerson" type="ifc:IfcPerson" substitutionGroup="ifc:Entity" nillable="true"/&gt;</t>
  </si>
  <si>
    <t>IfcPerson</t>
  </si>
  <si>
    <t xml:space="preserve">        &lt;xs:element name="IfcPersonAndOrganization" type="ifc:IfcPersonAndOrganization" substitutionGroup="ifc:Entity" nillable="true"/&gt;</t>
  </si>
  <si>
    <t>IfcPersonAndOrganization</t>
  </si>
  <si>
    <t xml:space="preserve">        &lt;xs:element name="IfcPhysicalComplexQuantity" type="ifc:IfcPhysicalComplexQuantity" substitutionGroup="ifc:IfcPhysicalQuantity" nillable="true"/&gt;</t>
  </si>
  <si>
    <t>IfcPhysicalComplexQuantity</t>
  </si>
  <si>
    <t>IfcPhysicalQuantity</t>
  </si>
  <si>
    <t xml:space="preserve">        &lt;xs:element name="IfcPhysicalQuantity" type="ifc:IfcPhysicalQuantity" abstract="true" substitutionGroup="ifc:Entity" nillable="true"/&gt;</t>
  </si>
  <si>
    <t xml:space="preserve">        &lt;xs:element name="IfcPhysicalSimpleQuantity" type="ifc:IfcPhysicalSimpleQuantity" abstract="true" substitutionGroup="ifc:IfcPhysicalQuantity" nillable="true"/&gt;</t>
  </si>
  <si>
    <t>IfcPhysicalSimpleQuantity</t>
  </si>
  <si>
    <t xml:space="preserve">        &lt;xs:element name="IfcPile" type="ifc:IfcPile" substitutionGroup="ifc:IfcBuildingElement" nillable="true"/&gt;</t>
  </si>
  <si>
    <t>IfcPile</t>
  </si>
  <si>
    <t xml:space="preserve">        &lt;xs:element name="IfcPileType" type="ifc:IfcPileType" substitutionGroup="ifc:IfcBuildingElementType" nillable="true"/&gt;</t>
  </si>
  <si>
    <t>IfcPileType</t>
  </si>
  <si>
    <t xml:space="preserve">        &lt;xs:element name="IfcPipeFitting" type="ifc:IfcPipeFitting" substitutionGroup="ifc:IfcFlowFitting" nillable="true"/&gt;</t>
  </si>
  <si>
    <t>IfcPipeFitting</t>
  </si>
  <si>
    <t xml:space="preserve">        &lt;xs:element name="IfcPipeFittingType" type="ifc:IfcPipeFittingType" substitutionGroup="ifc:IfcFlowFittingType" nillable="true"/&gt;</t>
  </si>
  <si>
    <t>IfcPipeFittingType</t>
  </si>
  <si>
    <t xml:space="preserve">        &lt;xs:element name="IfcPipeSegment" type="ifc:IfcPipeSegment" substitutionGroup="ifc:IfcFlowSegment" nillable="true"/&gt;</t>
  </si>
  <si>
    <t>IfcPipeSegment</t>
  </si>
  <si>
    <t xml:space="preserve">        &lt;xs:element name="IfcPipeSegmentType" type="ifc:IfcPipeSegmentType" substitutionGroup="ifc:IfcFlowSegmentType" nillable="true"/&gt;</t>
  </si>
  <si>
    <t>IfcPipeSegmentType</t>
  </si>
  <si>
    <t xml:space="preserve">        &lt;xs:element name="IfcPixelTexture" type="ifc:IfcPixelTexture" substitutionGroup="ifc:IfcSurfaceTexture" nillable="true"/&gt;</t>
  </si>
  <si>
    <t>IfcPixelTexture</t>
  </si>
  <si>
    <t xml:space="preserve">        &lt;xs:element name="IfcPlacement" type="ifc:IfcPlacement" abstract="true" substitutionGroup="ifc:IfcGeometricRepresentationItem" nillable="true"/&gt;</t>
  </si>
  <si>
    <t xml:space="preserve">        &lt;xs:element name="IfcPlanarBox" type="ifc:IfcPlanarBox" substitutionGroup="ifc:IfcPlanarExtent" nillable="true"/&gt;</t>
  </si>
  <si>
    <t>IfcPlanarBox</t>
  </si>
  <si>
    <t>IfcPlanarExtent</t>
  </si>
  <si>
    <t xml:space="preserve">        &lt;xs:element name="IfcPlanarExtent" type="ifc:IfcPlanarExtent" substitutionGroup="ifc:IfcGeometricRepresentationItem" nillable="true"/&gt;</t>
  </si>
  <si>
    <t xml:space="preserve">        &lt;xs:element name="IfcPlane" type="ifc:IfcPlane" substitutionGroup="ifc:IfcElementarySurface" nillable="true"/&gt;</t>
  </si>
  <si>
    <t>IfcPlane</t>
  </si>
  <si>
    <t xml:space="preserve">        &lt;xs:element name="IfcPlate" type="ifc:IfcPlate" substitutionGroup="ifc:IfcBuildingElement" nillable="true"/&gt;</t>
  </si>
  <si>
    <t>IfcPlate</t>
  </si>
  <si>
    <t xml:space="preserve">        &lt;xs:element name="IfcPlateStandardCase" type="ifc:IfcPlateStandardCase" substitutionGroup="ifc:IfcPlate" nillable="true"/&gt;</t>
  </si>
  <si>
    <t>IfcPlateStandardCase</t>
  </si>
  <si>
    <t xml:space="preserve">        &lt;xs:element name="IfcPlateType" type="ifc:IfcPlateType" substitutionGroup="ifc:IfcBuildingElementType" nillable="true"/&gt;</t>
  </si>
  <si>
    <t>IfcPlateType</t>
  </si>
  <si>
    <t xml:space="preserve">        &lt;xs:element name="IfcPoint" type="ifc:IfcPoint" abstract="true" substitutionGroup="ifc:IfcGeometricRepresentationItem" nillable="true"/&gt;</t>
  </si>
  <si>
    <t xml:space="preserve">        &lt;xs:element name="IfcPointOnCurve" type="ifc:IfcPointOnCurve" substitutionGroup="ifc:IfcPoint" nillable="true"/&gt;</t>
  </si>
  <si>
    <t>IfcPointOnCurve</t>
  </si>
  <si>
    <t xml:space="preserve">        &lt;xs:element name="IfcPointOnSurface" type="ifc:IfcPointOnSurface" substitutionGroup="ifc:IfcPoint" nillable="true"/&gt;</t>
  </si>
  <si>
    <t>IfcPointOnSurface</t>
  </si>
  <si>
    <t xml:space="preserve">        &lt;xs:element name="IfcPolygonalBoundedHalfSpace" type="ifc:IfcPolygonalBoundedHalfSpace" substitutionGroup="ifc:IfcHalfSpaceSolid" nillable="true"/&gt;</t>
  </si>
  <si>
    <t>IfcPolygonalBoundedHalfSpace</t>
  </si>
  <si>
    <t xml:space="preserve">        &lt;xs:element name="IfcPolyline" type="ifc:IfcPolyline" substitutionGroup="ifc:IfcBoundedCurve" nillable="true"/&gt;</t>
  </si>
  <si>
    <t>IfcPolyline</t>
  </si>
  <si>
    <t xml:space="preserve">        &lt;xs:element name="IfcPolyLoop" type="ifc:IfcPolyLoop" substitutionGroup="ifc:IfcLoop" nillable="true"/&gt;</t>
  </si>
  <si>
    <t>IfcPolyLoop</t>
  </si>
  <si>
    <t xml:space="preserve">        &lt;xs:element name="IfcPort" type="ifc:IfcPort" abstract="true" substitutionGroup="ifc:IfcProduct" nillable="true"/&gt;</t>
  </si>
  <si>
    <t xml:space="preserve">        &lt;xs:element name="IfcPostalAddress" type="ifc:IfcPostalAddress" substitutionGroup="ifc:IfcAddress" nillable="true"/&gt;</t>
  </si>
  <si>
    <t>IfcPostalAddress</t>
  </si>
  <si>
    <t xml:space="preserve">        &lt;xs:element name="IfcPreDefinedColour" type="ifc:IfcPreDefinedColour" abstract="true" substitutionGroup="ifc:IfcPreDefinedItem" nillable="true"/&gt;</t>
  </si>
  <si>
    <t>IfcPreDefinedItem</t>
  </si>
  <si>
    <t xml:space="preserve">        &lt;xs:element name="IfcPreDefinedCurveFont" type="ifc:IfcPreDefinedCurveFont" abstract="true" substitutionGroup="ifc:IfcPreDefinedItem" nillable="true"/&gt;</t>
  </si>
  <si>
    <t xml:space="preserve">        &lt;xs:element name="IfcPreDefinedItem" type="ifc:IfcPreDefinedItem" abstract="true" substitutionGroup="ifc:IfcPresentationItem" nillable="true"/&gt;</t>
  </si>
  <si>
    <t xml:space="preserve">        &lt;xs:element name="IfcPreDefinedProperties" type="ifc:IfcPreDefinedProperties" abstract="true" substitutionGroup="ifc:IfcPropertyAbstraction" nillable="true"/&gt;</t>
  </si>
  <si>
    <t>IfcPreDefinedProperties</t>
  </si>
  <si>
    <t xml:space="preserve">        &lt;xs:element name="IfcPreDefinedPropertySet" type="ifc:IfcPreDefinedPropertySet" abstract="true" substitutionGroup="ifc:IfcPropertySetDefinition" nillable="true"/&gt;</t>
  </si>
  <si>
    <t>IfcPropertySetDefinition</t>
  </si>
  <si>
    <t xml:space="preserve">        &lt;xs:element name="IfcPreDefinedTextFont" type="ifc:IfcPreDefinedTextFont" abstract="true" substitutionGroup="ifc:IfcPreDefinedItem" nillable="true"/&gt;</t>
  </si>
  <si>
    <t>IfcPreDefinedTextFont</t>
  </si>
  <si>
    <t xml:space="preserve">        &lt;xs:element name="IfcPresentationItem" type="ifc:IfcPresentationItem" abstract="true" substitutionGroup="ifc:Entity" nillable="true"/&gt;</t>
  </si>
  <si>
    <t xml:space="preserve">        &lt;xs:element name="IfcPresentationLayerAssignment" type="ifc:IfcPresentationLayerAssignment" substitutionGroup="ifc:Entity" nillable="true"/&gt;</t>
  </si>
  <si>
    <t>IfcPresentationLayerAssignment</t>
  </si>
  <si>
    <t xml:space="preserve">        &lt;xs:element name="IfcPresentationLayerWithStyle" type="ifc:IfcPresentationLayerWithStyle" substitutionGroup="ifc:IfcPresentationLayerAssignment" nillable="true"/&gt;</t>
  </si>
  <si>
    <t>IfcPresentationLayerWithStyle</t>
  </si>
  <si>
    <t xml:space="preserve">        &lt;xs:element name="IfcPresentationStyle" type="ifc:IfcPresentationStyle" abstract="true" substitutionGroup="ifc:Entity" nillable="true"/&gt;</t>
  </si>
  <si>
    <t xml:space="preserve">        &lt;xs:element name="IfcPresentationStyleAssignment" type="ifc:IfcPresentationStyleAssignment" substitutionGroup="ifc:Entity" nillable="true"/&gt;</t>
  </si>
  <si>
    <t>IfcPresentationStyleAssignment</t>
  </si>
  <si>
    <t xml:space="preserve">        &lt;xs:element name="IfcProcedure" type="ifc:IfcProcedure" substitutionGroup="ifc:IfcProcess" nillable="true"/&gt;</t>
  </si>
  <si>
    <t>IfcProcedure</t>
  </si>
  <si>
    <t xml:space="preserve">        &lt;xs:element name="IfcProcedureType" type="ifc:IfcProcedureType" substitutionGroup="ifc:IfcTypeProcess" nillable="true"/&gt;</t>
  </si>
  <si>
    <t>IfcProcedureType</t>
  </si>
  <si>
    <t xml:space="preserve">        &lt;xs:element name="IfcProcess" type="ifc:IfcProcess" abstract="true" substitutionGroup="ifc:IfcObject" nillable="true"/&gt;</t>
  </si>
  <si>
    <t xml:space="preserve">        &lt;xs:element name="IfcProduct" type="ifc:IfcProduct" abstract="true" substitutionGroup="ifc:IfcObject" nillable="true"/&gt;</t>
  </si>
  <si>
    <t xml:space="preserve">        &lt;xs:element name="IfcProductDefinitionShape" type="ifc:IfcProductDefinitionShape" substitutionGroup="ifc:IfcProductRepresentation" nillable="true"/&gt;</t>
  </si>
  <si>
    <t>IfcProductDefinitionShape</t>
  </si>
  <si>
    <t xml:space="preserve">        &lt;xs:element name="IfcProductRepresentation" type="ifc:IfcProductRepresentation" abstract="true" substitutionGroup="ifc:Entity" nillable="true"/&gt;</t>
  </si>
  <si>
    <t xml:space="preserve">        &lt;xs:element name="IfcProfileDef" type="ifc:IfcProfileDef" substitutionGroup="ifc:Entity" nillable="true"/&gt;</t>
  </si>
  <si>
    <t xml:space="preserve">        &lt;xs:element name="IfcProfileProperties" type="ifc:IfcProfileProperties" substitutionGroup="ifc:IfcExtendedProperties" nillable="true"/&gt;</t>
  </si>
  <si>
    <t>IfcProfileProperties</t>
  </si>
  <si>
    <t xml:space="preserve">        &lt;xs:element name="IfcProject" type="ifc:IfcProject" substitutionGroup="ifc:IfcContext" nillable="true"/&gt;</t>
  </si>
  <si>
    <t>IfcProject</t>
  </si>
  <si>
    <t xml:space="preserve">        &lt;xs:element name="IfcProjectedCRS" type="ifc:IfcProjectedCRS" substitutionGroup="ifc:IfcCoordinateReferenceSystem" nillable="true"/&gt;</t>
  </si>
  <si>
    <t>IfcProjectedCRS</t>
  </si>
  <si>
    <t xml:space="preserve">        &lt;xs:element name="IfcProjectionElement" type="ifc:IfcProjectionElement" substitutionGroup="ifc:IfcFeatureElementAddition" nillable="true"/&gt;</t>
  </si>
  <si>
    <t>IfcProjectionElement</t>
  </si>
  <si>
    <t xml:space="preserve">        &lt;xs:element name="IfcProjectLibrary" type="ifc:IfcProjectLibrary" substitutionGroup="ifc:IfcContext" nillable="true"/&gt;</t>
  </si>
  <si>
    <t>IfcProjectLibrary</t>
  </si>
  <si>
    <t xml:space="preserve">        &lt;xs:element name="IfcProjectOrder" type="ifc:IfcProjectOrder" substitutionGroup="ifc:IfcControl" nillable="true"/&gt;</t>
  </si>
  <si>
    <t>IfcProjectOrder</t>
  </si>
  <si>
    <t xml:space="preserve">        &lt;xs:element name="IfcProperty" type="ifc:IfcProperty" abstract="true" substitutionGroup="ifc:IfcPropertyAbstraction" nillable="true"/&gt;</t>
  </si>
  <si>
    <t xml:space="preserve">        &lt;xs:element name="IfcPropertyAbstraction" type="ifc:IfcPropertyAbstraction" abstract="true" substitutionGroup="ifc:Entity" nillable="true"/&gt;</t>
  </si>
  <si>
    <t xml:space="preserve">        &lt;xs:element name="IfcPropertyBoundedValue" type="ifc:IfcPropertyBoundedValue" substitutionGroup="ifc:IfcSimpleProperty" nillable="true"/&gt;</t>
  </si>
  <si>
    <t>IfcPropertyBoundedValue</t>
  </si>
  <si>
    <t>IfcSimpleProperty</t>
  </si>
  <si>
    <t xml:space="preserve">        &lt;xs:element name="IfcPropertyDefinition" type="ifc:IfcPropertyDefinition" abstract="true" substitutionGroup="ifc:IfcRoot" nillable="true"/&gt;</t>
  </si>
  <si>
    <t>IfcPropertyDefinition</t>
  </si>
  <si>
    <t xml:space="preserve">        &lt;xs:element name="IfcPropertyDependencyRelationship" type="ifc:IfcPropertyDependencyRelationship" substitutionGroup="ifc:IfcResourceLevelRelationship" nillable="true"/&gt;</t>
  </si>
  <si>
    <t>IfcPropertyDependencyRelationship</t>
  </si>
  <si>
    <t xml:space="preserve">        &lt;xs:element name="IfcPropertyEnumeratedValue" type="ifc:IfcPropertyEnumeratedValue" substitutionGroup="ifc:IfcSimpleProperty" nillable="true"/&gt;</t>
  </si>
  <si>
    <t>IfcPropertyEnumeratedValue</t>
  </si>
  <si>
    <t xml:space="preserve">        &lt;xs:element name="IfcPropertyEnumeration" type="ifc:IfcPropertyEnumeration" substitutionGroup="ifc:IfcPropertyAbstraction" nillable="true"/&gt;</t>
  </si>
  <si>
    <t>IfcPropertyEnumeration</t>
  </si>
  <si>
    <t xml:space="preserve">        &lt;xs:element name="IfcPropertyListValue" type="ifc:IfcPropertyListValue" substitutionGroup="ifc:IfcSimpleProperty" nillable="true"/&gt;</t>
  </si>
  <si>
    <t>IfcPropertyListValue</t>
  </si>
  <si>
    <t xml:space="preserve">        &lt;xs:element name="IfcPropertyReferenceValue" type="ifc:IfcPropertyReferenceValue" substitutionGroup="ifc:IfcSimpleProperty" nillable="true"/&gt;</t>
  </si>
  <si>
    <t>IfcPropertyReferenceValue</t>
  </si>
  <si>
    <t xml:space="preserve">        &lt;xs:element name="IfcPropertySet" type="ifc:IfcPropertySet" substitutionGroup="ifc:IfcPropertySetDefinition" nillable="true"/&gt;</t>
  </si>
  <si>
    <t>IfcPropertySet</t>
  </si>
  <si>
    <t xml:space="preserve">        &lt;xs:element name="IfcPropertySetDefinition" type="ifc:IfcPropertySetDefinition" abstract="true" substitutionGroup="ifc:IfcPropertyDefinition" nillable="true"/&gt;</t>
  </si>
  <si>
    <t xml:space="preserve">        &lt;xs:element name="IfcPropertySetTemplate" type="ifc:IfcPropertySetTemplate" substitutionGroup="ifc:IfcPropertyTemplateDefinition" nillable="true"/&gt;</t>
  </si>
  <si>
    <t>IfcPropertySetTemplate</t>
  </si>
  <si>
    <t>IfcPropertyTemplateDefinition</t>
  </si>
  <si>
    <t xml:space="preserve">        &lt;xs:element name="IfcPropertySingleValue" type="ifc:IfcPropertySingleValue" substitutionGroup="ifc:IfcSimpleProperty" nillable="true"/&gt;</t>
  </si>
  <si>
    <t>IfcPropertySingleValue</t>
  </si>
  <si>
    <t xml:space="preserve">        &lt;xs:element name="IfcPropertyTableValue" type="ifc:IfcPropertyTableValue" substitutionGroup="ifc:IfcSimpleProperty" nillable="true"/&gt;</t>
  </si>
  <si>
    <t>IfcPropertyTableValue</t>
  </si>
  <si>
    <t xml:space="preserve">        &lt;xs:element name="IfcPropertyTemplate" type="ifc:IfcPropertyTemplate" abstract="true" substitutionGroup="ifc:IfcPropertyTemplateDefinition" nillable="true"/&gt;</t>
  </si>
  <si>
    <t xml:space="preserve">        &lt;xs:element name="IfcPropertyTemplateDefinition" type="ifc:IfcPropertyTemplateDefinition" abstract="true" substitutionGroup="ifc:IfcPropertyDefinition" nillable="true"/&gt;</t>
  </si>
  <si>
    <t xml:space="preserve">        &lt;xs:element name="IfcProtectiveDevice" type="ifc:IfcProtectiveDevice" substitutionGroup="ifc:IfcFlowController" nillable="true"/&gt;</t>
  </si>
  <si>
    <t>IfcProtectiveDevice</t>
  </si>
  <si>
    <t xml:space="preserve">        &lt;xs:element name="IfcProtectiveDeviceTrippingUnit" type="ifc:IfcProtectiveDeviceTrippingUnit" substitutionGroup="ifc:IfcDistributionControlElement" nillable="true"/&gt;</t>
  </si>
  <si>
    <t>IfcProtectiveDeviceTrippingUnit</t>
  </si>
  <si>
    <t xml:space="preserve">        &lt;xs:element name="IfcProtectiveDeviceTrippingUnitType" type="ifc:IfcProtectiveDeviceTrippingUnitType" substitutionGroup="ifc:IfcDistributionControlElementType" nillable="true"/&gt;</t>
  </si>
  <si>
    <t>IfcProtectiveDeviceTrippingUnitType</t>
  </si>
  <si>
    <t xml:space="preserve">        &lt;xs:element name="IfcProtectiveDeviceType" type="ifc:IfcProtectiveDeviceType" substitutionGroup="ifc:IfcFlowControllerType" nillable="true"/&gt;</t>
  </si>
  <si>
    <t>IfcProtectiveDeviceType</t>
  </si>
  <si>
    <t xml:space="preserve">        &lt;xs:element name="IfcProxy" type="ifc:IfcProxy" substitutionGroup="ifc:IfcProduct" nillable="true"/&gt;</t>
  </si>
  <si>
    <t>IfcProxy</t>
  </si>
  <si>
    <t xml:space="preserve">        &lt;xs:element name="IfcPump" type="ifc:IfcPump" substitutionGroup="ifc:IfcFlowMovingDevice" nillable="true"/&gt;</t>
  </si>
  <si>
    <t>IfcPump</t>
  </si>
  <si>
    <t xml:space="preserve">        &lt;xs:element name="IfcPumpType" type="ifc:IfcPumpType" substitutionGroup="ifc:IfcFlowMovingDeviceType" nillable="true"/&gt;</t>
  </si>
  <si>
    <t>IfcPumpType</t>
  </si>
  <si>
    <t xml:space="preserve">        &lt;xs:element name="IfcQuantityArea" type="ifc:IfcQuantityArea" substitutionGroup="ifc:IfcPhysicalSimpleQuantity" nillable="true"/&gt;</t>
  </si>
  <si>
    <t>IfcQuantityArea</t>
  </si>
  <si>
    <t xml:space="preserve">        &lt;xs:element name="IfcQuantityCount" type="ifc:IfcQuantityCount" substitutionGroup="ifc:IfcPhysicalSimpleQuantity" nillable="true"/&gt;</t>
  </si>
  <si>
    <t>IfcQuantityCount</t>
  </si>
  <si>
    <t xml:space="preserve">        &lt;xs:element name="IfcQuantityLength" type="ifc:IfcQuantityLength" substitutionGroup="ifc:IfcPhysicalSimpleQuantity" nillable="true"/&gt;</t>
  </si>
  <si>
    <t>IfcQuantityLength</t>
  </si>
  <si>
    <t xml:space="preserve">        &lt;xs:element name="IfcQuantitySet" type="ifc:IfcQuantitySet" abstract="true" substitutionGroup="ifc:IfcPropertySetDefinition" nillable="true"/&gt;</t>
  </si>
  <si>
    <t xml:space="preserve">        &lt;xs:element name="IfcQuantityTime" type="ifc:IfcQuantityTime" substitutionGroup="ifc:IfcPhysicalSimpleQuantity" nillable="true"/&gt;</t>
  </si>
  <si>
    <t>IfcQuantityTime</t>
  </si>
  <si>
    <t xml:space="preserve">        &lt;xs:element name="IfcQuantityVolume" type="ifc:IfcQuantityVolume" substitutionGroup="ifc:IfcPhysicalSimpleQuantity" nillable="true"/&gt;</t>
  </si>
  <si>
    <t>IfcQuantityVolume</t>
  </si>
  <si>
    <t xml:space="preserve">        &lt;xs:element name="IfcQuantityWeight" type="ifc:IfcQuantityWeight" substitutionGroup="ifc:IfcPhysicalSimpleQuantity" nillable="true"/&gt;</t>
  </si>
  <si>
    <t>IfcQuantityWeight</t>
  </si>
  <si>
    <t xml:space="preserve">        &lt;xs:element name="IfcRailing" type="ifc:IfcRailing" substitutionGroup="ifc:IfcBuildingElement" nillable="true"/&gt;</t>
  </si>
  <si>
    <t>IfcRailing</t>
  </si>
  <si>
    <t xml:space="preserve">        &lt;xs:element name="IfcRailingType" type="ifc:IfcRailingType" substitutionGroup="ifc:IfcBuildingElementType" nillable="true"/&gt;</t>
  </si>
  <si>
    <t>IfcRailingType</t>
  </si>
  <si>
    <t xml:space="preserve">        &lt;xs:element name="IfcRamp" type="ifc:IfcRamp" substitutionGroup="ifc:IfcBuildingElement" nillable="true"/&gt;</t>
  </si>
  <si>
    <t>IfcRamp</t>
  </si>
  <si>
    <t xml:space="preserve">        &lt;xs:element name="IfcRampFlight" type="ifc:IfcRampFlight" substitutionGroup="ifc:IfcBuildingElement" nillable="true"/&gt;</t>
  </si>
  <si>
    <t>IfcRampFlight</t>
  </si>
  <si>
    <t xml:space="preserve">        &lt;xs:element name="IfcRampFlightType" type="ifc:IfcRampFlightType" substitutionGroup="ifc:IfcBuildingElementType" nillable="true"/&gt;</t>
  </si>
  <si>
    <t>IfcRampFlightType</t>
  </si>
  <si>
    <t xml:space="preserve">        &lt;xs:element name="IfcRampType" type="ifc:IfcRampType" substitutionGroup="ifc:IfcBuildingElementType" nillable="true"/&gt;</t>
  </si>
  <si>
    <t>IfcRampType</t>
  </si>
  <si>
    <t xml:space="preserve">        &lt;xs:element name="IfcRationalBSplineCurveWithKnots" type="ifc:IfcRationalBSplineCurveWithKnots" substitutionGroup="ifc:IfcBSplineCurveWithKnots" nillable="true"/&gt;</t>
  </si>
  <si>
    <t>IfcRationalBSplineCurveWithKnots</t>
  </si>
  <si>
    <t xml:space="preserve">        &lt;xs:element name="IfcRationalBSplineSurfaceWithKnots" type="ifc:IfcRationalBSplineSurfaceWithKnots" substitutionGroup="ifc:IfcBSplineSurfaceWithKnots" nillable="true"/&gt;</t>
  </si>
  <si>
    <t>IfcRationalBSplineSurfaceWithKnots</t>
  </si>
  <si>
    <t xml:space="preserve">        &lt;xs:element name="IfcRectangleHollowProfileDef" type="ifc:IfcRectangleHollowProfileDef" substitutionGroup="ifc:IfcRectangleProfileDef" nillable="true"/&gt;</t>
  </si>
  <si>
    <t>IfcRectangleHollowProfileDef</t>
  </si>
  <si>
    <t>IfcRectangleProfileDef</t>
  </si>
  <si>
    <t xml:space="preserve">        &lt;xs:element name="IfcRectangleProfileDef" type="ifc:IfcRectangleProfileDef" substitutionGroup="ifc:IfcParameterizedProfileDef" nillable="true"/&gt;</t>
  </si>
  <si>
    <t xml:space="preserve">        &lt;xs:element name="IfcRectangularPyramid" type="ifc:IfcRectangularPyramid" substitutionGroup="ifc:IfcCsgPrimitive3D" nillable="true"/&gt;</t>
  </si>
  <si>
    <t>IfcRectangularPyramid</t>
  </si>
  <si>
    <t xml:space="preserve">        &lt;xs:element name="IfcRectangularTrimmedSurface" type="ifc:IfcRectangularTrimmedSurface" substitutionGroup="ifc:IfcBoundedSurface" nillable="true"/&gt;</t>
  </si>
  <si>
    <t>IfcRectangularTrimmedSurface</t>
  </si>
  <si>
    <t xml:space="preserve">        &lt;xs:element name="IfcRecurrencePattern" type="ifc:IfcRecurrencePattern" substitutionGroup="ifc:Entity" nillable="true"/&gt;</t>
  </si>
  <si>
    <t>IfcRecurrencePattern</t>
  </si>
  <si>
    <t xml:space="preserve">        &lt;xs:element name="IfcReference" type="ifc:IfcReference" substitutionGroup="ifc:Entity" nillable="true"/&gt;</t>
  </si>
  <si>
    <t>IfcReference</t>
  </si>
  <si>
    <t xml:space="preserve">        &lt;xs:element name="IfcRegularTimeSeries" type="ifc:IfcRegularTimeSeries" substitutionGroup="ifc:IfcTimeSeries" nillable="true"/&gt;</t>
  </si>
  <si>
    <t>IfcRegularTimeSeries</t>
  </si>
  <si>
    <t xml:space="preserve">        &lt;xs:element name="IfcReinforcementBarProperties" type="ifc:IfcReinforcementBarProperties" substitutionGroup="ifc:IfcPreDefinedProperties" nillable="true"/&gt;</t>
  </si>
  <si>
    <t>IfcReinforcementBarProperties</t>
  </si>
  <si>
    <t xml:space="preserve">        &lt;xs:element name="IfcReinforcementDefinitionProperties" type="ifc:IfcReinforcementDefinitionProperties" substitutionGroup="ifc:IfcPreDefinedPropertySet" nillable="true"/&gt;</t>
  </si>
  <si>
    <t>IfcReinforcementDefinitionProperties</t>
  </si>
  <si>
    <t xml:space="preserve">        &lt;xs:element name="IfcReinforcingBar" type="ifc:IfcReinforcingBar" substitutionGroup="ifc:IfcReinforcingElement" nillable="true"/&gt;</t>
  </si>
  <si>
    <t>IfcReinforcingBar</t>
  </si>
  <si>
    <t>IfcReinforcingElement</t>
  </si>
  <si>
    <t xml:space="preserve">        &lt;xs:element name="IfcReinforcingBarType" type="ifc:IfcReinforcingBarType" substitutionGroup="ifc:IfcReinforcingElementType" nillable="true"/&gt;</t>
  </si>
  <si>
    <t>IfcReinforcingBarType</t>
  </si>
  <si>
    <t>IfcReinforcingElementType</t>
  </si>
  <si>
    <t xml:space="preserve">        &lt;xs:element name="IfcReinforcingElement" type="ifc:IfcReinforcingElement" abstract="true" substitutionGroup="ifc:IfcElementComponent" nillable="true"/&gt;</t>
  </si>
  <si>
    <t xml:space="preserve">        &lt;xs:element name="IfcReinforcingElementType" type="ifc:IfcReinforcingElementType" abstract="true" substitutionGroup="ifc:IfcElementComponentType" nillable="true"/&gt;</t>
  </si>
  <si>
    <t xml:space="preserve">        &lt;xs:element name="IfcReinforcingMesh" type="ifc:IfcReinforcingMesh" substitutionGroup="ifc:IfcReinforcingElement" nillable="true"/&gt;</t>
  </si>
  <si>
    <t>IfcReinforcingMesh</t>
  </si>
  <si>
    <t xml:space="preserve">        &lt;xs:element name="IfcReinforcingMeshType" type="ifc:IfcReinforcingMeshType" substitutionGroup="ifc:IfcReinforcingElementType" nillable="true"/&gt;</t>
  </si>
  <si>
    <t>IfcReinforcingMeshType</t>
  </si>
  <si>
    <t xml:space="preserve">        &lt;xs:element name="IfcRelAggregates" type="ifc:IfcRelAggregates" substitutionGroup="ifc:IfcRelDecomposes" nillable="true"/&gt;</t>
  </si>
  <si>
    <t>IfcRelAggregates</t>
  </si>
  <si>
    <t>IfcRelDecomposes</t>
  </si>
  <si>
    <t xml:space="preserve">        &lt;xs:element name="IfcRelAssigns" type="ifc:IfcRelAssigns" abstract="true" substitutionGroup="ifc:IfcRelationship" nillable="true"/&gt;</t>
  </si>
  <si>
    <t>IfcRelAssigns</t>
  </si>
  <si>
    <t>IfcRelationship</t>
  </si>
  <si>
    <t xml:space="preserve">        &lt;xs:element name="IfcRelAssignsToActor" type="ifc:IfcRelAssignsToActor" substitutionGroup="ifc:IfcRelAssigns" nillable="true"/&gt;</t>
  </si>
  <si>
    <t>IfcRelAssignsToActor</t>
  </si>
  <si>
    <t xml:space="preserve">        &lt;xs:element name="IfcRelAssignsToControl" type="ifc:IfcRelAssignsToControl" substitutionGroup="ifc:IfcRelAssigns" nillable="true"/&gt;</t>
  </si>
  <si>
    <t>IfcRelAssignsToControl</t>
  </si>
  <si>
    <t xml:space="preserve">        &lt;xs:element name="IfcRelAssignsToGroup" type="ifc:IfcRelAssignsToGroup" substitutionGroup="ifc:IfcRelAssigns" nillable="true"/&gt;</t>
  </si>
  <si>
    <t>IfcRelAssignsToGroup</t>
  </si>
  <si>
    <t xml:space="preserve">        &lt;xs:element name="IfcRelAssignsToGroupByFactor" type="ifc:IfcRelAssignsToGroupByFactor" substitutionGroup="ifc:IfcRelAssignsToGroup" nillable="true"/&gt;</t>
  </si>
  <si>
    <t>IfcRelAssignsToGroupByFactor</t>
  </si>
  <si>
    <t xml:space="preserve">        &lt;xs:element name="IfcRelAssignsToProcess" type="ifc:IfcRelAssignsToProcess" substitutionGroup="ifc:IfcRelAssigns" nillable="true"/&gt;</t>
  </si>
  <si>
    <t>IfcRelAssignsToProcess</t>
  </si>
  <si>
    <t xml:space="preserve">        &lt;xs:element name="IfcRelAssignsToProduct" type="ifc:IfcRelAssignsToProduct" substitutionGroup="ifc:IfcRelAssigns" nillable="true"/&gt;</t>
  </si>
  <si>
    <t>IfcRelAssignsToProduct</t>
  </si>
  <si>
    <t xml:space="preserve">        &lt;xs:element name="IfcRelAssignsToResource" type="ifc:IfcRelAssignsToResource" substitutionGroup="ifc:IfcRelAssigns" nillable="true"/&gt;</t>
  </si>
  <si>
    <t>IfcRelAssignsToResource</t>
  </si>
  <si>
    <t xml:space="preserve">        &lt;xs:element name="IfcRelAssociates" type="ifc:IfcRelAssociates" abstract="true" substitutionGroup="ifc:IfcRelationship" nillable="true"/&gt;</t>
  </si>
  <si>
    <t>IfcRelAssociates</t>
  </si>
  <si>
    <t xml:space="preserve">        &lt;xs:element name="IfcRelAssociatesApproval" type="ifc:IfcRelAssociatesApproval" substitutionGroup="ifc:IfcRelAssociates" nillable="true"/&gt;</t>
  </si>
  <si>
    <t>IfcRelAssociatesApproval</t>
  </si>
  <si>
    <t xml:space="preserve">        &lt;xs:element name="IfcRelAssociatesClassification" type="ifc:IfcRelAssociatesClassification" substitutionGroup="ifc:IfcRelAssociates" nillable="true"/&gt;</t>
  </si>
  <si>
    <t>IfcRelAssociatesClassification</t>
  </si>
  <si>
    <t xml:space="preserve">        &lt;xs:element name="IfcRelAssociatesConstraint" type="ifc:IfcRelAssociatesConstraint" substitutionGroup="ifc:IfcRelAssociates" nillable="true"/&gt;</t>
  </si>
  <si>
    <t>IfcRelAssociatesConstraint</t>
  </si>
  <si>
    <t xml:space="preserve">        &lt;xs:element name="IfcRelAssociatesDocument" type="ifc:IfcRelAssociatesDocument" substitutionGroup="ifc:IfcRelAssociates" nillable="true"/&gt;</t>
  </si>
  <si>
    <t>IfcRelAssociatesDocument</t>
  </si>
  <si>
    <t xml:space="preserve">        &lt;xs:element name="IfcRelAssociatesLibrary" type="ifc:IfcRelAssociatesLibrary" substitutionGroup="ifc:IfcRelAssociates" nillable="true"/&gt;</t>
  </si>
  <si>
    <t>IfcRelAssociatesLibrary</t>
  </si>
  <si>
    <t xml:space="preserve">        &lt;xs:element name="IfcRelAssociatesMaterial" type="ifc:IfcRelAssociatesMaterial" substitutionGroup="ifc:IfcRelAssociates" nillable="true"/&gt;</t>
  </si>
  <si>
    <t>IfcRelAssociatesMaterial</t>
  </si>
  <si>
    <t xml:space="preserve">        &lt;xs:element name="IfcRelationship" type="ifc:IfcRelationship" abstract="true" substitutionGroup="ifc:IfcRoot" nillable="true"/&gt;</t>
  </si>
  <si>
    <t xml:space="preserve">        &lt;xs:element name="IfcRelConnects" type="ifc:IfcRelConnects" abstract="true" substitutionGroup="ifc:IfcRelationship" nillable="true"/&gt;</t>
  </si>
  <si>
    <t>IfcRelConnects</t>
  </si>
  <si>
    <t xml:space="preserve">        &lt;xs:element name="IfcRelConnectsElements" type="ifc:IfcRelConnectsElements" substitutionGroup="ifc:IfcRelConnects" nillable="true"/&gt;</t>
  </si>
  <si>
    <t>IfcRelConnectsElements</t>
  </si>
  <si>
    <t xml:space="preserve">        &lt;xs:element name="IfcRelConnectsPathElements" type="ifc:IfcRelConnectsPathElements" substitutionGroup="ifc:IfcRelConnectsElements" nillable="true"/&gt;</t>
  </si>
  <si>
    <t>IfcRelConnectsPathElements</t>
  </si>
  <si>
    <t xml:space="preserve">        &lt;xs:element name="IfcRelConnectsPorts" type="ifc:IfcRelConnectsPorts" substitutionGroup="ifc:IfcRelConnects" nillable="true"/&gt;</t>
  </si>
  <si>
    <t>IfcRelConnectsPorts</t>
  </si>
  <si>
    <t xml:space="preserve">        &lt;xs:element name="IfcRelConnectsPortToElement" type="ifc:IfcRelConnectsPortToElement" substitutionGroup="ifc:IfcRelConnects" nillable="true"/&gt;</t>
  </si>
  <si>
    <t>IfcRelConnectsPortToElement</t>
  </si>
  <si>
    <t xml:space="preserve">        &lt;xs:element name="IfcRelConnectsStructuralActivity" type="ifc:IfcRelConnectsStructuralActivity" substitutionGroup="ifc:IfcRelConnects" nillable="true"/&gt;</t>
  </si>
  <si>
    <t>IfcRelConnectsStructuralActivity</t>
  </si>
  <si>
    <t xml:space="preserve">        &lt;xs:element name="IfcRelConnectsStructuralMember" type="ifc:IfcRelConnectsStructuralMember" substitutionGroup="ifc:IfcRelConnects" nillable="true"/&gt;</t>
  </si>
  <si>
    <t>IfcRelConnectsStructuralMember</t>
  </si>
  <si>
    <t xml:space="preserve">        &lt;xs:element name="IfcRelConnectsWithEccentricity" type="ifc:IfcRelConnectsWithEccentricity" substitutionGroup="ifc:IfcRelConnectsStructuralMember" nillable="true"/&gt;</t>
  </si>
  <si>
    <t>IfcRelConnectsWithEccentricity</t>
  </si>
  <si>
    <t xml:space="preserve">        &lt;xs:element name="IfcRelConnectsWithRealizingElements" type="ifc:IfcRelConnectsWithRealizingElements" substitutionGroup="ifc:IfcRelConnectsElements" nillable="true"/&gt;</t>
  </si>
  <si>
    <t>IfcRelConnectsWithRealizingElements</t>
  </si>
  <si>
    <t xml:space="preserve">        &lt;xs:element name="IfcRelContainedInSpatialStructure" type="ifc:IfcRelContainedInSpatialStructure" substitutionGroup="ifc:IfcRelConnects" nillable="true"/&gt;</t>
  </si>
  <si>
    <t>IfcRelContainedInSpatialStructure</t>
  </si>
  <si>
    <t xml:space="preserve">        &lt;xs:element name="IfcRelCoversBldgElements" type="ifc:IfcRelCoversBldgElements" substitutionGroup="ifc:IfcRelConnects" nillable="true"/&gt;</t>
  </si>
  <si>
    <t>IfcRelCoversBldgElements</t>
  </si>
  <si>
    <t xml:space="preserve">        &lt;xs:element name="IfcRelCoversSpaces" type="ifc:IfcRelCoversSpaces" substitutionGroup="ifc:IfcRelConnects" nillable="true"/&gt;</t>
  </si>
  <si>
    <t>IfcRelCoversSpaces</t>
  </si>
  <si>
    <t xml:space="preserve">        &lt;xs:element name="IfcRelDeclares" type="ifc:IfcRelDeclares" substitutionGroup="ifc:IfcRelationship" nillable="true"/&gt;</t>
  </si>
  <si>
    <t>IfcRelDeclares</t>
  </si>
  <si>
    <t xml:space="preserve">        &lt;xs:element name="IfcRelDecomposes" type="ifc:IfcRelDecomposes" abstract="true" substitutionGroup="ifc:IfcRelationship" nillable="true"/&gt;</t>
  </si>
  <si>
    <t xml:space="preserve">        &lt;xs:element name="IfcRelDefines" type="ifc:IfcRelDefines" abstract="true" substitutionGroup="ifc:IfcRelationship" nillable="true"/&gt;</t>
  </si>
  <si>
    <t>IfcRelDefines</t>
  </si>
  <si>
    <t xml:space="preserve">        &lt;xs:element name="IfcRelDefinesByObject" type="ifc:IfcRelDefinesByObject" substitutionGroup="ifc:IfcRelDefines" nillable="true"/&gt;</t>
  </si>
  <si>
    <t>IfcRelDefinesByObject</t>
  </si>
  <si>
    <t xml:space="preserve">        &lt;xs:element name="IfcRelDefinesByProperties" type="ifc:IfcRelDefinesByProperties" substitutionGroup="ifc:IfcRelDefines" nillable="true"/&gt;</t>
  </si>
  <si>
    <t>IfcRelDefinesByProperties</t>
  </si>
  <si>
    <t xml:space="preserve">        &lt;xs:element name="IfcRelDefinesByTemplate" type="ifc:IfcRelDefinesByTemplate" substitutionGroup="ifc:IfcRelDefines" nillable="true"/&gt;</t>
  </si>
  <si>
    <t>IfcRelDefinesByTemplate</t>
  </si>
  <si>
    <t xml:space="preserve">        &lt;xs:element name="IfcRelDefinesByType" type="ifc:IfcRelDefinesByType" substitutionGroup="ifc:IfcRelDefines" nillable="true"/&gt;</t>
  </si>
  <si>
    <t>IfcRelDefinesByType</t>
  </si>
  <si>
    <t xml:space="preserve">        &lt;xs:element name="IfcRelFillsElement" type="ifc:IfcRelFillsElement" substitutionGroup="ifc:IfcRelConnects" nillable="true"/&gt;</t>
  </si>
  <si>
    <t>IfcRelFillsElement</t>
  </si>
  <si>
    <t xml:space="preserve">        &lt;xs:element name="IfcRelFlowControlElements" type="ifc:IfcRelFlowControlElements" substitutionGroup="ifc:IfcRelConnects" nillable="true"/&gt;</t>
  </si>
  <si>
    <t>IfcRelFlowControlElements</t>
  </si>
  <si>
    <t xml:space="preserve">        &lt;xs:element name="IfcRelInterferesElements" type="ifc:IfcRelInterferesElements" substitutionGroup="ifc:IfcRelConnects" nillable="true"/&gt;</t>
  </si>
  <si>
    <t>IfcRelInterferesElements</t>
  </si>
  <si>
    <t xml:space="preserve">        &lt;xs:element name="IfcRelNests" type="ifc:IfcRelNests" substitutionGroup="ifc:IfcRelDecomposes" nillable="true"/&gt;</t>
  </si>
  <si>
    <t>IfcRelNests</t>
  </si>
  <si>
    <t xml:space="preserve">        &lt;xs:element name="IfcRelProjectsElement" type="ifc:IfcRelProjectsElement" substitutionGroup="ifc:IfcRelDecomposes" nillable="true"/&gt;</t>
  </si>
  <si>
    <t>IfcRelProjectsElement</t>
  </si>
  <si>
    <t xml:space="preserve">        &lt;xs:element name="IfcRelReferencedInSpatialStructure" type="ifc:IfcRelReferencedInSpatialStructure" substitutionGroup="ifc:IfcRelConnects" nillable="true"/&gt;</t>
  </si>
  <si>
    <t>IfcRelReferencedInSpatialStructure</t>
  </si>
  <si>
    <t xml:space="preserve">        &lt;xs:element name="IfcRelSequence" type="ifc:IfcRelSequence" substitutionGroup="ifc:IfcRelConnects" nillable="true"/&gt;</t>
  </si>
  <si>
    <t>IfcRelSequence</t>
  </si>
  <si>
    <t xml:space="preserve">        &lt;xs:element name="IfcRelServicesBuildings" type="ifc:IfcRelServicesBuildings" substitutionGroup="ifc:IfcRelConnects" nillable="true"/&gt;</t>
  </si>
  <si>
    <t>IfcRelServicesBuildings</t>
  </si>
  <si>
    <t xml:space="preserve">        &lt;xs:element name="IfcRelSpaceBoundary" type="ifc:IfcRelSpaceBoundary" substitutionGroup="ifc:IfcRelConnects" nillable="true"/&gt;</t>
  </si>
  <si>
    <t>IfcRelSpaceBoundary</t>
  </si>
  <si>
    <t xml:space="preserve">        &lt;xs:element name="IfcRelSpaceBoundary1stLevel" type="ifc:IfcRelSpaceBoundary1stLevel" substitutionGroup="ifc:IfcRelSpaceBoundary" nillable="true"/&gt;</t>
  </si>
  <si>
    <t>IfcRelSpaceBoundary1stLevel</t>
  </si>
  <si>
    <t xml:space="preserve">        &lt;xs:element name="IfcRelSpaceBoundary2ndLevel" type="ifc:IfcRelSpaceBoundary2ndLevel" substitutionGroup="ifc:IfcRelSpaceBoundary1stLevel" nillable="true"/&gt;</t>
  </si>
  <si>
    <t>IfcRelSpaceBoundary2ndLevel</t>
  </si>
  <si>
    <t xml:space="preserve">        &lt;xs:element name="IfcRelVoidsElement" type="ifc:IfcRelVoidsElement" substitutionGroup="ifc:IfcRelDecomposes" nillable="true"/&gt;</t>
  </si>
  <si>
    <t>IfcRelVoidsElement</t>
  </si>
  <si>
    <t xml:space="preserve">        &lt;xs:element name="IfcReparametrisedCompositeCurveSegment" type="ifc:IfcReparametrisedCompositeCurveSegment" substitutionGroup="ifc:IfcCompositeCurveSegment" nillable="true"/&gt;</t>
  </si>
  <si>
    <t>IfcReparametrisedCompositeCurveSegment</t>
  </si>
  <si>
    <t xml:space="preserve">        &lt;xs:element name="IfcRepresentation" type="ifc:IfcRepresentation" abstract="true" substitutionGroup="ifc:Entity" nillable="true"/&gt;</t>
  </si>
  <si>
    <t>IfcRepresentation</t>
  </si>
  <si>
    <t xml:space="preserve">        &lt;xs:element name="IfcRepresentationContext" type="ifc:IfcRepresentationContext" abstract="true" substitutionGroup="ifc:Entity" nillable="true"/&gt;</t>
  </si>
  <si>
    <t xml:space="preserve">        &lt;xs:element name="IfcRepresentationItem" type="ifc:IfcRepresentationItem" abstract="true" substitutionGroup="ifc:Entity" nillable="true"/&gt;</t>
  </si>
  <si>
    <t xml:space="preserve">        &lt;xs:element name="IfcRepresentationMap" type="ifc:IfcRepresentationMap" substitutionGroup="ifc:Entity" nillable="true"/&gt;</t>
  </si>
  <si>
    <t>IfcRepresentationMap</t>
  </si>
  <si>
    <t xml:space="preserve">        &lt;xs:element name="IfcResource" type="ifc:IfcResource" abstract="true" substitutionGroup="ifc:IfcObject" nillable="true"/&gt;</t>
  </si>
  <si>
    <t xml:space="preserve">        &lt;xs:element name="IfcResourceApprovalRelationship" type="ifc:IfcResourceApprovalRelationship" substitutionGroup="ifc:IfcResourceLevelRelationship" nillable="true"/&gt;</t>
  </si>
  <si>
    <t>IfcResourceApprovalRelationship</t>
  </si>
  <si>
    <t xml:space="preserve">        &lt;xs:element name="IfcResourceConstraintRelationship" type="ifc:IfcResourceConstraintRelationship" substitutionGroup="ifc:IfcResourceLevelRelationship" nillable="true"/&gt;</t>
  </si>
  <si>
    <t>IfcResourceConstraintRelationship</t>
  </si>
  <si>
    <t xml:space="preserve">        &lt;xs:element name="IfcResourceLevelRelationship" type="ifc:IfcResourceLevelRelationship" abstract="true" substitutionGroup="ifc:Entity" nillable="true"/&gt;</t>
  </si>
  <si>
    <t xml:space="preserve">        &lt;xs:element name="IfcResourceTime" type="ifc:IfcResourceTime" substitutionGroup="ifc:IfcSchedulingTime" nillable="true"/&gt;</t>
  </si>
  <si>
    <t>IfcResourceTime</t>
  </si>
  <si>
    <t xml:space="preserve">        &lt;xs:element name="IfcRevolvedAreaSolid" type="ifc:IfcRevolvedAreaSolid" substitutionGroup="ifc:IfcSweptAreaSolid" nillable="true"/&gt;</t>
  </si>
  <si>
    <t>IfcRevolvedAreaSolid</t>
  </si>
  <si>
    <t xml:space="preserve">        &lt;xs:element name="IfcRevolvedAreaSolidTapered" type="ifc:IfcRevolvedAreaSolidTapered" substitutionGroup="ifc:IfcRevolvedAreaSolid" nillable="true"/&gt;</t>
  </si>
  <si>
    <t>IfcRevolvedAreaSolidTapered</t>
  </si>
  <si>
    <t xml:space="preserve">        &lt;xs:element name="IfcRightCircularCone" type="ifc:IfcRightCircularCone" substitutionGroup="ifc:IfcCsgPrimitive3D" nillable="true"/&gt;</t>
  </si>
  <si>
    <t>IfcRightCircularCone</t>
  </si>
  <si>
    <t xml:space="preserve">        &lt;xs:element name="IfcRightCircularCylinder" type="ifc:IfcRightCircularCylinder" substitutionGroup="ifc:IfcCsgPrimitive3D" nillable="true"/&gt;</t>
  </si>
  <si>
    <t>IfcRightCircularCylinder</t>
  </si>
  <si>
    <t xml:space="preserve">        &lt;xs:element name="IfcRoof" type="ifc:IfcRoof" substitutionGroup="ifc:IfcBuildingElement" nillable="true"/&gt;</t>
  </si>
  <si>
    <t>IfcRoof</t>
  </si>
  <si>
    <t xml:space="preserve">        &lt;xs:element name="IfcRoofType" type="ifc:IfcRoofType" substitutionGroup="ifc:IfcBuildingElementType" nillable="true"/&gt;</t>
  </si>
  <si>
    <t>IfcRoofType</t>
  </si>
  <si>
    <t xml:space="preserve">        &lt;xs:element name="IfcRoot" type="ifc:IfcRoot" abstract="true" substitutionGroup="ifc:Entity" nillable="true"/&gt;</t>
  </si>
  <si>
    <t xml:space="preserve">        &lt;xs:element name="IfcRoundedRectangleProfileDef" type="ifc:IfcRoundedRectangleProfileDef" substitutionGroup="ifc:IfcRectangleProfileDef" nillable="true"/&gt;</t>
  </si>
  <si>
    <t>IfcRoundedRectangleProfileDef</t>
  </si>
  <si>
    <t xml:space="preserve">        &lt;xs:element name="IfcSanitaryTerminal" type="ifc:IfcSanitaryTerminal" substitutionGroup="ifc:IfcFlowTerminal" nillable="true"/&gt;</t>
  </si>
  <si>
    <t>IfcSanitaryTerminal</t>
  </si>
  <si>
    <t xml:space="preserve">        &lt;xs:element name="IfcSanitaryTerminalType" type="ifc:IfcSanitaryTerminalType" substitutionGroup="ifc:IfcFlowTerminalType" nillable="true"/&gt;</t>
  </si>
  <si>
    <t>IfcSanitaryTerminalType</t>
  </si>
  <si>
    <t xml:space="preserve">        &lt;xs:element name="IfcSchedulingTime" type="ifc:IfcSchedulingTime" abstract="true" substitutionGroup="ifc:Entity" nillable="true"/&gt;</t>
  </si>
  <si>
    <t xml:space="preserve">        &lt;xs:element name="IfcSectionedSpine" type="ifc:IfcSectionedSpine" substitutionGroup="ifc:IfcGeometricRepresentationItem" nillable="true"/&gt;</t>
  </si>
  <si>
    <t>IfcSectionedSpine</t>
  </si>
  <si>
    <t xml:space="preserve">        &lt;xs:element name="IfcSectionProperties" type="ifc:IfcSectionProperties" substitutionGroup="ifc:IfcPreDefinedProperties" nillable="true"/&gt;</t>
  </si>
  <si>
    <t>IfcSectionProperties</t>
  </si>
  <si>
    <t xml:space="preserve">        &lt;xs:element name="IfcSectionReinforcementProperties" type="ifc:IfcSectionReinforcementProperties" substitutionGroup="ifc:IfcPreDefinedProperties" nillable="true"/&gt;</t>
  </si>
  <si>
    <t>IfcSectionReinforcementProperties</t>
  </si>
  <si>
    <t xml:space="preserve">        &lt;xs:element name="IfcSensor" type="ifc:IfcSensor" substitutionGroup="ifc:IfcDistributionControlElement" nillable="true"/&gt;</t>
  </si>
  <si>
    <t>IfcSensor</t>
  </si>
  <si>
    <t xml:space="preserve">        &lt;xs:element name="IfcSensorType" type="ifc:IfcSensorType" substitutionGroup="ifc:IfcDistributionControlElementType" nillable="true"/&gt;</t>
  </si>
  <si>
    <t>IfcSensorType</t>
  </si>
  <si>
    <t xml:space="preserve">        &lt;xs:element name="IfcShadingDevice" type="ifc:IfcShadingDevice" substitutionGroup="ifc:IfcBuildingElement" nillable="true"/&gt;</t>
  </si>
  <si>
    <t>IfcShadingDevice</t>
  </si>
  <si>
    <t xml:space="preserve">        &lt;xs:element name="IfcShadingDeviceType" type="ifc:IfcShadingDeviceType" substitutionGroup="ifc:IfcBuildingElementType" nillable="true"/&gt;</t>
  </si>
  <si>
    <t>IfcShadingDeviceType</t>
  </si>
  <si>
    <t xml:space="preserve">        &lt;xs:element name="IfcShapeAspect" type="ifc:IfcShapeAspect" substitutionGroup="ifc:Entity" nillable="true"/&gt;</t>
  </si>
  <si>
    <t>IfcShapeAspect</t>
  </si>
  <si>
    <t xml:space="preserve">        &lt;xs:element name="IfcShapeModel" type="ifc:IfcShapeModel" abstract="true" substitutionGroup="ifc:IfcRepresentation" nillable="true"/&gt;</t>
  </si>
  <si>
    <t>IfcShapeModel</t>
  </si>
  <si>
    <t xml:space="preserve">        &lt;xs:element name="IfcShapeRepresentation" type="ifc:IfcShapeRepresentation" substitutionGroup="ifc:IfcShapeModel" nillable="true"/&gt;</t>
  </si>
  <si>
    <t>IfcShapeRepresentation</t>
  </si>
  <si>
    <t xml:space="preserve">        &lt;xs:element name="IfcShellBasedSurfaceModel" type="ifc:IfcShellBasedSurfaceModel" substitutionGroup="ifc:IfcGeometricRepresentationItem" nillable="true"/&gt;</t>
  </si>
  <si>
    <t>IfcShellBasedSurfaceModel</t>
  </si>
  <si>
    <t xml:space="preserve">        &lt;xs:element name="IfcSimpleProperty" type="ifc:IfcSimpleProperty" abstract="true" substitutionGroup="ifc:IfcProperty" nillable="true"/&gt;</t>
  </si>
  <si>
    <t xml:space="preserve">        &lt;xs:element name="IfcSimplePropertyTemplate" type="ifc:IfcSimplePropertyTemplate" substitutionGroup="ifc:IfcPropertyTemplate" nillable="true"/&gt;</t>
  </si>
  <si>
    <t>IfcSimplePropertyTemplate</t>
  </si>
  <si>
    <t xml:space="preserve">        &lt;xs:element name="IfcSite" type="ifc:IfcSite" substitutionGroup="ifc:IfcSpatialStructureElement" nillable="true"/&gt;</t>
  </si>
  <si>
    <t>IfcSite</t>
  </si>
  <si>
    <t xml:space="preserve">        &lt;xs:element name="IfcSIUnit" type="ifc:IfcSIUnit" substitutionGroup="ifc:IfcNamedUnit" nillable="true"/&gt;</t>
  </si>
  <si>
    <t>IfcSIUnit</t>
  </si>
  <si>
    <t xml:space="preserve">        &lt;xs:element name="IfcSlab" type="ifc:IfcSlab" substitutionGroup="ifc:IfcBuildingElement" nillable="true"/&gt;</t>
  </si>
  <si>
    <t>IfcSlab</t>
  </si>
  <si>
    <t xml:space="preserve">        &lt;xs:element name="IfcSlabElementedCase" type="ifc:IfcSlabElementedCase" substitutionGroup="ifc:IfcSlab" nillable="true"/&gt;</t>
  </si>
  <si>
    <t>IfcSlabElementedCase</t>
  </si>
  <si>
    <t xml:space="preserve">        &lt;xs:element name="IfcSlabStandardCase" type="ifc:IfcSlabStandardCase" substitutionGroup="ifc:IfcSlab" nillable="true"/&gt;</t>
  </si>
  <si>
    <t>IfcSlabStandardCase</t>
  </si>
  <si>
    <t xml:space="preserve">        &lt;xs:element name="IfcSlabType" type="ifc:IfcSlabType" substitutionGroup="ifc:IfcBuildingElementType" nillable="true"/&gt;</t>
  </si>
  <si>
    <t>IfcSlabType</t>
  </si>
  <si>
    <t xml:space="preserve">        &lt;xs:element name="IfcSlippageConnectionCondition" type="ifc:IfcSlippageConnectionCondition" substitutionGroup="ifc:IfcStructuralConnectionCondition" nillable="true"/&gt;</t>
  </si>
  <si>
    <t>IfcSlippageConnectionCondition</t>
  </si>
  <si>
    <t xml:space="preserve">        &lt;xs:element name="IfcSolarDevice" type="ifc:IfcSolarDevice" substitutionGroup="ifc:IfcEnergyConversionDevice" nillable="true"/&gt;</t>
  </si>
  <si>
    <t>IfcSolarDevice</t>
  </si>
  <si>
    <t xml:space="preserve">        &lt;xs:element name="IfcSolarDeviceType" type="ifc:IfcSolarDeviceType" substitutionGroup="ifc:IfcEnergyConversionDeviceType" nillable="true"/&gt;</t>
  </si>
  <si>
    <t>IfcSolarDeviceType</t>
  </si>
  <si>
    <t xml:space="preserve">        &lt;xs:element name="IfcSolidModel" type="ifc:IfcSolidModel" abstract="true" substitutionGroup="ifc:IfcGeometricRepresentationItem" nillable="true"/&gt;</t>
  </si>
  <si>
    <t xml:space="preserve">        &lt;xs:element name="IfcSpace" type="ifc:IfcSpace" substitutionGroup="ifc:IfcSpatialStructureElement" nillable="true"/&gt;</t>
  </si>
  <si>
    <t>IfcSpace</t>
  </si>
  <si>
    <t xml:space="preserve">        &lt;xs:element name="IfcSpaceHeater" type="ifc:IfcSpaceHeater" substitutionGroup="ifc:IfcFlowTerminal" nillable="true"/&gt;</t>
  </si>
  <si>
    <t>IfcSpaceHeater</t>
  </si>
  <si>
    <t xml:space="preserve">        &lt;xs:element name="IfcSpaceHeaterType" type="ifc:IfcSpaceHeaterType" substitutionGroup="ifc:IfcFlowTerminalType" nillable="true"/&gt;</t>
  </si>
  <si>
    <t>IfcSpaceHeaterType</t>
  </si>
  <si>
    <t xml:space="preserve">        &lt;xs:element name="IfcSpaceType" type="ifc:IfcSpaceType" substitutionGroup="ifc:IfcSpatialStructureElementType" nillable="true"/&gt;</t>
  </si>
  <si>
    <t>IfcSpaceType</t>
  </si>
  <si>
    <t>IfcSpatialStructureElementType</t>
  </si>
  <si>
    <t xml:space="preserve">        &lt;xs:element name="IfcSpatialElement" type="ifc:IfcSpatialElement" abstract="true" substitutionGroup="ifc:IfcProduct" nillable="true"/&gt;</t>
  </si>
  <si>
    <t xml:space="preserve">        &lt;xs:element name="IfcSpatialElementType" type="ifc:IfcSpatialElementType" abstract="true" substitutionGroup="ifc:IfcTypeProduct" nillable="true"/&gt;</t>
  </si>
  <si>
    <t>IfcSpatialElementType</t>
  </si>
  <si>
    <t xml:space="preserve">        &lt;xs:element name="IfcSpatialStructureElement" type="ifc:IfcSpatialStructureElement" abstract="true" substitutionGroup="ifc:IfcSpatialElement" nillable="true"/&gt;</t>
  </si>
  <si>
    <t xml:space="preserve">        &lt;xs:element name="IfcSpatialStructureElementType" type="ifc:IfcSpatialStructureElementType" abstract="true" substitutionGroup="ifc:IfcSpatialElementType" nillable="true"/&gt;</t>
  </si>
  <si>
    <t xml:space="preserve">        &lt;xs:element name="IfcSpatialZone" type="ifc:IfcSpatialZone" substitutionGroup="ifc:IfcSpatialElement" nillable="true"/&gt;</t>
  </si>
  <si>
    <t>IfcSpatialZone</t>
  </si>
  <si>
    <t xml:space="preserve">        &lt;xs:element name="IfcSpatialZoneType" type="ifc:IfcSpatialZoneType" substitutionGroup="ifc:IfcSpatialElementType" nillable="true"/&gt;</t>
  </si>
  <si>
    <t>IfcSpatialZoneType</t>
  </si>
  <si>
    <t xml:space="preserve">        &lt;xs:element name="IfcSphere" type="ifc:IfcSphere" substitutionGroup="ifc:IfcCsgPrimitive3D" nillable="true"/&gt;</t>
  </si>
  <si>
    <t>IfcSphere</t>
  </si>
  <si>
    <t xml:space="preserve">        &lt;xs:element name="IfcStackTerminal" type="ifc:IfcStackTerminal" substitutionGroup="ifc:IfcFlowTerminal" nillable="true"/&gt;</t>
  </si>
  <si>
    <t>IfcStackTerminal</t>
  </si>
  <si>
    <t xml:space="preserve">        &lt;xs:element name="IfcStackTerminalType" type="ifc:IfcStackTerminalType" substitutionGroup="ifc:IfcFlowTerminalType" nillable="true"/&gt;</t>
  </si>
  <si>
    <t>IfcStackTerminalType</t>
  </si>
  <si>
    <t xml:space="preserve">        &lt;xs:element name="IfcStair" type="ifc:IfcStair" substitutionGroup="ifc:IfcBuildingElement" nillable="true"/&gt;</t>
  </si>
  <si>
    <t>IfcStair</t>
  </si>
  <si>
    <t xml:space="preserve">        &lt;xs:element name="IfcStairFlight" type="ifc:IfcStairFlight" substitutionGroup="ifc:IfcBuildingElement" nillable="true"/&gt;</t>
  </si>
  <si>
    <t>IfcStairFlight</t>
  </si>
  <si>
    <t xml:space="preserve">        &lt;xs:element name="IfcStairFlightType" type="ifc:IfcStairFlightType" substitutionGroup="ifc:IfcBuildingElementType" nillable="true"/&gt;</t>
  </si>
  <si>
    <t>IfcStairFlightType</t>
  </si>
  <si>
    <t xml:space="preserve">        &lt;xs:element name="IfcStairType" type="ifc:IfcStairType" substitutionGroup="ifc:IfcBuildingElementType" nillable="true"/&gt;</t>
  </si>
  <si>
    <t>IfcStairType</t>
  </si>
  <si>
    <t xml:space="preserve">        &lt;xs:element name="IfcStructuralAction" type="ifc:IfcStructuralAction" abstract="true" substitutionGroup="ifc:IfcStructuralActivity" nillable="true"/&gt;</t>
  </si>
  <si>
    <t>IfcStructuralAction</t>
  </si>
  <si>
    <t>IfcStructuralActivity</t>
  </si>
  <si>
    <t xml:space="preserve">        &lt;xs:element name="IfcStructuralActivity" type="ifc:IfcStructuralActivity" abstract="true" substitutionGroup="ifc:IfcProduct" nillable="true"/&gt;</t>
  </si>
  <si>
    <t xml:space="preserve">        &lt;xs:element name="IfcStructuralAnalysisModel" type="ifc:IfcStructuralAnalysisModel" substitutionGroup="ifc:IfcSystem" nillable="true"/&gt;</t>
  </si>
  <si>
    <t>IfcStructuralAnalysisModel</t>
  </si>
  <si>
    <t xml:space="preserve">        &lt;xs:element name="IfcStructuralConnection" type="ifc:IfcStructuralConnection" abstract="true" substitutionGroup="ifc:IfcStructuralItem" nillable="true"/&gt;</t>
  </si>
  <si>
    <t>IfcStructuralConnection</t>
  </si>
  <si>
    <t>IfcStructuralItem</t>
  </si>
  <si>
    <t xml:space="preserve">        &lt;xs:element name="IfcStructuralConnectionCondition" type="ifc:IfcStructuralConnectionCondition" abstract="true" substitutionGroup="ifc:Entity" nillable="true"/&gt;</t>
  </si>
  <si>
    <t xml:space="preserve">        &lt;xs:element name="IfcStructuralCurveAction" type="ifc:IfcStructuralCurveAction" substitutionGroup="ifc:IfcStructuralAction" nillable="true"/&gt;</t>
  </si>
  <si>
    <t>IfcStructuralCurveAction</t>
  </si>
  <si>
    <t xml:space="preserve">        &lt;xs:element name="IfcStructuralCurveConnection" type="ifc:IfcStructuralCurveConnection" substitutionGroup="ifc:IfcStructuralConnection" nillable="true"/&gt;</t>
  </si>
  <si>
    <t>IfcStructuralCurveConnection</t>
  </si>
  <si>
    <t xml:space="preserve">        &lt;xs:element name="IfcStructuralCurveMember" type="ifc:IfcStructuralCurveMember" substitutionGroup="ifc:IfcStructuralMember" nillable="true"/&gt;</t>
  </si>
  <si>
    <t>IfcStructuralCurveMember</t>
  </si>
  <si>
    <t>IfcStructuralMember</t>
  </si>
  <si>
    <t xml:space="preserve">        &lt;xs:element name="IfcStructuralCurveMemberVarying" type="ifc:IfcStructuralCurveMemberVarying" substitutionGroup="ifc:IfcStructuralCurveMember" nillable="true"/&gt;</t>
  </si>
  <si>
    <t>IfcStructuralCurveMemberVarying</t>
  </si>
  <si>
    <t xml:space="preserve">        &lt;xs:element name="IfcStructuralCurveReaction" type="ifc:IfcStructuralCurveReaction" substitutionGroup="ifc:IfcStructuralReaction" nillable="true"/&gt;</t>
  </si>
  <si>
    <t>IfcStructuralCurveReaction</t>
  </si>
  <si>
    <t>IfcStructuralReaction</t>
  </si>
  <si>
    <t xml:space="preserve">        &lt;xs:element name="IfcStructuralItem" type="ifc:IfcStructuralItem" abstract="true" substitutionGroup="ifc:IfcProduct" nillable="true"/&gt;</t>
  </si>
  <si>
    <t xml:space="preserve">        &lt;xs:element name="IfcStructuralLinearAction" type="ifc:IfcStructuralLinearAction" substitutionGroup="ifc:IfcStructuralCurveAction" nillable="true"/&gt;</t>
  </si>
  <si>
    <t>IfcStructuralLinearAction</t>
  </si>
  <si>
    <t xml:space="preserve">        &lt;xs:element name="IfcStructuralLoad" type="ifc:IfcStructuralLoad" abstract="true" substitutionGroup="ifc:Entity" nillable="true"/&gt;</t>
  </si>
  <si>
    <t>IfcStructuralLoad</t>
  </si>
  <si>
    <t xml:space="preserve">        &lt;xs:element name="IfcStructuralLoadCase" type="ifc:IfcStructuralLoadCase" substitutionGroup="ifc:IfcStructuralLoadGroup" nillable="true"/&gt;</t>
  </si>
  <si>
    <t>IfcStructuralLoadCase</t>
  </si>
  <si>
    <t>IfcStructuralLoadGroup</t>
  </si>
  <si>
    <t xml:space="preserve">        &lt;xs:element name="IfcStructuralLoadConfiguration" type="ifc:IfcStructuralLoadConfiguration" substitutionGroup="ifc:IfcStructuralLoad" nillable="true"/&gt;</t>
  </si>
  <si>
    <t>IfcStructuralLoadConfiguration</t>
  </si>
  <si>
    <t xml:space="preserve">        &lt;xs:element name="IfcStructuralLoadGroup" type="ifc:IfcStructuralLoadGroup" substitutionGroup="ifc:IfcGroup" nillable="true"/&gt;</t>
  </si>
  <si>
    <t xml:space="preserve">        &lt;xs:element name="IfcStructuralLoadLinearForce" type="ifc:IfcStructuralLoadLinearForce" substitutionGroup="ifc:IfcStructuralLoadStatic" nillable="true"/&gt;</t>
  </si>
  <si>
    <t>IfcStructuralLoadLinearForce</t>
  </si>
  <si>
    <t>IfcStructuralLoadStatic</t>
  </si>
  <si>
    <t xml:space="preserve">        &lt;xs:element name="IfcStructuralLoadOrResult" type="ifc:IfcStructuralLoadOrResult" abstract="true" substitutionGroup="ifc:IfcStructuralLoad" nillable="true"/&gt;</t>
  </si>
  <si>
    <t>IfcStructuralLoadOrResult</t>
  </si>
  <si>
    <t xml:space="preserve">        &lt;xs:element name="IfcStructuralLoadPlanarForce" type="ifc:IfcStructuralLoadPlanarForce" substitutionGroup="ifc:IfcStructuralLoadStatic" nillable="true"/&gt;</t>
  </si>
  <si>
    <t>IfcStructuralLoadPlanarForce</t>
  </si>
  <si>
    <t xml:space="preserve">        &lt;xs:element name="IfcStructuralLoadSingleDisplacement" type="ifc:IfcStructuralLoadSingleDisplacement" substitutionGroup="ifc:IfcStructuralLoadStatic" nillable="true"/&gt;</t>
  </si>
  <si>
    <t>IfcStructuralLoadSingleDisplacement</t>
  </si>
  <si>
    <t xml:space="preserve">        &lt;xs:element name="IfcStructuralLoadSingleDisplacementDistortion" type="ifc:IfcStructuralLoadSingleDisplacementDistortion" substitutionGroup="ifc:IfcStructuralLoadSingleDisplacement" nillable="true"/&gt;</t>
  </si>
  <si>
    <t>IfcStructuralLoadSingleDisplacementDistortion</t>
  </si>
  <si>
    <t xml:space="preserve">        &lt;xs:element name="IfcStructuralLoadSingleForce" type="ifc:IfcStructuralLoadSingleForce" substitutionGroup="ifc:IfcStructuralLoadStatic" nillable="true"/&gt;</t>
  </si>
  <si>
    <t>IfcStructuralLoadSingleForce</t>
  </si>
  <si>
    <t xml:space="preserve">        &lt;xs:element name="IfcStructuralLoadSingleForceWarping" type="ifc:IfcStructuralLoadSingleForceWarping" substitutionGroup="ifc:IfcStructuralLoadSingleForce" nillable="true"/&gt;</t>
  </si>
  <si>
    <t>IfcStructuralLoadSingleForceWarping</t>
  </si>
  <si>
    <t xml:space="preserve">        &lt;xs:element name="IfcStructuralLoadStatic" type="ifc:IfcStructuralLoadStatic" abstract="true" substitutionGroup="ifc:IfcStructuralLoadOrResult" nillable="true"/&gt;</t>
  </si>
  <si>
    <t xml:space="preserve">        &lt;xs:element name="IfcStructuralLoadTemperature" type="ifc:IfcStructuralLoadTemperature" substitutionGroup="ifc:IfcStructuralLoadStatic" nillable="true"/&gt;</t>
  </si>
  <si>
    <t>IfcStructuralLoadTemperature</t>
  </si>
  <si>
    <t xml:space="preserve">        &lt;xs:element name="IfcStructuralMember" type="ifc:IfcStructuralMember" abstract="true" substitutionGroup="ifc:IfcStructuralItem" nillable="true"/&gt;</t>
  </si>
  <si>
    <t xml:space="preserve">        &lt;xs:element name="IfcStructuralPlanarAction" type="ifc:IfcStructuralPlanarAction" substitutionGroup="ifc:IfcStructuralSurfaceAction" nillable="true"/&gt;</t>
  </si>
  <si>
    <t>IfcStructuralPlanarAction</t>
  </si>
  <si>
    <t>IfcStructuralSurfaceAction</t>
  </si>
  <si>
    <t xml:space="preserve">        &lt;xs:element name="IfcStructuralPointAction" type="ifc:IfcStructuralPointAction" substitutionGroup="ifc:IfcStructuralAction" nillable="true"/&gt;</t>
  </si>
  <si>
    <t>IfcStructuralPointAction</t>
  </si>
  <si>
    <t xml:space="preserve">        &lt;xs:element name="IfcStructuralPointConnection" type="ifc:IfcStructuralPointConnection" substitutionGroup="ifc:IfcStructuralConnection" nillable="true"/&gt;</t>
  </si>
  <si>
    <t>IfcStructuralPointConnection</t>
  </si>
  <si>
    <t xml:space="preserve">        &lt;xs:element name="IfcStructuralPointReaction" type="ifc:IfcStructuralPointReaction" substitutionGroup="ifc:IfcStructuralReaction" nillable="true"/&gt;</t>
  </si>
  <si>
    <t>IfcStructuralPointReaction</t>
  </si>
  <si>
    <t xml:space="preserve">        &lt;xs:element name="IfcStructuralReaction" type="ifc:IfcStructuralReaction" abstract="true" substitutionGroup="ifc:IfcStructuralActivity" nillable="true"/&gt;</t>
  </si>
  <si>
    <t xml:space="preserve">        &lt;xs:element name="IfcStructuralResultGroup" type="ifc:IfcStructuralResultGroup" substitutionGroup="ifc:IfcGroup" nillable="true"/&gt;</t>
  </si>
  <si>
    <t>IfcStructuralResultGroup</t>
  </si>
  <si>
    <t xml:space="preserve">        &lt;xs:element name="IfcStructuralSurfaceAction" type="ifc:IfcStructuralSurfaceAction" substitutionGroup="ifc:IfcStructuralAction" nillable="true"/&gt;</t>
  </si>
  <si>
    <t xml:space="preserve">        &lt;xs:element name="IfcStructuralSurfaceConnection" type="ifc:IfcStructuralSurfaceConnection" substitutionGroup="ifc:IfcStructuralConnection" nillable="true"/&gt;</t>
  </si>
  <si>
    <t>IfcStructuralSurfaceConnection</t>
  </si>
  <si>
    <t xml:space="preserve">        &lt;xs:element name="IfcStructuralSurfaceMember" type="ifc:IfcStructuralSurfaceMember" substitutionGroup="ifc:IfcStructuralMember" nillable="true"/&gt;</t>
  </si>
  <si>
    <t>IfcStructuralSurfaceMember</t>
  </si>
  <si>
    <t xml:space="preserve">        &lt;xs:element name="IfcStructuralSurfaceMemberVarying" type="ifc:IfcStructuralSurfaceMemberVarying" substitutionGroup="ifc:IfcStructuralSurfaceMember" nillable="true"/&gt;</t>
  </si>
  <si>
    <t>IfcStructuralSurfaceMemberVarying</t>
  </si>
  <si>
    <t xml:space="preserve">        &lt;xs:element name="IfcStructuralSurfaceReaction" type="ifc:IfcStructuralSurfaceReaction" substitutionGroup="ifc:IfcStructuralReaction" nillable="true"/&gt;</t>
  </si>
  <si>
    <t>IfcStructuralSurfaceReaction</t>
  </si>
  <si>
    <t xml:space="preserve">        &lt;xs:element name="IfcStyledItem" type="ifc:IfcStyledItem" substitutionGroup="ifc:IfcRepresentationItem" nillable="true"/&gt;</t>
  </si>
  <si>
    <t>IfcStyledItem</t>
  </si>
  <si>
    <t xml:space="preserve">        &lt;xs:element name="IfcStyledRepresentation" type="ifc:IfcStyledRepresentation" substitutionGroup="ifc:IfcStyleModel" nillable="true"/&gt;</t>
  </si>
  <si>
    <t>IfcStyledRepresentation</t>
  </si>
  <si>
    <t>IfcStyleModel</t>
  </si>
  <si>
    <t xml:space="preserve">        &lt;xs:element name="IfcStyleModel" type="ifc:IfcStyleModel" abstract="true" substitutionGroup="ifc:IfcRepresentation" nillable="true"/&gt;</t>
  </si>
  <si>
    <t xml:space="preserve">        &lt;xs:element name="IfcSubContractResource" type="ifc:IfcSubContractResource" substitutionGroup="ifc:IfcConstructionResource" nillable="true"/&gt;</t>
  </si>
  <si>
    <t>IfcSubContractResource</t>
  </si>
  <si>
    <t xml:space="preserve">        &lt;xs:element name="IfcSubContractResourceType" type="ifc:IfcSubContractResourceType" substitutionGroup="ifc:IfcConstructionResourceType" nillable="true"/&gt;</t>
  </si>
  <si>
    <t>IfcSubContractResourceType</t>
  </si>
  <si>
    <t xml:space="preserve">        &lt;xs:element name="IfcSubedge" type="ifc:IfcSubedge" substitutionGroup="ifc:IfcEdge" nillable="true"/&gt;</t>
  </si>
  <si>
    <t>IfcSubedge</t>
  </si>
  <si>
    <t xml:space="preserve">        &lt;xs:element name="IfcSurface" type="ifc:IfcSurface" abstract="true" substitutionGroup="ifc:IfcGeometricRepresentationItem" nillable="true"/&gt;</t>
  </si>
  <si>
    <t xml:space="preserve">        &lt;xs:element name="IfcSurfaceCurveSweptAreaSolid" type="ifc:IfcSurfaceCurveSweptAreaSolid" substitutionGroup="ifc:IfcSweptAreaSolid" nillable="true"/&gt;</t>
  </si>
  <si>
    <t>IfcSurfaceCurveSweptAreaSolid</t>
  </si>
  <si>
    <t xml:space="preserve">        &lt;xs:element name="IfcSurfaceFeature" type="ifc:IfcSurfaceFeature" substitutionGroup="ifc:IfcFeatureElement" nillable="true"/&gt;</t>
  </si>
  <si>
    <t>IfcSurfaceFeature</t>
  </si>
  <si>
    <t xml:space="preserve">        &lt;xs:element name="IfcSurfaceOfLinearExtrusion" type="ifc:IfcSurfaceOfLinearExtrusion" substitutionGroup="ifc:IfcSweptSurface" nillable="true"/&gt;</t>
  </si>
  <si>
    <t>IfcSurfaceOfLinearExtrusion</t>
  </si>
  <si>
    <t>IfcSweptSurface</t>
  </si>
  <si>
    <t xml:space="preserve">        &lt;xs:element name="IfcSurfaceOfRevolution" type="ifc:IfcSurfaceOfRevolution" substitutionGroup="ifc:IfcSweptSurface" nillable="true"/&gt;</t>
  </si>
  <si>
    <t>IfcSurfaceOfRevolution</t>
  </si>
  <si>
    <t xml:space="preserve">        &lt;xs:element name="IfcSurfaceReinforcementArea" type="ifc:IfcSurfaceReinforcementArea" substitutionGroup="ifc:IfcStructuralLoadOrResult" nillable="true"/&gt;</t>
  </si>
  <si>
    <t>IfcSurfaceReinforcementArea</t>
  </si>
  <si>
    <t xml:space="preserve">        &lt;xs:element name="IfcSurfaceStyle" type="ifc:IfcSurfaceStyle" substitutionGroup="ifc:IfcPresentationStyle" nillable="true"/&gt;</t>
  </si>
  <si>
    <t>IfcSurfaceStyle</t>
  </si>
  <si>
    <t xml:space="preserve">        &lt;xs:element name="IfcSurfaceStyleLighting" type="ifc:IfcSurfaceStyleLighting" substitutionGroup="ifc:IfcPresentationItem" nillable="true"/&gt;</t>
  </si>
  <si>
    <t>IfcSurfaceStyleLighting</t>
  </si>
  <si>
    <t xml:space="preserve">        &lt;xs:element name="IfcSurfaceStyleRefraction" type="ifc:IfcSurfaceStyleRefraction" substitutionGroup="ifc:IfcPresentationItem" nillable="true"/&gt;</t>
  </si>
  <si>
    <t>IfcSurfaceStyleRefraction</t>
  </si>
  <si>
    <t xml:space="preserve">        &lt;xs:element name="IfcSurfaceStyleRendering" type="ifc:IfcSurfaceStyleRendering" substitutionGroup="ifc:IfcSurfaceStyleShading" nillable="true"/&gt;</t>
  </si>
  <si>
    <t>IfcSurfaceStyleRendering</t>
  </si>
  <si>
    <t>IfcSurfaceStyleShading</t>
  </si>
  <si>
    <t xml:space="preserve">        &lt;xs:element name="IfcSurfaceStyleShading" type="ifc:IfcSurfaceStyleShading" substitutionGroup="ifc:IfcPresentationItem" nillable="true"/&gt;</t>
  </si>
  <si>
    <t xml:space="preserve">        &lt;xs:element name="IfcSurfaceStyleWithTextures" type="ifc:IfcSurfaceStyleWithTextures" substitutionGroup="ifc:IfcPresentationItem" nillable="true"/&gt;</t>
  </si>
  <si>
    <t>IfcSurfaceStyleWithTextures</t>
  </si>
  <si>
    <t xml:space="preserve">        &lt;xs:element name="IfcSurfaceTexture" type="ifc:IfcSurfaceTexture" abstract="true" substitutionGroup="ifc:IfcPresentationItem" nillable="true"/&gt;</t>
  </si>
  <si>
    <t xml:space="preserve">        &lt;xs:element name="IfcSweptAreaSolid" type="ifc:IfcSweptAreaSolid" abstract="true" substitutionGroup="ifc:IfcSolidModel" nillable="true"/&gt;</t>
  </si>
  <si>
    <t xml:space="preserve">        &lt;xs:element name="IfcSweptDiskSolid" type="ifc:IfcSweptDiskSolid" substitutionGroup="ifc:IfcSolidModel" nillable="true"/&gt;</t>
  </si>
  <si>
    <t>IfcSweptDiskSolid</t>
  </si>
  <si>
    <t xml:space="preserve">        &lt;xs:element name="IfcSweptDiskSolidPolygonal" type="ifc:IfcSweptDiskSolidPolygonal" substitutionGroup="ifc:IfcSweptDiskSolid" nillable="true"/&gt;</t>
  </si>
  <si>
    <t>IfcSweptDiskSolidPolygonal</t>
  </si>
  <si>
    <t xml:space="preserve">        &lt;xs:element name="IfcSweptSurface" type="ifc:IfcSweptSurface" abstract="true" substitutionGroup="ifc:IfcSurface" nillable="true"/&gt;</t>
  </si>
  <si>
    <t xml:space="preserve">        &lt;xs:element name="IfcSwitchingDevice" type="ifc:IfcSwitchingDevice" substitutionGroup="ifc:IfcFlowController" nillable="true"/&gt;</t>
  </si>
  <si>
    <t>IfcSwitchingDevice</t>
  </si>
  <si>
    <t xml:space="preserve">        &lt;xs:element name="IfcSwitchingDeviceType" type="ifc:IfcSwitchingDeviceType" substitutionGroup="ifc:IfcFlowControllerType" nillable="true"/&gt;</t>
  </si>
  <si>
    <t>IfcSwitchingDeviceType</t>
  </si>
  <si>
    <t xml:space="preserve">        &lt;xs:element name="IfcSystem" type="ifc:IfcSystem" substitutionGroup="ifc:IfcGroup" nillable="true"/&gt;</t>
  </si>
  <si>
    <t xml:space="preserve">        &lt;xs:element name="IfcSystemFurnitureElement" type="ifc:IfcSystemFurnitureElement" substitutionGroup="ifc:IfcFurnishingElement" nillable="true"/&gt;</t>
  </si>
  <si>
    <t>IfcSystemFurnitureElement</t>
  </si>
  <si>
    <t xml:space="preserve">        &lt;xs:element name="IfcSystemFurnitureElementType" type="ifc:IfcSystemFurnitureElementType" substitutionGroup="ifc:IfcFurnishingElementType" nillable="true"/&gt;</t>
  </si>
  <si>
    <t>IfcSystemFurnitureElementType</t>
  </si>
  <si>
    <t xml:space="preserve">        &lt;xs:element name="IfcTable" type="ifc:IfcTable" substitutionGroup="ifc:Entity" nillable="true"/&gt;</t>
  </si>
  <si>
    <t>IfcTable</t>
  </si>
  <si>
    <t xml:space="preserve">        &lt;xs:element name="IfcTableColumn" type="ifc:IfcTableColumn" substitutionGroup="ifc:Entity" nillable="true"/&gt;</t>
  </si>
  <si>
    <t>IfcTableColumn</t>
  </si>
  <si>
    <t xml:space="preserve">        &lt;xs:element name="IfcTableRow" type="ifc:IfcTableRow" substitutionGroup="ifc:Entity" nillable="true"/&gt;</t>
  </si>
  <si>
    <t>IfcTableRow</t>
  </si>
  <si>
    <t xml:space="preserve">        &lt;xs:element name="IfcTank" type="ifc:IfcTank" substitutionGroup="ifc:IfcFlowStorageDevice" nillable="true"/&gt;</t>
  </si>
  <si>
    <t>IfcTank</t>
  </si>
  <si>
    <t xml:space="preserve">        &lt;xs:element name="IfcTankType" type="ifc:IfcTankType" substitutionGroup="ifc:IfcFlowStorageDeviceType" nillable="true"/&gt;</t>
  </si>
  <si>
    <t>IfcTankType</t>
  </si>
  <si>
    <t xml:space="preserve">        &lt;xs:element name="IfcTask" type="ifc:IfcTask" substitutionGroup="ifc:IfcProcess" nillable="true"/&gt;</t>
  </si>
  <si>
    <t>IfcTask</t>
  </si>
  <si>
    <t xml:space="preserve">        &lt;xs:element name="IfcTaskTime" type="ifc:IfcTaskTime" substitutionGroup="ifc:IfcSchedulingTime" nillable="true"/&gt;</t>
  </si>
  <si>
    <t>IfcTaskTime</t>
  </si>
  <si>
    <t xml:space="preserve">        &lt;xs:element name="IfcTaskTimeRecurring" type="ifc:IfcTaskTimeRecurring" substitutionGroup="ifc:IfcTaskTime" nillable="true"/&gt;</t>
  </si>
  <si>
    <t>IfcTaskTimeRecurring</t>
  </si>
  <si>
    <t xml:space="preserve">        &lt;xs:element name="IfcTaskType" type="ifc:IfcTaskType" substitutionGroup="ifc:IfcTypeProcess" nillable="true"/&gt;</t>
  </si>
  <si>
    <t>IfcTaskType</t>
  </si>
  <si>
    <t xml:space="preserve">        &lt;xs:element name="IfcTelecomAddress" type="ifc:IfcTelecomAddress" substitutionGroup="ifc:IfcAddress" nillable="true"/&gt;</t>
  </si>
  <si>
    <t>IfcTelecomAddress</t>
  </si>
  <si>
    <t xml:space="preserve">        &lt;xs:element name="IfcTendon" type="ifc:IfcTendon" substitutionGroup="ifc:IfcReinforcingElement" nillable="true"/&gt;</t>
  </si>
  <si>
    <t>IfcTendon</t>
  </si>
  <si>
    <t xml:space="preserve">        &lt;xs:element name="IfcTendonAnchor" type="ifc:IfcTendonAnchor" substitutionGroup="ifc:IfcReinforcingElement" nillable="true"/&gt;</t>
  </si>
  <si>
    <t>IfcTendonAnchor</t>
  </si>
  <si>
    <t xml:space="preserve">        &lt;xs:element name="IfcTendonAnchorType" type="ifc:IfcTendonAnchorType" substitutionGroup="ifc:IfcReinforcingElementType" nillable="true"/&gt;</t>
  </si>
  <si>
    <t>IfcTendonAnchorType</t>
  </si>
  <si>
    <t xml:space="preserve">        &lt;xs:element name="IfcTendonType" type="ifc:IfcTendonType" substitutionGroup="ifc:IfcReinforcingElementType" nillable="true"/&gt;</t>
  </si>
  <si>
    <t>IfcTendonType</t>
  </si>
  <si>
    <t xml:space="preserve">        &lt;xs:element name="IfcTessellatedFaceSet" type="ifc:IfcTessellatedFaceSet" abstract="true" substitutionGroup="ifc:IfcTessellatedItem" nillable="true"/&gt;</t>
  </si>
  <si>
    <t>IfcTessellatedFaceSet</t>
  </si>
  <si>
    <t>IfcTessellatedItem</t>
  </si>
  <si>
    <t xml:space="preserve">        &lt;xs:element name="IfcTessellatedItem" type="ifc:IfcTessellatedItem" abstract="true" substitutionGroup="ifc:IfcGeometricRepresentationItem" nillable="true"/&gt;</t>
  </si>
  <si>
    <t xml:space="preserve">        &lt;xs:element name="IfcTextLiteral" type="ifc:IfcTextLiteral" substitutionGroup="ifc:IfcGeometricRepresentationItem" nillable="true"/&gt;</t>
  </si>
  <si>
    <t>IfcTextLiteral</t>
  </si>
  <si>
    <t xml:space="preserve">        &lt;xs:element name="IfcTextLiteralWithExtent" type="ifc:IfcTextLiteralWithExtent" substitutionGroup="ifc:IfcTextLiteral" nillable="true"/&gt;</t>
  </si>
  <si>
    <t>IfcTextLiteralWithExtent</t>
  </si>
  <si>
    <t xml:space="preserve">        &lt;xs:element name="IfcTextStyle" type="ifc:IfcTextStyle" substitutionGroup="ifc:IfcPresentationStyle" nillable="true"/&gt;</t>
  </si>
  <si>
    <t>IfcTextStyle</t>
  </si>
  <si>
    <t xml:space="preserve">        &lt;xs:element name="IfcTextStyleFontModel" type="ifc:IfcTextStyleFontModel" substitutionGroup="ifc:IfcPreDefinedTextFont" nillable="true"/&gt;</t>
  </si>
  <si>
    <t>IfcTextStyleFontModel</t>
  </si>
  <si>
    <t xml:space="preserve">        &lt;xs:element name="IfcTextStyleForDefinedFont" type="ifc:IfcTextStyleForDefinedFont" substitutionGroup="ifc:IfcPresentationItem" nillable="true"/&gt;</t>
  </si>
  <si>
    <t>IfcTextStyleForDefinedFont</t>
  </si>
  <si>
    <t xml:space="preserve">        &lt;xs:element name="IfcTextStyleTextModel" type="ifc:IfcTextStyleTextModel" substitutionGroup="ifc:IfcPresentationItem" nillable="true"/&gt;</t>
  </si>
  <si>
    <t>IfcTextStyleTextModel</t>
  </si>
  <si>
    <t xml:space="preserve">        &lt;xs:element name="IfcTextureCoordinate" type="ifc:IfcTextureCoordinate" abstract="true" substitutionGroup="ifc:IfcPresentationItem" nillable="true"/&gt;</t>
  </si>
  <si>
    <t xml:space="preserve">        &lt;xs:element name="IfcTextureCoordinateGenerator" type="ifc:IfcTextureCoordinateGenerator" substitutionGroup="ifc:IfcTextureCoordinate" nillable="true"/&gt;</t>
  </si>
  <si>
    <t>IfcTextureCoordinateGenerator</t>
  </si>
  <si>
    <t xml:space="preserve">        &lt;xs:element name="IfcTextureMap" type="ifc:IfcTextureMap" substitutionGroup="ifc:IfcTextureCoordinate" nillable="true"/&gt;</t>
  </si>
  <si>
    <t>IfcTextureMap</t>
  </si>
  <si>
    <t xml:space="preserve">        &lt;xs:element name="IfcTextureVertex" type="ifc:IfcTextureVertex" substitutionGroup="ifc:IfcPresentationItem" nillable="true"/&gt;</t>
  </si>
  <si>
    <t>IfcTextureVertex</t>
  </si>
  <si>
    <t xml:space="preserve">        &lt;xs:element name="IfcTextureVertexList" type="ifc:IfcTextureVertexList" substitutionGroup="ifc:IfcPresentationItem" nillable="true"/&gt;</t>
  </si>
  <si>
    <t>IfcTextureVertexList</t>
  </si>
  <si>
    <t xml:space="preserve">        &lt;xs:element name="IfcTimePeriod" type="ifc:IfcTimePeriod" substitutionGroup="ifc:Entity" nillable="true"/&gt;</t>
  </si>
  <si>
    <t>IfcTimePeriod</t>
  </si>
  <si>
    <t xml:space="preserve">        &lt;xs:element name="IfcTimeSeries" type="ifc:IfcTimeSeries" abstract="true" substitutionGroup="ifc:Entity" nillable="true"/&gt;</t>
  </si>
  <si>
    <t xml:space="preserve">        &lt;xs:element name="IfcTimeSeriesValue" type="ifc:IfcTimeSeriesValue" substitutionGroup="ifc:Entity" nillable="true"/&gt;</t>
  </si>
  <si>
    <t>IfcTimeSeriesValue</t>
  </si>
  <si>
    <t xml:space="preserve">        &lt;xs:element name="IfcTopologicalRepresentationItem" type="ifc:IfcTopologicalRepresentationItem" abstract="true" substitutionGroup="ifc:IfcRepresentationItem" nillable="true"/&gt;</t>
  </si>
  <si>
    <t xml:space="preserve">        &lt;xs:element name="IfcTopologyRepresentation" type="ifc:IfcTopologyRepresentation" substitutionGroup="ifc:IfcShapeModel" nillable="true"/&gt;</t>
  </si>
  <si>
    <t>IfcTopologyRepresentation</t>
  </si>
  <si>
    <t xml:space="preserve">        &lt;xs:element name="IfcTransformer" type="ifc:IfcTransformer" substitutionGroup="ifc:IfcEnergyConversionDevice" nillable="true"/&gt;</t>
  </si>
  <si>
    <t>IfcTransformer</t>
  </si>
  <si>
    <t xml:space="preserve">        &lt;xs:element name="IfcTransformerType" type="ifc:IfcTransformerType" substitutionGroup="ifc:IfcEnergyConversionDeviceType" nillable="true"/&gt;</t>
  </si>
  <si>
    <t>IfcTransformerType</t>
  </si>
  <si>
    <t xml:space="preserve">        &lt;xs:element name="IfcTransportElement" type="ifc:IfcTransportElement" substitutionGroup="ifc:IfcElement" nillable="true"/&gt;</t>
  </si>
  <si>
    <t>IfcTransportElement</t>
  </si>
  <si>
    <t xml:space="preserve">        &lt;xs:element name="IfcTransportElementType" type="ifc:IfcTransportElementType" substitutionGroup="ifc:IfcElementType" nillable="true"/&gt;</t>
  </si>
  <si>
    <t>IfcTransportElementType</t>
  </si>
  <si>
    <t xml:space="preserve">        &lt;xs:element name="IfcTrapeziumProfileDef" type="ifc:IfcTrapeziumProfileDef" substitutionGroup="ifc:IfcParameterizedProfileDef" nillable="true"/&gt;</t>
  </si>
  <si>
    <t>IfcTrapeziumProfileDef</t>
  </si>
  <si>
    <t xml:space="preserve">        &lt;xs:element name="IfcTriangulatedFaceSet" type="ifc:IfcTriangulatedFaceSet" substitutionGroup="ifc:IfcTessellatedFaceSet" nillable="true"/&gt;</t>
  </si>
  <si>
    <t>IfcTriangulatedFaceSet</t>
  </si>
  <si>
    <t xml:space="preserve">        &lt;xs:element name="IfcTrimmedCurve" type="ifc:IfcTrimmedCurve" substitutionGroup="ifc:IfcBoundedCurve" nillable="true"/&gt;</t>
  </si>
  <si>
    <t>IfcTrimmedCurve</t>
  </si>
  <si>
    <t xml:space="preserve">        &lt;xs:element name="IfcTShapeProfileDef" type="ifc:IfcTShapeProfileDef" substitutionGroup="ifc:IfcParameterizedProfileDef" nillable="true"/&gt;</t>
  </si>
  <si>
    <t>IfcTShapeProfileDef</t>
  </si>
  <si>
    <t xml:space="preserve">        &lt;xs:element name="IfcTubeBundle" type="ifc:IfcTubeBundle" substitutionGroup="ifc:IfcEnergyConversionDevice" nillable="true"/&gt;</t>
  </si>
  <si>
    <t>IfcTubeBundle</t>
  </si>
  <si>
    <t xml:space="preserve">        &lt;xs:element name="IfcTubeBundleType" type="ifc:IfcTubeBundleType" substitutionGroup="ifc:IfcEnergyConversionDeviceType" nillable="true"/&gt;</t>
  </si>
  <si>
    <t>IfcTubeBundleType</t>
  </si>
  <si>
    <t xml:space="preserve">        &lt;xs:element name="IfcTypeObject" type="ifc:IfcTypeObject" substitutionGroup="ifc:IfcObjectDefinition" nillable="true"/&gt;</t>
  </si>
  <si>
    <t>IfcTypeObject</t>
  </si>
  <si>
    <t xml:space="preserve">        &lt;xs:element name="IfcTypeProcess" type="ifc:IfcTypeProcess" abstract="true" substitutionGroup="ifc:IfcTypeObject" nillable="true"/&gt;</t>
  </si>
  <si>
    <t xml:space="preserve">        &lt;xs:element name="IfcTypeProduct" type="ifc:IfcTypeProduct" substitutionGroup="ifc:IfcTypeObject" nillable="true"/&gt;</t>
  </si>
  <si>
    <t xml:space="preserve">        &lt;xs:element name="IfcTypeResource" type="ifc:IfcTypeResource" abstract="true" substitutionGroup="ifc:IfcTypeObject" nillable="true"/&gt;</t>
  </si>
  <si>
    <t xml:space="preserve">        &lt;xs:element name="IfcUnitaryControlElement" type="ifc:IfcUnitaryControlElement" substitutionGroup="ifc:IfcDistributionControlElement" nillable="true"/&gt;</t>
  </si>
  <si>
    <t>IfcUnitaryControlElement</t>
  </si>
  <si>
    <t xml:space="preserve">        &lt;xs:element name="IfcUnitaryControlElementType" type="ifc:IfcUnitaryControlElementType" substitutionGroup="ifc:IfcDistributionControlElementType" nillable="true"/&gt;</t>
  </si>
  <si>
    <t>IfcUnitaryControlElementType</t>
  </si>
  <si>
    <t xml:space="preserve">        &lt;xs:element name="IfcUnitaryEquipment" type="ifc:IfcUnitaryEquipment" substitutionGroup="ifc:IfcEnergyConversionDevice" nillable="true"/&gt;</t>
  </si>
  <si>
    <t>IfcUnitaryEquipment</t>
  </si>
  <si>
    <t xml:space="preserve">        &lt;xs:element name="IfcUnitaryEquipmentType" type="ifc:IfcUnitaryEquipmentType" substitutionGroup="ifc:IfcEnergyConversionDeviceType" nillable="true"/&gt;</t>
  </si>
  <si>
    <t>IfcUnitaryEquipmentType</t>
  </si>
  <si>
    <t xml:space="preserve">        &lt;xs:element name="IfcUnitAssignment" type="ifc:IfcUnitAssignment" substitutionGroup="ifc:Entity" nillable="true"/&gt;</t>
  </si>
  <si>
    <t>IfcUnitAssignment</t>
  </si>
  <si>
    <t xml:space="preserve">        &lt;xs:element name="IfcUShapeProfileDef" type="ifc:IfcUShapeProfileDef" substitutionGroup="ifc:IfcParameterizedProfileDef" nillable="true"/&gt;</t>
  </si>
  <si>
    <t>IfcUShapeProfileDef</t>
  </si>
  <si>
    <t xml:space="preserve">        &lt;xs:element name="IfcValve" type="ifc:IfcValve" substitutionGroup="ifc:IfcFlowController" nillable="true"/&gt;</t>
  </si>
  <si>
    <t>IfcValve</t>
  </si>
  <si>
    <t xml:space="preserve">        &lt;xs:element name="IfcValveType" type="ifc:IfcValveType" substitutionGroup="ifc:IfcFlowControllerType" nillable="true"/&gt;</t>
  </si>
  <si>
    <t>IfcValveType</t>
  </si>
  <si>
    <t xml:space="preserve">        &lt;xs:element name="IfcVector" type="ifc:IfcVector" substitutionGroup="ifc:IfcGeometricRepresentationItem" nillable="true"/&gt;</t>
  </si>
  <si>
    <t>IfcVector</t>
  </si>
  <si>
    <t xml:space="preserve">        &lt;xs:element name="IfcVertex" type="ifc:IfcVertex" substitutionGroup="ifc:IfcTopologicalRepresentationItem" nillable="true"/&gt;</t>
  </si>
  <si>
    <t>IfcVertex</t>
  </si>
  <si>
    <t xml:space="preserve">        &lt;xs:element name="IfcVertexLoop" type="ifc:IfcVertexLoop" substitutionGroup="ifc:IfcLoop" nillable="true"/&gt;</t>
  </si>
  <si>
    <t>IfcVertexLoop</t>
  </si>
  <si>
    <t xml:space="preserve">        &lt;xs:element name="IfcVertexPoint" type="ifc:IfcVertexPoint" substitutionGroup="ifc:IfcVertex" nillable="true"/&gt;</t>
  </si>
  <si>
    <t>IfcVertexPoint</t>
  </si>
  <si>
    <t xml:space="preserve">        &lt;xs:element name="IfcVibrationIsolator" type="ifc:IfcVibrationIsolator" substitutionGroup="ifc:IfcElementComponent" nillable="true"/&gt;</t>
  </si>
  <si>
    <t>IfcVibrationIsolator</t>
  </si>
  <si>
    <t xml:space="preserve">        &lt;xs:element name="IfcVibrationIsolatorType" type="ifc:IfcVibrationIsolatorType" substitutionGroup="ifc:IfcElementComponentType" nillable="true"/&gt;</t>
  </si>
  <si>
    <t>IfcVibrationIsolatorType</t>
  </si>
  <si>
    <t xml:space="preserve">        &lt;xs:element name="IfcVirtualElement" type="ifc:IfcVirtualElement" substitutionGroup="ifc:IfcElement" nillable="true"/&gt;</t>
  </si>
  <si>
    <t>IfcVirtualElement</t>
  </si>
  <si>
    <t xml:space="preserve">        &lt;xs:element name="IfcVirtualGridIntersection" type="ifc:IfcVirtualGridIntersection" substitutionGroup="ifc:Entity" nillable="true"/&gt;</t>
  </si>
  <si>
    <t>IfcVirtualGridIntersection</t>
  </si>
  <si>
    <t xml:space="preserve">        &lt;xs:element name="IfcVoidingFeature" type="ifc:IfcVoidingFeature" substitutionGroup="ifc:IfcFeatureElementSubtraction" nillable="true"/&gt;</t>
  </si>
  <si>
    <t>IfcVoidingFeature</t>
  </si>
  <si>
    <t xml:space="preserve">        &lt;xs:element name="IfcWall" type="ifc:IfcWall" substitutionGroup="ifc:IfcBuildingElement" nillable="true"/&gt;</t>
  </si>
  <si>
    <t>IfcWall</t>
  </si>
  <si>
    <t xml:space="preserve">        &lt;xs:element name="IfcWallElementedCase" type="ifc:IfcWallElementedCase" substitutionGroup="ifc:IfcWall" nillable="true"/&gt;</t>
  </si>
  <si>
    <t>IfcWallElementedCase</t>
  </si>
  <si>
    <t xml:space="preserve">        &lt;xs:element name="IfcWallStandardCase" type="ifc:IfcWallStandardCase" substitutionGroup="ifc:IfcWall" nillable="true"/&gt;</t>
  </si>
  <si>
    <t>IfcWallStandardCase</t>
  </si>
  <si>
    <t xml:space="preserve">        &lt;xs:element name="IfcWallType" type="ifc:IfcWallType" substitutionGroup="ifc:IfcBuildingElementType" nillable="true"/&gt;</t>
  </si>
  <si>
    <t>IfcWallType</t>
  </si>
  <si>
    <t xml:space="preserve">        &lt;xs:element name="IfcWasteTerminal" type="ifc:IfcWasteTerminal" substitutionGroup="ifc:IfcFlowTerminal" nillable="true"/&gt;</t>
  </si>
  <si>
    <t>IfcWasteTerminal</t>
  </si>
  <si>
    <t xml:space="preserve">        &lt;xs:element name="IfcWasteTerminalType" type="ifc:IfcWasteTerminalType" substitutionGroup="ifc:IfcFlowTerminalType" nillable="true"/&gt;</t>
  </si>
  <si>
    <t>IfcWasteTerminalType</t>
  </si>
  <si>
    <t xml:space="preserve">        &lt;xs:element name="IfcWindow" type="ifc:IfcWindow" substitutionGroup="ifc:IfcBuildingElement" nillable="true"/&gt;</t>
  </si>
  <si>
    <t>IfcWindow</t>
  </si>
  <si>
    <t xml:space="preserve">        &lt;xs:element name="IfcWindowLiningProperties" type="ifc:IfcWindowLiningProperties" substitutionGroup="ifc:IfcPreDefinedPropertySet" nillable="true"/&gt;</t>
  </si>
  <si>
    <t>IfcWindowLiningProperties</t>
  </si>
  <si>
    <t xml:space="preserve">        &lt;xs:element name="IfcWindowPanelProperties" type="ifc:IfcWindowPanelProperties" substitutionGroup="ifc:IfcPreDefinedPropertySet" nillable="true"/&gt;</t>
  </si>
  <si>
    <t>IfcWindowPanelProperties</t>
  </si>
  <si>
    <t xml:space="preserve">        &lt;xs:element name="IfcWindowStandardCase" type="ifc:IfcWindowStandardCase" substitutionGroup="ifc:IfcWindow" nillable="true"/&gt;</t>
  </si>
  <si>
    <t>IfcWindowStandardCase</t>
  </si>
  <si>
    <t xml:space="preserve">        &lt;xs:element name="IfcWindowStyle" type="ifc:IfcWindowStyle" substitutionGroup="ifc:IfcTypeProduct" nillable="true"/&gt;</t>
  </si>
  <si>
    <t>IfcWindowStyle</t>
  </si>
  <si>
    <t xml:space="preserve">        &lt;xs:element name="IfcWindowType" type="ifc:IfcWindowType" substitutionGroup="ifc:IfcBuildingElementType" nillable="true"/&gt;</t>
  </si>
  <si>
    <t>IfcWindowType</t>
  </si>
  <si>
    <t xml:space="preserve">        &lt;xs:element name="IfcWorkCalendar" type="ifc:IfcWorkCalendar" substitutionGroup="ifc:IfcControl" nillable="true"/&gt;</t>
  </si>
  <si>
    <t>IfcWorkCalendar</t>
  </si>
  <si>
    <t xml:space="preserve">        &lt;xs:element name="IfcWorkControl" type="ifc:IfcWorkControl" abstract="true" substitutionGroup="ifc:IfcControl" nillable="true"/&gt;</t>
  </si>
  <si>
    <t>IfcWorkControl</t>
  </si>
  <si>
    <t xml:space="preserve">        &lt;xs:element name="IfcWorkPlan" type="ifc:IfcWorkPlan" substitutionGroup="ifc:IfcWorkControl" nillable="true"/&gt;</t>
  </si>
  <si>
    <t>IfcWorkPlan</t>
  </si>
  <si>
    <t xml:space="preserve">        &lt;xs:element name="IfcWorkSchedule" type="ifc:IfcWorkSchedule" substitutionGroup="ifc:IfcWorkControl" nillable="true"/&gt;</t>
  </si>
  <si>
    <t>IfcWorkSchedule</t>
  </si>
  <si>
    <t xml:space="preserve">        &lt;xs:element name="IfcWorkTime" type="ifc:IfcWorkTime" substitutionGroup="ifc:IfcSchedulingTime" nillable="true"/&gt;</t>
  </si>
  <si>
    <t>IfcWorkTime</t>
  </si>
  <si>
    <t xml:space="preserve">        &lt;xs:element name="ifcXML" type="ifc:ifcXML" substitutionGroup="ifc:uos"/&gt;</t>
  </si>
  <si>
    <t>ifcXML</t>
  </si>
  <si>
    <t>-</t>
  </si>
  <si>
    <t xml:space="preserve">        &lt;xs:element name="IfcZone" type="ifc:IfcZone" substitutionGroup="ifc:IfcSystem" nillable="true"/&gt;</t>
  </si>
  <si>
    <t>IfcZone</t>
  </si>
  <si>
    <t xml:space="preserve">        &lt;xs:element name="IfcZShapeProfileDef" type="ifc:IfcZShapeProfileDef" substitutionGroup="ifc:IfcParameterizedProfileDef" nillable="true"/&gt;</t>
  </si>
  <si>
    <t>IfcZShapeProfileDef</t>
  </si>
  <si>
    <t>Pset_ActionRequest</t>
  </si>
  <si>
    <t>notdefined</t>
  </si>
  <si>
    <t>An action request is a request for an action to fulfill a need.  HISTORY: IFC4: Removed RequestSourceType, RequestDescription, Status</t>
  </si>
  <si>
    <t>Pset_ActorCommon</t>
  </si>
  <si>
    <t>A property set that enables further classification of actors, including the ability to give a number of actors to be designated as a population, the number being specified as a property to be dealt with as a single value rather than having to aggregate a number of instances of IfcActor.</t>
  </si>
  <si>
    <t>Pset_ActuatorPHistory</t>
  </si>
  <si>
    <t>pset_performancedriven</t>
  </si>
  <si>
    <t>Properties for history of actuators. HISTORY: Added in IFC4.</t>
  </si>
  <si>
    <t>Pset_ActuatorTypeCommon</t>
  </si>
  <si>
    <t>pset_typedrivenonly</t>
  </si>
  <si>
    <t>Actuator type common attributes.</t>
  </si>
  <si>
    <t>Pset_ActuatorTypeLinearActuation</t>
  </si>
  <si>
    <t>Pset_ActuatorTypeRotationalActuation</t>
  </si>
  <si>
    <t>IfcActuator/ELECTRICACTUATOR</t>
  </si>
  <si>
    <t>Pset_ActuatorTypeElectricActuator</t>
  </si>
  <si>
    <t>A device that electrically actuates a control element.</t>
  </si>
  <si>
    <t>IfcActuator/HYDRAULICACTUATOR</t>
  </si>
  <si>
    <t>Pset_ActuatorTypeHydraulicActuator</t>
  </si>
  <si>
    <t>A device that hydraulically actuates a control element.</t>
  </si>
  <si>
    <t>IfcActuator/PNEUMATICACTUATOR</t>
  </si>
  <si>
    <t>Pset_ActuatorTypePneumaticActuator</t>
  </si>
  <si>
    <t>A device that pneumatically actuates a control element</t>
  </si>
  <si>
    <t>Pset_AirTerminalOccurrence</t>
  </si>
  <si>
    <t>Air terminal occurrence attributes attached to an instance of IfcAirTerminal.</t>
  </si>
  <si>
    <t>Pset_AirTerminalPHistory</t>
  </si>
  <si>
    <t>Air terminal performance history common attributes.</t>
  </si>
  <si>
    <t>Pset_AirTerminalTypeCommon</t>
  </si>
  <si>
    <t>Pset_AirTerminalBoxPHistory</t>
  </si>
  <si>
    <t>Air terminal box performance history attributes.</t>
  </si>
  <si>
    <t>Pset_AirTerminalBoxTypeCommon</t>
  </si>
  <si>
    <t>Air terminal box type common attributes.</t>
  </si>
  <si>
    <t>Pset_AirToAirHeatRecoveryPHistory</t>
  </si>
  <si>
    <t>Air to Air Heat Recovery performance history common attributes.</t>
  </si>
  <si>
    <t>Pset_AirToAirHeatRecoveryTypeCommon</t>
  </si>
  <si>
    <t>Air to Air Heat Recovery type common attributes.</t>
  </si>
  <si>
    <t>Pset_AlarmPHistory</t>
  </si>
  <si>
    <t>Properties for history of alarm values.  HISTORY: Added in IFC4.</t>
  </si>
  <si>
    <t>Pset_AlarmTypeCommon</t>
  </si>
  <si>
    <t>Alarm type common attributes.  HISTORY: Added in IFC4.</t>
  </si>
  <si>
    <t>IfcAnnotation/ContourLine</t>
  </si>
  <si>
    <t>Pset_AnnotationContourLine</t>
  </si>
  <si>
    <t>Specifies parameters of a standard curve that has a single, consistent measure value.</t>
  </si>
  <si>
    <t>IfcAnnotation/LineOfSight</t>
  </si>
  <si>
    <t>Pset_AnnotationLineOfSight</t>
  </si>
  <si>
    <t>Specifies the properties of the line of sight at a point of connection between two elements. Typically used to define the line of sight visibility at the junction between two roads (particularly between an access road and a public road).</t>
  </si>
  <si>
    <t>IfcAnnotation/SOUND</t>
  </si>
  <si>
    <t>Pset_SoundAttenuation</t>
  </si>
  <si>
    <t>Common definition to capture sound pressure at a point on behalf of a device typically used within the context of building services and flow distribution systems.   To indicate sound values from an instance of IfcDistributionFlowElement at a particular location, IfcAnnotation instance(s) should be assigned to the IfcDistributionFlowElement through the IfcRelAssignsToProduct relationship. The IfcAnnotation should specify ObjectType of 'Sound' and geometric representation of 'Annotation Point' consisting of a single IfcPoint subtype as described at IfcAnnotation.  This property set is instantiated multiple times on an object for each frequency band.  HISTORY: New property set in IFC Release 2x4.</t>
  </si>
  <si>
    <t>IfcAnnotation/SurveyArea</t>
  </si>
  <si>
    <t>Pset_AnnotationSurveyArea</t>
  </si>
  <si>
    <t>Specifies particular properties of survey methods to be assigned to survey point set or resulting surface patches</t>
  </si>
  <si>
    <t>Pset_ProfileArbitraryDoubleT</t>
  </si>
  <si>
    <t>This is a collection of geometric properties of double-T section profiles of precast concrete elements, to be used in conjunction with IfcArbitraryProfileDef when profile designation alone does not fulfill the information requirements.</t>
  </si>
  <si>
    <t>Pset_ProfileArbitraryHollowCore</t>
  </si>
  <si>
    <t>Pset_Asset</t>
  </si>
  <si>
    <t>An asset is a uniquely identifiable element which has a financial value and against which maintenance actions are recorded.</t>
  </si>
  <si>
    <t>Pset_AudioVisualAppliancePHistory</t>
  </si>
  <si>
    <t>Captures realtime information for audio-video devices, such as for security camera footage and retail information displays.  HISTORY: Added in IFC4.</t>
  </si>
  <si>
    <t>Pset_AudioVisualApplianceTypeCommon</t>
  </si>
  <si>
    <t>An audio-visual appliance is a device that renders or captures audio and/or video.  HISTORY: Added in IFC4.</t>
  </si>
  <si>
    <t>IfcAudioVisualAppliance/AMPLIFIER</t>
  </si>
  <si>
    <t>Pset_AudioVisualApplianceTypeAmplifier</t>
  </si>
  <si>
    <t>An audio-visual amplifier is a device that renders audio from a single external source connected from a port.  HISTORY: Added in IFC4.</t>
  </si>
  <si>
    <t>IfcAudioVisualAppliance/CAMERA</t>
  </si>
  <si>
    <t>Pset_AudioVisualApplianceTypeCamera</t>
  </si>
  <si>
    <t>An audio-visual camera is a device that captures video, such as for security.  HISTORY: Added in IFC4.</t>
  </si>
  <si>
    <t>IfcAudioVisualAppliance/DISPLAY</t>
  </si>
  <si>
    <t>Pset_AudioVisualApplianceTypeDisplay</t>
  </si>
  <si>
    <t>An audio-visual display is a device that renders video from a screen.  HISTORY: Added in IFC4.</t>
  </si>
  <si>
    <t>IfcAudioVisualAppliance/PLAYER</t>
  </si>
  <si>
    <t>Pset_AudioVisualApplianceTypePlayer</t>
  </si>
  <si>
    <t>An audio-visual player is a device that plays stored media into a stream of audio and/or video, such as camera footage in security systems, background audio in retail areas, or media presentations in conference rooms or theatres.  HISTORY: Added in IFC4.</t>
  </si>
  <si>
    <t>IfcAudioVisualAppliance/PROJECTOR</t>
  </si>
  <si>
    <t>Pset_AudioVisualApplianceTypeProjector</t>
  </si>
  <si>
    <t>An audio-visual projector is a device that projects video to a surface.  HISTORY: Added in IFC4.</t>
  </si>
  <si>
    <t>IfcAudioVisualAppliance/RECEIVER</t>
  </si>
  <si>
    <t>Pset_AudioVisualApplianceTypeReceiver</t>
  </si>
  <si>
    <t>An audio-visual receiver is a device that switches audio and/or video from multiple sources, including external sources connected from ports and internal aggregated sources.  HISTORY: Added in IFC4.</t>
  </si>
  <si>
    <t>IfcAudioVisualAppliance/SPEAKER</t>
  </si>
  <si>
    <t>Pset_AudioVisualApplianceTypeSpeaker</t>
  </si>
  <si>
    <t>An audio-visual speaker is a device that converts amplified audio signals into sound waves.  HISTORY: Added in IFC4.</t>
  </si>
  <si>
    <t>IfcAudioVisualAppliance/TUNER</t>
  </si>
  <si>
    <t>Pset_AudioVisualApplianceTypeTuner</t>
  </si>
  <si>
    <t>An audio-visual tuner is a device that demodulates a signal into a stream of audio and/or video.  HISTORY: Added in IFC4.</t>
  </si>
  <si>
    <t>Pset_BeamCommon</t>
  </si>
  <si>
    <t>Properties common to the definition of all occurrence and type objects of beam.</t>
  </si>
  <si>
    <t>Pset_ReinforcementBarPitchOfBeam</t>
  </si>
  <si>
    <t>The pitch length information of reinforcement  bar with the beam.</t>
  </si>
  <si>
    <t>Pset_BoilerPHistory</t>
  </si>
  <si>
    <t>Pset_BoilerTypeCommon</t>
  </si>
  <si>
    <t>IfcBoiler/STEAM</t>
  </si>
  <si>
    <t>Pset_BoilerTypeSteam</t>
  </si>
  <si>
    <t>Steam boiler type common attributes.</t>
  </si>
  <si>
    <t>IfcBoiler/WATER</t>
  </si>
  <si>
    <t>Pset_BoilerTypeWater</t>
  </si>
  <si>
    <t>Water boiler type common attributes.</t>
  </si>
  <si>
    <t>Pset_BuildingCommon</t>
  </si>
  <si>
    <t>Properties common to the definition of all instances of IfcBuilding. Please note that several building attributes are handled directly at the IfcBuilding instance, the building number (or short name) by IfcBuilding.Name, the building name (or long name) by IfcBuilding.LongName, and the description (or comments) by IfcBuilding.Description. Actual building quantities, like building perimeter, building area and building volume are provided by IfcElementQuantity, and the building classification according to national building code by IfcClassificationReference.</t>
  </si>
  <si>
    <t>Pset_BuildingUse</t>
  </si>
  <si>
    <t>Provides information on on the real estate context of the building of interest both current and anticipated.</t>
  </si>
  <si>
    <t>Pset_BuildingUseAdjacent</t>
  </si>
  <si>
    <t>Provides information on adjacent buildings and their uses to enable their impact on the building of interest to be determined. Note that for each instance of the property set used, where there is an existence of risk, there will be an instance of the property set Pset_Risk (q.v).</t>
  </si>
  <si>
    <t>Pset_OutsideDesignCriteria</t>
  </si>
  <si>
    <t>Outside air conditions used as the basis for calculating thermal loads at peak conditions, as well as the weather data location from which these conditions were obtained. HISTORY: New property set in IFC Release 1.0.</t>
  </si>
  <si>
    <t>Pset_PackingInstructions</t>
  </si>
  <si>
    <t>Packing instructions are specific instructions relating to the packing that is required for an artifact in the event of a move (or transport).</t>
  </si>
  <si>
    <t>Pset_UtilityConsumptionPHistory</t>
  </si>
  <si>
    <t>Consumption of utility resources, typically applied to the IfcBuilding instance, used to identify how much was consumed on I.e., a monthly basis.</t>
  </si>
  <si>
    <t>Pset_ConcreteElementGeneral</t>
  </si>
  <si>
    <t>General properties common to different types of concrete elements, including reinforced concrete elements. The property set can be used by a number of subtypes of IfcBuildingElement, indicated that such element is designed or constructed using a concrete construction method.</t>
  </si>
  <si>
    <t>Pset_PrecastConcreteElementFabrication</t>
  </si>
  <si>
    <t>Definition from IAI: Production and manufacturing related properties common to different types of precast concrete elements. The Pset applies to manufactured pieces. It can be used by a number of subtypes of IfcBuildingElement. If the precast concrete ele</t>
  </si>
  <si>
    <t>Pset_PrecastConcreteElementGeneral</t>
  </si>
  <si>
    <t>Definition from IAI: Production and manufacturing related properties common to different types of precast concrete elements. The Pset can be used by a number of subtypes of IfcBuildingElement. If the precast concrete element is a sandwich wall panel each structural layer or shell represented by an IfcBuildingElementPart may be attached to a separate Pset of this type, if needed. Some of the properties apply only for specific types of precast concrete elements.</t>
  </si>
  <si>
    <t>Pset_BuildingElementProxyCommon</t>
  </si>
  <si>
    <t>Properties common to the definition of all instances of IfcBuildingElementProxy.</t>
  </si>
  <si>
    <t>IfcBuildingElementProxy/PROVISIONFORVOID</t>
  </si>
  <si>
    <t>Pset_BuildingElementProxyProvisionForVoid</t>
  </si>
  <si>
    <t>Properties common to the definition of a provision for void as a special type of an instance of IfcBuildingElementProxy. A provision for void is a spatial provision that might be resolved into a void in a building element. The properties carry requested values.</t>
  </si>
  <si>
    <t>Pset_BuildingStoreyCommon</t>
  </si>
  <si>
    <t>Properties common to the definition of all instances of IfcBuildingStorey. Please note that several building attributes are handled directly at the IfcBuildingStorey instance, the building storey number (or short name) by IfcBuildingStorey.Name, the building storey name (or long name) by IfcBuildingStorey.LongName, and the description (or comments) by IfcBuildingStorey.Description. Actual building storey quantities, like building storey perimeter, building storey area and building storey volume are provided by IfcElementQuantity, and the building storey classification according to national building code by IfcClassificationReference.</t>
  </si>
  <si>
    <t>Pset_BuildingSystemCommon</t>
  </si>
  <si>
    <t>Properties common to the definition of building systems.</t>
  </si>
  <si>
    <t>Pset_BurnerTypeCommon</t>
  </si>
  <si>
    <t>Common attributes of burner types.</t>
  </si>
  <si>
    <t>Pset_CableCarrierFittingTypeCommon</t>
  </si>
  <si>
    <t>Common properties for cable carrier fittings.  HISTORY: Added in IFC4.</t>
  </si>
  <si>
    <t>Pset_CableCarrierSegmentTypeCommon</t>
  </si>
  <si>
    <t>Common properties for cable carrier segments.  HISTORY: Added in IFC4.</t>
  </si>
  <si>
    <t>IfcCableCarrierSegment/CABLELADDERSEGMENT</t>
  </si>
  <si>
    <t>Pset_CableCarrierSegmentTypeCableLadderSegment</t>
  </si>
  <si>
    <t>IfcCableCarrierSegment/CABLETRAYSEGMENT</t>
  </si>
  <si>
    <t>Pset_CableCarrierSegmentTypeCableTraySegment</t>
  </si>
  <si>
    <t>IfcCableCarrierSegment/CABLETRUNKINGSEGMENT</t>
  </si>
  <si>
    <t>Pset_CableCarrierSegmentTypeCableTrunkingSegment</t>
  </si>
  <si>
    <t>IfcCableCarrierSegment/CONDUITSEGMENT</t>
  </si>
  <si>
    <t>Pset_CableCarrierSegmentTypeConduitSegment</t>
  </si>
  <si>
    <t>Pset_CableFittingTypeCommon</t>
  </si>
  <si>
    <t>Common properties for cable fittings.  HISTORY: Added in IFC4.</t>
  </si>
  <si>
    <t>Pset_CableSegmentOccurrence</t>
  </si>
  <si>
    <t>Properties for the occurrence of an electrical cable, core or conductor that conforms to a type as specified by an appropriate type definition within IFC. NOTE: Maximum allowed voltage drop should be derived from the property within Pset_ElectricalCircuit.</t>
  </si>
  <si>
    <t>Pset_CableSegmentTypeCommon</t>
  </si>
  <si>
    <t>Properties for the definitions of electrical cable segments.</t>
  </si>
  <si>
    <t>IfcCableSegment/BUSBARSEGMENT</t>
  </si>
  <si>
    <t>Pset_CableSegmentTypeBusBarSegment</t>
  </si>
  <si>
    <t>Properties specific to busbar cable segments.</t>
  </si>
  <si>
    <t>IfcCableSegment/CABLESEGMENT</t>
  </si>
  <si>
    <t>Pset_CableSegmentTypeCableSegment</t>
  </si>
  <si>
    <t>Electrical cable with a specific purpose to lead electric current within a circuit or any other electric construction. Includes all types of electric cables, mainly several electrical segments wrapped together, e.g. cable, tube, busbar. Note that the number of conductors within a cable is determined by an aggregation mechanism that aggregates the conductors within the cable. A single-core cable is defined in IEV 461-06-02 as being 'a cable having only one core'; a multiconductor cable is defined in IEV 461-06-03 as b eing 'a cable having more than one conductor, some of which may be uninsulated'; a mulicore cable is defined in IEV 461-06-04 as being 'a cable having more than one core'.</t>
  </si>
  <si>
    <t>IfcCableSegment/CONDUCTORSEGMENT</t>
  </si>
  <si>
    <t>Pset_CableSegmentTypeConductorSegment</t>
  </si>
  <si>
    <t>An electrical conductor is a single linear element with the specific purpose to lead electric current. The core of one lead is normally single wired or multiwired which are intertwined. According to IEC 60050: IEV 195-01-07, a conductor is a conductive part intended to carry a specified electric current.</t>
  </si>
  <si>
    <t>IfcCableSegment/CORESEGMENT</t>
  </si>
  <si>
    <t>Pset_CableSegmentTypeCoreSegment</t>
  </si>
  <si>
    <t>An assembly comprising a conductor with its own insulation (and screens if any)</t>
  </si>
  <si>
    <t>Pset_ChillerPHistory</t>
  </si>
  <si>
    <t>Chiller performance history attributes.</t>
  </si>
  <si>
    <t>Pset_ChillerTypeCommon</t>
  </si>
  <si>
    <t>Chiller type common attributes.</t>
  </si>
  <si>
    <t>Pset_ChimneyCommon</t>
  </si>
  <si>
    <t>Properties common to the definition of all occurrence and type objects of chimneys.</t>
  </si>
  <si>
    <t>Pset_CoilOccurrence</t>
  </si>
  <si>
    <t>Coil occurrence attributes attached to an instance of IfcCoil.</t>
  </si>
  <si>
    <t>Pset_CoilPHistory</t>
  </si>
  <si>
    <t>Pset_CoilTypeCommon</t>
  </si>
  <si>
    <t>Coil type common attributes.</t>
  </si>
  <si>
    <t>Pset_CoilTypeHydronic</t>
  </si>
  <si>
    <t>Hydronic coil type attributes.</t>
  </si>
  <si>
    <t>Pset_ColumnCommon</t>
  </si>
  <si>
    <t>Properties common to the definition of all occurrence and type objects of column.</t>
  </si>
  <si>
    <t>Pset_ReinforcementBarPitchOfColumn</t>
  </si>
  <si>
    <t>Definition from IAI: The pitch length information of reinforcement  bar with the column. The X and Y direction are based on the local coordinate system of building storey. The X and Y direction of the reinforcement bar are parallel to the X and Y axis of the IfcBuildingStorey's local coordinate system, respectively.</t>
  </si>
  <si>
    <t>Pset_CommunicationsAppliancePHistory</t>
  </si>
  <si>
    <t>Captures realtime information for communications devices, such as for server farm energy usage.  HISTORY: Added in IFC4.</t>
  </si>
  <si>
    <t>Pset_CommunicationsApplianceTypeCommon</t>
  </si>
  <si>
    <t>Common properties for communications appliances.  HISTORY: Added in IFC4.</t>
  </si>
  <si>
    <t>Pset_CompressorPHistory</t>
  </si>
  <si>
    <t>Compressor performance history attributes.</t>
  </si>
  <si>
    <t>Pset_CompressorTypeCommon</t>
  </si>
  <si>
    <t>Compressor type common attributes.</t>
  </si>
  <si>
    <t>Pset_CondenserPHistory</t>
  </si>
  <si>
    <t>Condenser performance history attributes.</t>
  </si>
  <si>
    <t>Pset_CondenserTypeCommon</t>
  </si>
  <si>
    <t>Condenser type common attributes.</t>
  </si>
  <si>
    <t>Pset_ConstructionResource</t>
  </si>
  <si>
    <t>Properties for tracking resource usage over time.</t>
  </si>
  <si>
    <t>Pset_ControllerPHistory</t>
  </si>
  <si>
    <t>Properties for history of controller values.  HISTORY: Added in IFC4.</t>
  </si>
  <si>
    <t>Pset_ControllerTypeCommon</t>
  </si>
  <si>
    <t>Controller type common attributes.</t>
  </si>
  <si>
    <t>IfcController/FLOATING</t>
  </si>
  <si>
    <t>Pset_ControllerTypeFloating</t>
  </si>
  <si>
    <t>Properties for signal handling for an analog controller taking disparate valued multiple inputs and creating a single valued output.  HISTORY: IFC4 adapted from Pset_ControllerTypeCommon and applicable predefined type made specific to FLOATING; ACCUMULATOR and PULSECONVERTER types added; additional properties added to replace Pset_AnalogInput and Pset_AnalogOutput.</t>
  </si>
  <si>
    <t>IfcController/MULTIPOSITION</t>
  </si>
  <si>
    <t>Pset_ControllerTypeMultiPosition</t>
  </si>
  <si>
    <t>Properties for discrete inputs, outputs, and values within a programmable logic controller. HISTORY: New in IFC4, replaces Pset_MultiStateInput and Pset_MultiStateOutput.</t>
  </si>
  <si>
    <t>IfcController/PROGRAMMABLE</t>
  </si>
  <si>
    <t>Pset_ControllerTypeProgrammable</t>
  </si>
  <si>
    <t>Properties for Discrete Digital Control (DDC) or programmable logic controllers.  HISTORY: Added in IFC4.</t>
  </si>
  <si>
    <t>IfcController/PROPORTIONAL</t>
  </si>
  <si>
    <t>Pset_ControllerTypeProportional</t>
  </si>
  <si>
    <t>Properties for signal handling for an proportional controller taking setpoint and feedback inputs and creating a single valued output. HISTORY: In IFC4, SignalFactor1, SignalFactor2 and SignalFactor3 changed to ProportionalConstant, IntegralConstant and DerivativeConstant.  SignalTime1 and SignalTime2 changed to SignalTimeIncrease and SignalTimeDecrease.</t>
  </si>
  <si>
    <t>IfcController/TWOPOSITION</t>
  </si>
  <si>
    <t>Pset_ControllerTypeTwoPosition</t>
  </si>
  <si>
    <t>Properties for signal handling for an analog controller taking disparate valued multiple inputs and creating a single valued binary output. HISTORY: In IFC4, extended properties to replace Pset_BinaryInput and Pset_BinaryOutput.</t>
  </si>
  <si>
    <t>Pset_CooledBeamPHistory</t>
  </si>
  <si>
    <t>Definition from IAI: Common performance history attributes for a cooled beam.</t>
  </si>
  <si>
    <t>Pset_CooledBeamTypeCommon</t>
  </si>
  <si>
    <t>IfcCooledBeam/ACTIVE</t>
  </si>
  <si>
    <t>Pset_CooledBeamPHistoryActive</t>
  </si>
  <si>
    <t>Performance history attributes for an active cooled beam.</t>
  </si>
  <si>
    <t>Pset_CooledBeamTypeActive</t>
  </si>
  <si>
    <t>Active (ventilated) cooled beam common attributes.</t>
  </si>
  <si>
    <t>Pset_CoolingTowerPHistory</t>
  </si>
  <si>
    <t>Cooling tower performance history attributes.</t>
  </si>
  <si>
    <t>Pset_CoolingTowerTypeCommon</t>
  </si>
  <si>
    <t>Pset_CoveringCommon</t>
  </si>
  <si>
    <t>Properties common to the definition of all occurrence and type objects of covering</t>
  </si>
  <si>
    <t>IfcCovering/CEILING</t>
  </si>
  <si>
    <t>Pset_CoveringCeiling</t>
  </si>
  <si>
    <t>Properties common to the definition of all occurrence and type objects of covering with the predefined type set to CEILING.</t>
  </si>
  <si>
    <t>IfcCovering/FLOORING</t>
  </si>
  <si>
    <t>Pset_CoveringFlooring</t>
  </si>
  <si>
    <t>Properties common to the definition of all occurrence and type objects of covering with the predefined type set to FLOORING.</t>
  </si>
  <si>
    <t>Pset_CurtainWallCommon</t>
  </si>
  <si>
    <t>Properties common to the definition of all occurrences of IfcCurtainWall.</t>
  </si>
  <si>
    <t>Pset_DamperOccurrence</t>
  </si>
  <si>
    <t>Damper occurrence attributes attached to an instance of IfcDamper</t>
  </si>
  <si>
    <t>Pset_DamperPHistory</t>
  </si>
  <si>
    <t>Damper performance history attributes.</t>
  </si>
  <si>
    <t>Pset_DamperTypeCommon</t>
  </si>
  <si>
    <t>Damper type common attributes.</t>
  </si>
  <si>
    <t>IfcDamper/CONTROLDAMPER</t>
  </si>
  <si>
    <t>Pset_DamperTypeControlDamper</t>
  </si>
  <si>
    <t>IfcDamper/FIREDAMPER</t>
  </si>
  <si>
    <t>Pset_DamperTypeFireDamper</t>
  </si>
  <si>
    <t>IfcDamper/FIRESMOKEDAMPER</t>
  </si>
  <si>
    <t>Pset_DamperTypeFireSmokeDamper</t>
  </si>
  <si>
    <t>IfcDamper/SMOKEDAMPER</t>
  </si>
  <si>
    <t>Pset_DamperTypeSmokeDamper</t>
  </si>
  <si>
    <t>IfcDiscreteAccessory/Corner fixing plate</t>
  </si>
  <si>
    <t>Pset_DiscreteAccessoryCornerFixingPlate</t>
  </si>
  <si>
    <t>Definition from IAI: Properties specific to corner fixing plates.</t>
  </si>
  <si>
    <t>IfcDiscreteAccessory/Diagonal truss connector</t>
  </si>
  <si>
    <t>Pset_DiscreteAccessoryDiagonalTrussConnector</t>
  </si>
  <si>
    <t>Definition from IAI: Shape properties specific to connecting accessories in truss form with diagonal cross-bars.</t>
  </si>
  <si>
    <t>IfcDiscreteAccessory/Edge fixing plate</t>
  </si>
  <si>
    <t>Pset_DiscreteAccessoryEdgeFixingPlate</t>
  </si>
  <si>
    <t>Properties specific to edge fixing plates.</t>
  </si>
  <si>
    <t>IfcDiscreteAccessory/Fixing socket</t>
  </si>
  <si>
    <t>Pset_DiscreteAccessoryFixingSocket</t>
  </si>
  <si>
    <t>Properties common to fixing sockets.</t>
  </si>
  <si>
    <t>IfcDiscreteAccessory/Ladder truss connector</t>
  </si>
  <si>
    <t>Pset_DiscreteAccessoryLadderTrussConnector</t>
  </si>
  <si>
    <t>Definition from IAI: Shape properties specific to connecting accessories in truss form with straight cross-bars in ladder shape.</t>
  </si>
  <si>
    <t>IfcDiscreteAccessory/SHOE</t>
  </si>
  <si>
    <t>Pset_DiscreteAccessoryColumnShoe</t>
  </si>
  <si>
    <t>Definition from IAI: Shape properties common to column shoes.</t>
  </si>
  <si>
    <t>IfcDiscreteAccessory/Standard fixing plate</t>
  </si>
  <si>
    <t>Pset_DiscreteAccessoryStandardFixingPlate</t>
  </si>
  <si>
    <t>Definition from IAI: Properties specific to standard fixing plates.</t>
  </si>
  <si>
    <t>IfcDiscreteAccessory/Wire loop</t>
  </si>
  <si>
    <t>Pset_DiscreteAccessoryWireLoop</t>
  </si>
  <si>
    <t>Definition from IAI: Shape properties common to wire loop joint connectors.</t>
  </si>
  <si>
    <t>Pset_DistributionChamberElementCommon</t>
  </si>
  <si>
    <t>Common properties of all occurrences of IfcDistributionChamberElement.</t>
  </si>
  <si>
    <t>IfcDistributionChamberElement/FORMEDDUCT</t>
  </si>
  <si>
    <t>Pset_DistributionChamberElementTypeFormedDuct</t>
  </si>
  <si>
    <t>Space formed in the ground for the passage of pipes, cables, ducts.</t>
  </si>
  <si>
    <t>IfcDistributionChamberElement/INSPECTIONCHAMBER</t>
  </si>
  <si>
    <t>Pset_DistributionChamberElementTypeInspectionChamber</t>
  </si>
  <si>
    <t>Chamber constructed on a drain, sewer or pipeline and with a removable cover, that permits visible inspection.</t>
  </si>
  <si>
    <t>IfcDistributionChamberElement/INSPECTIONPIT</t>
  </si>
  <si>
    <t>Pset_DistributionChamberElementTypeInspectionPit</t>
  </si>
  <si>
    <t>Recess or chamber formed to permit access for inspection of substructure and services (definition modified from BS6100 221 4128).</t>
  </si>
  <si>
    <t>IfcDistributionChamberElement/MANHOLE</t>
  </si>
  <si>
    <t>Pset_DistributionChamberElementTypeManhole</t>
  </si>
  <si>
    <t>Chamber constructed on a drain, sewer or pipeline and with a removable cover, that permits the entry of a person.</t>
  </si>
  <si>
    <t>IfcDistributionChamberElement/METERCHAMBER</t>
  </si>
  <si>
    <t>Pset_DistributionChamberElementTypeMeterChamber</t>
  </si>
  <si>
    <t>Chamber that houses a meter(s) (definition modified from BS6100 250 6224).</t>
  </si>
  <si>
    <t>IfcDistributionChamberElement/SUMP</t>
  </si>
  <si>
    <t>Pset_DistributionChamberElementTypeSump</t>
  </si>
  <si>
    <t>Recess or small chamber into which liquid is drained to facilitate its removal.</t>
  </si>
  <si>
    <t>IfcDistributionChamberElement/TRENCH</t>
  </si>
  <si>
    <t>Pset_DistributionChamberElementTypeTrench</t>
  </si>
  <si>
    <t>Excavation, the length of which greatly exceeds the width.</t>
  </si>
  <si>
    <t>IfcDistributionChamberElement/VALVECHAMBER</t>
  </si>
  <si>
    <t>Pset_DistributionChamberElementTypeValveChamber</t>
  </si>
  <si>
    <t>Chamber that houses a valve(s).</t>
  </si>
  <si>
    <t>Pset_ElectricalDeviceCommon</t>
  </si>
  <si>
    <t>A collection of properties that are commonly used by electrical device types.</t>
  </si>
  <si>
    <t>Pset_SoundGeneration</t>
  </si>
  <si>
    <t>Common definition to capture the properties of sound typically used within the context of building services and flow distribution systems.  This property set is instantiated multiple times on an object for each frequency band.  HISTORY: New property set in IFC Release 2x4.</t>
  </si>
  <si>
    <t>Pset_DistributionPortCommon</t>
  </si>
  <si>
    <t>Common attributes attached to an instance of IfcDistributionPort.</t>
  </si>
  <si>
    <t>IfcDistributionPort/AIRCONDITIONING</t>
  </si>
  <si>
    <t>Pset_DistributionPortPHistoryDuct</t>
  </si>
  <si>
    <t>Fluid flow performance history attached to an instance of IfcPerformanceHistory assigned to IfcDistributionPort.  This replaces the deprecated IfcFluidFlowProperties for performance values.</t>
  </si>
  <si>
    <t>Pset_DistributionPortTypeDuct</t>
  </si>
  <si>
    <t>Duct port occurrence attributes attached to an instance of IfcDistributionPort.</t>
  </si>
  <si>
    <t>IfcDistributionPort/CHEMICAL</t>
  </si>
  <si>
    <t>Pset_DistributionPortTypePipe</t>
  </si>
  <si>
    <t>Pipe port occurrence attributes attached to an instance of IfcDistributionPort.</t>
  </si>
  <si>
    <t>IfcDistributionPort/ELECTRICAL</t>
  </si>
  <si>
    <t>Pset_DistributionPortPHistoryCable</t>
  </si>
  <si>
    <t>Log of electrical activity attached to an instance of IfcPerformanceHistory having an assigned IfcDistributionPort of type CABLE.</t>
  </si>
  <si>
    <t>Pset_DistributionPortTypeCable</t>
  </si>
  <si>
    <t>Cable port occurrence attributes attached to an instance of IfcDistributionPort.</t>
  </si>
  <si>
    <t>IfcDistributionPort/GAS</t>
  </si>
  <si>
    <t>Pset_DistributionPortPHistoryPipe</t>
  </si>
  <si>
    <t>Log of substance usage attached to an instance of IfcPerformanceHistory having an assigned IfcDistributionPort of type PIPE.</t>
  </si>
  <si>
    <t>Pset_DistributionSystemCommon</t>
  </si>
  <si>
    <t>Distribution system occurrence attributes attached to an instance of IfcDistributionSystem.</t>
  </si>
  <si>
    <t>IfcDistributionSystem/ELECTRICAL</t>
  </si>
  <si>
    <t>Pset_DistributionSystemTypeElectrical</t>
  </si>
  <si>
    <t>Properties of electrical circuits.</t>
  </si>
  <si>
    <t>IfcDistributionSystem/VENTILATION</t>
  </si>
  <si>
    <t>Pset_DistributionSystemTypeVentilation</t>
  </si>
  <si>
    <t>Pset_DoorCommon</t>
  </si>
  <si>
    <t>Properties common to the definition of all occurrences of IfcDoor.</t>
  </si>
  <si>
    <t>Pset_DoorWindowGlazingType</t>
  </si>
  <si>
    <t>Properties common to the definition of the glazing component of occurrences of IfcDoor and IfcWindow, used for thermal and lighting calculations.</t>
  </si>
  <si>
    <t>Pset_DoorWindowShadingType</t>
  </si>
  <si>
    <t>Properties common to the definition of the shading component of occurrences of IfcDoor and IfcWindow, used for static (simplified) shading calculations.</t>
  </si>
  <si>
    <t>Pset_DuctFittingOccurrence</t>
  </si>
  <si>
    <t>Duct fitting occurrence attributes.</t>
  </si>
  <si>
    <t>Pset_DuctFittingPHistory</t>
  </si>
  <si>
    <t>Duct fitting performance history common attributes.</t>
  </si>
  <si>
    <t>Pset_DuctFittingTypeCommon</t>
  </si>
  <si>
    <t>Duct fitting type common attributes.</t>
  </si>
  <si>
    <t>Pset_DuctSegmentOccurrence</t>
  </si>
  <si>
    <t>Duct segment occurrence attributes attached to an instance of IfcDuctSegment.</t>
  </si>
  <si>
    <t>Pset_DuctSegmentPHistory</t>
  </si>
  <si>
    <t>Duct segment performance history common attributes.</t>
  </si>
  <si>
    <t>Pset_DuctSegmentTypeCommon</t>
  </si>
  <si>
    <t>Duct segment type common attributes.</t>
  </si>
  <si>
    <t>Pset_DuctSilencerPHistory</t>
  </si>
  <si>
    <t>Duct silencer performance history common attributes.</t>
  </si>
  <si>
    <t>Pset_DuctSilencerTypeCommon</t>
  </si>
  <si>
    <t>Pset_ElectricAppliancePHistory</t>
  </si>
  <si>
    <t>Captures realtime information for electric appliances, such as for energy usage.  HISTORY: Added in IFC4.</t>
  </si>
  <si>
    <t>Pset_ElectricApplianceTypeCommon</t>
  </si>
  <si>
    <t>Common properties for electric appliances.  HISTORY: Added in IFC4.</t>
  </si>
  <si>
    <t>IfcElectricAppliance/DISHWASHER</t>
  </si>
  <si>
    <t>Pset_ElectricApplianceTypeDishwasher</t>
  </si>
  <si>
    <t>Common properties for dishwasher appliances.  HISTORY: Added in IFC4.</t>
  </si>
  <si>
    <t>IfcElectricAppliance/ELECTRICCOOKER</t>
  </si>
  <si>
    <t>Pset_ElectricApplianceTypeElectricCooker</t>
  </si>
  <si>
    <t>Common properties for electric cooker appliances.  HISTORY: Added in IFC4.</t>
  </si>
  <si>
    <t>Pset_ElectricDistributionBoardOccurrence</t>
  </si>
  <si>
    <t>Properties that may be applied to electric distribution board occurrences.</t>
  </si>
  <si>
    <t>Pset_ElectricDistributionBoardTypeCommon</t>
  </si>
  <si>
    <t>Properties that may be applied to electric distribution boards.</t>
  </si>
  <si>
    <t>Pset_ElectricFlowStorageDeviceTypeCommon</t>
  </si>
  <si>
    <t>The characteristics of the supply associated with an electrical device occurrence acting as a source of supply to an electrical distribution system NOTE: Properties within this property set should ONLY be used in circumstances when an electrical supply is applied. The property set, the properties contained and their values are not applicable to a circumstance where the sypply  is not being applied to the eletrical system or is temporarily disconnected. All properties within this property set are considered to represent a steady state situation.</t>
  </si>
  <si>
    <t>Pset_ElectricGeneratorTypeCommon</t>
  </si>
  <si>
    <t>Defines a particular type of engine that is a machine for converting mechanical energy into electrical energy.</t>
  </si>
  <si>
    <t>Pset_ElectricMotorTypeCommon</t>
  </si>
  <si>
    <t>Defines a particular type of engine that is a machine for converting electrical energy into mechanical energy. Note that in cases where a close coupled or monobloc pump or close coupled fan is being driven by the motor, the motor may itself be considered to be directly part of the pump or fan. In this case , motor information may need to be specified directly at the pump or fan and not througfh separate motor/motor connection entities. NOTE: StartingTime and TeTime added at IFC4</t>
  </si>
  <si>
    <t>Pset_ElectricTimeControlTypeCommon</t>
  </si>
  <si>
    <t>Common properties for electric time control devices.  HISTORY: Added in IFC4.</t>
  </si>
  <si>
    <t>Pset_Condition</t>
  </si>
  <si>
    <t>Determines the state or condition of an element at a particular point in time.</t>
  </si>
  <si>
    <t>Pset_EnvironmentalImpactIndicators</t>
  </si>
  <si>
    <t>Pset_EnvironmentalImpactValues</t>
  </si>
  <si>
    <t>Pset_ManufacturerOccurrence</t>
  </si>
  <si>
    <t>Pset_ManufacturerTypeInformation</t>
  </si>
  <si>
    <t>Pset_ServiceLife</t>
  </si>
  <si>
    <t>Captures the period of time that an artifact will last.  HISTORY: Introduced in IFC2X4 as replacement for IfcServiceLife.</t>
  </si>
  <si>
    <t>Pset_Warranty</t>
  </si>
  <si>
    <t>An assurance given by the seller or provider of an artefact that the artefact is without defects and will operate as described for a defined period of time without failure and that if a defect does arise during that time, that it will be corrected by the seller or provider.</t>
  </si>
  <si>
    <t>Pset_ElementComponentCommon</t>
  </si>
  <si>
    <t>Set of common properties of component elements (especially discrete accessories, but also fasteners, reinforcement elements, or other types of components).</t>
  </si>
  <si>
    <t>Pset_EngineTypeCommon</t>
  </si>
  <si>
    <t>Engine type common attributes.</t>
  </si>
  <si>
    <t>Pset_EvaporativeCoolerPHistory</t>
  </si>
  <si>
    <t>Evaporative cooler performance history attributes.</t>
  </si>
  <si>
    <t>Pset_EvaporativeCoolerTypeCommon</t>
  </si>
  <si>
    <t>Pset_EvaporatorPHistory</t>
  </si>
  <si>
    <t>Evaporator performance history attributes.</t>
  </si>
  <si>
    <t>Pset_EvaporatorTypeCommon</t>
  </si>
  <si>
    <t>Evaporator type common attributes.</t>
  </si>
  <si>
    <t>Pset_FanOccurrence</t>
  </si>
  <si>
    <t>Fan occurrence attributes attached to an instance of IfcFan.</t>
  </si>
  <si>
    <t>Pset_FanPHistory</t>
  </si>
  <si>
    <t>Pset_FanTypeCommon</t>
  </si>
  <si>
    <t>Fan type common attributes.</t>
  </si>
  <si>
    <t>IfcFan/CENTRIFUGAL</t>
  </si>
  <si>
    <t>Pset_FanCentrifugal</t>
  </si>
  <si>
    <t>Centrifugal fan occurrence attributes attached to an instance of IfcFan.</t>
  </si>
  <si>
    <t>IfcFastener/WELD</t>
  </si>
  <si>
    <t>Pset_FastenerWeld</t>
  </si>
  <si>
    <t>Properties related to welded connections.</t>
  </si>
  <si>
    <t>Pset_FilterPHistory</t>
  </si>
  <si>
    <t>Filter performance history attributes.</t>
  </si>
  <si>
    <t>Pset_FilterTypeCommon</t>
  </si>
  <si>
    <t>Filter type common attributes.</t>
  </si>
  <si>
    <t>IfcFilter/AIRPARTICLEFILTER</t>
  </si>
  <si>
    <t>Pset_FilterTypeAirParticleFilter</t>
  </si>
  <si>
    <t>Air particle filter type attributes.</t>
  </si>
  <si>
    <t>IfcFilter/COMPRESSEDAIRFILTER</t>
  </si>
  <si>
    <t>Pset_FilterTypeCompressedAirFilter</t>
  </si>
  <si>
    <t>Compressed air filter type attributes.</t>
  </si>
  <si>
    <t>IfcFilter/WATERFILTER</t>
  </si>
  <si>
    <t>Pset_FilterTypeWaterFilter</t>
  </si>
  <si>
    <t>Water filter type attributes.</t>
  </si>
  <si>
    <t>Pset_FireSuppressionTerminalTypeCommon</t>
  </si>
  <si>
    <t>Common properties for fire suppression terminals.</t>
  </si>
  <si>
    <t>IfcFireSuppressionTerminal/BREECHINGINLET</t>
  </si>
  <si>
    <t>Pset_FireSuppressionTerminalTypeBreechingInlet</t>
  </si>
  <si>
    <t>Symmetrical pipe fitting that unites two or more inlets into a single pipe (BS6100 330 114 adapted).</t>
  </si>
  <si>
    <t>IfcFireSuppressionTerminal/FIREHYDRANT</t>
  </si>
  <si>
    <t>Pset_FireSuppressionTerminalTypeFireHydrant</t>
  </si>
  <si>
    <t>IfcFireSuppressionTerminal/HOSEREEL</t>
  </si>
  <si>
    <t>Pset_FireSuppressionTerminalTypeHoseReel</t>
  </si>
  <si>
    <t>IfcFireSuppressionTerminal/SPRINKLER</t>
  </si>
  <si>
    <t>Pset_FireSuppressionTerminalTypeSprinkler</t>
  </si>
  <si>
    <t>Device for sprinkling water from a pipe under pressure over an area (BS6100 100 3432)</t>
  </si>
  <si>
    <t>Pset_FlowInstrumentPHistory</t>
  </si>
  <si>
    <t>Properties for history of flow instrument values.  HISTORY: Added in IFC4.</t>
  </si>
  <si>
    <t>Pset_FlowInstrumentTypeCommon</t>
  </si>
  <si>
    <t>Flow Instrument type common attributes.  HISTORY: Added in IFC4.</t>
  </si>
  <si>
    <t>IfcFlowInstrument/PRESSUREGAUGE</t>
  </si>
  <si>
    <t>Pset_FlowInstrumentTypePressureGauge</t>
  </si>
  <si>
    <t>A device that reads and displays a pressure value at a point or the pressure difference between two points.</t>
  </si>
  <si>
    <t>IfcFlowInstrument/THERMOMETER</t>
  </si>
  <si>
    <t>Pset_FlowInstrumentTypeThermometer</t>
  </si>
  <si>
    <t>A device that reads and displays a temperature value at a point.</t>
  </si>
  <si>
    <t>Pset_FlowMeterOccurrence</t>
  </si>
  <si>
    <t>Flow meter occurrence common attributes.</t>
  </si>
  <si>
    <t>Pset_FlowMeterTypeCommon</t>
  </si>
  <si>
    <t>Common attributes of a flow meter type</t>
  </si>
  <si>
    <t>IfcFlowMeter/ENERGYMETER</t>
  </si>
  <si>
    <t>Pset_FlowMeterTypeEnergyMeter</t>
  </si>
  <si>
    <t>Device that measures, indicates and sometimes records, the energy usage in a system.</t>
  </si>
  <si>
    <t>IfcFlowMeter/GASMETER</t>
  </si>
  <si>
    <t>Pset_FlowMeterTypeGasMeter</t>
  </si>
  <si>
    <t>Device that measures, indicates and sometimes records, the volume of gas that passes through it without interrupting the flow.</t>
  </si>
  <si>
    <t>IfcFlowMeter/OILMETER</t>
  </si>
  <si>
    <t>Pset_FlowMeterTypeOilMeter</t>
  </si>
  <si>
    <t>Device that measures, indicates and sometimes records, the volume of oil that passes through it without interrupting the flow.</t>
  </si>
  <si>
    <t>IfcFlowMeter/WATERMETER</t>
  </si>
  <si>
    <t>Pset_FlowMeterTypeWaterMeter</t>
  </si>
  <si>
    <t>Device that measures, indicates and sometimes records, the volume of water that passes through it without interrupting the flow.</t>
  </si>
  <si>
    <t>Pset_FootingCommon</t>
  </si>
  <si>
    <t>Properties common to the definition of all occurrences of IfcFooting.</t>
  </si>
  <si>
    <t>Pset_ReinforcementBarCountOfIndependentFooting</t>
  </si>
  <si>
    <t>Reinforcement Concrete parameter [ST-2]: The amount number information of reinforcement  bar with the independent footing. The X and Y direction are based on the local coordinate system of building storey. The X and Y direction of the reinforcement bar are parallel to the X and Y axis of the IfcBuildingStorey's local coordinate system, respectively.</t>
  </si>
  <si>
    <t>Pset_ReinforcementBarPitchOfContinuousFooting</t>
  </si>
  <si>
    <t>Reinforcement Concrete parameter [ST-2]: The pitch length information of reinforcement  bar with the continuous footing.</t>
  </si>
  <si>
    <t>Pset_FurnitureTypeCommon</t>
  </si>
  <si>
    <t>Common properties for all types of furniture such as chair, desk, table, and file cabinet. HISTORY: First issued in IFC Release R1.5. Renamed from Pset_FurnitureCommon. IFC 2x4: 'IsBuiltIn' property added</t>
  </si>
  <si>
    <t>IfcFurniture/CHAIR</t>
  </si>
  <si>
    <t>Pset_FurnitureTypeChair</t>
  </si>
  <si>
    <t>A set of specific properties for furniture type chair. HISTORY: First issued in IFC Release R1.5. Renamed from Pset_Chair</t>
  </si>
  <si>
    <t>IfcFurniture/DESK</t>
  </si>
  <si>
    <t>Pset_FurnitureTypeDesk</t>
  </si>
  <si>
    <t>A set of specific properties for furniture type desk. HISTORY: First issued in IFC Release R1.5. Renamed from Pset_Desk</t>
  </si>
  <si>
    <t>IfcFurniture/FILECABINET</t>
  </si>
  <si>
    <t>Pset_FurnitureTypeFileCabinet</t>
  </si>
  <si>
    <t>A set of specific properties for furniture type file cabinet HISTORY: First issued in IFC Release R1.5. Renamed from Pset_FileCabinet</t>
  </si>
  <si>
    <t>IfcFurniture/TABLE</t>
  </si>
  <si>
    <t>Pset_FurnitureTypeTable</t>
  </si>
  <si>
    <t>HISTORY: First issued in IFC Release R1.5. Renamed from Pset_Table</t>
  </si>
  <si>
    <t>Pset_HeatExchangerTypeCommon</t>
  </si>
  <si>
    <t>Heat exchanger type common attributes.</t>
  </si>
  <si>
    <t>IfcHeatExchanger/PLATE</t>
  </si>
  <si>
    <t>Pset_HeatExchangerTypePlate</t>
  </si>
  <si>
    <t>Plate heat exchanger type common attributes.</t>
  </si>
  <si>
    <t>Pset_HumidifierPHistory</t>
  </si>
  <si>
    <t>Pset_HumidifierTypeCommon</t>
  </si>
  <si>
    <t>Pset_InterceptorTypeCommon</t>
  </si>
  <si>
    <t>Common properties for interceptors.</t>
  </si>
  <si>
    <t>Pset_JunctionBoxTypeCommon</t>
  </si>
  <si>
    <t>Pset_LampTypeCommon</t>
  </si>
  <si>
    <t>Pset_LightFixtureTypeCommon</t>
  </si>
  <si>
    <t>IfcLightFixture/SECURITYLIGHTING</t>
  </si>
  <si>
    <t>Pset_LightFixtureTypeSecurityLighting</t>
  </si>
  <si>
    <t>Properties that characterize security lighting.</t>
  </si>
  <si>
    <t>Pset_MaterialCombustion</t>
  </si>
  <si>
    <t>A set of extended material properties of products of combustion generated by elements typically used within the context of building services and flow distribution systems.</t>
  </si>
  <si>
    <t>Pset_MaterialCommon</t>
  </si>
  <si>
    <t>A set of general material properties.</t>
  </si>
  <si>
    <t>Pset_MaterialEnergy</t>
  </si>
  <si>
    <t>A set of extended material properties for energy calculation purposes.</t>
  </si>
  <si>
    <t>Pset_MaterialFuel</t>
  </si>
  <si>
    <t>A set of extended material properties of fuel energy typically used within the context of building services and flow distribution systems.</t>
  </si>
  <si>
    <t>Pset_MaterialHygroscopic</t>
  </si>
  <si>
    <t>A set of hygroscopic properties of materials.</t>
  </si>
  <si>
    <t>Pset_MaterialMechanical</t>
  </si>
  <si>
    <t>A set of mechanical material properties normally used for structural analysis purpose. It contains all properties which are independent of the actual material type.</t>
  </si>
  <si>
    <t>Pset_MaterialOptical</t>
  </si>
  <si>
    <t>A set of optical properties of materials.</t>
  </si>
  <si>
    <t>Pset_MaterialThermal</t>
  </si>
  <si>
    <t>A set of thermal material properties.</t>
  </si>
  <si>
    <t>Pset_MaterialWater</t>
  </si>
  <si>
    <t>A set of extended material properties for of water typically used within the context of building services and flow distribution systems.</t>
  </si>
  <si>
    <t>IfcMaterial/Concrete</t>
  </si>
  <si>
    <t>Pset_MaterialConcrete</t>
  </si>
  <si>
    <t>A set of extended mechanical properties related to concrete materials.</t>
  </si>
  <si>
    <t>IfcMaterial/Steel</t>
  </si>
  <si>
    <t>Pset_MaterialSteel</t>
  </si>
  <si>
    <t>A set of extended mechanical properties related to steel (or other metallic and isotropic) materials.</t>
  </si>
  <si>
    <t>IfcMaterial/Wood</t>
  </si>
  <si>
    <t>Pset_MaterialWood</t>
  </si>
  <si>
    <t>This is a collection of properties applicable to wood-based materials that specify kind and grade of material as well as moisture related parameters.</t>
  </si>
  <si>
    <t>Pset_MaterialWoodBasedBeam</t>
  </si>
  <si>
    <t>Pset_MaterialWoodBasedPanel</t>
  </si>
  <si>
    <t>This is a collection of mechanical properties related to wood-based materials for panel-like products like plywood or OSB. The propositions given above for wood-based beam materials with respect to anisotropy, strength graduation according to element sizes (especially panel thickness) apply accordingly.</t>
  </si>
  <si>
    <t>IfcMechanicalFastener/ANCHORBOLT</t>
  </si>
  <si>
    <t>Pset_MechanicalFastenerAnchorBolt</t>
  </si>
  <si>
    <t>Definition from IAI: Properties common to different types of anchor bolts.</t>
  </si>
  <si>
    <t>IfcMechanicalFastener/BOLT</t>
  </si>
  <si>
    <t>Pset_MechanicalFastenerBolt</t>
  </si>
  <si>
    <t>Properties related to bolt-type fasteners. The properties of a whole set with bolt, washers and nut may be provided. Note, it is usually not necessary to transmit these properties in case of standardized bolts. Instead, the standard is referred to.</t>
  </si>
  <si>
    <t>Pset_MedicalDeviceTypeCommon</t>
  </si>
  <si>
    <t>Medical device type common attributes.</t>
  </si>
  <si>
    <t>Pset_MemberCommon</t>
  </si>
  <si>
    <t>Properties common to the definition of all occurrences of IfcMember.</t>
  </si>
  <si>
    <t>Pset_MotorConnectionTypeCommon</t>
  </si>
  <si>
    <t>Common properties for motor connections.  HISTORY: Added in IFC4.</t>
  </si>
  <si>
    <t>Pset_OpeningElementCommon</t>
  </si>
  <si>
    <t>Properties common to the definition of all instances of IfcOpeningElement.</t>
  </si>
  <si>
    <t>Pset_OutletTypeCommon</t>
  </si>
  <si>
    <t>Common properties for different outlet types.</t>
  </si>
  <si>
    <t>Pset_Permit</t>
  </si>
  <si>
    <t>Pset_PileCommon</t>
  </si>
  <si>
    <t>Properties common to the definition of all occurrences of IfcPile.</t>
  </si>
  <si>
    <t>Pset_PipeFittingOccurrence</t>
  </si>
  <si>
    <t>Pipe segment occurrence attributes attached to an instance of IfcPipeSegment.</t>
  </si>
  <si>
    <t>Pset_PipeFittingPHistory</t>
  </si>
  <si>
    <t>Pipe fitting performance history common attributes.</t>
  </si>
  <si>
    <t>Pset_PipeFittingTypeCommon</t>
  </si>
  <si>
    <t>Pipe fitting type common attributes.</t>
  </si>
  <si>
    <t>IfcPipeFitting/BEND</t>
  </si>
  <si>
    <t>Pset_PipeFittingTypeBend</t>
  </si>
  <si>
    <t>Pipe fitting type attributes for bend shapes.</t>
  </si>
  <si>
    <t>IfcPipeFitting/JUNCTION</t>
  </si>
  <si>
    <t>Pset_PipeFittingTypeJunction</t>
  </si>
  <si>
    <t>Pipe fitting type attributes for junction shapes.</t>
  </si>
  <si>
    <t>Pset_PipeConnectionFlanged</t>
  </si>
  <si>
    <t>This property set is used to define the specifics of a flanged pipe connection used between occurrences of pipe segments and fittings.</t>
  </si>
  <si>
    <t>Pset_PipeSegmentOccurrence</t>
  </si>
  <si>
    <t>Pset_PipeSegmentPHistory</t>
  </si>
  <si>
    <t>Pipe segment performance history common attributes.</t>
  </si>
  <si>
    <t>Pset_PipeSegmentTypeCommon</t>
  </si>
  <si>
    <t>Pipe segment type common attributes.</t>
  </si>
  <si>
    <t>IfcPipeSegment/CULVERT</t>
  </si>
  <si>
    <t>Pset_PipeSegmentTypeCulvert</t>
  </si>
  <si>
    <t>Covered channel or large pipe that forms a watercourse below ground level, usually under a road or railway (BS6100).</t>
  </si>
  <si>
    <t>IfcPipeSegment/GUTTER</t>
  </si>
  <si>
    <t>Pset_PipeSegmentTypeGutter</t>
  </si>
  <si>
    <t>Gutter segment type common attributes.</t>
  </si>
  <si>
    <t>Pset_PlateCommon</t>
  </si>
  <si>
    <t>Properties common to the definition of all occurrences of IfcPlate.</t>
  </si>
  <si>
    <t>Pset_Risk</t>
  </si>
  <si>
    <t>Pset_ProfileMechanical</t>
  </si>
  <si>
    <t>This is a collection of mechanical properties that are applicable to virtually all profile classes. Most of these properties are especially used in structural analysis.</t>
  </si>
  <si>
    <t>IfcProjectOrder/CHANGEORDER</t>
  </si>
  <si>
    <t>Pset_ProjectOrderChangeOrder</t>
  </si>
  <si>
    <t>A change order is an instruction to make a change to a product or work being undertake. Note that the change order status is defined in the same way as a work order status since a change order implies a work requirement.</t>
  </si>
  <si>
    <t>IfcProjectOrder/MAINTENANCEWORKORDER</t>
  </si>
  <si>
    <t>Pset_ProjectOrderMaintenanceWorkOrder</t>
  </si>
  <si>
    <t>A MaintenanceWorkOrder is a detailed description of maintenance work that is to be performed. Note that the Scheduled Frequency property of the maintenance work order is used when the order is required as an instance of a scheduled work order.</t>
  </si>
  <si>
    <t>IfcProjectOrder/MOVEORDER</t>
  </si>
  <si>
    <t>Pset_ProjectOrderMoveOrder</t>
  </si>
  <si>
    <t>Defines the requirements for move orders. Note that the move order status is defined in the same way as a work order status since a move order implies a work requirement.</t>
  </si>
  <si>
    <t>IfcProjectOrder/PURCHASEORDER</t>
  </si>
  <si>
    <t>Pset_ProjectOrderPurchaseOrder</t>
  </si>
  <si>
    <t>Defines the requirements for purchase orders in a project.</t>
  </si>
  <si>
    <t>IfcProjectOrder/WORKORDER</t>
  </si>
  <si>
    <t>Pset_ProjectOrderWorkOrder</t>
  </si>
  <si>
    <t>Pset_ProtectiveDeviceBreakerUnitI2TCurve</t>
  </si>
  <si>
    <t>A coherent set of attributes representing a curve for let-through energy of a protective device. Note - A protective device may be associated with different instances of this pSet providing information related to different  basic characteristics</t>
  </si>
  <si>
    <t>Pset_ProtectiveDeviceBreakerUnitI2TFuseCurve</t>
  </si>
  <si>
    <t>A coherent set of attributes representing curves for melting- and breaking-energy of a fuse. Note - A fuse may be associated with different instances of this property set providing information related to different  basic characteristics.</t>
  </si>
  <si>
    <t>Pset_ProtectiveDeviceBreakerUnitIPICurve</t>
  </si>
  <si>
    <t>A coherent set of attributes representing curves for  let-through currents of a protective device. Note - A protective device may be associated with different instances of this pSet providing information related to different  basic characteristics.</t>
  </si>
  <si>
    <t>Pset_ProtectiveDeviceBreakerUnitTypeMotorProtection</t>
  </si>
  <si>
    <t>A coherent set of attributes representing different capacities of a a motor protection device, defined in accordance with IEC 60947. Note - A protective device may be associated with different instances of this Pset.</t>
  </si>
  <si>
    <t>Pset_ProtectiveDeviceOccurrence</t>
  </si>
  <si>
    <t>Properties that are applied to an occurrence of a protective device.</t>
  </si>
  <si>
    <t>Pset_ProtectiveDeviceTrippingCurve</t>
  </si>
  <si>
    <t>Tripping curves are applied to thermal, thermal magnetic or MCB_RCD tripping units (i.e. tripping units having type property sets for thermal, thermal magnetic or MCB_RCD tripping defined). They are not applied to electronic tripping units.</t>
  </si>
  <si>
    <t>Pset_ProtectiveDeviceTypeCommon</t>
  </si>
  <si>
    <t>Properties that are applied to a definition of a protective device.</t>
  </si>
  <si>
    <t>IfcProtectiveDevice/CIRCUITBREAKER</t>
  </si>
  <si>
    <t>Pset_ProtectiveDeviceBreakerUnitTypeMCB</t>
  </si>
  <si>
    <t>A coherent set of attributes representing the breaking capacities of an MCB. Note - A protective device may be associated with different instances of this property set providing information related to different  basic characteristics.</t>
  </si>
  <si>
    <t>Pset_ProtectiveDeviceTypeCircuitBreaker</t>
  </si>
  <si>
    <t>A coherent set of attributes representing different capacities of a circuit breaker or of a motor protection device, defined in accordance with IEC 60947. Note - A protective device may be associated with different instances of this property set providing information related to different basic characteristics.</t>
  </si>
  <si>
    <t>IfcProtectiveDevice/EARTHLEAKAGECIRCUITBREAKER</t>
  </si>
  <si>
    <t>Pset_ProtectiveDeviceTypeEarthLeakageCircuitBreaker</t>
  </si>
  <si>
    <t>An earth failure device acts to protect people and equipment from the effects of current leakage.</t>
  </si>
  <si>
    <t>IfcProtectiveDevice/FUSEDISCONNECTOR</t>
  </si>
  <si>
    <t>Pset_ProtectiveDeviceTypeFuseDisconnector</t>
  </si>
  <si>
    <t>A coherent set of attributes representing the breakeing capacity of a fuse, defined in accordance with IEC 60269. Note - A protective device may be associated with different instances of this pSet providing information related to different  basic characteristics.</t>
  </si>
  <si>
    <t>IfcProtectiveDevice/RESIDUALCURRENTCIRCUITBREAKER</t>
  </si>
  <si>
    <t>Pset_ProtectiveDeviceTypeResidualCurrentCircuitBreaker</t>
  </si>
  <si>
    <t>A residual current circuit breaker opens, closes or isolates a circuit and has short circuit and overload protection.</t>
  </si>
  <si>
    <t>IfcProtectiveDevice/RESIDUALCURRENTSWITCH</t>
  </si>
  <si>
    <t>Pset_ProtectiveDeviceTypeResidualCurrentSwitch</t>
  </si>
  <si>
    <t>A residual current switch opens, closes or isolates a circuit and has no short circuit or overload protection.</t>
  </si>
  <si>
    <t>IfcProtectiveDevice/VARISTOR</t>
  </si>
  <si>
    <t>Pset_ProtectiveDeviceTypeVaristor</t>
  </si>
  <si>
    <t>A high voltage surge protection device.</t>
  </si>
  <si>
    <t>Pset_ProtectiveDeviceTrippingFunctionGCurve</t>
  </si>
  <si>
    <t>Pset_ProtectiveDeviceTrippingFunctionICurve</t>
  </si>
  <si>
    <t>Pset_ProtectiveDeviceTrippingFunctionLCurve</t>
  </si>
  <si>
    <t>Pset_ProtectiveDeviceTrippingFunctionSCurve</t>
  </si>
  <si>
    <t>Pset_ProtectiveDeviceTrippingUnitCurrentAdjustment</t>
  </si>
  <si>
    <t>A set of current adjustment values that may be applied to an electronic or thermal tripping unit type.</t>
  </si>
  <si>
    <t>Pset_ProtectiveDeviceTrippingUnitTimeAdjustment</t>
  </si>
  <si>
    <t>A set of time adjustment values that may be applied to an electronic or thermal tripping unit type.</t>
  </si>
  <si>
    <t>Pset_ProtectiveDeviceTrippingUnitTypeCommon</t>
  </si>
  <si>
    <t>Common information concerning tripping units that area associated with protective devices</t>
  </si>
  <si>
    <t>IfcProtectiveDeviceTrippingUnit/ELECTROMAGNETIC</t>
  </si>
  <si>
    <t>Pset_ProtectiveDeviceTrippingUnitTypeElectroMagnetic</t>
  </si>
  <si>
    <t>Information on tripping units that are electrically or magnetically tripped.</t>
  </si>
  <si>
    <t>IfcProtectiveDeviceTrippingUnit/ELECTRONIC</t>
  </si>
  <si>
    <t>Pset_ProtectiveDeviceTrippingUnitTypeElectronic</t>
  </si>
  <si>
    <t>Information on tripping units that are electronically tripped.</t>
  </si>
  <si>
    <t>IfcProtectiveDeviceTrippingUnit/RESIDUALCURRENT</t>
  </si>
  <si>
    <t>Pset_ProtectiveDeviceTrippingUnitTypeResidualCurrent</t>
  </si>
  <si>
    <t>Information on tripping units that are activated by residual current.</t>
  </si>
  <si>
    <t>IfcProtectiveDeviceTrippingUnit/THERMAL</t>
  </si>
  <si>
    <t>Pset_ProtectiveDeviceTrippingUnitTypeThermal</t>
  </si>
  <si>
    <t>Information on tripping units that are thermally tripped.</t>
  </si>
  <si>
    <t>Pset_PumpOccurrence</t>
  </si>
  <si>
    <t>Pump occurrence attributes attached to an instance of IfcPump.</t>
  </si>
  <si>
    <t>Pset_PumpPHistory</t>
  </si>
  <si>
    <t>Pump performance history attributes.</t>
  </si>
  <si>
    <t>Pset_PumpTypeCommon</t>
  </si>
  <si>
    <t>Common attributes of a pump type.</t>
  </si>
  <si>
    <t>Pset_RailingCommon</t>
  </si>
  <si>
    <t>Properties common to the definition of all occurrences of IfcRailing.</t>
  </si>
  <si>
    <t>Pset_RampCommon</t>
  </si>
  <si>
    <t>Properties common to the definition of all occurrences of IfcRamp.</t>
  </si>
  <si>
    <t>Pset_RampFlightCommon</t>
  </si>
  <si>
    <t>Properties common to the definition of all occurrences of IfcRampFlight.</t>
  </si>
  <si>
    <t>Pset_RoofCommon</t>
  </si>
  <si>
    <t>Properties common to the definition of all occurrences of IfcRoof. Note: Properties for ProjectedArea and TotalArea added in IFC 2x3</t>
  </si>
  <si>
    <t>Pset_SanitaryTerminalTypeCommon</t>
  </si>
  <si>
    <t>Common properties for sanitary terminals.</t>
  </si>
  <si>
    <t>IfcSanitaryTerminal/BATH</t>
  </si>
  <si>
    <t>Pset_SanitaryTerminalTypeBath</t>
  </si>
  <si>
    <t>Sanitary appliance for immersion of the human body or parts of it (BS6100). HISTORY: In IFC4, Material and MaterialThickness properties removed. Use materials capabilities from IfcMaterialsResource schema. Datatype of color changed to IfcLabel (still a string value)</t>
  </si>
  <si>
    <t>IfcSanitaryTerminal/BIDET</t>
  </si>
  <si>
    <t>Pset_SanitaryTerminalTypeBidet</t>
  </si>
  <si>
    <t>Waste water appliance for washing the excretory organs while sitting astride the bowl (BS6100). HISTORY: In IFC4, Material property removed. Use materials capabilities from IfcMaterialsResource schema. Datatype of color changed to IfcLabel (still a string value). BidetMounting changed to Mounting.</t>
  </si>
  <si>
    <t>IfcSanitaryTerminal/CISTERN</t>
  </si>
  <si>
    <t>Pset_SanitaryTerminalTypeCistern</t>
  </si>
  <si>
    <t>A water storage unit attached to a sanitary terminal that is fitted with a device, operated automatically or by the user, that discharges water to cleanse a water closet (toilet) pan, urinal or slop hopper. (BS6100 330 5008)</t>
  </si>
  <si>
    <t>IfcSanitaryTerminal/SANITARYFOUNTAIN</t>
  </si>
  <si>
    <t>Pset_SanitaryTerminalTypeSanitaryFountain</t>
  </si>
  <si>
    <t>Asanitary terminal that provides a low pressure jet of water for a specific purpose (IAI). HISTORY: In IFC4, Material property removed. Use materials capabilities from IfcMaterialsResource schema. Datatype of color changed to IfcLabel (still a string value).</t>
  </si>
  <si>
    <t>IfcSanitaryTerminal/SHOWER</t>
  </si>
  <si>
    <t>Pset_SanitaryTerminalTypeShower</t>
  </si>
  <si>
    <t>Installation or waste water appliance that emits a spray of water to wash the human body (BS6100). HISTORY: In IFC4, Material and MaterialThickness properties removed. Use materials capabilities from IfcMaterialsResource schema. Datatype of color changed to IfcLabel (still a string value)</t>
  </si>
  <si>
    <t>IfcSanitaryTerminal/SINK</t>
  </si>
  <si>
    <t>Pset_SanitaryTerminalTypeSink</t>
  </si>
  <si>
    <t>Waste water appliance for receiving, retaining or disposing of domestic, culinary, laboratory or industrial process liquids. HISTORY: In IFC4, Material property removed. Use materials capabilities from IfcMaterialsResource schema. Datatype of color changed to IfcLabel (still a string value). SinkMounting changed to Mounting.</t>
  </si>
  <si>
    <t>IfcSanitaryTerminal/TOILETPAN</t>
  </si>
  <si>
    <t>Pset_SanitaryTerminalTypeToiletPan</t>
  </si>
  <si>
    <t>Soil appliance for the disposal of excrement. HISTORY: In IFC4, Material property removed. Use materials capabilities from IfcMaterialsResource schema. Prefix for color property removed. Datatype of color changed to IfcLabel (still a string value).</t>
  </si>
  <si>
    <t>IfcSanitaryTerminal/URINAL</t>
  </si>
  <si>
    <t>Pset_SanitaryTerminalTypeUrinal</t>
  </si>
  <si>
    <t>Soil appliance that receives urine and directs it to a waste outlet (BS6100). HISTORY: In IFC4, Material property removed. Use materials capabilities from IfcMaterialsResource schema. Prefix for color property removed. Datatype of color changed to IfcLabel (still a string value).  Mounting property added.</t>
  </si>
  <si>
    <t>IfcSanitaryTerminal/WASHHANDBASIN</t>
  </si>
  <si>
    <t>Pset_SanitaryTerminalTypeWashHandBasin</t>
  </si>
  <si>
    <t>Waste water appliance for washing the upper parts of the body. HISTORY: In IFC4, Material property removed. Use materials capabilities from IfcMaterialsResource schema. Datatype of color changed to IfcLabel (still a string value).</t>
  </si>
  <si>
    <t>Pset_SensorPHistory</t>
  </si>
  <si>
    <t>Pset_SensorTypeCommon</t>
  </si>
  <si>
    <t>Sensor type common attributes.  HISTORY: Added in IFC4.</t>
  </si>
  <si>
    <t>IfcSensor/CONDUCTANCESENSOR</t>
  </si>
  <si>
    <t>Pset_SensorTypeConductanceSensor</t>
  </si>
  <si>
    <t>A device that senses or detects electrical conductance.  HISTORY: Added in IFC4.</t>
  </si>
  <si>
    <t>IfcSensor/CONTACTSENSOR</t>
  </si>
  <si>
    <t>Pset_SensorTypeContactSensor</t>
  </si>
  <si>
    <t>A device that senses or detects contact. HISTORY: Added in IFC4.</t>
  </si>
  <si>
    <t>IfcSensor/FIRESENSOR</t>
  </si>
  <si>
    <t>Pset_SensorTypeFireSensor</t>
  </si>
  <si>
    <t>A device that senses or detects the presence of fire.</t>
  </si>
  <si>
    <t>IfcSensor/FLOWSENSOR</t>
  </si>
  <si>
    <t>Pset_SensorTypeFlowSensor</t>
  </si>
  <si>
    <t>A device that senses or detects flow. HISTORY: Added in IFC4.</t>
  </si>
  <si>
    <t>IfcSensor/GASSENSOR</t>
  </si>
  <si>
    <t>Pset_SensorTypeGasSensor</t>
  </si>
  <si>
    <t>A device that senses or detects gas. HISTORY: Changed in IFC4. Gas detected made into enumeration, set point concentration and coverage area added. Range, accuracy and time constant deleted.</t>
  </si>
  <si>
    <t>IfcSensor/HEATSENSOR</t>
  </si>
  <si>
    <t>Pset_SensorTypeHeatSensor</t>
  </si>
  <si>
    <t>A device that senses or detects heat. HISTORY: In IFC4, incorporates Fire Sensor. HeatSensorSetPoint changed to SetPointTemperature</t>
  </si>
  <si>
    <t>IfcSensor/HUMIDITYSENSOR</t>
  </si>
  <si>
    <t>Pset_SensorTypeHumiditySensor</t>
  </si>
  <si>
    <t>A device that senses or detects humidity. HISTORY: HumiditySensorSetPoint changed to SetPointHumidity. Range, accuracy and time constant deleted.</t>
  </si>
  <si>
    <t>IfcSensor/IONCONCENTRATIONSENSOR</t>
  </si>
  <si>
    <t>Pset_SensorTypeIonConcentrationSensor</t>
  </si>
  <si>
    <t>A device that senses or detects ion concentration such as water hardness. HISTORY: Added in IFC4.</t>
  </si>
  <si>
    <t>IfcSensor/LEVEL</t>
  </si>
  <si>
    <t>Pset_SensorTypeLevelSensor</t>
  </si>
  <si>
    <t>A device that senses or detects fill level.  HISTORY: Added in IFC4.</t>
  </si>
  <si>
    <t>IfcSensor/LIGHTSENSOR</t>
  </si>
  <si>
    <t>Pset_SensorTypeLightSensor</t>
  </si>
  <si>
    <t>A device that senses or detects light. HISTORY: LightSensorSensorSetPoint changed to SetPointIlluminance. Range, accuracy and time constant deleted.</t>
  </si>
  <si>
    <t>IfcSensor/MOISTURESENSOR</t>
  </si>
  <si>
    <t>Pset_SensorTypeMoistureSensor</t>
  </si>
  <si>
    <t>A device that senses or detects moisture. HISTORY: Added in IFC4.</t>
  </si>
  <si>
    <t>IfcSensor/MOVEMENTSENSOR</t>
  </si>
  <si>
    <t>Pset_SensorTypeMovementSensor</t>
  </si>
  <si>
    <t>A device that senses or detects movement. HISTORY: In IFC4, time constant deleted.</t>
  </si>
  <si>
    <t>IfcSensor/PHSENSOR</t>
  </si>
  <si>
    <t>Pset_SensorTypePHSensor</t>
  </si>
  <si>
    <t>A device that senses or detects acidity.  HISTORY: Added in IFC4.</t>
  </si>
  <si>
    <t>IfcSensor/PRESSURESENSOR</t>
  </si>
  <si>
    <t>Pset_SensorTypePressureSensor</t>
  </si>
  <si>
    <t>A device that senses or detects pressure. HISTORY: PressureSensorSensorSetPoint changed to SetPointPressure. Range, accuracy and time constant deleted.</t>
  </si>
  <si>
    <t>IfcSensor/RADIATIONSENSOR</t>
  </si>
  <si>
    <t>Pset_SensorTypeRadiationSensor</t>
  </si>
  <si>
    <t>A device that senses or detects radiation. HISTORY: Added in IFC4.</t>
  </si>
  <si>
    <t>IfcSensor/RADIOACTIVITYSENSOR</t>
  </si>
  <si>
    <t>Pset_SensorTypeRadioactivitySensor</t>
  </si>
  <si>
    <t>A device that senses or detects atomic decay. HISTORY: Added in IFC4.</t>
  </si>
  <si>
    <t>IfcSensor/SMOKESENSOR</t>
  </si>
  <si>
    <t>Pset_SensorTypeSmokeSensor</t>
  </si>
  <si>
    <t>A device that senses or detects smoke. HISTORY: PressureSensorSensorSetPoint (error in previous release) changed to SetPointConcentration. Range, accuracy and time constant deleted.</t>
  </si>
  <si>
    <t>IfcSensor/SOUNDSENSOR</t>
  </si>
  <si>
    <t>Pset_SensorTypeSoundSensor</t>
  </si>
  <si>
    <t>A device that senses or detects sound. HISTORY: SoundSensorSensorSetPoint changed to SetPointSound. Range, accuracy and time constant deleted.</t>
  </si>
  <si>
    <t>IfcSensor/TEMPERATURESENSOR</t>
  </si>
  <si>
    <t>Pset_SensorTypeTemperatureSensor</t>
  </si>
  <si>
    <t>A device that senses or detects temperature. HISTORY: TemperatureSensorSensorSetPoint changed to SetPointTemperature. Range, accuracy and time constant deleted.</t>
  </si>
  <si>
    <t>IfcSensor/WINDSENSOR</t>
  </si>
  <si>
    <t>Pset_SensorTypeWindSensor</t>
  </si>
  <si>
    <t>A device that senses or detects wind speed and direction. HISTORY: Added in IFC4.</t>
  </si>
  <si>
    <t>Pset_ShadingDeviceCommon</t>
  </si>
  <si>
    <t>Shading device properties associated with an element that represents a shading device</t>
  </si>
  <si>
    <t>Pset_ShadingDevicePHistory</t>
  </si>
  <si>
    <t>Shading device performance history attributes.</t>
  </si>
  <si>
    <t>Pset_LandRegistration</t>
  </si>
  <si>
    <t>Specifies the identity of land within a statutory registration system. NOTE: The property LandTitleID is to be used in preference to deprecated attribute LandTitleNumber in IfcSite.</t>
  </si>
  <si>
    <t>Pset_SiteCommon</t>
  </si>
  <si>
    <t>Properties common to the definition of all occurrences of IfcSite. Please note that several site attributes are handled directly at the IfcSite instance, the site number (or short name) by IfcSite.Name, the site name (or long name) by IfcSite.LongName, and the description (or comments) by IfcSite.Description. The land title number is also given as an explicit attribute IfcSite.LandTitleNumber. Actual site quantities, like site perimeter, site area and site volume are provided by IfcElementQuantity, and site classification according to national building code by IfcClassificationReference. The global positioning of the site in terms of Northing and Easting and height above sea level datum is given by IfcSite.RefLongitude, IfcSite.RefLatitude, IfcSite.RefElevation and the postal address by IfcSite.SiteAddress.</t>
  </si>
  <si>
    <t>Pset_PrecastSlab</t>
  </si>
  <si>
    <t>Definition from IAI: Layout and component information defining how prestressed slab components are laid out in a precast slab assembly. The values are global defaults for the slab as a whole, but can be overridden by local placements of the individual com</t>
  </si>
  <si>
    <t>Pset_ReinforcementBarPitchOfSlab</t>
  </si>
  <si>
    <t>The pitch length information of reinforcement  bar with the slab.</t>
  </si>
  <si>
    <t>Pset_SlabCommon</t>
  </si>
  <si>
    <t>Properties common to the definition of all occurrences of IfcSlab. Note: Properties for PitchAngle added in IFC 2x3</t>
  </si>
  <si>
    <t>Pset_SolarDeviceTypeCommon</t>
  </si>
  <si>
    <t>Common properties for solar device types.</t>
  </si>
  <si>
    <t>Pset_AirSideSystemInformation</t>
  </si>
  <si>
    <t>Attributes that apply to an air side HVAC system. HISTORY: New property set in IFC Release 1.0.</t>
  </si>
  <si>
    <t>Pset_SpaceCommon</t>
  </si>
  <si>
    <t>Properties common to the definition of all occurrences of IfcSpace. Please note that several space attributes are handled directly at the IfcSpace instance, the space number (or short name) by IfcSpace.Name, the space name (or long name) by IfcSpace:LongName, and the description (or comments) by IfcSpace.Description. Actual space quantities, like space perimeter, space area and space volume are provided by IfcElementQuantity, and space classification according to national building code by IfcClassificationReference. The level above zero (relative to the building) for the slab row construction is provided by the IfcBuildingStorey.Elevation, the level above zero (relative to the building) for the floor finish is provided by the IfcSpace.ElevationWithFlooring.</t>
  </si>
  <si>
    <t>Pset_SpaceCoveringRequirements</t>
  </si>
  <si>
    <t>Properties common to the definition of covering requirements of IfcSpace. Those properties define the requirements coming from a space program in early project phases and can later be used to define the room book information, if such coverings are not modeled explicitly as covering elements.</t>
  </si>
  <si>
    <t>Pset_SpaceFireSafetyRequirements</t>
  </si>
  <si>
    <t>Properties related to fire protection of spaces that apply to the occurrences of IfcSpace or IfcZone.</t>
  </si>
  <si>
    <t>Pset_SpaceLightingRequirements</t>
  </si>
  <si>
    <t>Properties related to the lighting requirements that apply to the occurrences of IfcSpace or IfcZone. This includes the required artificial lighting, illuminance, etc.</t>
  </si>
  <si>
    <t>Pset_SpaceOccupancyRequirements</t>
  </si>
  <si>
    <t>Properties concerning work activities occurring or expected to occur within one or a set of similar spatial structure elements.</t>
  </si>
  <si>
    <t>Pset_SpaceThermalDesign</t>
  </si>
  <si>
    <t>Space or zone HVAC design requirements. HISTORY: New property set in IFC Release 1.0 (Pset_SpaceHvacInformation); renamed to Pset_SpaceThermalDesign and revised in IFC2x2.</t>
  </si>
  <si>
    <t>Pset_SpaceThermalLoad</t>
  </si>
  <si>
    <t>The space thermal load defines all thermal losses and gains occurring within a space or zone.  The thermal load source attribute defines an enumeration of possible sources of the thermal load. The maximum, minimum, time series and app</t>
  </si>
  <si>
    <t>Pset_SpaceThermalLoadPHistory</t>
  </si>
  <si>
    <t>The space thermal load IfcSpaceThermalLoadProperties defines actual measured thermal losses and gains occurring within a space or zone. The thermal load source attribute defines an enumeration of possible sources of the thermal load.</t>
  </si>
  <si>
    <t>Pset_SpaceThermalPHistory</t>
  </si>
  <si>
    <t>Thermal and air flow conditions of a space or zone. HISTORY: New property set in IFC 2x2.</t>
  </si>
  <si>
    <t>Pset_SpaceThermalRequirements</t>
  </si>
  <si>
    <t>Properties related to the comfort requirements for thermal and other  thermal related performance properties of spaces that apply to the occurrences of IfcSpace, IfcSpatialZone or IfcZone. It can also be used to capture requirements for IfcSpaceType's. This includes the required design temperature, humidity, ventilation, and air conditioning.</t>
  </si>
  <si>
    <t>IfcSpace/PARKING</t>
  </si>
  <si>
    <t>Pset_SpaceParking</t>
  </si>
  <si>
    <t>Properties common to the definition of all occurrences of IfcSpace which have an attribute value for ObjectType = 'Parking'. NOTE: Modified in IFC 2x3, properties ParkingUse and ParkingUnits added.</t>
  </si>
  <si>
    <t>Pset_SpaceHeaterPHistory</t>
  </si>
  <si>
    <t>Space heater performance history common attributes.</t>
  </si>
  <si>
    <t>Pset_SpaceHeaterTypeCommon</t>
  </si>
  <si>
    <t>IfcSpaceHeater/CONVECTOR</t>
  </si>
  <si>
    <t>Pset_SpaceHeaterTypeConvector</t>
  </si>
  <si>
    <t>Space heater type convector attributes.</t>
  </si>
  <si>
    <t>IfcSpaceHeater/RADIATOR</t>
  </si>
  <si>
    <t>Pset_SpaceHeaterTypeRadiator</t>
  </si>
  <si>
    <t>Space heater type radiator attributes.</t>
  </si>
  <si>
    <t>Pset_ThermalLoadAggregate</t>
  </si>
  <si>
    <t>The aggregated thermal loads experienced by one or many spaces, zones, or buildings. This aggregate thermal load information is typically addressed by a system or plant. HISTORY: New property set in IFC Release 1.0 (Pset_AggregateLoadInformation); renamed Pset_ThermalLoadAggregate in IFC2x2.</t>
  </si>
  <si>
    <t>Pset_ThermalLoadDesignCriteria</t>
  </si>
  <si>
    <t>Building thermal load design data that are used for calculating thermal loads in a space or building. HISTORY: New property set in IFC Release 1.0 (Pset_LoadDesignCriteria); renamed Pset_ThermalLoadDesignCriteria in IFC2x2.</t>
  </si>
  <si>
    <t>Pset_PropertyAgreement</t>
  </si>
  <si>
    <t>Pset_StackTerminalTypeCommon</t>
  </si>
  <si>
    <t>Common properties for stack terminals.</t>
  </si>
  <si>
    <t>Pset_StairCommon</t>
  </si>
  <si>
    <t>Properties common to the definition of all occurrences of IfcStair.</t>
  </si>
  <si>
    <t>Pset_StairFlightCommon</t>
  </si>
  <si>
    <t>Properties common to the definition of all occurrences of IfcStairFlight.</t>
  </si>
  <si>
    <t>Pset_StructuralSurfaceMemberVaryingThickness</t>
  </si>
  <si>
    <t>Definition from IAI: Thickness parameters of a surface member (structural analysis item) with varying thickness, particularly with linearly varying thickness.  The thickness is interpolated/ extrapolated from three points.  The locations of these points are given either in local x,y coordinates of the surface member or in global X,Y,Z coordinates.  Either way, these points are required to be located within the face or at the bounds of the face  of the surface member, and they must not be located on a common line.  Local and global coordinates shall not be mixed within the same property set instance.</t>
  </si>
  <si>
    <t>Pset_SwitchingDeviceTypeCommon</t>
  </si>
  <si>
    <t>A switching device is a device designed to make or break the current in one or more electric circuits.</t>
  </si>
  <si>
    <t>Pset_SwitchingDeviceTypePHistory</t>
  </si>
  <si>
    <t>Indicates switch positions or levels over time, such as for energy management or surveillance.</t>
  </si>
  <si>
    <t>IfcSwitchingDevice/CONTACTOR</t>
  </si>
  <si>
    <t>Pset_SwitchingDeviceTypeContactor</t>
  </si>
  <si>
    <t>An electrical device used to control the flow of power in a circuit on or off.</t>
  </si>
  <si>
    <t>IfcSwitchingDevice/DIMMERSWITCH</t>
  </si>
  <si>
    <t>Pset_SwitchingDeviceTypeDimmerSwitch</t>
  </si>
  <si>
    <t>A dimmer switch is a switch that adjusts electrical power through a variable position level action.  HISTORY: Added in IFC4.</t>
  </si>
  <si>
    <t>IfcSwitchingDevice/EMERGENCYSTOP</t>
  </si>
  <si>
    <t>Pset_SwitchingDeviceTypeEmergencyStop</t>
  </si>
  <si>
    <t>An emergency stop device acts to remove as quickly as possible any danger that may have arisen unexpectedly.</t>
  </si>
  <si>
    <t>IfcSwitchingDevice/KEYPAD</t>
  </si>
  <si>
    <t>Pset_SwitchingDeviceTypeKeypad</t>
  </si>
  <si>
    <t>A keypad is a switch supporting multiple functions.  HISTORY: Added in IFC4.</t>
  </si>
  <si>
    <t>IfcSwitchingDevice/MOMENTARYSWITCH</t>
  </si>
  <si>
    <t>Pset_SwitchingDeviceTypeMomentarySwitch</t>
  </si>
  <si>
    <t>A momentary switch is a switch that does not hold state.  HISTORY: Added in IFC4.</t>
  </si>
  <si>
    <t>IfcSwitchingDevice/SELECTORSWITCH</t>
  </si>
  <si>
    <t>Pset_SwitchingDeviceTypeSelectorSwitch</t>
  </si>
  <si>
    <t>A selector switch is a switch that adjusts electrical power through a multi-position action.  HISTORY: Added in IFC4.</t>
  </si>
  <si>
    <t>IfcSwitchingDevice/STARTER</t>
  </si>
  <si>
    <t>Pset_SwitchingDeviceTypeStarter</t>
  </si>
  <si>
    <t>A starter is a switch which in the closed position controls the application of power to an electrical device.</t>
  </si>
  <si>
    <t>IfcSwitchingDevice/SWITCHDISCONNECTOR</t>
  </si>
  <si>
    <t>Pset_SwitchingDeviceTypeSwitchDisconnector</t>
  </si>
  <si>
    <t>IfcSwitchingDevice/TOGGLESWITCH</t>
  </si>
  <si>
    <t>Pset_SwitchingDeviceTypeToggleSwitch</t>
  </si>
  <si>
    <t>A toggle switch is a switch that enables or isolates electrical power through a two position on/off action.  HISTORY: SetPoint added in IFC4.</t>
  </si>
  <si>
    <t>Pset_ServiceLifeFactors</t>
  </si>
  <si>
    <t>Captures various factors that impact the expected service life of elements within the system or zone.</t>
  </si>
  <si>
    <t>Pset_SystemFurnitureElementTypeCommon</t>
  </si>
  <si>
    <t>Common properties for all systems furniture (I.e. modular furniture) element types (e.g. vertical panels, work surfaces, and storage). HISTORY: First issued in IFC Release R1.5. Renamed from Pset_FurnitureElementCommon</t>
  </si>
  <si>
    <t>IfcSystemFurnitureElement/PANEL</t>
  </si>
  <si>
    <t>Pset_SystemFurnitureElementTypePanel</t>
  </si>
  <si>
    <t>A set of specific properties for vertical panels that assembly workstations.. HISTORY: First issued in IFC Release R1.5. Renamed from Pset_Panel</t>
  </si>
  <si>
    <t>IfcSystemFurnitureElement/WORKSURFACE</t>
  </si>
  <si>
    <t>Pset_SystemFurnitureElementTypeWorkSurface</t>
  </si>
  <si>
    <t>A set of specific properties for work surfaces used in workstations. HISTORY: First issued in IFC Release R1.5. Renamed from Pset_Worksurface</t>
  </si>
  <si>
    <t>Pset_TankOccurrence</t>
  </si>
  <si>
    <t>Properties that relate to a tank. Note that a partial tank may be considered as a compartment within a compartmentalized tank.</t>
  </si>
  <si>
    <t>Pset_TankTypeCommon</t>
  </si>
  <si>
    <t>Common attributes of a tank type.</t>
  </si>
  <si>
    <t>IfcTank/EXPANSION</t>
  </si>
  <si>
    <t>Pset_TankTypeExpansion</t>
  </si>
  <si>
    <t>Common attributes of an expansion type tank.</t>
  </si>
  <si>
    <t>IfcTank/PREFORMED</t>
  </si>
  <si>
    <t>Pset_TankTypePreformed</t>
  </si>
  <si>
    <t>IfcTank/PRESSUREVESSEL</t>
  </si>
  <si>
    <t>Pset_TankTypePressureVessel</t>
  </si>
  <si>
    <t>Common attributes of a pressure vessel.</t>
  </si>
  <si>
    <t>IfcTank/SECTIONAL</t>
  </si>
  <si>
    <t>Pset_TankTypeSectional</t>
  </si>
  <si>
    <t>Pset_TransformerTypeCommon</t>
  </si>
  <si>
    <t>An inductive stationary device that transfers electrical energy from one circuit to another.</t>
  </si>
  <si>
    <t>Pset_TransportElementCommon</t>
  </si>
  <si>
    <t>Properties common to the definition of all occurrences of IfcTransportElement or IfcTransportElementType</t>
  </si>
  <si>
    <t>IfcTransportElement/ELEVATOR</t>
  </si>
  <si>
    <t>Pset_TransportElementElevator</t>
  </si>
  <si>
    <t>Pset_TubeBundleTypeCommon</t>
  </si>
  <si>
    <t>Tube bundle type common attributes.</t>
  </si>
  <si>
    <t>IfcTubeBundle/FINNED</t>
  </si>
  <si>
    <t>Pset_TubeBundleTypeFinned</t>
  </si>
  <si>
    <t>Pset_UnitaryControlElementPHistory</t>
  </si>
  <si>
    <t>Properties for history and operating schedules of thermostats.  HISTORY: Added in IFC4.</t>
  </si>
  <si>
    <t>Pset_UnitaryControlElementTypeCommon</t>
  </si>
  <si>
    <t>Unitary control element type common attributes.  HISTORY: Added in IFC4.</t>
  </si>
  <si>
    <t>IfcUnitaryControlElement/INDICATORPANEL</t>
  </si>
  <si>
    <t>Pset_UnitaryControlElementTypeIndicatorPanel</t>
  </si>
  <si>
    <t>Unitary control element type indicator panel attributes.  HISTORY: Added in IFC4.</t>
  </si>
  <si>
    <t>IfcUnitaryControlElement/THERMOSTAT</t>
  </si>
  <si>
    <t>Pset_UnitaryControlElementTypeThermostat</t>
  </si>
  <si>
    <t>Unitary control element type thermostat attributes.  HISTORY: Added in IFC4.</t>
  </si>
  <si>
    <t>Pset_UnitaryEquipmentTypeCommon</t>
  </si>
  <si>
    <t>Unitary equipment type common attributes.</t>
  </si>
  <si>
    <t>IfcUnitaryEquipment/AIRCONDITIONINGUNIT</t>
  </si>
  <si>
    <t>Pset_UnitaryEquipmentTypeAirConditioningUnit</t>
  </si>
  <si>
    <t>IfcUnitaryEquipment/AIRHANDLER</t>
  </si>
  <si>
    <t>Pset_UnitaryEquipmentTypeAirHandler</t>
  </si>
  <si>
    <t>Pset_ValvePHistory</t>
  </si>
  <si>
    <t>Valve performance history common attributes of a typical 2 port pattern type valve.</t>
  </si>
  <si>
    <t>Pset_ValveTypeCommon</t>
  </si>
  <si>
    <t>Valve type common attributes.</t>
  </si>
  <si>
    <t>IfcValve/AIRRELEASE</t>
  </si>
  <si>
    <t>Pset_ValveTypeAirRelease</t>
  </si>
  <si>
    <t>IfcValve/DRAWOFFCOCK</t>
  </si>
  <si>
    <t>Pset_ValveTypeDrawOffCock</t>
  </si>
  <si>
    <t>A small diameter valve, used to drain water from a cistern or water filled system.</t>
  </si>
  <si>
    <t>IfcValve/FAUCET</t>
  </si>
  <si>
    <t>Pset_ValveTypeFaucet</t>
  </si>
  <si>
    <t>A small diameter valve, with a free outlet, from which water is drawn.</t>
  </si>
  <si>
    <t>IfcValve/FLUSHING</t>
  </si>
  <si>
    <t>Pset_ValveTypeFlushing</t>
  </si>
  <si>
    <t>IfcValve/GASTAP</t>
  </si>
  <si>
    <t>Pset_ValveTypeGasTap</t>
  </si>
  <si>
    <t>A small diameter valve, used to discharge gas from a system.</t>
  </si>
  <si>
    <t>IfcValve/ISOLATING</t>
  </si>
  <si>
    <t>Pset_ValveTypeIsolating</t>
  </si>
  <si>
    <t>IfcValve/MIXING</t>
  </si>
  <si>
    <t>Pset_ValveTypeMixing</t>
  </si>
  <si>
    <t>A valve where typically the temperature of the outlet is determined by mixing hot and cold water inlet flows.</t>
  </si>
  <si>
    <t>IfcValve/PRESSUREREDUCING</t>
  </si>
  <si>
    <t>Pset_ValveTypePressureReducing</t>
  </si>
  <si>
    <t>IfcValve/PRESSURERELIEF</t>
  </si>
  <si>
    <t>Pset_ValveTypePressureRelief</t>
  </si>
  <si>
    <t>Pset_VibrationIsolatorTypeCommon</t>
  </si>
  <si>
    <t>Vibration isolator type common attributes.</t>
  </si>
  <si>
    <t>Pset_ReinforcementBarPitchOfWall</t>
  </si>
  <si>
    <t>The pitch length information of reinforcement  bar with the wall.</t>
  </si>
  <si>
    <t>Pset_WallCommon</t>
  </si>
  <si>
    <t>Properties common to the definition of all occurrences of IfcWall and IfcWallStandardCase.</t>
  </si>
  <si>
    <t>Pset_WasteTerminalTypeCommon</t>
  </si>
  <si>
    <t>Common properties for waste terminals.</t>
  </si>
  <si>
    <t>IfcWasteTerminal/FLOORTRAP</t>
  </si>
  <si>
    <t>Pset_WasteTerminalTypeFloorTrap</t>
  </si>
  <si>
    <t>Pipe fitting, set into the floor, that retains liquid to prevent the passage of foul air.</t>
  </si>
  <si>
    <t>IfcWasteTerminal/FLOORWASTE</t>
  </si>
  <si>
    <t>Pset_WasteTerminalTypeFloorWaste</t>
  </si>
  <si>
    <t>Pipe fitting, set into the floor, that collects waste water and discharges it to a separate trap.</t>
  </si>
  <si>
    <t>IfcWasteTerminal/GULLYSUMP</t>
  </si>
  <si>
    <t>Pset_WasteTerminalTypeGullySump</t>
  </si>
  <si>
    <t>Pipe fitting or assembly of fittings to receive surface water or waste water, fitted with a grating or sealed cover.</t>
  </si>
  <si>
    <t>IfcWasteTerminal/GULLYTRAP</t>
  </si>
  <si>
    <t>Pset_WasteTerminalTypeGullyTrap</t>
  </si>
  <si>
    <t>Pipe fitting or assembly of fittings to receive surface water or waste water, fitted with a grating or sealed cover and discharging through a trap (BS6100 330 3504 modified)</t>
  </si>
  <si>
    <t>IfcWasteTerminal/ROOFDRAIN</t>
  </si>
  <si>
    <t>Pset_WasteTerminalTypeRoofDrain</t>
  </si>
  <si>
    <t>Pipe fitting, set into the roof, that collects rainwater for discharge into the rainwater system.</t>
  </si>
  <si>
    <t>IfcWasteTerminal/WASTEDISPOSALUNIT</t>
  </si>
  <si>
    <t>Pset_WasteTerminalTypeWasteDisposalUnit</t>
  </si>
  <si>
    <t>Electrically operated device that reduces kitchen or other waste into fragments small enough to be flushed into a drainage system.</t>
  </si>
  <si>
    <t>IfcWasteTerminal/WASTETRAP</t>
  </si>
  <si>
    <t>Pset_WasteTerminalTypeWasteTrap</t>
  </si>
  <si>
    <t>Pipe fitting, set adjacent to a sanitary terminal, that retains liquid to prevent the passage of foul air.</t>
  </si>
  <si>
    <t>Pset_WindowCommon</t>
  </si>
  <si>
    <t>Properties common to the definition of all occurrences of Window.</t>
  </si>
  <si>
    <t>Pset_WorkControlCommon</t>
  </si>
  <si>
    <t>Properties common to the definition of all occurrences of IfcWorkPlan and IfcWorkSchedule (subtypes of IfcWorkControl).</t>
  </si>
  <si>
    <t>Pset_ZoneCommon</t>
  </si>
  <si>
    <t>Properties common to the definition of all occurrences of IfcZone.</t>
  </si>
  <si>
    <t># Revit Export Layers</t>
  </si>
  <si>
    <t># Maps Categories and Subcategories to layer names and color numbers</t>
  </si>
  <si>
    <t># Category &lt;tab&gt; Subcategory &lt;tab&gt; Layer name &lt;tab&gt; Color number &lt;tab&gt;</t>
  </si>
  <si>
    <t># Cut layer name &lt;tab&gt; Cut color number</t>
  </si>
  <si>
    <t># Do not remove the colon (:) after certain category names.</t>
  </si>
  <si>
    <t># -----------------------------------------------------</t>
  </si>
  <si>
    <t>Not Exported</t>
  </si>
  <si>
    <t>Air Terminals</t>
  </si>
  <si>
    <t>Area Polylines</t>
  </si>
  <si>
    <t>Area Tags</t>
  </si>
  <si>
    <t>Areas</t>
  </si>
  <si>
    <t>Color Fill</t>
  </si>
  <si>
    <t>Interior Fill</t>
  </si>
  <si>
    <t>Reference</t>
  </si>
  <si>
    <t>Cable Tray Fittings</t>
  </si>
  <si>
    <t>IFCCableCarrierFitting</t>
  </si>
  <si>
    <t>Center line</t>
  </si>
  <si>
    <t>Cable Trays</t>
  </si>
  <si>
    <t>IFCCableCarrierSegment</t>
  </si>
  <si>
    <t>Drop</t>
  </si>
  <si>
    <t>Rise</t>
  </si>
  <si>
    <t>Callouts</t>
  </si>
  <si>
    <t>Casework</t>
  </si>
  <si>
    <t>Elevation Swing</t>
  </si>
  <si>
    <t>Hidden Lines</t>
  </si>
  <si>
    <t>Plan Swing</t>
  </si>
  <si>
    <t>Casework Tags</t>
  </si>
  <si>
    <t>Ceiling Tags</t>
  </si>
  <si>
    <t>Ceilings</t>
  </si>
  <si>
    <t>Common Edges</t>
  </si>
  <si>
    <t>Cut Pattern</t>
  </si>
  <si>
    <t>Finish 1 [4]</t>
  </si>
  <si>
    <t>Finish 2 [5]</t>
  </si>
  <si>
    <t>Membrane Layer</t>
  </si>
  <si>
    <t>Structure [1]</t>
  </si>
  <si>
    <t>Substrate [2]</t>
  </si>
  <si>
    <t>Surface Pattern</t>
  </si>
  <si>
    <t>Thermal/Air Layer [3]</t>
  </si>
  <si>
    <t>Color Fill Legends</t>
  </si>
  <si>
    <t>Columns</t>
  </si>
  <si>
    <t>Communication Devices</t>
  </si>
  <si>
    <t>IfcElectricalEquipment</t>
  </si>
  <si>
    <t>Conduit Fittings</t>
  </si>
  <si>
    <t>Conduits</t>
  </si>
  <si>
    <t>Constraints</t>
  </si>
  <si>
    <t>Contour Labels</t>
  </si>
  <si>
    <t>Curtain Panel Tags</t>
  </si>
  <si>
    <t>Curtain Panels</t>
  </si>
  <si>
    <t>Glass</t>
  </si>
  <si>
    <t>Panel</t>
  </si>
  <si>
    <t>Curtain Systems</t>
  </si>
  <si>
    <t>Curtain System Grids</t>
  </si>
  <si>
    <t>Curtain Wall Mullions</t>
  </si>
  <si>
    <t>Data Devices</t>
  </si>
  <si>
    <t>Demolished</t>
  </si>
  <si>
    <t>Detail Items</t>
  </si>
  <si>
    <t>Medium Lines</t>
  </si>
  <si>
    <t>Rebar</t>
  </si>
  <si>
    <t>Dimensions</t>
  </si>
  <si>
    <t>Automatic Sketch Dimensions</t>
  </si>
  <si>
    <t>Door Tags</t>
  </si>
  <si>
    <t>Doors</t>
  </si>
  <si>
    <t>Frame/Mullion</t>
  </si>
  <si>
    <t>Opening</t>
  </si>
  <si>
    <t>Structural Opening</t>
  </si>
  <si>
    <t>Duct Accessories</t>
  </si>
  <si>
    <t>Duct Fittings</t>
  </si>
  <si>
    <t>Duct Insulations</t>
  </si>
  <si>
    <t>Duct Linings</t>
  </si>
  <si>
    <t>Duct Placeholders</t>
  </si>
  <si>
    <t>Ducts</t>
  </si>
  <si>
    <t>Electrical Equipment</t>
  </si>
  <si>
    <t>Electrical Equipment Tags</t>
  </si>
  <si>
    <t>Electrical Fixture Tags</t>
  </si>
  <si>
    <t>Electrical Fixtures</t>
  </si>
  <si>
    <t>Elevations</t>
  </si>
  <si>
    <t>Entourage</t>
  </si>
  <si>
    <t>Existing</t>
  </si>
  <si>
    <t>Filled region</t>
  </si>
  <si>
    <t>Fire Alarm Devices</t>
  </si>
  <si>
    <t>Flex Ducts</t>
  </si>
  <si>
    <t>Pattern</t>
  </si>
  <si>
    <t>Flex Pipes</t>
  </si>
  <si>
    <t>Center Line</t>
  </si>
  <si>
    <t>Floors</t>
  </si>
  <si>
    <t>Interior Edges</t>
  </si>
  <si>
    <t>Slab Edges</t>
  </si>
  <si>
    <t>Furniture</t>
  </si>
  <si>
    <t>Furniture Systems</t>
  </si>
  <si>
    <t>Generic Annotations</t>
  </si>
  <si>
    <t>Generic Model Tags</t>
  </si>
  <si>
    <t>Generic Models</t>
  </si>
  <si>
    <t>24_trappen</t>
  </si>
  <si>
    <t>28_staal</t>
  </si>
  <si>
    <t>IfcOpeningElements</t>
  </si>
  <si>
    <t>Grids</t>
  </si>
  <si>
    <t>Guide Grid</t>
  </si>
  <si>
    <t>HVAC Zones</t>
  </si>
  <si>
    <t>Boundary</t>
  </si>
  <si>
    <t>Reference Lines</t>
  </si>
  <si>
    <t>Imports in Families</t>
  </si>
  <si>
    <t>Levels</t>
  </si>
  <si>
    <t>Lighting Devices</t>
  </si>
  <si>
    <t>63_schakelaars</t>
  </si>
  <si>
    <t>Lighting Fixture Tags</t>
  </si>
  <si>
    <t>Lighting Fixtures</t>
  </si>
  <si>
    <t>Light Source</t>
  </si>
  <si>
    <t>Lines</t>
  </si>
  <si>
    <t>&lt;Area Boundary&gt;</t>
  </si>
  <si>
    <t>&lt;Beyond&gt;</t>
  </si>
  <si>
    <t>&lt;Centerline&gt;</t>
  </si>
  <si>
    <t>&lt;Demolished&gt;</t>
  </si>
  <si>
    <t>&lt;Fabric Envelope&gt;</t>
  </si>
  <si>
    <t>&lt;Fabric Sheets&gt;</t>
  </si>
  <si>
    <t>&lt;Hidden&gt;</t>
  </si>
  <si>
    <t>&lt;Overhead&gt;</t>
  </si>
  <si>
    <t>&lt;Revision Cloud&gt;</t>
  </si>
  <si>
    <t>&lt;Room Separation&gt;</t>
  </si>
  <si>
    <t>&lt;Sketch&gt;</t>
  </si>
  <si>
    <t>&lt;Space Separation&gt;</t>
  </si>
  <si>
    <t>&lt;Stair/Ramp Sketch: Boundary&gt;</t>
  </si>
  <si>
    <t>&lt;Stair/Ramp Sketch: Landing Center&gt;</t>
  </si>
  <si>
    <t>&lt;Stair/Ramp Sketch: Riser&gt;</t>
  </si>
  <si>
    <t>&lt;Stair/Ramp Sketch: Run&gt;</t>
  </si>
  <si>
    <t>Axis of Rotation</t>
  </si>
  <si>
    <t>Insulation Batting Lines</t>
  </si>
  <si>
    <t>Thin Lines</t>
  </si>
  <si>
    <t>Wide Lines</t>
  </si>
  <si>
    <t>Mass</t>
  </si>
  <si>
    <t>Form</t>
  </si>
  <si>
    <t>Gridlines</t>
  </si>
  <si>
    <t>Mass Exterior Wall</t>
  </si>
  <si>
    <t>Mass Floor</t>
  </si>
  <si>
    <t>Mass Glazing</t>
  </si>
  <si>
    <t>Mass Interior Wall</t>
  </si>
  <si>
    <t>Mass Opening</t>
  </si>
  <si>
    <t>Mass Roof</t>
  </si>
  <si>
    <t>Mass Shade</t>
  </si>
  <si>
    <t>Mass Skylight</t>
  </si>
  <si>
    <t>Mass Zone</t>
  </si>
  <si>
    <t>Nodes</t>
  </si>
  <si>
    <t>Pattern Fill</t>
  </si>
  <si>
    <t>Pattern Lines</t>
  </si>
  <si>
    <t>Massing</t>
  </si>
  <si>
    <t>Mechanical Equipment</t>
  </si>
  <si>
    <t>Mechanical Equipment Tags</t>
  </si>
  <si>
    <t>Multi-Category Tags</t>
  </si>
  <si>
    <t>New</t>
  </si>
  <si>
    <t>Nurse Call Devices</t>
  </si>
  <si>
    <t>Panel Schedule Graphics</t>
  </si>
  <si>
    <t>Parking</t>
  </si>
  <si>
    <t>Parking Layout</t>
  </si>
  <si>
    <t>Parking Tags</t>
  </si>
  <si>
    <t>Parts</t>
  </si>
  <si>
    <t>Pipe Accessories</t>
  </si>
  <si>
    <t>Pipe Fittings</t>
  </si>
  <si>
    <t>Pipe Insulations</t>
  </si>
  <si>
    <t>Pipe Placeholders</t>
  </si>
  <si>
    <t>Pipes</t>
  </si>
  <si>
    <t>Plan Region</t>
  </si>
  <si>
    <t>Planting</t>
  </si>
  <si>
    <t>Planting Tags</t>
  </si>
  <si>
    <t>Plumbing Fixture Tags</t>
  </si>
  <si>
    <t>Plumbing Fixtures</t>
  </si>
  <si>
    <t>Point Clouds</t>
  </si>
  <si>
    <t>Property Line Segment Tags</t>
  </si>
  <si>
    <t>Property Tags</t>
  </si>
  <si>
    <t>Railing Tags</t>
  </si>
  <si>
    <t>Railings</t>
  </si>
  <si>
    <t>&lt;Above&gt; Handrails</t>
  </si>
  <si>
    <t>&lt;Above&gt; Railings Cut Line</t>
  </si>
  <si>
    <t>&lt;Above&gt; Top Rails</t>
  </si>
  <si>
    <t>Balusters</t>
  </si>
  <si>
    <t>Handrails</t>
  </si>
  <si>
    <t>Rails</t>
  </si>
  <si>
    <t>Supports</t>
  </si>
  <si>
    <t>Terminations</t>
  </si>
  <si>
    <t>Top Rails</t>
  </si>
  <si>
    <t>Ramps</t>
  </si>
  <si>
    <t>Down Arrow</t>
  </si>
  <si>
    <t>DOWN text</t>
  </si>
  <si>
    <t>Incomplete ramps</t>
  </si>
  <si>
    <t>Ramps Beyond Cut Line</t>
  </si>
  <si>
    <t>Stringers</t>
  </si>
  <si>
    <t>Stringers Beyond Cut Line</t>
  </si>
  <si>
    <t>Up Arrow</t>
  </si>
  <si>
    <t>UP text</t>
  </si>
  <si>
    <t>Raster Images</t>
  </si>
  <si>
    <t>Reference Planes</t>
  </si>
  <si>
    <t>Roads</t>
  </si>
  <si>
    <t>Roof Tags</t>
  </si>
  <si>
    <t>Roofs</t>
  </si>
  <si>
    <t>Curtain Roof Grids</t>
  </si>
  <si>
    <t>Fascias</t>
  </si>
  <si>
    <t>Gutters</t>
  </si>
  <si>
    <t>Roof Soffits</t>
  </si>
  <si>
    <t>Room Polylines</t>
  </si>
  <si>
    <t>Room Tags</t>
  </si>
  <si>
    <t>Rooms</t>
  </si>
  <si>
    <t>Ruled Curtain System</t>
  </si>
  <si>
    <t>Schedule Graphics</t>
  </si>
  <si>
    <t>Scope Boxes</t>
  </si>
  <si>
    <t>Sections</t>
  </si>
  <si>
    <t>Security Devices</t>
  </si>
  <si>
    <t>Shaft Openings</t>
  </si>
  <si>
    <t>Site</t>
  </si>
  <si>
    <t>Pads</t>
  </si>
  <si>
    <t>Project Base Point</t>
  </si>
  <si>
    <t>Property</t>
  </si>
  <si>
    <t>Property Lines</t>
  </si>
  <si>
    <t>Survey Point</t>
  </si>
  <si>
    <t>Utilities</t>
  </si>
  <si>
    <t>Site Tags</t>
  </si>
  <si>
    <t>Spaces</t>
  </si>
  <si>
    <t>Interior</t>
  </si>
  <si>
    <t>Specialty Equipment</t>
  </si>
  <si>
    <t>Specialty Equipment Tags</t>
  </si>
  <si>
    <t>Spot Coordinates</t>
  </si>
  <si>
    <t>Spot Elevations</t>
  </si>
  <si>
    <t>Spot Slopes</t>
  </si>
  <si>
    <t>Sprinklers</t>
  </si>
  <si>
    <t>Stair Tags</t>
  </si>
  <si>
    <t>Stairs</t>
  </si>
  <si>
    <t>&lt;Above&gt; Cut Marks</t>
  </si>
  <si>
    <t>&lt;Above&gt; Nosing Lines</t>
  </si>
  <si>
    <t>&lt;Above&gt; Outlines</t>
  </si>
  <si>
    <t>&lt;Above&gt; Riser Lines</t>
  </si>
  <si>
    <t>&lt;Above&gt; Supports</t>
  </si>
  <si>
    <t>Cut Marks</t>
  </si>
  <si>
    <t>DOWN Text</t>
  </si>
  <si>
    <t>Incomplete Stairs</t>
  </si>
  <si>
    <t>Nosing Lines</t>
  </si>
  <si>
    <t>Outlines</t>
  </si>
  <si>
    <t>Riser Lines</t>
  </si>
  <si>
    <t>Treads/Risers</t>
  </si>
  <si>
    <t>UP Text</t>
  </si>
  <si>
    <t>Structural Area Reinforcement</t>
  </si>
  <si>
    <t>Structural Beam Systems</t>
  </si>
  <si>
    <t>Structural Column Tags</t>
  </si>
  <si>
    <t>Structural Columns</t>
  </si>
  <si>
    <t>Hidden Faces</t>
  </si>
  <si>
    <t>Rigid Links</t>
  </si>
  <si>
    <t>Stick Symbols</t>
  </si>
  <si>
    <t>Structural Connections</t>
  </si>
  <si>
    <t>Structural Fabric Areas</t>
  </si>
  <si>
    <t>Structural Fabric Reinforcement</t>
  </si>
  <si>
    <t>Fabric Wire</t>
  </si>
  <si>
    <t>Structural Foundation Tags</t>
  </si>
  <si>
    <t>Structural Foundations</t>
  </si>
  <si>
    <t>16_beton</t>
  </si>
  <si>
    <t>Plan Rep</t>
  </si>
  <si>
    <t>Structural Framing</t>
  </si>
  <si>
    <t>28_itso</t>
  </si>
  <si>
    <t>Chord</t>
  </si>
  <si>
    <t>Girder</t>
  </si>
  <si>
    <t>Horizontal Bracing</t>
  </si>
  <si>
    <t>Joist</t>
  </si>
  <si>
    <t>Kicker Bracing</t>
  </si>
  <si>
    <t>Other</t>
  </si>
  <si>
    <t>Purlin</t>
  </si>
  <si>
    <t>Vertical Bracing</t>
  </si>
  <si>
    <t>Web</t>
  </si>
  <si>
    <t>Structural Framing Tags</t>
  </si>
  <si>
    <t>Structural Path Reinforcement</t>
  </si>
  <si>
    <t>Structural Rebar</t>
  </si>
  <si>
    <t>Structural Stiffener Tags</t>
  </si>
  <si>
    <t>Structural Stiffeners</t>
  </si>
  <si>
    <t>Structural Truss Tags</t>
  </si>
  <si>
    <t>Structural Trusses</t>
  </si>
  <si>
    <t>Telephone Devices</t>
  </si>
  <si>
    <t>Temporary</t>
  </si>
  <si>
    <t>Text Notes</t>
  </si>
  <si>
    <t>Title Blocks</t>
  </si>
  <si>
    <t>Topography</t>
  </si>
  <si>
    <t>Boundary Point</t>
  </si>
  <si>
    <t>Interior Point</t>
  </si>
  <si>
    <t>Primary Contours</t>
  </si>
  <si>
    <t>Secondary Contours</t>
  </si>
  <si>
    <t>Triangulation Edges</t>
  </si>
  <si>
    <t>View Titles</t>
  </si>
  <si>
    <t>Wall Tags</t>
  </si>
  <si>
    <t>Walls</t>
  </si>
  <si>
    <t>Curtain Wall Grids</t>
  </si>
  <si>
    <t>Reveals</t>
  </si>
  <si>
    <t>Stacked Walls</t>
  </si>
  <si>
    <t>Wall Sweeps</t>
  </si>
  <si>
    <t>Walls/Interior:1</t>
  </si>
  <si>
    <t>Walls/Exterior:2</t>
  </si>
  <si>
    <t>Walls/Foundation:3</t>
  </si>
  <si>
    <t>Walls/Retaining:4</t>
  </si>
  <si>
    <t>Window Tags</t>
  </si>
  <si>
    <t>Windows</t>
  </si>
  <si>
    <t>Sill/Head</t>
  </si>
  <si>
    <t>Wires</t>
  </si>
  <si>
    <t>Home Run Arrows</t>
  </si>
  <si>
    <t>Wire Tick Marks</t>
  </si>
  <si>
    <t># IFC Class Name to Revit Category/Sub-Category Table</t>
  </si>
  <si>
    <t># Maps IFC Class to Revit Category/Sub-Category</t>
  </si>
  <si>
    <t># You may edit using File -&gt; Import/Export Settings -&gt; IFC Options... .</t>
  </si>
  <si>
    <t>58_aandrijf_systemen</t>
  </si>
  <si>
    <t>57_ventilatieroosters</t>
  </si>
  <si>
    <t>50_warmtekoppeling_systemen</t>
  </si>
  <si>
    <t>65_brandbeveiliging</t>
  </si>
  <si>
    <t>28_hoofddraagconstructies</t>
  </si>
  <si>
    <t>53_boilers</t>
  </si>
  <si>
    <t>00_proxy_elementen</t>
  </si>
  <si>
    <t>61_kabelgoot_aansluitstuk</t>
  </si>
  <si>
    <t>Cable Tray</t>
  </si>
  <si>
    <t>61_kabelgoot</t>
  </si>
  <si>
    <t>55_airco_systemen</t>
  </si>
  <si>
    <t>56_convectie_systemen</t>
  </si>
  <si>
    <t>50_luchtcompressie_systemen</t>
  </si>
  <si>
    <t>50_condenseer_systemen</t>
  </si>
  <si>
    <t>Communication Device</t>
  </si>
  <si>
    <t>67_gbs_systemen</t>
  </si>
  <si>
    <t>40_afwerking</t>
  </si>
  <si>
    <t>Curtain Wall</t>
  </si>
  <si>
    <t>57_regelklep</t>
  </si>
  <si>
    <t>00_nader_te_bepalen</t>
  </si>
  <si>
    <t>30_binnen-_buitendeur</t>
  </si>
  <si>
    <t>57_luchtkanalen_aansluitstuk</t>
  </si>
  <si>
    <t>57_luchtkanalen</t>
  </si>
  <si>
    <t>57_geluiddemper</t>
  </si>
  <si>
    <t>60_elektra_toestel</t>
  </si>
  <si>
    <t>IfcElectricDistributionPoint</t>
  </si>
  <si>
    <t>61_groepenkast</t>
  </si>
  <si>
    <t>60_accumulator</t>
  </si>
  <si>
    <t>61_noodstroom_systemen</t>
  </si>
  <si>
    <t>IfcElectricHeaterType</t>
  </si>
  <si>
    <t>60_verwarming</t>
  </si>
  <si>
    <t>60_motor</t>
  </si>
  <si>
    <t>60_tijdregeling</t>
  </si>
  <si>
    <t>IfcEquipmentElement</t>
  </si>
  <si>
    <t>55_koeling_systemen</t>
  </si>
  <si>
    <t>57_ventilatie_systemen</t>
  </si>
  <si>
    <t>50_filter_systemen</t>
  </si>
  <si>
    <t>65_sprinklers</t>
  </si>
  <si>
    <t>50_nader_te_bepalen</t>
  </si>
  <si>
    <t>82_meubilair</t>
  </si>
  <si>
    <t>IfcGasTerminalType</t>
  </si>
  <si>
    <t>54_gas_toestel</t>
  </si>
  <si>
    <t>50_warmte_wissel_systemen</t>
  </si>
  <si>
    <t>50_klimaat_systemen</t>
  </si>
  <si>
    <t>60_centraaldoos</t>
  </si>
  <si>
    <t>63_verlichting</t>
  </si>
  <si>
    <t>28_nader_te_bepalen</t>
  </si>
  <si>
    <t>17_paalfundaties</t>
  </si>
  <si>
    <t>50_leidingen</t>
  </si>
  <si>
    <t>50_pompen</t>
  </si>
  <si>
    <t>44_balustraden</t>
  </si>
  <si>
    <t>24_hellingbanen</t>
  </si>
  <si>
    <t>28_wapeningstaal</t>
  </si>
  <si>
    <t>27_daken</t>
  </si>
  <si>
    <t>74_sanitair</t>
  </si>
  <si>
    <t>67_gbs_sensoren</t>
  </si>
  <si>
    <t>50_aanvoer_bescherming</t>
  </si>
  <si>
    <t>Lighting Device</t>
  </si>
  <si>
    <t>72_meubilair</t>
  </si>
  <si>
    <t>50_opslagvaten</t>
  </si>
  <si>
    <t>61_transformator</t>
  </si>
  <si>
    <t>90_transport_systemen</t>
  </si>
  <si>
    <t>50_slang</t>
  </si>
  <si>
    <t>Mechanial Equipment</t>
  </si>
  <si>
    <t>50_unit_W_installatie</t>
  </si>
  <si>
    <t>50_kleppen</t>
  </si>
  <si>
    <t>Basic Wall</t>
  </si>
  <si>
    <t>52_afvoer_systemen</t>
  </si>
  <si>
    <t>30_raamkozijnen</t>
  </si>
  <si>
    <t># This is a Revit shared parameter file.</t>
  </si>
  <si>
    <t># Do not edit manually.</t>
  </si>
  <si>
    <t>*GROUP</t>
  </si>
  <si>
    <t>ID</t>
  </si>
  <si>
    <t>NAME</t>
  </si>
  <si>
    <t>GROUP</t>
  </si>
  <si>
    <t>IFC Properties</t>
  </si>
  <si>
    <t>*PARAM</t>
  </si>
  <si>
    <t>GUID</t>
  </si>
  <si>
    <t>DATATYPE</t>
  </si>
  <si>
    <t>DATACATEGORY</t>
  </si>
  <si>
    <t>VISIBLE</t>
  </si>
  <si>
    <t>PARAM</t>
  </si>
  <si>
    <t>396917f6-8ccc-45b2-801d-fb90b5dba77e</t>
  </si>
  <si>
    <t>CisternHeight</t>
  </si>
  <si>
    <t>TEXT</t>
  </si>
  <si>
    <t>c35e60dd-18de-43c2-abdc-220ad44e8db6</t>
  </si>
  <si>
    <t>FragilityRating</t>
  </si>
  <si>
    <t>ad22b6df-bbb0-4084-8737-11e0b6967e61</t>
  </si>
  <si>
    <t>ProjectedArea</t>
  </si>
  <si>
    <t>AREA</t>
  </si>
  <si>
    <t>a3931ae2-7122-40ec-b283-8b6d5b4be2fa</t>
  </si>
  <si>
    <t>BarCode</t>
  </si>
  <si>
    <t>4e698ccb-6529-4ece-a5db-4fc627c51794</t>
  </si>
  <si>
    <t>BathType</t>
  </si>
  <si>
    <t>b31502ce-deb5-43c7-a5c3-7950a23cfd1d</t>
  </si>
  <si>
    <t>PanMaterial</t>
  </si>
  <si>
    <t>ca9ff5ba-3410-41a7-adc6-d28c9aa82a85</t>
  </si>
  <si>
    <t>SinkMounting</t>
  </si>
  <si>
    <t>f737fdbc-c624-4a19-9655-8591ab326ad1</t>
  </si>
  <si>
    <t>UrinalColour</t>
  </si>
  <si>
    <t>d82dbabe-1148-4380-98cd-b7810f1724f0</t>
  </si>
  <si>
    <t>WarrantyStartDate</t>
  </si>
  <si>
    <t>45362cc2-98d8-4db0-a1fe-8d79e7755e6f</t>
  </si>
  <si>
    <t>CisternCapacity</t>
  </si>
  <si>
    <t>VOLUME</t>
  </si>
  <si>
    <t>b0eabb8a-2eea-4319-84b2-e708303333b3</t>
  </si>
  <si>
    <t>WashHandBasinMounting</t>
  </si>
  <si>
    <t>321f398c-0f47-4f35-a656-f91cb6cf2634</t>
  </si>
  <si>
    <t>SerialNumber</t>
  </si>
  <si>
    <t>be353d8d-07c1-4f28-9abd-d1165edec400</t>
  </si>
  <si>
    <t>TotalArea</t>
  </si>
  <si>
    <t>5b64808d-d7f6-49a2-909a-ecbd204bdc5d</t>
  </si>
  <si>
    <t>PanMounting</t>
  </si>
  <si>
    <t>84686590-d9e1-4066-af9c-6e6084d3b0c9</t>
  </si>
  <si>
    <t>ToiletPanType</t>
  </si>
  <si>
    <t>2e537193-67f4-4593-a071-056c44342b81</t>
  </si>
  <si>
    <t>FlammabilityRating</t>
  </si>
  <si>
    <t>aab8e49c-56dc-4403-b30b-5918b080edf4</t>
  </si>
  <si>
    <t>ToiletType</t>
  </si>
  <si>
    <t>0c4d1ca4-5f43-4ffe-b083-c32cafb4daeb</t>
  </si>
  <si>
    <t>FlushRate</t>
  </si>
  <si>
    <t>9382eba8-265b-44f4-80cd-ede1cb7a2796</t>
  </si>
  <si>
    <t>SinkType</t>
  </si>
  <si>
    <t>7470d9a9-dbd2-4940-b12f-3d501001248c</t>
  </si>
  <si>
    <t>Mounting</t>
  </si>
  <si>
    <t>0324b9b1-38fd-4956-9b5a-6210c8bfb5e4</t>
  </si>
  <si>
    <t>TileWidth</t>
  </si>
  <si>
    <t>LENGTH</t>
  </si>
  <si>
    <t>b6e7ceb2-9c2c-4b94-88c3-550b74912001</t>
  </si>
  <si>
    <t>UrinalType</t>
  </si>
  <si>
    <t>50e7b0b4-011c-486d-ac58-81044e1592ba</t>
  </si>
  <si>
    <t>HasTray</t>
  </si>
  <si>
    <t>YESNO</t>
  </si>
  <si>
    <t>d942aa70-abb1-4928-91b4-ca6283bac19a</t>
  </si>
  <si>
    <t>SpilloverLevel</t>
  </si>
  <si>
    <t>c1f6377d-c521-48a0-a5d6-5edd6aeb0ce5</t>
  </si>
  <si>
    <t>BidetMounting</t>
  </si>
  <si>
    <t>c2dcf236-0b55-44ed-a2e2-fb776187cf7a</t>
  </si>
  <si>
    <t>IsSingleFlush</t>
  </si>
  <si>
    <t>ae993a41-7161-4489-af80-c53c2146691e</t>
  </si>
  <si>
    <t>ShowerHeadDescription</t>
  </si>
  <si>
    <t>f0944241-6bfd-4920-9180-68aff7e685d3</t>
  </si>
  <si>
    <t>CisternColour</t>
  </si>
  <si>
    <t>bbc00044-ed8d-4c52-8c2d-bd7d804d49e1</t>
  </si>
  <si>
    <t>WashHandBasinType</t>
  </si>
  <si>
    <t>08750c46-d4e9-4bef-a97e-80649e182ee6</t>
  </si>
  <si>
    <t>HasGrabHandles</t>
  </si>
  <si>
    <t>64404349-a5a4-4929-8f91-013ea49338ae</t>
  </si>
  <si>
    <t>TileLength</t>
  </si>
  <si>
    <t>11e71f4b-1ca8-4fd8-87bd-4c687c4e6282</t>
  </si>
  <si>
    <t>FountainType</t>
  </si>
  <si>
    <t>fb303953-3837-4a27-bde3-1c319afa4aca</t>
  </si>
  <si>
    <t>IsAutomaticFlush</t>
  </si>
  <si>
    <t>72854253-94bc-41a3-9360-6dc576750c3c</t>
  </si>
  <si>
    <t>DrainSize</t>
  </si>
  <si>
    <t>d3ce3d54-c984-4df0-b2cf-586c9cf78a09</t>
  </si>
  <si>
    <t>ToatalThickness</t>
  </si>
  <si>
    <t>NUMBER</t>
  </si>
  <si>
    <t>aa93d956-4c8d-4de5-9f59-de0fab809cc6</t>
  </si>
  <si>
    <t>PanColour</t>
  </si>
  <si>
    <t>750ca763-f2b2-436b-b7f9-a91fd560c569</t>
  </si>
  <si>
    <t>NominalDepth</t>
  </si>
  <si>
    <t>7a5cf604-3596-435f-93c6-1032a68b51c4</t>
  </si>
  <si>
    <t>Permeability</t>
  </si>
  <si>
    <t>907a540a-ad94-4cd6-8e32-a842446c5902</t>
  </si>
  <si>
    <t>PitchAngle</t>
  </si>
  <si>
    <t>ANGLE</t>
  </si>
  <si>
    <t>9205fe1f-fc23-4b9a-a409-227be0bc097a</t>
  </si>
  <si>
    <t>ShowerType</t>
  </si>
  <si>
    <t>84c30e28-6c42-42be-ba7d-5018bb9fba54</t>
  </si>
  <si>
    <t>UrinalMaterial</t>
  </si>
  <si>
    <t>0f2eea32-d43d-4059-bf69-79d48b9dcf1a</t>
  </si>
  <si>
    <t>FlushType</t>
  </si>
  <si>
    <t>c9b23200-453d-4c1c-9192-3f1add14df02</t>
  </si>
  <si>
    <t>MechanicalVentilationRate</t>
  </si>
  <si>
    <t>3672a302-4a07-4551-ae00-dad0b37b64f5</t>
  </si>
  <si>
    <t>SecondMullionOffset</t>
  </si>
  <si>
    <t>b2d53a03-9f76-448c-87bf-266b3e70c540</t>
  </si>
  <si>
    <t>OccupancyNumber</t>
  </si>
  <si>
    <t>9dc41f04-3894-45a3-881e-818f9c95827b</t>
  </si>
  <si>
    <t>AirConditioning</t>
  </si>
  <si>
    <t>fefe5d07-a619-4a10-a935-a9c21a6753f7</t>
  </si>
  <si>
    <t>FrameThickness1</t>
  </si>
  <si>
    <t>576da907-5f75-40ce-a0c1-572ca690fc1b</t>
  </si>
  <si>
    <t>IsExternal</t>
  </si>
  <si>
    <t>21afb40f-483f-4bc1-8892-c6021d4a0d56</t>
  </si>
  <si>
    <t>BuildingHeightLimit</t>
  </si>
  <si>
    <t>bfd44c10-07bb-49e8-8ad1-abf7e4e7998b</t>
  </si>
  <si>
    <t>SecondTransomOffset</t>
  </si>
  <si>
    <t>e0c73911-3d63-48cc-81ca-2a3a2a9b127a</t>
  </si>
  <si>
    <t>InternalShadingCoefficient</t>
  </si>
  <si>
    <t>aafcdd11-2c2e-4a32-a27a-6c3875c6ddb0</t>
  </si>
  <si>
    <t>SprinklerProtectionAutomatic</t>
  </si>
  <si>
    <t>6af66917-fcb5-441c-8e47-1ec63ce387fa</t>
  </si>
  <si>
    <t>FireRating</t>
  </si>
  <si>
    <t>e286f619-6d73-436b-b1ce-93101571c8dd</t>
  </si>
  <si>
    <t>RequiredHeadroom</t>
  </si>
  <si>
    <t>b3bfa321-4447-4a27-838a-f7b441d03a36</t>
  </si>
  <si>
    <t>Construction</t>
  </si>
  <si>
    <t>721bf021-e0af-4e70-bdd9-3c2ac76499b9</t>
  </si>
  <si>
    <t>ZoneName</t>
  </si>
  <si>
    <t>e8f73a23-266d-4272-b991-69598aa10338</t>
  </si>
  <si>
    <t>IsCoated</t>
  </si>
  <si>
    <t>a556c226-4b59-4906-aaf3-8d06342d07de</t>
  </si>
  <si>
    <t>NaturalVentilation</t>
  </si>
  <si>
    <t>8bd48e2b-550f-4684-b88d-a59d6c7e2e8d</t>
  </si>
  <si>
    <t>MainFireUse</t>
  </si>
  <si>
    <t>29cc112d-edc9-49a1-b374-696baba2d2c4</t>
  </si>
  <si>
    <t>CasingThickness</t>
  </si>
  <si>
    <t>16dc5035-b6a2-4d59-973e-fa14849a46bf</t>
  </si>
  <si>
    <t>Translucency</t>
  </si>
  <si>
    <t>d714e437-175e-4280-b3dd-d508ad8132e8</t>
  </si>
  <si>
    <t>ThermalTransmittance</t>
  </si>
  <si>
    <t>a5f4ad38-70cc-4e8a-af59-d7b02db9f3a3</t>
  </si>
  <si>
    <t>SpaceHumidityWinter</t>
  </si>
  <si>
    <t>abfbba38-2e2f-4034-b9eb-7568340350fb</t>
  </si>
  <si>
    <t>AirConditioningCentral</t>
  </si>
  <si>
    <t>c140f749-1eb7-4036-91e6-b6767312b4fb</t>
  </si>
  <si>
    <t>Concealed</t>
  </si>
  <si>
    <t>f3c8684b-30a1-4519-97d6-f84e65527675</t>
  </si>
  <si>
    <t>PanelOperation2</t>
  </si>
  <si>
    <t>a7118e4b-11f0-4162-be24-8b451694310d</t>
  </si>
  <si>
    <t>ThresholdDepth</t>
  </si>
  <si>
    <t>aed67f4e-10a9-4604-a562-b19d48de9157</t>
  </si>
  <si>
    <t>HasNonSkidSurface</t>
  </si>
  <si>
    <t>4113a74f-83e1-44b5-876b-d60f6f4359b3</t>
  </si>
  <si>
    <t>FrameDepth1</t>
  </si>
  <si>
    <t>c0a45351-63e6-40c4-a3e9-517328eec951</t>
  </si>
  <si>
    <t>IsWired</t>
  </si>
  <si>
    <t>c9f17054-d19d-40b9-821a-bb9f16967f96</t>
  </si>
  <si>
    <t>MullionThickness</t>
  </si>
  <si>
    <t>d245d854-c8d4-4bad-8a3d-efb4443bd713</t>
  </si>
  <si>
    <t>SpaceTemperatureMin</t>
  </si>
  <si>
    <t>42177358-6813-49d4-b8a3-cddc8abffc9e</t>
  </si>
  <si>
    <t>BuildableArea</t>
  </si>
  <si>
    <t>c1838e5c-a9bc-4014-be6a-a76bffa32316</t>
  </si>
  <si>
    <t>ExtendToStructure</t>
  </si>
  <si>
    <t>eb91365f-d49e-4e10-80ee-d44ced7470a6</t>
  </si>
  <si>
    <t>FireRiskFactor</t>
  </si>
  <si>
    <t>f3b0e660-b109-4aba-9b23-0ef4fdc1cf00</t>
  </si>
  <si>
    <t>ThresholdThickness</t>
  </si>
  <si>
    <t>791f5563-c8dc-4cb7-8ef5-d79a3329cac8</t>
  </si>
  <si>
    <t>SpaceHumiditySummer</t>
  </si>
  <si>
    <t>d1e01365-d7b6-4c90-98b9-a7950b7130a4</t>
  </si>
  <si>
    <t>FlammableStorage</t>
  </si>
  <si>
    <t>34741866-9d24-4f65-8a00-6c2131cd2f8f</t>
  </si>
  <si>
    <t>FrameThickness3</t>
  </si>
  <si>
    <t>000ccf67-1650-4165-b73d-20739f7dc1bf</t>
  </si>
  <si>
    <t>ArtificialLighting</t>
  </si>
  <si>
    <t>2eda8d69-a8cc-4e6d-99de-c3244f73113a</t>
  </si>
  <si>
    <t>TransomThickness</t>
  </si>
  <si>
    <t>68c5756e-e3c0-47f7-9665-dba7092e780e</t>
  </si>
  <si>
    <t>CasingDepth</t>
  </si>
  <si>
    <t>89ae456f-55ce-4971-a8e4-9e5eb690a28b</t>
  </si>
  <si>
    <t>PanelOperation1</t>
  </si>
  <si>
    <t>bbaf9373-dc64-4397-982d-c94cc28f1bb5</t>
  </si>
  <si>
    <t>LiningOffset</t>
  </si>
  <si>
    <t>9412a773-fc76-493f-9982-483e179ea7ed</t>
  </si>
  <si>
    <t>ThresholdOffset</t>
  </si>
  <si>
    <t>f961977b-be32-4c69-bba6-26348df67629</t>
  </si>
  <si>
    <t>FirstTransomOffset</t>
  </si>
  <si>
    <t>e06fdf7b-d029-4879-bf20-89c0f73e30ed</t>
  </si>
  <si>
    <t>da489c7d-642f-4493-89d3-2d55d5ff8910</t>
  </si>
  <si>
    <t>Combustible</t>
  </si>
  <si>
    <t>9efd467e-2fee-4fe1-9111-6bd1a90ada01</t>
  </si>
  <si>
    <t>FireExit</t>
  </si>
  <si>
    <t>b345cc7f-0029-4016-90ad-3263573d626e</t>
  </si>
  <si>
    <t>SpaceTemperatureWinter</t>
  </si>
  <si>
    <t>adfbce83-8427-4d83-ac18-a43e96a7660d</t>
  </si>
  <si>
    <t>HandicapAccessible</t>
  </si>
  <si>
    <t>f53d1285-ae3d-4992-a3f1-2e7978be529a</t>
  </si>
  <si>
    <t>IfcExportAs</t>
  </si>
  <si>
    <t>890b7886-a451-48eb-ac2d-81277a633205</t>
  </si>
  <si>
    <t>PanelDepth1</t>
  </si>
  <si>
    <t>c0a44488-9d44-484c-985d-4880aa59a5e8</t>
  </si>
  <si>
    <t>PanelDepth2</t>
  </si>
  <si>
    <t>4a534189-2f12-4f90-8e4e-650ffc74a913</t>
  </si>
  <si>
    <t>ExternalShadingCoefficient</t>
  </si>
  <si>
    <t>4524ec95-229c-4f92-9d94-1b20271d65ab</t>
  </si>
  <si>
    <t>SolarHeatGainTransmittance</t>
  </si>
  <si>
    <t>347a9998-2aa4-4b0d-af45-537884504e23</t>
  </si>
  <si>
    <t>FrameThickness2</t>
  </si>
  <si>
    <t>537ef298-636f-4e27-a8ac-48e3e3491a89</t>
  </si>
  <si>
    <t>FillGas</t>
  </si>
  <si>
    <t>b6737a9b-d789-4687-b918-b228956ab2c0</t>
  </si>
  <si>
    <t>TransomOffset</t>
  </si>
  <si>
    <t>731db39d-7c2c-4e20-b8e1-4e82e579964a</t>
  </si>
  <si>
    <t>FirstMullionOffset</t>
  </si>
  <si>
    <t>4fa72ba0-582d-42a0-896f-164639e82d61</t>
  </si>
  <si>
    <t>InsetShadingCoefficient</t>
  </si>
  <si>
    <t>07910da7-76c5-43d7-b286-4cc98da9da82</t>
  </si>
  <si>
    <t>AncillaryFireUse</t>
  </si>
  <si>
    <t>ee005fa9-65a6-423f-8895-0de5af5a58cc</t>
  </si>
  <si>
    <t>PanelWidth2</t>
  </si>
  <si>
    <t>75ac9bac-0f9e-4c1d-a11c-77229efe6409</t>
  </si>
  <si>
    <t>LiningThickness</t>
  </si>
  <si>
    <t>fe1b7eaf-7df6-4886-9605-7f9bd253e706</t>
  </si>
  <si>
    <t>PanelWidth1</t>
  </si>
  <si>
    <t>de33deaf-2106-44df-b21c-6d6fd1cf7e36</t>
  </si>
  <si>
    <t>SpaceTemperatureMax</t>
  </si>
  <si>
    <t>139861b6-4a41-401b-a1d0-066cc0649e87</t>
  </si>
  <si>
    <t>SecurityRating</t>
  </si>
  <si>
    <t>f7f771b8-7e32-4259-a6e5-b7f331595ca9</t>
  </si>
  <si>
    <t>PanelPosition2</t>
  </si>
  <si>
    <t>6bb07bba-15e7-4f0a-a063-7e27c1d68482</t>
  </si>
  <si>
    <t>Illuminance</t>
  </si>
  <si>
    <t>765c61bc-7588-4846-bfef-befb28681767</t>
  </si>
  <si>
    <t>IfcExportType</t>
  </si>
  <si>
    <t>35b5febd-1587-4dea-90ed-2e7f2c9195e4</t>
  </si>
  <si>
    <t>DiscontinuedHeating</t>
  </si>
  <si>
    <t>d3cc5abe-fd0b-468f-bed6-63b98e787837</t>
  </si>
  <si>
    <t>NaturalVentilationRate</t>
  </si>
  <si>
    <t>72fef7c2-4b82-4cda-8fdc-5134dcb3c2db</t>
  </si>
  <si>
    <t>SprinklerProtection</t>
  </si>
  <si>
    <t>98dc21c6-a2aa-450f-ab06-0b0c4b0c321a</t>
  </si>
  <si>
    <t>IsTempered</t>
  </si>
  <si>
    <t>9010cbc7-bbf0-4fb7-b9ff-76b13e7989a9</t>
  </si>
  <si>
    <t>ThermalTransmittanceSummer</t>
  </si>
  <si>
    <t>0ed597cb-c4f1-4641-a259-ee668e4162f6</t>
  </si>
  <si>
    <t>Reflectivity</t>
  </si>
  <si>
    <t>b29882cd-08e2-4541-b54c-cd5c9ec234c5</t>
  </si>
  <si>
    <t>SpaceHumidity</t>
  </si>
  <si>
    <t>f005afcd-aaa6-4923-a373-faba548a86c8</t>
  </si>
  <si>
    <t>AirPressurization</t>
  </si>
  <si>
    <t>c6c4e7d1-e519-4f40-9ef9-31e1417dbdb8</t>
  </si>
  <si>
    <t>SpaceTemperatureSummer</t>
  </si>
  <si>
    <t>23e061d9-b6c0-4e05-a881-8e91b2bc6ec4</t>
  </si>
  <si>
    <t>FrameDepth2</t>
  </si>
  <si>
    <t>d37439db-b0f6-4c66-89f4-73efcb6f227b</t>
  </si>
  <si>
    <t>LiningDepth</t>
  </si>
  <si>
    <t>20aa38dd-5ed9-4871-bcd6-12481ee15f62</t>
  </si>
  <si>
    <t>GrossAreaPlanned</t>
  </si>
  <si>
    <t>bb7dd6dd-7886-49f7-a85f-b6c1a949efd3</t>
  </si>
  <si>
    <t>SurfaceSpreadOfFlame</t>
  </si>
  <si>
    <t>d66f2ede-e563-40ee-af8c-61d0f9d7d412</t>
  </si>
  <si>
    <t>BeamRadiationTransmittance</t>
  </si>
  <si>
    <t>79bb2fde-0e33-4e49-bedd-075baccbe454</t>
  </si>
  <si>
    <t>ZoneObjectType</t>
  </si>
  <si>
    <t>8d2dd2df-37b8-4b80-bf2d-efaff4598891</t>
  </si>
  <si>
    <t>AcousticRating</t>
  </si>
  <si>
    <t>73d7ffe8-7004-4266-b597-ec1553fbc78f</t>
  </si>
  <si>
    <t>FireHazardFactor</t>
  </si>
  <si>
    <t>e5ae0aeb-ded2-4392-b443-0b0c973aaedd</t>
  </si>
  <si>
    <t>ThermalTransmittanceWinter</t>
  </si>
  <si>
    <t>8d4589ee-639f-464d-bf52-c8b72bf652a6</t>
  </si>
  <si>
    <t>RequiredSlope</t>
  </si>
  <si>
    <t>76c2bff1-2d38-45a0-ba99-4fef380c122c</t>
  </si>
  <si>
    <t>IsLaminated</t>
  </si>
  <si>
    <t>883423f3-68e5-4be2-a190-d1442eeb1c41</t>
  </si>
  <si>
    <t>GlazingAreaFraction</t>
  </si>
  <si>
    <t>ad9744f3-f3db-4287-a24a-6f3bd9846308</t>
  </si>
  <si>
    <t>Infiltration</t>
  </si>
  <si>
    <t>c8ee89f6-d57f-45b1-8955-7b93fbdacf2e</t>
  </si>
  <si>
    <t>OccupancyType</t>
  </si>
  <si>
    <t>732cd6f6-de01-49ba-96c3-25314f46314f</t>
  </si>
  <si>
    <t>SelfClosing</t>
  </si>
  <si>
    <t>f4fd14f7-9aa1-4260-9da8-3a7c3d747f79</t>
  </si>
  <si>
    <t>SmokeStop</t>
  </si>
  <si>
    <t>894d3df7-abdc-4a41-9324-7dcc079d7429</t>
  </si>
  <si>
    <t>Compartmentation</t>
  </si>
  <si>
    <t>61ac94f8-e1d0-4ce1-987e-19ce530dbb9e</t>
  </si>
  <si>
    <t>LoadBearing</t>
  </si>
  <si>
    <t>dc9955fc-f5e3-45b7-8080-41bfc294a9d7</t>
  </si>
  <si>
    <t>FrameDepth3</t>
  </si>
  <si>
    <t>5a30c8fc-a9d4-4cef-9cba-e2910f0174c0</t>
  </si>
  <si>
    <t>ZoneDescription</t>
  </si>
  <si>
    <t>89af26ff-34d4-471a-8d01-a76d8743f0ec</t>
  </si>
  <si>
    <t>PanelPosition1</t>
  </si>
  <si>
    <t>720b39ff-7d08-434d-91a2-7259078c18d9</t>
  </si>
  <si>
    <t>PubliclyAccessible</t>
  </si>
  <si>
    <t>*META</t>
  </si>
  <si>
    <t>VERSION</t>
  </si>
  <si>
    <t>MINVERSION</t>
  </si>
  <si>
    <t>META</t>
  </si>
  <si>
    <t>4x0</t>
  </si>
  <si>
    <t>Non-Autodesk IFC Properties</t>
  </si>
  <si>
    <t>f4d81e06-530a-49a5-83f2-57a116023d71</t>
  </si>
  <si>
    <t>Shape</t>
  </si>
  <si>
    <t>5a00beea-bdce-46c7-99ca-0a4908055f17</t>
  </si>
  <si>
    <t>AirFlowrateRange</t>
  </si>
  <si>
    <t>Pset_AirTerminalCommon</t>
  </si>
  <si>
    <t xml:space="preserve">Keynote </t>
  </si>
  <si>
    <t>fire_rating</t>
  </si>
  <si>
    <t>BuildingID</t>
  </si>
  <si>
    <t>GrossPlannedArea</t>
  </si>
  <si>
    <t>IsLandmarked</t>
  </si>
  <si>
    <t>IsPermanentID</t>
  </si>
  <si>
    <t>NumberOfStoreys</t>
  </si>
  <si>
    <t>YearOfConstruction</t>
  </si>
  <si>
    <t>Pset_BuildingElementCommon</t>
  </si>
  <si>
    <t>AboveGround</t>
  </si>
  <si>
    <t>EntranceLevel</t>
  </si>
  <si>
    <t>NetAreaPlanned</t>
  </si>
  <si>
    <t>Pset_CableCarrierCommon</t>
  </si>
  <si>
    <t>Slope</t>
  </si>
  <si>
    <t>PSet_CoveringCommon</t>
  </si>
  <si>
    <t>luchtgeluidsisolatie</t>
  </si>
  <si>
    <t>ontvlambaar</t>
  </si>
  <si>
    <t>Finish</t>
  </si>
  <si>
    <t>brandklasse</t>
  </si>
  <si>
    <t>Type Comments</t>
  </si>
  <si>
    <t>geluidsvoorzieningen</t>
  </si>
  <si>
    <t>Fire Rating</t>
  </si>
  <si>
    <t>Function</t>
  </si>
  <si>
    <t>H&amp;S</t>
  </si>
  <si>
    <t>zelfsluitend</t>
  </si>
  <si>
    <t>Pset_DuctCommon</t>
  </si>
  <si>
    <t>Pset_DuctFittingCommon</t>
  </si>
  <si>
    <t>Pset_DuctSegmentCommon</t>
  </si>
  <si>
    <t>Pset_ElementAssemblyCommon</t>
  </si>
  <si>
    <t>Pset_FlowTerminalCommon</t>
  </si>
  <si>
    <t>Pset_FurnitureCommon</t>
  </si>
  <si>
    <t>ArticleNumber</t>
  </si>
  <si>
    <t>LightFixtureMountingType</t>
  </si>
  <si>
    <t>LightFixturePlacingType</t>
  </si>
  <si>
    <t>MaintenanceFactor</t>
  </si>
  <si>
    <t>ManufacturersSpecificInformation</t>
  </si>
  <si>
    <t>NumberOfSources</t>
  </si>
  <si>
    <t>TotalWattage</t>
  </si>
  <si>
    <t>Manufacturer</t>
  </si>
  <si>
    <t>ModelLabel</t>
  </si>
  <si>
    <t>URL</t>
  </si>
  <si>
    <t>ModelReference</t>
  </si>
  <si>
    <t>Model</t>
  </si>
  <si>
    <t>ProductionYear</t>
  </si>
  <si>
    <t>Pset_OpeningElementsCommon</t>
  </si>
  <si>
    <t>Pset_PipeCommon</t>
  </si>
  <si>
    <t>Pset_PipefittingCommon</t>
  </si>
  <si>
    <t xml:space="preserve">Pset_PipeFittingTypeCommon </t>
  </si>
  <si>
    <t>InnerDiameter</t>
  </si>
  <si>
    <t>c1_diameter_binnen</t>
  </si>
  <si>
    <t>Material</t>
  </si>
  <si>
    <t>materiaal</t>
  </si>
  <si>
    <t>NominalDiameter</t>
  </si>
  <si>
    <t>c1_diameter_nominaal</t>
  </si>
  <si>
    <t>OuterDiameter</t>
  </si>
  <si>
    <t>c1_diameter_buiten</t>
  </si>
  <si>
    <t>UnitWeight</t>
  </si>
  <si>
    <t>gewicht</t>
  </si>
  <si>
    <t>Pset_PipeSegmentCommon</t>
  </si>
  <si>
    <t>Type</t>
  </si>
  <si>
    <t>Diameter</t>
  </si>
  <si>
    <t>Height</t>
  </si>
  <si>
    <t>Railing Height</t>
  </si>
  <si>
    <t>vluchtweg</t>
  </si>
  <si>
    <t>toegankelijk</t>
  </si>
  <si>
    <t>antislip</t>
  </si>
  <si>
    <t xml:space="preserve">Type </t>
  </si>
  <si>
    <t>vrije_hoogte</t>
  </si>
  <si>
    <t>Ramp Max Slope (1/x)</t>
  </si>
  <si>
    <t>Pset_ReinforcingBarCommon</t>
  </si>
  <si>
    <t>Pset_RoofCommen</t>
  </si>
  <si>
    <t>brandwerend</t>
  </si>
  <si>
    <t>Structural</t>
  </si>
  <si>
    <t>Thermal Resistance</t>
  </si>
  <si>
    <t>Category</t>
  </si>
  <si>
    <t>BB_gebruiksfunctie</t>
  </si>
  <si>
    <t>CeilingCovering</t>
  </si>
  <si>
    <t>Ceiling Finish</t>
  </si>
  <si>
    <t>ConcealedCeiling</t>
  </si>
  <si>
    <t>ConcealedFlooring</t>
  </si>
  <si>
    <t>FloorCovering</t>
  </si>
  <si>
    <t>Floor Finish</t>
  </si>
  <si>
    <t>NetPlannedArea</t>
  </si>
  <si>
    <t>SkirtingBoard</t>
  </si>
  <si>
    <t>WallCovering</t>
  </si>
  <si>
    <t>Wall Finish</t>
  </si>
  <si>
    <t>AreaPerOccupant</t>
  </si>
  <si>
    <t>IsOutlookDesirable</t>
  </si>
  <si>
    <t>MinimumHeadroom</t>
  </si>
  <si>
    <t>Limit Offset</t>
  </si>
  <si>
    <t>OccupancyNumberPeak</t>
  </si>
  <si>
    <t>OccupancyTimePerDay</t>
  </si>
  <si>
    <t>NumberOfRiser</t>
  </si>
  <si>
    <t>Actual Number of Risers</t>
  </si>
  <si>
    <t>NumberOfTreads</t>
  </si>
  <si>
    <t>RiserHeight</t>
  </si>
  <si>
    <t>Actual Riser Height</t>
  </si>
  <si>
    <t>Treadlength</t>
  </si>
  <si>
    <t>Actual Tread Depth</t>
  </si>
  <si>
    <t>Pset_SwitchingDeviceCommon</t>
  </si>
  <si>
    <t>Pset_SystemFurnitureCommon</t>
  </si>
  <si>
    <t>Pset_ValveCommon</t>
  </si>
  <si>
    <t>PSet_WallCommon</t>
  </si>
  <si>
    <t>ifc Entity</t>
  </si>
  <si>
    <t>Clearance Zones</t>
  </si>
  <si>
    <t>Terminals</t>
  </si>
  <si>
    <t>Analytical Beam Tags</t>
  </si>
  <si>
    <t>Analytical Beams</t>
  </si>
  <si>
    <t>Analytical Brace Tags</t>
  </si>
  <si>
    <t>Analytical Braces</t>
  </si>
  <si>
    <t>Analytical Column Tags</t>
  </si>
  <si>
    <t>Analytical Columns</t>
  </si>
  <si>
    <t>Analytical Floor Tags</t>
  </si>
  <si>
    <t>Analytical Floors</t>
  </si>
  <si>
    <t>Analytical Foundation Slabs</t>
  </si>
  <si>
    <t>Analytical Isolated Foundation Tags</t>
  </si>
  <si>
    <t>Analytical Isolated Foundations</t>
  </si>
  <si>
    <t>Analytical Slab Foundation Tags</t>
  </si>
  <si>
    <t>Analytical Wall Foundation Tags</t>
  </si>
  <si>
    <t>Analytical Wall Foundations</t>
  </si>
  <si>
    <t>Analytical Wall Tags</t>
  </si>
  <si>
    <t>Analytical Walls</t>
  </si>
  <si>
    <t>Assemblies</t>
  </si>
  <si>
    <t>Fittings</t>
  </si>
  <si>
    <t>IFCCableCarrierFittingType</t>
  </si>
  <si>
    <t>Cabinets/Panels</t>
  </si>
  <si>
    <t>Carcase/Framing</t>
  </si>
  <si>
    <t>Counter Tops</t>
  </si>
  <si>
    <t>Hardware</t>
  </si>
  <si>
    <t>Shelving_Fixed</t>
  </si>
  <si>
    <t>Shelving_Freestanding</t>
  </si>
  <si>
    <t>Swing_Elevation</t>
  </si>
  <si>
    <t>Swing_Elevation_dashed</t>
  </si>
  <si>
    <t>Swing_Plan</t>
  </si>
  <si>
    <t>Workstations/Desks</t>
  </si>
  <si>
    <t>IfcFurnitureType Workstations</t>
  </si>
  <si>
    <t>Column Coverings</t>
  </si>
  <si>
    <t>Communication Devices A/V</t>
  </si>
  <si>
    <t>IfcAudioVisualApplianceConduitType</t>
  </si>
  <si>
    <t>Frame</t>
  </si>
  <si>
    <t>Sealant</t>
  </si>
  <si>
    <t>Swing Elevation</t>
  </si>
  <si>
    <t>Swing Elevation_dashed</t>
  </si>
  <si>
    <t>Swing Plan</t>
  </si>
  <si>
    <t>Threshold</t>
  </si>
  <si>
    <t>Ifccurtainwall</t>
  </si>
  <si>
    <t>Data Devices A/V</t>
  </si>
  <si>
    <t>Data Devices ICT</t>
  </si>
  <si>
    <t>DataDevices A/V</t>
  </si>
  <si>
    <t>DataDevices ICT</t>
  </si>
  <si>
    <t>Architrave/Trim</t>
  </si>
  <si>
    <t>Accessories</t>
  </si>
  <si>
    <t>Main Electrical Systems</t>
  </si>
  <si>
    <t>Photovoltaic Systems</t>
  </si>
  <si>
    <t>Switchboards</t>
  </si>
  <si>
    <t>General Purpose Outlets</t>
  </si>
  <si>
    <t>Heaters</t>
  </si>
  <si>
    <t>Sensors</t>
  </si>
  <si>
    <t>People</t>
  </si>
  <si>
    <t>Sundries</t>
  </si>
  <si>
    <t>Vehicles</t>
  </si>
  <si>
    <t>Devices</t>
  </si>
  <si>
    <t>Bedding</t>
  </si>
  <si>
    <t>Drawers / Dressers</t>
  </si>
  <si>
    <t>Drawers/Dressers</t>
  </si>
  <si>
    <t>Outdoor Furniture</t>
  </si>
  <si>
    <t>Seating_Fixed</t>
  </si>
  <si>
    <t>Seating_Freestanding</t>
  </si>
  <si>
    <t>Shelving</t>
  </si>
  <si>
    <t>Tables_Fixed</t>
  </si>
  <si>
    <t>Tables_Freestanding</t>
  </si>
  <si>
    <t>Partitions</t>
  </si>
  <si>
    <t>Pedestrals</t>
  </si>
  <si>
    <t>Storage</t>
  </si>
  <si>
    <t>Workstations</t>
  </si>
  <si>
    <t>Frame / Mullion</t>
  </si>
  <si>
    <t>Plinths</t>
  </si>
  <si>
    <t>Shading Devices</t>
  </si>
  <si>
    <t>Signage</t>
  </si>
  <si>
    <t>AA$1A---_ALGEMEEN</t>
  </si>
  <si>
    <t>AL$1A---_ALGEMEEN</t>
  </si>
  <si>
    <t>BL$8A---_HULPLIJNEN</t>
  </si>
  <si>
    <t>KL$8A---_HULPLIJNEN</t>
  </si>
  <si>
    <t>noordlijn</t>
  </si>
  <si>
    <t>IfcLightingFixture</t>
  </si>
  <si>
    <t>IfcLightingFixtureType</t>
  </si>
  <si>
    <t>Fixtures</t>
  </si>
  <si>
    <t>00_dummy_refplane_defines origin</t>
  </si>
  <si>
    <t>00_dummy_refplane_no reference</t>
  </si>
  <si>
    <t>00_dummy_refplane_weak reference</t>
  </si>
  <si>
    <t>52_riolering_grijs</t>
  </si>
  <si>
    <t>52_riolering_zwart</t>
  </si>
  <si>
    <t>IfcBuildingElementsProxy</t>
  </si>
  <si>
    <t>Air Handling Unit</t>
  </si>
  <si>
    <t>Air Handling Units</t>
  </si>
  <si>
    <t>Chillers</t>
  </si>
  <si>
    <t>Conveyor Systems</t>
  </si>
  <si>
    <t>Extraction Systems</t>
  </si>
  <si>
    <t>IfcFlowTerminalTypeType</t>
  </si>
  <si>
    <t>Fans</t>
  </si>
  <si>
    <t>Heating</t>
  </si>
  <si>
    <t>IfcEnergyConversionDevice Type</t>
  </si>
  <si>
    <t>Transportation Equipment</t>
  </si>
  <si>
    <t>RGG Communicatie</t>
  </si>
  <si>
    <t>Bike Rack</t>
  </si>
  <si>
    <t>Bike Racks</t>
  </si>
  <si>
    <t>Graphics</t>
  </si>
  <si>
    <t>Wheelstop</t>
  </si>
  <si>
    <t>Wheelstops</t>
  </si>
  <si>
    <t>Accessoiries</t>
  </si>
  <si>
    <t>Ground Cover</t>
  </si>
  <si>
    <t>Trees / Shrubs</t>
  </si>
  <si>
    <t>Basins / Sinks / Tubs</t>
  </si>
  <si>
    <t>Baths / Showers</t>
  </si>
  <si>
    <t>Fluid Storage</t>
  </si>
  <si>
    <t>Gas Cooking Equipment</t>
  </si>
  <si>
    <t>Gas Supply Fixtures</t>
  </si>
  <si>
    <t>Host Cuts</t>
  </si>
  <si>
    <t>Taps / Mixers</t>
  </si>
  <si>
    <t>Toilets / Bidets</t>
  </si>
  <si>
    <t>Urinals</t>
  </si>
  <si>
    <t>Waste Outlets</t>
  </si>
  <si>
    <t>Water Storage</t>
  </si>
  <si>
    <t>Clearanc Zones</t>
  </si>
  <si>
    <t>Hard Landscaping</t>
  </si>
  <si>
    <t>Site Furniture</t>
  </si>
  <si>
    <t>IfcFurnishingElements</t>
  </si>
  <si>
    <t>Way Finding</t>
  </si>
  <si>
    <t>Appliances</t>
  </si>
  <si>
    <t>Audio Equipment</t>
  </si>
  <si>
    <t>Bathroom</t>
  </si>
  <si>
    <t>Display Boards</t>
  </si>
  <si>
    <t>Grab Rails</t>
  </si>
  <si>
    <t>Security Equipment</t>
  </si>
  <si>
    <t>Clearance Zone</t>
  </si>
  <si>
    <t>Stair Landing Tags</t>
  </si>
  <si>
    <t>Stair Paths</t>
  </si>
  <si>
    <t>&lt;Above&gt; Up Arrows</t>
  </si>
  <si>
    <t>Down Arrows</t>
  </si>
  <si>
    <t>Up Arrows</t>
  </si>
  <si>
    <t>Stair Run Tags</t>
  </si>
  <si>
    <t>Stair Support Tags</t>
  </si>
  <si>
    <t>Stair Tread/Riser Numbers</t>
  </si>
  <si>
    <t>Foundation</t>
  </si>
  <si>
    <t>Pile</t>
  </si>
  <si>
    <t>Plates</t>
  </si>
  <si>
    <t>Site Scrape Contour</t>
  </si>
  <si>
    <t>Site Scrape Contours</t>
  </si>
  <si>
    <t>Sweep_Cornice</t>
  </si>
  <si>
    <t>Sweep_Gutter</t>
  </si>
  <si>
    <t>Sweep_Siding</t>
  </si>
  <si>
    <t>Sweep_Sidings</t>
  </si>
  <si>
    <t>Sweep_Skirting</t>
  </si>
  <si>
    <t>Architrave / Trim</t>
  </si>
  <si>
    <t>Moulding/Muntin</t>
  </si>
  <si>
    <t>Reveal</t>
  </si>
  <si>
    <t>Sash</t>
  </si>
  <si>
    <t>Sill/Wall</t>
  </si>
  <si>
    <t>Sill_Wall</t>
  </si>
  <si>
    <t>mass</t>
  </si>
  <si>
    <t>Export AIA</t>
  </si>
  <si>
    <t>Export User</t>
  </si>
  <si>
    <t>ifcsharedmgmtelements</t>
  </si>
  <si>
    <t>ifckernel</t>
  </si>
  <si>
    <t>ifcactorresource</t>
  </si>
  <si>
    <t>ifcbuildingcontrolsdomain</t>
  </si>
  <si>
    <t>ifcgeometricmodelresource</t>
  </si>
  <si>
    <t>ifctopologyresource</t>
  </si>
  <si>
    <t>ifchvacdomain</t>
  </si>
  <si>
    <t>ifcproductextension</t>
  </si>
  <si>
    <t>ifcpresentationdefinitionresource</t>
  </si>
  <si>
    <t>ifcutilityresource</t>
  </si>
  <si>
    <t>ifccostresource</t>
  </si>
  <si>
    <t>ifcapprovalresource</t>
  </si>
  <si>
    <t>ifcprofileresource</t>
  </si>
  <si>
    <t>ifcsharedfacilitieselements</t>
  </si>
  <si>
    <t>ifcelectricaldomain</t>
  </si>
  <si>
    <t>ifcgeometryresource</t>
  </si>
  <si>
    <t>ifcsharedbldgelements</t>
  </si>
  <si>
    <t>ifcpresentationappearanceresource</t>
  </si>
  <si>
    <t>ifcstructuralloadresource</t>
  </si>
  <si>
    <t>ifcsharedcomponentelements</t>
  </si>
  <si>
    <t>ifcexternalreferenceresource</t>
  </si>
  <si>
    <t>ifcpropertyresource</t>
  </si>
  <si>
    <t>ifcgeometricconstraintresource</t>
  </si>
  <si>
    <t>ifcconstraintresource</t>
  </si>
  <si>
    <t>ifcconstructionmgmtdomain</t>
  </si>
  <si>
    <t>ifcmeasureresource</t>
  </si>
  <si>
    <t>ifcrepresentationresource</t>
  </si>
  <si>
    <t>ifcsharedbldgserviceelements</t>
  </si>
  <si>
    <t>ifcarchitecturedomain</t>
  </si>
  <si>
    <t>ifcprocessextension</t>
  </si>
  <si>
    <t>ifcdatetimeresource</t>
  </si>
  <si>
    <t>ifcplumbingfireprotectiondomain</t>
  </si>
  <si>
    <t>ifcstructuralelementsdomain</t>
  </si>
  <si>
    <t>ifcpresentationorganizationresource</t>
  </si>
  <si>
    <t>ifcmaterialresource</t>
  </si>
  <si>
    <t>ifccontrolextension</t>
  </si>
  <si>
    <t>ifcquantityresource</t>
  </si>
  <si>
    <t>ifcstructuralanalysisdomain</t>
  </si>
  <si>
    <t>/lexical/</t>
  </si>
  <si>
    <t>hyperlink</t>
  </si>
  <si>
    <t>/pset/</t>
  </si>
  <si>
    <t>Link</t>
  </si>
  <si>
    <t>&gt;&gt; 1</t>
  </si>
  <si>
    <t>&gt;&gt; 2</t>
  </si>
  <si>
    <t>&gt;&gt; 3</t>
  </si>
  <si>
    <t>&gt;&gt; 4</t>
  </si>
  <si>
    <t>&gt;&gt; 5</t>
  </si>
  <si>
    <t>&gt;&gt; 6</t>
  </si>
  <si>
    <t>Common</t>
  </si>
  <si>
    <t/>
  </si>
  <si>
    <t>NumberOfActors</t>
  </si>
  <si>
    <t>The number of actors that are to be dealt with together in the population.</t>
  </si>
  <si>
    <t>p_singlevalue</t>
  </si>
  <si>
    <t>Designation of the category into which the actors in the population belong.</t>
  </si>
  <si>
    <t>SkillLevel</t>
  </si>
  <si>
    <t>Skill level exhibited by the actor and which indicates an extent of their capability to perform actions on the artefacts upon which they can act.</t>
  </si>
  <si>
    <t>Reference ID for this specified type in this project (e.g. type 'A-1'), provided, if there is no classification reference to a recognized classification system used.</t>
  </si>
  <si>
    <t>Status</t>
  </si>
  <si>
    <t>p_enumeratedvalue</t>
  </si>
  <si>
    <t>FailPosition</t>
  </si>
  <si>
    <t>Specifies the required fail-safe position of the actuator.</t>
  </si>
  <si>
    <t>ManualOverride</t>
  </si>
  <si>
    <t>Identifies whether hand-operated operation is provided as an override (= TRUE) or not (= FALSE). Note that this value should be set to FALSE by default in the case of a Hand Operated Actuator.</t>
  </si>
  <si>
    <t>Application</t>
  </si>
  <si>
    <t>Indicates application of actuator.</t>
  </si>
  <si>
    <t>AirflowRateRange</t>
  </si>
  <si>
    <t>Range of airflow that can be delivered.</t>
  </si>
  <si>
    <t>p_boundedvalue</t>
  </si>
  <si>
    <t>AirPressureRange</t>
  </si>
  <si>
    <t>Allowable air static pressure range at the entrance of the air terminal box.</t>
  </si>
  <si>
    <t>NominalAirFlowRate</t>
  </si>
  <si>
    <t>Nominal airflow rate.</t>
  </si>
  <si>
    <t>ArrangementType</t>
  </si>
  <si>
    <t>ReheatType</t>
  </si>
  <si>
    <t>Terminal box reheat type.</t>
  </si>
  <si>
    <t>HasSoundAttenuator</t>
  </si>
  <si>
    <t>Terminal box has a sound attenuator.</t>
  </si>
  <si>
    <t>HasReturnAir</t>
  </si>
  <si>
    <t>Terminal box has return air mixed with supply air from duct work.</t>
  </si>
  <si>
    <t>HasFan</t>
  </si>
  <si>
    <t>Terminal box has a fan inside (fan powered box).</t>
  </si>
  <si>
    <t>NominalInletAirPressure</t>
  </si>
  <si>
    <t>Nominal airflow inlet static pressure.</t>
  </si>
  <si>
    <t>NominalDamperDiameter</t>
  </si>
  <si>
    <t>Nominal damper diameter.</t>
  </si>
  <si>
    <t>HousingThickness</t>
  </si>
  <si>
    <t>Air terminal box housing material thickness.</t>
  </si>
  <si>
    <t>OperationTemperatureRange</t>
  </si>
  <si>
    <t>Allowable operational range of the ambient air temperature.</t>
  </si>
  <si>
    <t>ReturnAirFractionRange</t>
  </si>
  <si>
    <t>Allowable return air fraction range as a fraction of discharge airflow.</t>
  </si>
  <si>
    <t>Shape of the air terminal. Slot is typically a long narrow supply device with an aspect ratio generally greater than 10 to 1.</t>
  </si>
  <si>
    <t>FaceType</t>
  </si>
  <si>
    <t>Identifies how the terminal face of an AirTerminal is constructed.</t>
  </si>
  <si>
    <t>SlotWidth</t>
  </si>
  <si>
    <t>Slot width.</t>
  </si>
  <si>
    <t>SlotLength</t>
  </si>
  <si>
    <t>Slot length.</t>
  </si>
  <si>
    <t>NumberOfSlots</t>
  </si>
  <si>
    <t>Number of slots.</t>
  </si>
  <si>
    <t>FlowPattern</t>
  </si>
  <si>
    <t>Flow pattern.</t>
  </si>
  <si>
    <t>Air flowrate range within which the air terminal is designed to operate.</t>
  </si>
  <si>
    <t>TemperatureRange</t>
  </si>
  <si>
    <t>Temperature range within which the air terminal is designed to operate.</t>
  </si>
  <si>
    <t>DischargeDirection</t>
  </si>
  <si>
    <t>ThrowLength</t>
  </si>
  <si>
    <t>The horizontal or vertical axial distance an airstream travels after leaving an AirTerminal before the maximum stream velocity is reduced to a specified terminal velocity under isothermal conditions at the upper value of the AirFlowrateRange.</t>
  </si>
  <si>
    <t>AirDiffusionPerformanceIndex</t>
  </si>
  <si>
    <t>The Air Diffusion Performance Index (ADPI) is used for cooling mode conditions. If several measurements of air velocity and air temperature are made throughout the occupied zone of a space, the ADPI is the percentage of locations where measurements were taken that meet the specifications for effective draft temperature and air velocity.</t>
  </si>
  <si>
    <t>FinishType</t>
  </si>
  <si>
    <t>The type of finish for the air terminal.</t>
  </si>
  <si>
    <t>FinishColor</t>
  </si>
  <si>
    <t>The finish color for the air terminal.</t>
  </si>
  <si>
    <t>MountingType</t>
  </si>
  <si>
    <t>CoreType</t>
  </si>
  <si>
    <t>Identifies the way the core of the AirTerminal is constructed.</t>
  </si>
  <si>
    <t>CoreSetHorizontal</t>
  </si>
  <si>
    <t>Degree of horizontal (in the X-axis of the LocalPlacement) blade set from the centerline.</t>
  </si>
  <si>
    <t>CoreSetVertical</t>
  </si>
  <si>
    <t>Degree of vertical (in the Y-axis of the LocalPlacement) blade set from the centerline.</t>
  </si>
  <si>
    <t>HasIntegralControl</t>
  </si>
  <si>
    <t>If TRUE, a self powered temperature control is included in the AirTerminal.</t>
  </si>
  <si>
    <t>FlowControlType</t>
  </si>
  <si>
    <t>Type of flow control element that may be included as a part of the construction of the air terminal.</t>
  </si>
  <si>
    <t>If TRUE, the air terminal has sound attenuation.</t>
  </si>
  <si>
    <t>HasThermalInsulation</t>
  </si>
  <si>
    <t>If TRUE, the air terminal has thermal insulation.</t>
  </si>
  <si>
    <t>NeckArea</t>
  </si>
  <si>
    <t>Neck area of the air terminal.</t>
  </si>
  <si>
    <t>EffectiveArea</t>
  </si>
  <si>
    <t>Effective discharge area of the air terminal.</t>
  </si>
  <si>
    <t>AirFlowrateVersusFlowControlElement</t>
  </si>
  <si>
    <t>Air flowrate versus flow control element position at nominal pressure drop.</t>
  </si>
  <si>
    <t>p_tablevalue</t>
  </si>
  <si>
    <t>HeatTransferTypeEnum</t>
  </si>
  <si>
    <t>Type of heat transfer between the two air streams.</t>
  </si>
  <si>
    <t>HasDefrost</t>
  </si>
  <si>
    <t>has the heat exchanger has defrost function or not.</t>
  </si>
  <si>
    <t>OperationalTemperatureRange</t>
  </si>
  <si>
    <t>Allowable operation ambient air temperature range.</t>
  </si>
  <si>
    <t>PrimaryAirflowRateRange</t>
  </si>
  <si>
    <t>possible range of primary airflow that can be delivered..</t>
  </si>
  <si>
    <t>SecondaryAirflowRateRange</t>
  </si>
  <si>
    <t>possible range of secondary airflow that can be delivered.</t>
  </si>
  <si>
    <t>Condition</t>
  </si>
  <si>
    <t>Table mapping alarm condition identifiers to descriptive labels, which may be used for interpreting Pset_AlarmPHistory.Condition.</t>
  </si>
  <si>
    <t>MediaSource</t>
  </si>
  <si>
    <t>Indicates media sources and corresponding names of ports (IfcDistributionPort with FlowDirection=SINK and PredefinedType=AUDIOVISUAL) or aggregated audio/video components (IfcAudioVisualAppliance).</t>
  </si>
  <si>
    <t>AudioVolume</t>
  </si>
  <si>
    <t>Indicates discrete audio volume levels and corresponding sound power offsets, if applicable.  Missing values may be interpolated.</t>
  </si>
  <si>
    <t>Span</t>
  </si>
  <si>
    <t>Roll</t>
  </si>
  <si>
    <t>Indication whether the element is designed for use in the exterior (TRUE) or not (FALSE). If (TRUE) it is an external element and faces the outside of the building.</t>
  </si>
  <si>
    <t>Indicates whether the object is intended to carry loads (TRUE) or not (FALSE).</t>
  </si>
  <si>
    <t>Fire rating for the element. It is given according to the national fire safety classification.</t>
  </si>
  <si>
    <t>PressureRating</t>
  </si>
  <si>
    <t>Nominal pressure rating of the boiler as rated by the agency having jurisdiction.</t>
  </si>
  <si>
    <t>OperatingMode</t>
  </si>
  <si>
    <t>Identifies the operating mode of the boiler.</t>
  </si>
  <si>
    <t>HeatTransferSurfaceArea</t>
  </si>
  <si>
    <t>Total heat transfer area of the vessel.</t>
  </si>
  <si>
    <t>NominalPartLoadRatio</t>
  </si>
  <si>
    <t>Allowable part load ratio range.</t>
  </si>
  <si>
    <t>WaterInletTemperatureRange</t>
  </si>
  <si>
    <t>Allowable water inlet temperature range.</t>
  </si>
  <si>
    <t>WaterStorageCapacity</t>
  </si>
  <si>
    <t>Water storage capacity.</t>
  </si>
  <si>
    <t>IsWaterStorageHeater</t>
  </si>
  <si>
    <t>This is used to identify if the boiler has storage capacity (TRUE). If FALSE, then there is no storage capacity built into the boiler, such as an instantaneous hot water heater.</t>
  </si>
  <si>
    <t>PartialLoadEfficiencyCurves</t>
  </si>
  <si>
    <t>Boiler efficiency as a function of the partial load factor; E = f (partialLaodfactor).</t>
  </si>
  <si>
    <t>OutletTemperatureRange</t>
  </si>
  <si>
    <t>Allowable outlet temperature of either the water or the steam.</t>
  </si>
  <si>
    <t>NominalEnergyConsumption</t>
  </si>
  <si>
    <t>Nominal fuel consumption rate required to produce the total boiler heat output.</t>
  </si>
  <si>
    <t>EnergySource</t>
  </si>
  <si>
    <t>Enumeration defining the energy source or fuel cumbusted to generate heat.</t>
  </si>
  <si>
    <t>Reference ID for this specified type in this project (e.g. type 'A-1'). Used to store the non-classification driven internal project type.</t>
  </si>
  <si>
    <t>A unique identifier assigned to a building. A temporary identifier is initially assigned at the time of making a planning application. This temporary identifier is changed to a permanent identifier when the building is registered into a statutory buildings and properties database.</t>
  </si>
  <si>
    <t>Indicates whether the identity assigned to a building is permanent (= TRUE) or temporary (=FALSE).</t>
  </si>
  <si>
    <t>ConstructionMethod</t>
  </si>
  <si>
    <t>The type of construction action to the building, the project deals with, e.g. new construction, renovation, refurbishment, etc.</t>
  </si>
  <si>
    <t>FireProtectionClass</t>
  </si>
  <si>
    <t>Main fire protection class for the building which is assigned from the fire protection classification table as given by the relevant national building code.</t>
  </si>
  <si>
    <t>Indication whether this object is sprinkler protected (TRUE) or not (FALSE).</t>
  </si>
  <si>
    <t>Indication whether this object has an automatic sprinkler protection (TRUE) or not (FALSE).</t>
  </si>
  <si>
    <t>Total planned gross area for the building  Used for programming the building.</t>
  </si>
  <si>
    <t>Total planned net area for the building  Used for programming the building.</t>
  </si>
  <si>
    <t>Year of construction of this building, including expected year of completion.</t>
  </si>
  <si>
    <t>YearOfLastRefurbishment</t>
  </si>
  <si>
    <t>Year of last major refurbishment, or reconstruction, of the building (applies to reconstruction works).</t>
  </si>
  <si>
    <t>This builing is listed as a historic building (TRUE), or not (FALSE), or unknown.</t>
  </si>
  <si>
    <t>Indication whether this building storey is an entrance level to the building (TRUE), or (FALSE) if otherwise.</t>
  </si>
  <si>
    <t>Indication whether this building storey is fully above ground (TRUE), or below ground (FALSE), or partially above and below ground (UNKNOWN) - as in sloped terrain.</t>
  </si>
  <si>
    <t>LoadBearingCapacity</t>
  </si>
  <si>
    <t>Maximum load bearing capacity of the floor structure throughtout the storey as designed.</t>
  </si>
  <si>
    <t>Total planned area for the building storey. Used for programming the building storey.</t>
  </si>
  <si>
    <t>Total planned net area for the building storey. Used for programming the building storey.</t>
  </si>
  <si>
    <t>Reference ID for this specified instance of building system in this project (e.g. 'TRA/EL1'), The reference values depend on the local code of practice.</t>
  </si>
  <si>
    <t>NominalCapacity</t>
  </si>
  <si>
    <t>Nominal cooling capacity of chiller at standardized conditions as defined by the agency having jurisdiction.</t>
  </si>
  <si>
    <t>NominalEfficiency</t>
  </si>
  <si>
    <t>Nominal chiller efficiency under nominal conditions.</t>
  </si>
  <si>
    <t>NominalCondensingTemperature</t>
  </si>
  <si>
    <t>Chiller condensing temperature.</t>
  </si>
  <si>
    <t>NominalEvaporatingTemperature</t>
  </si>
  <si>
    <t>Chiller evaporating temperature.</t>
  </si>
  <si>
    <t>NominalHeatRejectionRate</t>
  </si>
  <si>
    <t>Sum of the refrigeration effect and the heat equivalent of the power input to the compressor.</t>
  </si>
  <si>
    <t>NominalPowerConsumption</t>
  </si>
  <si>
    <t>Nominal total power consumption.</t>
  </si>
  <si>
    <t>CapacityCurve</t>
  </si>
  <si>
    <t>CoefficientOfPerformanceCurve</t>
  </si>
  <si>
    <t>FullLoadRatioCurve</t>
  </si>
  <si>
    <t>Ratio of actual power to full load power as a quadratic function of part load, at certain condensing and evaporating temperature, FracFullLoadPower = f ( PartLoadRatio).</t>
  </si>
  <si>
    <t>NumberOfDrafts</t>
  </si>
  <si>
    <t>Number of the chimney drafts, continuous holes in the chimney through which the air passes, within the single chimney.</t>
  </si>
  <si>
    <t>Thermal transmittance coefficient (U-Value) of an element. Here the total thermal transmittance coefficient through the chimney within the direction of the thermal flow (including all materials).</t>
  </si>
  <si>
    <t>Allowable operational air temperature range.</t>
  </si>
  <si>
    <t>Possible range of airflow that can be delivered.  For cases where there is no airflow across the coil (e.g. electric coil in a floor slab), then the value is zero.</t>
  </si>
  <si>
    <t>NominalSensibleCapacity</t>
  </si>
  <si>
    <t>Nominal sensible capacity.</t>
  </si>
  <si>
    <t>NominalLatentCapacity</t>
  </si>
  <si>
    <t>Nominal latent capacity.</t>
  </si>
  <si>
    <t>NominalUA</t>
  </si>
  <si>
    <t>Nominal UA value.</t>
  </si>
  <si>
    <t>PlacementType</t>
  </si>
  <si>
    <t>PowerSource</t>
  </si>
  <si>
    <t>Type of power driving the compressor.</t>
  </si>
  <si>
    <t>RefrigerantClass</t>
  </si>
  <si>
    <t>RefrigerantType</t>
  </si>
  <si>
    <t>Refrigerant material.</t>
  </si>
  <si>
    <t>p_referencevalue</t>
  </si>
  <si>
    <t>MinimumPartLoadRatio</t>
  </si>
  <si>
    <t>Minimum part load ratio as a fraction of nominal capacity.</t>
  </si>
  <si>
    <t>MaximumPartLoadRatio</t>
  </si>
  <si>
    <t>Maximum part load ratio as a fraction of nominal capacity.</t>
  </si>
  <si>
    <t>CompressorSpeed</t>
  </si>
  <si>
    <t>Compressor speed.</t>
  </si>
  <si>
    <t>Compressor nameplate capacity.</t>
  </si>
  <si>
    <t>IdealCapacity</t>
  </si>
  <si>
    <t>Compressor capacity under ideal conditions.</t>
  </si>
  <si>
    <t>IdealShaftPower</t>
  </si>
  <si>
    <t>Compressor shaft power under ideal conditions.</t>
  </si>
  <si>
    <t>HasHotGasBypass</t>
  </si>
  <si>
    <t>Whether or not hot gas bypass is provided for the compressor. TRUE = Yes, FALSE = No.</t>
  </si>
  <si>
    <t>ImpellerDiameter</t>
  </si>
  <si>
    <t>Diameter of compressor impeller - used to scale performance of geometrically similar compressors.</t>
  </si>
  <si>
    <t>RefrigerantMaterial</t>
  </si>
  <si>
    <t>The refrigerant material used for heat transfer purposes.</t>
  </si>
  <si>
    <t>ExternalSurfaceArea</t>
  </si>
  <si>
    <t>External surface area (both primary and secondary area).</t>
  </si>
  <si>
    <t>InternalSurfaceArea</t>
  </si>
  <si>
    <t>Internal surface area.</t>
  </si>
  <si>
    <t>InternalRefrigerantVolume</t>
  </si>
  <si>
    <t>Internal volume of condenser (refrigerant side).</t>
  </si>
  <si>
    <t>InternalWaterVolume</t>
  </si>
  <si>
    <t>Internal volume of condenser (water side).</t>
  </si>
  <si>
    <t>NominalHeatTransferArea</t>
  </si>
  <si>
    <t>Nominal heat transfer surface area associated with nominal overall heat transfer coefficient.</t>
  </si>
  <si>
    <t>NominalHeatTransferCoefficient</t>
  </si>
  <si>
    <t>Nominal overall heat transfer coefficient associated with nominal heat transfer area.</t>
  </si>
  <si>
    <t>IsFreeHanging</t>
  </si>
  <si>
    <t>Is it free hanging type (not mounted in a false ceiling)?</t>
  </si>
  <si>
    <t>WaterFlowControlSystemType</t>
  </si>
  <si>
    <t>Factory fitted waterflow control system.</t>
  </si>
  <si>
    <t>WaterPressureRange</t>
  </si>
  <si>
    <t>Allowable water circuit working pressure range.</t>
  </si>
  <si>
    <t>NominalCoolingCapacity</t>
  </si>
  <si>
    <t>Nominal cooling capacity.</t>
  </si>
  <si>
    <t>NominalSurroundingTemperatureCooling</t>
  </si>
  <si>
    <t>Nominal surrounding temperature (refers to nominal cooling capacity).</t>
  </si>
  <si>
    <t>NominalSurroundingHumidityCooling</t>
  </si>
  <si>
    <t>Nominal surrounding humidity (refers to nominal cooling capacity).</t>
  </si>
  <si>
    <t>NominalSupplyWaterTemperatureCooling</t>
  </si>
  <si>
    <t>Nominal supply water temperature (refers to nominal cooling capacity).</t>
  </si>
  <si>
    <t>NominalReturnWaterTemperatureCooling</t>
  </si>
  <si>
    <t>Nominal return water temperature (refers to nominal cooling capacity).</t>
  </si>
  <si>
    <t>NominalWaterFlowCooling</t>
  </si>
  <si>
    <t>Nominal water flow (refers to nominal cooling capacity).</t>
  </si>
  <si>
    <t>NominalHeatingCapacity</t>
  </si>
  <si>
    <t>Nominal heating capacity.</t>
  </si>
  <si>
    <t>NominalSurroundingTemperatureHeating</t>
  </si>
  <si>
    <t>Nominal surrounding temperature (refers to nominal heating capacity).</t>
  </si>
  <si>
    <t>NominalSupplyWaterTemperatureHeating</t>
  </si>
  <si>
    <t>Nominal supply water temperature (refers to nominal heating capacity).</t>
  </si>
  <si>
    <t>NominalReturnWaterTemperatureHeating</t>
  </si>
  <si>
    <t>Nominal return water temperature (refers to nominal heating capacity).</t>
  </si>
  <si>
    <t>NominalWaterFlowHeating</t>
  </si>
  <si>
    <t>Nominal water flow (refers to nominal heating capacity).</t>
  </si>
  <si>
    <t>IntegratedLightingType</t>
  </si>
  <si>
    <t>Integrated lighting in cooled beam.</t>
  </si>
  <si>
    <t>PipeConnectionEnum</t>
  </si>
  <si>
    <t>The manner in which the pipe connection is made to the cooled beam.</t>
  </si>
  <si>
    <t>Finish color for cooled beam.</t>
  </si>
  <si>
    <t>CoilLength</t>
  </si>
  <si>
    <t>Length of coil.</t>
  </si>
  <si>
    <t>CoilWidth</t>
  </si>
  <si>
    <t>Width of coil.</t>
  </si>
  <si>
    <t>Nominal cooling tower capacity in terms of heat transfer rate of the cooling tower between air stream and water stream at nominal conditions.</t>
  </si>
  <si>
    <t>CircuitType</t>
  </si>
  <si>
    <t>FlowArrangement</t>
  </si>
  <si>
    <t>SprayType</t>
  </si>
  <si>
    <t>CapacityControl</t>
  </si>
  <si>
    <t>ControlStrategy</t>
  </si>
  <si>
    <t>NumberOfCells</t>
  </si>
  <si>
    <t>Number of cells in one cooling tower unit.</t>
  </si>
  <si>
    <t>BasinReserveVolume</t>
  </si>
  <si>
    <t>Volume between operating and overflow levels in cooling tower basin.</t>
  </si>
  <si>
    <t>LiftElevationDifference</t>
  </si>
  <si>
    <t>Elevation difference between cooling tower sump and the top of the tower.</t>
  </si>
  <si>
    <t>WaterRequirement</t>
  </si>
  <si>
    <t>Make-up water requirements.</t>
  </si>
  <si>
    <t>AmbientDesignDryBulbTemperature</t>
  </si>
  <si>
    <t>Ambient design dry bulb temperature used for selecting the cooling tower.</t>
  </si>
  <si>
    <t>AmbientDesignWetBulbTemperature</t>
  </si>
  <si>
    <t>Ambient design wet bulb temperature used for selecting the cooling tower.</t>
  </si>
  <si>
    <t>Indication on the fragility of the covering (e.g., under fire conditions).  It is given according to the national building code that might provide a classification for fragility.</t>
  </si>
  <si>
    <t>Indication whether the object is made from combustible material (TRUE) or not (FALSE).</t>
  </si>
  <si>
    <t>Fire rating given according to the national fire safety classification.</t>
  </si>
  <si>
    <t>Operation</t>
  </si>
  <si>
    <t>The operational mechanism for the damper operation.</t>
  </si>
  <si>
    <t>Orientation</t>
  </si>
  <si>
    <t>The intended orientation for the damper as specified by the manufacturer.</t>
  </si>
  <si>
    <t>BladeMaterial</t>
  </si>
  <si>
    <t>The material from which the damper blades are constructed.</t>
  </si>
  <si>
    <t>BladeThickness</t>
  </si>
  <si>
    <t>The thickness of the damper blade.</t>
  </si>
  <si>
    <t>SealMaterial</t>
  </si>
  <si>
    <t>The material from which the damper seals are constructed.</t>
  </si>
  <si>
    <t>BladeAction</t>
  </si>
  <si>
    <t>Blade action.</t>
  </si>
  <si>
    <t>BladeShape</t>
  </si>
  <si>
    <t>Blade shape. Flat means triple V-groove.</t>
  </si>
  <si>
    <t>BladeEdge</t>
  </si>
  <si>
    <t>Blade edge.</t>
  </si>
  <si>
    <t>NumberofBlades</t>
  </si>
  <si>
    <t>Number of blades.</t>
  </si>
  <si>
    <t>FaceArea</t>
  </si>
  <si>
    <t>Face area open to the airstream.</t>
  </si>
  <si>
    <t>MaximumAirFlowRate</t>
  </si>
  <si>
    <t>Maximum allowable air flow rate.</t>
  </si>
  <si>
    <t>Temperature range.</t>
  </si>
  <si>
    <t>MaximumWorkingPressure</t>
  </si>
  <si>
    <t>Maximum working pressure.</t>
  </si>
  <si>
    <t>TemperatureRating</t>
  </si>
  <si>
    <t>Temperature rating.</t>
  </si>
  <si>
    <t>Nominal air flow rate.</t>
  </si>
  <si>
    <t>OpenPressureDrop</t>
  </si>
  <si>
    <t>Total pressure drop across damper.</t>
  </si>
  <si>
    <t>LeakageFullyClosed</t>
  </si>
  <si>
    <t>Leakage when fully closed.</t>
  </si>
  <si>
    <t>LossCoefficentCurve</t>
  </si>
  <si>
    <t>Loss coefficient – blade position angle curve; ratio of pressure drop to velocity pressure versus blade angle; C = f (blade angle position).</t>
  </si>
  <si>
    <t>LeakageCurve</t>
  </si>
  <si>
    <t>Leakage versus pressure drop; Leakage = f (pressure).</t>
  </si>
  <si>
    <t>RegeneratedSoundCurve</t>
  </si>
  <si>
    <t>Regenerated sound versus air flow rate.</t>
  </si>
  <si>
    <t>FrameType</t>
  </si>
  <si>
    <t>The type of frame used by the damper (e.g., Standard, Single Flange, Single Reversed Flange, Double Flange, etc.).</t>
  </si>
  <si>
    <t>FrameDepth</t>
  </si>
  <si>
    <t>The length (or depth) of the damper frame.</t>
  </si>
  <si>
    <t>FrameMaterial</t>
  </si>
  <si>
    <t>The material from which the damper frame is constructed.</t>
  </si>
  <si>
    <t>FrameThickness</t>
  </si>
  <si>
    <t>The thickness of the damper frame material.</t>
  </si>
  <si>
    <t>CloseOffRating</t>
  </si>
  <si>
    <t>Close off rating.</t>
  </si>
  <si>
    <t>Reference ID for this specific instance (e.g.  'WWS/VS1/400/001', which indicates the occurrence belongs to system WWS, subsystems VSI/400, and has the component number 001).</t>
  </si>
  <si>
    <t>PortNumber</t>
  </si>
  <si>
    <t>The port index for logically ordering the port within the containing element or element type.</t>
  </si>
  <si>
    <t>ColorCode</t>
  </si>
  <si>
    <t>Name of a color for identifying the connector, if applicable.</t>
  </si>
  <si>
    <t>Reference ID for this specific instance of a distribution system, or sub-system (e.g. 'WWS/VS1', which indicates the system to be WWS, subsystems VSI/400). The reference values depend on the local code of practice.</t>
  </si>
  <si>
    <t>Fire rating for this object. It is given according to the national fire safety code or regulation.</t>
  </si>
  <si>
    <t>DurabilityRating</t>
  </si>
  <si>
    <t>Durability against mechanical stress. It is given according to the national code or regulation.</t>
  </si>
  <si>
    <t>HygrothermalRating</t>
  </si>
  <si>
    <t>Resistence against hygrothermal impact from different temperatures and humidities inside and outside. It is given according to the national code or regulation.</t>
  </si>
  <si>
    <t>Infiltration flowrate of outside air for the filler object based on the area of the filler object at a pressure level of 50 Pascals. It shall be used, if the length of all joints is unknown.</t>
  </si>
  <si>
    <t>HasDrive</t>
  </si>
  <si>
    <t>Indication whether this object has an automatic drive to operate it (TRUE) or no drive (FALSE)</t>
  </si>
  <si>
    <t>Indication whether this object is designed to close automatically after use (TRUE) or not (FALSE).</t>
  </si>
  <si>
    <t>Indication whether the object is designed to provide a smoke stop (TRUE) or not (FALSE).</t>
  </si>
  <si>
    <t>PressureClass</t>
  </si>
  <si>
    <t>Pressure classification as defined by the authority having jurisdiction (e.g., SMACNA, etc.).</t>
  </si>
  <si>
    <t>PressureRange</t>
  </si>
  <si>
    <t>Allowable maximum and minimum working pressure (relative to ambient pressure).</t>
  </si>
  <si>
    <t>Allowable maximum and minimum temperature.</t>
  </si>
  <si>
    <t>Reference ID for this specified type in this project (e.g. type 'A-1').</t>
  </si>
  <si>
    <t>Cross sectional shape. Note that this shape is uniform throughout the length of the segment. For nonuniform shapes, a transition fitting should be used instead.</t>
  </si>
  <si>
    <t>WorkingPressure</t>
  </si>
  <si>
    <t>LongitudinalSeam</t>
  </si>
  <si>
    <t>The type of seam to be used along the longitudinal axis of the duct segment.</t>
  </si>
  <si>
    <t>NominalDiameterOrWidth</t>
  </si>
  <si>
    <t>The nominal diameter or width of the duct segment.</t>
  </si>
  <si>
    <t>NominalHeight</t>
  </si>
  <si>
    <t>The nominal height of the duct segment.</t>
  </si>
  <si>
    <t>Reinforcement</t>
  </si>
  <si>
    <t>The type of reinforcement, if any, used for the duct segment.</t>
  </si>
  <si>
    <t>ReinforcementSpacing</t>
  </si>
  <si>
    <t>The spacing between reinforcing elements.</t>
  </si>
  <si>
    <t>HydraulicDiameter</t>
  </si>
  <si>
    <t>Hydraulic diameter.</t>
  </si>
  <si>
    <t>Length</t>
  </si>
  <si>
    <t>The finished length of the silencer.</t>
  </si>
  <si>
    <t>Weight</t>
  </si>
  <si>
    <t>The weight of the silencer.</t>
  </si>
  <si>
    <t>Possible range of airflow that can be delivered.</t>
  </si>
  <si>
    <t>WorkingPressureRange</t>
  </si>
  <si>
    <t>Allowable minimum and maximum  working pressure (relative to ambient pressure).</t>
  </si>
  <si>
    <t>Allowable minimum and maximum temperature.</t>
  </si>
  <si>
    <t>HasExteriorInsulation</t>
  </si>
  <si>
    <t>TRUE if the silencer has exterior insulation. FALSE if it does not.</t>
  </si>
  <si>
    <t>RatedCurrent</t>
  </si>
  <si>
    <t>The current that a device is designed to handle.</t>
  </si>
  <si>
    <t>RatedVoltage</t>
  </si>
  <si>
    <t>The voltage that a device is designed to handle.</t>
  </si>
  <si>
    <t>NominalFrequencyRange</t>
  </si>
  <si>
    <t>The upper and lower limits of frequency for which the operation of the device is certified.</t>
  </si>
  <si>
    <t>PowerFactor</t>
  </si>
  <si>
    <t>The ratio between the rated electrical power and the product of the rated current and rated voltage</t>
  </si>
  <si>
    <t>ConductorFunction</t>
  </si>
  <si>
    <t>Function of a line conductor to which a device  is intended to be connected where L1, L2 and L3 represent the phase lines according to IEC 60446 notation (sometimes phase lines may be referenced by color [Red, Blue, Yellow] or by number [1, 2, 3] etc). Protective Earth is sometimes also known as CPC or common protective conductor. Note that for an electrical device, a set of line conductor functions may be applied.</t>
  </si>
  <si>
    <t>NumberOfPoles</t>
  </si>
  <si>
    <t>The number of live lines that is intemnded to be handled by the device.</t>
  </si>
  <si>
    <t>HasProtectiveEarth</t>
  </si>
  <si>
    <t>Indicates whether the electrical device has a protective earth connection (=TRUE) or not (= FALSE).</t>
  </si>
  <si>
    <t>IP_Code</t>
  </si>
  <si>
    <t>IEC 60529 (1989) Classification of degrees of protection provided by enclosures (IP Code).</t>
  </si>
  <si>
    <t>InsulationStandardClass</t>
  </si>
  <si>
    <t>Insulation standard classes provides basic protection information against electric shock. Defines levels of insulation required in terms of constructional requirements (creepage and clearance distances) and electrical requirements (compliance with electric strength tests). Basic insulation is considered to be shorted under single fault conditions. The actual values required depend on the working voltage to which the insulation is subjected, as well as other factors. Also indicates whether the electrical device has a protective earth connection.</t>
  </si>
  <si>
    <t>NominalSupplyVoltage</t>
  </si>
  <si>
    <t>The nominal voltage of the supply.</t>
  </si>
  <si>
    <t>NominalSupplyVoltageOffset</t>
  </si>
  <si>
    <t>The maximum and minimum allowed voltage of the supply e.g. boundaries of 380V/440V may be applied for a nominal voltage of 400V.</t>
  </si>
  <si>
    <t>NominalFrequency</t>
  </si>
  <si>
    <t>The nominal frequency of the supply.</t>
  </si>
  <si>
    <t>ConnectedConductorFunction</t>
  </si>
  <si>
    <t>Function of the conductors to which the load is connected.</t>
  </si>
  <si>
    <t>ShortCircuit3PoleMaximumState</t>
  </si>
  <si>
    <t>Maximum 3 pole short circuit current provided at the point of supply.</t>
  </si>
  <si>
    <t>ShortCircuit3PolePowerFactorMaximumState</t>
  </si>
  <si>
    <t>Power factor of the maximum 3 pole short circuit current provided at the point of supply.</t>
  </si>
  <si>
    <t>ShortCircuit2PoleMinimumState</t>
  </si>
  <si>
    <t>Minimum 2 pole short circuit current provided at the point of supply.</t>
  </si>
  <si>
    <t>ShortCircuit2PolePowerFactorMinimumState</t>
  </si>
  <si>
    <t>Power factor of the minimum 2 pole short circuit current provided at the point of supply.</t>
  </si>
  <si>
    <t>ShortCircuit1PoleMaximumState</t>
  </si>
  <si>
    <t>Maximum 1 pole short circuit current provided at the point of supply i.e. the fault between 1 phase and N.</t>
  </si>
  <si>
    <t>ShortCircuit1PolePowerFactorMaximumState</t>
  </si>
  <si>
    <t>Power factor of the maximum 1 pole short circuit current provided at the point of supply i.e. the fault between 1 phase and N.</t>
  </si>
  <si>
    <t>ShortCircuit1PoleMinimumState</t>
  </si>
  <si>
    <t>Minimum 1 pole short circuit current provided at the point of supply i.e. the fault between 1 phase and N.</t>
  </si>
  <si>
    <t>ShortCircuit1PolePowerFactorMinimumState</t>
  </si>
  <si>
    <t>Power factor of the minimum 1 pole short circuit current provided at the point of supply i.e. the fault between 1 phase and N.</t>
  </si>
  <si>
    <t>EarthFault1PoleMaximumState</t>
  </si>
  <si>
    <t>Maximum 1 pole earth fault current provided at the point of supply i.e. the fault between 1 phase and PE/PEN.</t>
  </si>
  <si>
    <t>EarthFault1PolePowerFactorMaximumState</t>
  </si>
  <si>
    <t>Power factor of the maximum 1 pole earth fault  current provided at the point of supply i.e. the fault between 1 phase and PE/PEN.</t>
  </si>
  <si>
    <t>EarthFault1PoleMinimumState</t>
  </si>
  <si>
    <t>Minimum 1 pole earth fault current provided at the point of supply i.e. the fault between 1 phase and PE/PEN.</t>
  </si>
  <si>
    <t>EarthFault1PolePowerFactorMinimumState</t>
  </si>
  <si>
    <t>Power factor of the minimum 1 pole earth fault current provided at the point of supply i.e. the fault between 1 phase and PE/PEN.</t>
  </si>
  <si>
    <t>ElectricGeneratorEfficiency</t>
  </si>
  <si>
    <t>The ratio of output capacity to intake capacity.</t>
  </si>
  <si>
    <t>StartCurrentFactor</t>
  </si>
  <si>
    <t>IEC. Start current factor defines how large the peek starting current will become on the engine. StartCurrentFactor is multiplied to NominalCurrent and we get the start current.</t>
  </si>
  <si>
    <t>MaximumPowerOutput</t>
  </si>
  <si>
    <t>The maximum output power rating of the engine.</t>
  </si>
  <si>
    <t>ElectricMotorEfficiency</t>
  </si>
  <si>
    <t>IEC. Start current factor defines how large the peak starting current will become on the engine. StartCurrentFactor is multiplied to NominalCurrent and to give the start current.</t>
  </si>
  <si>
    <t>StartingTime</t>
  </si>
  <si>
    <t>The time (in s) needed for the motor to reach its rated speed with its driven equipment attached, starting from standstill and at the nominal voltage applied at its terminals.</t>
  </si>
  <si>
    <t>TeTime</t>
  </si>
  <si>
    <t>The maximum time (in s) at which the motor could run with locked rotor when the motor is used in an EX-environment. The time indicates that a protective device should trip before this time when the starting current of the motor is slowing through the device.</t>
  </si>
  <si>
    <t>LockedRotorCurrent</t>
  </si>
  <si>
    <t>Input current when a motor armature is energized but not rotating.</t>
  </si>
  <si>
    <t>MotorEnclosureType</t>
  </si>
  <si>
    <t>A list of the available types of motor enclosure from which that required may be selected.</t>
  </si>
  <si>
    <t>FrameSize</t>
  </si>
  <si>
    <t>Designation of the frame size according to the named range of frame sizes designated at the place of use or according to a given standard.</t>
  </si>
  <si>
    <t>IsGuarded</t>
  </si>
  <si>
    <t>Indication of whether the motor enclosure is guarded (= TRUE) or not (= FALSE).</t>
  </si>
  <si>
    <t>HasPartWinding</t>
  </si>
  <si>
    <t>Indication of whether the motor is single speed, i.e. has a single winding (= FALSE) or multi-speed i.e.has part winding (= TRUE) .</t>
  </si>
  <si>
    <t>DeliveryType</t>
  </si>
  <si>
    <t>Determines how the accessory will be delivered to the site.</t>
  </si>
  <si>
    <t>CorrosionTreatment</t>
  </si>
  <si>
    <t>Determines corrosion treatment for metal components. This property is provided if the requirement needs to be expressed (a) independently of a material specification and (b) as a mere requirements statement rather than a workshop design/ processing feature.</t>
  </si>
  <si>
    <t>The source of energy.</t>
  </si>
  <si>
    <t>HeatExchangeArea</t>
  </si>
  <si>
    <t>Heat exchange area.</t>
  </si>
  <si>
    <t>Make-up water requirement.</t>
  </si>
  <si>
    <t>EffectivenessTable</t>
  </si>
  <si>
    <t>Total heat transfer effectiveness curve as a function of the primary air flow rate.</t>
  </si>
  <si>
    <t>AirPressureDropCurve</t>
  </si>
  <si>
    <t>Air pressure drop as function of air flow rate.</t>
  </si>
  <si>
    <t>WaterPressDropCurve</t>
  </si>
  <si>
    <t>Water pressure drop as function of water flow rate.</t>
  </si>
  <si>
    <t>EvaporatorMediumType</t>
  </si>
  <si>
    <t>EvaporatorCoolant</t>
  </si>
  <si>
    <t>The fluid used for the coolant in the evaporator.</t>
  </si>
  <si>
    <t>Internal volume of evaporator (refrigerant side).</t>
  </si>
  <si>
    <t>Internal volume of evaporator (water side).</t>
  </si>
  <si>
    <t>MotorDriveType</t>
  </si>
  <si>
    <t>CapacityControlType</t>
  </si>
  <si>
    <t>NominalTotalPressure</t>
  </si>
  <si>
    <t>Nominal total pressure rise across the fan.</t>
  </si>
  <si>
    <t>NominalStaticPressure</t>
  </si>
  <si>
    <t>The static pressure within the air stream that the fan must overcome to insure designed circulation of air.</t>
  </si>
  <si>
    <t>NominalRotationSpeed</t>
  </si>
  <si>
    <t>Nominal fan wheel speed.</t>
  </si>
  <si>
    <t>NominalPowerRate</t>
  </si>
  <si>
    <t>Nominal fan power rate.</t>
  </si>
  <si>
    <t>OperationalCriteria</t>
  </si>
  <si>
    <t>Time of operation at maximum operational ambient air temperature.</t>
  </si>
  <si>
    <t>PressureCurve</t>
  </si>
  <si>
    <t>Pressure rise = f (flow rate).</t>
  </si>
  <si>
    <t>EfficiencyCurve</t>
  </si>
  <si>
    <t>Fan efficiency =f (flow rate).</t>
  </si>
  <si>
    <t>Weight of filter.</t>
  </si>
  <si>
    <t>InitialResistance</t>
  </si>
  <si>
    <t>Initial new filter fluid resistance (i.e., pressure drop at the maximum air flowrate across the filter when the filter is new per ASHRAE Standard 52.1).</t>
  </si>
  <si>
    <t>FinalResistance</t>
  </si>
  <si>
    <t>Filter fluid resistance when replacement is required (i.e., Pressure drop at the maximum air flowrate across the filter when the filter needs replacement per ASHRAE Standard 52.1).</t>
  </si>
  <si>
    <t>Allowable operation ambient fluid temperature range.</t>
  </si>
  <si>
    <t>FlowRateRange</t>
  </si>
  <si>
    <t>Possible range of fluid flowrate that can be delivered.</t>
  </si>
  <si>
    <t>NominalFilterFaceVelocity</t>
  </si>
  <si>
    <t>Filter face velocity.</t>
  </si>
  <si>
    <t>NominalMediaSurfaceVelocity</t>
  </si>
  <si>
    <t>Average fluid velocity at the media surface.</t>
  </si>
  <si>
    <t>NominalPressureDrop</t>
  </si>
  <si>
    <t>Total pressure drop across the filter.</t>
  </si>
  <si>
    <t>NominalFlowrate</t>
  </si>
  <si>
    <t>Nominal fluid flow rate through the filter.</t>
  </si>
  <si>
    <t>NominalParticleGeometricMeanDiameter</t>
  </si>
  <si>
    <t>Particle geometric mean diameter associated with nominal efficiency.</t>
  </si>
  <si>
    <t>NominalParticleGeometricStandardDeviation</t>
  </si>
  <si>
    <t>Particle geometric standard deviation associated with nominal efficiency.</t>
  </si>
  <si>
    <t>ReadOutType</t>
  </si>
  <si>
    <t>Indication of the form that readout from the meter takes. In the case of a dial read out, this may comprise multiple dials that give a cumulative reading and/or a mechanical odometer.</t>
  </si>
  <si>
    <t>RemoteReading</t>
  </si>
  <si>
    <t>Indicates whether the meter has a connection for remote reading through connection of a communication device (set TRUE) or not (set FALSE).</t>
  </si>
  <si>
    <t>Description</t>
  </si>
  <si>
    <t>Specific description of this type of furniture.</t>
  </si>
  <si>
    <t>Style</t>
  </si>
  <si>
    <t>Description of the furniture style.</t>
  </si>
  <si>
    <t>The nominal height of the furniture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t>
  </si>
  <si>
    <t>NominalLength</t>
  </si>
  <si>
    <t>The nominal length of the furniture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t>
  </si>
  <si>
    <t>The nominal depth of the furniture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t>
  </si>
  <si>
    <t>MainColor</t>
  </si>
  <si>
    <t>The main color of the furniture of this type.</t>
  </si>
  <si>
    <t>IsBuiltIn</t>
  </si>
  <si>
    <t>Indicates whether the furniture type is intended to be 'built in' i.e. physically attached to a building or facility (= TRUE) or not i.e. Loose and movable (= FALSE).</t>
  </si>
  <si>
    <t>Arrangement</t>
  </si>
  <si>
    <t>The weight of the humidifier.</t>
  </si>
  <si>
    <t>NominalMoistureGain</t>
  </si>
  <si>
    <t>Nominal rate of water vapor added into the airstream.</t>
  </si>
  <si>
    <t>Nominal rate of air flow into which water vapor is added.</t>
  </si>
  <si>
    <t>InternalControl</t>
  </si>
  <si>
    <t>Internal modulation control.</t>
  </si>
  <si>
    <t>SaturationEfficiencyCurve</t>
  </si>
  <si>
    <t>Saturation efficiency as a function of the air flow rate.</t>
  </si>
  <si>
    <t>Air pressure drop versus air-flow rate.</t>
  </si>
  <si>
    <t>NominalBodyLength</t>
  </si>
  <si>
    <t>Nominal or quoted length, measured along the x-axis of the local coordinate system of the object, of the body of the object.</t>
  </si>
  <si>
    <t>NominalBodyWidth</t>
  </si>
  <si>
    <t>Nominal or quoted length, measured along the y-axis of the local coordinate system of the object, of the body of the object.</t>
  </si>
  <si>
    <t>NominalBodyDepth</t>
  </si>
  <si>
    <t>Nominal or quoted =length, measured along the z-axis of the local coordinate system of the object, of the body of the object.</t>
  </si>
  <si>
    <t>InletConnectionSize</t>
  </si>
  <si>
    <t>Size of the inlet connection.</t>
  </si>
  <si>
    <t>OutletConnectionSize</t>
  </si>
  <si>
    <t>Size of the outlet connection.</t>
  </si>
  <si>
    <t>CoverLength</t>
  </si>
  <si>
    <t>The length measured along the x-axis in the local coordinate system or the radius (in the case of a circular shape in plan) of the cover of the oil interceptor.</t>
  </si>
  <si>
    <t>CoverWidth</t>
  </si>
  <si>
    <t>The length measured along the x-axis in the local coordinate system of the cover of the oil interceptor.</t>
  </si>
  <si>
    <t>VentilatingPipeSize</t>
  </si>
  <si>
    <t>Size of the ventilating pipe(s).</t>
  </si>
  <si>
    <t>NumberOfGangs</t>
  </si>
  <si>
    <t>Number of slots available for switches/outlets (most commonly 1, 2, 3, or 4).</t>
  </si>
  <si>
    <t>ClearDepth</t>
  </si>
  <si>
    <t>Clear unobstructed depth available for cable inclusion within the junction box.</t>
  </si>
  <si>
    <t>ShapeType</t>
  </si>
  <si>
    <t>Shape of the junction box.</t>
  </si>
  <si>
    <t>PlacingType</t>
  </si>
  <si>
    <t>Location at which the type of junction box can be located.</t>
  </si>
  <si>
    <t>Method of mounting to be adopted for the type of junction box.</t>
  </si>
  <si>
    <t>Indication of whether the junction box type is allowed for exposure to outdoor elements (set TRUE where external exposure is allowed).</t>
  </si>
  <si>
    <t>ContributedLuminousFlux</t>
  </si>
  <si>
    <t>Luminous flux is a photometric measure of radiant flux, i.e. the volume of light emitted from a light source. Luminous flux is measured either for the interior as a whole or for a part of the interior (partial luminous flux for a solid angle). All other photometric parameters are derivatives of luminous flux. Luminous flux is measured in lumens (lm). The luminous flux is given as a nominal value for each lamp.</t>
  </si>
  <si>
    <t>LightEmitterNominalPower</t>
  </si>
  <si>
    <t>Light emitter nominal power.</t>
  </si>
  <si>
    <t>LampMaintenanceFactor</t>
  </si>
  <si>
    <t>Non recoverable losses of luminous flux of a lamp due to lamp depreciation; i.e. the decreasing of light output of a luminaire due to aging and dirt.</t>
  </si>
  <si>
    <t>LampBallastType</t>
  </si>
  <si>
    <t>LampCompensationType</t>
  </si>
  <si>
    <t>Identifies the form of compensation used for power factor correction and radio suppression.</t>
  </si>
  <si>
    <t>ColorAppearance</t>
  </si>
  <si>
    <t>In both the DIN and CIE standards, artificial light sources are classified in terms of their color appearance. To the human eye they all appear to be white; the difference can only be detected by direct comparison. Visual performance is not directly affected by differences in color appearance.</t>
  </si>
  <si>
    <t>Spectrum</t>
  </si>
  <si>
    <t>The spectrum of radiation describes its composition with regard to wavelength. Light, for example, as the portion of electromagnetic radiation that is visible to the human eye, is radiation with wavelengths in the range of approx. 380 to 780 nm (1 nm = 10 m). The corresponding range of colours varies from violet to indigo, blue, green, yellow, orange, and red. These colours form a continuous spectrum, in which the various spectral sectors merge into each other.</t>
  </si>
  <si>
    <t>ColorTemperature</t>
  </si>
  <si>
    <t>The color temperature of any source of radiation is defined as the temperature (in Kelvin) of a black-body or Planckian radiator whose radiation has the same chromaticity as the source of radiation. Often the values are only approximate color temperatures as the black-body radiator cannot emit radiation of every chromaticity value. The color temperatures of the commonest artificial light sources range from less than 3000K (warm white) to 4000K (intermediate) and over 5000K (daylight).</t>
  </si>
  <si>
    <t>ColorRenderingIndex</t>
  </si>
  <si>
    <t>The CRI indicates how well a light source renders eight standard colors compared to perfect reference lamp with the same color temperature. The CRI scale ranges from 1 to 100, with 100 representing perfect rendering properties.</t>
  </si>
  <si>
    <t>Number of sources .</t>
  </si>
  <si>
    <t>Wattage on whole lightfitting device with all sources intact.</t>
  </si>
  <si>
    <t>A list of the available types of mounting for light fixtures from which that required may be selected.</t>
  </si>
  <si>
    <t>A list of the available types of placing specification for light fixtures from which that required may be selected.</t>
  </si>
  <si>
    <t>The arithmetical allowance made for depreciation of lamps and reflective equipment from their initial values due to dirt, fumes, or age.</t>
  </si>
  <si>
    <t>MaximumPlenumSensibleLoad</t>
  </si>
  <si>
    <t>Maximum or Peak sensible thermal load contributed to the conditioned space by the light fixture.</t>
  </si>
  <si>
    <t>MaximumSpaceSensibleLoad</t>
  </si>
  <si>
    <t>Maximum or Peak sensible thermal load contributed to return air plenum by the light fixture.</t>
  </si>
  <si>
    <t>SensibleLoadToRadiant</t>
  </si>
  <si>
    <t>Percent of sensible thermal load to radiant heat.</t>
  </si>
  <si>
    <t>MolecularWeight</t>
  </si>
  <si>
    <t>Molecular weight of material (typically gas).</t>
  </si>
  <si>
    <t>Porosity</t>
  </si>
  <si>
    <t>The void fraction of the total volume occupied by material (Vbr - Vnet)/Vbr.</t>
  </si>
  <si>
    <t>MassDensity</t>
  </si>
  <si>
    <t>Material mass density.</t>
  </si>
  <si>
    <t>Reference ID for this specified type in this project (e.g. type 'A-1'). Used to store the non-classification driven internal construction type.</t>
  </si>
  <si>
    <t>Purpose</t>
  </si>
  <si>
    <t>Indication of the purpose for that opening, e.g. 'ventilation', 'access', etc.</t>
  </si>
  <si>
    <t>ProtectedOpening</t>
  </si>
  <si>
    <t>Indication whether the opening is considered to be protected under fire safety considerations. If (TRUE) it counts as a protected opening under the applicable building code, (FALSE) otherwise.</t>
  </si>
  <si>
    <t>IsPluggableOutlet</t>
  </si>
  <si>
    <t>Indication of whether the outlet accepts a loose plug connection (= TRUE) or whether it is directly connected (= FALSE) or whether the form of connection has not yet been determined (= UNKNOWN).</t>
  </si>
  <si>
    <t>The test or rated pressure classification of the fitting.</t>
  </si>
  <si>
    <t>FittingLossFactor</t>
  </si>
  <si>
    <t>A factor that determines the pressure loss due to friction through the fitting.</t>
  </si>
  <si>
    <t>Working pressure.</t>
  </si>
  <si>
    <t>The nominal diameter of the pipe segment.</t>
  </si>
  <si>
    <t>The actual inner diameter of the pipe.</t>
  </si>
  <si>
    <t>The actual outer diameter of the pipe.</t>
  </si>
  <si>
    <t>Standard</t>
  </si>
  <si>
    <t>UseInDiscrimination</t>
  </si>
  <si>
    <t>AtexVerified</t>
  </si>
  <si>
    <t>An indication whether the tripping_unit is verified to be applied in EX-environment or not.</t>
  </si>
  <si>
    <t>OldDevice</t>
  </si>
  <si>
    <t>Indication whether the protection_ unit is out-dated or not. If not out-dated, the device is still for sale.</t>
  </si>
  <si>
    <t>LimitingTerminalSize</t>
  </si>
  <si>
    <t>The maximum terminal size capacity of the device.</t>
  </si>
  <si>
    <t>Allowable range of volume of fluid being pumped against the resistance specified.</t>
  </si>
  <si>
    <t>FlowResistanceRange</t>
  </si>
  <si>
    <t>Allowable range of frictional resistance against which the fluid is being pumped.</t>
  </si>
  <si>
    <t>ConnectionSize</t>
  </si>
  <si>
    <t>The connection size of the to and from the pump.</t>
  </si>
  <si>
    <t>Allowable operational range of the fluid temperature.</t>
  </si>
  <si>
    <t>NetPositiveSuctionHead</t>
  </si>
  <si>
    <t>Minimum liquid pressure at the pump inlet to prevent cavitation.</t>
  </si>
  <si>
    <t>Pump rotational speed under nominal conditions.</t>
  </si>
  <si>
    <t>Required headroom clearance for the passageway according to the applicable building code or additional requirements.</t>
  </si>
  <si>
    <t>Indication whether the surface finish is designed to prevent slippery (TRUE) or not (FALSE).</t>
  </si>
  <si>
    <t>Headroom</t>
  </si>
  <si>
    <t>ClearWidth</t>
  </si>
  <si>
    <t>CounterSlope</t>
  </si>
  <si>
    <t>Fire rating for this object. It is given according to the national fire safety classification.</t>
  </si>
  <si>
    <t>ShadingDeviceType</t>
  </si>
  <si>
    <t>Specifies the type of shading device.</t>
  </si>
  <si>
    <t>MechanicalOperated</t>
  </si>
  <si>
    <t>Indication whether the element is operated machanically (TRUE) or not, i.e. manually  (FALSE).</t>
  </si>
  <si>
    <t>Thermal transmittance coefficient (U-Value) of a material of a certain thickness for this element.</t>
  </si>
  <si>
    <t>SolarTransmittance</t>
  </si>
  <si>
    <t>(Tsol): The ratio of incident solar radiation that directly passes through a shading system (also named τe). Note the following equation Asol + Rsol + Tsol = 1</t>
  </si>
  <si>
    <t>VisibleLightTransmittance</t>
  </si>
  <si>
    <t>Fraction of the visible light that passes the shading system  at normal incidence. It is a value without unit.</t>
  </si>
  <si>
    <t>SolarReflectance</t>
  </si>
  <si>
    <t>(Rsol): The ratio of incident solar radiation that is reflected by a shading system (also named ρe). Note the following equation Asol + Rsol + Tsol = 1</t>
  </si>
  <si>
    <t>VisibleLightReflectance</t>
  </si>
  <si>
    <t>Fraction of the visible light that is reflected by the glazing at normal incidence. It is a value without unit.</t>
  </si>
  <si>
    <t>Roughness</t>
  </si>
  <si>
    <t>A measure of the vertical deviations of the surface.</t>
  </si>
  <si>
    <t>SurfaceColor</t>
  </si>
  <si>
    <t>The color of the surface.</t>
  </si>
  <si>
    <t>The area of site utilization expressed as a maximum value according to local building codes.</t>
  </si>
  <si>
    <t>SiteCoverageRatio</t>
  </si>
  <si>
    <t>The ratio of the utilization,  TotalArea / BuildableArea, expressed as a maximum value. The ratio value may be used to derive BuildableArea.</t>
  </si>
  <si>
    <t>FloorAreaRatio</t>
  </si>
  <si>
    <t>The ratio of all floor areas to the buildable area as the maximum floor area utilization of the site as a maximum value according to local building codes.</t>
  </si>
  <si>
    <t>Allowed maximum height of buildings on this site - according to local building codes.</t>
  </si>
  <si>
    <t>Total planned area for the site. Used for programming the site space.</t>
  </si>
  <si>
    <t>Indication on how the flames spread around the surface, It is given according to the national building code that governs the fire behaviour for materials.</t>
  </si>
  <si>
    <t>Thermal transmittance coefficient (U-Value) of a material. Here the total thermal transmittance coefficient through the slab (including all materials).</t>
  </si>
  <si>
    <t>Indication whether the object is designed to serve as a fire compartmentation (TRUE) or not (FALSE).</t>
  </si>
  <si>
    <t>Total planned gross area for the space. Used for programming the space.</t>
  </si>
  <si>
    <t>Total planned net area for the space. Used for programming the space.</t>
  </si>
  <si>
    <t>Indication whether this space (in case of e.g., a toilet) is designed to serve as a publicly accessible space, e.g., for a public toilet (TRUE) or not (FALSE).</t>
  </si>
  <si>
    <t>Indication whether this space (in case of e.g., a toilet) is designed to serve as an accessible space for handicapped people, e.g., for a public toilet (TRUE) or not (FALSE). This information is often used to declare the need for access for the disabled and for special design requirements of this space.</t>
  </si>
  <si>
    <t>Indicates how the space heater is designed to be placed.</t>
  </si>
  <si>
    <t>TemperatureClassification</t>
  </si>
  <si>
    <t>HeatTransferDimension</t>
  </si>
  <si>
    <t>Indicates how heat is transmitted according to the shape of the space heater.</t>
  </si>
  <si>
    <t>HeatTransferMedium</t>
  </si>
  <si>
    <t>Enumeration defining the heat transfer medium if applicable.</t>
  </si>
  <si>
    <t>Enumeration defining the energy source or fuel combusted to generate heat if applicable.  Note: hydronic heaters shall use UNSET; dual-use hydronic/electric heaters shall use ELECTRICITY.</t>
  </si>
  <si>
    <t>BodyMass</t>
  </si>
  <si>
    <t>Overall body mass of the heater.</t>
  </si>
  <si>
    <t>ThermalMassHeatCapacity</t>
  </si>
  <si>
    <t>Product of component mass and specific heat.</t>
  </si>
  <si>
    <t>OutputCapacity</t>
  </si>
  <si>
    <t>Total nominal heat output as listed by the manufacturer.</t>
  </si>
  <si>
    <t>ThermalEfficiency</t>
  </si>
  <si>
    <t>Overall Thermal Efficiency is defined as gross energy output of the heat transfer device divided by the energy input.</t>
  </si>
  <si>
    <t>NumberOfPanels</t>
  </si>
  <si>
    <t>Number of panels.</t>
  </si>
  <si>
    <t>NumberOfSections</t>
  </si>
  <si>
    <t>Number of vertical sections, measured in the direction of flow.</t>
  </si>
  <si>
    <t>Total number of the risers included in the stair.</t>
  </si>
  <si>
    <t>Total number of treads included in the stair.</t>
  </si>
  <si>
    <t>TreadLength</t>
  </si>
  <si>
    <t>NosingLength</t>
  </si>
  <si>
    <t>Horizontal distance from the front of the tread to the riser underneath. It is the overhang of the tread.</t>
  </si>
  <si>
    <t>WalkingLineOffset</t>
  </si>
  <si>
    <t>TreadLengthAtOffset</t>
  </si>
  <si>
    <t>TreadLengthAtInnerSide</t>
  </si>
  <si>
    <t>WaistThickness</t>
  </si>
  <si>
    <t>Minimum thickness of the stair flight, measured perpendicular to the slope of the flight to the inner corner of riser and tread. It is a pre-calculated value, in case of inconsistencies, the value derived from the shape representation shall take precedence.</t>
  </si>
  <si>
    <t>Total number of the risers included in the stair flight.</t>
  </si>
  <si>
    <t>Total number of treads included in the stair flight.</t>
  </si>
  <si>
    <t>Number of gangs/buttons on this switch.</t>
  </si>
  <si>
    <t>SwitchFunction</t>
  </si>
  <si>
    <t>Indicates types of switches which differs in functionality.</t>
  </si>
  <si>
    <t>HasLock</t>
  </si>
  <si>
    <t>Indication of whether a switching device has a key operated lock (=TRUE) or not (= FALSE).</t>
  </si>
  <si>
    <t>IsIlluminated</t>
  </si>
  <si>
    <t>An indication of whether there is an illuminated indicator to show that the switch is on (=TRUE) or not (= FALSE).</t>
  </si>
  <si>
    <t>Legend</t>
  </si>
  <si>
    <t>A text inscribed or applied to the switch as a legend to indicate purpose or function.</t>
  </si>
  <si>
    <t>SetPoint</t>
  </si>
  <si>
    <t>IsUsed</t>
  </si>
  <si>
    <t>Indicates whether the element is being used in a workstation (= TRUE) or not.(= FALSE).</t>
  </si>
  <si>
    <t>GroupCode</t>
  </si>
  <si>
    <t>e.g. panels, worksurfaces, storage, etc.</t>
  </si>
  <si>
    <t>NominalWidth</t>
  </si>
  <si>
    <t>The nominal width of the system furniture elements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t>
  </si>
  <si>
    <t>The nominal height of the system furniture elements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t>
  </si>
  <si>
    <t>Finishing</t>
  </si>
  <si>
    <t>The finishing applied to system furniture elements of this type e.g. walnut, fabric.</t>
  </si>
  <si>
    <t>AccessType</t>
  </si>
  <si>
    <t>StorageType</t>
  </si>
  <si>
    <t>Defines the general material category intended to be stored.</t>
  </si>
  <si>
    <t>NominalLengthOrDiameter</t>
  </si>
  <si>
    <t>The nominal length or, in the case of a vertical cylindrical tank, the nominal diameter of the tank.</t>
  </si>
  <si>
    <t>NominalWidthOrDiameter</t>
  </si>
  <si>
    <t>The total nominal or design volumetric capacity of the tank.</t>
  </si>
  <si>
    <t>EffectiveCapacity</t>
  </si>
  <si>
    <t>The total effective or actual volumetric capacity of the tank.</t>
  </si>
  <si>
    <t>OperatingWeight</t>
  </si>
  <si>
    <t>Operating weight of the tank including all of its contents.</t>
  </si>
  <si>
    <t>PatternType</t>
  </si>
  <si>
    <t>Defines the types of pattern (or shape of a tank that may be specified.</t>
  </si>
  <si>
    <t>EndShapeType</t>
  </si>
  <si>
    <t>Defines the types of end shapes that can be used for preformed tanks. The convention for reading these enumerated values is that for a vertical cylinder, the first value is the base and the second is the top; for a horizontal cylinder, the order of reading should be left to right. For a speherical tank, the value UNSET should be used.</t>
  </si>
  <si>
    <t>FirstCurvatureRadius</t>
  </si>
  <si>
    <t>FirstCurvatureRadius should be defined as the base or left side radius of curvature value.</t>
  </si>
  <si>
    <t>SecondCurvatureRadius</t>
  </si>
  <si>
    <t>SecondCurvatureRadius should be defined as the top or right side radius of curvature value.</t>
  </si>
  <si>
    <t>PrimaryVoltage</t>
  </si>
  <si>
    <t>The voltage that is going to be transformed and that runs into the transformer on the primary side.</t>
  </si>
  <si>
    <t>SecondaryVoltage</t>
  </si>
  <si>
    <t>The voltage that has been transformed and is running out of the transformer on the secondary side.</t>
  </si>
  <si>
    <t>PrimaryCurrent</t>
  </si>
  <si>
    <t>The current that is going to be transformed and that runs into the transformer on the primary side.</t>
  </si>
  <si>
    <t>SecondaryCurrent</t>
  </si>
  <si>
    <t>The current that has been transformed and is running out of the transformer on the secondary side.</t>
  </si>
  <si>
    <t>PrimaryFrequency</t>
  </si>
  <si>
    <t>The frequency that is going to be transformed and that runs into the transformer on the primary side.</t>
  </si>
  <si>
    <t>SecondaryFrequency</t>
  </si>
  <si>
    <t>The frequency that has been transformed and is running out of the transformer on the secondary side.</t>
  </si>
  <si>
    <t>PrimaryApparentPower</t>
  </si>
  <si>
    <t>The power in VA (volt ampere) that has been transformed and that runs into the transformer on the primary side.</t>
  </si>
  <si>
    <t>SecondaryApparentPower</t>
  </si>
  <si>
    <t>The power in VA (volt ampere) that has been transformed and is running out of the transformer on the secondary side.</t>
  </si>
  <si>
    <t>MaximumApparentPower</t>
  </si>
  <si>
    <t>Maximum apparent power/capacity in VA (volt ampere).</t>
  </si>
  <si>
    <t>SecondaryCurrentType</t>
  </si>
  <si>
    <t>A list of the secondary current types that can result from transformer output.</t>
  </si>
  <si>
    <t>ShortCircuitVoltage</t>
  </si>
  <si>
    <t>A complex number that specifies the real and imaginary parts of the short-circuit voltage at rated current of a transformer given in %.</t>
  </si>
  <si>
    <t>RealImpedanceRatio</t>
  </si>
  <si>
    <t>ImaginaryImpedanceRatio</t>
  </si>
  <si>
    <t>TransformerVectorGroup</t>
  </si>
  <si>
    <t>IsNeutralPrimaryTerminalAvailable</t>
  </si>
  <si>
    <t>An indication of whether the neutral point of the primary winding is available as a terminal (=TRUE) or not (= FALSE).</t>
  </si>
  <si>
    <t>IsNeutralSecondaryTerminalAvailable</t>
  </si>
  <si>
    <t>An indication of whether the neutral point of the secondary winding is available as a terminal (=TRUE) or not (= FALSE).</t>
  </si>
  <si>
    <t>CapacityPeople</t>
  </si>
  <si>
    <t>Capacity of the transportation element measured in numbers of person.</t>
  </si>
  <si>
    <t>CapacityWeight</t>
  </si>
  <si>
    <t>Capacity of the transport element measured by weight.</t>
  </si>
  <si>
    <t>NumberOfRows</t>
  </si>
  <si>
    <t>Number of tube rows in the tube bundle assembly.</t>
  </si>
  <si>
    <t>StaggeredRowSpacing</t>
  </si>
  <si>
    <t>Staggered tube row spacing.</t>
  </si>
  <si>
    <t>InLineRowSpacing</t>
  </si>
  <si>
    <t>In-line tube row spacing.</t>
  </si>
  <si>
    <t>NumberOfCircuits</t>
  </si>
  <si>
    <t>Number of parallel fluid tube circuits.</t>
  </si>
  <si>
    <t>FoulingFactor</t>
  </si>
  <si>
    <t>Fouling factor of the tubes in the tube bundle.</t>
  </si>
  <si>
    <t>ThermalConductivity</t>
  </si>
  <si>
    <t>The thermal conductivity of the tube.</t>
  </si>
  <si>
    <t>Length of the tubes in the tube bundle.</t>
  </si>
  <si>
    <t>Volume</t>
  </si>
  <si>
    <t>Total volume of fluid in the tubes and their headers.</t>
  </si>
  <si>
    <t>Nominal diameter or width of the tubes in the tube bundle.</t>
  </si>
  <si>
    <t>OutsideDiameter</t>
  </si>
  <si>
    <t>Actual outside diameter of the tube in the tube bundle.</t>
  </si>
  <si>
    <t>InsideDiameter</t>
  </si>
  <si>
    <t>Actual inner diameter of the tube in the tube bundle.</t>
  </si>
  <si>
    <t>HorizontalSpacing</t>
  </si>
  <si>
    <t>Horizontal spacing between tubes in the tube bundle.</t>
  </si>
  <si>
    <t>VerticalSpacing</t>
  </si>
  <si>
    <t>Vertical spacing between tubes in the tube bundle.</t>
  </si>
  <si>
    <t>HasTurbulator</t>
  </si>
  <si>
    <t>TRUE if the tube has a turbulator, FALSE if it does not.</t>
  </si>
  <si>
    <t>Mode</t>
  </si>
  <si>
    <t>Table mapping operation mode identifiers to descriptive labels, which may be used for interpreting Pset_UnitaryControlElementPHistory.Mode.</t>
  </si>
  <si>
    <t>ValvePattern</t>
  </si>
  <si>
    <t>ValveOperation</t>
  </si>
  <si>
    <t>ValveMechanism</t>
  </si>
  <si>
    <t>Size</t>
  </si>
  <si>
    <t>The size of the connection to the valve (or to each connection for faucets, mixing valves, etc.).</t>
  </si>
  <si>
    <t>BodyMaterial</t>
  </si>
  <si>
    <t>Material from which the body of the valve is constructed.</t>
  </si>
  <si>
    <t>TestPressure</t>
  </si>
  <si>
    <t>The maximum pressure to which the valve has been subjected under test.</t>
  </si>
  <si>
    <t>The normally expected maximum working pressure of the valve.</t>
  </si>
  <si>
    <t>FlowCoefficient</t>
  </si>
  <si>
    <t>Flow coefficient (the quantity of fluid that passes through a fully open valve at unit pressure drop), typically expressed as the Kv or Cv value for the valve.</t>
  </si>
  <si>
    <t>VibrationTransmissibility</t>
  </si>
  <si>
    <t>The vibration transmissibility percentage.</t>
  </si>
  <si>
    <t>IsolatorStaticDeflection</t>
  </si>
  <si>
    <t>Static deflection of the vibration isolator.</t>
  </si>
  <si>
    <t>IsolatorCompressibility</t>
  </si>
  <si>
    <t>The compressibility of the vibration isolator.</t>
  </si>
  <si>
    <t>Height of the vibration isolator before tha application of load.</t>
  </si>
  <si>
    <t>MaximumSupportedWeight</t>
  </si>
  <si>
    <t>The maximum weight that can be carried by the vibration isolator.</t>
  </si>
  <si>
    <t>Indicates whether the object extend to the structure above (TRUE) or not (FALSE).</t>
  </si>
  <si>
    <t>HasSillExternal</t>
  </si>
  <si>
    <t>Indication whether the window opening has an external sill (TRUE) or not (FALSE).</t>
  </si>
  <si>
    <t>HasSillInternal</t>
  </si>
  <si>
    <t>Indication whether the window opening has an internal sill (TRUE) or not (FALSE).</t>
  </si>
  <si>
    <t>Indication whether this object is designed to serve as an exit in the case of fire (TRUE) or not (FALSE). Here it defines an exit window in accordance to the national building code.</t>
  </si>
  <si>
    <t>WorkStartTime</t>
  </si>
  <si>
    <t>The default time of day a task is scheduled to start. For presentation purposes, if the start time of a task matches the WorkStartTime, then applications may choose to display the date only. Conversely when entering dates without specifying time, applications may automatically append the WorkStartTime.</t>
  </si>
  <si>
    <t>WorkFinishTime</t>
  </si>
  <si>
    <t>The default time of day a task is scheduled to finish. For presentation purposes, if the finish time of a task matches the WorkFinishTime, then applications may choose to display the date only. Conversely when entering dates without specifying time, applications may automatically append the WorkFinishTime.</t>
  </si>
  <si>
    <t>WorkDayDuration</t>
  </si>
  <si>
    <t>The elapsed time within a worktime-based day. For presentation purposes, applications may choose to display IfcTask durations in work days where IfcTaskTime.DurationType=WORKTIME. This value must be less than or equal to 24 hours (an elapsed day); if omitted then 8 hours is assumed.</t>
  </si>
  <si>
    <t>WorkWeekDuration</t>
  </si>
  <si>
    <t>The elapsed time within a worktime-based week. For presentation purposes, applications may choose to display IfcTask durations in work weeks where IfcTaskTime.DurationType=WORKTIME. This value must be less than or equal to 168 hours (an elapsed week); if omitted then 40 hours is assumed.</t>
  </si>
  <si>
    <t>WorkMonthDuration</t>
  </si>
  <si>
    <t>The elapsed time within a worktime-based month. For presentation purposes, applications may choose to display IfcTask durations in work months where IfcTaskTime.DurationType=WORKTIME. This value must be less than or equal to 744 hours (an elapsed month of 31 days); if omitted then 160 hours is assumed.</t>
  </si>
  <si>
    <t>Indication whether the element is designed for use in the exterior (TRUE) or not (FALSE). If (TRUE) it is an external zone at the outside of the building.</t>
  </si>
  <si>
    <t>Total planned gross area for the zone. Used for programming the zone.</t>
  </si>
  <si>
    <t>Total planned net area for the zone. Used for programming the zone.</t>
  </si>
  <si>
    <t>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t>
  </si>
  <si>
    <t>Reference ID for this specified type in this project (e.g. type 'A-1'), Also referred to as construction type. It should be provided as an alternative to the name of the object type, if the software does not support object types.</t>
  </si>
  <si>
    <t>Properties common to the definition of all occurrences of IfcTransportElement with the predefined type =ELEVATOR</t>
  </si>
  <si>
    <t>Characteristics of linear actuation of an actuator History: Replaces Pset_LinearActuator</t>
  </si>
  <si>
    <t>Characteristics of rotational actuation of an actuator History: Replaces Pset_RotationalActuator</t>
  </si>
  <si>
    <t>Terminal box arrangement. SingleDuct: Terminal box receives warm or cold air from a single air supply duct. DualDuct: Terminal box receives warm and cold air from separate air supply ducts.</t>
  </si>
  <si>
    <t>Air terminal type common attributes. SoundLevel attribute deleted in IFC2x2 Pset Addendum: Use IfcSoundProperties instead.</t>
  </si>
  <si>
    <t>Discharge direction of the air terminal.  Parallel: discharges parallel to mounting surface designed so that flow attaches to the surface. Perpendicular:  discharges away from mounting surface. Adjustable: both parallel and perpendicular discharge.</t>
  </si>
  <si>
    <t>The way the air terminal is mounted to the ceiling, wall, etc.  Surface: mounted to the surface of something (e.g., wall, duct, etc.). Flat flush: mounted flat and flush with a surface. Lay-in: mounted in a lay-in type ceiling (e.g., a dropped ceiling grid).</t>
  </si>
  <si>
    <t>Clear span for this object.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t>
  </si>
  <si>
    <t>Slope angle - relative to horizontal (0.0 degrees).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t>
  </si>
  <si>
    <t>Rotation against the longitudinal axis - relative to the global Z direction for all beams that are non-vertical in regard to the global coordinate system (Profile direction equals global Z is Roll = 0.)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  Note: new property in IFC4</t>
  </si>
  <si>
    <t>Thermal transmittance coefficient (U-Value) of the element. Here the total thermal transmittance coefficient through the beam within the direction of the thermal flow (including all materials).  Note: new property in IFC4</t>
  </si>
  <si>
    <t>Boiler performance history common attributes. WaterQuality attribute deleted in IFC2x2 Pset Addendum: Use IfcWaterProperties instead. CombustionProductsMaximulLoad and CombustionProductsPartialLoad attributes deleted in IFC2x2 Pset Addendum: Use IfcProductsOfCombustionProperties instead.</t>
  </si>
  <si>
    <t>Boiler type common attributes. SoundLevel attribute deleted in IFC2x2 Pset Addendum: Use IfcSoundProperties instead. PrimaryEnergySource and AuxiliaryEnergySource attributes deleted in IFC2x2 Pset Addendum: Use IfcEnergyProperties, IfcFuelProperties, etc. instead.</t>
  </si>
  <si>
    <t>Occupancy type for this object. It is defined according to the presiding national building code.</t>
  </si>
  <si>
    <t>The number of storeys within a building. Captured for those cases where the IfcBuildingStorey entity is not used. Note that if IfcBuilingStorey is asserted and the number of storeys in a building can be determined from it, then this approach should be used in preference to setting a property for the number of storeys.</t>
  </si>
  <si>
    <t>Thermal transmittance coefficient (U-Value) of the element. It is the total thermal transmittance coefficient through the building element proxy within the direction of the thermal flow (including all materials).  Note: new property in IFC4</t>
  </si>
  <si>
    <t>Indication whether this object has an automatic sprinkler protection (TRUE) or not (FALSE). It should only be given, if the property SprinklerProtection is set to TRUE.</t>
  </si>
  <si>
    <t>An open carrier segment on which cables are carried on a ladder structure. HISTORY: IFC4 - NominalLength deleted. To be handled as a quantity measure.</t>
  </si>
  <si>
    <t>An (typically) open carrier segment onto which cables are laid.  HISTORY: IFC4 - NominalLength deleted. To be handled as a quantity measure</t>
  </si>
  <si>
    <t>An enclosed carrier segment with one or more compartments into which cables are placed. HISTORY: IFC4 - NominalLength deleted. To be handled as a quantity measure</t>
  </si>
  <si>
    <t>An enclosed tubular carrier segment through which cables are pulled. HISTORY: IFC4 - NominalLength deleted. To be handled as a quantity measure.</t>
  </si>
  <si>
    <t>Chiller cooling capacity is a function of condensing temperature and evaporating temperature, data is in table form, Capacity = f (TempCon, TempEvp), capacity = a1+b1*Tei+c1*Tei^2+d1*Tci+e1*Tci^2+f1*Tei*Tci.  This table uses multiple input variables; to represent, both DefiningValues and DefinedValues lists are null and IfcTable is attached using IfcPropertyConstraintRelationship and IfcMetric.  Columns are specified in the following order:  1.IfcPowerMeasure:Capacity 2.IfcThermodynamicTemperatureMeasure:CondensingTemperature 3.IfcThermodynamicTemperatureMeasure:EvaporatingTemperature</t>
  </si>
  <si>
    <t>Chiller coefficient of performance (COP) is function of condensing temperature and evaporating temperature, data is in table form, COP= f (TempCon, TempEvp), COP = a2+b2*Tei+c2*Tei^2+d2*Tci+e2*Tci^2+f2*Tei*Tci.  This table uses multiple input variables; to represent, both DefiningValues and DefinedValues lists are null and IfcTable is attached using IfcPropertyConstraintRelationship and IfcMetric.  Columns are specified in the following order:  1.IfcPositiveRatioMeasure:CoefficientOfPerformance 2.IfcThermodynamicTemperatureMeasure:CondensingTemperature 3.IfcThermodynamicTemperatureMeasure:EvaporatingTemperature</t>
  </si>
  <si>
    <t>Coil performance history common attributes. Sound attribute deleted in IFC2x2 Pset Addendum: Use IfcSoundProperties instead.</t>
  </si>
  <si>
    <t>Indicates the placement of the coil.   FLOOR indicates an under floor heater (if coil type is WATERHEATINGCOIL or ELECTRICHEATINGCOIL);  CEILING indicates a cooling ceiling (if coil type is WATERCOOLINGCOIL); UNIT indicates that the coil is part of a cooling or heating unit, like cooled beam, etc.</t>
  </si>
  <si>
    <t>Slope angle - relative to horizontal (0.0 degrees).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t>
  </si>
  <si>
    <t>Rotation against the longitudinal axis - relative to the global  X direction for all columns that are vertical in regard to the global coordinate system (Profile direction equals global X is Roll = 0.). For all non-vertical columns the following applies:  Roll is relative to the global Z direction f(Profile direction of non-vertical columns that equals global Z is Roll = 0.)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  Note: new property in IFC4</t>
  </si>
  <si>
    <t>Thermal transmittance coefficient (U-Value) of the element. Here the total thermal transmittance coefficient through the column within the direction of the thermal flow (including all materials).  Nore: new property in IFC4</t>
  </si>
  <si>
    <t>Refrigerant class used by the compressor.  CFC: Chlorofluorocarbons. HCFC: Hydrochlorofluorocarbons. HFC: Hydrofluorocarbons.</t>
  </si>
  <si>
    <t>Refrigerant class used by the condenser.  CFC: Chlorofluorocarbons. HCFC: Hydrochlorofluorocarbons. HFC: Hydrofluorocarbons.</t>
  </si>
  <si>
    <t>Cooled beam common attributes. SoundLevel and SoundAttenuation attributes deleted in IFC2x2 Pset Addendum: Use IfcSoundProperties instead.</t>
  </si>
  <si>
    <t>Cooling tower type common attributes. WaterRequirement attribute unit type modified in IFC2x2 Pset Addendum.</t>
  </si>
  <si>
    <t>OpenCircuit: Exposes water directly to the cooling atmosphere. CloseCircuit: The fluid is separated from the atmosphere by a heat exchanger. Wet: The air stream or the heat exchange surface is evaporatively cooled. Dry: No evaporation into the air stream. DryWet: A combination of a dry tower and a wet tower.</t>
  </si>
  <si>
    <t>CounterFlow: Air and water flow enter in different directions. CrossFlow: Air and water flow are perpendicular. ParallelFlow: air and water flow enter in same directions.</t>
  </si>
  <si>
    <t>SprayFilled: Water is sprayed into airflow. SplashTypeFill: water cascades over successive rows of splash bars. FilmTypeFill: water flows in a thin layer over closely spaced sheets.</t>
  </si>
  <si>
    <t>FanCycling: Fan is cycled on and off to control duty. TwoSpeedFan: Fan is switched between low and high speed to control duty. VariableSpeedFan: Fan speed is varied to control duty. DampersControl: Dampers modulate the air flow to control duty. BypassValveControl: Bypass valve modulates the water flow to control duty. MultipleSeriesPumps: Turn on/off multiple series pump to control duty. TwoSpeedPump: Switch between high/low pump speed to control duty. VariableSpeedPump: vary pump speed to control duty.</t>
  </si>
  <si>
    <t>FixedExitingWaterTemp: The capacity is controlled to maintain a fixed exiting water temperature. WetBulbTempReset: The set-point is reset based on the wet-bulb temperature.</t>
  </si>
  <si>
    <t>Acoustic rating for this object. It is giving according to the national building code. It indicates the sound transmission resistance of this object by an index ration (instead of providing full sound absorbtion values).</t>
  </si>
  <si>
    <t>Flammability Rating for this object. It is given according to the national building code that governs the rating of flammability for materials.</t>
  </si>
  <si>
    <t>Thermal transmittance coefficient (U-Value) of an element.  Here the total thermal transmittance coefficient through the covering (including all materials).</t>
  </si>
  <si>
    <t>Finish selection for this object. Here specification of the surface finish for informational purposes.</t>
  </si>
  <si>
    <t>Acoustic rating for this object. It is provided according to the national building code. It indicates the sound transmission resistance of this object by an index ratio (instead of providing full sound absorbtion values).</t>
  </si>
  <si>
    <t>Thermal transmittance coefficient (U-Value) of a material. Here the total thermal transmittance coefficient through the wall (including all materials).</t>
  </si>
  <si>
    <t>Control damper type attributes. Pset renamed from Pset_DamperTypeControl to Pset_DamperTypeControlDamper in IFC2x2 Pset Addendum.</t>
  </si>
  <si>
    <t>Fire damper type attributes. Pset renamed from Pset_DamperTypeFire to Pset_DamperTypeFireDamper in IFC2x2 Pset Addendum.</t>
  </si>
  <si>
    <t>Combination Fire and Smoke damper type attributes. New Pset in IFC2x2 Pset Addendum.</t>
  </si>
  <si>
    <t>Smoke damper type attributes. Pset renamed from Pset_DamperTypeSmoke to Pset_DamperTypeSmokeDamper in IFC2x2 Pset Addendum.</t>
  </si>
  <si>
    <t>This property set is used to define the general characteristics of the duct design parameters within a system. HISTORY: New property set in IFC Release 2.0.  Renamed from Pset_DuctDesignCriteria in IFC4.</t>
  </si>
  <si>
    <t>Index based rating system indicating security level. It is giving according to the national building code.</t>
  </si>
  <si>
    <t>Thermal transmittance coefficient (U-Value) of a material. It applies to the total door construction.</t>
  </si>
  <si>
    <t>Fraction of the glazing area relative to the total area of the filling element.  It shall be used, if the glazing area is not given separately for all panels within the filling element.</t>
  </si>
  <si>
    <t>Indication that this object is designed to be accessible by the handicapped.  It is giving according to the requirements of the national building code.</t>
  </si>
  <si>
    <t>Indication whether this object is designed to serve as an exit in the case of fire (TRUE) or not (FALSE). Here it defines an exit door in accordance to the national building code.</t>
  </si>
  <si>
    <t>Duct silencer type common attributes. InsertionLoss and RegeneratedSound attributes deleted in IFC2x2 Pset Addendum: Use IfcSoundProperties instead.</t>
  </si>
  <si>
    <t>Environmental impact indicators are related to a given “functional unit” (ISO 14040 concept). An example of functional unit is a Double glazing window with PVC frame and the unit to consider is one square meter of opening elements filled by this product”. Indicators values are valid for the whole life cycle or only a specific phase (see LifeCyclePhase property). Values of all the indicators are expressed per year according to the expected service life. The first five properties capture the characteristics of the functional unit. The following properties are related to environmental indicators. There is a consensus agreement international for the five one. Last ones are not yet fully and formally agreed at the international level.</t>
  </si>
  <si>
    <t>The following properties capture environmental impact values of an element. They correspond to the indicators defined into Pset_EnvironmentalImpactIndicators.  Environmental impact values are obtained multiplying indicator value per unit by the relevant quantity of the element.</t>
  </si>
  <si>
    <t>Evaporative cooler type common attributes. Sound attribute deleted in IFC2x2 Pset Addendum: Use IfcSoundProperties instead. WaterRequirement attribute unit type modified in IFC2x2 Pset Addendum.</t>
  </si>
  <si>
    <t>CounterFlow: Air and water flow enter in different directions.  CrossFlow: Air and water flow are perpendicular. ParallelFlow: Air and water flow enter in same directions.</t>
  </si>
  <si>
    <t>ColdLiquid: Evaporator is using liquid type of fluid to exchange heat with refrigerant. ColdAir: Evaporator is using air to exchange heat with refrigerant.</t>
  </si>
  <si>
    <t>Refrigerant class used by the compressor. CFC: Chlorofluorocarbons. HCFC: Hydrochlorofluorocarbons. HFC: Hydrofluorocarbons.</t>
  </si>
  <si>
    <t>Fan performance history attributes. Sound attribute deleted in IFC2x2 Pset Addendum: Use IfcSoundProperties instead.</t>
  </si>
  <si>
    <t>Motor drive type: DIRECTDRIVE: Direct drive.  BELTDRIVE: Belt drive.  COUPLING: Coupling.  OTHER: Other type of motor drive.  UNKNOWN: Unknown motor drive type.</t>
  </si>
  <si>
    <t>InletVane: Control by adjusting inlet vane. VariableSpeedDrive: Control by variable speed drive.  BladePitchAngle: Control by adjusting blade pitch angle. TwoSpeed: Control by switch between high and low speed. DischargeDamper: Control by modulating discharge damper.</t>
  </si>
  <si>
    <t>Device, fitted to a pipe, through which a temporary supply of water may be provided (BS6100 330 6107)  For further details on fire hydrants, see www.firehydrant.org</t>
  </si>
  <si>
    <t>A supporting framework on which a hose may be wound (BS6100 155 8201).  Note that the service provided by the hose (water/foam) is determined by the context of the system onto which the hose reel is connected.</t>
  </si>
  <si>
    <t>Defines the basic flow arrangements for the heat exchanger:  COUNTERFLOW: Counterflow heat exchanger arrangement.  CROSSFLOW: Crossflow heat exchanger arrangement.  PARALLELFLOW: Parallel flow heat exchanger arrangement.  MULTIPASS: Multipass flow heat exchanger arrangement.  OTHER: Other type of heat exchanger flow arrangement not defined above.</t>
  </si>
  <si>
    <t>Humidifier performance history attributes. Sound attribute deleted in IFC2x2 Pset Addendum: Use IfcSoundProperties instead.</t>
  </si>
  <si>
    <t>Humidifier type common attributes. WaterProperties attribute renamed to WaterRequirement and unit type modified in IFC2x2 Pset Addendum.</t>
  </si>
  <si>
    <t>Humidifier application.  Fixed: Humidifier installed in a ducted flow distribution system. Portable: Humidifier is not installed in a ducted flow distribution system.</t>
  </si>
  <si>
    <t>A junction box is an enclosure within which cables are connected.  History: New in IFC4</t>
  </si>
  <si>
    <t>A lamp is a component within a light fixture that is designed to emit light.   History: Name changed from Pset_LampEmitterTypeCommon in IFC 2x3.</t>
  </si>
  <si>
    <t>The type of ballast used to stabilise gas discharge by limiting the current during operation and to deliver the necessary striking voltage for starting. Ballasts are needed to operate Discharge Lamps such as Fluorescent, Compact Fluorescent, High-pressure Mercury, Metal Halide and High-pressure Sodium Lamps.  Magnetic ballasts are chokes which limit the current passing through a lamp connected in series on the principle of self-induction. The resultant current and power are decisive for the efficient operation of the lamp. A specially designed ballast is required for every type of lamp to comply with lamp rating in terms of Luminous Flux, Color Appearance and service life. The two types of magnetic ballasts for fluorescent lamps are KVG Conventional   (EC-A series) and VVG Low-loss ballasts (EC-B series). Low-loss ballasts have a higher efficiency, which means reduced ballast losses and a lower thermal load. Electronic ballasts are used to run fluorescent lamps at high frequencies (approx. 35 - 40 kHz).</t>
  </si>
  <si>
    <t>Common data for light fixtures. History: IFC4 - Article number and manufacturer specific information deleted. Use Pset_ManufacturerTypeInformation. ArticleNumber instead.   Load properties moved from Pset_LightFixtureTypeThermal (deleted).</t>
  </si>
  <si>
    <t>Defines properties of individual instances of manufactured products that may be given by the manufacturer. HISTORY: IFC 2x4: AssemblyPlace property added. This property does not need to be asserted if Pset_ManufacturerTypeInformation is allocated to the type and the AssemblyPlace property is asserted there.</t>
  </si>
  <si>
    <t>Defines characteristics of types (ranges) of manufactured products that may be given by the manufacturer. Note that the term 'manufactured' may also be used to refer to products that are supplied and identified by the supplier or that are assembled off site by a third party provider.  HISTORY: This property set replaces the entity IfcManufacturerInformation from previous IFC releases. IFC 2x4: AssemblyPlace property added.</t>
  </si>
  <si>
    <t>This is a collection of mechanical properties applicable to wood-based materials for beam-like products, especially laminated materials like glulam and LVL. Anisotropy of such materials is taken into account by different properties according to grain direction and load types.  All values shall be given for a standardized service condition, a standardized load duration and a standardized reference size of the member according to local design codes.  NOTE: In cases where mechanical material properties are graduated for different given reference sizes, separate instances of IfcExtendedMaterialProperties and IfcMaterial have to be used for each required graduation. Mechanically differing versions of a material are treated as different materials.  References to the orientation of grain or lay-up correspond to material orientation given by geometrical or topological representation of element objects or types, especially IfcMemberType and IfcStructuralMember.</t>
  </si>
  <si>
    <t>Clear span for this object. The shape information is provided in addition to the shape representation and the geometric parameters used within. In cases of inconsistency between the geometric parameters and the shape properties, provided in the attached property, the geometric parameters take precedence.</t>
  </si>
  <si>
    <t>Slope angle - relative to horizontal (0.0 degrees). The shape information is provided in addition to the shape representation and the geometric parameters used within. In cases of inconsistency between the geometric parameters and the shape properties, provided in the attached property, the geometric parameters take precedence.</t>
  </si>
  <si>
    <t>Rotation against the longitudinal axis - relative to the global Z direction for all members that are non-vertical in regard to the global coordinate system (Profile direction equals global Z is Roll = 0.) The shape information is provided in addition to the shape representation and the geometric parameters used within. In cases of inconsistency between the geometric parameters and the shape properties, provided in the attached property, the geometric parameters take precedence. Note: new property in IFC4.</t>
  </si>
  <si>
    <t>Thermal transmittance coefficient (U-Value) of a material. Here the total thermal transmittance coefficient through the member within the direction of the thermal flow (including all materials). Note: new property in IFC4.</t>
  </si>
  <si>
    <t>Indication whether this object is designed to serve as an exit in the case of fire (TRUE) or not (FALSE). Here whether the space (in case of e.g., a corridor) is designed to serve as an exit space, e.g., for fire escape purposes.</t>
  </si>
  <si>
    <t>A permit is a document that allows permission to gain access to an area or carry out work in a situation where security or other access restrictions apply. HISTORY: IFC4 EndDate added. PermitType, PermitDuration, StartTime and EndTime are deleted.</t>
  </si>
  <si>
    <t>This is a collection of geometric properties of hollow core section profiles of precast concrete elements, to be used in conjunction with IfcArbitraryProfileDefWithVoids when profile designation alone does not fulfill the information requirements.    In all cases, the cores are symmetrically distributed on either side of the plank center line, irrespective of whether the number of cores is odd or even. For planks with a center core with different geometry to that of the other cores, provide the property CenterCoreSpacing. When the number of cores is even, no Center Core properties shall be asserted.  Key chamfers and draft chamfer are all 45 degree chamfers.  The CoreTopRadius and CoreBaseRadius parameters can be derived and are therefore not listed in the property set. They are shown to define that the curves are arcs. The parameters for the center core are the same as above, but with the prefix Center.</t>
  </si>
  <si>
    <t>A property agreement is an agreement that enables the occupation of a property for a period of time.  The objective is to capture the information within an  agreement that is relevant to a facilities manager. Design and construction information associated with the property is not considered. A property agreement may be applied to an instance of IfcSpatialStructureElement including to compositions defined through the IfcSpatialStructureElement.Element.CompositionEnum.  Note that the associated actors are captured by the IfcOccupant class.</t>
  </si>
  <si>
    <t>Tripping functions are applied to electronic tripping units (i.e. tripping units having type property sets for electronic tripping defined). They are not applied to thermal, thermal magnetic or RCD tripping units. This property set represent the ground fault protection (G-curve) of an electronic protection device</t>
  </si>
  <si>
    <t>Tripping functions are applied to electronic tripping units (i.e. tripping units having type property sets for electronic tripping defined). They are not applied to thermal, thermal magnetic or RCD tripping units. This property set represent the instantaneous time protection (I-curve) of an electronic protection device.</t>
  </si>
  <si>
    <t>Tripping functions are applied to electronic tripping units (i.e. tripping units having type property sets for electronic tripping defined). They are not applied to thermal, thermal magnetic or RCD tripping units. This property set represent the long time protection (L-curve) of an electronic protection device</t>
  </si>
  <si>
    <t>Tripping functions are applied to electronic tripping units (i.e. tripping units having type property sets for electronic tripping defined). They are not applied to thermal, thermal magnetic or RCD tripping units. This property set represent the short time protection (S-curve) of an electronic protection device.</t>
  </si>
  <si>
    <t>The designation of the standard applicable for the definition of the characteristics of the tripping_unit.</t>
  </si>
  <si>
    <t>An indication whether the time/current tripping information can be applied in a discrimination analysis or not.</t>
  </si>
  <si>
    <t>Height of the object. It is the upper hight of the railing above the floor or stair. The size information is provided in addition to the shape representation and the geometric parameters used within. In cases of inconsistency between the geometric parameters and the size properties, provided in the attached property set, the geometric parameters take precedence.</t>
  </si>
  <si>
    <t>Diameter of the object. It is the diameter of the handrail of the railing. The size information is provided in addition to the shape representation and the geometric parameters used within. In cases of inconsistency between the geometric parameters and the size properties, provided in the attached property set, the geometric parameters take precedence. Here the diameter of the hand or guardrail within the railing.</t>
  </si>
  <si>
    <t>Required sloping angle of the object  - relative to horizontal (0.0 degrees). Required maximum slope for the passageway according to the applicable building code or additional requirements.</t>
  </si>
  <si>
    <t>Indication whether this object is designed to serve as an exit in the case of fire (TRUE) or not (FALSE). Here it defines an exit ramp in accordance to the national building code.</t>
  </si>
  <si>
    <t>Indication that this object is designed to be accessible by the handicapped.  Set to (TRUE) if this ramp is rated as handicap accessible  according the local building codes, otherwise (FALSE).</t>
  </si>
  <si>
    <t>Actual headroom clearance for the passageway according to the current design.  The shape information is provided in addition to the shape representation and the geometric parameters used within. In cases of inconsistency between the geometric parameters and the shape properties, provided in the attached property, the geometric parameters take precedence.</t>
  </si>
  <si>
    <t>Actual clear width measured as the clear space for accessibility and egress; it is a measured distance betwen the two handrails or the wall and a handrail on a ramp. The shape information is provided in addition to the shape representation and the geometric parameters used within. In cases of inconsistency between the geometric parameters and the shape properties, provided in the attached property, the geometric parameters take precedence.</t>
  </si>
  <si>
    <t>Sloping angle of the object  - relative to horizontal (0.0 degrees).  Actual maximum slope for the passageway according to the current design. The shape information is provided in addition to the shape representation and the geometric parameters used within. In cases of inconsistency between the geometric parameters and the shape properties, provided in the attached property, the geometric parameters take precedence.</t>
  </si>
  <si>
    <t>Sloping angle of the object, measured perpendicular to the slope  - relative to horizontal (0.0 degrees).  Actual maximum slope for the passageway measured perpendicular to the direction of travel according to the current design. The shape information is provided in addition to the shape representation and the geometric parameters used within. In cases of inconsistency between the geometric parameters and the shape properties, provided in the attached property, the geometric parameters take precedence.  Note: new property in IFC4.</t>
  </si>
  <si>
    <t>An indication of exposure to mischance, peril, menace, hazard or loss.   HISTORY: Extended in IFC2x3  There are various types of risk that may be encountered and there may be several instances of Pset_Risk associated in an instance of an IfcProcess. Specification of this property set incorporates the values of the Incom risk analysis matrix (satisfying AS/NZS 4360) together with additional identified requirements.</t>
  </si>
  <si>
    <t>Thermal transmittance coefficient (U-Value) of a material. Here the total thermal transmittance coefficient through the roof surface (including all materials).</t>
  </si>
  <si>
    <t>Angle of the slab to the horizontal when used as a component for the roof (specified as 0 degrees or not asserted for cases where the slab is not used as a roof component).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t>
  </si>
  <si>
    <t>Space heater type common attributes. SoundLevel attribute deleted in IFC2x2 Pset Addendum: Use IfcSoundProperties instead.  Properties added in IFC4.</t>
  </si>
  <si>
    <t>Enumeration defining the temperature classification of the space heater surface temperature. low temperature - surface temperature is relatively low, usually heated by hot water or electricity. high temperature - surface temperature is relatively high, usually heated by gas or steam.</t>
  </si>
  <si>
    <t>Vertical distance from tread to tread.  The riser height is supposed to be equal for all steps of a stair or stair flight.</t>
  </si>
  <si>
    <t>Horizontal distance from the front of the thread to the front of the next tread.  The tread length is supposed to be equal for all steps of the stair or stair flight at the walking line.</t>
  </si>
  <si>
    <t>Offset of the walking line from the inner side of the flight.  Note: the walking line may have a own shape representation (in case of inconsistencies, the value derived from the shape representation shall take precedence).</t>
  </si>
  <si>
    <t>Length of treads at a given offset. Walking line position is given by the 'WalkingLineOffset'. The resulting value should normally be identical with TreadLength, it may be given in addition, if the walking line offset for building code calculations is different from that used in design.</t>
  </si>
  <si>
    <t>Minimum length of treads at the inner side of the winder.  Only relevant in case of winding flights, for straight flights it is identical with IfcStairFlight.TreadLength. It is a pre-calculated value, in case of inconsistencies, the value derived from the shape representation shall take precedence.</t>
  </si>
  <si>
    <t>Indication whether this object is designed to serve as an exit in the case of fire (TRUE) or not (FALSE). Here it defines an exit stair in accordance to the national building code.</t>
  </si>
  <si>
    <t>Indication that this object is designed to be accessible by the handicapped.  Set to (TRUE) if this stair is rated as handicap accessible  according the local building codes, otherwise (FALSE). Accessibility maybe provided by additional means.</t>
  </si>
  <si>
    <t>Indicates the setpoint and label.  For toggle switches, there are two positions, 0 for off and 1 for on.  For dimmer switches, the values may indicate the fully-off and full-on positions, where missing integer values in between are interpolated.   For selector switches, the range indicates the available positions.   An IfcTable may be attached (using IfcMetric and IfcPropertyConstraintRelationship) containing columns of the specified header names and types: 'Position' (IfcInteger): The discrete setpoint level. 'Sink' (IfcLabel): The Name of the switched input port (IfcDistributionPort with FlowDirection=SINK). 'Source' (IfcLabel): The Name of the switched output port (IfcDistributionPort with FlowDirection=SOURCE). 'Ratio' (IfcNormalizedRatioMeasure): The ratio of power at the setpoint where 0.0 is off and 1.0 is fully on.</t>
  </si>
  <si>
    <t>A switch disconnector is a switch which in the open position satisfies the isolating requirements specified for a disconnector.  History: Property 'HasVisualIndication' changed to 'IsIlluminated' to conform with property name for toggle switch</t>
  </si>
  <si>
    <t>Defines the types of access (or cover) to a tank that may be specified.  Note that covers are generally specified for rectangular tanks. For cylindrical tanks, access will normally be via a manhole.</t>
  </si>
  <si>
    <t>The nominal width or, in the case of a horizontal cylindrical tank, the nominal diameter of the tank.  Note: Not required for a vertical cylindrical tank.</t>
  </si>
  <si>
    <t>The nominal depth of the tank.  Note: Not required for a horizontal cylindrical tank.</t>
  </si>
  <si>
    <t>Number of sections used in the construction of the tank. Default is 1.  Note: All sections assumed to be the same size.</t>
  </si>
  <si>
    <t>Fixed vessel manufactured as a single unit with one or more compartments for storing a liquid.  Pset renamed from Pset_TankTypePreformedTank to Pset_TankTypePreformed in IFC2x2 Pset Addendum.</t>
  </si>
  <si>
    <t>Fixed vessel constructed from sectional parts with one or more compartments for storing a liquid.  Note (1): All sectional construction tanks are considered to be rectangular by default. Note (2): Generally, it is not expected that sectional construction tanks will be used for the purposes of gas storage.  Pset renamed from Pset_TankTypeSectionalTank to Pset_TankTypeSectional in IFC2x2 Pset Addendum.</t>
  </si>
  <si>
    <t>The ratio between the real part of the zero sequence impedance and the real part of the positive impedance (i.e. real part of the short-circuit voltage) of the transformer. Used for three-phase transformer which includes a N-conductor.</t>
  </si>
  <si>
    <t>The ratio between the imaginary part of the zero sequence impedance and the imaginary part of the positive impedance (i.e. imaginary part of the short-circuit voltage) of the transformer. Used for three-phase transformer which includes a N-conductor.</t>
  </si>
  <si>
    <t>List of the possible vector groups for the transformer from which that required may be set. Values in the enumeration list follow a standard international code where the first letter  describes how the primary windings are connected, the second letter describes how the secondary windings are connected, and the numbers describe the rotation of voltages and currents from the primary to the secondary side in multiples of 30 degrees.  D: means that the windings are delta-connected. Y: means that the windings are star-connected.  Z: means that the windings are zig-zag connected (a special start-connected providing low reactance of the transformer);  The connectivity is only relevant for three-phase transformers.</t>
  </si>
  <si>
    <t>Indication whether this object is designed to serve as an exit in the case of fire (TRUE) or not (FALSE). Here whether the transport element (in case of e.g., a lift) is designed to serve as a fire exit, e.g., for fire escape purposes.</t>
  </si>
  <si>
    <t>Finned tube bundle type attributes. Contains the attributes related to the fins attached to a tube in a finned tube bundle such as is commonly found in coils.</t>
  </si>
  <si>
    <t>Air conditioning unit equipment type attributes. Note that these attributes were formely Pset_PackagedACUnit prior to IFC2x2. HeatingEnergySource attribute deleted in IFC2x2 Pset Addendum: Use IfcEnergyProperties, IfcFuelProperties, etc. instead.</t>
  </si>
  <si>
    <t>Air handler unitary equipment type attributes. Note that these attributes were formerly Pset_AirHandler prior to IFC2x2.</t>
  </si>
  <si>
    <t>Valve used to release air from a pipe or fitting.  Note that an air release valve is constrained to have a single port pattern</t>
  </si>
  <si>
    <t>The configuration of the ports of a valve according to either the linear route taken by a fluid flowing through the valve or by the number of ports where:  SINGLEPORT: Valve that has a single entry port from the system that it serves, the exit port being to the surrounding environment. ANGLED_2_PORT: Valve in which the direction of flow is changed through 90 degrees. STRAIGHT_2_PORT: Valve in which the flow is straight through. STRAIGHT_3_PORT: Valve with three separate ports. CROSSOVER_4_PORT: Valve with 4 separate ports.</t>
  </si>
  <si>
    <t>The method of valve operation where:  DROPWEIGHT: A valve that is closed by the action of a weighted lever being released, the weight normally being prevented from dropping by being held by a wire, the closure normally being made by the action of heat on a fusible link in the wire FLOAT: A valve that is opened and closed by the action of a float that rises and falls with water level. The float may be a ball attached to a lever or other mechanism HYDRAULIC: A valve that is opened and closed by hydraulic actuation LEVER: A valve that is opened and closed by the action of a lever rotating the gate within the valve. LOCKSHIELD: A valve that requires the use of a special lockshield key for opening and closing, the operating mechanism being protected by a shroud during normal operation. MOTORIZED: A valve that is opened and closed by the action of an electric motor on an actuator PNEUMATIC: A valve that is opened and closed by pneumatic actuation SOLENOID: A valve that is normally held open by a magnetic field in a coil acting on the gate but that is closed immediately if the electrical current generating the magnetic field is removed.  SPRING: A valve that is normally held in position by the pressure of a spring on a plate but that may be caused to open if the pressure of the fluid is sufficient to overcome the spring pressure.  THERMOSTATIC: A valve in which the ports are opened or closed to maintain a required predetermined temperature. WHEEL: A valve that is opened and closed by the action of a wheel moving the gate within the valve.</t>
  </si>
  <si>
    <t>The mechanism by which the valve function is achieved where:  BALL: Valve that has a ported ball that can be turned relative to the body seat ports. BUTTERFLY: Valve in which a streamlined disc pivots about a diametric axis. CONFIGUREDGATE: Screwdown valve in which the closing gate is shaped in a configured manner to have a more precise control of pressure and flow change across the valve. GLAND: Valve with a tapered seating, in which a rotatable plug is retained by means of a gland and gland packing. GLOBE: Screwdown valve that has a spherical body. LUBRICATEDPLUG: Plug valve in which a lubricant is injected under pressure between the plug face and the body. NEEDLE: Valve for regulating the flow in or from a pipe, in which a slender cone moves along the axis of flow to close against a fixed conical seat. PARALLELSLIDE: Screwdown valve that has a machined plate that slides in formed grooves to form a seal. PLUG: Valve that has a ported plug that can be turned relative to the body seat ports. WEDGEGATE: Screwdown valve that has a wedge shaped plate fitting into tapered guides to form a seal.</t>
  </si>
  <si>
    <t>Valve that flushes a predetermined quantity of water to cleanse a WC, urinal or slop hopper. Note that a flushing valve is constrained to have a 2 port  pattern.</t>
  </si>
  <si>
    <t>Valve that is used to isolate system components. Note that an isolating valve is constrained to have a 2 port  pattern.</t>
  </si>
  <si>
    <t>Valve that reduces the pressure of a fluid immediately downstream of its position in a pipeline to a preselected value or by a predetermined ratio. Note that a pressure reducing valve is constrained to have a 2 port  pattern.</t>
  </si>
  <si>
    <t>Spring or weight loaded valve that automatically discharges to a safe place fluid that has built up to excessive pressure in pipes or fittings. Note that a pressure relief valve is constrained to have a single port pattern.</t>
  </si>
  <si>
    <t>Revit Parameter</t>
  </si>
  <si>
    <t>Revit Shared Parameter</t>
  </si>
  <si>
    <t>Revit System Parameter</t>
  </si>
  <si>
    <t>--</t>
  </si>
  <si>
    <t>Default Sill Height</t>
  </si>
  <si>
    <t>IFC Parameters</t>
  </si>
  <si>
    <t>Keynote</t>
  </si>
  <si>
    <t>Cost</t>
  </si>
  <si>
    <t>Identity Data</t>
  </si>
  <si>
    <t>Assembly Code</t>
  </si>
  <si>
    <t>Depth</t>
  </si>
  <si>
    <t>Width</t>
  </si>
  <si>
    <t>Rough Height</t>
  </si>
  <si>
    <t>Rough Width</t>
  </si>
  <si>
    <t>Drop Down List</t>
  </si>
  <si>
    <t>Wall Closure</t>
  </si>
  <si>
    <t>Text</t>
  </si>
  <si>
    <t>Construction Type</t>
  </si>
  <si>
    <t>Telephone Device</t>
  </si>
  <si>
    <t>Default Elevation</t>
  </si>
  <si>
    <t>Structural Framing Type</t>
  </si>
  <si>
    <t>Start Release</t>
  </si>
  <si>
    <t>End Release</t>
  </si>
  <si>
    <t>Vertical Webs</t>
  </si>
  <si>
    <t>Angle</t>
  </si>
  <si>
    <t>Top Chord</t>
  </si>
  <si>
    <t>Analytical Vertical Projection</t>
  </si>
  <si>
    <t>Diagonal Webs</t>
  </si>
  <si>
    <t>Bottom Chord</t>
  </si>
  <si>
    <t>Web Orientation</t>
  </si>
  <si>
    <t>Webs have symbolic cutback</t>
  </si>
  <si>
    <t>Structural Stiffener</t>
  </si>
  <si>
    <t>Structural Foundation</t>
  </si>
  <si>
    <t>Structural Connection</t>
  </si>
  <si>
    <t>Structural Column</t>
  </si>
  <si>
    <t>Sprinkler</t>
  </si>
  <si>
    <t>Temperature Rating</t>
  </si>
  <si>
    <t>Response</t>
  </si>
  <si>
    <t>Pressure Class</t>
  </si>
  <si>
    <t>Orifice Size</t>
  </si>
  <si>
    <t>Orifice</t>
  </si>
  <si>
    <t>K-Factor</t>
  </si>
  <si>
    <t>Fire Protection</t>
  </si>
  <si>
    <t>Coverage</t>
  </si>
  <si>
    <t>Security Device</t>
  </si>
  <si>
    <t>Start Hook Length (default)</t>
  </si>
  <si>
    <t>Start Hook Offset Length (default)</t>
  </si>
  <si>
    <t>Hook At End</t>
  </si>
  <si>
    <t>Hook At Start</t>
  </si>
  <si>
    <t>End Hook Offset Length (default)</t>
  </si>
  <si>
    <t>Bar Diameter (default)</t>
  </si>
  <si>
    <t>Bend Diameter (default)</t>
  </si>
  <si>
    <t>Railing</t>
  </si>
  <si>
    <t>Lookup Table Name</t>
  </si>
  <si>
    <t>Pipe Fitting</t>
  </si>
  <si>
    <t>IsCustom</t>
  </si>
  <si>
    <t>Cv Coefficient</t>
  </si>
  <si>
    <t>K Coefficient</t>
  </si>
  <si>
    <t>K Coefficient Table</t>
  </si>
  <si>
    <t>Mechanical</t>
  </si>
  <si>
    <t>Loss Coefficient</t>
  </si>
  <si>
    <t>Use Annotation Scale</t>
  </si>
  <si>
    <t>Pipe Accessory</t>
  </si>
  <si>
    <t>HW Connection</t>
  </si>
  <si>
    <t>Plumbing Fixture</t>
  </si>
  <si>
    <t>CW Connection</t>
  </si>
  <si>
    <t>Waste Connection</t>
  </si>
  <si>
    <t>Plumbing</t>
  </si>
  <si>
    <t>Vent Connection</t>
  </si>
  <si>
    <t>HWFU</t>
  </si>
  <si>
    <t>CWFU</t>
  </si>
  <si>
    <t>WFU</t>
  </si>
  <si>
    <t>Nurse Call Device</t>
  </si>
  <si>
    <t>Color Filter</t>
  </si>
  <si>
    <t>Lighting Fixture</t>
  </si>
  <si>
    <t>Dimming Lamp Color Temperature Shift</t>
  </si>
  <si>
    <t>Emit from Line Length</t>
  </si>
  <si>
    <t>Initial Color</t>
  </si>
  <si>
    <t>Initial Intensity</t>
  </si>
  <si>
    <t>Photometrics</t>
  </si>
  <si>
    <t>Light Loss Factor</t>
  </si>
  <si>
    <t>Electrical - Loads</t>
  </si>
  <si>
    <t>Apparent Load</t>
  </si>
  <si>
    <t>Coefficient of Utilization</t>
  </si>
  <si>
    <t>Electrical - Lighting</t>
  </si>
  <si>
    <t>Calculate Coefficient of Utilization</t>
  </si>
  <si>
    <t>Wattage Comments</t>
  </si>
  <si>
    <t>Electrical</t>
  </si>
  <si>
    <t>Lamp</t>
  </si>
  <si>
    <t>Light Source Symbol Size</t>
  </si>
  <si>
    <t>Generic Model</t>
  </si>
  <si>
    <t>Furniture System</t>
  </si>
  <si>
    <t>Fire Alarm Device</t>
  </si>
  <si>
    <t>Electrical Fixture</t>
  </si>
  <si>
    <t>Short Circuit Rating</t>
  </si>
  <si>
    <t>Panel Name</t>
  </si>
  <si>
    <t>Modifications</t>
  </si>
  <si>
    <t>Mains</t>
  </si>
  <si>
    <t>Max #1 Pole Breakers</t>
  </si>
  <si>
    <t>Enclosure</t>
  </si>
  <si>
    <t>Distribution System Types</t>
  </si>
  <si>
    <t>Circuit Prefix</t>
  </si>
  <si>
    <t>Circuit Prefix Separator</t>
  </si>
  <si>
    <t>Circuit Naming</t>
  </si>
  <si>
    <t>Apparent Load Phase C</t>
  </si>
  <si>
    <t>Apparent Load Phase B</t>
  </si>
  <si>
    <t>Electrical Loads</t>
  </si>
  <si>
    <t>Apparent Load Phase A</t>
  </si>
  <si>
    <t>Wattage</t>
  </si>
  <si>
    <t>Voltage</t>
  </si>
  <si>
    <t>Insulation Thickness</t>
  </si>
  <si>
    <t>Duct Fitting</t>
  </si>
  <si>
    <t xml:space="preserve">Mechanical </t>
  </si>
  <si>
    <t>Lining Thickness</t>
  </si>
  <si>
    <t>Duct Accessory</t>
  </si>
  <si>
    <t>Thickness</t>
  </si>
  <si>
    <t>Data Device</t>
  </si>
  <si>
    <t>Materials and Finishes</t>
  </si>
  <si>
    <t>Curtain Panel</t>
  </si>
  <si>
    <t>Baluster</t>
  </si>
  <si>
    <t>Baluster Height</t>
  </si>
  <si>
    <t>Bottom Cut Angle</t>
  </si>
  <si>
    <t>Slope Angle</t>
  </si>
  <si>
    <t>Top Cut Angle</t>
  </si>
  <si>
    <t>Post</t>
  </si>
  <si>
    <t>Min Flow</t>
  </si>
  <si>
    <t>Air Terminal</t>
  </si>
  <si>
    <t>Mechanical - Airflow</t>
  </si>
  <si>
    <t>Max Flow</t>
  </si>
  <si>
    <t>Type Of Parameter</t>
  </si>
  <si>
    <t>Parameter Group</t>
  </si>
  <si>
    <t>Parameter Name</t>
  </si>
  <si>
    <t>Part Type</t>
  </si>
  <si>
    <t>Revit_Master_Parameter_List</t>
  </si>
  <si>
    <t xml:space="preserve">Revit Category </t>
  </si>
  <si>
    <t>IFC Property Set</t>
  </si>
  <si>
    <t>IFC Property</t>
  </si>
  <si>
    <t>Import User</t>
  </si>
  <si>
    <t>Import AIA</t>
  </si>
  <si>
    <t>Pset</t>
  </si>
  <si>
    <t xml:space="preserve">Revit Subcategory </t>
  </si>
  <si>
    <t>Sheet Names:</t>
  </si>
  <si>
    <t>Choice Subcategories:</t>
  </si>
  <si>
    <t>Fill in Revit Export</t>
  </si>
  <si>
    <t>Fill in ParameterMapping</t>
  </si>
  <si>
    <t>Fill in Revit Import</t>
  </si>
  <si>
    <t>Yes</t>
  </si>
  <si>
    <t>No</t>
  </si>
  <si>
    <t>yes</t>
  </si>
  <si>
    <t>Location Lines</t>
  </si>
  <si>
    <t>no</t>
  </si>
  <si>
    <t>do / don't export</t>
  </si>
  <si>
    <t>by Category</t>
  </si>
  <si>
    <t>preselection per Cat.</t>
  </si>
  <si>
    <t>Pset_BuildingWaterStorage</t>
  </si>
  <si>
    <t>Pset_DistributionFlowElementCommon</t>
  </si>
  <si>
    <t>Pset_ElectricalCircuit</t>
  </si>
  <si>
    <t>Pset_ElementShading</t>
  </si>
  <si>
    <t>Pset_FlowTerminalAirTerminal</t>
  </si>
  <si>
    <t>Pset_ReinforcingBarBendingsBECCommon</t>
  </si>
  <si>
    <t>Pset_ReinforcingBarBendingsBS8666Common</t>
  </si>
  <si>
    <t>Pset_ReinforcingBarBendingsDIN135610Common</t>
  </si>
  <si>
    <t>Pset_ReinforcingBarBendingsISOCD3766Common</t>
  </si>
  <si>
    <t>ePset_BuildingEnergyTarget</t>
  </si>
  <si>
    <t>ePset_GlazingPropertiesEnergyAnalysis</t>
  </si>
  <si>
    <t>ePset_PhotovoltaicArray</t>
  </si>
  <si>
    <t>ePset_SpaceThermalSimulationProperties</t>
  </si>
  <si>
    <t>ePset_SpaceVentilationCriteria</t>
  </si>
  <si>
    <t>GSA Space Categories</t>
  </si>
  <si>
    <t>Pset_ProvisionForVoid</t>
  </si>
  <si>
    <t>Space Occupant Properties</t>
  </si>
  <si>
    <t>Space Zones</t>
  </si>
  <si>
    <t>http://sourceforge.net/p/ifcexporter/wiki/Supported%20property%20sets/</t>
  </si>
  <si>
    <t>IfcElectricHeater</t>
  </si>
  <si>
    <t>IfcFlowSegmentStorageDevice</t>
  </si>
  <si>
    <t>IfcGasTerminal</t>
  </si>
  <si>
    <t xml:space="preserve">Supported IFC Property Sets </t>
  </si>
  <si>
    <t>http://sourceforge.net/p/ifcexporter/wiki/Supported%20IFC%20Entities/</t>
  </si>
  <si>
    <t>IfcFlowSegmentStorageDeviceType</t>
  </si>
  <si>
    <t>All Categories</t>
  </si>
  <si>
    <t>no Tags</t>
  </si>
  <si>
    <t>only 3D</t>
  </si>
  <si>
    <t>no structure</t>
  </si>
  <si>
    <t>no mep</t>
  </si>
  <si>
    <t>etc..</t>
  </si>
  <si>
    <t>All</t>
  </si>
  <si>
    <t>====</t>
  </si>
  <si>
    <t>no architectural</t>
  </si>
  <si>
    <t>standard AIA</t>
  </si>
  <si>
    <t>Import DRS</t>
  </si>
  <si>
    <t>Export DRS</t>
  </si>
  <si>
    <t>ifcType</t>
  </si>
  <si>
    <t>standard DRS</t>
  </si>
  <si>
    <t>work in Revit)</t>
  </si>
  <si>
    <t>accept not defined SubCategories</t>
  </si>
  <si>
    <t>IfcActionRequestTypeEnum</t>
  </si>
  <si>
    <t>email</t>
  </si>
  <si>
    <t>fax</t>
  </si>
  <si>
    <t>phone</t>
  </si>
  <si>
    <t>post</t>
  </si>
  <si>
    <t>verbal</t>
  </si>
  <si>
    <t>userdefined</t>
  </si>
  <si>
    <t>IfcActionSourceTypeEnum</t>
  </si>
  <si>
    <t>dead_load_g</t>
  </si>
  <si>
    <t>completion_g1</t>
  </si>
  <si>
    <t>live_load_q</t>
  </si>
  <si>
    <t>snow_s</t>
  </si>
  <si>
    <t>wind_w</t>
  </si>
  <si>
    <t>prestressing_p</t>
  </si>
  <si>
    <t>settlement_u</t>
  </si>
  <si>
    <t>temperature_t</t>
  </si>
  <si>
    <t>earthquake_e</t>
  </si>
  <si>
    <t>fire</t>
  </si>
  <si>
    <t>impulse</t>
  </si>
  <si>
    <t>impact</t>
  </si>
  <si>
    <t>transport</t>
  </si>
  <si>
    <t>erection</t>
  </si>
  <si>
    <t>propping</t>
  </si>
  <si>
    <t>system_imperfection</t>
  </si>
  <si>
    <t>shrinkage</t>
  </si>
  <si>
    <t>creep</t>
  </si>
  <si>
    <t>lack_of_fit</t>
  </si>
  <si>
    <t>buoyancy</t>
  </si>
  <si>
    <t>ice</t>
  </si>
  <si>
    <t>current</t>
  </si>
  <si>
    <t>wave</t>
  </si>
  <si>
    <t>rain</t>
  </si>
  <si>
    <t>brakes</t>
  </si>
  <si>
    <t>IfcActionTypeEnum</t>
  </si>
  <si>
    <t>permanent_g</t>
  </si>
  <si>
    <t>variable_q</t>
  </si>
  <si>
    <t>extraordinary_a</t>
  </si>
  <si>
    <t>IfcActuatorTypeEnum</t>
  </si>
  <si>
    <t>electricactuator</t>
  </si>
  <si>
    <t>handoperatedactuator</t>
  </si>
  <si>
    <t>hydraulicactuator</t>
  </si>
  <si>
    <t>pneumaticactuator</t>
  </si>
  <si>
    <t>thermostaticactuator</t>
  </si>
  <si>
    <t>IfcAddressTypeEnum</t>
  </si>
  <si>
    <t>office</t>
  </si>
  <si>
    <t>site</t>
  </si>
  <si>
    <t>home</t>
  </si>
  <si>
    <t>distributionpoint</t>
  </si>
  <si>
    <t>IfcAirTerminalBoxTypeEnum</t>
  </si>
  <si>
    <t>constantflow</t>
  </si>
  <si>
    <t>variableflowpressuredependant</t>
  </si>
  <si>
    <t>variableflowpressureindependant</t>
  </si>
  <si>
    <t>IfcAirTerminalTypeEnum</t>
  </si>
  <si>
    <t>diffuser</t>
  </si>
  <si>
    <t>grille</t>
  </si>
  <si>
    <t>louvre</t>
  </si>
  <si>
    <t>register</t>
  </si>
  <si>
    <t>IfcAirToAirHeatRecoveryTypeEnum</t>
  </si>
  <si>
    <t>fixedplatecounterflowexchanger</t>
  </si>
  <si>
    <t>fixedplatecrossflowexchanger</t>
  </si>
  <si>
    <t>fixedplateparallelflowexchanger</t>
  </si>
  <si>
    <t>rotarywheel</t>
  </si>
  <si>
    <t>runaroundcoilloop</t>
  </si>
  <si>
    <t>heatpipe</t>
  </si>
  <si>
    <t>twintowerenthalpyrecoveryloops</t>
  </si>
  <si>
    <t>thermosiphonsealedtubeheatexchangers</t>
  </si>
  <si>
    <t>thermosiphoncoiltypeheatexchangers</t>
  </si>
  <si>
    <t>IfcAlarmTypeEnum</t>
  </si>
  <si>
    <t>bell</t>
  </si>
  <si>
    <t>breakglassbutton</t>
  </si>
  <si>
    <t>light</t>
  </si>
  <si>
    <t>manualpullbox</t>
  </si>
  <si>
    <t>siren</t>
  </si>
  <si>
    <t>whistle</t>
  </si>
  <si>
    <t>IfcAnalysisModelTypeEnum</t>
  </si>
  <si>
    <t>in_plane_loading_2d</t>
  </si>
  <si>
    <t>out_plane_loading_2d</t>
  </si>
  <si>
    <t>loading_3d</t>
  </si>
  <si>
    <t>IfcAnalysisTheoryTypeEnum</t>
  </si>
  <si>
    <t>first_order_theory</t>
  </si>
  <si>
    <t>second_order_theory</t>
  </si>
  <si>
    <t>third_order_theory</t>
  </si>
  <si>
    <t>full_nonlinear_theory</t>
  </si>
  <si>
    <t>IfcArithmeticOperatorEnum</t>
  </si>
  <si>
    <t>add</t>
  </si>
  <si>
    <t>divide</t>
  </si>
  <si>
    <t>multiply</t>
  </si>
  <si>
    <t>subtract</t>
  </si>
  <si>
    <t>IfcAssemblyPlaceEnum</t>
  </si>
  <si>
    <t>factory</t>
  </si>
  <si>
    <t>IfcAudioVisualApplianceTypeEnum</t>
  </si>
  <si>
    <t>amplifier</t>
  </si>
  <si>
    <t>camera</t>
  </si>
  <si>
    <t>display</t>
  </si>
  <si>
    <t>microphone</t>
  </si>
  <si>
    <t>player</t>
  </si>
  <si>
    <t>projector</t>
  </si>
  <si>
    <t>receiver</t>
  </si>
  <si>
    <t>speaker</t>
  </si>
  <si>
    <t>switcher</t>
  </si>
  <si>
    <t>telephone</t>
  </si>
  <si>
    <t>tuner</t>
  </si>
  <si>
    <t>IfcBSplineCurveForm</t>
  </si>
  <si>
    <t>polyline_form</t>
  </si>
  <si>
    <t>circular_arc</t>
  </si>
  <si>
    <t>elliptic_arc</t>
  </si>
  <si>
    <t>parabolic_arc</t>
  </si>
  <si>
    <t>hyperbolic_arc</t>
  </si>
  <si>
    <t>unspecified</t>
  </si>
  <si>
    <t>IfcBSplineSurfaceForm</t>
  </si>
  <si>
    <t>plane_surf</t>
  </si>
  <si>
    <t>cylindrical_surf</t>
  </si>
  <si>
    <t>conical_surf</t>
  </si>
  <si>
    <t>spherical_surf</t>
  </si>
  <si>
    <t>toroidal_surf</t>
  </si>
  <si>
    <t>surf_of_revolution</t>
  </si>
  <si>
    <t>ruled_surf</t>
  </si>
  <si>
    <t>generalised_cone</t>
  </si>
  <si>
    <t>quadric_surf</t>
  </si>
  <si>
    <t>surf_of_linear_extrusion</t>
  </si>
  <si>
    <t>IfcBeamTypeEnum</t>
  </si>
  <si>
    <t>beam</t>
  </si>
  <si>
    <t>joist</t>
  </si>
  <si>
    <t>hollowcore</t>
  </si>
  <si>
    <t>lintel</t>
  </si>
  <si>
    <t>spandrel</t>
  </si>
  <si>
    <t>t_beam</t>
  </si>
  <si>
    <t>IfcBenchmarkEnum</t>
  </si>
  <si>
    <t>greaterthan</t>
  </si>
  <si>
    <t>greaterthanorequalto</t>
  </si>
  <si>
    <t>lessthan</t>
  </si>
  <si>
    <t>lessthanorequalto</t>
  </si>
  <si>
    <t>equalto</t>
  </si>
  <si>
    <t>notequalto</t>
  </si>
  <si>
    <t>includes</t>
  </si>
  <si>
    <t>notincludes</t>
  </si>
  <si>
    <t>includedin</t>
  </si>
  <si>
    <t>notincludedin</t>
  </si>
  <si>
    <t>IfcBoilerTypeEnum</t>
  </si>
  <si>
    <t>water</t>
  </si>
  <si>
    <t>steam</t>
  </si>
  <si>
    <t>IfcBooleanOperator</t>
  </si>
  <si>
    <t>union</t>
  </si>
  <si>
    <t>intersection</t>
  </si>
  <si>
    <t>difference</t>
  </si>
  <si>
    <t>IfcBuildingElementPartTypeEnum</t>
  </si>
  <si>
    <t>insulation</t>
  </si>
  <si>
    <t>precastpanel</t>
  </si>
  <si>
    <t>IfcBuildingElementProxyTypeEnum</t>
  </si>
  <si>
    <t>complex</t>
  </si>
  <si>
    <t>element</t>
  </si>
  <si>
    <t>partial</t>
  </si>
  <si>
    <t>provisionforvoid</t>
  </si>
  <si>
    <t>IfcBuildingSystemTypeEnum</t>
  </si>
  <si>
    <t>fenestration</t>
  </si>
  <si>
    <t>foundation</t>
  </si>
  <si>
    <t>loadbearing</t>
  </si>
  <si>
    <t>outershell</t>
  </si>
  <si>
    <t>shading</t>
  </si>
  <si>
    <t>IfcBurnerTypeEnum</t>
  </si>
  <si>
    <t>IfcCableCarrierFittingTypeEnum</t>
  </si>
  <si>
    <t>bend</t>
  </si>
  <si>
    <t>cross</t>
  </si>
  <si>
    <t>reducer</t>
  </si>
  <si>
    <t>tee</t>
  </si>
  <si>
    <t>IfcCableCarrierSegmentTypeEnum</t>
  </si>
  <si>
    <t>cableladdersegment</t>
  </si>
  <si>
    <t>cabletraysegment</t>
  </si>
  <si>
    <t>cabletrunkingsegment</t>
  </si>
  <si>
    <t>conduitsegment</t>
  </si>
  <si>
    <t>IfcCableFittingTypeEnum</t>
  </si>
  <si>
    <t>connector</t>
  </si>
  <si>
    <t>entry</t>
  </si>
  <si>
    <t>exit</t>
  </si>
  <si>
    <t>junction</t>
  </si>
  <si>
    <t>transition</t>
  </si>
  <si>
    <t>IfcCableSegmentTypeEnum</t>
  </si>
  <si>
    <t>busbarsegment</t>
  </si>
  <si>
    <t>cablesegment</t>
  </si>
  <si>
    <t>conductorsegment</t>
  </si>
  <si>
    <t>coresegment</t>
  </si>
  <si>
    <t>IfcChangeActionEnum</t>
  </si>
  <si>
    <t>nochange</t>
  </si>
  <si>
    <t>modified</t>
  </si>
  <si>
    <t>added</t>
  </si>
  <si>
    <t>deleted</t>
  </si>
  <si>
    <t>IfcChillerTypeEnum</t>
  </si>
  <si>
    <t>aircooled</t>
  </si>
  <si>
    <t>watercooled</t>
  </si>
  <si>
    <t>heatrecovery</t>
  </si>
  <si>
    <t>IfcChimneyTypeEnum</t>
  </si>
  <si>
    <t>IfcCoilTypeEnum</t>
  </si>
  <si>
    <t>dxcoolingcoil</t>
  </si>
  <si>
    <t>electricheatingcoil</t>
  </si>
  <si>
    <t>gasheatingcoil</t>
  </si>
  <si>
    <t>hydroniccoil</t>
  </si>
  <si>
    <t>steamheatingcoil</t>
  </si>
  <si>
    <t>watercoolingcoil</t>
  </si>
  <si>
    <t>waterheatingcoil</t>
  </si>
  <si>
    <t>IfcColumnTypeEnum</t>
  </si>
  <si>
    <t>column</t>
  </si>
  <si>
    <t>pilaster</t>
  </si>
  <si>
    <t>IfcCommunicationsApplianceTypeEnum</t>
  </si>
  <si>
    <t>antenna</t>
  </si>
  <si>
    <t>computer</t>
  </si>
  <si>
    <t>gateway</t>
  </si>
  <si>
    <t>modem</t>
  </si>
  <si>
    <t>networkappliance</t>
  </si>
  <si>
    <t>networkbridge</t>
  </si>
  <si>
    <t>networkhub</t>
  </si>
  <si>
    <t>printer</t>
  </si>
  <si>
    <t>repeater</t>
  </si>
  <si>
    <t>router</t>
  </si>
  <si>
    <t>scanner</t>
  </si>
  <si>
    <t>IfcComplexPropertyTemplateTypeEnum</t>
  </si>
  <si>
    <t>p_complex</t>
  </si>
  <si>
    <t>q_complex</t>
  </si>
  <si>
    <t>IfcCompressorTypeEnum</t>
  </si>
  <si>
    <t>dynamic</t>
  </si>
  <si>
    <t>reciprocating</t>
  </si>
  <si>
    <t>rotary</t>
  </si>
  <si>
    <t>scroll</t>
  </si>
  <si>
    <t>trochoidal</t>
  </si>
  <si>
    <t>singlestage</t>
  </si>
  <si>
    <t>booster</t>
  </si>
  <si>
    <t>opentype</t>
  </si>
  <si>
    <t>hermetic</t>
  </si>
  <si>
    <t>semihermetic</t>
  </si>
  <si>
    <t>weldedshellhermetic</t>
  </si>
  <si>
    <t>rollingpiston</t>
  </si>
  <si>
    <t>rotaryvane</t>
  </si>
  <si>
    <t>singlescrew</t>
  </si>
  <si>
    <t>twinscrew</t>
  </si>
  <si>
    <t>IfcCondenserTypeEnum</t>
  </si>
  <si>
    <t>evaporativecooled</t>
  </si>
  <si>
    <t>watercooledbrazedplate</t>
  </si>
  <si>
    <t>watercooledshellcoil</t>
  </si>
  <si>
    <t>watercooledshelltube</t>
  </si>
  <si>
    <t>watercooledtubeintube</t>
  </si>
  <si>
    <t>IfcConnectionTypeEnum</t>
  </si>
  <si>
    <t>atpath</t>
  </si>
  <si>
    <t>atstart</t>
  </si>
  <si>
    <t>atend</t>
  </si>
  <si>
    <t>IfcConstraintEnum</t>
  </si>
  <si>
    <t>hard</t>
  </si>
  <si>
    <t>soft</t>
  </si>
  <si>
    <t>advisory</t>
  </si>
  <si>
    <t>IfcConstructionEquipmentResourceTypeEnum</t>
  </si>
  <si>
    <t>demolishing</t>
  </si>
  <si>
    <t>earthmoving</t>
  </si>
  <si>
    <t>erecting</t>
  </si>
  <si>
    <t>heating</t>
  </si>
  <si>
    <t>lighting</t>
  </si>
  <si>
    <t>paving</t>
  </si>
  <si>
    <t>pumping</t>
  </si>
  <si>
    <t>transporting</t>
  </si>
  <si>
    <t>IfcConstructionMaterialResourceTypeEnum</t>
  </si>
  <si>
    <t>aggregates</t>
  </si>
  <si>
    <t>concrete</t>
  </si>
  <si>
    <t>drywall</t>
  </si>
  <si>
    <t>fuel</t>
  </si>
  <si>
    <t>gypsum</t>
  </si>
  <si>
    <t>masonry</t>
  </si>
  <si>
    <t>metal</t>
  </si>
  <si>
    <t>plastic</t>
  </si>
  <si>
    <t>wood</t>
  </si>
  <si>
    <t>IfcConstructionProductResourceTypeEnum</t>
  </si>
  <si>
    <t>assembly</t>
  </si>
  <si>
    <t>formwork</t>
  </si>
  <si>
    <t>IfcControllerTypeEnum</t>
  </si>
  <si>
    <t>floating</t>
  </si>
  <si>
    <t>programmable</t>
  </si>
  <si>
    <t>proportional</t>
  </si>
  <si>
    <t>multiposition</t>
  </si>
  <si>
    <t>twoposition</t>
  </si>
  <si>
    <t>IfcCooledBeamTypeEnum</t>
  </si>
  <si>
    <t>active</t>
  </si>
  <si>
    <t>passive</t>
  </si>
  <si>
    <t>IfcCoolingTowerTypeEnum</t>
  </si>
  <si>
    <t>naturaldraft</t>
  </si>
  <si>
    <t>mechanicalinduceddraft</t>
  </si>
  <si>
    <t>mechanicalforceddraft</t>
  </si>
  <si>
    <t>IfcCostItemTypeEnum</t>
  </si>
  <si>
    <t>IfcCostScheduleTypeEnum</t>
  </si>
  <si>
    <t>budget</t>
  </si>
  <si>
    <t>costplan</t>
  </si>
  <si>
    <t>estimate</t>
  </si>
  <si>
    <t>tender</t>
  </si>
  <si>
    <t>pricedbillofquantities</t>
  </si>
  <si>
    <t>unpricedbillofquantities</t>
  </si>
  <si>
    <t>scheduleofrates</t>
  </si>
  <si>
    <t>IfcCoveringTypeEnum</t>
  </si>
  <si>
    <t>ceiling</t>
  </si>
  <si>
    <t>flooring</t>
  </si>
  <si>
    <t>cladding</t>
  </si>
  <si>
    <t>roofing</t>
  </si>
  <si>
    <t>molding</t>
  </si>
  <si>
    <t>skirtingboard</t>
  </si>
  <si>
    <t>membrane</t>
  </si>
  <si>
    <t>sleeving</t>
  </si>
  <si>
    <t>wrapping</t>
  </si>
  <si>
    <t>IfcCrewResourceTypeEnum</t>
  </si>
  <si>
    <t>IfcCurtainWallTypeEnum</t>
  </si>
  <si>
    <t>IfcCurveInterpolationEnum</t>
  </si>
  <si>
    <t>linear</t>
  </si>
  <si>
    <t>log_linear</t>
  </si>
  <si>
    <t>log_log</t>
  </si>
  <si>
    <t>IfcDamperTypeEnum</t>
  </si>
  <si>
    <t>backdraftdamper</t>
  </si>
  <si>
    <t>balancingdamper</t>
  </si>
  <si>
    <t>blastdamper</t>
  </si>
  <si>
    <t>controldamper</t>
  </si>
  <si>
    <t>firedamper</t>
  </si>
  <si>
    <t>firesmokedamper</t>
  </si>
  <si>
    <t>fumehoodexhaust</t>
  </si>
  <si>
    <t>gravitydamper</t>
  </si>
  <si>
    <t>gravityreliefdamper</t>
  </si>
  <si>
    <t>reliefdamper</t>
  </si>
  <si>
    <t>smokedamper</t>
  </si>
  <si>
    <t>IfcDataOriginEnum</t>
  </si>
  <si>
    <t>measured</t>
  </si>
  <si>
    <t>predicted</t>
  </si>
  <si>
    <t>simulated</t>
  </si>
  <si>
    <t>IfcDerivedUnitEnum</t>
  </si>
  <si>
    <t>angularvelocityunit</t>
  </si>
  <si>
    <t>areadensityunit</t>
  </si>
  <si>
    <t>compoundplaneangleunit</t>
  </si>
  <si>
    <t>dynamicviscosityunit</t>
  </si>
  <si>
    <t>heatfluxdensityunit</t>
  </si>
  <si>
    <t>integercountrateunit</t>
  </si>
  <si>
    <t>isothermalmoisturecapacityunit</t>
  </si>
  <si>
    <t>kinematicviscosityunit</t>
  </si>
  <si>
    <t>linearvelocityunit</t>
  </si>
  <si>
    <t>massdensityunit</t>
  </si>
  <si>
    <t>massflowrateunit</t>
  </si>
  <si>
    <t>moisturediffusivityunit</t>
  </si>
  <si>
    <t>molecularweightunit</t>
  </si>
  <si>
    <t>specificheatcapacityunit</t>
  </si>
  <si>
    <t>thermaladmittanceunit</t>
  </si>
  <si>
    <t>thermalconductanceunit</t>
  </si>
  <si>
    <t>thermalresistanceunit</t>
  </si>
  <si>
    <t>thermaltransmittanceunit</t>
  </si>
  <si>
    <t>vaporpermeabilityunit</t>
  </si>
  <si>
    <t>volumetricflowrateunit</t>
  </si>
  <si>
    <t>rotationalfrequencyunit</t>
  </si>
  <si>
    <t>torqueunit</t>
  </si>
  <si>
    <t>momentofinertiaunit</t>
  </si>
  <si>
    <t>linearmomentunit</t>
  </si>
  <si>
    <t>linearforceunit</t>
  </si>
  <si>
    <t>planarforceunit</t>
  </si>
  <si>
    <t>modulusofelasticityunit</t>
  </si>
  <si>
    <t>shearmodulusunit</t>
  </si>
  <si>
    <t>linearstiffnessunit</t>
  </si>
  <si>
    <t>rotationalstiffnessunit</t>
  </si>
  <si>
    <t>modulusofsubgradereactionunit</t>
  </si>
  <si>
    <t>accelerationunit</t>
  </si>
  <si>
    <t>curvatureunit</t>
  </si>
  <si>
    <t>heatingvalueunit</t>
  </si>
  <si>
    <t>ionconcentrationunit</t>
  </si>
  <si>
    <t>luminousintensitydistributionunit</t>
  </si>
  <si>
    <t>massperlengthunit</t>
  </si>
  <si>
    <t>modulusoflinearsubgradereactionunit</t>
  </si>
  <si>
    <t>modulusofrotationalsubgradereactionunit</t>
  </si>
  <si>
    <t>phunit</t>
  </si>
  <si>
    <t>rotationalmassunit</t>
  </si>
  <si>
    <t>sectionareaintegralunit</t>
  </si>
  <si>
    <t>sectionmodulusunit</t>
  </si>
  <si>
    <t>soundpowerlevelunit</t>
  </si>
  <si>
    <t>soundpowerunit</t>
  </si>
  <si>
    <t>soundpressurelevelunit</t>
  </si>
  <si>
    <t>soundpressureunit</t>
  </si>
  <si>
    <t>temperaturegradientunit</t>
  </si>
  <si>
    <t>temperaturerateofchangeunit</t>
  </si>
  <si>
    <t>thermalexpansioncoefficientunit</t>
  </si>
  <si>
    <t>warpingconstantunit</t>
  </si>
  <si>
    <t>warpingmomentunit</t>
  </si>
  <si>
    <t>IfcDirectionSenseEnum</t>
  </si>
  <si>
    <t>positive</t>
  </si>
  <si>
    <t>negative</t>
  </si>
  <si>
    <t>IfcDiscreteAccessoryTypeEnum</t>
  </si>
  <si>
    <t>anchorplate</t>
  </si>
  <si>
    <t>bracket</t>
  </si>
  <si>
    <t>shoe</t>
  </si>
  <si>
    <t>IfcDistributionChamberElementTypeEnum</t>
  </si>
  <si>
    <t>formedduct</t>
  </si>
  <si>
    <t>inspectionchamber</t>
  </si>
  <si>
    <t>inspectionpit</t>
  </si>
  <si>
    <t>manhole</t>
  </si>
  <si>
    <t>meterchamber</t>
  </si>
  <si>
    <t>sump</t>
  </si>
  <si>
    <t>trench</t>
  </si>
  <si>
    <t>valvechamber</t>
  </si>
  <si>
    <t>IfcDistributionPortTypeEnum</t>
  </si>
  <si>
    <t>cable</t>
  </si>
  <si>
    <t>cablecarrier</t>
  </si>
  <si>
    <t>duct</t>
  </si>
  <si>
    <t>pipe</t>
  </si>
  <si>
    <t>IfcDistributionSystemEnum</t>
  </si>
  <si>
    <t>airconditioning</t>
  </si>
  <si>
    <t>audiovisual</t>
  </si>
  <si>
    <t>chemical</t>
  </si>
  <si>
    <t>chilledwater</t>
  </si>
  <si>
    <t>communication</t>
  </si>
  <si>
    <t>compressedair</t>
  </si>
  <si>
    <t>condenserwater</t>
  </si>
  <si>
    <t>control</t>
  </si>
  <si>
    <t>conveying</t>
  </si>
  <si>
    <t>data</t>
  </si>
  <si>
    <t>disposal</t>
  </si>
  <si>
    <t>domesticcoldwater</t>
  </si>
  <si>
    <t>domestichotwater</t>
  </si>
  <si>
    <t>drainage</t>
  </si>
  <si>
    <t>earthing</t>
  </si>
  <si>
    <t>electrical</t>
  </si>
  <si>
    <t>electroacoustic</t>
  </si>
  <si>
    <t>exhaust</t>
  </si>
  <si>
    <t>fireprotection</t>
  </si>
  <si>
    <t>gas</t>
  </si>
  <si>
    <t>hazardous</t>
  </si>
  <si>
    <t>lightningprotection</t>
  </si>
  <si>
    <t>municipalsolidwaste</t>
  </si>
  <si>
    <t>oil</t>
  </si>
  <si>
    <t>operational</t>
  </si>
  <si>
    <t>powergeneration</t>
  </si>
  <si>
    <t>rainwater</t>
  </si>
  <si>
    <t>refrigeration</t>
  </si>
  <si>
    <t>security</t>
  </si>
  <si>
    <t>sewage</t>
  </si>
  <si>
    <t>signal</t>
  </si>
  <si>
    <t>stormwater</t>
  </si>
  <si>
    <t>tv</t>
  </si>
  <si>
    <t>vacuum</t>
  </si>
  <si>
    <t>vent</t>
  </si>
  <si>
    <t>ventilation</t>
  </si>
  <si>
    <t>wastewater</t>
  </si>
  <si>
    <t>watersupply</t>
  </si>
  <si>
    <t>IfcDocumentConfidentialityEnum</t>
  </si>
  <si>
    <t>public</t>
  </si>
  <si>
    <t>restricted</t>
  </si>
  <si>
    <t>confidential</t>
  </si>
  <si>
    <t>personal</t>
  </si>
  <si>
    <t>IfcDocumentStatusEnum</t>
  </si>
  <si>
    <t>draft</t>
  </si>
  <si>
    <t>finaldraft</t>
  </si>
  <si>
    <t>final</t>
  </si>
  <si>
    <t>revision</t>
  </si>
  <si>
    <t>IfcDoorPanelOperationEnum</t>
  </si>
  <si>
    <t>swinging</t>
  </si>
  <si>
    <t>double_acting</t>
  </si>
  <si>
    <t>sliding</t>
  </si>
  <si>
    <t>folding</t>
  </si>
  <si>
    <t>revolving</t>
  </si>
  <si>
    <t>rollingup</t>
  </si>
  <si>
    <t>fixedpanel</t>
  </si>
  <si>
    <t>IfcDoorPanelPositionEnum</t>
  </si>
  <si>
    <t>left</t>
  </si>
  <si>
    <t>middle</t>
  </si>
  <si>
    <t>right</t>
  </si>
  <si>
    <t>IfcDoorStyleConstructionEnum</t>
  </si>
  <si>
    <t>aluminium</t>
  </si>
  <si>
    <t>high_grade_steel</t>
  </si>
  <si>
    <t>steel</t>
  </si>
  <si>
    <t>aluminium_wood</t>
  </si>
  <si>
    <t>aluminium_plastic</t>
  </si>
  <si>
    <t>IfcDoorStyleOperationEnum</t>
  </si>
  <si>
    <t>single_swing_left</t>
  </si>
  <si>
    <t>single_swing_right</t>
  </si>
  <si>
    <t>double_door_single_swing</t>
  </si>
  <si>
    <t>double_door_single_swing_opposite_left</t>
  </si>
  <si>
    <t>double_door_single_swing_opposite_right</t>
  </si>
  <si>
    <t>double_swing_left</t>
  </si>
  <si>
    <t>double_swing_right</t>
  </si>
  <si>
    <t>double_door_double_swing</t>
  </si>
  <si>
    <t>sliding_to_left</t>
  </si>
  <si>
    <t>sliding_to_right</t>
  </si>
  <si>
    <t>double_door_sliding</t>
  </si>
  <si>
    <t>folding_to_left</t>
  </si>
  <si>
    <t>folding_to_right</t>
  </si>
  <si>
    <t>double_door_folding</t>
  </si>
  <si>
    <t>IfcDoorTypeEnum</t>
  </si>
  <si>
    <t>door</t>
  </si>
  <si>
    <t>gate</t>
  </si>
  <si>
    <t>trapdoor</t>
  </si>
  <si>
    <t>IfcDoorTypeOperationEnum</t>
  </si>
  <si>
    <t>swing_fixed_left</t>
  </si>
  <si>
    <t>swing_fixed_right</t>
  </si>
  <si>
    <t>IfcDuctFittingTypeEnum</t>
  </si>
  <si>
    <t>obstruction</t>
  </si>
  <si>
    <t>IfcDuctSegmentTypeEnum</t>
  </si>
  <si>
    <t>rigidsegment</t>
  </si>
  <si>
    <t>flexiblesegment</t>
  </si>
  <si>
    <t>IfcDuctSilencerTypeEnum</t>
  </si>
  <si>
    <t>flatoval</t>
  </si>
  <si>
    <t>rectangular</t>
  </si>
  <si>
    <t>round</t>
  </si>
  <si>
    <t>IfcElectricApplianceTypeEnum</t>
  </si>
  <si>
    <t>dishwasher</t>
  </si>
  <si>
    <t>electriccooker</t>
  </si>
  <si>
    <t>freestandingelectricheater</t>
  </si>
  <si>
    <t>freestandingfan</t>
  </si>
  <si>
    <t>freestandingwaterheater</t>
  </si>
  <si>
    <t>freestandingwatercooler</t>
  </si>
  <si>
    <t>freezer</t>
  </si>
  <si>
    <t>fridge_freezer</t>
  </si>
  <si>
    <t>handdryer</t>
  </si>
  <si>
    <t>kitchenmachine</t>
  </si>
  <si>
    <t>microwave</t>
  </si>
  <si>
    <t>photocopier</t>
  </si>
  <si>
    <t>refrigerator</t>
  </si>
  <si>
    <t>tumbledryer</t>
  </si>
  <si>
    <t>vendingmachine</t>
  </si>
  <si>
    <t>washingmachine</t>
  </si>
  <si>
    <t>IfcElectricDistributionBoardTypeEnum</t>
  </si>
  <si>
    <t>consumerunit</t>
  </si>
  <si>
    <t>distributionboard</t>
  </si>
  <si>
    <t>motorcontrolcentre</t>
  </si>
  <si>
    <t>switchboard</t>
  </si>
  <si>
    <t>IfcElectricFlowStorageDeviceTypeEnum</t>
  </si>
  <si>
    <t>battery</t>
  </si>
  <si>
    <t>capacitorbank</t>
  </si>
  <si>
    <t>harmonicfilter</t>
  </si>
  <si>
    <t>inductorbank</t>
  </si>
  <si>
    <t>ups</t>
  </si>
  <si>
    <t>IfcElectricGeneratorTypeEnum</t>
  </si>
  <si>
    <t>chp</t>
  </si>
  <si>
    <t>enginegenerator</t>
  </si>
  <si>
    <t>standalone</t>
  </si>
  <si>
    <t>IfcElectricMotorTypeEnum</t>
  </si>
  <si>
    <t>dc</t>
  </si>
  <si>
    <t>induction</t>
  </si>
  <si>
    <t>polyphase</t>
  </si>
  <si>
    <t>reluctancesynchronous</t>
  </si>
  <si>
    <t>synchronous</t>
  </si>
  <si>
    <t>IfcElectricTimeControlTypeEnum</t>
  </si>
  <si>
    <t>timeclock</t>
  </si>
  <si>
    <t>timedelay</t>
  </si>
  <si>
    <t>relay</t>
  </si>
  <si>
    <t>IfcElementAssemblyTypeEnum</t>
  </si>
  <si>
    <t>accessory_assembly</t>
  </si>
  <si>
    <t>arch</t>
  </si>
  <si>
    <t>beam_grid</t>
  </si>
  <si>
    <t>braced_frame</t>
  </si>
  <si>
    <t>girder</t>
  </si>
  <si>
    <t>reinforcement_unit</t>
  </si>
  <si>
    <t>rigid_frame</t>
  </si>
  <si>
    <t>slab_field</t>
  </si>
  <si>
    <t>truss</t>
  </si>
  <si>
    <t>IfcElementCompositionEnum</t>
  </si>
  <si>
    <t>IfcEngineTypeEnum</t>
  </si>
  <si>
    <t>externalcombustion</t>
  </si>
  <si>
    <t>internalcombustion</t>
  </si>
  <si>
    <t>IfcEvaporativeCoolerTypeEnum</t>
  </si>
  <si>
    <t>directevaporativerandommediaaircooler</t>
  </si>
  <si>
    <t>directevaporativerigidmediaaircooler</t>
  </si>
  <si>
    <t>directevaporativeslingerspackagedaircooler</t>
  </si>
  <si>
    <t>directevaporativepackagedrotaryaircooler</t>
  </si>
  <si>
    <t>directevaporativeairwasher</t>
  </si>
  <si>
    <t>indirectevaporativepackageaircooler</t>
  </si>
  <si>
    <t>indirectevaporativewetcoil</t>
  </si>
  <si>
    <t>indirectevaporativecoolingtowerorcoilcooler</t>
  </si>
  <si>
    <t>indirectdirectcombination</t>
  </si>
  <si>
    <t>IfcEvaporatorTypeEnum</t>
  </si>
  <si>
    <t>directexpansion</t>
  </si>
  <si>
    <t>directexpansionshellandtube</t>
  </si>
  <si>
    <t>directexpansiontubeintube</t>
  </si>
  <si>
    <t>directexpansionbrazedplate</t>
  </si>
  <si>
    <t>floodedshellandtube</t>
  </si>
  <si>
    <t>shellandcoil</t>
  </si>
  <si>
    <t>IfcEventTriggerTypeEnum</t>
  </si>
  <si>
    <t>eventrule</t>
  </si>
  <si>
    <t>eventmessage</t>
  </si>
  <si>
    <t>eventtime</t>
  </si>
  <si>
    <t>eventcomplex</t>
  </si>
  <si>
    <t>IfcEventTypeEnum</t>
  </si>
  <si>
    <t>startevent</t>
  </si>
  <si>
    <t>endevent</t>
  </si>
  <si>
    <t>intermediateevent</t>
  </si>
  <si>
    <t>IfcExternalSpatialElementTypeEnum</t>
  </si>
  <si>
    <t>external</t>
  </si>
  <si>
    <t>external_earth</t>
  </si>
  <si>
    <t>external_water</t>
  </si>
  <si>
    <t>external_fire</t>
  </si>
  <si>
    <t>notdefiend</t>
  </si>
  <si>
    <t>IfcFanTypeEnum</t>
  </si>
  <si>
    <t>centrifugalforwardcurved</t>
  </si>
  <si>
    <t>centrifugalradial</t>
  </si>
  <si>
    <t>centrifugalbackwardinclinedcurved</t>
  </si>
  <si>
    <t>centrifugalairfoil</t>
  </si>
  <si>
    <t>tubeaxial</t>
  </si>
  <si>
    <t>vaneaxial</t>
  </si>
  <si>
    <t>propelloraxial</t>
  </si>
  <si>
    <t>IfcFastenerTypeEnum</t>
  </si>
  <si>
    <t>glue</t>
  </si>
  <si>
    <t>mortar</t>
  </si>
  <si>
    <t>weld</t>
  </si>
  <si>
    <t>IfcFilterTypeEnum</t>
  </si>
  <si>
    <t>airparticlefilter</t>
  </si>
  <si>
    <t>compressedairfilter</t>
  </si>
  <si>
    <t>odorfilter</t>
  </si>
  <si>
    <t>oilfilter</t>
  </si>
  <si>
    <t>strainer</t>
  </si>
  <si>
    <t>waterfilter</t>
  </si>
  <si>
    <t>IfcFireSuppressionTerminalTypeEnum</t>
  </si>
  <si>
    <t>breechinginlet</t>
  </si>
  <si>
    <t>firehydrant</t>
  </si>
  <si>
    <t>hosereel</t>
  </si>
  <si>
    <t>sprinkler</t>
  </si>
  <si>
    <t>sprinklerdeflector</t>
  </si>
  <si>
    <t>IfcFlowDirectionEnum</t>
  </si>
  <si>
    <t>source</t>
  </si>
  <si>
    <t>sink</t>
  </si>
  <si>
    <t>sourceandsink</t>
  </si>
  <si>
    <t>IfcFlowInstrumentTypeEnum</t>
  </si>
  <si>
    <t>pressuregauge</t>
  </si>
  <si>
    <t>thermometer</t>
  </si>
  <si>
    <t>ammeter</t>
  </si>
  <si>
    <t>frequencymeter</t>
  </si>
  <si>
    <t>powerfactormeter</t>
  </si>
  <si>
    <t>phaseanglemeter</t>
  </si>
  <si>
    <t>voltmeter_peak</t>
  </si>
  <si>
    <t>voltmeter_rms</t>
  </si>
  <si>
    <t>IfcFlowMeterTypeEnum</t>
  </si>
  <si>
    <t>energymeter</t>
  </si>
  <si>
    <t>gasmeter</t>
  </si>
  <si>
    <t>oilmeter</t>
  </si>
  <si>
    <t>watermeter</t>
  </si>
  <si>
    <t>IfcFootingTypeEnum</t>
  </si>
  <si>
    <t>caisson_foundation</t>
  </si>
  <si>
    <t>footing_beam</t>
  </si>
  <si>
    <t>pad_footing</t>
  </si>
  <si>
    <t>pile_cap</t>
  </si>
  <si>
    <t>strip_footing</t>
  </si>
  <si>
    <t>IfcFurnitureTypeEnum</t>
  </si>
  <si>
    <t>chair</t>
  </si>
  <si>
    <t>table</t>
  </si>
  <si>
    <t>desk</t>
  </si>
  <si>
    <t>bed</t>
  </si>
  <si>
    <t>filecabinet</t>
  </si>
  <si>
    <t>shelf</t>
  </si>
  <si>
    <t>sofa</t>
  </si>
  <si>
    <t>IfcGeographicElementTypeEnum</t>
  </si>
  <si>
    <t>terrain</t>
  </si>
  <si>
    <t>IfcGeometricProjectionEnum</t>
  </si>
  <si>
    <t>graph_view</t>
  </si>
  <si>
    <t>sketch_view</t>
  </si>
  <si>
    <t>model_view</t>
  </si>
  <si>
    <t>plan_view</t>
  </si>
  <si>
    <t>reflected_plan_view</t>
  </si>
  <si>
    <t>section_view</t>
  </si>
  <si>
    <t>elevation_view</t>
  </si>
  <si>
    <t>IfcGlobalOrLocalEnum</t>
  </si>
  <si>
    <t>global_coords</t>
  </si>
  <si>
    <t>local_coords</t>
  </si>
  <si>
    <t>IfcGridTypeEnum</t>
  </si>
  <si>
    <t>radial</t>
  </si>
  <si>
    <t>triangular</t>
  </si>
  <si>
    <t>irregular</t>
  </si>
  <si>
    <t>IfcHeatExchangerTypeEnum</t>
  </si>
  <si>
    <t>plate</t>
  </si>
  <si>
    <t>shellandtube</t>
  </si>
  <si>
    <t>IfcHumidifierTypeEnum</t>
  </si>
  <si>
    <t>steaminjection</t>
  </si>
  <si>
    <t>adiabaticairwasher</t>
  </si>
  <si>
    <t>adiabaticpan</t>
  </si>
  <si>
    <t>adiabaticwettedelement</t>
  </si>
  <si>
    <t>adiabaticatomizing</t>
  </si>
  <si>
    <t>adiabaticultrasonic</t>
  </si>
  <si>
    <t>adiabaticrigidmedia</t>
  </si>
  <si>
    <t>adiabaticcompressedairnozzle</t>
  </si>
  <si>
    <t>assistedelectric</t>
  </si>
  <si>
    <t>assistednaturalgas</t>
  </si>
  <si>
    <t>assistedpropane</t>
  </si>
  <si>
    <t>assistedbutane</t>
  </si>
  <si>
    <t>assistedsteam</t>
  </si>
  <si>
    <t>IfcInterceptorTypeEnum</t>
  </si>
  <si>
    <t>cyclonic</t>
  </si>
  <si>
    <t>grease</t>
  </si>
  <si>
    <t>petrol</t>
  </si>
  <si>
    <t>IfcInternalOrExternalEnum</t>
  </si>
  <si>
    <t>internal</t>
  </si>
  <si>
    <t>IfcInventoryTypeEnum</t>
  </si>
  <si>
    <t>assetinventory</t>
  </si>
  <si>
    <t>spaceinventory</t>
  </si>
  <si>
    <t>furnitureinventory</t>
  </si>
  <si>
    <t>IfcJunctionBoxTypeEnum</t>
  </si>
  <si>
    <t>power</t>
  </si>
  <si>
    <t>IfcKnotType</t>
  </si>
  <si>
    <t>uniform_knots</t>
  </si>
  <si>
    <t>quasi_uniform_knots</t>
  </si>
  <si>
    <t>piecewise_bezier_knots</t>
  </si>
  <si>
    <t>IfcLaborResourceTypeEnum</t>
  </si>
  <si>
    <t>administration</t>
  </si>
  <si>
    <t>carpentry</t>
  </si>
  <si>
    <t>cleaning</t>
  </si>
  <si>
    <t>electric</t>
  </si>
  <si>
    <t>finishing</t>
  </si>
  <si>
    <t>general</t>
  </si>
  <si>
    <t>hvac</t>
  </si>
  <si>
    <t>landscaping</t>
  </si>
  <si>
    <t>painting</t>
  </si>
  <si>
    <t>plumbing</t>
  </si>
  <si>
    <t>sitegrading</t>
  </si>
  <si>
    <t>steelwork</t>
  </si>
  <si>
    <t>surveying</t>
  </si>
  <si>
    <t>IfcLampTypeEnum</t>
  </si>
  <si>
    <t>compactfluorescent</t>
  </si>
  <si>
    <t>fluorescent</t>
  </si>
  <si>
    <t>halogen</t>
  </si>
  <si>
    <t>highpressuremercury</t>
  </si>
  <si>
    <t>highpressuresodium</t>
  </si>
  <si>
    <t>led</t>
  </si>
  <si>
    <t>metalhalide</t>
  </si>
  <si>
    <t>oled</t>
  </si>
  <si>
    <t>tungstenfilament</t>
  </si>
  <si>
    <t>IfcLayerSetDirectionEnum</t>
  </si>
  <si>
    <t>axis1</t>
  </si>
  <si>
    <t>axis2</t>
  </si>
  <si>
    <t>axis3</t>
  </si>
  <si>
    <t>IfcLightDistributionCurveEnum</t>
  </si>
  <si>
    <t>type_a</t>
  </si>
  <si>
    <t>type_b</t>
  </si>
  <si>
    <t>type_c</t>
  </si>
  <si>
    <t>IfcLightEmissionSourceEnum</t>
  </si>
  <si>
    <t>lightemittingdiode</t>
  </si>
  <si>
    <t>lowpressuresodium</t>
  </si>
  <si>
    <t>lowvoltagehalogen</t>
  </si>
  <si>
    <t>mainvoltagehalogen</t>
  </si>
  <si>
    <t>IfcLightFixtureTypeEnum</t>
  </si>
  <si>
    <t>pointsource</t>
  </si>
  <si>
    <t>directionsource</t>
  </si>
  <si>
    <t>securitylighting</t>
  </si>
  <si>
    <t>IfcLoadGroupTypeEnum</t>
  </si>
  <si>
    <t>load_group</t>
  </si>
  <si>
    <t>load_case</t>
  </si>
  <si>
    <t>load_combination</t>
  </si>
  <si>
    <t>IfcLogicalOperatorEnum</t>
  </si>
  <si>
    <t>logicaland</t>
  </si>
  <si>
    <t>logicalor</t>
  </si>
  <si>
    <t>logicalxor</t>
  </si>
  <si>
    <t>logicalnotand</t>
  </si>
  <si>
    <t>logicalnotor</t>
  </si>
  <si>
    <t>IfcMechanicalFastenerTypeEnum</t>
  </si>
  <si>
    <t>anchorbolt</t>
  </si>
  <si>
    <t>bolt</t>
  </si>
  <si>
    <t>dowel</t>
  </si>
  <si>
    <t>nail</t>
  </si>
  <si>
    <t>nailplate</t>
  </si>
  <si>
    <t>rivet</t>
  </si>
  <si>
    <t>screw</t>
  </si>
  <si>
    <t>shearconnector</t>
  </si>
  <si>
    <t>staple</t>
  </si>
  <si>
    <t>studshearconnector</t>
  </si>
  <si>
    <t>IfcMedicalDeviceTypeEnum</t>
  </si>
  <si>
    <t>airstation</t>
  </si>
  <si>
    <t>feedairunit</t>
  </si>
  <si>
    <t>oxygengenerator</t>
  </si>
  <si>
    <t>oxygenplant</t>
  </si>
  <si>
    <t>vacuumstation</t>
  </si>
  <si>
    <t>IfcMemberTypeEnum</t>
  </si>
  <si>
    <t>brace</t>
  </si>
  <si>
    <t>chord</t>
  </si>
  <si>
    <t>collar</t>
  </si>
  <si>
    <t>member</t>
  </si>
  <si>
    <t>mullion</t>
  </si>
  <si>
    <t>purlin</t>
  </si>
  <si>
    <t>rafter</t>
  </si>
  <si>
    <t>stringer</t>
  </si>
  <si>
    <t>strut</t>
  </si>
  <si>
    <t>stud</t>
  </si>
  <si>
    <t>IfcMotorConnectionTypeEnum</t>
  </si>
  <si>
    <t>beltdrive</t>
  </si>
  <si>
    <t>coupling</t>
  </si>
  <si>
    <t>directdrive</t>
  </si>
  <si>
    <t>IfcNullStyle</t>
  </si>
  <si>
    <t>null</t>
  </si>
  <si>
    <t>IfcObjectTypeEnum</t>
  </si>
  <si>
    <t>product</t>
  </si>
  <si>
    <t>process</t>
  </si>
  <si>
    <t>resource</t>
  </si>
  <si>
    <t>actor</t>
  </si>
  <si>
    <t>group</t>
  </si>
  <si>
    <t>project</t>
  </si>
  <si>
    <t>IfcObjectiveEnum</t>
  </si>
  <si>
    <t>codecompliance</t>
  </si>
  <si>
    <t>codewaiver</t>
  </si>
  <si>
    <t>designintent</t>
  </si>
  <si>
    <t>healthandsafety</t>
  </si>
  <si>
    <t>mergeconflict</t>
  </si>
  <si>
    <t>modelview</t>
  </si>
  <si>
    <t>parameter</t>
  </si>
  <si>
    <t>requirement</t>
  </si>
  <si>
    <t>specification</t>
  </si>
  <si>
    <t>triggercondition</t>
  </si>
  <si>
    <t>IfcOccupantTypeEnum</t>
  </si>
  <si>
    <t>assignee</t>
  </si>
  <si>
    <t>assignor</t>
  </si>
  <si>
    <t>lessee</t>
  </si>
  <si>
    <t>lessor</t>
  </si>
  <si>
    <t>lettingagent</t>
  </si>
  <si>
    <t>owner</t>
  </si>
  <si>
    <t>tenant</t>
  </si>
  <si>
    <t>IfcOpeningElementTypeEnum</t>
  </si>
  <si>
    <t>opening</t>
  </si>
  <si>
    <t>recess</t>
  </si>
  <si>
    <t>IfcOutletTypeEnum</t>
  </si>
  <si>
    <t>audiovisualoutlet</t>
  </si>
  <si>
    <t>communicationsoutlet</t>
  </si>
  <si>
    <t>poweroutlet</t>
  </si>
  <si>
    <t>dataoutlet</t>
  </si>
  <si>
    <t>telephoneoutlet</t>
  </si>
  <si>
    <t>IfcPerformanceHistoryTypeEnum</t>
  </si>
  <si>
    <t>IfcPermeableCoveringOperationEnum</t>
  </si>
  <si>
    <t>grill</t>
  </si>
  <si>
    <t>louver</t>
  </si>
  <si>
    <t>screen</t>
  </si>
  <si>
    <t>IfcPermitTypeEnum</t>
  </si>
  <si>
    <t>access</t>
  </si>
  <si>
    <t>building</t>
  </si>
  <si>
    <t>work</t>
  </si>
  <si>
    <t>IfcPhysicalOrVirtualEnum</t>
  </si>
  <si>
    <t>physical</t>
  </si>
  <si>
    <t>virtual</t>
  </si>
  <si>
    <t>IfcPileConstructionEnum</t>
  </si>
  <si>
    <t>cast_in_place</t>
  </si>
  <si>
    <t>composite</t>
  </si>
  <si>
    <t>precast_concrete</t>
  </si>
  <si>
    <t>prefab_steel</t>
  </si>
  <si>
    <t>IfcPileTypeEnum</t>
  </si>
  <si>
    <t>bored</t>
  </si>
  <si>
    <t>driven</t>
  </si>
  <si>
    <t>jetgrouting</t>
  </si>
  <si>
    <t>cohesion</t>
  </si>
  <si>
    <t>friction</t>
  </si>
  <si>
    <t>support</t>
  </si>
  <si>
    <t>IfcPipeFittingTypeEnum</t>
  </si>
  <si>
    <t>IfcPipeSegmentTypeEnum</t>
  </si>
  <si>
    <t>culvert</t>
  </si>
  <si>
    <t>gutter</t>
  </si>
  <si>
    <t>spool</t>
  </si>
  <si>
    <t>IfcPlateTypeEnum</t>
  </si>
  <si>
    <t>curtain_panel</t>
  </si>
  <si>
    <t>sheet</t>
  </si>
  <si>
    <t>IfcProcedureTypeEnum</t>
  </si>
  <si>
    <t>advice_caution</t>
  </si>
  <si>
    <t>advice_note</t>
  </si>
  <si>
    <t>advice_warning</t>
  </si>
  <si>
    <t>calibration</t>
  </si>
  <si>
    <t>diagnostic</t>
  </si>
  <si>
    <t>shutdown</t>
  </si>
  <si>
    <t>startup</t>
  </si>
  <si>
    <t>IfcProfileTypeEnum</t>
  </si>
  <si>
    <t>curve</t>
  </si>
  <si>
    <t>area</t>
  </si>
  <si>
    <t>IfcProjectOrderTypeEnum</t>
  </si>
  <si>
    <t>changeorder</t>
  </si>
  <si>
    <t>maintenanceworkorder</t>
  </si>
  <si>
    <t>moveorder</t>
  </si>
  <si>
    <t>purchaseorder</t>
  </si>
  <si>
    <t>workorder</t>
  </si>
  <si>
    <t>IfcProjectedOrTrueLengthEnum</t>
  </si>
  <si>
    <t>projected_length</t>
  </si>
  <si>
    <t>true_length</t>
  </si>
  <si>
    <t>IfcProjectionElementTypeEnum</t>
  </si>
  <si>
    <t>IfcPropertySetTemplateTypeEnum</t>
  </si>
  <si>
    <t>pset_typedrivenoverride</t>
  </si>
  <si>
    <t>pset_occurrencedriven</t>
  </si>
  <si>
    <t>qto_typedrivenonly</t>
  </si>
  <si>
    <t>qto_typedrivenoverride</t>
  </si>
  <si>
    <t>qto_occurrencedriven</t>
  </si>
  <si>
    <t>IfcProtectiveDeviceTrippingUnitTypeEnum</t>
  </si>
  <si>
    <t>electronic</t>
  </si>
  <si>
    <t>electromagnetic</t>
  </si>
  <si>
    <t>residualcurrent</t>
  </si>
  <si>
    <t>thermal</t>
  </si>
  <si>
    <t>IfcProtectiveDeviceTypeEnum</t>
  </si>
  <si>
    <t>circuitbreaker</t>
  </si>
  <si>
    <t>earthleakagecircuitbreaker</t>
  </si>
  <si>
    <t>earthingswitch</t>
  </si>
  <si>
    <t>fusedisconnector</t>
  </si>
  <si>
    <t>residualcurrentcircuitbreaker</t>
  </si>
  <si>
    <t>residualcurrentswitch</t>
  </si>
  <si>
    <t>varistor</t>
  </si>
  <si>
    <t>IfcPumpTypeEnum</t>
  </si>
  <si>
    <t>circulator</t>
  </si>
  <si>
    <t>endsuction</t>
  </si>
  <si>
    <t>splitcase</t>
  </si>
  <si>
    <t>submersiblepump</t>
  </si>
  <si>
    <t>sumppump</t>
  </si>
  <si>
    <t>verticalinline</t>
  </si>
  <si>
    <t>verticalturbine</t>
  </si>
  <si>
    <t>IfcRailingTypeEnum</t>
  </si>
  <si>
    <t>handrail</t>
  </si>
  <si>
    <t>guardrail</t>
  </si>
  <si>
    <t>balustrade</t>
  </si>
  <si>
    <t>IfcRampFlightTypeEnum</t>
  </si>
  <si>
    <t>straight</t>
  </si>
  <si>
    <t>spiral</t>
  </si>
  <si>
    <t>IfcRampTypeEnum</t>
  </si>
  <si>
    <t>straight_run_ramp</t>
  </si>
  <si>
    <t>two_straight_run_ramp</t>
  </si>
  <si>
    <t>quarter_turn_ramp</t>
  </si>
  <si>
    <t>two_quarter_turn_ramp</t>
  </si>
  <si>
    <t>half_turn_ramp</t>
  </si>
  <si>
    <t>spiral_ramp</t>
  </si>
  <si>
    <t>IfcRecurrenceTypeEnum</t>
  </si>
  <si>
    <t>daily</t>
  </si>
  <si>
    <t>weekly</t>
  </si>
  <si>
    <t>monthly_by_day_of_month</t>
  </si>
  <si>
    <t>monthly_by_position</t>
  </si>
  <si>
    <t>by_day_count</t>
  </si>
  <si>
    <t>by_weekday_count</t>
  </si>
  <si>
    <t>yearly_by_day_of_month</t>
  </si>
  <si>
    <t>yearly_by_position</t>
  </si>
  <si>
    <t>IfcReflectanceMethodEnum</t>
  </si>
  <si>
    <t>blinn</t>
  </si>
  <si>
    <t>flat</t>
  </si>
  <si>
    <t>glass</t>
  </si>
  <si>
    <t>matt</t>
  </si>
  <si>
    <t>mirror</t>
  </si>
  <si>
    <t>phong</t>
  </si>
  <si>
    <t>strauss</t>
  </si>
  <si>
    <t>IfcReinforcingBarRoleEnum</t>
  </si>
  <si>
    <t>main</t>
  </si>
  <si>
    <t>shear</t>
  </si>
  <si>
    <t>ligature</t>
  </si>
  <si>
    <t>punching</t>
  </si>
  <si>
    <t>edge</t>
  </si>
  <si>
    <t>ring</t>
  </si>
  <si>
    <t>anchoring</t>
  </si>
  <si>
    <t>IfcReinforcingBarSurfaceEnum</t>
  </si>
  <si>
    <t>plain</t>
  </si>
  <si>
    <t>textured</t>
  </si>
  <si>
    <t>IfcReinforcingBarTypeEnum</t>
  </si>
  <si>
    <t>IfcReinforcingMeshTypeEnum</t>
  </si>
  <si>
    <t>IfcRoleEnum</t>
  </si>
  <si>
    <t>supplier</t>
  </si>
  <si>
    <t>manufacturer</t>
  </si>
  <si>
    <t>contractor</t>
  </si>
  <si>
    <t>subcontractor</t>
  </si>
  <si>
    <t>architect</t>
  </si>
  <si>
    <t>structuralengineer</t>
  </si>
  <si>
    <t>costengineer</t>
  </si>
  <si>
    <t>client</t>
  </si>
  <si>
    <t>buildingowner</t>
  </si>
  <si>
    <t>buildingoperator</t>
  </si>
  <si>
    <t>mechanicalengineer</t>
  </si>
  <si>
    <t>electricalengineer</t>
  </si>
  <si>
    <t>projectmanager</t>
  </si>
  <si>
    <t>facilitiesmanager</t>
  </si>
  <si>
    <t>civilengineer</t>
  </si>
  <si>
    <t>commissioningengineer</t>
  </si>
  <si>
    <t>engineer</t>
  </si>
  <si>
    <t>consultant</t>
  </si>
  <si>
    <t>constructionmanager</t>
  </si>
  <si>
    <t>fieldconstructionmanager</t>
  </si>
  <si>
    <t>reseller</t>
  </si>
  <si>
    <t>IfcRoofTypeEnum</t>
  </si>
  <si>
    <t>flat_roof</t>
  </si>
  <si>
    <t>shed_roof</t>
  </si>
  <si>
    <t>gable_roof</t>
  </si>
  <si>
    <t>hip_roof</t>
  </si>
  <si>
    <t>hipped_gable_roof</t>
  </si>
  <si>
    <t>gambrel_roof</t>
  </si>
  <si>
    <t>mansard_roof</t>
  </si>
  <si>
    <t>barrel_roof</t>
  </si>
  <si>
    <t>rainbow_roof</t>
  </si>
  <si>
    <t>butterfly_roof</t>
  </si>
  <si>
    <t>pavilion_roof</t>
  </si>
  <si>
    <t>dome_roof</t>
  </si>
  <si>
    <t>freeform</t>
  </si>
  <si>
    <t>IfcSIPrefix</t>
  </si>
  <si>
    <t>exa</t>
  </si>
  <si>
    <t>peta</t>
  </si>
  <si>
    <t>tera</t>
  </si>
  <si>
    <t>giga</t>
  </si>
  <si>
    <t>mega</t>
  </si>
  <si>
    <t>kilo</t>
  </si>
  <si>
    <t>hecto</t>
  </si>
  <si>
    <t>deca</t>
  </si>
  <si>
    <t>deci</t>
  </si>
  <si>
    <t>centi</t>
  </si>
  <si>
    <t>milli</t>
  </si>
  <si>
    <t>micro</t>
  </si>
  <si>
    <t>nano</t>
  </si>
  <si>
    <t>pico</t>
  </si>
  <si>
    <t>femto</t>
  </si>
  <si>
    <t>atto</t>
  </si>
  <si>
    <t>IfcSIUnitName</t>
  </si>
  <si>
    <t>ampere</t>
  </si>
  <si>
    <t>becquerel</t>
  </si>
  <si>
    <t>candela</t>
  </si>
  <si>
    <t>coulomb</t>
  </si>
  <si>
    <t>cubic_metre</t>
  </si>
  <si>
    <t>degree_celsius</t>
  </si>
  <si>
    <t>farad</t>
  </si>
  <si>
    <t>gram</t>
  </si>
  <si>
    <t>gray</t>
  </si>
  <si>
    <t>henry</t>
  </si>
  <si>
    <t>hertz</t>
  </si>
  <si>
    <t>joule</t>
  </si>
  <si>
    <t>kelvin</t>
  </si>
  <si>
    <t>lumen</t>
  </si>
  <si>
    <t>lux</t>
  </si>
  <si>
    <t>metre</t>
  </si>
  <si>
    <t>mole</t>
  </si>
  <si>
    <t>newton</t>
  </si>
  <si>
    <t>ohm</t>
  </si>
  <si>
    <t>pascal</t>
  </si>
  <si>
    <t>radian</t>
  </si>
  <si>
    <t>second</t>
  </si>
  <si>
    <t>siemens</t>
  </si>
  <si>
    <t>sievert</t>
  </si>
  <si>
    <t>square_metre</t>
  </si>
  <si>
    <t>steradian</t>
  </si>
  <si>
    <t>tesla</t>
  </si>
  <si>
    <t>volt</t>
  </si>
  <si>
    <t>watt</t>
  </si>
  <si>
    <t>weber</t>
  </si>
  <si>
    <t>IfcSanitaryTerminalTypeEnum</t>
  </si>
  <si>
    <t>bath</t>
  </si>
  <si>
    <t>bidet</t>
  </si>
  <si>
    <t>cistern</t>
  </si>
  <si>
    <t>shower</t>
  </si>
  <si>
    <t>sanitaryfountain</t>
  </si>
  <si>
    <t>toiletpan</t>
  </si>
  <si>
    <t>urinal</t>
  </si>
  <si>
    <t>washhandbasin</t>
  </si>
  <si>
    <t>wcseat</t>
  </si>
  <si>
    <t>IfcSectionTypeEnum</t>
  </si>
  <si>
    <t>uniform</t>
  </si>
  <si>
    <t>tapered</t>
  </si>
  <si>
    <t>IfcSensorTypeEnum</t>
  </si>
  <si>
    <t>conductancesensor</t>
  </si>
  <si>
    <t>contactsensor</t>
  </si>
  <si>
    <t>firesensor</t>
  </si>
  <si>
    <t>flowsensor</t>
  </si>
  <si>
    <t>gassensor</t>
  </si>
  <si>
    <t>heatsensor</t>
  </si>
  <si>
    <t>humiditysensor</t>
  </si>
  <si>
    <t>ionconcentrationsensor</t>
  </si>
  <si>
    <t>levelsensor</t>
  </si>
  <si>
    <t>lightsensor</t>
  </si>
  <si>
    <t>moisturesensor</t>
  </si>
  <si>
    <t>movementsensor</t>
  </si>
  <si>
    <t>phsensor</t>
  </si>
  <si>
    <t>pressuresensor</t>
  </si>
  <si>
    <t>radiationsensor</t>
  </si>
  <si>
    <t>radioactivitysensor</t>
  </si>
  <si>
    <t>smokesensor</t>
  </si>
  <si>
    <t>soundsensor</t>
  </si>
  <si>
    <t>temperaturesensor</t>
  </si>
  <si>
    <t>windsensor</t>
  </si>
  <si>
    <t>IfcSequenceEnum</t>
  </si>
  <si>
    <t>start_start</t>
  </si>
  <si>
    <t>start_finish</t>
  </si>
  <si>
    <t>finish_start</t>
  </si>
  <si>
    <t>finish_finish</t>
  </si>
  <si>
    <t>IfcShadingDeviceTypeEnum</t>
  </si>
  <si>
    <t>jalousie</t>
  </si>
  <si>
    <t>shutter</t>
  </si>
  <si>
    <t>awning</t>
  </si>
  <si>
    <t>IfcSimplePropertyTemplateTypeEnum</t>
  </si>
  <si>
    <t>p_listvalue</t>
  </si>
  <si>
    <t>q_length</t>
  </si>
  <si>
    <t>q_area</t>
  </si>
  <si>
    <t>q_volume</t>
  </si>
  <si>
    <t>q_count</t>
  </si>
  <si>
    <t>q_weight</t>
  </si>
  <si>
    <t>q_time</t>
  </si>
  <si>
    <t>IfcSlabTypeEnum</t>
  </si>
  <si>
    <t>floor</t>
  </si>
  <si>
    <t>roof</t>
  </si>
  <si>
    <t>landing</t>
  </si>
  <si>
    <t>baseslab</t>
  </si>
  <si>
    <t>IfcSolarDeviceTypeEnum</t>
  </si>
  <si>
    <t>solarcollector</t>
  </si>
  <si>
    <t>solarpanel</t>
  </si>
  <si>
    <t>IfcSpaceHeaterTypeEnum</t>
  </si>
  <si>
    <t>convector</t>
  </si>
  <si>
    <t>radiator</t>
  </si>
  <si>
    <t>IfcSpaceTypeEnum</t>
  </si>
  <si>
    <t>space</t>
  </si>
  <si>
    <t>parking</t>
  </si>
  <si>
    <t>gfa</t>
  </si>
  <si>
    <t>IfcSpatialZoneTypeEnum</t>
  </si>
  <si>
    <t>construction</t>
  </si>
  <si>
    <t>firesafety</t>
  </si>
  <si>
    <t>occupancy</t>
  </si>
  <si>
    <t>IfcStackTerminalTypeEnum</t>
  </si>
  <si>
    <t>birdcage</t>
  </si>
  <si>
    <t>cowl</t>
  </si>
  <si>
    <t>rainwaterhopper</t>
  </si>
  <si>
    <t>IfcStairFlightTypeEnum</t>
  </si>
  <si>
    <t>winder</t>
  </si>
  <si>
    <t>curved</t>
  </si>
  <si>
    <t>IfcStairTypeEnum</t>
  </si>
  <si>
    <t>straight_run_stair</t>
  </si>
  <si>
    <t>two_straight_run_stair</t>
  </si>
  <si>
    <t>quarter_winding_stair</t>
  </si>
  <si>
    <t>quarter_turn_stair</t>
  </si>
  <si>
    <t>half_winding_stair</t>
  </si>
  <si>
    <t>half_turn_stair</t>
  </si>
  <si>
    <t>two_quarter_winding_stair</t>
  </si>
  <si>
    <t>two_quarter_turn_stair</t>
  </si>
  <si>
    <t>three_quarter_winding_stair</t>
  </si>
  <si>
    <t>three_quarter_turn_stair</t>
  </si>
  <si>
    <t>spiral_stair</t>
  </si>
  <si>
    <t>double_return_stair</t>
  </si>
  <si>
    <t>curved_run_stair</t>
  </si>
  <si>
    <t>two_curved_run_stair</t>
  </si>
  <si>
    <t>IfcStateEnum</t>
  </si>
  <si>
    <t>readwrite</t>
  </si>
  <si>
    <t>readonly</t>
  </si>
  <si>
    <t>locked</t>
  </si>
  <si>
    <t>readwritelocked</t>
  </si>
  <si>
    <t>readonlylocked</t>
  </si>
  <si>
    <t>IfcStructuralCurveActivityTypeEnum</t>
  </si>
  <si>
    <t>const</t>
  </si>
  <si>
    <t>polygonal</t>
  </si>
  <si>
    <t>equidistant</t>
  </si>
  <si>
    <t>sinus</t>
  </si>
  <si>
    <t>parabola</t>
  </si>
  <si>
    <t>discrete</t>
  </si>
  <si>
    <t>IfcStructuralCurveMemberTypeEnum</t>
  </si>
  <si>
    <t>rigid_joined_member</t>
  </si>
  <si>
    <t>pin_joined_member</t>
  </si>
  <si>
    <t>tension_member</t>
  </si>
  <si>
    <t>compression_member</t>
  </si>
  <si>
    <t>IfcStructuralSurfaceActivityTypeEnum</t>
  </si>
  <si>
    <t>bilinear</t>
  </si>
  <si>
    <t>isocontour</t>
  </si>
  <si>
    <t>IfcStructuralSurfaceMemberTypeEnum</t>
  </si>
  <si>
    <t>bending_element</t>
  </si>
  <si>
    <t>membrane_element</t>
  </si>
  <si>
    <t>shell</t>
  </si>
  <si>
    <t>IfcSubContractResourceTypeEnum</t>
  </si>
  <si>
    <t>purchase</t>
  </si>
  <si>
    <t>IfcSurfaceFeatureTypeEnum</t>
  </si>
  <si>
    <t>mark</t>
  </si>
  <si>
    <t>tag</t>
  </si>
  <si>
    <t>treatment</t>
  </si>
  <si>
    <t>IfcSurfaceSide</t>
  </si>
  <si>
    <t>both</t>
  </si>
  <si>
    <t>IfcSwitchingDeviceTypeEnum</t>
  </si>
  <si>
    <t>contactor</t>
  </si>
  <si>
    <t>dimmerswitch</t>
  </si>
  <si>
    <t>emergencystop</t>
  </si>
  <si>
    <t>keypad</t>
  </si>
  <si>
    <t>momentaryswitch</t>
  </si>
  <si>
    <t>selectorswitch</t>
  </si>
  <si>
    <t>starter</t>
  </si>
  <si>
    <t>switchdisconnector</t>
  </si>
  <si>
    <t>toggleswitch</t>
  </si>
  <si>
    <t>IfcSystemFurnitureElementTypeEnum</t>
  </si>
  <si>
    <t>panel</t>
  </si>
  <si>
    <t>worksurface</t>
  </si>
  <si>
    <t>IfcTankTypeEnum</t>
  </si>
  <si>
    <t>basin</t>
  </si>
  <si>
    <t>breakpressure</t>
  </si>
  <si>
    <t>expansion</t>
  </si>
  <si>
    <t>feedandexpansion</t>
  </si>
  <si>
    <t>pressurevessel</t>
  </si>
  <si>
    <t>storage</t>
  </si>
  <si>
    <t>vessel</t>
  </si>
  <si>
    <t>IfcTaskDurationEnum</t>
  </si>
  <si>
    <t>elapsedtime</t>
  </si>
  <si>
    <t>worktime</t>
  </si>
  <si>
    <t>IfcTaskTypeEnum</t>
  </si>
  <si>
    <t>attendance</t>
  </si>
  <si>
    <t>demolition</t>
  </si>
  <si>
    <t>dismantle</t>
  </si>
  <si>
    <t>installation</t>
  </si>
  <si>
    <t>logistic</t>
  </si>
  <si>
    <t>maintenance</t>
  </si>
  <si>
    <t>move</t>
  </si>
  <si>
    <t>operation</t>
  </si>
  <si>
    <t>removal</t>
  </si>
  <si>
    <t>renovation</t>
  </si>
  <si>
    <t>IfcTendonAnchorTypeEnum</t>
  </si>
  <si>
    <t>coupler</t>
  </si>
  <si>
    <t>fixed_end</t>
  </si>
  <si>
    <t>tensioning_end</t>
  </si>
  <si>
    <t>IfcTendonTypeEnum</t>
  </si>
  <si>
    <t>bar</t>
  </si>
  <si>
    <t>coated</t>
  </si>
  <si>
    <t>strand</t>
  </si>
  <si>
    <t>wire</t>
  </si>
  <si>
    <t>IfcTextPath</t>
  </si>
  <si>
    <t>up</t>
  </si>
  <si>
    <t>down</t>
  </si>
  <si>
    <t>IfcTimeSeriesDataTypeEnum</t>
  </si>
  <si>
    <t>continuous</t>
  </si>
  <si>
    <t>discretebinary</t>
  </si>
  <si>
    <t>piecewisebinary</t>
  </si>
  <si>
    <t>piecewiseconstant</t>
  </si>
  <si>
    <t>piecewisecontinuous</t>
  </si>
  <si>
    <t>IfcTransformerTypeEnum</t>
  </si>
  <si>
    <t>frequency</t>
  </si>
  <si>
    <t>inverter</t>
  </si>
  <si>
    <t>rectifier</t>
  </si>
  <si>
    <t>voltage</t>
  </si>
  <si>
    <t>IfcTransitionCode</t>
  </si>
  <si>
    <t>discontinuous</t>
  </si>
  <si>
    <t>contsamegradient</t>
  </si>
  <si>
    <t>contsamegradientsamecurvature</t>
  </si>
  <si>
    <t>IfcTransportElementTypeEnum</t>
  </si>
  <si>
    <t>elevator</t>
  </si>
  <si>
    <t>escalator</t>
  </si>
  <si>
    <t>movingwalkway</t>
  </si>
  <si>
    <t>craneway</t>
  </si>
  <si>
    <t>liftinggear</t>
  </si>
  <si>
    <t>IfcTrimmingPreference</t>
  </si>
  <si>
    <t>cartesian</t>
  </si>
  <si>
    <t>IfcTubeBundleTypeEnum</t>
  </si>
  <si>
    <t>finned</t>
  </si>
  <si>
    <t>IfcUnitEnum</t>
  </si>
  <si>
    <t>absorbeddoseunit</t>
  </si>
  <si>
    <t>amountofsubstanceunit</t>
  </si>
  <si>
    <t>areaunit</t>
  </si>
  <si>
    <t>doseequivalentunit</t>
  </si>
  <si>
    <t>electriccapacitanceunit</t>
  </si>
  <si>
    <t>electricchargeunit</t>
  </si>
  <si>
    <t>electricconductanceunit</t>
  </si>
  <si>
    <t>electriccurrentunit</t>
  </si>
  <si>
    <t>electricresistanceunit</t>
  </si>
  <si>
    <t>electricvoltageunit</t>
  </si>
  <si>
    <t>energyunit</t>
  </si>
  <si>
    <t>forceunit</t>
  </si>
  <si>
    <t>frequencyunit</t>
  </si>
  <si>
    <t>illuminanceunit</t>
  </si>
  <si>
    <t>inductanceunit</t>
  </si>
  <si>
    <t>lengthunit</t>
  </si>
  <si>
    <t>luminousfluxunit</t>
  </si>
  <si>
    <t>luminousintensityunit</t>
  </si>
  <si>
    <t>magneticfluxdensityunit</t>
  </si>
  <si>
    <t>magneticfluxunit</t>
  </si>
  <si>
    <t>massunit</t>
  </si>
  <si>
    <t>planeangleunit</t>
  </si>
  <si>
    <t>powerunit</t>
  </si>
  <si>
    <t>pressureunit</t>
  </si>
  <si>
    <t>radioactivityunit</t>
  </si>
  <si>
    <t>solidangleunit</t>
  </si>
  <si>
    <t>thermodynamictemperatureunit</t>
  </si>
  <si>
    <t>timeunit</t>
  </si>
  <si>
    <t>volumeunit</t>
  </si>
  <si>
    <t>IfcUnitaryControlElementTypeEnum</t>
  </si>
  <si>
    <t>alarmpanel</t>
  </si>
  <si>
    <t>controlpanel</t>
  </si>
  <si>
    <t>gasdetectionpanel</t>
  </si>
  <si>
    <t>indicatorpanel</t>
  </si>
  <si>
    <t>mimicpanel</t>
  </si>
  <si>
    <t>humidistat</t>
  </si>
  <si>
    <t>thermostat</t>
  </si>
  <si>
    <t>weatherstation</t>
  </si>
  <si>
    <t>IfcUnitaryEquipmentTypeEnum</t>
  </si>
  <si>
    <t>airhandler</t>
  </si>
  <si>
    <t>airconditioningunit</t>
  </si>
  <si>
    <t>dehumidifier</t>
  </si>
  <si>
    <t>splitsystem</t>
  </si>
  <si>
    <t>rooftopunit</t>
  </si>
  <si>
    <t>IfcValveTypeEnum</t>
  </si>
  <si>
    <t>airrelease</t>
  </si>
  <si>
    <t>antivacuum</t>
  </si>
  <si>
    <t>changeover</t>
  </si>
  <si>
    <t>check</t>
  </si>
  <si>
    <t>commissioning</t>
  </si>
  <si>
    <t>diverting</t>
  </si>
  <si>
    <t>drawoffcock</t>
  </si>
  <si>
    <t>doublecheck</t>
  </si>
  <si>
    <t>doubleregulating</t>
  </si>
  <si>
    <t>faucet</t>
  </si>
  <si>
    <t>flushing</t>
  </si>
  <si>
    <t>gascock</t>
  </si>
  <si>
    <t>gastap</t>
  </si>
  <si>
    <t>isolating</t>
  </si>
  <si>
    <t>mixing</t>
  </si>
  <si>
    <t>pressurereducing</t>
  </si>
  <si>
    <t>pressurerelief</t>
  </si>
  <si>
    <t>regulating</t>
  </si>
  <si>
    <t>safetycutoff</t>
  </si>
  <si>
    <t>steamtrap</t>
  </si>
  <si>
    <t>stopcock</t>
  </si>
  <si>
    <t>IfcVibrationIsolatorTypeEnum</t>
  </si>
  <si>
    <t>compression</t>
  </si>
  <si>
    <t>spring</t>
  </si>
  <si>
    <t>IfcVoidingFeatureTypeEnum</t>
  </si>
  <si>
    <t>cutout</t>
  </si>
  <si>
    <t>notch</t>
  </si>
  <si>
    <t>hole</t>
  </si>
  <si>
    <t>miter</t>
  </si>
  <si>
    <t>chamfer</t>
  </si>
  <si>
    <t>IfcWallTypeEnum</t>
  </si>
  <si>
    <t>movable</t>
  </si>
  <si>
    <t>parapet</t>
  </si>
  <si>
    <t>partitioning</t>
  </si>
  <si>
    <t>plumbingwall</t>
  </si>
  <si>
    <t>solidwall</t>
  </si>
  <si>
    <t>standard</t>
  </si>
  <si>
    <t>elementedwall</t>
  </si>
  <si>
    <t>IfcWasteTerminalTypeEnum</t>
  </si>
  <si>
    <t>floortrap</t>
  </si>
  <si>
    <t>floorwaste</t>
  </si>
  <si>
    <t>gullysump</t>
  </si>
  <si>
    <t>gullytrap</t>
  </si>
  <si>
    <t>roofdrain</t>
  </si>
  <si>
    <t>wastedisposalunit</t>
  </si>
  <si>
    <t>wastetrap</t>
  </si>
  <si>
    <t>IfcWindowPanelOperationEnum</t>
  </si>
  <si>
    <t>sidehungrighthand</t>
  </si>
  <si>
    <t>sidehunglefthand</t>
  </si>
  <si>
    <t>tiltandturnrighthand</t>
  </si>
  <si>
    <t>tiltandturnlefthand</t>
  </si>
  <si>
    <t>tophung</t>
  </si>
  <si>
    <t>bottomhung</t>
  </si>
  <si>
    <t>pivothorizontal</t>
  </si>
  <si>
    <t>pivotvertical</t>
  </si>
  <si>
    <t>slidinghorizontal</t>
  </si>
  <si>
    <t>slidingvertical</t>
  </si>
  <si>
    <t>removablecasement</t>
  </si>
  <si>
    <t>fixedcasement</t>
  </si>
  <si>
    <t>otheroperation</t>
  </si>
  <si>
    <t>IfcWindowPanelPositionEnum</t>
  </si>
  <si>
    <t>bottom</t>
  </si>
  <si>
    <t>top</t>
  </si>
  <si>
    <t>IfcWindowStyleConstructionEnum</t>
  </si>
  <si>
    <t>other_construction</t>
  </si>
  <si>
    <t>IfcWindowStyleOperationEnum</t>
  </si>
  <si>
    <t>single_panel</t>
  </si>
  <si>
    <t>double_panel_vertical</t>
  </si>
  <si>
    <t>double_panel_horizontal</t>
  </si>
  <si>
    <t>triple_panel_vertical</t>
  </si>
  <si>
    <t>triple_panel_bottom</t>
  </si>
  <si>
    <t>triple_panel_top</t>
  </si>
  <si>
    <t>triple_panel_left</t>
  </si>
  <si>
    <t>triple_panel_right</t>
  </si>
  <si>
    <t>triple_panel_horizontal</t>
  </si>
  <si>
    <t>IfcWindowTypeEnum</t>
  </si>
  <si>
    <t>window</t>
  </si>
  <si>
    <t>skylight</t>
  </si>
  <si>
    <t>lightdome</t>
  </si>
  <si>
    <t>IfcWindowTypePartitioningEnum</t>
  </si>
  <si>
    <t>IfcWorkCalendarTypeEnum</t>
  </si>
  <si>
    <t>firstshift</t>
  </si>
  <si>
    <t>secondshift</t>
  </si>
  <si>
    <t>thirdshift</t>
  </si>
  <si>
    <t>IfcWorkPlanTypeEnum</t>
  </si>
  <si>
    <t>actual</t>
  </si>
  <si>
    <t>baseline</t>
  </si>
  <si>
    <t>planned</t>
  </si>
  <si>
    <t>IfcWorkScheduleTypeEnum</t>
  </si>
  <si>
    <t xml:space="preserve">doesn't seem to </t>
  </si>
  <si>
    <t>Supported export IFC Entities</t>
  </si>
  <si>
    <t xml:space="preserve">(the import of this column </t>
  </si>
  <si>
    <t>IFC Type</t>
  </si>
  <si>
    <t>All the IFC Property</t>
  </si>
  <si>
    <t>All exported IFC Property</t>
  </si>
  <si>
    <t>list also not supported</t>
  </si>
  <si>
    <t>All supported IFC Property</t>
  </si>
  <si>
    <t>DRS import</t>
  </si>
  <si>
    <t>rev_cat</t>
  </si>
  <si>
    <t>Export Tabel</t>
  </si>
  <si>
    <t>Revit Category</t>
  </si>
  <si>
    <t>only for IFC Type defined</t>
  </si>
  <si>
    <t>only for defined IFC Type based</t>
  </si>
  <si>
    <t>only Common Pset</t>
  </si>
  <si>
    <t>only exported ifcEntities</t>
  </si>
  <si>
    <t>Area</t>
  </si>
  <si>
    <t>Boolean</t>
  </si>
  <si>
    <t>ClassificationReference</t>
  </si>
  <si>
    <t>Count</t>
  </si>
  <si>
    <t>Currency</t>
  </si>
  <si>
    <t>ElectricalCurrent</t>
  </si>
  <si>
    <t>ElectricalEfficacy</t>
  </si>
  <si>
    <t>ElectricalVoltage</t>
  </si>
  <si>
    <t>Force</t>
  </si>
  <si>
    <t>Frequency</t>
  </si>
  <si>
    <t>Identifier</t>
  </si>
  <si>
    <t>Integer</t>
  </si>
  <si>
    <t>Label</t>
  </si>
  <si>
    <t>Logical</t>
  </si>
  <si>
    <t>LuminousFlux</t>
  </si>
  <si>
    <t>LuminousIntensity</t>
  </si>
  <si>
    <t>NormalisedRatio</t>
  </si>
  <si>
    <t>PlaneAngle</t>
  </si>
  <si>
    <t>PositiveLength</t>
  </si>
  <si>
    <t>PositivePlaneAngle</t>
  </si>
  <si>
    <t>PositiveRatio</t>
  </si>
  <si>
    <t>Power</t>
  </si>
  <si>
    <t>Pressure</t>
  </si>
  <si>
    <t>Ratio</t>
  </si>
  <si>
    <t>Real</t>
  </si>
  <si>
    <t>ThermodynamicTemperature</t>
  </si>
  <si>
    <t>VolumetricFlowRate</t>
  </si>
  <si>
    <t>Data types supported</t>
  </si>
  <si>
    <t>&gt;&gt;0</t>
  </si>
  <si>
    <t>Data Type</t>
  </si>
  <si>
    <t xml:space="preserve"> Building Smart!</t>
  </si>
  <si>
    <t>if different from IFC</t>
  </si>
  <si>
    <t>PropertySet:</t>
  </si>
  <si>
    <t>T</t>
  </si>
  <si>
    <t>I</t>
  </si>
  <si>
    <t>Test</t>
  </si>
  <si>
    <t>simular Data Type</t>
  </si>
  <si>
    <t>xxx</t>
  </si>
  <si>
    <t>Named List</t>
  </si>
  <si>
    <t>Shared_Param_DRS</t>
  </si>
  <si>
    <t>(old) standaard DRS</t>
  </si>
  <si>
    <t>or PropertySet</t>
  </si>
  <si>
    <t xml:space="preserve">duplicate </t>
  </si>
  <si>
    <t>duplicate</t>
  </si>
  <si>
    <t>Mechanical EquipmentAir Handling Units</t>
  </si>
  <si>
    <t>yyyy</t>
  </si>
  <si>
    <t>WallsStructure [1]</t>
  </si>
  <si>
    <t>IFC/Revit Property</t>
  </si>
  <si>
    <t>00_titleblock_wide line_RGB128-128-128</t>
  </si>
  <si>
    <t>Silhouet Lines</t>
  </si>
  <si>
    <t>Bounding Boxes</t>
  </si>
  <si>
    <t>Connection Zones</t>
  </si>
  <si>
    <t>Maintenance Zones</t>
  </si>
  <si>
    <t>Placement Zones</t>
  </si>
  <si>
    <t>Building Management Devices</t>
  </si>
  <si>
    <t>Multimedia Devices</t>
  </si>
  <si>
    <t>Air Terminals_Terminals</t>
  </si>
  <si>
    <t>Cable Tray Fittings_Fittings</t>
  </si>
  <si>
    <t>Data Devices_Devices</t>
  </si>
  <si>
    <t>Duct Accessories_Accessories</t>
  </si>
  <si>
    <t>Electrical Equipment_Access Control Equipment</t>
  </si>
  <si>
    <t>Electrical Equipment_Building Management Accessories</t>
  </si>
  <si>
    <t>Electrical Equipment_Building Management Equipment</t>
  </si>
  <si>
    <t>Electrical Equipment_Burglary and Escape Prevention Equipment</t>
  </si>
  <si>
    <t>Electrical Equipment_Camera Surveillance Equipment</t>
  </si>
  <si>
    <t>Electrical Equipment_Communication Equipment</t>
  </si>
  <si>
    <t>Electrical Equipment_Data Equipment</t>
  </si>
  <si>
    <t>Electrical Equipment_Electrical Safety Equipment</t>
  </si>
  <si>
    <t>Electrical Equipment_Equipment</t>
  </si>
  <si>
    <t>Electrical Equipment_Fire Safety Equipment</t>
  </si>
  <si>
    <t>Electrical Equipment_Gas Safety Equipment</t>
  </si>
  <si>
    <t>Electrical Equipment_High Voltage Accessories</t>
  </si>
  <si>
    <t>Electrical Equipment_High Voltage Equipment</t>
  </si>
  <si>
    <t>Electrical Equipment_Low Voltage Accessories</t>
  </si>
  <si>
    <t>Electrical Equipment_Low Voltage Equipment</t>
  </si>
  <si>
    <t>Electrical Equipment_Medium Voltage Accessories</t>
  </si>
  <si>
    <t>Electrical Equipment_Medium Voltage Equipment</t>
  </si>
  <si>
    <t>Electrical Equipment_Multimedia Equipment</t>
  </si>
  <si>
    <t>Electrical Equipment_Telephony Equipment</t>
  </si>
  <si>
    <t>Fire Alarm Devices_Devices</t>
  </si>
  <si>
    <t>Generic Models_Signage</t>
  </si>
  <si>
    <t>Lighting Fixtures_Emergency Fixtures</t>
  </si>
  <si>
    <t>Lighting Fixtures_Fixtures</t>
  </si>
  <si>
    <t>Lighting Fixtures_Signage</t>
  </si>
  <si>
    <t>Mechanical Equipment_Air Handling Equipment</t>
  </si>
  <si>
    <t>Mechanical Equipment_Compressed Air Equipment</t>
  </si>
  <si>
    <t>Mechanical Equipment_Cooling and Refrigeration Elements</t>
  </si>
  <si>
    <t>Mechanical Equipment_Cooling and Refrigeration Equipment</t>
  </si>
  <si>
    <t>Mechanical Equipment_Dust Exhaust Equipment</t>
  </si>
  <si>
    <t>Mechanical Equipment_Equipment</t>
  </si>
  <si>
    <t>Mechanical Equipment_Fire Protection Equipment</t>
  </si>
  <si>
    <t>Mechanical Equipment_Fluid Storage Equipment</t>
  </si>
  <si>
    <t>Mechanical Equipment_Fluid Supply Equipment</t>
  </si>
  <si>
    <t>Mechanical Equipment_Gas Storage Equipment</t>
  </si>
  <si>
    <t>Mechanical Equipment_Gas Supply Equipment</t>
  </si>
  <si>
    <t>Mechanical Equipment_Gas Treatment Equipment</t>
  </si>
  <si>
    <t>Mechanical Equipment_Heating Elements</t>
  </si>
  <si>
    <t>Mechanical Equipment_Refuse Disposal Equipment</t>
  </si>
  <si>
    <t>Mechanical Equipment_Refuse Storage Equipment</t>
  </si>
  <si>
    <t>Mechanical Equipment_Refuse Treatment Equipment</t>
  </si>
  <si>
    <t>Mechanical Equipment_Steam Supply Equipment</t>
  </si>
  <si>
    <t>Mechanical Equipment_Vacuuming Equipment</t>
  </si>
  <si>
    <t>Mechanical Equipment_Water Drainage Equipment</t>
  </si>
  <si>
    <t>Mechanical Equipment_Water Supply Equipment</t>
  </si>
  <si>
    <t>Pipe Accessories_Accessories</t>
  </si>
  <si>
    <t>Plumbing Fixtures_Fire Safety Fixtures</t>
  </si>
  <si>
    <t>Plumbing Fixtures_Sanitary Fixtures</t>
  </si>
  <si>
    <t>Specialty Equipment_Fire Safety Equipment</t>
  </si>
  <si>
    <t>Specialty Equipment_Transportation Equipment</t>
  </si>
  <si>
    <t>Sprinklers_Sprinklers</t>
  </si>
  <si>
    <t>Walls_Wall Tags</t>
  </si>
  <si>
    <t>Access Control Equipment</t>
  </si>
  <si>
    <t>Building Management Accessories</t>
  </si>
  <si>
    <t>Building Management Equipment</t>
  </si>
  <si>
    <t>Burglary and Escape Prevention Equipment</t>
  </si>
  <si>
    <t>Camera Surveillance Equipment</t>
  </si>
  <si>
    <t>Communication Equipment</t>
  </si>
  <si>
    <t>Data Equipment</t>
  </si>
  <si>
    <t>Electrical Safety Equipment</t>
  </si>
  <si>
    <t>Equipment</t>
  </si>
  <si>
    <t>Fire Safety Equipment</t>
  </si>
  <si>
    <t>Gas Safety Equipment</t>
  </si>
  <si>
    <t>High Voltage Accessories</t>
  </si>
  <si>
    <t>High Voltage Equipment</t>
  </si>
  <si>
    <t>Low Voltage Accessories</t>
  </si>
  <si>
    <t>Low Voltage Equipment</t>
  </si>
  <si>
    <t>Medium Voltage Accessories</t>
  </si>
  <si>
    <t>Medium Voltage Equipment</t>
  </si>
  <si>
    <t>Multimedia Equipment</t>
  </si>
  <si>
    <t>Telephony Equipment</t>
  </si>
  <si>
    <t>Detection Zone 1</t>
  </si>
  <si>
    <t>Detection Zone 2</t>
  </si>
  <si>
    <t>Detection, Max Surface</t>
  </si>
  <si>
    <t>Linked Connectors</t>
  </si>
  <si>
    <t>Models</t>
  </si>
  <si>
    <t>Nested Connectors</t>
  </si>
  <si>
    <t>Detection Zones 1</t>
  </si>
  <si>
    <t>Detection Zones 2</t>
  </si>
  <si>
    <t>Emergency Fixtures</t>
  </si>
  <si>
    <t>Air Handling Equipment</t>
  </si>
  <si>
    <t>Compressed Air Equipment</t>
  </si>
  <si>
    <t>Cooling and Refrigeration Elements</t>
  </si>
  <si>
    <t>Cooling and Refrigeration Equipment</t>
  </si>
  <si>
    <t>Dust Exhaust Equipment</t>
  </si>
  <si>
    <t>Fire Protection Equipment</t>
  </si>
  <si>
    <t>Fluid Storage Equipment</t>
  </si>
  <si>
    <t>Fluid Supply Equipment</t>
  </si>
  <si>
    <t>Gas Storage Equipment</t>
  </si>
  <si>
    <t>Gas Supply Equipment</t>
  </si>
  <si>
    <t>Gas Treatment Equipment</t>
  </si>
  <si>
    <t>Heating Elements</t>
  </si>
  <si>
    <t>Heating Equipment</t>
  </si>
  <si>
    <t>Refuse Disposal Equipment</t>
  </si>
  <si>
    <t>Refuse Storage Equipment</t>
  </si>
  <si>
    <t>Refuse Treatment Equipment</t>
  </si>
  <si>
    <t>Steam Supply Equipment</t>
  </si>
  <si>
    <t>Vacuuming Equipment</t>
  </si>
  <si>
    <t>Water Drainage Equipment</t>
  </si>
  <si>
    <t>Water Supply Equipment</t>
  </si>
  <si>
    <t>Fire Safety Fixtures</t>
  </si>
  <si>
    <t>Sanitary Fixtures</t>
  </si>
  <si>
    <t>Access Control Devices</t>
  </si>
  <si>
    <t>Burglary and Escape Prevention Devices</t>
  </si>
  <si>
    <t>Camera Surveillance Devices</t>
  </si>
  <si>
    <t>Electrical Safety Devices</t>
  </si>
  <si>
    <t>Fire Safety Devices</t>
  </si>
  <si>
    <t>Gas Safety Devices</t>
  </si>
  <si>
    <t>Conveyor Equipment</t>
  </si>
  <si>
    <t>IfcAssembly</t>
  </si>
  <si>
    <t>IfcReinforcementMesh</t>
  </si>
  <si>
    <t>https://standards.buildingsmart.org/IFC/RELEASE/IFC4/ADD2_TC1/HTML/schema/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</si>
</sst>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General;;"/>
    <numFmt numFmtId="165" formatCode="General&quot; x&quot;"/>
  </numFmts>
  <fonts count="30" x14ac:knownFonts="1">
    <font>
      <sz val="11"/>
      <color theme="1"/>
      <name val="Calibri"/>
      <family val="2"/>
      <scheme val="minor"/>
    </font>
    <font>
      <u/>
      <sz val="11"/>
      <color theme="10"/>
      <name val="Calibri"/>
      <family val="2"/>
      <scheme val="minor"/>
    </font>
    <font>
      <sz val="11"/>
      <color theme="1"/>
      <name val="Calibri"/>
      <family val="2"/>
      <scheme val="minor"/>
    </font>
    <font>
      <sz val="11"/>
      <color rgb="FF3F3F76"/>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b/>
      <sz val="11"/>
      <color rgb="FF3F3F76"/>
      <name val="Calibri"/>
      <family val="2"/>
      <scheme val="minor"/>
    </font>
    <font>
      <b/>
      <sz val="11"/>
      <color rgb="FF0070C0"/>
      <name val="Calibri"/>
      <family val="2"/>
      <scheme val="minor"/>
    </font>
    <font>
      <b/>
      <sz val="1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sz val="8"/>
      <color theme="10"/>
      <name val="Calibri"/>
      <family val="2"/>
      <scheme val="minor"/>
    </font>
    <font>
      <sz val="10"/>
      <name val="Calibri"/>
      <family val="2"/>
      <scheme val="minor"/>
    </font>
    <font>
      <sz val="10"/>
      <color rgb="FF3F3F76"/>
      <name val="Calibri"/>
      <family val="2"/>
      <scheme val="minor"/>
    </font>
    <font>
      <b/>
      <sz val="10"/>
      <color rgb="FF0070C0"/>
      <name val="Calibri"/>
      <family val="2"/>
      <scheme val="minor"/>
    </font>
    <font>
      <b/>
      <sz val="9"/>
      <color theme="1"/>
      <name val="Calibri"/>
      <family val="2"/>
      <scheme val="minor"/>
    </font>
    <font>
      <b/>
      <sz val="12"/>
      <color theme="1"/>
      <name val="Calibri"/>
      <family val="2"/>
      <scheme val="minor"/>
    </font>
    <font>
      <sz val="12"/>
      <color theme="1"/>
      <name val="Calibri"/>
      <family val="2"/>
      <scheme val="minor"/>
    </font>
    <font>
      <sz val="11"/>
      <color rgb="FF006100"/>
      <name val="Calibri"/>
      <family val="2"/>
      <scheme val="minor"/>
    </font>
    <font>
      <sz val="11"/>
      <color rgb="FF9C6500"/>
      <name val="Calibri"/>
      <family val="2"/>
      <scheme val="minor"/>
    </font>
    <font>
      <b/>
      <sz val="11"/>
      <color theme="0"/>
      <name val="Calibri"/>
      <family val="2"/>
      <scheme val="minor"/>
    </font>
    <font>
      <sz val="11"/>
      <color rgb="FF0070C0"/>
      <name val="Calibri"/>
      <family val="2"/>
      <scheme val="minor"/>
    </font>
    <font>
      <sz val="11"/>
      <color rgb="FF7030A0"/>
      <name val="Calibri"/>
      <family val="2"/>
      <scheme val="minor"/>
    </font>
    <font>
      <sz val="9"/>
      <name val="Calibri"/>
      <family val="2"/>
      <scheme val="minor"/>
    </font>
    <font>
      <sz val="8"/>
      <color rgb="FF3F3F76"/>
      <name val="Calibri"/>
      <family val="2"/>
      <scheme val="minor"/>
    </font>
    <font>
      <b/>
      <sz val="11"/>
      <color rgb="FFFF0000"/>
      <name val="Calibri"/>
      <family val="2"/>
      <scheme val="minor"/>
    </font>
    <font>
      <i/>
      <sz val="10"/>
      <color theme="1"/>
      <name val="Calibri"/>
      <family val="2"/>
      <scheme val="minor"/>
    </font>
    <font>
      <sz val="11"/>
      <color rgb="FFFFC000"/>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5" tint="0.59999389629810485"/>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rgb="FF00B0F0"/>
        <bgColor indexed="64"/>
      </patternFill>
    </fill>
    <fill>
      <patternFill patternType="solid">
        <fgColor theme="0" tint="-0.14996795556505021"/>
        <bgColor indexed="64"/>
      </patternFill>
    </fill>
    <fill>
      <patternFill patternType="solid">
        <fgColor theme="6" tint="0.59999389629810485"/>
        <bgColor indexed="65"/>
      </patternFill>
    </fill>
    <fill>
      <patternFill patternType="solid">
        <fgColor theme="1" tint="4.9989318521683403E-2"/>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theme="4" tint="0.59999389629810485"/>
        <bgColor indexed="65"/>
      </patternFill>
    </fill>
    <fill>
      <patternFill patternType="solid">
        <fgColor theme="5" tint="0.59999389629810485"/>
        <bgColor indexed="64"/>
      </patternFill>
    </fill>
    <fill>
      <patternFill patternType="solid">
        <fgColor theme="4"/>
        <bgColor indexed="64"/>
      </patternFill>
    </fill>
    <fill>
      <patternFill patternType="solid">
        <fgColor theme="1" tint="0.14999847407452621"/>
        <bgColor indexed="64"/>
      </patternFill>
    </fill>
  </fills>
  <borders count="22">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auto="1"/>
      </top>
      <bottom/>
      <diagonal/>
    </border>
    <border>
      <left/>
      <right/>
      <top/>
      <bottom style="thin">
        <color indexed="64"/>
      </bottom>
      <diagonal/>
    </border>
    <border>
      <left/>
      <right/>
      <top style="medium">
        <color indexed="64"/>
      </top>
      <bottom style="medium">
        <color indexed="64"/>
      </bottom>
      <diagonal/>
    </border>
    <border>
      <left/>
      <right style="hair">
        <color auto="1"/>
      </right>
      <top/>
      <bottom/>
      <diagonal/>
    </border>
    <border>
      <left style="hair">
        <color auto="1"/>
      </left>
      <right style="hair">
        <color auto="1"/>
      </right>
      <top/>
      <bottom/>
      <diagonal/>
    </border>
    <border>
      <left/>
      <right/>
      <top style="thin">
        <color rgb="FF7F7F7F"/>
      </top>
      <bottom style="medium">
        <color auto="1"/>
      </bottom>
      <diagonal/>
    </border>
    <border>
      <left/>
      <right style="double">
        <color auto="1"/>
      </right>
      <top/>
      <bottom/>
      <diagonal/>
    </border>
    <border>
      <left style="double">
        <color auto="1"/>
      </left>
      <right style="double">
        <color auto="1"/>
      </right>
      <top/>
      <bottom/>
      <diagonal/>
    </border>
    <border>
      <left style="double">
        <color auto="1"/>
      </left>
      <right/>
      <top/>
      <bottom/>
      <diagonal/>
    </border>
    <border>
      <left/>
      <right style="double">
        <color auto="1"/>
      </right>
      <top/>
      <bottom style="medium">
        <color indexed="64"/>
      </bottom>
      <diagonal/>
    </border>
    <border>
      <left style="double">
        <color auto="1"/>
      </left>
      <right style="double">
        <color auto="1"/>
      </right>
      <top/>
      <bottom style="medium">
        <color indexed="64"/>
      </bottom>
      <diagonal/>
    </border>
    <border>
      <left style="double">
        <color auto="1"/>
      </left>
      <right/>
      <top/>
      <bottom style="medium">
        <color indexed="64"/>
      </bottom>
      <diagonal/>
    </border>
  </borders>
  <cellStyleXfs count="8">
    <xf numFmtId="0" fontId="0" fillId="0" borderId="0"/>
    <xf numFmtId="0" fontId="1" fillId="0" borderId="0" applyNumberFormat="0" applyFill="0" applyBorder="0" applyAlignment="0" applyProtection="0"/>
    <xf numFmtId="0" fontId="3" fillId="3" borderId="1" applyNumberFormat="0" applyAlignment="0" applyProtection="0"/>
    <xf numFmtId="0" fontId="2" fillId="4" borderId="0" applyNumberFormat="0" applyBorder="0" applyAlignment="0" applyProtection="0"/>
    <xf numFmtId="0" fontId="2" fillId="9" borderId="0" applyNumberFormat="0" applyBorder="0" applyAlignment="0" applyProtection="0"/>
    <xf numFmtId="0" fontId="20" fillId="12" borderId="0" applyNumberFormat="0" applyBorder="0" applyAlignment="0" applyProtection="0"/>
    <xf numFmtId="0" fontId="21" fillId="13" borderId="0" applyNumberFormat="0" applyBorder="0" applyAlignment="0" applyProtection="0"/>
    <xf numFmtId="0" fontId="2" fillId="14" borderId="0" applyNumberFormat="0" applyBorder="0" applyAlignment="0" applyProtection="0"/>
  </cellStyleXfs>
  <cellXfs count="201">
    <xf numFmtId="0" fontId="0" fillId="0" borderId="0" xfId="0"/>
    <xf numFmtId="0" fontId="0" fillId="2" borderId="0" xfId="0" applyFill="1"/>
    <xf numFmtId="0" fontId="1" fillId="0" borderId="0" xfId="1"/>
    <xf numFmtId="0" fontId="0" fillId="0" borderId="0" xfId="0" applyBorder="1"/>
    <xf numFmtId="11" fontId="0" fillId="0" borderId="0" xfId="0" applyNumberFormat="1"/>
    <xf numFmtId="164" fontId="0" fillId="5" borderId="0" xfId="0" applyNumberFormat="1" applyFill="1" applyAlignment="1">
      <alignment horizontal="left"/>
    </xf>
    <xf numFmtId="0" fontId="0" fillId="5" borderId="0" xfId="0" applyFill="1"/>
    <xf numFmtId="0" fontId="3" fillId="3" borderId="1" xfId="2"/>
    <xf numFmtId="0" fontId="2" fillId="4" borderId="0" xfId="3"/>
    <xf numFmtId="0" fontId="5" fillId="4" borderId="0" xfId="3" applyFont="1"/>
    <xf numFmtId="0" fontId="6" fillId="4" borderId="0" xfId="3" applyFont="1"/>
    <xf numFmtId="0" fontId="7" fillId="3" borderId="1" xfId="2" applyFont="1" applyAlignment="1">
      <alignment horizontal="center"/>
    </xf>
    <xf numFmtId="164" fontId="0" fillId="5" borderId="2" xfId="0" applyNumberFormat="1" applyFill="1" applyBorder="1" applyAlignment="1">
      <alignment horizontal="left"/>
    </xf>
    <xf numFmtId="164" fontId="0" fillId="5" borderId="3" xfId="0" applyNumberFormat="1" applyFill="1" applyBorder="1" applyAlignment="1">
      <alignment horizontal="left"/>
    </xf>
    <xf numFmtId="164" fontId="0" fillId="6" borderId="4" xfId="0" applyNumberFormat="1" applyFill="1" applyBorder="1" applyAlignment="1">
      <alignment horizontal="left"/>
    </xf>
    <xf numFmtId="164" fontId="0" fillId="5" borderId="5" xfId="0" applyNumberFormat="1" applyFill="1" applyBorder="1" applyAlignment="1">
      <alignment horizontal="left"/>
    </xf>
    <xf numFmtId="164" fontId="0" fillId="5" borderId="0" xfId="0" applyNumberFormat="1" applyFill="1" applyBorder="1" applyAlignment="1">
      <alignment horizontal="left"/>
    </xf>
    <xf numFmtId="164" fontId="0" fillId="6" borderId="6" xfId="0" applyNumberFormat="1" applyFill="1" applyBorder="1" applyAlignment="1">
      <alignment horizontal="left"/>
    </xf>
    <xf numFmtId="164" fontId="0" fillId="5" borderId="7" xfId="0" applyNumberFormat="1" applyFill="1" applyBorder="1" applyAlignment="1">
      <alignment horizontal="left"/>
    </xf>
    <xf numFmtId="164" fontId="0" fillId="5" borderId="8" xfId="0" applyNumberFormat="1" applyFill="1" applyBorder="1" applyAlignment="1">
      <alignment horizontal="left"/>
    </xf>
    <xf numFmtId="0" fontId="5" fillId="7" borderId="0" xfId="0" applyFont="1" applyFill="1"/>
    <xf numFmtId="0" fontId="0" fillId="7" borderId="0" xfId="0" applyFill="1"/>
    <xf numFmtId="0" fontId="0" fillId="7" borderId="0" xfId="0" applyFill="1" applyBorder="1"/>
    <xf numFmtId="0" fontId="0" fillId="4" borderId="0" xfId="3" applyFont="1" applyAlignment="1">
      <alignment horizontal="center" vertical="center"/>
    </xf>
    <xf numFmtId="0" fontId="12" fillId="0" borderId="0" xfId="0" applyFont="1" applyAlignment="1">
      <alignment horizontal="left" vertical="top"/>
    </xf>
    <xf numFmtId="0" fontId="0" fillId="0" borderId="0" xfId="0" applyFont="1" applyAlignment="1">
      <alignment horizontal="center" vertical="top"/>
    </xf>
    <xf numFmtId="0" fontId="3" fillId="3" borderId="1" xfId="2" applyAlignment="1">
      <alignment horizontal="center"/>
    </xf>
    <xf numFmtId="0" fontId="0" fillId="4" borderId="0" xfId="3" applyFont="1" applyAlignment="1">
      <alignment horizontal="center"/>
    </xf>
    <xf numFmtId="165" fontId="11" fillId="4" borderId="0" xfId="3" applyNumberFormat="1" applyFont="1" applyAlignment="1">
      <alignment horizontal="left"/>
    </xf>
    <xf numFmtId="0" fontId="0" fillId="0" borderId="0" xfId="0" applyAlignment="1">
      <alignment horizontal="left"/>
    </xf>
    <xf numFmtId="0" fontId="3" fillId="3" borderId="0" xfId="2" applyBorder="1"/>
    <xf numFmtId="0" fontId="4" fillId="3" borderId="0" xfId="2" applyFont="1" applyBorder="1"/>
    <xf numFmtId="0" fontId="0" fillId="0" borderId="0" xfId="0" applyFill="1"/>
    <xf numFmtId="0" fontId="11" fillId="0" borderId="0" xfId="0" applyFont="1" applyBorder="1"/>
    <xf numFmtId="0" fontId="0" fillId="5" borderId="5" xfId="0" applyFill="1" applyBorder="1"/>
    <xf numFmtId="0" fontId="0" fillId="5" borderId="0" xfId="0" applyFill="1" applyBorder="1"/>
    <xf numFmtId="0" fontId="0" fillId="5" borderId="6" xfId="0" applyFill="1" applyBorder="1"/>
    <xf numFmtId="0" fontId="11" fillId="0" borderId="0" xfId="0" applyFont="1"/>
    <xf numFmtId="0" fontId="11" fillId="5" borderId="2" xfId="0" applyFont="1" applyFill="1" applyBorder="1"/>
    <xf numFmtId="0" fontId="11" fillId="5" borderId="5" xfId="0" applyFont="1" applyFill="1" applyBorder="1"/>
    <xf numFmtId="0" fontId="11" fillId="5" borderId="3" xfId="0" applyFont="1" applyFill="1" applyBorder="1"/>
    <xf numFmtId="0" fontId="11" fillId="5" borderId="11" xfId="0" applyFont="1" applyFill="1" applyBorder="1"/>
    <xf numFmtId="0" fontId="11" fillId="5" borderId="0" xfId="0" applyFont="1" applyFill="1" applyBorder="1"/>
    <xf numFmtId="0" fontId="11" fillId="5" borderId="8" xfId="0" applyFont="1" applyFill="1" applyBorder="1"/>
    <xf numFmtId="0" fontId="17" fillId="5" borderId="0" xfId="0" applyFont="1" applyFill="1" applyBorder="1"/>
    <xf numFmtId="0" fontId="11" fillId="5" borderId="10" xfId="4" applyFont="1" applyFill="1" applyBorder="1"/>
    <xf numFmtId="0" fontId="11" fillId="5" borderId="0" xfId="4" applyFont="1" applyFill="1" applyBorder="1"/>
    <xf numFmtId="0" fontId="11" fillId="11" borderId="5" xfId="0" applyFont="1" applyFill="1" applyBorder="1"/>
    <xf numFmtId="0" fontId="11" fillId="11" borderId="7" xfId="0" applyFont="1" applyFill="1" applyBorder="1"/>
    <xf numFmtId="0" fontId="11" fillId="11" borderId="8" xfId="0" applyFont="1" applyFill="1" applyBorder="1"/>
    <xf numFmtId="0" fontId="11" fillId="5" borderId="4" xfId="0" applyFont="1" applyFill="1" applyBorder="1"/>
    <xf numFmtId="0" fontId="11" fillId="5" borderId="6" xfId="0" applyFont="1" applyFill="1" applyBorder="1"/>
    <xf numFmtId="0" fontId="11" fillId="5" borderId="9" xfId="0" applyFont="1" applyFill="1" applyBorder="1"/>
    <xf numFmtId="0" fontId="11" fillId="5" borderId="6" xfId="4" applyFont="1" applyFill="1" applyBorder="1"/>
    <xf numFmtId="0" fontId="11" fillId="11" borderId="0" xfId="0" applyFont="1" applyFill="1" applyBorder="1"/>
    <xf numFmtId="0" fontId="17" fillId="11" borderId="0" xfId="0" applyFont="1" applyFill="1" applyBorder="1"/>
    <xf numFmtId="0" fontId="0" fillId="11" borderId="6" xfId="0" applyFill="1" applyBorder="1"/>
    <xf numFmtId="0" fontId="0" fillId="11" borderId="5" xfId="0" applyFill="1" applyBorder="1"/>
    <xf numFmtId="0" fontId="0" fillId="11" borderId="0" xfId="0" applyFill="1" applyBorder="1"/>
    <xf numFmtId="0" fontId="0" fillId="11" borderId="7" xfId="0" applyFill="1" applyBorder="1"/>
    <xf numFmtId="0" fontId="11" fillId="11" borderId="6" xfId="0" applyFont="1" applyFill="1" applyBorder="1"/>
    <xf numFmtId="0" fontId="11" fillId="11" borderId="10" xfId="4" applyFont="1" applyFill="1" applyBorder="1"/>
    <xf numFmtId="0" fontId="11" fillId="11" borderId="0" xfId="4" applyFont="1" applyFill="1" applyBorder="1"/>
    <xf numFmtId="0" fontId="11" fillId="11" borderId="9" xfId="0" applyFont="1" applyFill="1" applyBorder="1"/>
    <xf numFmtId="0" fontId="11" fillId="11" borderId="6" xfId="4" applyFont="1" applyFill="1" applyBorder="1"/>
    <xf numFmtId="0" fontId="11" fillId="0" borderId="0" xfId="0" applyFont="1" applyFill="1" applyBorder="1"/>
    <xf numFmtId="0" fontId="11" fillId="0" borderId="0" xfId="4" applyFont="1" applyFill="1" applyBorder="1"/>
    <xf numFmtId="0" fontId="11" fillId="11" borderId="12" xfId="0" applyFont="1" applyFill="1" applyBorder="1"/>
    <xf numFmtId="0" fontId="11" fillId="11" borderId="12" xfId="4" applyFont="1" applyFill="1" applyBorder="1"/>
    <xf numFmtId="0" fontId="0" fillId="11" borderId="12" xfId="0" applyFill="1" applyBorder="1"/>
    <xf numFmtId="0" fontId="11" fillId="5" borderId="12" xfId="0" applyFont="1" applyFill="1" applyBorder="1"/>
    <xf numFmtId="0" fontId="11" fillId="11" borderId="8" xfId="4" applyFont="1" applyFill="1" applyBorder="1"/>
    <xf numFmtId="0" fontId="11" fillId="5" borderId="12" xfId="4" applyFont="1" applyFill="1" applyBorder="1"/>
    <xf numFmtId="0" fontId="0" fillId="0" borderId="0" xfId="0" applyFill="1" applyBorder="1"/>
    <xf numFmtId="0" fontId="11" fillId="0" borderId="0" xfId="0" applyFont="1" applyFill="1"/>
    <xf numFmtId="0" fontId="0" fillId="10" borderId="0" xfId="0" applyFill="1"/>
    <xf numFmtId="0" fontId="7" fillId="3" borderId="1" xfId="2" applyFont="1" applyBorder="1"/>
    <xf numFmtId="0" fontId="12" fillId="0" borderId="0" xfId="0" applyFont="1"/>
    <xf numFmtId="0" fontId="12" fillId="11" borderId="0" xfId="0" applyFont="1" applyFill="1" applyBorder="1"/>
    <xf numFmtId="0" fontId="12" fillId="11" borderId="10" xfId="4" applyFont="1" applyFill="1" applyBorder="1"/>
    <xf numFmtId="0" fontId="12" fillId="11" borderId="0" xfId="4" applyFont="1" applyFill="1" applyBorder="1"/>
    <xf numFmtId="165" fontId="12" fillId="11" borderId="0" xfId="0" applyNumberFormat="1" applyFont="1" applyFill="1" applyBorder="1"/>
    <xf numFmtId="0" fontId="12" fillId="11" borderId="8" xfId="4" applyFont="1" applyFill="1" applyBorder="1"/>
    <xf numFmtId="0" fontId="12" fillId="0" borderId="0" xfId="4" applyFont="1" applyFill="1" applyBorder="1"/>
    <xf numFmtId="0" fontId="12" fillId="10" borderId="0" xfId="0" applyFont="1" applyFill="1"/>
    <xf numFmtId="0" fontId="12" fillId="5" borderId="3" xfId="0" applyFont="1" applyFill="1" applyBorder="1"/>
    <xf numFmtId="0" fontId="12" fillId="5" borderId="0" xfId="0" applyFont="1" applyFill="1" applyBorder="1"/>
    <xf numFmtId="0" fontId="12" fillId="5" borderId="10" xfId="4" applyFont="1" applyFill="1" applyBorder="1"/>
    <xf numFmtId="0" fontId="12" fillId="5" borderId="0" xfId="4" applyFont="1" applyFill="1" applyBorder="1"/>
    <xf numFmtId="165" fontId="12" fillId="5" borderId="0" xfId="0" applyNumberFormat="1" applyFont="1" applyFill="1" applyBorder="1"/>
    <xf numFmtId="0" fontId="12" fillId="11" borderId="12" xfId="4" applyFont="1" applyFill="1" applyBorder="1"/>
    <xf numFmtId="0" fontId="12" fillId="0" borderId="0" xfId="0" applyFont="1" applyFill="1"/>
    <xf numFmtId="0" fontId="12" fillId="5" borderId="12" xfId="4" applyFont="1" applyFill="1" applyBorder="1"/>
    <xf numFmtId="0" fontId="12" fillId="11" borderId="8" xfId="0" applyFont="1" applyFill="1" applyBorder="1"/>
    <xf numFmtId="0" fontId="12" fillId="5" borderId="11" xfId="0" applyFont="1" applyFill="1" applyBorder="1"/>
    <xf numFmtId="0" fontId="18" fillId="11" borderId="3" xfId="0" applyFont="1" applyFill="1" applyBorder="1"/>
    <xf numFmtId="0" fontId="19" fillId="11" borderId="0" xfId="0" applyFont="1" applyFill="1" applyBorder="1"/>
    <xf numFmtId="0" fontId="18" fillId="5" borderId="3" xfId="0" applyFont="1" applyFill="1" applyBorder="1"/>
    <xf numFmtId="0" fontId="19" fillId="5" borderId="0" xfId="0" applyFont="1" applyFill="1" applyBorder="1"/>
    <xf numFmtId="0" fontId="19" fillId="11" borderId="2" xfId="0" applyFont="1" applyFill="1" applyBorder="1"/>
    <xf numFmtId="0" fontId="19" fillId="11" borderId="3" xfId="0" applyFont="1" applyFill="1" applyBorder="1"/>
    <xf numFmtId="0" fontId="19" fillId="11" borderId="4" xfId="0" applyFont="1" applyFill="1" applyBorder="1"/>
    <xf numFmtId="0" fontId="19" fillId="11" borderId="5" xfId="0" applyFont="1" applyFill="1" applyBorder="1"/>
    <xf numFmtId="0" fontId="19" fillId="11" borderId="6" xfId="0" applyFont="1" applyFill="1" applyBorder="1"/>
    <xf numFmtId="0" fontId="19" fillId="5" borderId="2" xfId="0" applyFont="1" applyFill="1" applyBorder="1"/>
    <xf numFmtId="0" fontId="19" fillId="5" borderId="3" xfId="0" applyFont="1" applyFill="1" applyBorder="1"/>
    <xf numFmtId="0" fontId="19" fillId="5" borderId="4" xfId="0" applyFont="1" applyFill="1" applyBorder="1"/>
    <xf numFmtId="0" fontId="19" fillId="5" borderId="5" xfId="0" applyFont="1" applyFill="1" applyBorder="1"/>
    <xf numFmtId="0" fontId="19" fillId="5" borderId="6" xfId="0" applyFont="1" applyFill="1" applyBorder="1"/>
    <xf numFmtId="164" fontId="0" fillId="0" borderId="0" xfId="0" applyNumberFormat="1"/>
    <xf numFmtId="164" fontId="0" fillId="5" borderId="0" xfId="0" applyNumberFormat="1" applyFill="1"/>
    <xf numFmtId="0" fontId="0" fillId="0" borderId="0" xfId="0" applyAlignment="1">
      <alignment horizontal="center"/>
    </xf>
    <xf numFmtId="0" fontId="0" fillId="4" borderId="0" xfId="3" applyFont="1"/>
    <xf numFmtId="165" fontId="11" fillId="4" borderId="0" xfId="3" applyNumberFormat="1" applyFont="1" applyAlignment="1">
      <alignment horizontal="center"/>
    </xf>
    <xf numFmtId="0" fontId="2" fillId="4" borderId="0" xfId="3" applyAlignment="1">
      <alignment horizontal="center"/>
    </xf>
    <xf numFmtId="0" fontId="5" fillId="4" borderId="0" xfId="3" applyFont="1" applyAlignment="1">
      <alignment horizontal="center"/>
    </xf>
    <xf numFmtId="0" fontId="2" fillId="4" borderId="0" xfId="3" applyBorder="1"/>
    <xf numFmtId="0" fontId="5" fillId="4" borderId="0" xfId="3" applyFont="1" applyBorder="1"/>
    <xf numFmtId="164" fontId="0" fillId="5" borderId="0" xfId="0" applyNumberFormat="1" applyFill="1" applyBorder="1" applyAlignment="1">
      <alignment horizontal="left"/>
    </xf>
    <xf numFmtId="0" fontId="2" fillId="14" borderId="0" xfId="7"/>
    <xf numFmtId="0" fontId="20" fillId="12" borderId="0" xfId="5"/>
    <xf numFmtId="0" fontId="20" fillId="12" borderId="0" xfId="5" quotePrefix="1"/>
    <xf numFmtId="0" fontId="21" fillId="13" borderId="0" xfId="6"/>
    <xf numFmtId="0" fontId="21" fillId="13" borderId="0" xfId="6" applyAlignment="1">
      <alignment horizontal="left"/>
    </xf>
    <xf numFmtId="0" fontId="0" fillId="5" borderId="0" xfId="0" quotePrefix="1" applyFill="1"/>
    <xf numFmtId="0" fontId="0" fillId="5" borderId="0" xfId="0" applyFill="1" applyAlignment="1">
      <alignment horizontal="left"/>
    </xf>
    <xf numFmtId="164" fontId="0" fillId="6" borderId="3" xfId="0" applyNumberFormat="1" applyFill="1" applyBorder="1" applyAlignment="1">
      <alignment horizontal="left"/>
    </xf>
    <xf numFmtId="164" fontId="0" fillId="6" borderId="0" xfId="0" applyNumberFormat="1" applyFill="1" applyBorder="1" applyAlignment="1">
      <alignment horizontal="left"/>
    </xf>
    <xf numFmtId="164" fontId="0" fillId="5" borderId="0" xfId="0" applyNumberFormat="1" applyFill="1" applyBorder="1" applyAlignment="1">
      <alignment horizontal="center" textRotation="90"/>
    </xf>
    <xf numFmtId="164" fontId="0" fillId="5" borderId="5" xfId="0" applyNumberFormat="1" applyFill="1" applyBorder="1" applyAlignment="1">
      <alignment horizontal="left"/>
    </xf>
    <xf numFmtId="164" fontId="0" fillId="5" borderId="0" xfId="0" applyNumberFormat="1" applyFill="1" applyBorder="1" applyAlignment="1">
      <alignment horizontal="left"/>
    </xf>
    <xf numFmtId="0" fontId="0" fillId="0" borderId="0" xfId="0"/>
    <xf numFmtId="164" fontId="0" fillId="5" borderId="2" xfId="0" applyNumberFormat="1" applyFill="1" applyBorder="1" applyAlignment="1"/>
    <xf numFmtId="164" fontId="0" fillId="5" borderId="3" xfId="0" applyNumberFormat="1" applyFill="1" applyBorder="1" applyAlignment="1"/>
    <xf numFmtId="164" fontId="0" fillId="5" borderId="5" xfId="0" applyNumberFormat="1" applyFill="1" applyBorder="1" applyAlignment="1"/>
    <xf numFmtId="164" fontId="0" fillId="5" borderId="0" xfId="0" applyNumberFormat="1" applyFill="1" applyBorder="1" applyAlignment="1"/>
    <xf numFmtId="164" fontId="0" fillId="6" borderId="3" xfId="0" applyNumberFormat="1" applyFill="1" applyBorder="1" applyAlignment="1"/>
    <xf numFmtId="164" fontId="0" fillId="6" borderId="0" xfId="0" applyNumberFormat="1" applyFill="1" applyBorder="1" applyAlignment="1"/>
    <xf numFmtId="0" fontId="2" fillId="4" borderId="8" xfId="3" applyBorder="1"/>
    <xf numFmtId="0" fontId="0" fillId="4" borderId="0" xfId="3" applyFont="1" applyBorder="1"/>
    <xf numFmtId="164" fontId="0" fillId="6" borderId="0" xfId="0" applyNumberFormat="1" applyFont="1" applyFill="1" applyBorder="1" applyAlignment="1">
      <alignment horizontal="left"/>
    </xf>
    <xf numFmtId="0" fontId="12" fillId="15" borderId="0" xfId="0" applyFont="1" applyFill="1" applyBorder="1" applyAlignment="1">
      <alignment horizontal="left" vertical="top"/>
    </xf>
    <xf numFmtId="164" fontId="10" fillId="8" borderId="0" xfId="0" applyNumberFormat="1" applyFont="1" applyFill="1" applyBorder="1" applyAlignment="1">
      <alignment vertical="top"/>
    </xf>
    <xf numFmtId="164" fontId="15" fillId="3" borderId="14" xfId="2" applyNumberFormat="1" applyFont="1" applyBorder="1" applyAlignment="1">
      <alignment horizontal="left" vertical="top"/>
    </xf>
    <xf numFmtId="164" fontId="10" fillId="3" borderId="14" xfId="2" applyNumberFormat="1" applyFont="1" applyBorder="1" applyAlignment="1">
      <alignment horizontal="left" vertical="top"/>
    </xf>
    <xf numFmtId="0" fontId="2" fillId="4" borderId="8" xfId="3" applyBorder="1" applyAlignment="1">
      <alignment horizontal="left"/>
    </xf>
    <xf numFmtId="0" fontId="2" fillId="4" borderId="15" xfId="3" applyBorder="1"/>
    <xf numFmtId="0" fontId="4" fillId="3" borderId="13" xfId="2" applyFont="1" applyBorder="1" applyAlignment="1">
      <alignment horizontal="left" vertical="top"/>
    </xf>
    <xf numFmtId="164" fontId="4" fillId="3" borderId="14" xfId="2" applyNumberFormat="1" applyFont="1" applyBorder="1" applyAlignment="1">
      <alignment vertical="top"/>
    </xf>
    <xf numFmtId="0" fontId="10" fillId="8" borderId="0" xfId="0" applyFont="1" applyFill="1" applyBorder="1" applyAlignment="1">
      <alignment horizontal="left" vertical="top"/>
    </xf>
    <xf numFmtId="0" fontId="13" fillId="15" borderId="3" xfId="1" applyFont="1" applyFill="1" applyBorder="1" applyAlignment="1">
      <alignment horizontal="center" vertical="top"/>
    </xf>
    <xf numFmtId="0" fontId="10" fillId="15" borderId="4" xfId="0" applyFont="1" applyFill="1" applyBorder="1" applyAlignment="1">
      <alignment horizontal="left" vertical="top"/>
    </xf>
    <xf numFmtId="0" fontId="13" fillId="15" borderId="0" xfId="1" applyFont="1" applyFill="1" applyBorder="1" applyAlignment="1">
      <alignment horizontal="center" vertical="top"/>
    </xf>
    <xf numFmtId="0" fontId="10" fillId="15" borderId="6" xfId="0" applyFont="1" applyFill="1" applyBorder="1" applyAlignment="1">
      <alignment vertical="top"/>
    </xf>
    <xf numFmtId="0" fontId="11" fillId="15" borderId="0" xfId="0" applyFont="1" applyFill="1" applyBorder="1" applyAlignment="1">
      <alignment vertical="top" wrapText="1"/>
    </xf>
    <xf numFmtId="164" fontId="16" fillId="15" borderId="14" xfId="0" applyNumberFormat="1" applyFont="1" applyFill="1" applyBorder="1" applyAlignment="1">
      <alignment horizontal="left" vertical="top"/>
    </xf>
    <xf numFmtId="0" fontId="2" fillId="4" borderId="16" xfId="3" applyBorder="1"/>
    <xf numFmtId="0" fontId="2" fillId="4" borderId="17" xfId="3" applyBorder="1" applyAlignment="1">
      <alignment horizontal="left"/>
    </xf>
    <xf numFmtId="0" fontId="5" fillId="4" borderId="16" xfId="3" applyFont="1" applyBorder="1"/>
    <xf numFmtId="0" fontId="6" fillId="4" borderId="16" xfId="3" applyFont="1" applyBorder="1"/>
    <xf numFmtId="0" fontId="2" fillId="4" borderId="19" xfId="3" applyBorder="1"/>
    <xf numFmtId="0" fontId="2" fillId="4" borderId="20" xfId="3" applyBorder="1" applyAlignment="1">
      <alignment horizontal="left"/>
    </xf>
    <xf numFmtId="0" fontId="14" fillId="5" borderId="17" xfId="1" applyFont="1" applyFill="1" applyBorder="1" applyAlignment="1">
      <alignment horizontal="left" vertical="top"/>
    </xf>
    <xf numFmtId="0" fontId="0" fillId="4" borderId="0" xfId="3" applyFont="1" applyBorder="1" applyAlignment="1">
      <alignment horizontal="center"/>
    </xf>
    <xf numFmtId="0" fontId="0" fillId="0" borderId="0" xfId="0" applyBorder="1" applyAlignment="1">
      <alignment horizontal="left"/>
    </xf>
    <xf numFmtId="0" fontId="2" fillId="15" borderId="18" xfId="3" applyFill="1" applyBorder="1" applyAlignment="1">
      <alignment horizontal="left"/>
    </xf>
    <xf numFmtId="0" fontId="2" fillId="15" borderId="21" xfId="3" applyFill="1" applyBorder="1" applyAlignment="1">
      <alignment horizontal="left"/>
    </xf>
    <xf numFmtId="0" fontId="14" fillId="15" borderId="18" xfId="1" applyFont="1" applyFill="1" applyBorder="1" applyAlignment="1">
      <alignment horizontal="left" vertical="top"/>
    </xf>
    <xf numFmtId="164" fontId="4" fillId="15" borderId="0" xfId="0" applyNumberFormat="1" applyFont="1" applyFill="1" applyBorder="1"/>
    <xf numFmtId="164" fontId="8" fillId="15" borderId="0" xfId="0" applyNumberFormat="1" applyFont="1" applyFill="1" applyBorder="1"/>
    <xf numFmtId="164" fontId="9" fillId="15" borderId="0" xfId="0" applyNumberFormat="1" applyFont="1" applyFill="1" applyBorder="1"/>
    <xf numFmtId="164" fontId="0" fillId="15" borderId="3" xfId="0" applyNumberFormat="1" applyFill="1" applyBorder="1" applyAlignment="1">
      <alignment horizontal="left"/>
    </xf>
    <xf numFmtId="164" fontId="1" fillId="15" borderId="0" xfId="1" applyNumberFormat="1" applyFill="1" applyBorder="1" applyAlignment="1">
      <alignment horizontal="left"/>
    </xf>
    <xf numFmtId="164" fontId="12" fillId="15" borderId="3" xfId="0" applyNumberFormat="1" applyFont="1" applyFill="1" applyBorder="1" applyAlignment="1">
      <alignment horizontal="left"/>
    </xf>
    <xf numFmtId="164" fontId="12" fillId="15" borderId="4" xfId="0" applyNumberFormat="1" applyFont="1" applyFill="1" applyBorder="1" applyAlignment="1">
      <alignment horizontal="center" textRotation="90"/>
    </xf>
    <xf numFmtId="164" fontId="12" fillId="15" borderId="0" xfId="0" applyNumberFormat="1" applyFont="1" applyFill="1" applyBorder="1" applyAlignment="1">
      <alignment horizontal="left"/>
    </xf>
    <xf numFmtId="164" fontId="12" fillId="15" borderId="6" xfId="0" applyNumberFormat="1" applyFont="1" applyFill="1" applyBorder="1" applyAlignment="1">
      <alignment horizontal="center" textRotation="90"/>
    </xf>
    <xf numFmtId="164" fontId="13" fillId="15" borderId="0" xfId="1" applyNumberFormat="1" applyFont="1" applyFill="1" applyBorder="1" applyAlignment="1">
      <alignment horizontal="center"/>
    </xf>
    <xf numFmtId="164" fontId="13" fillId="15" borderId="0" xfId="1" applyNumberFormat="1" applyFont="1" applyFill="1" applyBorder="1" applyAlignment="1">
      <alignment horizontal="left"/>
    </xf>
    <xf numFmtId="0" fontId="2" fillId="15" borderId="0" xfId="3" applyFill="1" applyBorder="1"/>
    <xf numFmtId="0" fontId="5" fillId="15" borderId="0" xfId="3" applyFont="1" applyFill="1" applyBorder="1"/>
    <xf numFmtId="164" fontId="12" fillId="15" borderId="3" xfId="0" applyNumberFormat="1" applyFont="1" applyFill="1" applyBorder="1" applyAlignment="1">
      <alignment horizontal="center" textRotation="90"/>
    </xf>
    <xf numFmtId="164" fontId="12" fillId="15" borderId="0" xfId="0" applyNumberFormat="1" applyFont="1" applyFill="1" applyBorder="1" applyAlignment="1">
      <alignment horizontal="center" textRotation="90"/>
    </xf>
    <xf numFmtId="164" fontId="5" fillId="15" borderId="3" xfId="0" applyNumberFormat="1" applyFont="1" applyFill="1" applyBorder="1" applyAlignment="1">
      <alignment horizontal="left"/>
    </xf>
    <xf numFmtId="164" fontId="22" fillId="15" borderId="3" xfId="0" applyNumberFormat="1" applyFont="1" applyFill="1" applyBorder="1" applyAlignment="1">
      <alignment horizontal="left"/>
    </xf>
    <xf numFmtId="164" fontId="5" fillId="15" borderId="0" xfId="0" applyNumberFormat="1" applyFont="1" applyFill="1" applyBorder="1" applyAlignment="1">
      <alignment horizontal="left"/>
    </xf>
    <xf numFmtId="164" fontId="22" fillId="15" borderId="0" xfId="0" applyNumberFormat="1" applyFont="1" applyFill="1" applyBorder="1" applyAlignment="1">
      <alignment horizontal="left"/>
    </xf>
    <xf numFmtId="164" fontId="0" fillId="15" borderId="0" xfId="0" applyNumberFormat="1" applyFont="1" applyFill="1" applyBorder="1" applyAlignment="1">
      <alignment horizontal="left"/>
    </xf>
    <xf numFmtId="164" fontId="24" fillId="15" borderId="0" xfId="0" applyNumberFormat="1" applyFont="1" applyFill="1" applyBorder="1" applyAlignment="1">
      <alignment horizontal="left"/>
    </xf>
    <xf numFmtId="164" fontId="23" fillId="3" borderId="1" xfId="2" applyNumberFormat="1" applyFont="1" applyAlignment="1">
      <alignment horizontal="left"/>
    </xf>
    <xf numFmtId="0" fontId="3" fillId="11" borderId="1" xfId="2" applyFill="1"/>
    <xf numFmtId="0" fontId="25" fillId="5" borderId="1" xfId="2" applyFont="1" applyFill="1" applyBorder="1"/>
    <xf numFmtId="0" fontId="26" fillId="3" borderId="1" xfId="2" applyFont="1" applyAlignment="1">
      <alignment horizontal="center"/>
    </xf>
    <xf numFmtId="0" fontId="27" fillId="4" borderId="0" xfId="3" applyFont="1" applyBorder="1" applyAlignment="1">
      <alignment horizontal="center"/>
    </xf>
    <xf numFmtId="0" fontId="27" fillId="4" borderId="0" xfId="3" applyFont="1" applyAlignment="1">
      <alignment horizontal="center"/>
    </xf>
    <xf numFmtId="164" fontId="10" fillId="6" borderId="16" xfId="0" applyNumberFormat="1" applyFont="1" applyFill="1" applyBorder="1" applyAlignment="1">
      <alignment vertical="top"/>
    </xf>
    <xf numFmtId="164" fontId="28" fillId="6" borderId="0" xfId="0" applyNumberFormat="1" applyFont="1" applyFill="1" applyBorder="1" applyAlignment="1">
      <alignment vertical="top"/>
    </xf>
    <xf numFmtId="0" fontId="0" fillId="16" borderId="0" xfId="0" applyFill="1"/>
    <xf numFmtId="0" fontId="29" fillId="17" borderId="0" xfId="0" applyFont="1" applyFill="1"/>
    <xf numFmtId="164" fontId="4" fillId="3" borderId="13" xfId="2" applyNumberFormat="1" applyFont="1" applyBorder="1" applyAlignment="1">
      <alignment horizontal="left" vertical="top"/>
    </xf>
    <xf numFmtId="164" fontId="0" fillId="15" borderId="0" xfId="0" applyNumberFormat="1" applyFill="1" applyBorder="1" applyAlignment="1">
      <alignment horizontal="center" textRotation="90"/>
    </xf>
  </cellXfs>
  <cellStyles count="8">
    <cellStyle name="40% - Accent1" xfId="7" builtinId="31"/>
    <cellStyle name="40% - Accent2" xfId="3" builtinId="35"/>
    <cellStyle name="40% - Accent3" xfId="4" builtinId="39"/>
    <cellStyle name="Goed" xfId="5" builtinId="26"/>
    <cellStyle name="Hyperlink" xfId="1" builtinId="8"/>
    <cellStyle name="Invoer" xfId="2" builtinId="20"/>
    <cellStyle name="Neutraal" xfId="6" builtinId="28"/>
    <cellStyle name="Standaard" xfId="0" builtinId="0"/>
  </cellStyles>
  <dxfs count="238">
    <dxf>
      <fill>
        <patternFill>
          <bgColor rgb="FFFFC000"/>
        </patternFill>
      </fill>
    </dxf>
    <dxf>
      <fill>
        <patternFill patternType="none">
          <bgColor auto="1"/>
        </patternFill>
      </fill>
    </dxf>
    <dxf>
      <fill>
        <patternFill>
          <bgColor rgb="FFFFC000"/>
        </patternFill>
      </fill>
    </dxf>
    <dxf>
      <font>
        <b/>
        <i val="0"/>
      </font>
      <fill>
        <patternFill>
          <bgColor theme="6" tint="0.39994506668294322"/>
        </patternFill>
      </fill>
      <border>
        <left style="thin">
          <color auto="1"/>
        </left>
        <right style="thin">
          <color auto="1"/>
        </right>
        <top style="thin">
          <color auto="1"/>
        </top>
        <bottom style="thin">
          <color auto="1"/>
        </bottom>
        <vertical/>
        <horizontal/>
      </border>
    </dxf>
    <dxf>
      <border>
        <bottom style="thin">
          <color auto="1"/>
        </bottom>
        <vertical/>
        <horizontal/>
      </border>
    </dxf>
    <dxf>
      <fill>
        <patternFill>
          <bgColor theme="6" tint="0.59996337778862885"/>
        </patternFill>
      </fill>
    </dxf>
    <dxf>
      <border>
        <right style="thin">
          <color auto="1"/>
        </right>
        <vertical/>
        <horizontal/>
      </border>
    </dxf>
    <dxf>
      <font>
        <color rgb="FF0070C0"/>
      </font>
    </dxf>
    <dxf>
      <font>
        <b/>
        <i val="0"/>
      </font>
      <fill>
        <patternFill>
          <bgColor theme="6" tint="0.39994506668294322"/>
        </patternFill>
      </fill>
      <border>
        <left style="thin">
          <color auto="1"/>
        </left>
        <right style="thin">
          <color auto="1"/>
        </right>
        <top style="thin">
          <color auto="1"/>
        </top>
        <bottom style="thin">
          <color auto="1"/>
        </bottom>
        <vertical/>
        <horizontal/>
      </border>
    </dxf>
    <dxf>
      <border>
        <left style="thin">
          <color auto="1"/>
        </lef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font>
        <b/>
        <i val="0"/>
        <color rgb="FF0070C0"/>
      </font>
    </dxf>
    <dxf>
      <font>
        <color rgb="FF0070C0"/>
      </font>
    </dxf>
    <dxf>
      <font>
        <b/>
        <i val="0"/>
        <color auto="1"/>
      </font>
      <fill>
        <patternFill>
          <bgColor theme="6" tint="0.39994506668294322"/>
        </patternFill>
      </fill>
      <border>
        <left style="thin">
          <color auto="1"/>
        </left>
        <right style="thin">
          <color auto="1"/>
        </right>
        <top style="thin">
          <color auto="1"/>
        </top>
        <bottom style="thin">
          <color auto="1"/>
        </bottom>
        <vertical/>
        <horizontal/>
      </border>
    </dxf>
    <dxf>
      <border>
        <left style="thin">
          <color auto="1"/>
        </lef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right style="thin">
          <color auto="1"/>
        </right>
        <vertical/>
        <horizontal/>
      </border>
    </dxf>
    <dxf>
      <font>
        <b/>
        <i val="0"/>
      </font>
      <fill>
        <patternFill>
          <bgColor theme="6" tint="0.39994506668294322"/>
        </patternFill>
      </fill>
      <border>
        <left style="thin">
          <color auto="1"/>
        </left>
        <right style="thin">
          <color auto="1"/>
        </right>
        <top style="thin">
          <color auto="1"/>
        </top>
        <bottom style="thin">
          <color auto="1"/>
        </bottom>
        <vertical/>
        <horizontal/>
      </border>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right style="thin">
          <color auto="1"/>
        </right>
        <vertical/>
        <horizontal/>
      </border>
    </dxf>
    <dxf>
      <border>
        <left style="thin">
          <color auto="1"/>
        </left>
        <vertical/>
        <horizontal/>
      </border>
    </dxf>
    <dxf>
      <fill>
        <patternFill>
          <bgColor theme="6" tint="0.59996337778862885"/>
        </patternFill>
      </fill>
      <border>
        <left/>
        <right/>
        <top/>
        <bottom/>
      </border>
    </dxf>
    <dxf>
      <border>
        <bottom style="thin">
          <color auto="1"/>
        </bottom>
        <vertical/>
        <horizontal/>
      </border>
    </dxf>
    <dxf>
      <font>
        <color rgb="FF7030A0"/>
      </font>
    </dxf>
    <dxf>
      <font>
        <color rgb="FF0070C0"/>
      </font>
    </dxf>
    <dxf>
      <font>
        <color rgb="FF7030A0"/>
      </font>
    </dxf>
    <dxf>
      <font>
        <color rgb="FF0070C0"/>
      </font>
    </dxf>
    <dxf>
      <border>
        <top style="hair">
          <color auto="1"/>
        </top>
        <vertical/>
        <horizontal/>
      </border>
    </dxf>
    <dxf>
      <font>
        <color theme="2" tint="-0.499984740745262"/>
      </font>
    </dxf>
    <dxf>
      <border>
        <top style="thin">
          <color auto="1"/>
        </top>
        <vertical/>
        <horizontal/>
      </border>
    </dxf>
    <dxf>
      <font>
        <b val="0"/>
        <i/>
        <color theme="4" tint="0.39994506668294322"/>
      </font>
    </dxf>
    <dxf>
      <border>
        <top style="hair">
          <color auto="1"/>
        </top>
        <vertical/>
        <horizontal/>
      </border>
    </dxf>
    <dxf>
      <border>
        <top style="thin">
          <color auto="1"/>
        </top>
        <vertical/>
        <horizontal/>
      </border>
    </dxf>
    <dxf>
      <font>
        <color theme="2" tint="-0.499984740745262"/>
      </font>
    </dxf>
    <dxf>
      <border>
        <top style="hair">
          <color auto="1"/>
        </top>
        <vertical/>
        <horizontal/>
      </border>
    </dxf>
    <dxf>
      <border>
        <top style="thin">
          <color auto="1"/>
        </top>
        <vertical/>
        <horizontal/>
      </border>
    </dxf>
    <dxf>
      <font>
        <color theme="2" tint="-0.499984740745262"/>
      </font>
    </dxf>
    <dxf>
      <border>
        <top style="hair">
          <color auto="1"/>
        </top>
        <vertical/>
        <horizontal/>
      </border>
    </dxf>
    <dxf>
      <border>
        <top style="thin">
          <color auto="1"/>
        </top>
        <vertical/>
        <horizontal/>
      </border>
    </dxf>
    <dxf>
      <font>
        <color theme="2" tint="-0.499984740745262"/>
      </font>
    </dxf>
    <dxf>
      <border>
        <top style="hair">
          <color auto="1"/>
        </top>
        <vertical/>
        <horizontal/>
      </border>
    </dxf>
    <dxf>
      <border>
        <top style="thin">
          <color auto="1"/>
        </top>
        <vertical/>
        <horizontal/>
      </border>
    </dxf>
    <dxf>
      <font>
        <color theme="2" tint="-0.499984740745262"/>
      </font>
    </dxf>
    <dxf>
      <border>
        <top style="hair">
          <color auto="1"/>
        </top>
        <vertical/>
        <horizontal/>
      </border>
    </dxf>
    <dxf>
      <border>
        <top style="thin">
          <color auto="1"/>
        </top>
        <vertical/>
        <horizontal/>
      </border>
    </dxf>
    <dxf>
      <border>
        <top style="hair">
          <color auto="1"/>
        </top>
        <vertical/>
        <horizontal/>
      </border>
    </dxf>
    <dxf>
      <border>
        <top style="thin">
          <color auto="1"/>
        </top>
        <vertical/>
        <horizontal/>
      </border>
    </dxf>
    <dxf>
      <font>
        <color theme="2" tint="-0.499984740745262"/>
      </font>
    </dxf>
    <dxf>
      <border>
        <top style="hair">
          <color auto="1"/>
        </top>
        <vertical/>
        <horizontal/>
      </border>
    </dxf>
    <dxf>
      <border>
        <top style="thin">
          <color auto="1"/>
        </top>
        <vertical/>
        <horizontal/>
      </border>
    </dxf>
    <dxf>
      <font>
        <color theme="2" tint="-0.499984740745262"/>
      </font>
    </dxf>
    <dxf>
      <font>
        <b/>
        <i val="0"/>
        <color theme="1"/>
      </font>
    </dxf>
    <dxf>
      <fill>
        <patternFill>
          <bgColor theme="0" tint="-0.24994659260841701"/>
        </patternFill>
      </fill>
    </dxf>
    <dxf>
      <fill>
        <patternFill>
          <bgColor theme="0" tint="-0.24994659260841701"/>
        </patternFill>
      </fill>
    </dxf>
    <dxf>
      <font>
        <b/>
        <i val="0"/>
        <u/>
      </font>
    </dxf>
    <dxf>
      <font>
        <b val="0"/>
        <i val="0"/>
        <color rgb="FFFF0000"/>
      </font>
    </dxf>
    <dxf>
      <font>
        <color rgb="FF0070C0"/>
      </font>
    </dxf>
    <dxf>
      <font>
        <color rgb="FF7030A0"/>
      </font>
    </dxf>
    <dxf>
      <fill>
        <patternFill>
          <bgColor theme="4" tint="0.59996337778862885"/>
        </patternFill>
      </fill>
    </dxf>
    <dxf>
      <font>
        <b val="0"/>
        <i/>
      </font>
    </dxf>
    <dxf>
      <border>
        <top style="hair">
          <color auto="1"/>
        </top>
        <vertical/>
        <horizontal/>
      </border>
    </dxf>
    <dxf>
      <border>
        <top style="thin">
          <color auto="1"/>
        </top>
        <vertical/>
        <horizontal/>
      </border>
    </dxf>
    <dxf>
      <border>
        <top style="hair">
          <color auto="1"/>
        </top>
        <vertical/>
        <horizontal/>
      </border>
    </dxf>
    <dxf>
      <border>
        <top style="thin">
          <color auto="1"/>
        </top>
        <vertical/>
        <horizontal/>
      </border>
    </dxf>
    <dxf>
      <border>
        <top style="hair">
          <color auto="1"/>
        </top>
        <vertical/>
        <horizontal/>
      </border>
    </dxf>
    <dxf>
      <border>
        <top style="thin">
          <color auto="1"/>
        </top>
        <vertical/>
        <horizontal/>
      </border>
    </dxf>
    <dxf>
      <border>
        <top style="hair">
          <color auto="1"/>
        </top>
        <vertical/>
        <horizontal/>
      </border>
    </dxf>
    <dxf>
      <border>
        <top style="thin">
          <color auto="1"/>
        </top>
        <vertical/>
        <horizontal/>
      </border>
    </dxf>
    <dxf>
      <border>
        <top style="hair">
          <color auto="1"/>
        </top>
        <vertical/>
        <horizontal/>
      </border>
    </dxf>
    <dxf>
      <border>
        <top style="thin">
          <color auto="1"/>
        </top>
        <vertical/>
        <horizontal/>
      </border>
    </dxf>
    <dxf>
      <border>
        <top style="hair">
          <color auto="1"/>
        </top>
        <vertical/>
        <horizontal/>
      </border>
    </dxf>
    <dxf>
      <border>
        <top style="thin">
          <color auto="1"/>
        </top>
        <vertical/>
        <horizontal/>
      </border>
    </dxf>
    <dxf>
      <fill>
        <patternFill>
          <bgColor theme="5" tint="0.59996337778862885"/>
        </patternFill>
      </fill>
    </dxf>
    <dxf>
      <font>
        <color theme="0"/>
      </font>
    </dxf>
    <dxf>
      <font>
        <color rgb="FF0070C0"/>
      </font>
    </dxf>
    <dxf>
      <font>
        <color rgb="FFFF0000"/>
      </font>
    </dxf>
    <dxf>
      <font>
        <color rgb="FF7030A0"/>
      </font>
    </dxf>
    <dxf>
      <font>
        <color theme="0"/>
      </font>
    </dxf>
    <dxf>
      <font>
        <color rgb="FF0070C0"/>
      </font>
    </dxf>
    <dxf>
      <font>
        <color rgb="FFFF0000"/>
      </font>
    </dxf>
    <dxf>
      <font>
        <color rgb="FF7030A0"/>
      </font>
    </dxf>
    <dxf>
      <font>
        <color rgb="FF0070C0"/>
      </font>
    </dxf>
    <dxf>
      <font>
        <color rgb="FFFF0000"/>
      </font>
    </dxf>
    <dxf>
      <font>
        <color rgb="FF7030A0"/>
      </font>
    </dxf>
    <dxf>
      <font>
        <color rgb="FF7030A0"/>
      </font>
    </dxf>
    <dxf>
      <font>
        <color rgb="FF0070C0"/>
      </font>
    </dxf>
    <dxf>
      <font>
        <color rgb="FFFF0000"/>
      </font>
    </dxf>
    <dxf>
      <font>
        <color rgb="FF7030A0"/>
      </font>
    </dxf>
    <dxf>
      <border>
        <top style="hair">
          <color auto="1"/>
        </top>
        <vertical/>
        <horizontal/>
      </border>
    </dxf>
    <dxf>
      <border>
        <top style="thin">
          <color auto="1"/>
        </top>
        <vertical/>
        <horizontal/>
      </border>
    </dxf>
    <dxf>
      <font>
        <b val="0"/>
        <i/>
      </font>
    </dxf>
    <dxf>
      <font>
        <color theme="0" tint="-0.499984740745262"/>
      </font>
    </dxf>
    <dxf>
      <font>
        <b val="0"/>
        <i/>
      </font>
    </dxf>
    <dxf>
      <font>
        <color theme="0" tint="-0.499984740745262"/>
      </font>
    </dxf>
    <dxf>
      <font>
        <b val="0"/>
        <i/>
      </font>
    </dxf>
    <dxf>
      <font>
        <b val="0"/>
        <i/>
      </font>
    </dxf>
    <dxf>
      <font>
        <b val="0"/>
        <i/>
      </font>
    </dxf>
    <dxf>
      <font>
        <color theme="2" tint="-0.499984740745262"/>
      </font>
    </dxf>
    <dxf>
      <font>
        <color theme="2" tint="-0.499984740745262"/>
      </font>
    </dxf>
  </dxfs>
  <tableStyles count="0" defaultTableStyle="TableStyleMedium2" defaultPivotStyle="PivotStyleLight16"/>
  <colors>
    <mruColors>
      <color rgb="FFFFD5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ikleerbim.blogspot.nl/"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19050</xdr:colOff>
      <xdr:row>12</xdr:row>
      <xdr:rowOff>28575</xdr:rowOff>
    </xdr:to>
    <xdr:pic>
      <xdr:nvPicPr>
        <xdr:cNvPr id="2049" name="Picture 1">
          <a:hlinkClick xmlns:r="http://schemas.openxmlformats.org/officeDocument/2006/relationships" r:id="rId1"/>
          <a:extLst>
            <a:ext uri="{FF2B5EF4-FFF2-40B4-BE49-F238E27FC236}">
              <a16:creationId xmlns:a16="http://schemas.microsoft.com/office/drawing/2014/main" id="{00000000-0008-0000-00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0"/>
          <a:ext cx="10658475" cy="2314575"/>
        </a:xfrm>
        <a:prstGeom prst="rect">
          <a:avLst/>
        </a:prstGeom>
        <a:noFill/>
        <a:ln w="1">
          <a:noFill/>
          <a:miter lim="800000"/>
          <a:headEnd/>
          <a:tailEnd type="none" w="med" len="med"/>
        </a:ln>
        <a:effectLst/>
      </xdr:spPr>
    </xdr:pic>
    <xdr:clientData/>
  </xdr:twoCellAnchor>
  <xdr:twoCellAnchor>
    <xdr:from>
      <xdr:col>0</xdr:col>
      <xdr:colOff>609599</xdr:colOff>
      <xdr:row>14</xdr:row>
      <xdr:rowOff>85723</xdr:rowOff>
    </xdr:from>
    <xdr:to>
      <xdr:col>16</xdr:col>
      <xdr:colOff>123824</xdr:colOff>
      <xdr:row>66</xdr:row>
      <xdr:rowOff>114300</xdr:rowOff>
    </xdr:to>
    <xdr:sp macro="" textlink="">
      <xdr:nvSpPr>
        <xdr:cNvPr id="2050" name="Text Box 2">
          <a:hlinkClick xmlns:r="http://schemas.openxmlformats.org/officeDocument/2006/relationships" r:id="rId1"/>
          <a:extLst>
            <a:ext uri="{FF2B5EF4-FFF2-40B4-BE49-F238E27FC236}">
              <a16:creationId xmlns:a16="http://schemas.microsoft.com/office/drawing/2014/main" id="{00000000-0008-0000-0000-000002080000}"/>
            </a:ext>
          </a:extLst>
        </xdr:cNvPr>
        <xdr:cNvSpPr txBox="1">
          <a:spLocks noChangeArrowheads="1"/>
        </xdr:cNvSpPr>
      </xdr:nvSpPr>
      <xdr:spPr bwMode="auto">
        <a:xfrm>
          <a:off x="609599" y="2752723"/>
          <a:ext cx="9267825" cy="9934577"/>
        </a:xfrm>
        <a:prstGeom prst="rect">
          <a:avLst/>
        </a:prstGeom>
        <a:noFill/>
        <a:ln w="0">
          <a:noFill/>
          <a:miter lim="800000"/>
          <a:headEnd/>
          <a:tailEnd/>
        </a:ln>
      </xdr:spPr>
      <xdr:txBody>
        <a:bodyPr vertOverflow="clip" wrap="square" lIns="27432" tIns="27432" rIns="0" bIns="0" anchor="t" upright="1"/>
        <a:lstStyle/>
        <a:p>
          <a:pPr algn="l" rtl="0">
            <a:defRPr sz="1000"/>
          </a:pPr>
          <a:r>
            <a:rPr lang="nl-NL" sz="1050" b="0" i="0" u="none" strike="noStrike" baseline="0">
              <a:solidFill>
                <a:srgbClr val="FFD54F"/>
              </a:solidFill>
              <a:latin typeface="Verdana" pitchFamily="34" charset="0"/>
            </a:rPr>
            <a:t>With this post I would like to share an Excel document, with which you can build the mapping tables that Revit can use when importing from, or exporting to IFC. It is still a bèta. You can use it or even change it, but at your own risk of course. And if you do so, I would love to know what your experiences are. Also the RevitGG is using this tool to help build some parts for in the Dutch Revit Standard the DRS.</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The Excel workbook is without macro's. But it does import the TXT files that Revit makes and can reuse. You should overwrite the TXT files from the downloads with your own ones. Build new mapping tables in Excel and copy the cells you need and paste them in the specific TXT file. After saving these files you can use them and  import them back in Revit.</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sng" strike="noStrike" baseline="0">
              <a:solidFill>
                <a:srgbClr val="FFD54F"/>
              </a:solidFill>
              <a:latin typeface="Verdana" pitchFamily="34" charset="0"/>
            </a:rPr>
            <a:t>Why did I build something like this?</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Well, I really like working with Revit, but the way Revit wants us to map Categories and Parameters between Revit and IFC is just ... well ...  And in the end I'm pretty sure that these things will change in time. But for now, I wanted it to be fixed as good as I can. Besides starting a little conversation about a better way to facilitate these things. My Excel workbook can be a good starting point.</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sng" strike="noStrike" baseline="0">
              <a:solidFill>
                <a:srgbClr val="FFD54F"/>
              </a:solidFill>
              <a:latin typeface="Verdana" pitchFamily="34" charset="0"/>
            </a:rPr>
            <a:t>What does this Excel workbook do "better" than the native Revit way?</a:t>
          </a: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    - It has dropdown options to choose options that are relevant. I really want dropdown options with the IFC Parameters. And I don't 	want to look them up on the Building Smart site, or in a post on the sourceforge site for the IFC exporter for Revit.</a:t>
          </a:r>
        </a:p>
        <a:p>
          <a:pPr algn="l" rtl="0">
            <a:defRPr sz="1000"/>
          </a:pPr>
          <a:r>
            <a:rPr lang="nl-NL" sz="1050" b="0" i="0" u="none" strike="noStrike" baseline="0">
              <a:solidFill>
                <a:srgbClr val="FFD54F"/>
              </a:solidFill>
              <a:latin typeface="Verdana" pitchFamily="34" charset="0"/>
            </a:rPr>
            <a:t>    - It has direct links to the documentation on the site of Building Smart based on the chosen option. No. I'm not a native IFC speaker. 	I'm not even a native English speaker. (really) So I do need some help to know what I'm doing.</a:t>
          </a:r>
        </a:p>
        <a:p>
          <a:pPr algn="l" rtl="0">
            <a:defRPr sz="1000"/>
          </a:pPr>
          <a:r>
            <a:rPr lang="nl-NL" sz="1050" b="0" i="0" u="none" strike="noStrike" baseline="0">
              <a:solidFill>
                <a:srgbClr val="FFD54F"/>
              </a:solidFill>
              <a:latin typeface="Verdana" pitchFamily="34" charset="0"/>
            </a:rPr>
            <a:t>    - It has a few reference mapping tables, and also an option to fill in the blank subcategories just as the other subcategories So you 	can build your own 'standard' besides the one that Revit offers. Of course you can make every exception that you would 	like to make. This is possible because of the hierarchy in the formula as shown at the head of the Columns.</a:t>
          </a:r>
        </a:p>
        <a:p>
          <a:pPr algn="l" rtl="0">
            <a:defRPr sz="1000"/>
          </a:pPr>
          <a:r>
            <a:rPr lang="nl-NL" sz="1050" b="0" i="0" u="none" strike="noStrike" baseline="0">
              <a:solidFill>
                <a:srgbClr val="FFD54F"/>
              </a:solidFill>
              <a:latin typeface="Verdana" pitchFamily="34" charset="0"/>
            </a:rPr>
            <a:t>    - It is also possible to omit a group of categories</a:t>
          </a:r>
        </a:p>
        <a:p>
          <a:pPr algn="l" rtl="0">
            <a:defRPr sz="1000"/>
          </a:pPr>
          <a:r>
            <a:rPr lang="nl-NL" sz="1050" b="0" i="0" u="none" strike="noStrike" baseline="0">
              <a:solidFill>
                <a:srgbClr val="FFD54F"/>
              </a:solidFill>
              <a:latin typeface="Verdana" pitchFamily="34" charset="0"/>
            </a:rPr>
            <a:t>    - It has a building relation between the import table, the export table and the parameter mapping table. In a perfect world you want 	to import exactly what you exported.</a:t>
          </a:r>
        </a:p>
        <a:p>
          <a:pPr algn="l" rtl="0">
            <a:defRPr sz="1000"/>
          </a:pPr>
          <a:r>
            <a:rPr lang="nl-NL" sz="1050" b="0" i="0" u="none" strike="noStrike" baseline="0">
              <a:solidFill>
                <a:srgbClr val="FFD54F"/>
              </a:solidFill>
              <a:latin typeface="Verdana" pitchFamily="34" charset="0"/>
            </a:rPr>
            <a:t>    - It has a sheet where you can do some research on the IFC structure. The purpose of this sheet is to find possible omissions 	in the IFC parameters that we use and those that we don't use, but perhaps should use. Just change cel K17 on the sheet 	IFC structure.</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So overall it should be faster, gives more inside in IFC and the tables are related to each other.</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sng" strike="noStrike" baseline="0">
              <a:solidFill>
                <a:srgbClr val="FFD54F"/>
              </a:solidFill>
              <a:latin typeface="Verdana" pitchFamily="34" charset="0"/>
            </a:rPr>
            <a:t>So perfect!</a:t>
          </a:r>
        </a:p>
        <a:p>
          <a:pPr algn="l" rtl="0">
            <a:defRPr sz="1000"/>
          </a:pPr>
          <a:r>
            <a:rPr lang="nl-NL" sz="1050" b="0" i="0" u="none" strike="noStrike" baseline="0">
              <a:solidFill>
                <a:srgbClr val="FFD54F"/>
              </a:solidFill>
              <a:latin typeface="Verdana" pitchFamily="34" charset="0"/>
            </a:rPr>
            <a:t>Well almost. But it is a beta. And there are still some weird things.</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    - This Workbook is based on IFC 4x0 make sure that it's supported or that you don't use IFC4x0 specific options or changed names.</a:t>
          </a:r>
        </a:p>
        <a:p>
          <a:pPr algn="l" rtl="0">
            <a:defRPr sz="1000"/>
          </a:pPr>
          <a:r>
            <a:rPr lang="nl-NL" sz="1050" b="0" i="0" u="none" strike="noStrike" baseline="0">
              <a:solidFill>
                <a:srgbClr val="FFD54F"/>
              </a:solidFill>
              <a:latin typeface="Verdana" pitchFamily="34" charset="0"/>
            </a:rPr>
            <a:t>    - The Parameter Mapping Sheet is a compleet list. So for the moment, you need to skip the rows in the TXT file that don't 	have a defined value. So you don't map to nothing or to zero. Furthermore, I build the Sheet as I think it should be. And 	based on the header of the example TXT file. But.. the only working files I have seen are much easier. It's more about 	adding specific Revit Parameters without adding them all, or using all the Schedules for export, rather than really mapping 	from Revit to real IFC specific parameters. A working user defined parameter mapping TXT looks like: </a:t>
          </a:r>
        </a:p>
        <a:p>
          <a:pPr algn="l" rtl="0">
            <a:defRPr sz="1000"/>
          </a:pPr>
          <a:endParaRPr lang="nl-NL" sz="1050" b="0" i="0" u="none" strike="noStrike" baseline="0">
            <a:solidFill>
              <a:srgbClr val="FFD54F"/>
            </a:solidFill>
            <a:latin typeface="Verdana" pitchFamily="34" charset="0"/>
          </a:endParaRPr>
        </a:p>
        <a:p>
          <a:pPr algn="ctr" rtl="0">
            <a:defRPr sz="1000"/>
          </a:pPr>
          <a:r>
            <a:rPr lang="nl-NL" sz="1050" b="0" i="0" u="none" strike="noStrike" baseline="0">
              <a:solidFill>
                <a:srgbClr val="FFD54F"/>
              </a:solidFill>
              <a:latin typeface="Verdana" pitchFamily="34" charset="0"/>
            </a:rPr>
            <a:t>PropertySet:    GiveItAName    T    IfcBlaBlaType</a:t>
          </a:r>
        </a:p>
        <a:p>
          <a:pPr algn="ctr" rtl="0">
            <a:defRPr sz="1000"/>
          </a:pPr>
          <a:r>
            <a:rPr lang="nl-NL" sz="1050" b="0" i="0" u="none" strike="noStrike" baseline="0">
              <a:solidFill>
                <a:srgbClr val="FFD54F"/>
              </a:solidFill>
              <a:latin typeface="Verdana" pitchFamily="34" charset="0"/>
            </a:rPr>
            <a:t>RandomRevitParameter TextOrSomethingElse</a:t>
          </a:r>
        </a:p>
        <a:p>
          <a:pPr algn="ctr" rtl="0">
            <a:defRPr sz="1000"/>
          </a:pPr>
          <a:r>
            <a:rPr lang="nl-NL" sz="1050" b="0" i="0" u="none" strike="noStrike" baseline="0">
              <a:solidFill>
                <a:srgbClr val="FFD54F"/>
              </a:solidFill>
              <a:latin typeface="Verdana" pitchFamily="34" charset="0"/>
            </a:rPr>
            <a:t>etc.</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    - Revit still has some hard coded mapping.</a:t>
          </a:r>
        </a:p>
        <a:p>
          <a:pPr algn="l" rtl="0">
            <a:defRPr sz="1000"/>
          </a:pPr>
          <a:r>
            <a:rPr lang="nl-NL" sz="1050" b="0" i="0" u="none" strike="noStrike" baseline="0">
              <a:solidFill>
                <a:srgbClr val="FFD54F"/>
              </a:solidFill>
              <a:latin typeface="Verdana" pitchFamily="34" charset="0"/>
            </a:rPr>
            <a:t>    - I could made a drop down option with related IFC Types based on the chosen IFC Category, but the "Type" Column in Revit's IFC 	Export options doesn't work with the TXT files. So the IfcExportType will be a better option if this one is important.</a:t>
          </a:r>
        </a:p>
        <a:p>
          <a:pPr algn="l" rtl="0">
            <a:defRPr sz="1000"/>
          </a:pPr>
          <a:r>
            <a:rPr lang="nl-NL" sz="1050" b="0" i="0" u="none" strike="noStrike" baseline="0">
              <a:solidFill>
                <a:srgbClr val="FFD54F"/>
              </a:solidFill>
              <a:latin typeface="Verdana" pitchFamily="34" charset="0"/>
            </a:rPr>
            <a:t>    - IFC has more categories and parameters than Revit uses right now. I'm not sure what to think of that. </a:t>
          </a:r>
        </a:p>
        <a:p>
          <a:pPr algn="l" rtl="0">
            <a:defRPr sz="1000"/>
          </a:pPr>
          <a:r>
            <a:rPr lang="nl-NL" sz="1050" b="0" i="0" u="none" strike="noStrike" baseline="0">
              <a:solidFill>
                <a:srgbClr val="FFD54F"/>
              </a:solidFill>
              <a:latin typeface="Verdana" pitchFamily="34" charset="0"/>
            </a:rPr>
            <a:t>    - Some Families are still much better off by using the IFCExportAs parameter.</a:t>
          </a:r>
        </a:p>
        <a:p>
          <a:pPr algn="l" rtl="0">
            <a:defRPr sz="1000"/>
          </a:pPr>
          <a:r>
            <a:rPr lang="nl-NL" sz="1050" b="0" i="0" u="none" strike="noStrike" baseline="0">
              <a:solidFill>
                <a:srgbClr val="FFD54F"/>
              </a:solidFill>
              <a:latin typeface="Verdana" pitchFamily="34" charset="0"/>
            </a:rPr>
            <a:t>    - This workbook uses formulas instead of macro's. That's nice, but if you need more rows than the number of rows that i have build, 	you need to adjust the workbook. </a:t>
          </a:r>
        </a:p>
        <a:p>
          <a:pPr algn="l" rtl="0">
            <a:defRPr sz="1000"/>
          </a:pPr>
          <a:r>
            <a:rPr lang="nl-NL" sz="1050" b="0" i="0" u="none" strike="noStrike" baseline="0">
              <a:solidFill>
                <a:srgbClr val="FFD54F"/>
              </a:solidFill>
              <a:latin typeface="Verdana" pitchFamily="34" charset="0"/>
            </a:rPr>
            <a:t>    - I also tried to use Named Ranges and indirect references for later adjustments, but there could be a slip of the pen somewhere.</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But overall I'm quite happy with this beta tool. And I would like to share it with Revit users.</a:t>
          </a:r>
        </a:p>
        <a:p>
          <a:pPr algn="l" rtl="0">
            <a:defRPr sz="1000"/>
          </a:pPr>
          <a:r>
            <a:rPr lang="nl-NL" sz="1050" b="0" i="0" u="none" strike="noStrike" baseline="0">
              <a:solidFill>
                <a:srgbClr val="FFD54F"/>
              </a:solidFill>
              <a:latin typeface="Verdana" pitchFamily="34" charset="0"/>
            </a:rPr>
            <a:t>I also would try to start a little (open) conversation about making Revit even better.</a:t>
          </a:r>
        </a:p>
        <a:p>
          <a:pPr algn="l" rtl="0">
            <a:defRPr sz="1000"/>
          </a:pPr>
          <a:endParaRPr lang="nl-NL" sz="1050" b="0" i="0" u="none" strike="noStrike" baseline="0">
            <a:solidFill>
              <a:srgbClr val="FFD54F"/>
            </a:solidFill>
            <a:latin typeface="Verdana" pitchFamily="34" charset="0"/>
          </a:endParaRPr>
        </a:p>
        <a:p>
          <a:pPr algn="l" rtl="0">
            <a:defRPr sz="1000"/>
          </a:pPr>
          <a:endParaRPr lang="nl-NL" sz="1050" b="0" i="0" u="none" strike="noStrike" baseline="0">
            <a:solidFill>
              <a:srgbClr val="FFD54F"/>
            </a:solidFill>
            <a:latin typeface="Verdana" pitchFamily="34" charset="0"/>
          </a:endParaRPr>
        </a:p>
        <a:p>
          <a:pPr algn="l" rtl="0">
            <a:defRPr sz="1000"/>
          </a:pPr>
          <a:r>
            <a:rPr lang="nl-NL" sz="1100" b="1" i="0" u="none" strike="noStrike" baseline="0">
              <a:solidFill>
                <a:srgbClr val="FFD54F"/>
              </a:solidFill>
              <a:latin typeface="Verdana" pitchFamily="34" charset="0"/>
            </a:rPr>
            <a:t>Hope it helps and have fun.</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My%20Documents\Seek\Shared_Parameters\Combined\Revit_Shared_Parameters_-_v1.1_-_EnU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Shared Parameters"/>
      <sheetName val="Revit 2009"/>
      <sheetName val="List Data"/>
    </sheetNames>
    <sheetDataSet>
      <sheetData sheetId="0" refreshError="1"/>
      <sheetData sheetId="1" refreshError="1"/>
      <sheetData sheetId="2" refreshError="1"/>
      <sheetData sheetId="3">
        <row r="2">
          <cell r="E2" t="str">
            <v>!Common</v>
          </cell>
        </row>
        <row r="3">
          <cell r="E3" t="str">
            <v>Air Conditioners - Packaged Rooftop</v>
          </cell>
        </row>
        <row r="4">
          <cell r="E4" t="str">
            <v xml:space="preserve">Air Conditioners - Packaged Terminal </v>
          </cell>
        </row>
        <row r="5">
          <cell r="E5" t="str">
            <v>Air Conditioners - Self-Contained - Air Cooled</v>
          </cell>
        </row>
        <row r="6">
          <cell r="E6" t="str">
            <v>Air Conditioners - Self-Contained - Water Cooled</v>
          </cell>
        </row>
        <row r="7">
          <cell r="E7" t="str">
            <v>Air Terminals</v>
          </cell>
        </row>
        <row r="8">
          <cell r="E8" t="str">
            <v>Boilers</v>
          </cell>
        </row>
        <row r="9">
          <cell r="E9" t="str">
            <v>Branch Selectors</v>
          </cell>
        </row>
        <row r="10">
          <cell r="E10" t="str">
            <v>Chillers - Air Cooled</v>
          </cell>
        </row>
        <row r="11">
          <cell r="E11" t="str">
            <v>Chillers - Water Cooled</v>
          </cell>
        </row>
        <row r="12">
          <cell r="E12" t="str">
            <v>Condensing Units</v>
          </cell>
        </row>
        <row r="13">
          <cell r="E13" t="str">
            <v>Cooling Towers</v>
          </cell>
        </row>
        <row r="14">
          <cell r="E14" t="str">
            <v>Fan Coils</v>
          </cell>
        </row>
        <row r="15">
          <cell r="E15" t="str">
            <v>Heat Pumps - Packaged Rooftop</v>
          </cell>
        </row>
        <row r="16">
          <cell r="E16" t="str">
            <v>Heat Pumps - Packaged Terminal</v>
          </cell>
        </row>
        <row r="17">
          <cell r="E17" t="str">
            <v xml:space="preserve">Heat Pumps - Water Source </v>
          </cell>
        </row>
        <row r="18">
          <cell r="E18" t="str">
            <v>Modular Air Handlers</v>
          </cell>
        </row>
        <row r="19">
          <cell r="E19" t="str">
            <v>Packaged Air Handlers</v>
          </cell>
        </row>
      </sheetData>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port" refreshOnLoad="1" connectionId="1" xr16:uid="{00000000-0016-0000-0A00-000000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mport" refreshOnLoad="1" connectionId="3" xr16:uid="{00000000-0016-0000-0D00-00000100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ParameterMappingTable" refreshOnLoad="1" connectionId="4" xr16:uid="{00000000-0016-0000-1000-00000200000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RevitGG_IFC Shared Parameters_20121102" refreshOnLoad="1" connectionId="5" xr16:uid="{00000000-0016-0000-1200-000003000000}"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IFC Shared Parameters" refreshOnLoad="1" connectionId="2" xr16:uid="{00000000-0016-0000-1300-000004000000}" autoFormatId="16" applyNumberFormats="0" applyBorderFormats="0" applyFontFormats="1" applyPatternFormats="1" applyAlignmentFormats="0" applyWidthHeightFormats="0"/>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hyperlink" Target="http://sourceforge.net/p/ifcexporter/wiki/Supported%20IFC%20Entities/" TargetMode="External"/><Relationship Id="rId2" Type="http://schemas.openxmlformats.org/officeDocument/2006/relationships/hyperlink" Target="http://sourceforge.net/p/ifcexporter/wiki/Supported%20property%20sets/" TargetMode="External"/><Relationship Id="rId1" Type="http://schemas.openxmlformats.org/officeDocument/2006/relationships/hyperlink" Target="http://www.buildingsmart-tech.org/ifc/IFC4/final/html/schema/"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19.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3:R68"/>
  <sheetViews>
    <sheetView tabSelected="1" workbookViewId="0"/>
  </sheetViews>
  <sheetFormatPr defaultRowHeight="15" x14ac:dyDescent="0.25"/>
  <cols>
    <col min="18" max="18" width="4.140625" customWidth="1"/>
  </cols>
  <sheetData>
    <row r="13" spans="1:18" x14ac:dyDescent="0.25">
      <c r="A13" s="197"/>
      <c r="B13" s="197"/>
      <c r="C13" s="197"/>
      <c r="D13" s="197"/>
      <c r="E13" s="197"/>
      <c r="F13" s="197"/>
      <c r="G13" s="197"/>
      <c r="H13" s="197"/>
      <c r="I13" s="197"/>
      <c r="J13" s="197"/>
      <c r="K13" s="197"/>
      <c r="L13" s="197"/>
      <c r="M13" s="197"/>
      <c r="N13" s="197"/>
      <c r="O13" s="197"/>
      <c r="P13" s="197"/>
      <c r="Q13" s="197"/>
      <c r="R13" s="197"/>
    </row>
    <row r="14" spans="1:18" x14ac:dyDescent="0.25">
      <c r="A14" s="198"/>
      <c r="B14" s="198"/>
      <c r="C14" s="198"/>
      <c r="D14" s="198"/>
      <c r="E14" s="198"/>
      <c r="F14" s="198"/>
      <c r="G14" s="198"/>
      <c r="H14" s="198"/>
      <c r="I14" s="198"/>
      <c r="J14" s="198"/>
      <c r="K14" s="198"/>
      <c r="L14" s="198"/>
      <c r="M14" s="198"/>
      <c r="N14" s="198"/>
      <c r="O14" s="198"/>
      <c r="P14" s="198"/>
      <c r="Q14" s="198"/>
      <c r="R14" s="198"/>
    </row>
    <row r="15" spans="1:18" x14ac:dyDescent="0.25">
      <c r="A15" s="198"/>
      <c r="B15" s="198"/>
      <c r="C15" s="198"/>
      <c r="D15" s="198"/>
      <c r="E15" s="198"/>
      <c r="F15" s="198"/>
      <c r="G15" s="198"/>
      <c r="H15" s="198"/>
      <c r="I15" s="198"/>
      <c r="J15" s="198"/>
      <c r="K15" s="198"/>
      <c r="L15" s="198"/>
      <c r="M15" s="198"/>
      <c r="N15" s="198"/>
      <c r="O15" s="198"/>
      <c r="P15" s="198"/>
      <c r="Q15" s="198"/>
      <c r="R15" s="198"/>
    </row>
    <row r="16" spans="1:18" x14ac:dyDescent="0.25">
      <c r="A16" s="198"/>
      <c r="B16" s="198"/>
      <c r="C16" s="198"/>
      <c r="D16" s="198"/>
      <c r="E16" s="198"/>
      <c r="F16" s="198"/>
      <c r="G16" s="198"/>
      <c r="H16" s="198"/>
      <c r="I16" s="198"/>
      <c r="J16" s="198"/>
      <c r="K16" s="198"/>
      <c r="L16" s="198"/>
      <c r="M16" s="198"/>
      <c r="N16" s="198"/>
      <c r="O16" s="198"/>
      <c r="P16" s="198"/>
      <c r="Q16" s="198"/>
      <c r="R16" s="198"/>
    </row>
    <row r="17" spans="1:18" x14ac:dyDescent="0.25">
      <c r="A17" s="198"/>
      <c r="B17" s="198"/>
      <c r="C17" s="198"/>
      <c r="D17" s="198"/>
      <c r="E17" s="198"/>
      <c r="F17" s="198"/>
      <c r="G17" s="198"/>
      <c r="H17" s="198"/>
      <c r="I17" s="198"/>
      <c r="J17" s="198"/>
      <c r="K17" s="198"/>
      <c r="L17" s="198"/>
      <c r="M17" s="198"/>
      <c r="N17" s="198"/>
      <c r="O17" s="198"/>
      <c r="P17" s="198"/>
      <c r="Q17" s="198"/>
      <c r="R17" s="198"/>
    </row>
    <row r="18" spans="1:18" x14ac:dyDescent="0.25">
      <c r="A18" s="198"/>
      <c r="B18" s="198"/>
      <c r="C18" s="198"/>
      <c r="D18" s="198"/>
      <c r="E18" s="198"/>
      <c r="F18" s="198"/>
      <c r="G18" s="198"/>
      <c r="H18" s="198"/>
      <c r="I18" s="198"/>
      <c r="J18" s="198"/>
      <c r="K18" s="198"/>
      <c r="L18" s="198"/>
      <c r="M18" s="198"/>
      <c r="N18" s="198"/>
      <c r="O18" s="198"/>
      <c r="P18" s="198"/>
      <c r="Q18" s="198"/>
      <c r="R18" s="198"/>
    </row>
    <row r="19" spans="1:18" x14ac:dyDescent="0.25">
      <c r="A19" s="198"/>
      <c r="B19" s="198"/>
      <c r="C19" s="198"/>
      <c r="D19" s="198"/>
      <c r="E19" s="198"/>
      <c r="F19" s="198"/>
      <c r="G19" s="198"/>
      <c r="H19" s="198"/>
      <c r="I19" s="198"/>
      <c r="J19" s="198"/>
      <c r="K19" s="198"/>
      <c r="L19" s="198"/>
      <c r="M19" s="198"/>
      <c r="N19" s="198"/>
      <c r="O19" s="198"/>
      <c r="P19" s="198"/>
      <c r="Q19" s="198"/>
      <c r="R19" s="198"/>
    </row>
    <row r="20" spans="1:18" x14ac:dyDescent="0.25">
      <c r="A20" s="198"/>
      <c r="B20" s="198"/>
      <c r="C20" s="198"/>
      <c r="D20" s="198"/>
      <c r="E20" s="198"/>
      <c r="F20" s="198"/>
      <c r="G20" s="198"/>
      <c r="H20" s="198"/>
      <c r="I20" s="198"/>
      <c r="J20" s="198"/>
      <c r="K20" s="198"/>
      <c r="L20" s="198"/>
      <c r="M20" s="198"/>
      <c r="N20" s="198"/>
      <c r="O20" s="198"/>
      <c r="P20" s="198"/>
      <c r="Q20" s="198"/>
      <c r="R20" s="198"/>
    </row>
    <row r="21" spans="1:18" x14ac:dyDescent="0.25">
      <c r="A21" s="198"/>
      <c r="B21" s="198"/>
      <c r="C21" s="198"/>
      <c r="D21" s="198"/>
      <c r="E21" s="198"/>
      <c r="F21" s="198"/>
      <c r="G21" s="198"/>
      <c r="H21" s="198"/>
      <c r="I21" s="198"/>
      <c r="J21" s="198"/>
      <c r="K21" s="198"/>
      <c r="L21" s="198"/>
      <c r="M21" s="198"/>
      <c r="N21" s="198"/>
      <c r="O21" s="198"/>
      <c r="P21" s="198"/>
      <c r="Q21" s="198"/>
      <c r="R21" s="198"/>
    </row>
    <row r="22" spans="1:18" x14ac:dyDescent="0.25">
      <c r="A22" s="198"/>
      <c r="B22" s="198"/>
      <c r="C22" s="198"/>
      <c r="D22" s="198"/>
      <c r="E22" s="198"/>
      <c r="F22" s="198"/>
      <c r="G22" s="198"/>
      <c r="H22" s="198"/>
      <c r="I22" s="198"/>
      <c r="J22" s="198"/>
      <c r="K22" s="198"/>
      <c r="L22" s="198"/>
      <c r="M22" s="198"/>
      <c r="N22" s="198"/>
      <c r="O22" s="198"/>
      <c r="P22" s="198"/>
      <c r="Q22" s="198"/>
      <c r="R22" s="198"/>
    </row>
    <row r="23" spans="1:18" x14ac:dyDescent="0.25">
      <c r="A23" s="198"/>
      <c r="B23" s="198"/>
      <c r="C23" s="198"/>
      <c r="D23" s="198"/>
      <c r="E23" s="198"/>
      <c r="F23" s="198"/>
      <c r="G23" s="198"/>
      <c r="H23" s="198"/>
      <c r="I23" s="198"/>
      <c r="J23" s="198"/>
      <c r="K23" s="198"/>
      <c r="L23" s="198"/>
      <c r="M23" s="198"/>
      <c r="N23" s="198"/>
      <c r="O23" s="198"/>
      <c r="P23" s="198"/>
      <c r="Q23" s="198"/>
      <c r="R23" s="198"/>
    </row>
    <row r="24" spans="1:18" x14ac:dyDescent="0.25">
      <c r="A24" s="198"/>
      <c r="B24" s="198"/>
      <c r="C24" s="198"/>
      <c r="D24" s="198"/>
      <c r="E24" s="198"/>
      <c r="F24" s="198"/>
      <c r="G24" s="198"/>
      <c r="H24" s="198"/>
      <c r="I24" s="198"/>
      <c r="J24" s="198"/>
      <c r="K24" s="198"/>
      <c r="L24" s="198"/>
      <c r="M24" s="198"/>
      <c r="N24" s="198"/>
      <c r="O24" s="198"/>
      <c r="P24" s="198"/>
      <c r="Q24" s="198"/>
      <c r="R24" s="198"/>
    </row>
    <row r="25" spans="1:18" x14ac:dyDescent="0.25">
      <c r="A25" s="198"/>
      <c r="B25" s="198"/>
      <c r="C25" s="198"/>
      <c r="D25" s="198"/>
      <c r="E25" s="198"/>
      <c r="F25" s="198"/>
      <c r="G25" s="198"/>
      <c r="H25" s="198"/>
      <c r="I25" s="198"/>
      <c r="J25" s="198"/>
      <c r="K25" s="198"/>
      <c r="L25" s="198"/>
      <c r="M25" s="198"/>
      <c r="N25" s="198"/>
      <c r="O25" s="198"/>
      <c r="P25" s="198"/>
      <c r="Q25" s="198"/>
      <c r="R25" s="198"/>
    </row>
    <row r="26" spans="1:18" x14ac:dyDescent="0.25">
      <c r="A26" s="198"/>
      <c r="B26" s="198"/>
      <c r="C26" s="198"/>
      <c r="D26" s="198"/>
      <c r="E26" s="198"/>
      <c r="F26" s="198"/>
      <c r="G26" s="198"/>
      <c r="H26" s="198"/>
      <c r="I26" s="198"/>
      <c r="J26" s="198"/>
      <c r="K26" s="198"/>
      <c r="L26" s="198"/>
      <c r="M26" s="198"/>
      <c r="N26" s="198"/>
      <c r="O26" s="198"/>
      <c r="P26" s="198"/>
      <c r="Q26" s="198"/>
      <c r="R26" s="198"/>
    </row>
    <row r="27" spans="1:18" x14ac:dyDescent="0.25">
      <c r="A27" s="198"/>
      <c r="B27" s="198"/>
      <c r="C27" s="198"/>
      <c r="D27" s="198"/>
      <c r="E27" s="198"/>
      <c r="F27" s="198"/>
      <c r="G27" s="198"/>
      <c r="H27" s="198"/>
      <c r="I27" s="198"/>
      <c r="J27" s="198"/>
      <c r="K27" s="198"/>
      <c r="L27" s="198"/>
      <c r="M27" s="198"/>
      <c r="N27" s="198"/>
      <c r="O27" s="198"/>
      <c r="P27" s="198"/>
      <c r="Q27" s="198"/>
      <c r="R27" s="198"/>
    </row>
    <row r="28" spans="1:18" x14ac:dyDescent="0.25">
      <c r="A28" s="198"/>
      <c r="B28" s="198"/>
      <c r="C28" s="198"/>
      <c r="D28" s="198"/>
      <c r="E28" s="198"/>
      <c r="F28" s="198"/>
      <c r="G28" s="198"/>
      <c r="H28" s="198"/>
      <c r="I28" s="198"/>
      <c r="J28" s="198"/>
      <c r="K28" s="198"/>
      <c r="L28" s="198"/>
      <c r="M28" s="198"/>
      <c r="N28" s="198"/>
      <c r="O28" s="198"/>
      <c r="P28" s="198"/>
      <c r="Q28" s="198"/>
      <c r="R28" s="198"/>
    </row>
    <row r="29" spans="1:18" x14ac:dyDescent="0.25">
      <c r="A29" s="198"/>
      <c r="B29" s="198"/>
      <c r="C29" s="198"/>
      <c r="D29" s="198"/>
      <c r="E29" s="198"/>
      <c r="F29" s="198"/>
      <c r="G29" s="198"/>
      <c r="H29" s="198"/>
      <c r="I29" s="198"/>
      <c r="J29" s="198"/>
      <c r="K29" s="198"/>
      <c r="L29" s="198"/>
      <c r="M29" s="198"/>
      <c r="N29" s="198"/>
      <c r="O29" s="198"/>
      <c r="P29" s="198"/>
      <c r="Q29" s="198"/>
      <c r="R29" s="198"/>
    </row>
    <row r="30" spans="1:18" x14ac:dyDescent="0.25">
      <c r="A30" s="198"/>
      <c r="B30" s="198"/>
      <c r="C30" s="198"/>
      <c r="D30" s="198"/>
      <c r="E30" s="198"/>
      <c r="F30" s="198"/>
      <c r="G30" s="198"/>
      <c r="H30" s="198"/>
      <c r="I30" s="198"/>
      <c r="J30" s="198"/>
      <c r="K30" s="198"/>
      <c r="L30" s="198"/>
      <c r="M30" s="198"/>
      <c r="N30" s="198"/>
      <c r="O30" s="198"/>
      <c r="P30" s="198"/>
      <c r="Q30" s="198"/>
      <c r="R30" s="198"/>
    </row>
    <row r="31" spans="1:18" x14ac:dyDescent="0.25">
      <c r="A31" s="198"/>
      <c r="B31" s="198"/>
      <c r="C31" s="198"/>
      <c r="D31" s="198"/>
      <c r="E31" s="198"/>
      <c r="F31" s="198"/>
      <c r="G31" s="198"/>
      <c r="H31" s="198"/>
      <c r="I31" s="198"/>
      <c r="J31" s="198"/>
      <c r="K31" s="198"/>
      <c r="L31" s="198"/>
      <c r="M31" s="198"/>
      <c r="N31" s="198"/>
      <c r="O31" s="198"/>
      <c r="P31" s="198"/>
      <c r="Q31" s="198"/>
      <c r="R31" s="198"/>
    </row>
    <row r="32" spans="1:18" x14ac:dyDescent="0.25">
      <c r="A32" s="198"/>
      <c r="B32" s="198"/>
      <c r="C32" s="198"/>
      <c r="D32" s="198"/>
      <c r="E32" s="198"/>
      <c r="F32" s="198"/>
      <c r="G32" s="198"/>
      <c r="H32" s="198"/>
      <c r="I32" s="198"/>
      <c r="J32" s="198"/>
      <c r="K32" s="198"/>
      <c r="L32" s="198"/>
      <c r="M32" s="198"/>
      <c r="N32" s="198"/>
      <c r="O32" s="198"/>
      <c r="P32" s="198"/>
      <c r="Q32" s="198"/>
      <c r="R32" s="198"/>
    </row>
    <row r="33" spans="1:18" x14ac:dyDescent="0.25">
      <c r="A33" s="198"/>
      <c r="B33" s="198"/>
      <c r="C33" s="198"/>
      <c r="D33" s="198"/>
      <c r="E33" s="198"/>
      <c r="F33" s="198"/>
      <c r="G33" s="198"/>
      <c r="H33" s="198"/>
      <c r="I33" s="198"/>
      <c r="J33" s="198"/>
      <c r="K33" s="198"/>
      <c r="L33" s="198"/>
      <c r="M33" s="198"/>
      <c r="N33" s="198"/>
      <c r="O33" s="198"/>
      <c r="P33" s="198"/>
      <c r="Q33" s="198"/>
      <c r="R33" s="198"/>
    </row>
    <row r="34" spans="1:18" x14ac:dyDescent="0.25">
      <c r="A34" s="198"/>
      <c r="B34" s="198"/>
      <c r="C34" s="198"/>
      <c r="D34" s="198"/>
      <c r="E34" s="198"/>
      <c r="F34" s="198"/>
      <c r="G34" s="198"/>
      <c r="H34" s="198"/>
      <c r="I34" s="198"/>
      <c r="J34" s="198"/>
      <c r="K34" s="198"/>
      <c r="L34" s="198"/>
      <c r="M34" s="198"/>
      <c r="N34" s="198"/>
      <c r="O34" s="198"/>
      <c r="P34" s="198"/>
      <c r="Q34" s="198"/>
      <c r="R34" s="198"/>
    </row>
    <row r="35" spans="1:18" x14ac:dyDescent="0.25">
      <c r="A35" s="198"/>
      <c r="B35" s="198"/>
      <c r="C35" s="198"/>
      <c r="D35" s="198"/>
      <c r="E35" s="198"/>
      <c r="F35" s="198"/>
      <c r="G35" s="198"/>
      <c r="H35" s="198"/>
      <c r="I35" s="198"/>
      <c r="J35" s="198"/>
      <c r="K35" s="198"/>
      <c r="L35" s="198"/>
      <c r="M35" s="198"/>
      <c r="N35" s="198"/>
      <c r="O35" s="198"/>
      <c r="P35" s="198"/>
      <c r="Q35" s="198"/>
      <c r="R35" s="198"/>
    </row>
    <row r="36" spans="1:18" x14ac:dyDescent="0.25">
      <c r="A36" s="198"/>
      <c r="B36" s="198"/>
      <c r="C36" s="198"/>
      <c r="D36" s="198"/>
      <c r="E36" s="198"/>
      <c r="F36" s="198"/>
      <c r="G36" s="198"/>
      <c r="H36" s="198"/>
      <c r="I36" s="198"/>
      <c r="J36" s="198"/>
      <c r="K36" s="198"/>
      <c r="L36" s="198"/>
      <c r="M36" s="198"/>
      <c r="N36" s="198"/>
      <c r="O36" s="198"/>
      <c r="P36" s="198"/>
      <c r="Q36" s="198"/>
      <c r="R36" s="198"/>
    </row>
    <row r="37" spans="1:18" x14ac:dyDescent="0.25">
      <c r="A37" s="198"/>
      <c r="B37" s="198"/>
      <c r="C37" s="198"/>
      <c r="D37" s="198"/>
      <c r="E37" s="198"/>
      <c r="F37" s="198"/>
      <c r="G37" s="198"/>
      <c r="H37" s="198"/>
      <c r="I37" s="198"/>
      <c r="J37" s="198"/>
      <c r="K37" s="198"/>
      <c r="L37" s="198"/>
      <c r="M37" s="198"/>
      <c r="N37" s="198"/>
      <c r="O37" s="198"/>
      <c r="P37" s="198"/>
      <c r="Q37" s="198"/>
      <c r="R37" s="198"/>
    </row>
    <row r="38" spans="1:18" x14ac:dyDescent="0.25">
      <c r="A38" s="198"/>
      <c r="B38" s="198"/>
      <c r="C38" s="198"/>
      <c r="D38" s="198"/>
      <c r="E38" s="198"/>
      <c r="F38" s="198"/>
      <c r="G38" s="198"/>
      <c r="H38" s="198"/>
      <c r="I38" s="198"/>
      <c r="J38" s="198"/>
      <c r="K38" s="198"/>
      <c r="L38" s="198"/>
      <c r="M38" s="198"/>
      <c r="N38" s="198"/>
      <c r="O38" s="198"/>
      <c r="P38" s="198"/>
      <c r="Q38" s="198"/>
      <c r="R38" s="198"/>
    </row>
    <row r="39" spans="1:18" x14ac:dyDescent="0.25">
      <c r="A39" s="198"/>
      <c r="B39" s="198"/>
      <c r="C39" s="198"/>
      <c r="D39" s="198"/>
      <c r="E39" s="198"/>
      <c r="F39" s="198"/>
      <c r="G39" s="198"/>
      <c r="H39" s="198"/>
      <c r="I39" s="198"/>
      <c r="J39" s="198"/>
      <c r="K39" s="198"/>
      <c r="L39" s="198"/>
      <c r="M39" s="198"/>
      <c r="N39" s="198"/>
      <c r="O39" s="198"/>
      <c r="P39" s="198"/>
      <c r="Q39" s="198"/>
      <c r="R39" s="198"/>
    </row>
    <row r="40" spans="1:18" x14ac:dyDescent="0.25">
      <c r="A40" s="198"/>
      <c r="B40" s="198"/>
      <c r="C40" s="198"/>
      <c r="D40" s="198"/>
      <c r="E40" s="198"/>
      <c r="F40" s="198"/>
      <c r="G40" s="198"/>
      <c r="H40" s="198"/>
      <c r="I40" s="198"/>
      <c r="J40" s="198"/>
      <c r="K40" s="198"/>
      <c r="L40" s="198"/>
      <c r="M40" s="198"/>
      <c r="N40" s="198"/>
      <c r="O40" s="198"/>
      <c r="P40" s="198"/>
      <c r="Q40" s="198"/>
      <c r="R40" s="198"/>
    </row>
    <row r="41" spans="1:18" x14ac:dyDescent="0.25">
      <c r="A41" s="198"/>
      <c r="B41" s="198"/>
      <c r="C41" s="198"/>
      <c r="D41" s="198"/>
      <c r="E41" s="198"/>
      <c r="F41" s="198"/>
      <c r="G41" s="198"/>
      <c r="H41" s="198"/>
      <c r="I41" s="198"/>
      <c r="J41" s="198"/>
      <c r="K41" s="198"/>
      <c r="L41" s="198"/>
      <c r="M41" s="198"/>
      <c r="N41" s="198"/>
      <c r="O41" s="198"/>
      <c r="P41" s="198"/>
      <c r="Q41" s="198"/>
      <c r="R41" s="198"/>
    </row>
    <row r="42" spans="1:18" x14ac:dyDescent="0.25">
      <c r="A42" s="198"/>
      <c r="B42" s="198"/>
      <c r="C42" s="198"/>
      <c r="D42" s="198"/>
      <c r="E42" s="198"/>
      <c r="F42" s="198"/>
      <c r="G42" s="198"/>
      <c r="H42" s="198"/>
      <c r="I42" s="198"/>
      <c r="J42" s="198"/>
      <c r="K42" s="198"/>
      <c r="L42" s="198"/>
      <c r="M42" s="198"/>
      <c r="N42" s="198"/>
      <c r="O42" s="198"/>
      <c r="P42" s="198"/>
      <c r="Q42" s="198"/>
      <c r="R42" s="198"/>
    </row>
    <row r="43" spans="1:18" x14ac:dyDescent="0.25">
      <c r="A43" s="198"/>
      <c r="B43" s="198"/>
      <c r="C43" s="198"/>
      <c r="D43" s="198"/>
      <c r="E43" s="198"/>
      <c r="F43" s="198"/>
      <c r="G43" s="198"/>
      <c r="H43" s="198"/>
      <c r="I43" s="198"/>
      <c r="J43" s="198"/>
      <c r="K43" s="198"/>
      <c r="L43" s="198"/>
      <c r="M43" s="198"/>
      <c r="N43" s="198"/>
      <c r="O43" s="198"/>
      <c r="P43" s="198"/>
      <c r="Q43" s="198"/>
      <c r="R43" s="198"/>
    </row>
    <row r="44" spans="1:18" x14ac:dyDescent="0.25">
      <c r="A44" s="198"/>
      <c r="B44" s="198"/>
      <c r="C44" s="198"/>
      <c r="D44" s="198"/>
      <c r="E44" s="198"/>
      <c r="F44" s="198"/>
      <c r="G44" s="198"/>
      <c r="H44" s="198"/>
      <c r="I44" s="198"/>
      <c r="J44" s="198"/>
      <c r="K44" s="198"/>
      <c r="L44" s="198"/>
      <c r="M44" s="198"/>
      <c r="N44" s="198"/>
      <c r="O44" s="198"/>
      <c r="P44" s="198"/>
      <c r="Q44" s="198"/>
      <c r="R44" s="198"/>
    </row>
    <row r="45" spans="1:18" x14ac:dyDescent="0.25">
      <c r="A45" s="198"/>
      <c r="B45" s="198"/>
      <c r="C45" s="198"/>
      <c r="D45" s="198"/>
      <c r="E45" s="198"/>
      <c r="F45" s="198"/>
      <c r="G45" s="198"/>
      <c r="H45" s="198"/>
      <c r="I45" s="198"/>
      <c r="J45" s="198"/>
      <c r="K45" s="198"/>
      <c r="L45" s="198"/>
      <c r="M45" s="198"/>
      <c r="N45" s="198"/>
      <c r="O45" s="198"/>
      <c r="P45" s="198"/>
      <c r="Q45" s="198"/>
      <c r="R45" s="198"/>
    </row>
    <row r="46" spans="1:18" x14ac:dyDescent="0.25">
      <c r="A46" s="198"/>
      <c r="B46" s="198"/>
      <c r="C46" s="198"/>
      <c r="D46" s="198"/>
      <c r="E46" s="198"/>
      <c r="F46" s="198"/>
      <c r="G46" s="198"/>
      <c r="H46" s="198"/>
      <c r="I46" s="198"/>
      <c r="J46" s="198"/>
      <c r="K46" s="198"/>
      <c r="L46" s="198"/>
      <c r="M46" s="198"/>
      <c r="N46" s="198"/>
      <c r="O46" s="198"/>
      <c r="P46" s="198"/>
      <c r="Q46" s="198"/>
      <c r="R46" s="198"/>
    </row>
    <row r="47" spans="1:18" x14ac:dyDescent="0.25">
      <c r="A47" s="198"/>
      <c r="B47" s="198"/>
      <c r="C47" s="198"/>
      <c r="D47" s="198"/>
      <c r="E47" s="198"/>
      <c r="F47" s="198"/>
      <c r="G47" s="198"/>
      <c r="H47" s="198"/>
      <c r="I47" s="198"/>
      <c r="J47" s="198"/>
      <c r="K47" s="198"/>
      <c r="L47" s="198"/>
      <c r="M47" s="198"/>
      <c r="N47" s="198"/>
      <c r="O47" s="198"/>
      <c r="P47" s="198"/>
      <c r="Q47" s="198"/>
      <c r="R47" s="198"/>
    </row>
    <row r="48" spans="1:18" x14ac:dyDescent="0.25">
      <c r="A48" s="198"/>
      <c r="B48" s="198"/>
      <c r="C48" s="198"/>
      <c r="D48" s="198"/>
      <c r="E48" s="198"/>
      <c r="F48" s="198"/>
      <c r="G48" s="198"/>
      <c r="H48" s="198"/>
      <c r="I48" s="198"/>
      <c r="J48" s="198"/>
      <c r="K48" s="198"/>
      <c r="L48" s="198"/>
      <c r="M48" s="198"/>
      <c r="N48" s="198"/>
      <c r="O48" s="198"/>
      <c r="P48" s="198"/>
      <c r="Q48" s="198"/>
      <c r="R48" s="198"/>
    </row>
    <row r="49" spans="1:18" x14ac:dyDescent="0.25">
      <c r="A49" s="198"/>
      <c r="B49" s="198"/>
      <c r="C49" s="198"/>
      <c r="D49" s="198"/>
      <c r="E49" s="198"/>
      <c r="F49" s="198"/>
      <c r="G49" s="198"/>
      <c r="H49" s="198"/>
      <c r="I49" s="198"/>
      <c r="J49" s="198"/>
      <c r="K49" s="198"/>
      <c r="L49" s="198"/>
      <c r="M49" s="198"/>
      <c r="N49" s="198"/>
      <c r="O49" s="198"/>
      <c r="P49" s="198"/>
      <c r="Q49" s="198"/>
      <c r="R49" s="198"/>
    </row>
    <row r="50" spans="1:18" x14ac:dyDescent="0.25">
      <c r="A50" s="198"/>
      <c r="B50" s="198"/>
      <c r="C50" s="198"/>
      <c r="D50" s="198"/>
      <c r="E50" s="198"/>
      <c r="F50" s="198"/>
      <c r="G50" s="198"/>
      <c r="H50" s="198"/>
      <c r="I50" s="198"/>
      <c r="J50" s="198"/>
      <c r="K50" s="198"/>
      <c r="L50" s="198"/>
      <c r="M50" s="198"/>
      <c r="N50" s="198"/>
      <c r="O50" s="198"/>
      <c r="P50" s="198"/>
      <c r="Q50" s="198"/>
      <c r="R50" s="198"/>
    </row>
    <row r="51" spans="1:18" x14ac:dyDescent="0.25">
      <c r="A51" s="198"/>
      <c r="B51" s="198"/>
      <c r="C51" s="198"/>
      <c r="D51" s="198"/>
      <c r="E51" s="198"/>
      <c r="F51" s="198"/>
      <c r="G51" s="198"/>
      <c r="H51" s="198"/>
      <c r="I51" s="198"/>
      <c r="J51" s="198"/>
      <c r="K51" s="198"/>
      <c r="L51" s="198"/>
      <c r="M51" s="198"/>
      <c r="N51" s="198"/>
      <c r="O51" s="198"/>
      <c r="P51" s="198"/>
      <c r="Q51" s="198"/>
      <c r="R51" s="198"/>
    </row>
    <row r="52" spans="1:18" x14ac:dyDescent="0.25">
      <c r="A52" s="198"/>
      <c r="B52" s="198"/>
      <c r="C52" s="198"/>
      <c r="D52" s="198"/>
      <c r="E52" s="198"/>
      <c r="F52" s="198"/>
      <c r="G52" s="198"/>
      <c r="H52" s="198"/>
      <c r="I52" s="198"/>
      <c r="J52" s="198"/>
      <c r="K52" s="198"/>
      <c r="L52" s="198"/>
      <c r="M52" s="198"/>
      <c r="N52" s="198"/>
      <c r="O52" s="198"/>
      <c r="P52" s="198"/>
      <c r="Q52" s="198"/>
      <c r="R52" s="198"/>
    </row>
    <row r="53" spans="1:18" x14ac:dyDescent="0.25">
      <c r="A53" s="198"/>
      <c r="B53" s="198"/>
      <c r="C53" s="198"/>
      <c r="D53" s="198"/>
      <c r="E53" s="198"/>
      <c r="F53" s="198"/>
      <c r="G53" s="198"/>
      <c r="H53" s="198"/>
      <c r="I53" s="198"/>
      <c r="J53" s="198"/>
      <c r="K53" s="198"/>
      <c r="L53" s="198"/>
      <c r="M53" s="198"/>
      <c r="N53" s="198"/>
      <c r="O53" s="198"/>
      <c r="P53" s="198"/>
      <c r="Q53" s="198"/>
      <c r="R53" s="198"/>
    </row>
    <row r="54" spans="1:18" x14ac:dyDescent="0.25">
      <c r="A54" s="198"/>
      <c r="B54" s="198"/>
      <c r="C54" s="198"/>
      <c r="D54" s="198"/>
      <c r="E54" s="198"/>
      <c r="F54" s="198"/>
      <c r="G54" s="198"/>
      <c r="H54" s="198"/>
      <c r="I54" s="198"/>
      <c r="J54" s="198"/>
      <c r="K54" s="198"/>
      <c r="L54" s="198"/>
      <c r="M54" s="198"/>
      <c r="N54" s="198"/>
      <c r="O54" s="198"/>
      <c r="P54" s="198"/>
      <c r="Q54" s="198"/>
      <c r="R54" s="198"/>
    </row>
    <row r="55" spans="1:18" x14ac:dyDescent="0.25">
      <c r="A55" s="198"/>
      <c r="B55" s="198"/>
      <c r="C55" s="198"/>
      <c r="D55" s="198"/>
      <c r="E55" s="198"/>
      <c r="F55" s="198"/>
      <c r="G55" s="198"/>
      <c r="H55" s="198"/>
      <c r="I55" s="198"/>
      <c r="J55" s="198"/>
      <c r="K55" s="198"/>
      <c r="L55" s="198"/>
      <c r="M55" s="198"/>
      <c r="N55" s="198"/>
      <c r="O55" s="198"/>
      <c r="P55" s="198"/>
      <c r="Q55" s="198"/>
      <c r="R55" s="198"/>
    </row>
    <row r="56" spans="1:18" x14ac:dyDescent="0.25">
      <c r="A56" s="198"/>
      <c r="B56" s="198"/>
      <c r="C56" s="198"/>
      <c r="D56" s="198"/>
      <c r="E56" s="198"/>
      <c r="F56" s="198"/>
      <c r="G56" s="198"/>
      <c r="H56" s="198"/>
      <c r="I56" s="198"/>
      <c r="J56" s="198"/>
      <c r="K56" s="198"/>
      <c r="L56" s="198"/>
      <c r="M56" s="198"/>
      <c r="N56" s="198"/>
      <c r="O56" s="198"/>
      <c r="P56" s="198"/>
      <c r="Q56" s="198"/>
      <c r="R56" s="198"/>
    </row>
    <row r="57" spans="1:18" x14ac:dyDescent="0.25">
      <c r="A57" s="198"/>
      <c r="B57" s="198"/>
      <c r="C57" s="198"/>
      <c r="D57" s="198"/>
      <c r="E57" s="198"/>
      <c r="F57" s="198"/>
      <c r="G57" s="198"/>
      <c r="H57" s="198"/>
      <c r="I57" s="198"/>
      <c r="J57" s="198"/>
      <c r="K57" s="198"/>
      <c r="L57" s="198"/>
      <c r="M57" s="198"/>
      <c r="N57" s="198"/>
      <c r="O57" s="198"/>
      <c r="P57" s="198"/>
      <c r="Q57" s="198"/>
      <c r="R57" s="198"/>
    </row>
    <row r="58" spans="1:18" x14ac:dyDescent="0.25">
      <c r="A58" s="198"/>
      <c r="B58" s="198"/>
      <c r="C58" s="198"/>
      <c r="D58" s="198"/>
      <c r="E58" s="198"/>
      <c r="F58" s="198"/>
      <c r="G58" s="198"/>
      <c r="H58" s="198"/>
      <c r="I58" s="198"/>
      <c r="J58" s="198"/>
      <c r="K58" s="198"/>
      <c r="L58" s="198"/>
      <c r="M58" s="198"/>
      <c r="N58" s="198"/>
      <c r="O58" s="198"/>
      <c r="P58" s="198"/>
      <c r="Q58" s="198"/>
      <c r="R58" s="198"/>
    </row>
    <row r="59" spans="1:18" x14ac:dyDescent="0.25">
      <c r="A59" s="198"/>
      <c r="B59" s="198"/>
      <c r="C59" s="198"/>
      <c r="D59" s="198"/>
      <c r="E59" s="198"/>
      <c r="F59" s="198"/>
      <c r="G59" s="198"/>
      <c r="H59" s="198"/>
      <c r="I59" s="198"/>
      <c r="J59" s="198"/>
      <c r="K59" s="198"/>
      <c r="L59" s="198"/>
      <c r="M59" s="198"/>
      <c r="N59" s="198"/>
      <c r="O59" s="198"/>
      <c r="P59" s="198"/>
      <c r="Q59" s="198"/>
      <c r="R59" s="198"/>
    </row>
    <row r="60" spans="1:18" x14ac:dyDescent="0.25">
      <c r="A60" s="198"/>
      <c r="B60" s="198"/>
      <c r="C60" s="198"/>
      <c r="D60" s="198"/>
      <c r="E60" s="198"/>
      <c r="F60" s="198"/>
      <c r="G60" s="198"/>
      <c r="H60" s="198"/>
      <c r="I60" s="198"/>
      <c r="J60" s="198"/>
      <c r="K60" s="198"/>
      <c r="L60" s="198"/>
      <c r="M60" s="198"/>
      <c r="N60" s="198"/>
      <c r="O60" s="198"/>
      <c r="P60" s="198"/>
      <c r="Q60" s="198"/>
      <c r="R60" s="198"/>
    </row>
    <row r="61" spans="1:18" x14ac:dyDescent="0.25">
      <c r="A61" s="198"/>
      <c r="B61" s="198"/>
      <c r="C61" s="198"/>
      <c r="D61" s="198"/>
      <c r="E61" s="198"/>
      <c r="F61" s="198"/>
      <c r="G61" s="198"/>
      <c r="H61" s="198"/>
      <c r="I61" s="198"/>
      <c r="J61" s="198"/>
      <c r="K61" s="198"/>
      <c r="L61" s="198"/>
      <c r="M61" s="198"/>
      <c r="N61" s="198"/>
      <c r="O61" s="198"/>
      <c r="P61" s="198"/>
      <c r="Q61" s="198"/>
      <c r="R61" s="198"/>
    </row>
    <row r="62" spans="1:18" x14ac:dyDescent="0.25">
      <c r="A62" s="198"/>
      <c r="B62" s="198"/>
      <c r="C62" s="198"/>
      <c r="D62" s="198"/>
      <c r="E62" s="198"/>
      <c r="F62" s="198"/>
      <c r="G62" s="198"/>
      <c r="H62" s="198"/>
      <c r="I62" s="198"/>
      <c r="J62" s="198"/>
      <c r="K62" s="198"/>
      <c r="L62" s="198"/>
      <c r="M62" s="198"/>
      <c r="N62" s="198"/>
      <c r="O62" s="198"/>
      <c r="P62" s="198"/>
      <c r="Q62" s="198"/>
      <c r="R62" s="198"/>
    </row>
    <row r="63" spans="1:18" x14ac:dyDescent="0.25">
      <c r="A63" s="198"/>
      <c r="B63" s="198"/>
      <c r="C63" s="198"/>
      <c r="D63" s="198"/>
      <c r="E63" s="198"/>
      <c r="F63" s="198"/>
      <c r="G63" s="198"/>
      <c r="H63" s="198"/>
      <c r="I63" s="198"/>
      <c r="J63" s="198"/>
      <c r="K63" s="198"/>
      <c r="L63" s="198"/>
      <c r="M63" s="198"/>
      <c r="N63" s="198"/>
      <c r="O63" s="198"/>
      <c r="P63" s="198"/>
      <c r="Q63" s="198"/>
      <c r="R63" s="198"/>
    </row>
    <row r="64" spans="1:18" x14ac:dyDescent="0.25">
      <c r="A64" s="198"/>
      <c r="B64" s="198"/>
      <c r="C64" s="198"/>
      <c r="D64" s="198"/>
      <c r="E64" s="198"/>
      <c r="F64" s="198"/>
      <c r="G64" s="198"/>
      <c r="H64" s="198"/>
      <c r="I64" s="198"/>
      <c r="J64" s="198"/>
      <c r="K64" s="198"/>
      <c r="L64" s="198"/>
      <c r="M64" s="198"/>
      <c r="N64" s="198"/>
      <c r="O64" s="198"/>
      <c r="P64" s="198"/>
      <c r="Q64" s="198"/>
      <c r="R64" s="198"/>
    </row>
    <row r="65" spans="1:18" x14ac:dyDescent="0.25">
      <c r="A65" s="198"/>
      <c r="B65" s="198"/>
      <c r="C65" s="198"/>
      <c r="D65" s="198"/>
      <c r="E65" s="198"/>
      <c r="F65" s="198"/>
      <c r="G65" s="198"/>
      <c r="H65" s="198"/>
      <c r="I65" s="198"/>
      <c r="J65" s="198"/>
      <c r="K65" s="198"/>
      <c r="L65" s="198"/>
      <c r="M65" s="198"/>
      <c r="N65" s="198"/>
      <c r="O65" s="198"/>
      <c r="P65" s="198"/>
      <c r="Q65" s="198"/>
      <c r="R65" s="198"/>
    </row>
    <row r="66" spans="1:18" x14ac:dyDescent="0.25">
      <c r="A66" s="198"/>
      <c r="B66" s="198"/>
      <c r="C66" s="198"/>
      <c r="D66" s="198"/>
      <c r="E66" s="198"/>
      <c r="F66" s="198"/>
      <c r="G66" s="198"/>
      <c r="H66" s="198"/>
      <c r="I66" s="198"/>
      <c r="J66" s="198"/>
      <c r="K66" s="198"/>
      <c r="L66" s="198"/>
      <c r="M66" s="198"/>
      <c r="N66" s="198"/>
      <c r="O66" s="198"/>
      <c r="P66" s="198"/>
      <c r="Q66" s="198"/>
      <c r="R66" s="198"/>
    </row>
    <row r="67" spans="1:18" x14ac:dyDescent="0.25">
      <c r="A67" s="198"/>
      <c r="B67" s="198"/>
      <c r="C67" s="198"/>
      <c r="D67" s="198"/>
      <c r="E67" s="198"/>
      <c r="F67" s="198"/>
      <c r="G67" s="198"/>
      <c r="H67" s="198"/>
      <c r="I67" s="198"/>
      <c r="J67" s="198"/>
      <c r="K67" s="198"/>
      <c r="L67" s="198"/>
      <c r="M67" s="198"/>
      <c r="N67" s="198"/>
      <c r="O67" s="198"/>
      <c r="P67" s="198"/>
      <c r="Q67" s="198"/>
      <c r="R67" s="198"/>
    </row>
    <row r="68" spans="1:18" x14ac:dyDescent="0.25">
      <c r="A68" s="198"/>
      <c r="B68" s="198"/>
      <c r="C68" s="198"/>
      <c r="D68" s="198"/>
      <c r="E68" s="198"/>
      <c r="F68" s="198"/>
      <c r="G68" s="198"/>
      <c r="H68" s="198"/>
      <c r="I68" s="198"/>
      <c r="J68" s="198"/>
      <c r="K68" s="198"/>
      <c r="L68" s="198"/>
      <c r="M68" s="198"/>
      <c r="N68" s="198"/>
      <c r="O68" s="198"/>
      <c r="P68" s="198"/>
      <c r="Q68" s="198"/>
      <c r="R68" s="19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Blad2">
    <tabColor rgb="FF00B050"/>
  </sheetPr>
  <dimension ref="A1:N1499"/>
  <sheetViews>
    <sheetView workbookViewId="0">
      <pane xSplit="7" ySplit="6" topLeftCell="H7" activePane="bottomRight" state="frozen"/>
      <selection pane="topRight" activeCell="F1" sqref="F1"/>
      <selection pane="bottomLeft" activeCell="A7" sqref="A7"/>
      <selection pane="bottomRight" activeCell="H7" sqref="H7"/>
    </sheetView>
  </sheetViews>
  <sheetFormatPr defaultRowHeight="15" x14ac:dyDescent="0.25"/>
  <cols>
    <col min="1" max="1" width="35.7109375" customWidth="1"/>
    <col min="2" max="2" width="27" customWidth="1"/>
    <col min="3" max="3" width="34.85546875" bestFit="1" customWidth="1"/>
    <col min="4" max="4" width="25.85546875" bestFit="1" customWidth="1"/>
    <col min="5" max="5" width="5" customWidth="1"/>
    <col min="6" max="6" width="32.7109375" style="131" hidden="1" customWidth="1"/>
    <col min="7" max="7" width="41.85546875" hidden="1" customWidth="1"/>
    <col min="8" max="8" width="21.140625" bestFit="1" customWidth="1"/>
    <col min="9" max="9" width="19.28515625" customWidth="1"/>
    <col min="10" max="10" width="20.28515625" bestFit="1" customWidth="1"/>
    <col min="11" max="11" width="20.28515625" hidden="1" customWidth="1"/>
    <col min="12" max="12" width="19.5703125" bestFit="1" customWidth="1"/>
    <col min="13" max="14" width="31.7109375" bestFit="1" customWidth="1"/>
  </cols>
  <sheetData>
    <row r="1" spans="1:14" ht="15" customHeight="1" x14ac:dyDescent="0.25">
      <c r="A1" s="12" t="str">
        <f t="shared" ref="A1:C6" ca="1" si="0">INDIRECT(ADDRESS(ROW(),COLUMN(),1,1,exp_user),TRUE)</f>
        <v># Revit Export Layers</v>
      </c>
      <c r="B1" s="13">
        <f t="shared" ca="1" si="0"/>
        <v>0</v>
      </c>
      <c r="C1" s="126">
        <f t="shared" ca="1" si="0"/>
        <v>0</v>
      </c>
      <c r="D1" s="14"/>
      <c r="E1" s="171"/>
      <c r="F1" s="130"/>
      <c r="G1" s="5" t="str">
        <f ca="1">CONCATENATE(A1,IF(B1=0,"",B1))</f>
        <v># Revit Export Layers</v>
      </c>
      <c r="H1" s="23" t="s">
        <v>3459</v>
      </c>
      <c r="I1" s="23"/>
      <c r="J1" s="23" t="s">
        <v>3460</v>
      </c>
      <c r="K1" s="23" t="s">
        <v>3461</v>
      </c>
      <c r="L1" s="23" t="s">
        <v>3462</v>
      </c>
      <c r="M1" s="23" t="s">
        <v>3463</v>
      </c>
      <c r="N1" s="23" t="s">
        <v>3464</v>
      </c>
    </row>
    <row r="2" spans="1:14" x14ac:dyDescent="0.25">
      <c r="A2" s="15" t="str">
        <f t="shared" ca="1" si="0"/>
        <v># Maps Categories and Subcategories to layer names and color numbers</v>
      </c>
      <c r="B2" s="16">
        <f t="shared" ca="1" si="0"/>
        <v>0</v>
      </c>
      <c r="C2" s="127">
        <f t="shared" ca="1" si="0"/>
        <v>0</v>
      </c>
      <c r="D2" s="17"/>
      <c r="E2" s="200" t="s">
        <v>3456</v>
      </c>
      <c r="F2" s="128"/>
      <c r="G2" s="5" t="str">
        <f t="shared" ref="G2:G5" ca="1" si="1">CONCATENATE(A2,IF(B2=0,"",B2))</f>
        <v># Maps Categories and Subcategories to layer names and color numbers</v>
      </c>
      <c r="H2" s="9" t="s">
        <v>3258</v>
      </c>
      <c r="I2" s="9" t="s">
        <v>4610</v>
      </c>
      <c r="J2" s="9" t="s">
        <v>4570</v>
      </c>
      <c r="K2" s="9"/>
      <c r="L2" s="9"/>
      <c r="M2" s="9" t="s">
        <v>4611</v>
      </c>
      <c r="N2" s="9" t="s">
        <v>4607</v>
      </c>
    </row>
    <row r="3" spans="1:14" x14ac:dyDescent="0.25">
      <c r="A3" s="15" t="str">
        <f t="shared" ca="1" si="0"/>
        <v># Category &lt;tab&gt; Subcategory &lt;tab&gt; Layer name &lt;tab&gt; Color number &lt;tab&gt;</v>
      </c>
      <c r="B3" s="16">
        <f t="shared" ca="1" si="0"/>
        <v>0</v>
      </c>
      <c r="C3" s="127">
        <f t="shared" ca="1" si="0"/>
        <v>0</v>
      </c>
      <c r="D3" s="17"/>
      <c r="E3" s="200"/>
      <c r="F3" s="128"/>
      <c r="G3" s="5" t="str">
        <f t="shared" ca="1" si="1"/>
        <v># Category &lt;tab&gt; Subcategory &lt;tab&gt; Layer name &lt;tab&gt; Color number &lt;tab&gt;</v>
      </c>
      <c r="H3" s="8"/>
      <c r="I3" s="10" t="s">
        <v>5966</v>
      </c>
      <c r="J3" s="8"/>
      <c r="K3" s="8"/>
      <c r="L3" s="8"/>
      <c r="M3" s="8"/>
      <c r="N3" s="8"/>
    </row>
    <row r="4" spans="1:14" x14ac:dyDescent="0.25">
      <c r="A4" s="15" t="str">
        <f t="shared" ca="1" si="0"/>
        <v># Cut layer name &lt;tab&gt; Cut color number</v>
      </c>
      <c r="B4" s="16">
        <f t="shared" ca="1" si="0"/>
        <v>0</v>
      </c>
      <c r="C4" s="127">
        <f t="shared" ca="1" si="0"/>
        <v>0</v>
      </c>
      <c r="D4" s="17"/>
      <c r="E4" s="200"/>
      <c r="F4" s="128"/>
      <c r="G4" s="5" t="str">
        <f t="shared" ca="1" si="1"/>
        <v># Cut layer name &lt;tab&gt; Cut color number</v>
      </c>
      <c r="H4" s="10" t="s">
        <v>5970</v>
      </c>
      <c r="I4" s="10" t="s">
        <v>5964</v>
      </c>
      <c r="J4" s="10" t="s">
        <v>4571</v>
      </c>
      <c r="K4" s="10"/>
      <c r="L4" s="10" t="s">
        <v>4572</v>
      </c>
      <c r="M4" s="10" t="s">
        <v>4613</v>
      </c>
      <c r="N4" s="10" t="s">
        <v>4613</v>
      </c>
    </row>
    <row r="5" spans="1:14" x14ac:dyDescent="0.25">
      <c r="A5" s="15" t="str">
        <f t="shared" ca="1" si="0"/>
        <v># Do not remove the colon (:) after certain category names.</v>
      </c>
      <c r="B5" s="16">
        <f t="shared" ca="1" si="0"/>
        <v>0</v>
      </c>
      <c r="C5" s="127">
        <f t="shared" ca="1" si="0"/>
        <v>0</v>
      </c>
      <c r="D5" s="17"/>
      <c r="E5" s="200"/>
      <c r="F5" s="128"/>
      <c r="G5" s="5" t="str">
        <f t="shared" ca="1" si="1"/>
        <v># Do not remove the colon (:) after certain category names.</v>
      </c>
      <c r="H5" s="11" t="s">
        <v>4569</v>
      </c>
      <c r="I5" s="10" t="s">
        <v>4612</v>
      </c>
      <c r="J5" s="8"/>
      <c r="K5" s="8"/>
      <c r="L5" s="7" t="s">
        <v>4599</v>
      </c>
      <c r="M5" s="11" t="s">
        <v>4567</v>
      </c>
      <c r="N5" s="11" t="s">
        <v>4567</v>
      </c>
    </row>
    <row r="6" spans="1:14" x14ac:dyDescent="0.25">
      <c r="A6" s="15" t="str">
        <f t="shared" ca="1" si="0"/>
        <v># -----------------------------------------------------</v>
      </c>
      <c r="B6" s="16">
        <f t="shared" ca="1" si="0"/>
        <v>0</v>
      </c>
      <c r="C6" s="127">
        <f t="shared" ca="1" si="0"/>
        <v>0</v>
      </c>
      <c r="D6" s="17"/>
      <c r="E6" s="200"/>
      <c r="F6" s="128"/>
      <c r="G6" s="5"/>
      <c r="H6" s="8"/>
      <c r="I6" s="8"/>
      <c r="J6" s="8"/>
      <c r="K6" s="8"/>
      <c r="L6" s="8"/>
      <c r="M6" s="8"/>
      <c r="N6" s="8"/>
    </row>
    <row r="7" spans="1:14" x14ac:dyDescent="0.25">
      <c r="A7" s="15" t="str">
        <f t="shared" ref="A7:B26" ca="1" si="2">INDIRECT(ADDRESS(ROW(),COLUMN(),1,1,exp_user),TRUE)</f>
        <v>Air Terminals</v>
      </c>
      <c r="B7" s="130">
        <f t="shared" ca="1" si="2"/>
        <v>0</v>
      </c>
      <c r="C7" s="127" t="str">
        <f t="shared" ref="C7:C27" ca="1" si="3">IF(A7=0,"",IF(H7&lt;&gt;"",H7,IF(K7=not,not,IF(L7=not,not,IF(AND(M7&lt;&gt;0,M7&lt;&gt;"",M7&lt;&gt;not),IF(NOT(ISERROR(FIND("/",M7,1))),LEFT(M7,FIND("/",M7,1)-1),M7),IF(NOT(ISERROR(FIND("/",N7,1))),LEFT(N7,FIND("/",N7,1)-1),N7))))))</f>
        <v>IfcAirTerminalType</v>
      </c>
      <c r="D7" s="17" t="str">
        <f t="shared" ref="D7:D27" ca="1" si="4">IF(I7&lt;&gt;"",I7,IF(NOT(ISERROR(FIND("/",M7,1))),RIGHT(M7,LEN(M7)-FIND("/",M7,1)),IF(AND(M7="",NOT(ISERROR(FIND("/",N7,1)))),RIGHT(N7,LEN(N7)-FIND("/",N7,1)),"")))</f>
        <v/>
      </c>
      <c r="E7" s="172" t="str">
        <f t="shared" ref="E7:E70" ca="1" si="5">IF(AND(C7&lt;&gt;"",C7&lt;&gt;not,C7&lt;&gt;0),HYPERLINK(CONCATENATE(link4x0,IFERROR(VLOOKUP(C7,Entity,2,FALSE),""),link_Entity,LOWER(C7),".htm"),"&gt;&gt;"),"")</f>
        <v>&gt;&gt;</v>
      </c>
      <c r="F7" s="130" t="str">
        <f ca="1">CONCATENATE(C7,IF(D7&lt;&gt;"",CONCATENATE("/",D7),""),"")</f>
        <v>IfcAirTerminalType</v>
      </c>
      <c r="G7" s="130" t="str">
        <f t="shared" ref="G7:G70" ca="1" si="6">IF(A7&lt;&gt;0,CONCATENATE(A7,IF(B7=0,"",B7)),"")</f>
        <v>Air Terminals</v>
      </c>
      <c r="H7" s="30"/>
      <c r="I7" s="30"/>
      <c r="J7" s="31"/>
      <c r="K7" s="31" t="str">
        <f t="shared" ref="K7:K70" ca="1" si="7">IF(AND(K6=not,A7=A6),not,IF(J7=not,not,""))</f>
        <v/>
      </c>
      <c r="L7" s="168" t="str">
        <f t="shared" ref="L7:L70" ca="1" si="8">IFERROR(VLOOKUP(A7,exp_pre_sel,HLOOKUP(pre_sel_cat,exp_pre_sel,2,FALSE),FALSE),"")</f>
        <v/>
      </c>
      <c r="M7" s="169" t="str">
        <f t="shared" ref="M7:M70" ca="1" si="9">IFERROR(CONCATENATE(VLOOKUP($G7,Export_DRS,4,FALSE),IF(VLOOKUP($G7,Export_DRS,5,FALSE)&lt;&gt;"",CONCATENATE("/",VLOOKUP($G7,Export_DRS,5,FALSE)),"")),IF(AND(Export_DRS_andSub=yes,$A7=$A6),IF(M6=0,VLOOKUP(A7,A:N,10,FALSE),M6),""))</f>
        <v>IfcAirTerminalType</v>
      </c>
      <c r="N7" s="170" t="str">
        <f t="shared" ref="N7:N70" ca="1" si="10">IFERROR(CONCATENATE(VLOOKUP($G7,Export_AIA,4,FALSE),IF(VLOOKUP($G7,Export_AIA,5,FALSE)&lt;&gt;"",CONCATENATE("/",VLOOKUP($G7,Export_AIA,5,FALSE)),"")),IF(AND(Export_AIA_andSub=yes,$A7=$A6),IF(N6=0,VLOOKUP(A7,A:N,10,FALSE),N6),""))</f>
        <v>IfcAirTerminal</v>
      </c>
    </row>
    <row r="8" spans="1:14" x14ac:dyDescent="0.25">
      <c r="A8" s="15" t="str">
        <f t="shared" ca="1" si="2"/>
        <v>Air Terminals</v>
      </c>
      <c r="B8" s="16" t="str">
        <f t="shared" ca="1" si="2"/>
        <v>Bounding Boxes</v>
      </c>
      <c r="C8" s="127" t="str">
        <f t="shared" ca="1" si="3"/>
        <v>IfcAirTerminalType</v>
      </c>
      <c r="D8" s="17" t="str">
        <f t="shared" ca="1" si="4"/>
        <v/>
      </c>
      <c r="E8" s="172" t="str">
        <f t="shared" ca="1" si="5"/>
        <v>&gt;&gt;</v>
      </c>
      <c r="F8" s="130" t="str">
        <f t="shared" ref="F8:F71" ca="1" si="11">CONCATENATE(C8,IF(D8&lt;&gt;"",CONCATENATE("/",D8),""),"")</f>
        <v>IfcAirTerminalType</v>
      </c>
      <c r="G8" s="130" t="str">
        <f t="shared" ca="1" si="6"/>
        <v>Air TerminalsBounding Boxes</v>
      </c>
      <c r="H8" s="30"/>
      <c r="I8" s="30"/>
      <c r="J8" s="31"/>
      <c r="K8" s="31" t="str">
        <f t="shared" ca="1" si="7"/>
        <v/>
      </c>
      <c r="L8" s="168" t="str">
        <f t="shared" ca="1" si="8"/>
        <v/>
      </c>
      <c r="M8" s="169" t="str">
        <f t="shared" ca="1" si="9"/>
        <v>IfcAirTerminalType</v>
      </c>
      <c r="N8" s="170" t="str">
        <f t="shared" ca="1" si="10"/>
        <v>IfcAirTerminal</v>
      </c>
    </row>
    <row r="9" spans="1:14" x14ac:dyDescent="0.25">
      <c r="A9" s="15" t="str">
        <f t="shared" ca="1" si="2"/>
        <v>Air Terminals</v>
      </c>
      <c r="B9" s="118" t="str">
        <f t="shared" ca="1" si="2"/>
        <v>Clearance Zones</v>
      </c>
      <c r="C9" s="127" t="str">
        <f t="shared" ca="1" si="3"/>
        <v>IfcAnnotation</v>
      </c>
      <c r="D9" s="17" t="str">
        <f t="shared" ca="1" si="4"/>
        <v/>
      </c>
      <c r="E9" s="172" t="str">
        <f t="shared" ca="1" si="5"/>
        <v>&gt;&gt;</v>
      </c>
      <c r="F9" s="130" t="str">
        <f t="shared" ca="1" si="11"/>
        <v>IfcAnnotation</v>
      </c>
      <c r="G9" s="130" t="str">
        <f t="shared" ca="1" si="6"/>
        <v>Air TerminalsClearance Zones</v>
      </c>
      <c r="H9" s="30"/>
      <c r="I9" s="30"/>
      <c r="J9" s="31"/>
      <c r="K9" s="31" t="str">
        <f t="shared" ca="1" si="7"/>
        <v/>
      </c>
      <c r="L9" s="168" t="str">
        <f t="shared" ca="1" si="8"/>
        <v/>
      </c>
      <c r="M9" s="169" t="str">
        <f t="shared" ca="1" si="9"/>
        <v>IfcAnnotation</v>
      </c>
      <c r="N9" s="170" t="str">
        <f t="shared" ca="1" si="10"/>
        <v>IfcAirTerminal</v>
      </c>
    </row>
    <row r="10" spans="1:14" x14ac:dyDescent="0.25">
      <c r="A10" s="15" t="str">
        <f t="shared" ca="1" si="2"/>
        <v>Air Terminals</v>
      </c>
      <c r="B10" s="16" t="str">
        <f t="shared" ca="1" si="2"/>
        <v>Connection Zones</v>
      </c>
      <c r="C10" s="127" t="str">
        <f t="shared" ca="1" si="3"/>
        <v>IfcAnnotation</v>
      </c>
      <c r="D10" s="17" t="str">
        <f t="shared" ca="1" si="4"/>
        <v/>
      </c>
      <c r="E10" s="172" t="str">
        <f t="shared" ca="1" si="5"/>
        <v>&gt;&gt;</v>
      </c>
      <c r="F10" s="130" t="str">
        <f t="shared" ca="1" si="11"/>
        <v>IfcAnnotation</v>
      </c>
      <c r="G10" s="130" t="str">
        <f t="shared" ca="1" si="6"/>
        <v>Air TerminalsConnection Zones</v>
      </c>
      <c r="H10" s="30"/>
      <c r="I10" s="30"/>
      <c r="J10" s="31"/>
      <c r="K10" s="31" t="str">
        <f t="shared" ca="1" si="7"/>
        <v/>
      </c>
      <c r="L10" s="168" t="str">
        <f t="shared" ca="1" si="8"/>
        <v/>
      </c>
      <c r="M10" s="169" t="str">
        <f t="shared" ca="1" si="9"/>
        <v>IfcAnnotation</v>
      </c>
      <c r="N10" s="170" t="str">
        <f t="shared" ca="1" si="10"/>
        <v>IfcAirTerminal</v>
      </c>
    </row>
    <row r="11" spans="1:14" x14ac:dyDescent="0.25">
      <c r="A11" s="15" t="str">
        <f t="shared" ca="1" si="2"/>
        <v>Air Terminals</v>
      </c>
      <c r="B11" s="16" t="str">
        <f t="shared" ca="1" si="2"/>
        <v>Hidden Lines</v>
      </c>
      <c r="C11" s="127" t="str">
        <f t="shared" ca="1" si="3"/>
        <v>IfcAnnotation</v>
      </c>
      <c r="D11" s="17" t="str">
        <f t="shared" ca="1" si="4"/>
        <v/>
      </c>
      <c r="E11" s="172" t="str">
        <f t="shared" ca="1" si="5"/>
        <v>&gt;&gt;</v>
      </c>
      <c r="F11" s="130" t="str">
        <f t="shared" ca="1" si="11"/>
        <v>IfcAnnotation</v>
      </c>
      <c r="G11" s="130" t="str">
        <f t="shared" ca="1" si="6"/>
        <v>Air TerminalsHidden Lines</v>
      </c>
      <c r="H11" s="30"/>
      <c r="I11" s="30"/>
      <c r="J11" s="31"/>
      <c r="K11" s="31" t="str">
        <f t="shared" ca="1" si="7"/>
        <v/>
      </c>
      <c r="L11" s="168" t="str">
        <f t="shared" ca="1" si="8"/>
        <v/>
      </c>
      <c r="M11" s="169" t="str">
        <f t="shared" ca="1" si="9"/>
        <v>IfcAnnotation</v>
      </c>
      <c r="N11" s="170" t="str">
        <f t="shared" ca="1" si="10"/>
        <v>IfcAirTerminal</v>
      </c>
    </row>
    <row r="12" spans="1:14" x14ac:dyDescent="0.25">
      <c r="A12" s="15" t="str">
        <f t="shared" ca="1" si="2"/>
        <v>Air Terminals</v>
      </c>
      <c r="B12" s="16" t="str">
        <f t="shared" ca="1" si="2"/>
        <v>Maintenance Zones</v>
      </c>
      <c r="C12" s="127" t="str">
        <f t="shared" ca="1" si="3"/>
        <v>IfcAnnotation</v>
      </c>
      <c r="D12" s="17" t="str">
        <f t="shared" ca="1" si="4"/>
        <v/>
      </c>
      <c r="E12" s="172" t="str">
        <f t="shared" ca="1" si="5"/>
        <v>&gt;&gt;</v>
      </c>
      <c r="F12" s="130" t="str">
        <f t="shared" ca="1" si="11"/>
        <v>IfcAnnotation</v>
      </c>
      <c r="G12" s="130" t="str">
        <f t="shared" ca="1" si="6"/>
        <v>Air TerminalsMaintenance Zones</v>
      </c>
      <c r="H12" s="30"/>
      <c r="I12" s="30"/>
      <c r="J12" s="31"/>
      <c r="K12" s="31" t="str">
        <f t="shared" ca="1" si="7"/>
        <v/>
      </c>
      <c r="L12" s="168" t="str">
        <f t="shared" ca="1" si="8"/>
        <v/>
      </c>
      <c r="M12" s="169" t="str">
        <f t="shared" ca="1" si="9"/>
        <v>IfcAnnotation</v>
      </c>
      <c r="N12" s="170" t="str">
        <f t="shared" ca="1" si="10"/>
        <v>IfcAirTerminal</v>
      </c>
    </row>
    <row r="13" spans="1:14" x14ac:dyDescent="0.25">
      <c r="A13" s="15" t="str">
        <f t="shared" ca="1" si="2"/>
        <v>Air Terminals</v>
      </c>
      <c r="B13" s="16" t="str">
        <f t="shared" ca="1" si="2"/>
        <v>Placement Zones</v>
      </c>
      <c r="C13" s="127" t="str">
        <f t="shared" ca="1" si="3"/>
        <v>IfcAnnotation</v>
      </c>
      <c r="D13" s="17" t="str">
        <f t="shared" ca="1" si="4"/>
        <v/>
      </c>
      <c r="E13" s="172" t="str">
        <f t="shared" ca="1" si="5"/>
        <v>&gt;&gt;</v>
      </c>
      <c r="F13" s="130" t="str">
        <f t="shared" ca="1" si="11"/>
        <v>IfcAnnotation</v>
      </c>
      <c r="G13" s="130" t="str">
        <f t="shared" ca="1" si="6"/>
        <v>Air TerminalsPlacement Zones</v>
      </c>
      <c r="H13" s="30"/>
      <c r="I13" s="30"/>
      <c r="J13" s="31"/>
      <c r="K13" s="31" t="str">
        <f t="shared" ca="1" si="7"/>
        <v/>
      </c>
      <c r="L13" s="168" t="str">
        <f t="shared" ca="1" si="8"/>
        <v/>
      </c>
      <c r="M13" s="169" t="str">
        <f t="shared" ca="1" si="9"/>
        <v>IfcAnnotation</v>
      </c>
      <c r="N13" s="170" t="str">
        <f t="shared" ca="1" si="10"/>
        <v>IfcAirTerminal</v>
      </c>
    </row>
    <row r="14" spans="1:14" x14ac:dyDescent="0.25">
      <c r="A14" s="15" t="str">
        <f t="shared" ca="1" si="2"/>
        <v>Air Terminals</v>
      </c>
      <c r="B14" s="16" t="str">
        <f t="shared" ca="1" si="2"/>
        <v>Terminals</v>
      </c>
      <c r="C14" s="127" t="str">
        <f t="shared" ca="1" si="3"/>
        <v>IfcAirTerminalType</v>
      </c>
      <c r="D14" s="17" t="str">
        <f t="shared" ca="1" si="4"/>
        <v/>
      </c>
      <c r="E14" s="172" t="str">
        <f t="shared" ca="1" si="5"/>
        <v>&gt;&gt;</v>
      </c>
      <c r="F14" s="130" t="str">
        <f t="shared" ca="1" si="11"/>
        <v>IfcAirTerminalType</v>
      </c>
      <c r="G14" s="130" t="str">
        <f t="shared" ca="1" si="6"/>
        <v>Air TerminalsTerminals</v>
      </c>
      <c r="H14" s="30"/>
      <c r="I14" s="30"/>
      <c r="J14" s="31"/>
      <c r="K14" s="31" t="str">
        <f t="shared" ca="1" si="7"/>
        <v/>
      </c>
      <c r="L14" s="168" t="str">
        <f t="shared" ca="1" si="8"/>
        <v/>
      </c>
      <c r="M14" s="169" t="str">
        <f t="shared" ca="1" si="9"/>
        <v>IfcAirTerminalType</v>
      </c>
      <c r="N14" s="170" t="str">
        <f t="shared" ca="1" si="10"/>
        <v>IfcAirTerminal</v>
      </c>
    </row>
    <row r="15" spans="1:14" x14ac:dyDescent="0.25">
      <c r="A15" s="15" t="str">
        <f t="shared" ca="1" si="2"/>
        <v>Analytical Beam Tags</v>
      </c>
      <c r="B15" s="16">
        <f t="shared" ca="1" si="2"/>
        <v>0</v>
      </c>
      <c r="C15" s="127" t="str">
        <f t="shared" ca="1" si="3"/>
        <v>Not Exported</v>
      </c>
      <c r="D15" s="17" t="str">
        <f t="shared" ca="1" si="4"/>
        <v/>
      </c>
      <c r="E15" s="172" t="str">
        <f t="shared" ca="1" si="5"/>
        <v/>
      </c>
      <c r="F15" s="130" t="str">
        <f t="shared" ca="1" si="11"/>
        <v>Not Exported</v>
      </c>
      <c r="G15" s="130" t="str">
        <f t="shared" ca="1" si="6"/>
        <v>Analytical Beam Tags</v>
      </c>
      <c r="H15" s="30"/>
      <c r="I15" s="30"/>
      <c r="J15" s="31"/>
      <c r="K15" s="31" t="str">
        <f t="shared" ca="1" si="7"/>
        <v/>
      </c>
      <c r="L15" s="168" t="str">
        <f t="shared" ca="1" si="8"/>
        <v>Not Exported</v>
      </c>
      <c r="M15" s="169" t="str">
        <f t="shared" ca="1" si="9"/>
        <v>Not Exported</v>
      </c>
      <c r="N15" s="170" t="str">
        <f t="shared" ca="1" si="10"/>
        <v>Not Exported</v>
      </c>
    </row>
    <row r="16" spans="1:14" x14ac:dyDescent="0.25">
      <c r="A16" s="15" t="str">
        <f t="shared" ca="1" si="2"/>
        <v>Analytical Beams</v>
      </c>
      <c r="B16" s="16">
        <f t="shared" ca="1" si="2"/>
        <v>0</v>
      </c>
      <c r="C16" s="127" t="str">
        <f t="shared" ca="1" si="3"/>
        <v>Not Exported</v>
      </c>
      <c r="D16" s="17" t="str">
        <f t="shared" ca="1" si="4"/>
        <v/>
      </c>
      <c r="E16" s="172" t="str">
        <f t="shared" ca="1" si="5"/>
        <v/>
      </c>
      <c r="F16" s="130" t="str">
        <f t="shared" ca="1" si="11"/>
        <v>Not Exported</v>
      </c>
      <c r="G16" s="130" t="str">
        <f t="shared" ca="1" si="6"/>
        <v>Analytical Beams</v>
      </c>
      <c r="H16" s="30"/>
      <c r="I16" s="30"/>
      <c r="J16" s="31"/>
      <c r="K16" s="31" t="str">
        <f t="shared" ca="1" si="7"/>
        <v/>
      </c>
      <c r="L16" s="168" t="str">
        <f t="shared" ca="1" si="8"/>
        <v/>
      </c>
      <c r="M16" s="169" t="str">
        <f t="shared" ca="1" si="9"/>
        <v>Not Exported</v>
      </c>
      <c r="N16" s="170" t="str">
        <f t="shared" ca="1" si="10"/>
        <v>Not Exported</v>
      </c>
    </row>
    <row r="17" spans="1:14" x14ac:dyDescent="0.25">
      <c r="A17" s="15" t="str">
        <f t="shared" ca="1" si="2"/>
        <v>Analytical Brace Tags</v>
      </c>
      <c r="B17" s="16">
        <f t="shared" ca="1" si="2"/>
        <v>0</v>
      </c>
      <c r="C17" s="127" t="str">
        <f t="shared" ca="1" si="3"/>
        <v>Not Exported</v>
      </c>
      <c r="D17" s="17" t="str">
        <f t="shared" ca="1" si="4"/>
        <v/>
      </c>
      <c r="E17" s="172" t="str">
        <f t="shared" ca="1" si="5"/>
        <v/>
      </c>
      <c r="F17" s="130" t="str">
        <f t="shared" ca="1" si="11"/>
        <v>Not Exported</v>
      </c>
      <c r="G17" s="130" t="str">
        <f t="shared" ca="1" si="6"/>
        <v>Analytical Brace Tags</v>
      </c>
      <c r="H17" s="30"/>
      <c r="I17" s="30"/>
      <c r="J17" s="31"/>
      <c r="K17" s="31" t="str">
        <f t="shared" ca="1" si="7"/>
        <v/>
      </c>
      <c r="L17" s="168" t="str">
        <f t="shared" ca="1" si="8"/>
        <v>Not Exported</v>
      </c>
      <c r="M17" s="169" t="str">
        <f t="shared" ca="1" si="9"/>
        <v>Not Exported</v>
      </c>
      <c r="N17" s="170" t="str">
        <f t="shared" ca="1" si="10"/>
        <v>Not Exported</v>
      </c>
    </row>
    <row r="18" spans="1:14" x14ac:dyDescent="0.25">
      <c r="A18" s="15" t="str">
        <f t="shared" ca="1" si="2"/>
        <v>Analytical Braces</v>
      </c>
      <c r="B18" s="16">
        <f t="shared" ca="1" si="2"/>
        <v>0</v>
      </c>
      <c r="C18" s="127" t="str">
        <f t="shared" ca="1" si="3"/>
        <v>Not Exported</v>
      </c>
      <c r="D18" s="17" t="str">
        <f t="shared" ca="1" si="4"/>
        <v/>
      </c>
      <c r="E18" s="172" t="str">
        <f t="shared" ca="1" si="5"/>
        <v/>
      </c>
      <c r="F18" s="130" t="str">
        <f t="shared" ca="1" si="11"/>
        <v>Not Exported</v>
      </c>
      <c r="G18" s="130" t="str">
        <f t="shared" ca="1" si="6"/>
        <v>Analytical Braces</v>
      </c>
      <c r="H18" s="30"/>
      <c r="I18" s="30"/>
      <c r="J18" s="31"/>
      <c r="K18" s="31" t="str">
        <f t="shared" ca="1" si="7"/>
        <v/>
      </c>
      <c r="L18" s="168" t="str">
        <f t="shared" ca="1" si="8"/>
        <v/>
      </c>
      <c r="M18" s="169" t="str">
        <f t="shared" ca="1" si="9"/>
        <v>Not Exported</v>
      </c>
      <c r="N18" s="170" t="str">
        <f t="shared" ca="1" si="10"/>
        <v>Not Exported</v>
      </c>
    </row>
    <row r="19" spans="1:14" x14ac:dyDescent="0.25">
      <c r="A19" s="15" t="str">
        <f t="shared" ca="1" si="2"/>
        <v>Analytical Column Tags</v>
      </c>
      <c r="B19" s="16">
        <f t="shared" ca="1" si="2"/>
        <v>0</v>
      </c>
      <c r="C19" s="127" t="str">
        <f t="shared" ca="1" si="3"/>
        <v>Not Exported</v>
      </c>
      <c r="D19" s="17" t="str">
        <f t="shared" ca="1" si="4"/>
        <v/>
      </c>
      <c r="E19" s="172" t="str">
        <f t="shared" ca="1" si="5"/>
        <v/>
      </c>
      <c r="F19" s="130" t="str">
        <f t="shared" ca="1" si="11"/>
        <v>Not Exported</v>
      </c>
      <c r="G19" s="130" t="str">
        <f t="shared" ca="1" si="6"/>
        <v>Analytical Column Tags</v>
      </c>
      <c r="H19" s="30"/>
      <c r="I19" s="30"/>
      <c r="J19" s="31"/>
      <c r="K19" s="31" t="str">
        <f t="shared" ca="1" si="7"/>
        <v/>
      </c>
      <c r="L19" s="168" t="str">
        <f t="shared" ca="1" si="8"/>
        <v>Not Exported</v>
      </c>
      <c r="M19" s="169" t="str">
        <f t="shared" ca="1" si="9"/>
        <v>Not Exported</v>
      </c>
      <c r="N19" s="170" t="str">
        <f t="shared" ca="1" si="10"/>
        <v>Not Exported</v>
      </c>
    </row>
    <row r="20" spans="1:14" x14ac:dyDescent="0.25">
      <c r="A20" s="15" t="str">
        <f t="shared" ca="1" si="2"/>
        <v>Analytical Columns</v>
      </c>
      <c r="B20" s="16">
        <f t="shared" ca="1" si="2"/>
        <v>0</v>
      </c>
      <c r="C20" s="127" t="str">
        <f t="shared" ca="1" si="3"/>
        <v>Not Exported</v>
      </c>
      <c r="D20" s="17" t="str">
        <f t="shared" ca="1" si="4"/>
        <v/>
      </c>
      <c r="E20" s="172" t="str">
        <f t="shared" ca="1" si="5"/>
        <v/>
      </c>
      <c r="F20" s="130" t="str">
        <f t="shared" ca="1" si="11"/>
        <v>Not Exported</v>
      </c>
      <c r="G20" s="130" t="str">
        <f t="shared" ca="1" si="6"/>
        <v>Analytical Columns</v>
      </c>
      <c r="H20" s="30"/>
      <c r="I20" s="30"/>
      <c r="J20" s="31"/>
      <c r="K20" s="31" t="str">
        <f t="shared" ca="1" si="7"/>
        <v/>
      </c>
      <c r="L20" s="168" t="str">
        <f t="shared" ca="1" si="8"/>
        <v/>
      </c>
      <c r="M20" s="169" t="str">
        <f t="shared" ca="1" si="9"/>
        <v>Not Exported</v>
      </c>
      <c r="N20" s="170" t="str">
        <f t="shared" ca="1" si="10"/>
        <v>Not Exported</v>
      </c>
    </row>
    <row r="21" spans="1:14" x14ac:dyDescent="0.25">
      <c r="A21" s="15" t="str">
        <f t="shared" ca="1" si="2"/>
        <v>Analytical Floor Tags</v>
      </c>
      <c r="B21" s="16">
        <f t="shared" ca="1" si="2"/>
        <v>0</v>
      </c>
      <c r="C21" s="127" t="str">
        <f t="shared" ca="1" si="3"/>
        <v>Not Exported</v>
      </c>
      <c r="D21" s="17" t="str">
        <f t="shared" ca="1" si="4"/>
        <v/>
      </c>
      <c r="E21" s="172" t="str">
        <f t="shared" ca="1" si="5"/>
        <v/>
      </c>
      <c r="F21" s="130" t="str">
        <f t="shared" ca="1" si="11"/>
        <v>Not Exported</v>
      </c>
      <c r="G21" s="130" t="str">
        <f t="shared" ca="1" si="6"/>
        <v>Analytical Floor Tags</v>
      </c>
      <c r="H21" s="30"/>
      <c r="I21" s="30"/>
      <c r="J21" s="31"/>
      <c r="K21" s="31" t="str">
        <f t="shared" ca="1" si="7"/>
        <v/>
      </c>
      <c r="L21" s="168" t="str">
        <f t="shared" ca="1" si="8"/>
        <v>Not Exported</v>
      </c>
      <c r="M21" s="169" t="str">
        <f t="shared" ca="1" si="9"/>
        <v>Not Exported</v>
      </c>
      <c r="N21" s="170" t="str">
        <f t="shared" ca="1" si="10"/>
        <v>Not Exported</v>
      </c>
    </row>
    <row r="22" spans="1:14" x14ac:dyDescent="0.25">
      <c r="A22" s="15" t="str">
        <f t="shared" ca="1" si="2"/>
        <v>Analytical Floors</v>
      </c>
      <c r="B22" s="16">
        <f t="shared" ca="1" si="2"/>
        <v>0</v>
      </c>
      <c r="C22" s="127" t="str">
        <f t="shared" ca="1" si="3"/>
        <v>Not Exported</v>
      </c>
      <c r="D22" s="17" t="str">
        <f t="shared" ca="1" si="4"/>
        <v/>
      </c>
      <c r="E22" s="172" t="str">
        <f t="shared" ca="1" si="5"/>
        <v/>
      </c>
      <c r="F22" s="130" t="str">
        <f t="shared" ca="1" si="11"/>
        <v>Not Exported</v>
      </c>
      <c r="G22" s="130" t="str">
        <f t="shared" ca="1" si="6"/>
        <v>Analytical Floors</v>
      </c>
      <c r="H22" s="30"/>
      <c r="I22" s="30"/>
      <c r="J22" s="31"/>
      <c r="K22" s="31" t="str">
        <f t="shared" ca="1" si="7"/>
        <v/>
      </c>
      <c r="L22" s="168" t="str">
        <f t="shared" ca="1" si="8"/>
        <v/>
      </c>
      <c r="M22" s="169" t="str">
        <f t="shared" ca="1" si="9"/>
        <v>Not Exported</v>
      </c>
      <c r="N22" s="170" t="str">
        <f t="shared" ca="1" si="10"/>
        <v>Not Exported</v>
      </c>
    </row>
    <row r="23" spans="1:14" x14ac:dyDescent="0.25">
      <c r="A23" s="15" t="str">
        <f t="shared" ca="1" si="2"/>
        <v>Analytical Foundation Slabs</v>
      </c>
      <c r="B23" s="16">
        <f t="shared" ca="1" si="2"/>
        <v>0</v>
      </c>
      <c r="C23" s="127" t="str">
        <f t="shared" ca="1" si="3"/>
        <v>Not Exported</v>
      </c>
      <c r="D23" s="17" t="str">
        <f t="shared" ca="1" si="4"/>
        <v/>
      </c>
      <c r="E23" s="172" t="str">
        <f t="shared" ca="1" si="5"/>
        <v/>
      </c>
      <c r="F23" s="130" t="str">
        <f t="shared" ca="1" si="11"/>
        <v>Not Exported</v>
      </c>
      <c r="G23" s="130" t="str">
        <f t="shared" ca="1" si="6"/>
        <v>Analytical Foundation Slabs</v>
      </c>
      <c r="H23" s="30"/>
      <c r="I23" s="30"/>
      <c r="J23" s="31"/>
      <c r="K23" s="31" t="str">
        <f t="shared" ca="1" si="7"/>
        <v/>
      </c>
      <c r="L23" s="168" t="str">
        <f t="shared" ca="1" si="8"/>
        <v/>
      </c>
      <c r="M23" s="169" t="str">
        <f t="shared" ca="1" si="9"/>
        <v>Not Exported</v>
      </c>
      <c r="N23" s="170" t="str">
        <f t="shared" ca="1" si="10"/>
        <v>Not Exported</v>
      </c>
    </row>
    <row r="24" spans="1:14" x14ac:dyDescent="0.25">
      <c r="A24" s="15" t="str">
        <f t="shared" ca="1" si="2"/>
        <v>Analytical Isolated Foundation Tags</v>
      </c>
      <c r="B24" s="16">
        <f t="shared" ca="1" si="2"/>
        <v>0</v>
      </c>
      <c r="C24" s="127" t="str">
        <f t="shared" ca="1" si="3"/>
        <v>Not Exported</v>
      </c>
      <c r="D24" s="17" t="str">
        <f t="shared" ca="1" si="4"/>
        <v/>
      </c>
      <c r="E24" s="172" t="str">
        <f t="shared" ca="1" si="5"/>
        <v/>
      </c>
      <c r="F24" s="130" t="str">
        <f t="shared" ca="1" si="11"/>
        <v>Not Exported</v>
      </c>
      <c r="G24" s="130" t="str">
        <f t="shared" ca="1" si="6"/>
        <v>Analytical Isolated Foundation Tags</v>
      </c>
      <c r="H24" s="30"/>
      <c r="I24" s="30"/>
      <c r="J24" s="31"/>
      <c r="K24" s="31" t="str">
        <f t="shared" ca="1" si="7"/>
        <v/>
      </c>
      <c r="L24" s="168" t="str">
        <f t="shared" ca="1" si="8"/>
        <v>Not Exported</v>
      </c>
      <c r="M24" s="169" t="str">
        <f t="shared" ca="1" si="9"/>
        <v>Not Exported</v>
      </c>
      <c r="N24" s="170" t="str">
        <f t="shared" ca="1" si="10"/>
        <v>Not Exported</v>
      </c>
    </row>
    <row r="25" spans="1:14" x14ac:dyDescent="0.25">
      <c r="A25" s="15" t="str">
        <f t="shared" ca="1" si="2"/>
        <v>Analytical Isolated Foundations</v>
      </c>
      <c r="B25" s="16">
        <f t="shared" ca="1" si="2"/>
        <v>0</v>
      </c>
      <c r="C25" s="127" t="str">
        <f t="shared" ca="1" si="3"/>
        <v>Not Exported</v>
      </c>
      <c r="D25" s="17" t="str">
        <f t="shared" ca="1" si="4"/>
        <v/>
      </c>
      <c r="E25" s="172" t="str">
        <f t="shared" ca="1" si="5"/>
        <v/>
      </c>
      <c r="F25" s="130" t="str">
        <f t="shared" ca="1" si="11"/>
        <v>Not Exported</v>
      </c>
      <c r="G25" s="130" t="str">
        <f t="shared" ca="1" si="6"/>
        <v>Analytical Isolated Foundations</v>
      </c>
      <c r="H25" s="30"/>
      <c r="I25" s="30"/>
      <c r="J25" s="31"/>
      <c r="K25" s="31" t="str">
        <f t="shared" ca="1" si="7"/>
        <v/>
      </c>
      <c r="L25" s="168" t="str">
        <f t="shared" ca="1" si="8"/>
        <v/>
      </c>
      <c r="M25" s="169" t="str">
        <f t="shared" ca="1" si="9"/>
        <v>Not Exported</v>
      </c>
      <c r="N25" s="170" t="str">
        <f t="shared" ca="1" si="10"/>
        <v>Not Exported</v>
      </c>
    </row>
    <row r="26" spans="1:14" x14ac:dyDescent="0.25">
      <c r="A26" s="15" t="str">
        <f t="shared" ca="1" si="2"/>
        <v>Analytical Slab Foundation Tags</v>
      </c>
      <c r="B26" s="16">
        <f t="shared" ca="1" si="2"/>
        <v>0</v>
      </c>
      <c r="C26" s="127" t="str">
        <f t="shared" ca="1" si="3"/>
        <v>Not Exported</v>
      </c>
      <c r="D26" s="17" t="str">
        <f t="shared" ca="1" si="4"/>
        <v/>
      </c>
      <c r="E26" s="172" t="str">
        <f t="shared" ca="1" si="5"/>
        <v/>
      </c>
      <c r="F26" s="130" t="str">
        <f t="shared" ca="1" si="11"/>
        <v>Not Exported</v>
      </c>
      <c r="G26" s="130" t="str">
        <f t="shared" ca="1" si="6"/>
        <v>Analytical Slab Foundation Tags</v>
      </c>
      <c r="H26" s="30"/>
      <c r="I26" s="30"/>
      <c r="J26" s="31"/>
      <c r="K26" s="31" t="str">
        <f t="shared" ca="1" si="7"/>
        <v/>
      </c>
      <c r="L26" s="168" t="str">
        <f t="shared" ca="1" si="8"/>
        <v>Not Exported</v>
      </c>
      <c r="M26" s="169" t="str">
        <f t="shared" ca="1" si="9"/>
        <v>Not Exported</v>
      </c>
      <c r="N26" s="170" t="str">
        <f t="shared" ca="1" si="10"/>
        <v>Not Exported</v>
      </c>
    </row>
    <row r="27" spans="1:14" x14ac:dyDescent="0.25">
      <c r="A27" s="15" t="str">
        <f t="shared" ref="A27:B46" ca="1" si="12">INDIRECT(ADDRESS(ROW(),COLUMN(),1,1,exp_user),TRUE)</f>
        <v>Analytical Wall Foundation Tags</v>
      </c>
      <c r="B27" s="16">
        <f t="shared" ca="1" si="12"/>
        <v>0</v>
      </c>
      <c r="C27" s="127" t="str">
        <f t="shared" ca="1" si="3"/>
        <v>Not Exported</v>
      </c>
      <c r="D27" s="17" t="str">
        <f t="shared" ca="1" si="4"/>
        <v/>
      </c>
      <c r="E27" s="172" t="str">
        <f t="shared" ca="1" si="5"/>
        <v/>
      </c>
      <c r="F27" s="130" t="str">
        <f t="shared" ca="1" si="11"/>
        <v>Not Exported</v>
      </c>
      <c r="G27" s="130" t="str">
        <f t="shared" ca="1" si="6"/>
        <v>Analytical Wall Foundation Tags</v>
      </c>
      <c r="H27" s="30"/>
      <c r="I27" s="30"/>
      <c r="J27" s="31"/>
      <c r="K27" s="31" t="str">
        <f t="shared" ca="1" si="7"/>
        <v/>
      </c>
      <c r="L27" s="168" t="str">
        <f t="shared" ca="1" si="8"/>
        <v>Not Exported</v>
      </c>
      <c r="M27" s="169" t="str">
        <f t="shared" ca="1" si="9"/>
        <v>Not Exported</v>
      </c>
      <c r="N27" s="170" t="str">
        <f t="shared" ca="1" si="10"/>
        <v>Not Exported</v>
      </c>
    </row>
    <row r="28" spans="1:14" x14ac:dyDescent="0.25">
      <c r="A28" s="15" t="str">
        <f t="shared" ca="1" si="12"/>
        <v>Analytical Wall Foundations</v>
      </c>
      <c r="B28" s="16">
        <f t="shared" ca="1" si="12"/>
        <v>0</v>
      </c>
      <c r="C28" s="127" t="str">
        <f t="shared" ref="C28:C70" ca="1" si="13">IF(A28=0,"",IF(H28&lt;&gt;"",H28,IF(K28=not,not,IF(L28=not,not,IF(AND(M28&lt;&gt;0,M28&lt;&gt;"",M28&lt;&gt;not),IF(NOT(ISERROR(FIND("/",M28,1))),LEFT(M28,FIND("/",M28,1)-1),M28),IF(NOT(ISERROR(FIND("/",N28,1))),LEFT(N28,FIND("/",N28,1)-1),N28))))))</f>
        <v>Not Exported</v>
      </c>
      <c r="D28" s="17" t="str">
        <f t="shared" ref="D28:D72" ca="1" si="14">IF(I28&lt;&gt;"",I28,IF(NOT(ISERROR(FIND("/",M28,1))),RIGHT(M28,LEN(M28)-FIND("/",M28,1)),IF(AND(M28="",NOT(ISERROR(FIND("/",N28,1)))),RIGHT(N28,LEN(N28)-FIND("/",N28,1)),"")))</f>
        <v/>
      </c>
      <c r="E28" s="172" t="str">
        <f t="shared" ca="1" si="5"/>
        <v/>
      </c>
      <c r="F28" s="130" t="str">
        <f t="shared" ca="1" si="11"/>
        <v>Not Exported</v>
      </c>
      <c r="G28" s="130" t="str">
        <f t="shared" ca="1" si="6"/>
        <v>Analytical Wall Foundations</v>
      </c>
      <c r="H28" s="30"/>
      <c r="I28" s="30"/>
      <c r="J28" s="31"/>
      <c r="K28" s="31" t="str">
        <f t="shared" ca="1" si="7"/>
        <v/>
      </c>
      <c r="L28" s="168" t="str">
        <f t="shared" ca="1" si="8"/>
        <v/>
      </c>
      <c r="M28" s="169" t="str">
        <f t="shared" ca="1" si="9"/>
        <v>Not Exported</v>
      </c>
      <c r="N28" s="170" t="str">
        <f t="shared" ca="1" si="10"/>
        <v>Not Exported</v>
      </c>
    </row>
    <row r="29" spans="1:14" x14ac:dyDescent="0.25">
      <c r="A29" s="15" t="str">
        <f t="shared" ca="1" si="12"/>
        <v>Analytical Wall Tags</v>
      </c>
      <c r="B29" s="16">
        <f t="shared" ca="1" si="12"/>
        <v>0</v>
      </c>
      <c r="C29" s="127" t="str">
        <f t="shared" ca="1" si="13"/>
        <v>Not Exported</v>
      </c>
      <c r="D29" s="17" t="str">
        <f t="shared" ca="1" si="14"/>
        <v/>
      </c>
      <c r="E29" s="172" t="str">
        <f t="shared" ca="1" si="5"/>
        <v/>
      </c>
      <c r="F29" s="130" t="str">
        <f t="shared" ca="1" si="11"/>
        <v>Not Exported</v>
      </c>
      <c r="G29" s="130" t="str">
        <f t="shared" ca="1" si="6"/>
        <v>Analytical Wall Tags</v>
      </c>
      <c r="H29" s="30"/>
      <c r="I29" s="30"/>
      <c r="J29" s="31"/>
      <c r="K29" s="31" t="str">
        <f t="shared" ca="1" si="7"/>
        <v/>
      </c>
      <c r="L29" s="168" t="str">
        <f t="shared" ca="1" si="8"/>
        <v>Not Exported</v>
      </c>
      <c r="M29" s="169" t="str">
        <f t="shared" ca="1" si="9"/>
        <v>Not Exported</v>
      </c>
      <c r="N29" s="170" t="str">
        <f t="shared" ca="1" si="10"/>
        <v>Not Exported</v>
      </c>
    </row>
    <row r="30" spans="1:14" x14ac:dyDescent="0.25">
      <c r="A30" s="15" t="str">
        <f t="shared" ca="1" si="12"/>
        <v>Analytical Walls</v>
      </c>
      <c r="B30" s="16">
        <f t="shared" ca="1" si="12"/>
        <v>0</v>
      </c>
      <c r="C30" s="127" t="str">
        <f t="shared" ca="1" si="13"/>
        <v>Not Exported</v>
      </c>
      <c r="D30" s="17" t="str">
        <f t="shared" ca="1" si="14"/>
        <v/>
      </c>
      <c r="E30" s="172" t="str">
        <f t="shared" ca="1" si="5"/>
        <v/>
      </c>
      <c r="F30" s="130" t="str">
        <f t="shared" ca="1" si="11"/>
        <v>Not Exported</v>
      </c>
      <c r="G30" s="130" t="str">
        <f t="shared" ca="1" si="6"/>
        <v>Analytical Walls</v>
      </c>
      <c r="H30" s="30"/>
      <c r="I30" s="30"/>
      <c r="J30" s="31"/>
      <c r="K30" s="31" t="str">
        <f t="shared" ca="1" si="7"/>
        <v/>
      </c>
      <c r="L30" s="168" t="str">
        <f t="shared" ca="1" si="8"/>
        <v/>
      </c>
      <c r="M30" s="169" t="str">
        <f t="shared" ca="1" si="9"/>
        <v>Not Exported</v>
      </c>
      <c r="N30" s="170" t="str">
        <f t="shared" ca="1" si="10"/>
        <v>Not Exported</v>
      </c>
    </row>
    <row r="31" spans="1:14" x14ac:dyDescent="0.25">
      <c r="A31" s="15" t="str">
        <f t="shared" ca="1" si="12"/>
        <v>Area Polylines</v>
      </c>
      <c r="B31" s="16">
        <f t="shared" ca="1" si="12"/>
        <v>0</v>
      </c>
      <c r="C31" s="127" t="str">
        <f t="shared" ca="1" si="13"/>
        <v>Not Exported</v>
      </c>
      <c r="D31" s="17" t="str">
        <f t="shared" ca="1" si="14"/>
        <v/>
      </c>
      <c r="E31" s="172" t="str">
        <f t="shared" ca="1" si="5"/>
        <v/>
      </c>
      <c r="F31" s="130" t="str">
        <f t="shared" ca="1" si="11"/>
        <v>Not Exported</v>
      </c>
      <c r="G31" s="130" t="str">
        <f t="shared" ca="1" si="6"/>
        <v>Area Polylines</v>
      </c>
      <c r="H31" s="30"/>
      <c r="I31" s="30"/>
      <c r="J31" s="31"/>
      <c r="K31" s="31" t="str">
        <f t="shared" ca="1" si="7"/>
        <v/>
      </c>
      <c r="L31" s="168" t="str">
        <f t="shared" ca="1" si="8"/>
        <v/>
      </c>
      <c r="M31" s="169" t="str">
        <f t="shared" ca="1" si="9"/>
        <v>Not Exported</v>
      </c>
      <c r="N31" s="170" t="str">
        <f t="shared" ca="1" si="10"/>
        <v>Not Exported</v>
      </c>
    </row>
    <row r="32" spans="1:14" x14ac:dyDescent="0.25">
      <c r="A32" s="15" t="str">
        <f t="shared" ca="1" si="12"/>
        <v>Area Tags</v>
      </c>
      <c r="B32" s="16">
        <f t="shared" ca="1" si="12"/>
        <v>0</v>
      </c>
      <c r="C32" s="127" t="str">
        <f t="shared" ca="1" si="13"/>
        <v>Not Exported</v>
      </c>
      <c r="D32" s="17" t="str">
        <f t="shared" ca="1" si="14"/>
        <v/>
      </c>
      <c r="E32" s="172" t="str">
        <f t="shared" ca="1" si="5"/>
        <v/>
      </c>
      <c r="F32" s="130" t="str">
        <f t="shared" ca="1" si="11"/>
        <v>Not Exported</v>
      </c>
      <c r="G32" s="130" t="str">
        <f t="shared" ca="1" si="6"/>
        <v>Area Tags</v>
      </c>
      <c r="H32" s="30"/>
      <c r="I32" s="30"/>
      <c r="J32" s="31"/>
      <c r="K32" s="31" t="str">
        <f t="shared" ca="1" si="7"/>
        <v/>
      </c>
      <c r="L32" s="168" t="str">
        <f t="shared" ca="1" si="8"/>
        <v>Not Exported</v>
      </c>
      <c r="M32" s="169" t="str">
        <f t="shared" ca="1" si="9"/>
        <v>Not Exported</v>
      </c>
      <c r="N32" s="170" t="str">
        <f t="shared" ca="1" si="10"/>
        <v>Not Exported</v>
      </c>
    </row>
    <row r="33" spans="1:14" x14ac:dyDescent="0.25">
      <c r="A33" s="15" t="str">
        <f t="shared" ca="1" si="12"/>
        <v>Areas</v>
      </c>
      <c r="B33" s="16">
        <f t="shared" ca="1" si="12"/>
        <v>0</v>
      </c>
      <c r="C33" s="127" t="str">
        <f t="shared" ca="1" si="13"/>
        <v>IfcSpace</v>
      </c>
      <c r="D33" s="17" t="str">
        <f t="shared" ca="1" si="14"/>
        <v/>
      </c>
      <c r="E33" s="172" t="str">
        <f t="shared" ca="1" si="5"/>
        <v>&gt;&gt;</v>
      </c>
      <c r="F33" s="130" t="str">
        <f t="shared" ca="1" si="11"/>
        <v>IfcSpace</v>
      </c>
      <c r="G33" s="130" t="str">
        <f t="shared" ca="1" si="6"/>
        <v>Areas</v>
      </c>
      <c r="H33" s="30"/>
      <c r="I33" s="30"/>
      <c r="J33" s="31"/>
      <c r="K33" s="31" t="str">
        <f t="shared" ca="1" si="7"/>
        <v/>
      </c>
      <c r="L33" s="168" t="str">
        <f t="shared" ca="1" si="8"/>
        <v/>
      </c>
      <c r="M33" s="169" t="str">
        <f t="shared" ca="1" si="9"/>
        <v>IfcSpace</v>
      </c>
      <c r="N33" s="170" t="str">
        <f t="shared" ca="1" si="10"/>
        <v>IfcSpace</v>
      </c>
    </row>
    <row r="34" spans="1:14" x14ac:dyDescent="0.25">
      <c r="A34" s="15" t="str">
        <f t="shared" ca="1" si="12"/>
        <v>Areas</v>
      </c>
      <c r="B34" s="16" t="str">
        <f t="shared" ca="1" si="12"/>
        <v>Color Fill</v>
      </c>
      <c r="C34" s="127" t="str">
        <f t="shared" ca="1" si="13"/>
        <v/>
      </c>
      <c r="D34" s="17" t="str">
        <f t="shared" ca="1" si="14"/>
        <v/>
      </c>
      <c r="E34" s="172" t="str">
        <f t="shared" ca="1" si="5"/>
        <v/>
      </c>
      <c r="F34" s="130" t="str">
        <f t="shared" ca="1" si="11"/>
        <v/>
      </c>
      <c r="G34" s="130" t="str">
        <f t="shared" ca="1" si="6"/>
        <v>AreasColor Fill</v>
      </c>
      <c r="H34" s="30"/>
      <c r="I34" s="30"/>
      <c r="J34" s="31"/>
      <c r="K34" s="31" t="str">
        <f t="shared" ca="1" si="7"/>
        <v/>
      </c>
      <c r="L34" s="168" t="str">
        <f t="shared" ca="1" si="8"/>
        <v/>
      </c>
      <c r="M34" s="169" t="str">
        <f t="shared" ca="1" si="9"/>
        <v/>
      </c>
      <c r="N34" s="170" t="str">
        <f t="shared" ca="1" si="10"/>
        <v/>
      </c>
    </row>
    <row r="35" spans="1:14" x14ac:dyDescent="0.25">
      <c r="A35" s="15" t="str">
        <f t="shared" ca="1" si="12"/>
        <v>Areas</v>
      </c>
      <c r="B35" s="16" t="str">
        <f t="shared" ca="1" si="12"/>
        <v>Interior Fill</v>
      </c>
      <c r="C35" s="127" t="str">
        <f t="shared" ca="1" si="13"/>
        <v/>
      </c>
      <c r="D35" s="17" t="str">
        <f t="shared" ca="1" si="14"/>
        <v/>
      </c>
      <c r="E35" s="172" t="str">
        <f t="shared" ca="1" si="5"/>
        <v/>
      </c>
      <c r="F35" s="130" t="str">
        <f t="shared" ca="1" si="11"/>
        <v/>
      </c>
      <c r="G35" s="130" t="str">
        <f t="shared" ca="1" si="6"/>
        <v>AreasInterior Fill</v>
      </c>
      <c r="H35" s="30"/>
      <c r="I35" s="30"/>
      <c r="J35" s="31"/>
      <c r="K35" s="31" t="str">
        <f t="shared" ca="1" si="7"/>
        <v/>
      </c>
      <c r="L35" s="168" t="str">
        <f t="shared" ca="1" si="8"/>
        <v/>
      </c>
      <c r="M35" s="169" t="str">
        <f t="shared" ca="1" si="9"/>
        <v/>
      </c>
      <c r="N35" s="170" t="str">
        <f t="shared" ca="1" si="10"/>
        <v/>
      </c>
    </row>
    <row r="36" spans="1:14" x14ac:dyDescent="0.25">
      <c r="A36" s="15" t="str">
        <f t="shared" ca="1" si="12"/>
        <v>Areas</v>
      </c>
      <c r="B36" s="16" t="str">
        <f t="shared" ca="1" si="12"/>
        <v>Reference</v>
      </c>
      <c r="C36" s="127" t="str">
        <f t="shared" ca="1" si="13"/>
        <v>IfcSpace</v>
      </c>
      <c r="D36" s="17" t="str">
        <f t="shared" ca="1" si="14"/>
        <v/>
      </c>
      <c r="E36" s="172" t="str">
        <f t="shared" ca="1" si="5"/>
        <v>&gt;&gt;</v>
      </c>
      <c r="F36" s="130" t="str">
        <f t="shared" ca="1" si="11"/>
        <v>IfcSpace</v>
      </c>
      <c r="G36" s="130" t="str">
        <f t="shared" ca="1" si="6"/>
        <v>AreasReference</v>
      </c>
      <c r="H36" s="30"/>
      <c r="I36" s="30"/>
      <c r="J36" s="31"/>
      <c r="K36" s="31" t="str">
        <f t="shared" ca="1" si="7"/>
        <v/>
      </c>
      <c r="L36" s="168" t="str">
        <f t="shared" ca="1" si="8"/>
        <v/>
      </c>
      <c r="M36" s="169" t="str">
        <f t="shared" ca="1" si="9"/>
        <v>IfcSpace</v>
      </c>
      <c r="N36" s="170" t="str">
        <f t="shared" ca="1" si="10"/>
        <v/>
      </c>
    </row>
    <row r="37" spans="1:14" x14ac:dyDescent="0.25">
      <c r="A37" s="15" t="str">
        <f t="shared" ca="1" si="12"/>
        <v>Assemblies</v>
      </c>
      <c r="B37" s="16">
        <f t="shared" ca="1" si="12"/>
        <v>0</v>
      </c>
      <c r="C37" s="127" t="str">
        <f t="shared" ca="1" si="13"/>
        <v>IfcElementAssembly</v>
      </c>
      <c r="D37" s="17" t="str">
        <f t="shared" ca="1" si="14"/>
        <v/>
      </c>
      <c r="E37" s="172" t="str">
        <f t="shared" ca="1" si="5"/>
        <v>&gt;&gt;</v>
      </c>
      <c r="F37" s="130" t="str">
        <f t="shared" ca="1" si="11"/>
        <v>IfcElementAssembly</v>
      </c>
      <c r="G37" s="130" t="str">
        <f t="shared" ca="1" si="6"/>
        <v>Assemblies</v>
      </c>
      <c r="H37" s="30"/>
      <c r="I37" s="30"/>
      <c r="J37" s="31"/>
      <c r="K37" s="31" t="str">
        <f t="shared" ca="1" si="7"/>
        <v/>
      </c>
      <c r="L37" s="168" t="str">
        <f t="shared" ca="1" si="8"/>
        <v/>
      </c>
      <c r="M37" s="169" t="str">
        <f t="shared" ca="1" si="9"/>
        <v>IfcElementAssembly</v>
      </c>
      <c r="N37" s="170" t="str">
        <f t="shared" ca="1" si="10"/>
        <v>IfcElementAssembly</v>
      </c>
    </row>
    <row r="38" spans="1:14" x14ac:dyDescent="0.25">
      <c r="A38" s="15" t="str">
        <f t="shared" ca="1" si="12"/>
        <v>Cable Tray Fittings</v>
      </c>
      <c r="B38" s="16">
        <f t="shared" ca="1" si="12"/>
        <v>0</v>
      </c>
      <c r="C38" s="127" t="str">
        <f t="shared" ca="1" si="13"/>
        <v>IFCCableCarrierFitting</v>
      </c>
      <c r="D38" s="17" t="str">
        <f t="shared" ca="1" si="14"/>
        <v/>
      </c>
      <c r="E38" s="172" t="str">
        <f t="shared" ca="1" si="5"/>
        <v>&gt;&gt;</v>
      </c>
      <c r="F38" s="130" t="str">
        <f t="shared" ca="1" si="11"/>
        <v>IFCCableCarrierFitting</v>
      </c>
      <c r="G38" s="130" t="str">
        <f t="shared" ca="1" si="6"/>
        <v>Cable Tray Fittings</v>
      </c>
      <c r="H38" s="30"/>
      <c r="I38" s="30"/>
      <c r="J38" s="31"/>
      <c r="K38" s="31" t="str">
        <f t="shared" ca="1" si="7"/>
        <v/>
      </c>
      <c r="L38" s="168" t="str">
        <f t="shared" ca="1" si="8"/>
        <v/>
      </c>
      <c r="M38" s="169" t="str">
        <f t="shared" ca="1" si="9"/>
        <v>IFCCableCarrierFitting</v>
      </c>
      <c r="N38" s="170" t="str">
        <f t="shared" ca="1" si="10"/>
        <v>IFCCableCarrierFittingType</v>
      </c>
    </row>
    <row r="39" spans="1:14" x14ac:dyDescent="0.25">
      <c r="A39" s="15" t="str">
        <f t="shared" ca="1" si="12"/>
        <v>Cable Tray Fittings</v>
      </c>
      <c r="B39" s="16" t="str">
        <f t="shared" ca="1" si="12"/>
        <v>Bounding Boxes</v>
      </c>
      <c r="C39" s="127" t="str">
        <f t="shared" ca="1" si="13"/>
        <v>IFCCableCarrierFitting</v>
      </c>
      <c r="D39" s="17" t="str">
        <f t="shared" ca="1" si="14"/>
        <v/>
      </c>
      <c r="E39" s="172" t="str">
        <f t="shared" ca="1" si="5"/>
        <v>&gt;&gt;</v>
      </c>
      <c r="F39" s="130" t="str">
        <f t="shared" ca="1" si="11"/>
        <v>IFCCableCarrierFitting</v>
      </c>
      <c r="G39" s="130" t="str">
        <f t="shared" ca="1" si="6"/>
        <v>Cable Tray FittingsBounding Boxes</v>
      </c>
      <c r="H39" s="30"/>
      <c r="I39" s="30"/>
      <c r="J39" s="31"/>
      <c r="K39" s="31" t="str">
        <f t="shared" ca="1" si="7"/>
        <v/>
      </c>
      <c r="L39" s="168" t="str">
        <f t="shared" ca="1" si="8"/>
        <v/>
      </c>
      <c r="M39" s="169" t="str">
        <f t="shared" ca="1" si="9"/>
        <v>IFCCableCarrierFitting</v>
      </c>
      <c r="N39" s="170" t="str">
        <f t="shared" ca="1" si="10"/>
        <v>IFCCableCarrierFittingType</v>
      </c>
    </row>
    <row r="40" spans="1:14" x14ac:dyDescent="0.25">
      <c r="A40" s="15" t="str">
        <f t="shared" ca="1" si="12"/>
        <v>Cable Tray Fittings</v>
      </c>
      <c r="B40" s="16" t="str">
        <f t="shared" ca="1" si="12"/>
        <v>Center line</v>
      </c>
      <c r="C40" s="127" t="str">
        <f t="shared" ca="1" si="13"/>
        <v/>
      </c>
      <c r="D40" s="17" t="str">
        <f t="shared" ca="1" si="14"/>
        <v/>
      </c>
      <c r="E40" s="172" t="str">
        <f t="shared" ca="1" si="5"/>
        <v/>
      </c>
      <c r="F40" s="130" t="str">
        <f t="shared" ca="1" si="11"/>
        <v/>
      </c>
      <c r="G40" s="130" t="str">
        <f t="shared" ca="1" si="6"/>
        <v>Cable Tray FittingsCenter line</v>
      </c>
      <c r="H40" s="30"/>
      <c r="I40" s="30"/>
      <c r="J40" s="31"/>
      <c r="K40" s="31" t="str">
        <f t="shared" ca="1" si="7"/>
        <v/>
      </c>
      <c r="L40" s="168" t="str">
        <f t="shared" ca="1" si="8"/>
        <v/>
      </c>
      <c r="M40" s="169" t="str">
        <f t="shared" ca="1" si="9"/>
        <v/>
      </c>
      <c r="N40" s="170" t="str">
        <f t="shared" ca="1" si="10"/>
        <v/>
      </c>
    </row>
    <row r="41" spans="1:14" x14ac:dyDescent="0.25">
      <c r="A41" s="15" t="str">
        <f t="shared" ca="1" si="12"/>
        <v>Cable Tray Fittings</v>
      </c>
      <c r="B41" s="16" t="str">
        <f t="shared" ca="1" si="12"/>
        <v>Clearance Zones</v>
      </c>
      <c r="C41" s="127" t="str">
        <f t="shared" ca="1" si="13"/>
        <v>IfcAnnotation</v>
      </c>
      <c r="D41" s="17" t="str">
        <f t="shared" ca="1" si="14"/>
        <v/>
      </c>
      <c r="E41" s="172" t="str">
        <f t="shared" ca="1" si="5"/>
        <v>&gt;&gt;</v>
      </c>
      <c r="F41" s="130" t="str">
        <f t="shared" ca="1" si="11"/>
        <v>IfcAnnotation</v>
      </c>
      <c r="G41" s="130" t="str">
        <f t="shared" ca="1" si="6"/>
        <v>Cable Tray FittingsClearance Zones</v>
      </c>
      <c r="H41" s="30"/>
      <c r="I41" s="30"/>
      <c r="J41" s="31"/>
      <c r="K41" s="31" t="str">
        <f t="shared" ca="1" si="7"/>
        <v/>
      </c>
      <c r="L41" s="168" t="str">
        <f t="shared" ca="1" si="8"/>
        <v/>
      </c>
      <c r="M41" s="169" t="str">
        <f t="shared" ca="1" si="9"/>
        <v>IfcAnnotation</v>
      </c>
      <c r="N41" s="170" t="str">
        <f t="shared" ca="1" si="10"/>
        <v/>
      </c>
    </row>
    <row r="42" spans="1:14" x14ac:dyDescent="0.25">
      <c r="A42" s="15" t="str">
        <f t="shared" ca="1" si="12"/>
        <v>Cable Tray Fittings</v>
      </c>
      <c r="B42" s="16" t="str">
        <f t="shared" ca="1" si="12"/>
        <v>Connection Zones</v>
      </c>
      <c r="C42" s="127" t="str">
        <f t="shared" ca="1" si="13"/>
        <v>IfcAnnotation</v>
      </c>
      <c r="D42" s="17" t="str">
        <f t="shared" ca="1" si="14"/>
        <v/>
      </c>
      <c r="E42" s="172" t="str">
        <f t="shared" ca="1" si="5"/>
        <v>&gt;&gt;</v>
      </c>
      <c r="F42" s="130" t="str">
        <f t="shared" ca="1" si="11"/>
        <v>IfcAnnotation</v>
      </c>
      <c r="G42" s="130" t="str">
        <f t="shared" ca="1" si="6"/>
        <v>Cable Tray FittingsConnection Zones</v>
      </c>
      <c r="H42" s="30"/>
      <c r="I42" s="30"/>
      <c r="J42" s="31"/>
      <c r="K42" s="31" t="str">
        <f t="shared" ca="1" si="7"/>
        <v/>
      </c>
      <c r="L42" s="168" t="str">
        <f t="shared" ca="1" si="8"/>
        <v/>
      </c>
      <c r="M42" s="169" t="str">
        <f t="shared" ca="1" si="9"/>
        <v>IfcAnnotation</v>
      </c>
      <c r="N42" s="170" t="str">
        <f t="shared" ca="1" si="10"/>
        <v/>
      </c>
    </row>
    <row r="43" spans="1:14" x14ac:dyDescent="0.25">
      <c r="A43" s="15" t="str">
        <f t="shared" ca="1" si="12"/>
        <v>Cable Tray Fittings</v>
      </c>
      <c r="B43" s="16" t="str">
        <f t="shared" ca="1" si="12"/>
        <v>Fittings</v>
      </c>
      <c r="C43" s="127" t="str">
        <f t="shared" ca="1" si="13"/>
        <v>IFCCableCarrierFittingType</v>
      </c>
      <c r="D43" s="17" t="str">
        <f t="shared" ca="1" si="14"/>
        <v/>
      </c>
      <c r="E43" s="172" t="str">
        <f t="shared" ca="1" si="5"/>
        <v>&gt;&gt;</v>
      </c>
      <c r="F43" s="130" t="str">
        <f t="shared" ca="1" si="11"/>
        <v>IFCCableCarrierFittingType</v>
      </c>
      <c r="G43" s="130" t="str">
        <f t="shared" ca="1" si="6"/>
        <v>Cable Tray FittingsFittings</v>
      </c>
      <c r="H43" s="30"/>
      <c r="I43" s="30"/>
      <c r="J43" s="31"/>
      <c r="K43" s="31" t="str">
        <f t="shared" ca="1" si="7"/>
        <v/>
      </c>
      <c r="L43" s="168" t="str">
        <f t="shared" ca="1" si="8"/>
        <v/>
      </c>
      <c r="M43" s="169" t="str">
        <f t="shared" ca="1" si="9"/>
        <v>IFCCableCarrierFittingType</v>
      </c>
      <c r="N43" s="170" t="str">
        <f t="shared" ca="1" si="10"/>
        <v/>
      </c>
    </row>
    <row r="44" spans="1:14" x14ac:dyDescent="0.25">
      <c r="A44" s="15" t="str">
        <f t="shared" ca="1" si="12"/>
        <v>Cable Tray Fittings</v>
      </c>
      <c r="B44" s="16" t="str">
        <f t="shared" ca="1" si="12"/>
        <v>Hidden Lines</v>
      </c>
      <c r="C44" s="127" t="str">
        <f t="shared" ca="1" si="13"/>
        <v>IFCCableCarrierFittingType</v>
      </c>
      <c r="D44" s="17" t="str">
        <f t="shared" ca="1" si="14"/>
        <v/>
      </c>
      <c r="E44" s="172" t="str">
        <f t="shared" ca="1" si="5"/>
        <v>&gt;&gt;</v>
      </c>
      <c r="F44" s="130" t="str">
        <f t="shared" ca="1" si="11"/>
        <v>IFCCableCarrierFittingType</v>
      </c>
      <c r="G44" s="130" t="str">
        <f t="shared" ca="1" si="6"/>
        <v>Cable Tray FittingsHidden Lines</v>
      </c>
      <c r="H44" s="30"/>
      <c r="I44" s="30"/>
      <c r="J44" s="31"/>
      <c r="K44" s="31" t="str">
        <f t="shared" ca="1" si="7"/>
        <v/>
      </c>
      <c r="L44" s="168" t="str">
        <f t="shared" ca="1" si="8"/>
        <v/>
      </c>
      <c r="M44" s="169" t="str">
        <f t="shared" ca="1" si="9"/>
        <v>IFCCableCarrierFittingType</v>
      </c>
      <c r="N44" s="170" t="str">
        <f t="shared" ca="1" si="10"/>
        <v/>
      </c>
    </row>
    <row r="45" spans="1:14" x14ac:dyDescent="0.25">
      <c r="A45" s="15" t="str">
        <f t="shared" ca="1" si="12"/>
        <v>Cable Tray Fittings</v>
      </c>
      <c r="B45" s="16" t="str">
        <f t="shared" ca="1" si="12"/>
        <v>Maintenance Zones</v>
      </c>
      <c r="C45" s="127" t="str">
        <f t="shared" ca="1" si="13"/>
        <v>IFCCableCarrierFittingType</v>
      </c>
      <c r="D45" s="17" t="str">
        <f t="shared" ca="1" si="14"/>
        <v/>
      </c>
      <c r="E45" s="172" t="str">
        <f t="shared" ca="1" si="5"/>
        <v>&gt;&gt;</v>
      </c>
      <c r="F45" s="130" t="str">
        <f t="shared" ca="1" si="11"/>
        <v>IFCCableCarrierFittingType</v>
      </c>
      <c r="G45" s="130" t="str">
        <f t="shared" ca="1" si="6"/>
        <v>Cable Tray FittingsMaintenance Zones</v>
      </c>
      <c r="H45" s="30"/>
      <c r="I45" s="30"/>
      <c r="J45" s="31"/>
      <c r="K45" s="31" t="str">
        <f t="shared" ca="1" si="7"/>
        <v/>
      </c>
      <c r="L45" s="168" t="str">
        <f t="shared" ca="1" si="8"/>
        <v/>
      </c>
      <c r="M45" s="169" t="str">
        <f t="shared" ca="1" si="9"/>
        <v>IFCCableCarrierFittingType</v>
      </c>
      <c r="N45" s="170" t="str">
        <f t="shared" ca="1" si="10"/>
        <v/>
      </c>
    </row>
    <row r="46" spans="1:14" x14ac:dyDescent="0.25">
      <c r="A46" s="15" t="str">
        <f t="shared" ca="1" si="12"/>
        <v>Cable Tray Fittings</v>
      </c>
      <c r="B46" s="16" t="str">
        <f t="shared" ca="1" si="12"/>
        <v>Placement Zones</v>
      </c>
      <c r="C46" s="127" t="str">
        <f t="shared" ca="1" si="13"/>
        <v>IFCCableCarrierFittingType</v>
      </c>
      <c r="D46" s="17" t="str">
        <f t="shared" ca="1" si="14"/>
        <v/>
      </c>
      <c r="E46" s="172" t="str">
        <f t="shared" ca="1" si="5"/>
        <v>&gt;&gt;</v>
      </c>
      <c r="F46" s="130" t="str">
        <f t="shared" ca="1" si="11"/>
        <v>IFCCableCarrierFittingType</v>
      </c>
      <c r="G46" s="130" t="str">
        <f t="shared" ca="1" si="6"/>
        <v>Cable Tray FittingsPlacement Zones</v>
      </c>
      <c r="H46" s="30"/>
      <c r="I46" s="30"/>
      <c r="J46" s="31"/>
      <c r="K46" s="31" t="str">
        <f t="shared" ca="1" si="7"/>
        <v/>
      </c>
      <c r="L46" s="168" t="str">
        <f t="shared" ca="1" si="8"/>
        <v/>
      </c>
      <c r="M46" s="169" t="str">
        <f t="shared" ca="1" si="9"/>
        <v>IFCCableCarrierFittingType</v>
      </c>
      <c r="N46" s="170" t="str">
        <f t="shared" ca="1" si="10"/>
        <v/>
      </c>
    </row>
    <row r="47" spans="1:14" x14ac:dyDescent="0.25">
      <c r="A47" s="15" t="str">
        <f t="shared" ref="A47:B66" ca="1" si="15">INDIRECT(ADDRESS(ROW(),COLUMN(),1,1,exp_user),TRUE)</f>
        <v>Cable Trays</v>
      </c>
      <c r="B47" s="16">
        <f t="shared" ca="1" si="15"/>
        <v>0</v>
      </c>
      <c r="C47" s="127" t="str">
        <f t="shared" ca="1" si="13"/>
        <v>IFCCableCarrierSegment</v>
      </c>
      <c r="D47" s="17" t="str">
        <f t="shared" ca="1" si="14"/>
        <v/>
      </c>
      <c r="E47" s="172" t="str">
        <f t="shared" ca="1" si="5"/>
        <v>&gt;&gt;</v>
      </c>
      <c r="F47" s="130" t="str">
        <f t="shared" ca="1" si="11"/>
        <v>IFCCableCarrierSegment</v>
      </c>
      <c r="G47" s="130" t="str">
        <f t="shared" ca="1" si="6"/>
        <v>Cable Trays</v>
      </c>
      <c r="H47" s="30"/>
      <c r="I47" s="30"/>
      <c r="J47" s="31"/>
      <c r="K47" s="31" t="str">
        <f t="shared" ca="1" si="7"/>
        <v/>
      </c>
      <c r="L47" s="168" t="str">
        <f t="shared" ca="1" si="8"/>
        <v/>
      </c>
      <c r="M47" s="169" t="str">
        <f t="shared" ca="1" si="9"/>
        <v>IFCCableCarrierSegment</v>
      </c>
      <c r="N47" s="170" t="str">
        <f t="shared" ca="1" si="10"/>
        <v>IFCCableCarrierSegment</v>
      </c>
    </row>
    <row r="48" spans="1:14" x14ac:dyDescent="0.25">
      <c r="A48" s="15" t="str">
        <f t="shared" ca="1" si="15"/>
        <v>Cable Trays</v>
      </c>
      <c r="B48" s="16" t="str">
        <f t="shared" ca="1" si="15"/>
        <v>Bounding Boxes</v>
      </c>
      <c r="C48" s="127" t="str">
        <f t="shared" ca="1" si="13"/>
        <v>IFCCableCarrierSegment</v>
      </c>
      <c r="D48" s="17" t="str">
        <f t="shared" ca="1" si="14"/>
        <v/>
      </c>
      <c r="E48" s="172" t="str">
        <f t="shared" ca="1" si="5"/>
        <v>&gt;&gt;</v>
      </c>
      <c r="F48" s="130" t="str">
        <f t="shared" ca="1" si="11"/>
        <v>IFCCableCarrierSegment</v>
      </c>
      <c r="G48" s="130" t="str">
        <f t="shared" ca="1" si="6"/>
        <v>Cable TraysBounding Boxes</v>
      </c>
      <c r="H48" s="30"/>
      <c r="I48" s="30"/>
      <c r="J48" s="31"/>
      <c r="K48" s="31" t="str">
        <f t="shared" ca="1" si="7"/>
        <v/>
      </c>
      <c r="L48" s="168" t="str">
        <f t="shared" ca="1" si="8"/>
        <v/>
      </c>
      <c r="M48" s="169" t="str">
        <f t="shared" ca="1" si="9"/>
        <v>IFCCableCarrierSegment</v>
      </c>
      <c r="N48" s="170" t="str">
        <f t="shared" ca="1" si="10"/>
        <v>IFCCableCarrierSegment</v>
      </c>
    </row>
    <row r="49" spans="1:14" x14ac:dyDescent="0.25">
      <c r="A49" s="15" t="str">
        <f t="shared" ca="1" si="15"/>
        <v>Cable Trays</v>
      </c>
      <c r="B49" s="16" t="str">
        <f t="shared" ca="1" si="15"/>
        <v>Center line</v>
      </c>
      <c r="C49" s="127" t="str">
        <f t="shared" ca="1" si="13"/>
        <v/>
      </c>
      <c r="D49" s="17" t="str">
        <f t="shared" ca="1" si="14"/>
        <v/>
      </c>
      <c r="E49" s="172" t="str">
        <f t="shared" ca="1" si="5"/>
        <v/>
      </c>
      <c r="F49" s="130" t="str">
        <f t="shared" ca="1" si="11"/>
        <v/>
      </c>
      <c r="G49" s="130" t="str">
        <f t="shared" ca="1" si="6"/>
        <v>Cable TraysCenter line</v>
      </c>
      <c r="H49" s="30"/>
      <c r="I49" s="30"/>
      <c r="J49" s="31"/>
      <c r="K49" s="31" t="str">
        <f t="shared" ca="1" si="7"/>
        <v/>
      </c>
      <c r="L49" s="168" t="str">
        <f t="shared" ca="1" si="8"/>
        <v/>
      </c>
      <c r="M49" s="169" t="str">
        <f t="shared" ca="1" si="9"/>
        <v/>
      </c>
      <c r="N49" s="170" t="str">
        <f t="shared" ca="1" si="10"/>
        <v/>
      </c>
    </row>
    <row r="50" spans="1:14" x14ac:dyDescent="0.25">
      <c r="A50" s="15" t="str">
        <f t="shared" ca="1" si="15"/>
        <v>Cable Trays</v>
      </c>
      <c r="B50" s="16" t="str">
        <f t="shared" ca="1" si="15"/>
        <v>Clearance Zones</v>
      </c>
      <c r="C50" s="127" t="str">
        <f t="shared" ca="1" si="13"/>
        <v>IfcAnnotation</v>
      </c>
      <c r="D50" s="17" t="str">
        <f t="shared" ca="1" si="14"/>
        <v/>
      </c>
      <c r="E50" s="172" t="str">
        <f t="shared" ca="1" si="5"/>
        <v>&gt;&gt;</v>
      </c>
      <c r="F50" s="130" t="str">
        <f t="shared" ca="1" si="11"/>
        <v>IfcAnnotation</v>
      </c>
      <c r="G50" s="130" t="str">
        <f t="shared" ca="1" si="6"/>
        <v>Cable TraysClearance Zones</v>
      </c>
      <c r="H50" s="30"/>
      <c r="I50" s="30"/>
      <c r="J50" s="31"/>
      <c r="K50" s="31" t="str">
        <f t="shared" ca="1" si="7"/>
        <v/>
      </c>
      <c r="L50" s="168" t="str">
        <f t="shared" ca="1" si="8"/>
        <v/>
      </c>
      <c r="M50" s="169" t="str">
        <f t="shared" ca="1" si="9"/>
        <v>IfcAnnotation</v>
      </c>
      <c r="N50" s="170" t="str">
        <f t="shared" ca="1" si="10"/>
        <v/>
      </c>
    </row>
    <row r="51" spans="1:14" x14ac:dyDescent="0.25">
      <c r="A51" s="15" t="str">
        <f t="shared" ca="1" si="15"/>
        <v>Cable Trays</v>
      </c>
      <c r="B51" s="16" t="str">
        <f t="shared" ca="1" si="15"/>
        <v>Drop</v>
      </c>
      <c r="C51" s="127" t="str">
        <f t="shared" ca="1" si="13"/>
        <v/>
      </c>
      <c r="D51" s="17" t="str">
        <f t="shared" ca="1" si="14"/>
        <v/>
      </c>
      <c r="E51" s="172" t="str">
        <f t="shared" ca="1" si="5"/>
        <v/>
      </c>
      <c r="F51" s="130" t="str">
        <f t="shared" ca="1" si="11"/>
        <v/>
      </c>
      <c r="G51" s="130" t="str">
        <f t="shared" ca="1" si="6"/>
        <v>Cable TraysDrop</v>
      </c>
      <c r="H51" s="30"/>
      <c r="I51" s="30"/>
      <c r="J51" s="31"/>
      <c r="K51" s="31" t="str">
        <f t="shared" ca="1" si="7"/>
        <v/>
      </c>
      <c r="L51" s="168" t="str">
        <f t="shared" ca="1" si="8"/>
        <v/>
      </c>
      <c r="M51" s="169" t="str">
        <f t="shared" ca="1" si="9"/>
        <v/>
      </c>
      <c r="N51" s="170" t="str">
        <f t="shared" ca="1" si="10"/>
        <v/>
      </c>
    </row>
    <row r="52" spans="1:14" x14ac:dyDescent="0.25">
      <c r="A52" s="15" t="str">
        <f t="shared" ca="1" si="15"/>
        <v>Cable Trays</v>
      </c>
      <c r="B52" s="16" t="str">
        <f t="shared" ca="1" si="15"/>
        <v>Rise</v>
      </c>
      <c r="C52" s="127" t="str">
        <f t="shared" ca="1" si="13"/>
        <v/>
      </c>
      <c r="D52" s="17" t="str">
        <f t="shared" ca="1" si="14"/>
        <v/>
      </c>
      <c r="E52" s="172" t="str">
        <f t="shared" ca="1" si="5"/>
        <v/>
      </c>
      <c r="F52" s="130" t="str">
        <f t="shared" ca="1" si="11"/>
        <v/>
      </c>
      <c r="G52" s="130" t="str">
        <f t="shared" ca="1" si="6"/>
        <v>Cable TraysRise</v>
      </c>
      <c r="H52" s="30"/>
      <c r="I52" s="30"/>
      <c r="J52" s="31"/>
      <c r="K52" s="31" t="str">
        <f t="shared" ca="1" si="7"/>
        <v/>
      </c>
      <c r="L52" s="168" t="str">
        <f t="shared" ca="1" si="8"/>
        <v/>
      </c>
      <c r="M52" s="169" t="str">
        <f t="shared" ca="1" si="9"/>
        <v/>
      </c>
      <c r="N52" s="170" t="str">
        <f t="shared" ca="1" si="10"/>
        <v/>
      </c>
    </row>
    <row r="53" spans="1:14" x14ac:dyDescent="0.25">
      <c r="A53" s="15" t="str">
        <f t="shared" ca="1" si="15"/>
        <v>Callouts</v>
      </c>
      <c r="B53" s="16">
        <f t="shared" ca="1" si="15"/>
        <v>0</v>
      </c>
      <c r="C53" s="127" t="str">
        <f t="shared" ca="1" si="13"/>
        <v>Not Exported</v>
      </c>
      <c r="D53" s="17" t="str">
        <f t="shared" ca="1" si="14"/>
        <v/>
      </c>
      <c r="E53" s="172" t="str">
        <f t="shared" ca="1" si="5"/>
        <v/>
      </c>
      <c r="F53" s="130" t="str">
        <f t="shared" ca="1" si="11"/>
        <v>Not Exported</v>
      </c>
      <c r="G53" s="130" t="str">
        <f t="shared" ca="1" si="6"/>
        <v>Callouts</v>
      </c>
      <c r="H53" s="30"/>
      <c r="I53" s="30"/>
      <c r="J53" s="31"/>
      <c r="K53" s="31" t="str">
        <f t="shared" ca="1" si="7"/>
        <v/>
      </c>
      <c r="L53" s="168" t="str">
        <f t="shared" ca="1" si="8"/>
        <v/>
      </c>
      <c r="M53" s="169" t="str">
        <f t="shared" ca="1" si="9"/>
        <v>Not Exported</v>
      </c>
      <c r="N53" s="170" t="str">
        <f t="shared" ca="1" si="10"/>
        <v>Not Exported</v>
      </c>
    </row>
    <row r="54" spans="1:14" x14ac:dyDescent="0.25">
      <c r="A54" s="15" t="str">
        <f t="shared" ca="1" si="15"/>
        <v>Casework</v>
      </c>
      <c r="B54" s="16">
        <f t="shared" ca="1" si="15"/>
        <v>0</v>
      </c>
      <c r="C54" s="127" t="str">
        <f t="shared" ca="1" si="13"/>
        <v>IfcFurniture</v>
      </c>
      <c r="D54" s="17" t="str">
        <f t="shared" ca="1" si="14"/>
        <v/>
      </c>
      <c r="E54" s="172" t="str">
        <f t="shared" ca="1" si="5"/>
        <v>&gt;&gt;</v>
      </c>
      <c r="F54" s="130" t="str">
        <f t="shared" ca="1" si="11"/>
        <v>IfcFurniture</v>
      </c>
      <c r="G54" s="130" t="str">
        <f t="shared" ca="1" si="6"/>
        <v>Casework</v>
      </c>
      <c r="H54" s="30"/>
      <c r="I54" s="30"/>
      <c r="J54" s="31"/>
      <c r="K54" s="31" t="str">
        <f t="shared" ca="1" si="7"/>
        <v/>
      </c>
      <c r="L54" s="168" t="str">
        <f t="shared" ca="1" si="8"/>
        <v/>
      </c>
      <c r="M54" s="169" t="str">
        <f t="shared" ca="1" si="9"/>
        <v>IfcFurniture</v>
      </c>
      <c r="N54" s="170" t="str">
        <f t="shared" ca="1" si="10"/>
        <v>IfcFurniture</v>
      </c>
    </row>
    <row r="55" spans="1:14" x14ac:dyDescent="0.25">
      <c r="A55" s="15" t="str">
        <f t="shared" ca="1" si="15"/>
        <v>Casework</v>
      </c>
      <c r="B55" s="16" t="str">
        <f t="shared" ca="1" si="15"/>
        <v>Bounding Boxes</v>
      </c>
      <c r="C55" s="127" t="str">
        <f t="shared" ca="1" si="13"/>
        <v>IfcFurniture</v>
      </c>
      <c r="D55" s="17" t="str">
        <f t="shared" ca="1" si="14"/>
        <v/>
      </c>
      <c r="E55" s="172" t="str">
        <f t="shared" ca="1" si="5"/>
        <v>&gt;&gt;</v>
      </c>
      <c r="F55" s="130" t="str">
        <f t="shared" ca="1" si="11"/>
        <v>IfcFurniture</v>
      </c>
      <c r="G55" s="130" t="str">
        <f t="shared" ca="1" si="6"/>
        <v>CaseworkBounding Boxes</v>
      </c>
      <c r="H55" s="30"/>
      <c r="I55" s="30"/>
      <c r="J55" s="31"/>
      <c r="K55" s="31" t="str">
        <f t="shared" ca="1" si="7"/>
        <v/>
      </c>
      <c r="L55" s="168" t="str">
        <f t="shared" ca="1" si="8"/>
        <v/>
      </c>
      <c r="M55" s="169" t="str">
        <f t="shared" ca="1" si="9"/>
        <v>IfcFurniture</v>
      </c>
      <c r="N55" s="170" t="str">
        <f t="shared" ca="1" si="10"/>
        <v>IfcFurniture</v>
      </c>
    </row>
    <row r="56" spans="1:14" x14ac:dyDescent="0.25">
      <c r="A56" s="15" t="str">
        <f t="shared" ca="1" si="15"/>
        <v>Casework</v>
      </c>
      <c r="B56" s="16" t="str">
        <f t="shared" ca="1" si="15"/>
        <v>Cabinets/Panels</v>
      </c>
      <c r="C56" s="127" t="str">
        <f t="shared" ca="1" si="13"/>
        <v>IfcFurnitureType</v>
      </c>
      <c r="D56" s="17" t="str">
        <f t="shared" ca="1" si="14"/>
        <v/>
      </c>
      <c r="E56" s="172" t="str">
        <f t="shared" ca="1" si="5"/>
        <v>&gt;&gt;</v>
      </c>
      <c r="F56" s="130" t="str">
        <f t="shared" ca="1" si="11"/>
        <v>IfcFurnitureType</v>
      </c>
      <c r="G56" s="130" t="str">
        <f t="shared" ca="1" si="6"/>
        <v>CaseworkCabinets/Panels</v>
      </c>
      <c r="H56" s="30"/>
      <c r="I56" s="30"/>
      <c r="J56" s="31"/>
      <c r="K56" s="31" t="str">
        <f t="shared" ca="1" si="7"/>
        <v/>
      </c>
      <c r="L56" s="168" t="str">
        <f t="shared" ca="1" si="8"/>
        <v/>
      </c>
      <c r="M56" s="169" t="str">
        <f t="shared" ca="1" si="9"/>
        <v>IfcFurnitureType</v>
      </c>
      <c r="N56" s="170" t="str">
        <f t="shared" ca="1" si="10"/>
        <v>IfcFurniture</v>
      </c>
    </row>
    <row r="57" spans="1:14" x14ac:dyDescent="0.25">
      <c r="A57" s="15" t="str">
        <f t="shared" ca="1" si="15"/>
        <v>Casework</v>
      </c>
      <c r="B57" s="16" t="str">
        <f t="shared" ca="1" si="15"/>
        <v>Carcase/Framing</v>
      </c>
      <c r="C57" s="127" t="str">
        <f t="shared" ca="1" si="13"/>
        <v>IfcFurnitureType</v>
      </c>
      <c r="D57" s="17" t="str">
        <f t="shared" ca="1" si="14"/>
        <v/>
      </c>
      <c r="E57" s="172" t="str">
        <f t="shared" ca="1" si="5"/>
        <v>&gt;&gt;</v>
      </c>
      <c r="F57" s="130" t="str">
        <f t="shared" ca="1" si="11"/>
        <v>IfcFurnitureType</v>
      </c>
      <c r="G57" s="130" t="str">
        <f t="shared" ca="1" si="6"/>
        <v>CaseworkCarcase/Framing</v>
      </c>
      <c r="H57" s="30"/>
      <c r="I57" s="30"/>
      <c r="J57" s="31"/>
      <c r="K57" s="31" t="str">
        <f t="shared" ca="1" si="7"/>
        <v/>
      </c>
      <c r="L57" s="168" t="str">
        <f t="shared" ca="1" si="8"/>
        <v/>
      </c>
      <c r="M57" s="169" t="str">
        <f t="shared" ca="1" si="9"/>
        <v>IfcFurnitureType</v>
      </c>
      <c r="N57" s="170" t="str">
        <f t="shared" ca="1" si="10"/>
        <v>IfcFurniture</v>
      </c>
    </row>
    <row r="58" spans="1:14" x14ac:dyDescent="0.25">
      <c r="A58" s="15" t="str">
        <f t="shared" ca="1" si="15"/>
        <v>Casework</v>
      </c>
      <c r="B58" s="16" t="str">
        <f t="shared" ca="1" si="15"/>
        <v>Clearance Zones</v>
      </c>
      <c r="C58" s="127" t="str">
        <f t="shared" ca="1" si="13"/>
        <v>IfcAnnotation</v>
      </c>
      <c r="D58" s="17" t="str">
        <f t="shared" ca="1" si="14"/>
        <v/>
      </c>
      <c r="E58" s="172" t="str">
        <f t="shared" ca="1" si="5"/>
        <v>&gt;&gt;</v>
      </c>
      <c r="F58" s="130" t="str">
        <f t="shared" ca="1" si="11"/>
        <v>IfcAnnotation</v>
      </c>
      <c r="G58" s="130" t="str">
        <f t="shared" ca="1" si="6"/>
        <v>CaseworkClearance Zones</v>
      </c>
      <c r="H58" s="30"/>
      <c r="I58" s="30"/>
      <c r="J58" s="31"/>
      <c r="K58" s="31" t="str">
        <f t="shared" ca="1" si="7"/>
        <v/>
      </c>
      <c r="L58" s="168" t="str">
        <f t="shared" ca="1" si="8"/>
        <v/>
      </c>
      <c r="M58" s="169" t="str">
        <f t="shared" ca="1" si="9"/>
        <v>IfcAnnotation</v>
      </c>
      <c r="N58" s="170" t="str">
        <f t="shared" ca="1" si="10"/>
        <v>IfcFurniture</v>
      </c>
    </row>
    <row r="59" spans="1:14" x14ac:dyDescent="0.25">
      <c r="A59" s="15" t="str">
        <f t="shared" ca="1" si="15"/>
        <v>Casework</v>
      </c>
      <c r="B59" s="16" t="str">
        <f t="shared" ca="1" si="15"/>
        <v>Connection Zones</v>
      </c>
      <c r="C59" s="127" t="str">
        <f t="shared" ca="1" si="13"/>
        <v>IfcAnnotation</v>
      </c>
      <c r="D59" s="17" t="str">
        <f t="shared" ca="1" si="14"/>
        <v/>
      </c>
      <c r="E59" s="172" t="str">
        <f t="shared" ca="1" si="5"/>
        <v>&gt;&gt;</v>
      </c>
      <c r="F59" s="130" t="str">
        <f t="shared" ca="1" si="11"/>
        <v>IfcAnnotation</v>
      </c>
      <c r="G59" s="130" t="str">
        <f t="shared" ca="1" si="6"/>
        <v>CaseworkConnection Zones</v>
      </c>
      <c r="H59" s="30"/>
      <c r="I59" s="30"/>
      <c r="J59" s="31"/>
      <c r="K59" s="31" t="str">
        <f t="shared" ca="1" si="7"/>
        <v/>
      </c>
      <c r="L59" s="168" t="str">
        <f t="shared" ca="1" si="8"/>
        <v/>
      </c>
      <c r="M59" s="169" t="str">
        <f t="shared" ca="1" si="9"/>
        <v>IfcAnnotation</v>
      </c>
      <c r="N59" s="170" t="str">
        <f t="shared" ca="1" si="10"/>
        <v>IfcFurniture</v>
      </c>
    </row>
    <row r="60" spans="1:14" x14ac:dyDescent="0.25">
      <c r="A60" s="15" t="str">
        <f t="shared" ca="1" si="15"/>
        <v>Casework</v>
      </c>
      <c r="B60" s="16" t="str">
        <f t="shared" ca="1" si="15"/>
        <v>Counter Tops</v>
      </c>
      <c r="C60" s="127" t="str">
        <f t="shared" ca="1" si="13"/>
        <v>IfcFurnitureType</v>
      </c>
      <c r="D60" s="17" t="str">
        <f t="shared" ca="1" si="14"/>
        <v/>
      </c>
      <c r="E60" s="172" t="str">
        <f t="shared" ca="1" si="5"/>
        <v>&gt;&gt;</v>
      </c>
      <c r="F60" s="130" t="str">
        <f t="shared" ca="1" si="11"/>
        <v>IfcFurnitureType</v>
      </c>
      <c r="G60" s="130" t="str">
        <f t="shared" ca="1" si="6"/>
        <v>CaseworkCounter Tops</v>
      </c>
      <c r="H60" s="30"/>
      <c r="I60" s="30"/>
      <c r="J60" s="31"/>
      <c r="K60" s="31" t="str">
        <f t="shared" ca="1" si="7"/>
        <v/>
      </c>
      <c r="L60" s="168" t="str">
        <f t="shared" ca="1" si="8"/>
        <v/>
      </c>
      <c r="M60" s="169" t="str">
        <f t="shared" ca="1" si="9"/>
        <v>IfcFurnitureType</v>
      </c>
      <c r="N60" s="170" t="str">
        <f t="shared" ca="1" si="10"/>
        <v>IfcFurniture</v>
      </c>
    </row>
    <row r="61" spans="1:14" x14ac:dyDescent="0.25">
      <c r="A61" s="15" t="str">
        <f t="shared" ca="1" si="15"/>
        <v>Casework</v>
      </c>
      <c r="B61" s="16" t="str">
        <f t="shared" ca="1" si="15"/>
        <v>Glass</v>
      </c>
      <c r="C61" s="127" t="str">
        <f t="shared" ca="1" si="13"/>
        <v>IfcFurnitureType</v>
      </c>
      <c r="D61" s="17" t="str">
        <f t="shared" ca="1" si="14"/>
        <v/>
      </c>
      <c r="E61" s="172" t="str">
        <f t="shared" ca="1" si="5"/>
        <v>&gt;&gt;</v>
      </c>
      <c r="F61" s="130" t="str">
        <f t="shared" ca="1" si="11"/>
        <v>IfcFurnitureType</v>
      </c>
      <c r="G61" s="130" t="str">
        <f t="shared" ca="1" si="6"/>
        <v>CaseworkGlass</v>
      </c>
      <c r="H61" s="30"/>
      <c r="I61" s="30"/>
      <c r="J61" s="31"/>
      <c r="K61" s="31" t="str">
        <f t="shared" ca="1" si="7"/>
        <v/>
      </c>
      <c r="L61" s="168" t="str">
        <f t="shared" ca="1" si="8"/>
        <v/>
      </c>
      <c r="M61" s="169" t="str">
        <f t="shared" ca="1" si="9"/>
        <v>IfcFurnitureType</v>
      </c>
      <c r="N61" s="170" t="str">
        <f t="shared" ca="1" si="10"/>
        <v>IfcFurniture</v>
      </c>
    </row>
    <row r="62" spans="1:14" x14ac:dyDescent="0.25">
      <c r="A62" s="15" t="str">
        <f t="shared" ca="1" si="15"/>
        <v>Casework</v>
      </c>
      <c r="B62" s="16" t="str">
        <f t="shared" ca="1" si="15"/>
        <v>Hardware</v>
      </c>
      <c r="C62" s="127" t="str">
        <f t="shared" ca="1" si="13"/>
        <v>IfcFurnitureType</v>
      </c>
      <c r="D62" s="17" t="str">
        <f t="shared" ca="1" si="14"/>
        <v/>
      </c>
      <c r="E62" s="172" t="str">
        <f t="shared" ca="1" si="5"/>
        <v>&gt;&gt;</v>
      </c>
      <c r="F62" s="130" t="str">
        <f t="shared" ca="1" si="11"/>
        <v>IfcFurnitureType</v>
      </c>
      <c r="G62" s="130" t="str">
        <f t="shared" ca="1" si="6"/>
        <v>CaseworkHardware</v>
      </c>
      <c r="H62" s="30"/>
      <c r="I62" s="30"/>
      <c r="J62" s="31"/>
      <c r="K62" s="31" t="str">
        <f t="shared" ca="1" si="7"/>
        <v/>
      </c>
      <c r="L62" s="168" t="str">
        <f t="shared" ca="1" si="8"/>
        <v/>
      </c>
      <c r="M62" s="169" t="str">
        <f t="shared" ca="1" si="9"/>
        <v>IfcFurnitureType</v>
      </c>
      <c r="N62" s="170" t="str">
        <f t="shared" ca="1" si="10"/>
        <v>IfcFurniture</v>
      </c>
    </row>
    <row r="63" spans="1:14" x14ac:dyDescent="0.25">
      <c r="A63" s="15" t="str">
        <f t="shared" ca="1" si="15"/>
        <v>Casework</v>
      </c>
      <c r="B63" s="16" t="str">
        <f t="shared" ca="1" si="15"/>
        <v>Hidden Lines</v>
      </c>
      <c r="C63" s="127" t="str">
        <f t="shared" ca="1" si="13"/>
        <v/>
      </c>
      <c r="D63" s="17" t="str">
        <f t="shared" ca="1" si="14"/>
        <v/>
      </c>
      <c r="E63" s="172" t="str">
        <f t="shared" ca="1" si="5"/>
        <v/>
      </c>
      <c r="F63" s="130" t="str">
        <f t="shared" ca="1" si="11"/>
        <v/>
      </c>
      <c r="G63" s="130" t="str">
        <f t="shared" ca="1" si="6"/>
        <v>CaseworkHidden Lines</v>
      </c>
      <c r="H63" s="30"/>
      <c r="I63" s="30"/>
      <c r="J63" s="31"/>
      <c r="K63" s="31" t="str">
        <f t="shared" ca="1" si="7"/>
        <v/>
      </c>
      <c r="L63" s="168" t="str">
        <f t="shared" ca="1" si="8"/>
        <v/>
      </c>
      <c r="M63" s="169" t="str">
        <f t="shared" ca="1" si="9"/>
        <v/>
      </c>
      <c r="N63" s="170" t="str">
        <f t="shared" ca="1" si="10"/>
        <v/>
      </c>
    </row>
    <row r="64" spans="1:14" x14ac:dyDescent="0.25">
      <c r="A64" s="15" t="str">
        <f t="shared" ca="1" si="15"/>
        <v>Casework</v>
      </c>
      <c r="B64" s="16" t="str">
        <f t="shared" ca="1" si="15"/>
        <v>Maintenance Zones</v>
      </c>
      <c r="C64" s="127" t="str">
        <f t="shared" ca="1" si="13"/>
        <v/>
      </c>
      <c r="D64" s="17" t="str">
        <f t="shared" ca="1" si="14"/>
        <v/>
      </c>
      <c r="E64" s="172" t="str">
        <f t="shared" ca="1" si="5"/>
        <v/>
      </c>
      <c r="F64" s="130" t="str">
        <f t="shared" ca="1" si="11"/>
        <v/>
      </c>
      <c r="G64" s="130" t="str">
        <f t="shared" ca="1" si="6"/>
        <v>CaseworkMaintenance Zones</v>
      </c>
      <c r="H64" s="30"/>
      <c r="I64" s="30"/>
      <c r="J64" s="31"/>
      <c r="K64" s="31" t="str">
        <f t="shared" ca="1" si="7"/>
        <v/>
      </c>
      <c r="L64" s="168" t="str">
        <f t="shared" ca="1" si="8"/>
        <v/>
      </c>
      <c r="M64" s="169" t="str">
        <f t="shared" ca="1" si="9"/>
        <v/>
      </c>
      <c r="N64" s="170" t="str">
        <f t="shared" ca="1" si="10"/>
        <v/>
      </c>
    </row>
    <row r="65" spans="1:14" x14ac:dyDescent="0.25">
      <c r="A65" s="15" t="str">
        <f t="shared" ca="1" si="15"/>
        <v>Casework</v>
      </c>
      <c r="B65" s="16" t="str">
        <f t="shared" ca="1" si="15"/>
        <v>Opening</v>
      </c>
      <c r="C65" s="127" t="str">
        <f t="shared" ca="1" si="13"/>
        <v>IfcOpeningElement</v>
      </c>
      <c r="D65" s="17" t="str">
        <f t="shared" ca="1" si="14"/>
        <v/>
      </c>
      <c r="E65" s="172" t="str">
        <f t="shared" ca="1" si="5"/>
        <v>&gt;&gt;</v>
      </c>
      <c r="F65" s="130" t="str">
        <f t="shared" ca="1" si="11"/>
        <v>IfcOpeningElement</v>
      </c>
      <c r="G65" s="130" t="str">
        <f t="shared" ca="1" si="6"/>
        <v>CaseworkOpening</v>
      </c>
      <c r="H65" s="30"/>
      <c r="I65" s="30"/>
      <c r="J65" s="31"/>
      <c r="K65" s="31" t="str">
        <f t="shared" ca="1" si="7"/>
        <v/>
      </c>
      <c r="L65" s="168" t="str">
        <f t="shared" ca="1" si="8"/>
        <v/>
      </c>
      <c r="M65" s="169" t="str">
        <f t="shared" ca="1" si="9"/>
        <v>IfcOpeningElement</v>
      </c>
      <c r="N65" s="170" t="str">
        <f t="shared" ca="1" si="10"/>
        <v/>
      </c>
    </row>
    <row r="66" spans="1:14" x14ac:dyDescent="0.25">
      <c r="A66" s="15" t="str">
        <f t="shared" ca="1" si="15"/>
        <v>Casework</v>
      </c>
      <c r="B66" s="16" t="str">
        <f t="shared" ca="1" si="15"/>
        <v>Placement Zones</v>
      </c>
      <c r="C66" s="127" t="str">
        <f t="shared" ca="1" si="13"/>
        <v>IfcOpeningElement</v>
      </c>
      <c r="D66" s="17" t="str">
        <f t="shared" ca="1" si="14"/>
        <v/>
      </c>
      <c r="E66" s="172" t="str">
        <f t="shared" ca="1" si="5"/>
        <v>&gt;&gt;</v>
      </c>
      <c r="F66" s="130" t="str">
        <f t="shared" ca="1" si="11"/>
        <v>IfcOpeningElement</v>
      </c>
      <c r="G66" s="130" t="str">
        <f t="shared" ca="1" si="6"/>
        <v>CaseworkPlacement Zones</v>
      </c>
      <c r="H66" s="30"/>
      <c r="I66" s="30"/>
      <c r="J66" s="31"/>
      <c r="K66" s="31" t="str">
        <f t="shared" ca="1" si="7"/>
        <v/>
      </c>
      <c r="L66" s="168" t="str">
        <f t="shared" ca="1" si="8"/>
        <v/>
      </c>
      <c r="M66" s="169" t="str">
        <f t="shared" ca="1" si="9"/>
        <v>IfcOpeningElement</v>
      </c>
      <c r="N66" s="170" t="str">
        <f t="shared" ca="1" si="10"/>
        <v/>
      </c>
    </row>
    <row r="67" spans="1:14" x14ac:dyDescent="0.25">
      <c r="A67" s="15" t="str">
        <f t="shared" ref="A67:B86" ca="1" si="16">INDIRECT(ADDRESS(ROW(),COLUMN(),1,1,exp_user),TRUE)</f>
        <v>Casework</v>
      </c>
      <c r="B67" s="16" t="str">
        <f t="shared" ca="1" si="16"/>
        <v>Shelving_Fixed</v>
      </c>
      <c r="C67" s="127" t="str">
        <f t="shared" ca="1" si="13"/>
        <v>IfcFurnitureType</v>
      </c>
      <c r="D67" s="17" t="str">
        <f t="shared" ca="1" si="14"/>
        <v/>
      </c>
      <c r="E67" s="172" t="str">
        <f t="shared" ca="1" si="5"/>
        <v>&gt;&gt;</v>
      </c>
      <c r="F67" s="130" t="str">
        <f t="shared" ca="1" si="11"/>
        <v>IfcFurnitureType</v>
      </c>
      <c r="G67" s="130" t="str">
        <f t="shared" ca="1" si="6"/>
        <v>CaseworkShelving_Fixed</v>
      </c>
      <c r="H67" s="30"/>
      <c r="I67" s="30"/>
      <c r="J67" s="31"/>
      <c r="K67" s="31" t="str">
        <f t="shared" ca="1" si="7"/>
        <v/>
      </c>
      <c r="L67" s="168" t="str">
        <f t="shared" ca="1" si="8"/>
        <v/>
      </c>
      <c r="M67" s="169" t="str">
        <f t="shared" ca="1" si="9"/>
        <v>IfcFurnitureType</v>
      </c>
      <c r="N67" s="170" t="str">
        <f t="shared" ca="1" si="10"/>
        <v/>
      </c>
    </row>
    <row r="68" spans="1:14" x14ac:dyDescent="0.25">
      <c r="A68" s="15" t="str">
        <f t="shared" ca="1" si="16"/>
        <v>Casework</v>
      </c>
      <c r="B68" s="16" t="str">
        <f t="shared" ca="1" si="16"/>
        <v>Shelving_Freestanding</v>
      </c>
      <c r="C68" s="127" t="str">
        <f t="shared" ca="1" si="13"/>
        <v>IfcFurnitureType</v>
      </c>
      <c r="D68" s="17" t="str">
        <f t="shared" ca="1" si="14"/>
        <v/>
      </c>
      <c r="E68" s="172" t="str">
        <f t="shared" ca="1" si="5"/>
        <v>&gt;&gt;</v>
      </c>
      <c r="F68" s="130" t="str">
        <f t="shared" ca="1" si="11"/>
        <v>IfcFurnitureType</v>
      </c>
      <c r="G68" s="130" t="str">
        <f t="shared" ca="1" si="6"/>
        <v>CaseworkShelving_Freestanding</v>
      </c>
      <c r="H68" s="30"/>
      <c r="I68" s="30"/>
      <c r="J68" s="31"/>
      <c r="K68" s="31" t="str">
        <f t="shared" ca="1" si="7"/>
        <v/>
      </c>
      <c r="L68" s="168" t="str">
        <f t="shared" ca="1" si="8"/>
        <v/>
      </c>
      <c r="M68" s="169" t="str">
        <f t="shared" ca="1" si="9"/>
        <v>IfcFurnitureType</v>
      </c>
      <c r="N68" s="170" t="str">
        <f t="shared" ca="1" si="10"/>
        <v/>
      </c>
    </row>
    <row r="69" spans="1:14" x14ac:dyDescent="0.25">
      <c r="A69" s="15" t="str">
        <f t="shared" ca="1" si="16"/>
        <v>Casework</v>
      </c>
      <c r="B69" s="16" t="str">
        <f t="shared" ca="1" si="16"/>
        <v>Swing_Elevation</v>
      </c>
      <c r="C69" s="127" t="str">
        <f t="shared" ca="1" si="13"/>
        <v>IfcAnnotation</v>
      </c>
      <c r="D69" s="17" t="str">
        <f t="shared" ca="1" si="14"/>
        <v/>
      </c>
      <c r="E69" s="172" t="str">
        <f t="shared" ca="1" si="5"/>
        <v>&gt;&gt;</v>
      </c>
      <c r="F69" s="130" t="str">
        <f t="shared" ca="1" si="11"/>
        <v>IfcAnnotation</v>
      </c>
      <c r="G69" s="130" t="str">
        <f t="shared" ca="1" si="6"/>
        <v>CaseworkSwing_Elevation</v>
      </c>
      <c r="H69" s="30"/>
      <c r="I69" s="30"/>
      <c r="J69" s="31"/>
      <c r="K69" s="31" t="str">
        <f t="shared" ca="1" si="7"/>
        <v/>
      </c>
      <c r="L69" s="168" t="str">
        <f t="shared" ca="1" si="8"/>
        <v/>
      </c>
      <c r="M69" s="169" t="str">
        <f t="shared" ca="1" si="9"/>
        <v>IfcAnnotation</v>
      </c>
      <c r="N69" s="170" t="str">
        <f t="shared" ca="1" si="10"/>
        <v/>
      </c>
    </row>
    <row r="70" spans="1:14" x14ac:dyDescent="0.25">
      <c r="A70" s="15" t="str">
        <f t="shared" ca="1" si="16"/>
        <v>Casework</v>
      </c>
      <c r="B70" s="16" t="str">
        <f t="shared" ca="1" si="16"/>
        <v>Swing_Elevation_dashed</v>
      </c>
      <c r="C70" s="127" t="str">
        <f t="shared" ca="1" si="13"/>
        <v/>
      </c>
      <c r="D70" s="17" t="str">
        <f t="shared" ca="1" si="14"/>
        <v/>
      </c>
      <c r="E70" s="172" t="str">
        <f t="shared" ca="1" si="5"/>
        <v/>
      </c>
      <c r="F70" s="130" t="str">
        <f t="shared" ca="1" si="11"/>
        <v/>
      </c>
      <c r="G70" s="130" t="str">
        <f t="shared" ca="1" si="6"/>
        <v>CaseworkSwing_Elevation_dashed</v>
      </c>
      <c r="H70" s="30"/>
      <c r="I70" s="30"/>
      <c r="J70" s="31"/>
      <c r="K70" s="31" t="str">
        <f t="shared" ca="1" si="7"/>
        <v/>
      </c>
      <c r="L70" s="168" t="str">
        <f t="shared" ca="1" si="8"/>
        <v/>
      </c>
      <c r="M70" s="169" t="str">
        <f t="shared" ca="1" si="9"/>
        <v/>
      </c>
      <c r="N70" s="170" t="str">
        <f t="shared" ca="1" si="10"/>
        <v/>
      </c>
    </row>
    <row r="71" spans="1:14" x14ac:dyDescent="0.25">
      <c r="A71" s="15" t="str">
        <f t="shared" ca="1" si="16"/>
        <v>Casework</v>
      </c>
      <c r="B71" s="16" t="str">
        <f t="shared" ca="1" si="16"/>
        <v>Swing_Plan</v>
      </c>
      <c r="C71" s="127" t="str">
        <f t="shared" ref="C71:C134" ca="1" si="17">IF(A71=0,"",IF(H71&lt;&gt;"",H71,IF(K71=not,not,IF(L71=not,not,IF(AND(M71&lt;&gt;0,M71&lt;&gt;"",M71&lt;&gt;not),IF(NOT(ISERROR(FIND("/",M71,1))),LEFT(M71,FIND("/",M71,1)-1),M71),IF(NOT(ISERROR(FIND("/",N71,1))),LEFT(N71,FIND("/",N71,1)-1),N71))))))</f>
        <v>IfcAnnotation</v>
      </c>
      <c r="D71" s="17" t="str">
        <f t="shared" ca="1" si="14"/>
        <v/>
      </c>
      <c r="E71" s="172" t="str">
        <f t="shared" ref="E71:E134" ca="1" si="18">IF(AND(C71&lt;&gt;"",C71&lt;&gt;not,C71&lt;&gt;0),HYPERLINK(CONCATENATE(link4x0,IFERROR(VLOOKUP(C71,Entity,2,FALSE),""),link_Entity,LOWER(C71),".htm"),"&gt;&gt;"),"")</f>
        <v>&gt;&gt;</v>
      </c>
      <c r="F71" s="130" t="str">
        <f t="shared" ca="1" si="11"/>
        <v>IfcAnnotation</v>
      </c>
      <c r="G71" s="130" t="str">
        <f t="shared" ref="G71:G134" ca="1" si="19">IF(A71&lt;&gt;0,CONCATENATE(A71,IF(B71=0,"",B71)),"")</f>
        <v>CaseworkSwing_Plan</v>
      </c>
      <c r="H71" s="30"/>
      <c r="I71" s="30"/>
      <c r="J71" s="31"/>
      <c r="K71" s="31" t="str">
        <f t="shared" ref="K71:K134" ca="1" si="20">IF(AND(K70=not,A71=A70),not,IF(J71=not,not,""))</f>
        <v/>
      </c>
      <c r="L71" s="168" t="str">
        <f t="shared" ref="L71:L134" ca="1" si="21">IFERROR(VLOOKUP(A71,exp_pre_sel,HLOOKUP(pre_sel_cat,exp_pre_sel,2,FALSE),FALSE),"")</f>
        <v/>
      </c>
      <c r="M71" s="169" t="str">
        <f t="shared" ref="M71:M134" ca="1" si="22">IFERROR(CONCATENATE(VLOOKUP($G71,Export_DRS,4,FALSE),IF(VLOOKUP($G71,Export_DRS,5,FALSE)&lt;&gt;"",CONCATENATE("/",VLOOKUP($G71,Export_DRS,5,FALSE)),"")),IF(AND(Export_DRS_andSub=yes,$A71=$A70),IF(M70=0,VLOOKUP(A71,A:N,10,FALSE),M70),""))</f>
        <v>IfcAnnotation</v>
      </c>
      <c r="N71" s="170" t="str">
        <f t="shared" ref="N71:N134" ca="1" si="23">IFERROR(CONCATENATE(VLOOKUP($G71,Export_AIA,4,FALSE),IF(VLOOKUP($G71,Export_AIA,5,FALSE)&lt;&gt;"",CONCATENATE("/",VLOOKUP($G71,Export_AIA,5,FALSE)),"")),IF(AND(Export_AIA_andSub=yes,$A71=$A70),IF(N70=0,VLOOKUP(A71,A:N,10,FALSE),N70),""))</f>
        <v/>
      </c>
    </row>
    <row r="72" spans="1:14" x14ac:dyDescent="0.25">
      <c r="A72" s="15" t="str">
        <f t="shared" ca="1" si="16"/>
        <v>Casework Tags</v>
      </c>
      <c r="B72" s="16">
        <f t="shared" ca="1" si="16"/>
        <v>0</v>
      </c>
      <c r="C72" s="127" t="str">
        <f t="shared" ca="1" si="17"/>
        <v>Not Exported</v>
      </c>
      <c r="D72" s="17" t="str">
        <f t="shared" ca="1" si="14"/>
        <v/>
      </c>
      <c r="E72" s="172" t="str">
        <f t="shared" ca="1" si="18"/>
        <v/>
      </c>
      <c r="F72" s="130" t="str">
        <f t="shared" ref="F72:F135" ca="1" si="24">CONCATENATE(C72,IF(D72&lt;&gt;"",CONCATENATE("/",D72),""),"")</f>
        <v>Not Exported</v>
      </c>
      <c r="G72" s="130" t="str">
        <f t="shared" ca="1" si="19"/>
        <v>Casework Tags</v>
      </c>
      <c r="H72" s="30"/>
      <c r="I72" s="30"/>
      <c r="J72" s="31"/>
      <c r="K72" s="31" t="str">
        <f t="shared" ca="1" si="20"/>
        <v/>
      </c>
      <c r="L72" s="168" t="str">
        <f t="shared" ca="1" si="21"/>
        <v>Not Exported</v>
      </c>
      <c r="M72" s="169" t="str">
        <f t="shared" ca="1" si="22"/>
        <v>Not Exported</v>
      </c>
      <c r="N72" s="170" t="str">
        <f t="shared" ca="1" si="23"/>
        <v>Not Exported</v>
      </c>
    </row>
    <row r="73" spans="1:14" x14ac:dyDescent="0.25">
      <c r="A73" s="15" t="str">
        <f t="shared" ca="1" si="16"/>
        <v>Ceiling Tags</v>
      </c>
      <c r="B73" s="16">
        <f t="shared" ca="1" si="16"/>
        <v>0</v>
      </c>
      <c r="C73" s="127" t="str">
        <f t="shared" ca="1" si="17"/>
        <v>Not Exported</v>
      </c>
      <c r="D73" s="17" t="str">
        <f t="shared" ref="D73:D136" ca="1" si="25">IF(I73&lt;&gt;"",I73,IF(NOT(ISERROR(FIND("/",M73,1))),RIGHT(M73,LEN(M73)-FIND("/",M73,1)),IF(AND(M73="",NOT(ISERROR(FIND("/",N73,1)))),RIGHT(N73,LEN(N73)-FIND("/",N73,1)),"")))</f>
        <v/>
      </c>
      <c r="E73" s="172" t="str">
        <f t="shared" ca="1" si="18"/>
        <v/>
      </c>
      <c r="F73" s="130" t="str">
        <f t="shared" ca="1" si="24"/>
        <v>Not Exported</v>
      </c>
      <c r="G73" s="130" t="str">
        <f t="shared" ca="1" si="19"/>
        <v>Ceiling Tags</v>
      </c>
      <c r="H73" s="30"/>
      <c r="I73" s="30"/>
      <c r="J73" s="31"/>
      <c r="K73" s="31" t="str">
        <f t="shared" ca="1" si="20"/>
        <v/>
      </c>
      <c r="L73" s="168" t="str">
        <f t="shared" ca="1" si="21"/>
        <v>Not Exported</v>
      </c>
      <c r="M73" s="169" t="str">
        <f t="shared" ca="1" si="22"/>
        <v>Not Exported</v>
      </c>
      <c r="N73" s="170" t="str">
        <f t="shared" ca="1" si="23"/>
        <v>Not Exported</v>
      </c>
    </row>
    <row r="74" spans="1:14" x14ac:dyDescent="0.25">
      <c r="A74" s="15" t="str">
        <f t="shared" ca="1" si="16"/>
        <v>Ceilings</v>
      </c>
      <c r="B74" s="16">
        <f t="shared" ca="1" si="16"/>
        <v>0</v>
      </c>
      <c r="C74" s="127" t="str">
        <f t="shared" ca="1" si="17"/>
        <v>IfcCovering</v>
      </c>
      <c r="D74" s="17" t="str">
        <f t="shared" ca="1" si="25"/>
        <v/>
      </c>
      <c r="E74" s="172" t="str">
        <f t="shared" ca="1" si="18"/>
        <v>&gt;&gt;</v>
      </c>
      <c r="F74" s="130" t="str">
        <f t="shared" ca="1" si="24"/>
        <v>IfcCovering</v>
      </c>
      <c r="G74" s="130" t="str">
        <f t="shared" ca="1" si="19"/>
        <v>Ceilings</v>
      </c>
      <c r="H74" s="30"/>
      <c r="I74" s="30"/>
      <c r="J74" s="31"/>
      <c r="K74" s="31" t="str">
        <f t="shared" ca="1" si="20"/>
        <v/>
      </c>
      <c r="L74" s="168" t="str">
        <f t="shared" ca="1" si="21"/>
        <v/>
      </c>
      <c r="M74" s="169" t="str">
        <f t="shared" ca="1" si="22"/>
        <v>IfcCovering</v>
      </c>
      <c r="N74" s="170" t="str">
        <f t="shared" ca="1" si="23"/>
        <v>IfcCovering</v>
      </c>
    </row>
    <row r="75" spans="1:14" x14ac:dyDescent="0.25">
      <c r="A75" s="15" t="str">
        <f t="shared" ca="1" si="16"/>
        <v>Ceilings</v>
      </c>
      <c r="B75" s="16" t="str">
        <f t="shared" ca="1" si="16"/>
        <v>Common Edges</v>
      </c>
      <c r="C75" s="127" t="str">
        <f t="shared" ca="1" si="17"/>
        <v/>
      </c>
      <c r="D75" s="17" t="str">
        <f t="shared" ca="1" si="25"/>
        <v/>
      </c>
      <c r="E75" s="172" t="str">
        <f t="shared" ca="1" si="18"/>
        <v/>
      </c>
      <c r="F75" s="130" t="str">
        <f t="shared" ca="1" si="24"/>
        <v/>
      </c>
      <c r="G75" s="130" t="str">
        <f t="shared" ca="1" si="19"/>
        <v>CeilingsCommon Edges</v>
      </c>
      <c r="H75" s="30"/>
      <c r="I75" s="30"/>
      <c r="J75" s="31"/>
      <c r="K75" s="31" t="str">
        <f t="shared" ca="1" si="20"/>
        <v/>
      </c>
      <c r="L75" s="168" t="str">
        <f t="shared" ca="1" si="21"/>
        <v/>
      </c>
      <c r="M75" s="169" t="str">
        <f t="shared" ca="1" si="22"/>
        <v/>
      </c>
      <c r="N75" s="170" t="str">
        <f t="shared" ca="1" si="23"/>
        <v/>
      </c>
    </row>
    <row r="76" spans="1:14" x14ac:dyDescent="0.25">
      <c r="A76" s="15" t="str">
        <f t="shared" ca="1" si="16"/>
        <v>Ceilings</v>
      </c>
      <c r="B76" s="16" t="str">
        <f t="shared" ca="1" si="16"/>
        <v>Cut Pattern</v>
      </c>
      <c r="C76" s="127" t="str">
        <f t="shared" ca="1" si="17"/>
        <v/>
      </c>
      <c r="D76" s="17" t="str">
        <f t="shared" ca="1" si="25"/>
        <v/>
      </c>
      <c r="E76" s="172" t="str">
        <f t="shared" ca="1" si="18"/>
        <v/>
      </c>
      <c r="F76" s="130" t="str">
        <f t="shared" ca="1" si="24"/>
        <v/>
      </c>
      <c r="G76" s="130" t="str">
        <f t="shared" ca="1" si="19"/>
        <v>CeilingsCut Pattern</v>
      </c>
      <c r="H76" s="30"/>
      <c r="I76" s="30"/>
      <c r="J76" s="31"/>
      <c r="K76" s="31" t="str">
        <f t="shared" ca="1" si="20"/>
        <v/>
      </c>
      <c r="L76" s="168" t="str">
        <f t="shared" ca="1" si="21"/>
        <v/>
      </c>
      <c r="M76" s="169" t="str">
        <f t="shared" ca="1" si="22"/>
        <v/>
      </c>
      <c r="N76" s="170" t="str">
        <f t="shared" ca="1" si="23"/>
        <v/>
      </c>
    </row>
    <row r="77" spans="1:14" x14ac:dyDescent="0.25">
      <c r="A77" s="15" t="str">
        <f t="shared" ca="1" si="16"/>
        <v>Ceilings</v>
      </c>
      <c r="B77" s="16" t="str">
        <f t="shared" ca="1" si="16"/>
        <v>Finish 1 [4]</v>
      </c>
      <c r="C77" s="127" t="str">
        <f t="shared" ca="1" si="17"/>
        <v/>
      </c>
      <c r="D77" s="17" t="str">
        <f t="shared" ca="1" si="25"/>
        <v/>
      </c>
      <c r="E77" s="172" t="str">
        <f t="shared" ca="1" si="18"/>
        <v/>
      </c>
      <c r="F77" s="130" t="str">
        <f t="shared" ca="1" si="24"/>
        <v/>
      </c>
      <c r="G77" s="130" t="str">
        <f t="shared" ca="1" si="19"/>
        <v>CeilingsFinish 1 [4]</v>
      </c>
      <c r="H77" s="30"/>
      <c r="I77" s="30"/>
      <c r="J77" s="31"/>
      <c r="K77" s="31" t="str">
        <f t="shared" ca="1" si="20"/>
        <v/>
      </c>
      <c r="L77" s="168" t="str">
        <f t="shared" ca="1" si="21"/>
        <v/>
      </c>
      <c r="M77" s="169" t="str">
        <f t="shared" ca="1" si="22"/>
        <v/>
      </c>
      <c r="N77" s="170" t="str">
        <f t="shared" ca="1" si="23"/>
        <v/>
      </c>
    </row>
    <row r="78" spans="1:14" x14ac:dyDescent="0.25">
      <c r="A78" s="15" t="str">
        <f t="shared" ca="1" si="16"/>
        <v>Ceilings</v>
      </c>
      <c r="B78" s="16" t="str">
        <f t="shared" ca="1" si="16"/>
        <v>Finish 2 [5]</v>
      </c>
      <c r="C78" s="127" t="str">
        <f t="shared" ca="1" si="17"/>
        <v/>
      </c>
      <c r="D78" s="17" t="str">
        <f t="shared" ca="1" si="25"/>
        <v/>
      </c>
      <c r="E78" s="172" t="str">
        <f t="shared" ca="1" si="18"/>
        <v/>
      </c>
      <c r="F78" s="130" t="str">
        <f t="shared" ca="1" si="24"/>
        <v/>
      </c>
      <c r="G78" s="130" t="str">
        <f t="shared" ca="1" si="19"/>
        <v>CeilingsFinish 2 [5]</v>
      </c>
      <c r="H78" s="30"/>
      <c r="I78" s="30"/>
      <c r="J78" s="31"/>
      <c r="K78" s="31" t="str">
        <f t="shared" ca="1" si="20"/>
        <v/>
      </c>
      <c r="L78" s="168" t="str">
        <f t="shared" ca="1" si="21"/>
        <v/>
      </c>
      <c r="M78" s="169" t="str">
        <f t="shared" ca="1" si="22"/>
        <v/>
      </c>
      <c r="N78" s="170" t="str">
        <f t="shared" ca="1" si="23"/>
        <v/>
      </c>
    </row>
    <row r="79" spans="1:14" x14ac:dyDescent="0.25">
      <c r="A79" s="15" t="str">
        <f t="shared" ca="1" si="16"/>
        <v>Ceilings</v>
      </c>
      <c r="B79" s="16" t="str">
        <f t="shared" ca="1" si="16"/>
        <v>Hidden Lines</v>
      </c>
      <c r="C79" s="127" t="str">
        <f t="shared" ca="1" si="17"/>
        <v/>
      </c>
      <c r="D79" s="17" t="str">
        <f t="shared" ca="1" si="25"/>
        <v/>
      </c>
      <c r="E79" s="172" t="str">
        <f t="shared" ca="1" si="18"/>
        <v/>
      </c>
      <c r="F79" s="130" t="str">
        <f t="shared" ca="1" si="24"/>
        <v/>
      </c>
      <c r="G79" s="130" t="str">
        <f t="shared" ca="1" si="19"/>
        <v>CeilingsHidden Lines</v>
      </c>
      <c r="H79" s="30"/>
      <c r="I79" s="30"/>
      <c r="J79" s="31"/>
      <c r="K79" s="31" t="str">
        <f t="shared" ca="1" si="20"/>
        <v/>
      </c>
      <c r="L79" s="168" t="str">
        <f t="shared" ca="1" si="21"/>
        <v/>
      </c>
      <c r="M79" s="169" t="str">
        <f t="shared" ca="1" si="22"/>
        <v/>
      </c>
      <c r="N79" s="170" t="str">
        <f t="shared" ca="1" si="23"/>
        <v/>
      </c>
    </row>
    <row r="80" spans="1:14" x14ac:dyDescent="0.25">
      <c r="A80" s="15" t="str">
        <f t="shared" ca="1" si="16"/>
        <v>Ceilings</v>
      </c>
      <c r="B80" s="16" t="str">
        <f t="shared" ca="1" si="16"/>
        <v>Membrane Layer</v>
      </c>
      <c r="C80" s="127" t="str">
        <f t="shared" ca="1" si="17"/>
        <v/>
      </c>
      <c r="D80" s="17" t="str">
        <f t="shared" ca="1" si="25"/>
        <v/>
      </c>
      <c r="E80" s="172" t="str">
        <f t="shared" ca="1" si="18"/>
        <v/>
      </c>
      <c r="F80" s="130" t="str">
        <f t="shared" ca="1" si="24"/>
        <v/>
      </c>
      <c r="G80" s="130" t="str">
        <f t="shared" ca="1" si="19"/>
        <v>CeilingsMembrane Layer</v>
      </c>
      <c r="H80" s="30"/>
      <c r="I80" s="30"/>
      <c r="J80" s="31"/>
      <c r="K80" s="31" t="str">
        <f t="shared" ca="1" si="20"/>
        <v/>
      </c>
      <c r="L80" s="168" t="str">
        <f t="shared" ca="1" si="21"/>
        <v/>
      </c>
      <c r="M80" s="169" t="str">
        <f t="shared" ca="1" si="22"/>
        <v/>
      </c>
      <c r="N80" s="170" t="str">
        <f t="shared" ca="1" si="23"/>
        <v/>
      </c>
    </row>
    <row r="81" spans="1:14" x14ac:dyDescent="0.25">
      <c r="A81" s="15" t="str">
        <f t="shared" ca="1" si="16"/>
        <v>Ceilings</v>
      </c>
      <c r="B81" s="16" t="str">
        <f t="shared" ca="1" si="16"/>
        <v>Structure [1]</v>
      </c>
      <c r="C81" s="127" t="str">
        <f t="shared" ca="1" si="17"/>
        <v/>
      </c>
      <c r="D81" s="17" t="str">
        <f t="shared" ca="1" si="25"/>
        <v/>
      </c>
      <c r="E81" s="172" t="str">
        <f t="shared" ca="1" si="18"/>
        <v/>
      </c>
      <c r="F81" s="130" t="str">
        <f t="shared" ca="1" si="24"/>
        <v/>
      </c>
      <c r="G81" s="130" t="str">
        <f t="shared" ca="1" si="19"/>
        <v>CeilingsStructure [1]</v>
      </c>
      <c r="H81" s="30"/>
      <c r="I81" s="30"/>
      <c r="J81" s="31"/>
      <c r="K81" s="31" t="str">
        <f t="shared" ca="1" si="20"/>
        <v/>
      </c>
      <c r="L81" s="168" t="str">
        <f t="shared" ca="1" si="21"/>
        <v/>
      </c>
      <c r="M81" s="169" t="str">
        <f t="shared" ca="1" si="22"/>
        <v/>
      </c>
      <c r="N81" s="170" t="str">
        <f t="shared" ca="1" si="23"/>
        <v/>
      </c>
    </row>
    <row r="82" spans="1:14" x14ac:dyDescent="0.25">
      <c r="A82" s="15" t="str">
        <f t="shared" ca="1" si="16"/>
        <v>Ceilings</v>
      </c>
      <c r="B82" s="16" t="str">
        <f t="shared" ca="1" si="16"/>
        <v>Substrate [2]</v>
      </c>
      <c r="C82" s="127" t="str">
        <f t="shared" ca="1" si="17"/>
        <v/>
      </c>
      <c r="D82" s="17" t="str">
        <f t="shared" ca="1" si="25"/>
        <v/>
      </c>
      <c r="E82" s="172" t="str">
        <f t="shared" ca="1" si="18"/>
        <v/>
      </c>
      <c r="F82" s="130" t="str">
        <f t="shared" ca="1" si="24"/>
        <v/>
      </c>
      <c r="G82" s="130" t="str">
        <f t="shared" ca="1" si="19"/>
        <v>CeilingsSubstrate [2]</v>
      </c>
      <c r="H82" s="30"/>
      <c r="I82" s="30"/>
      <c r="J82" s="31"/>
      <c r="K82" s="31" t="str">
        <f t="shared" ca="1" si="20"/>
        <v/>
      </c>
      <c r="L82" s="168" t="str">
        <f t="shared" ca="1" si="21"/>
        <v/>
      </c>
      <c r="M82" s="169" t="str">
        <f t="shared" ca="1" si="22"/>
        <v/>
      </c>
      <c r="N82" s="170" t="str">
        <f t="shared" ca="1" si="23"/>
        <v/>
      </c>
    </row>
    <row r="83" spans="1:14" x14ac:dyDescent="0.25">
      <c r="A83" s="15" t="str">
        <f t="shared" ca="1" si="16"/>
        <v>Ceilings</v>
      </c>
      <c r="B83" s="16" t="str">
        <f t="shared" ca="1" si="16"/>
        <v>Surface Pattern</v>
      </c>
      <c r="C83" s="127" t="str">
        <f t="shared" ca="1" si="17"/>
        <v>IfcCovering</v>
      </c>
      <c r="D83" s="17" t="str">
        <f t="shared" ca="1" si="25"/>
        <v/>
      </c>
      <c r="E83" s="172" t="str">
        <f t="shared" ca="1" si="18"/>
        <v>&gt;&gt;</v>
      </c>
      <c r="F83" s="130" t="str">
        <f t="shared" ca="1" si="24"/>
        <v>IfcCovering</v>
      </c>
      <c r="G83" s="130" t="str">
        <f t="shared" ca="1" si="19"/>
        <v>CeilingsSurface Pattern</v>
      </c>
      <c r="H83" s="30"/>
      <c r="I83" s="30"/>
      <c r="J83" s="31"/>
      <c r="K83" s="31" t="str">
        <f t="shared" ca="1" si="20"/>
        <v/>
      </c>
      <c r="L83" s="168" t="str">
        <f t="shared" ca="1" si="21"/>
        <v/>
      </c>
      <c r="M83" s="169" t="str">
        <f t="shared" ca="1" si="22"/>
        <v>IfcCovering</v>
      </c>
      <c r="N83" s="170" t="str">
        <f t="shared" ca="1" si="23"/>
        <v>IfcCovering</v>
      </c>
    </row>
    <row r="84" spans="1:14" x14ac:dyDescent="0.25">
      <c r="A84" s="15" t="str">
        <f t="shared" ca="1" si="16"/>
        <v>Ceilings</v>
      </c>
      <c r="B84" s="16" t="str">
        <f t="shared" ca="1" si="16"/>
        <v>Thermal/Air Layer [3]</v>
      </c>
      <c r="C84" s="127" t="str">
        <f t="shared" ca="1" si="17"/>
        <v/>
      </c>
      <c r="D84" s="17" t="str">
        <f t="shared" ca="1" si="25"/>
        <v/>
      </c>
      <c r="E84" s="172" t="str">
        <f t="shared" ca="1" si="18"/>
        <v/>
      </c>
      <c r="F84" s="130" t="str">
        <f t="shared" ca="1" si="24"/>
        <v/>
      </c>
      <c r="G84" s="130" t="str">
        <f t="shared" ca="1" si="19"/>
        <v>CeilingsThermal/Air Layer [3]</v>
      </c>
      <c r="H84" s="30"/>
      <c r="I84" s="30"/>
      <c r="J84" s="31"/>
      <c r="K84" s="31" t="str">
        <f t="shared" ca="1" si="20"/>
        <v/>
      </c>
      <c r="L84" s="168" t="str">
        <f t="shared" ca="1" si="21"/>
        <v/>
      </c>
      <c r="M84" s="169" t="str">
        <f t="shared" ca="1" si="22"/>
        <v/>
      </c>
      <c r="N84" s="170" t="str">
        <f t="shared" ca="1" si="23"/>
        <v/>
      </c>
    </row>
    <row r="85" spans="1:14" x14ac:dyDescent="0.25">
      <c r="A85" s="15" t="str">
        <f t="shared" ca="1" si="16"/>
        <v>Color Fill Legends</v>
      </c>
      <c r="B85" s="16">
        <f t="shared" ca="1" si="16"/>
        <v>0</v>
      </c>
      <c r="C85" s="127" t="str">
        <f t="shared" ca="1" si="17"/>
        <v>Not Exported</v>
      </c>
      <c r="D85" s="17" t="str">
        <f t="shared" ca="1" si="25"/>
        <v/>
      </c>
      <c r="E85" s="172" t="str">
        <f t="shared" ca="1" si="18"/>
        <v/>
      </c>
      <c r="F85" s="130" t="str">
        <f t="shared" ca="1" si="24"/>
        <v>Not Exported</v>
      </c>
      <c r="G85" s="130" t="str">
        <f t="shared" ca="1" si="19"/>
        <v>Color Fill Legends</v>
      </c>
      <c r="H85" s="30"/>
      <c r="I85" s="30"/>
      <c r="J85" s="31"/>
      <c r="K85" s="31" t="str">
        <f t="shared" ca="1" si="20"/>
        <v/>
      </c>
      <c r="L85" s="168" t="str">
        <f t="shared" ca="1" si="21"/>
        <v/>
      </c>
      <c r="M85" s="169" t="str">
        <f t="shared" ca="1" si="22"/>
        <v>Not Exported</v>
      </c>
      <c r="N85" s="170" t="str">
        <f t="shared" ca="1" si="23"/>
        <v>Not Exported</v>
      </c>
    </row>
    <row r="86" spans="1:14" x14ac:dyDescent="0.25">
      <c r="A86" s="15" t="str">
        <f t="shared" ca="1" si="16"/>
        <v>Columns</v>
      </c>
      <c r="B86" s="16">
        <f t="shared" ca="1" si="16"/>
        <v>0</v>
      </c>
      <c r="C86" s="127" t="str">
        <f t="shared" ca="1" si="17"/>
        <v>IfcColumn</v>
      </c>
      <c r="D86" s="17" t="str">
        <f t="shared" ca="1" si="25"/>
        <v/>
      </c>
      <c r="E86" s="172" t="str">
        <f t="shared" ca="1" si="18"/>
        <v>&gt;&gt;</v>
      </c>
      <c r="F86" s="130" t="str">
        <f t="shared" ca="1" si="24"/>
        <v>IfcColumn</v>
      </c>
      <c r="G86" s="130" t="str">
        <f t="shared" ca="1" si="19"/>
        <v>Columns</v>
      </c>
      <c r="H86" s="30"/>
      <c r="I86" s="30"/>
      <c r="J86" s="31"/>
      <c r="K86" s="31" t="str">
        <f t="shared" ca="1" si="20"/>
        <v/>
      </c>
      <c r="L86" s="168" t="str">
        <f t="shared" ca="1" si="21"/>
        <v/>
      </c>
      <c r="M86" s="169" t="str">
        <f t="shared" ca="1" si="22"/>
        <v>IfcColumn</v>
      </c>
      <c r="N86" s="170" t="str">
        <f t="shared" ca="1" si="23"/>
        <v>IfcColumn</v>
      </c>
    </row>
    <row r="87" spans="1:14" x14ac:dyDescent="0.25">
      <c r="A87" s="15" t="str">
        <f t="shared" ref="A87:B106" ca="1" si="26">INDIRECT(ADDRESS(ROW(),COLUMN(),1,1,exp_user),TRUE)</f>
        <v>Columns</v>
      </c>
      <c r="B87" s="16" t="str">
        <f t="shared" ca="1" si="26"/>
        <v>Bounding Boxes</v>
      </c>
      <c r="C87" s="127" t="str">
        <f t="shared" ca="1" si="17"/>
        <v>IfcColumn</v>
      </c>
      <c r="D87" s="17" t="str">
        <f t="shared" ca="1" si="25"/>
        <v/>
      </c>
      <c r="E87" s="172" t="str">
        <f t="shared" ca="1" si="18"/>
        <v>&gt;&gt;</v>
      </c>
      <c r="F87" s="130" t="str">
        <f t="shared" ca="1" si="24"/>
        <v>IfcColumn</v>
      </c>
      <c r="G87" s="130" t="str">
        <f t="shared" ca="1" si="19"/>
        <v>ColumnsBounding Boxes</v>
      </c>
      <c r="H87" s="30"/>
      <c r="I87" s="30"/>
      <c r="J87" s="31"/>
      <c r="K87" s="31" t="str">
        <f t="shared" ca="1" si="20"/>
        <v/>
      </c>
      <c r="L87" s="168" t="str">
        <f t="shared" ca="1" si="21"/>
        <v/>
      </c>
      <c r="M87" s="169" t="str">
        <f t="shared" ca="1" si="22"/>
        <v>IfcColumn</v>
      </c>
      <c r="N87" s="170" t="str">
        <f t="shared" ca="1" si="23"/>
        <v>IfcColumn</v>
      </c>
    </row>
    <row r="88" spans="1:14" x14ac:dyDescent="0.25">
      <c r="A88" s="15" t="str">
        <f t="shared" ca="1" si="26"/>
        <v>Columns</v>
      </c>
      <c r="B88" s="16" t="str">
        <f t="shared" ca="1" si="26"/>
        <v>Clearance Zones</v>
      </c>
      <c r="C88" s="127" t="str">
        <f t="shared" ca="1" si="17"/>
        <v>IfcColumn</v>
      </c>
      <c r="D88" s="17" t="str">
        <f t="shared" ca="1" si="25"/>
        <v/>
      </c>
      <c r="E88" s="172" t="str">
        <f t="shared" ca="1" si="18"/>
        <v>&gt;&gt;</v>
      </c>
      <c r="F88" s="130" t="str">
        <f t="shared" ca="1" si="24"/>
        <v>IfcColumn</v>
      </c>
      <c r="G88" s="130" t="str">
        <f t="shared" ca="1" si="19"/>
        <v>ColumnsClearance Zones</v>
      </c>
      <c r="H88" s="30"/>
      <c r="I88" s="30"/>
      <c r="J88" s="31"/>
      <c r="K88" s="31" t="str">
        <f t="shared" ca="1" si="20"/>
        <v/>
      </c>
      <c r="L88" s="168" t="str">
        <f t="shared" ca="1" si="21"/>
        <v/>
      </c>
      <c r="M88" s="169" t="str">
        <f t="shared" ca="1" si="22"/>
        <v/>
      </c>
      <c r="N88" s="170" t="str">
        <f t="shared" ca="1" si="23"/>
        <v>IfcColumn</v>
      </c>
    </row>
    <row r="89" spans="1:14" x14ac:dyDescent="0.25">
      <c r="A89" s="15" t="str">
        <f t="shared" ca="1" si="26"/>
        <v>Columns</v>
      </c>
      <c r="B89" s="16" t="str">
        <f t="shared" ca="1" si="26"/>
        <v>Column Coverings</v>
      </c>
      <c r="C89" s="127" t="str">
        <f t="shared" ca="1" si="17"/>
        <v>IfcColumn</v>
      </c>
      <c r="D89" s="17" t="str">
        <f t="shared" ca="1" si="25"/>
        <v/>
      </c>
      <c r="E89" s="172" t="str">
        <f t="shared" ca="1" si="18"/>
        <v>&gt;&gt;</v>
      </c>
      <c r="F89" s="130" t="str">
        <f t="shared" ca="1" si="24"/>
        <v>IfcColumn</v>
      </c>
      <c r="G89" s="130" t="str">
        <f t="shared" ca="1" si="19"/>
        <v>ColumnsColumn Coverings</v>
      </c>
      <c r="H89" s="30"/>
      <c r="I89" s="30"/>
      <c r="J89" s="31"/>
      <c r="K89" s="31" t="str">
        <f t="shared" ca="1" si="20"/>
        <v/>
      </c>
      <c r="L89" s="168" t="str">
        <f t="shared" ca="1" si="21"/>
        <v/>
      </c>
      <c r="M89" s="169" t="str">
        <f t="shared" ca="1" si="22"/>
        <v/>
      </c>
      <c r="N89" s="170" t="str">
        <f t="shared" ca="1" si="23"/>
        <v>IfcColumn</v>
      </c>
    </row>
    <row r="90" spans="1:14" x14ac:dyDescent="0.25">
      <c r="A90" s="15" t="str">
        <f t="shared" ca="1" si="26"/>
        <v>Columns</v>
      </c>
      <c r="B90" s="16" t="str">
        <f t="shared" ca="1" si="26"/>
        <v>Connection Zones</v>
      </c>
      <c r="C90" s="127" t="str">
        <f t="shared" ca="1" si="17"/>
        <v>IfcColumn</v>
      </c>
      <c r="D90" s="17" t="str">
        <f t="shared" ca="1" si="25"/>
        <v/>
      </c>
      <c r="E90" s="172" t="str">
        <f t="shared" ca="1" si="18"/>
        <v>&gt;&gt;</v>
      </c>
      <c r="F90" s="130" t="str">
        <f t="shared" ca="1" si="24"/>
        <v>IfcColumn</v>
      </c>
      <c r="G90" s="130" t="str">
        <f t="shared" ca="1" si="19"/>
        <v>ColumnsConnection Zones</v>
      </c>
      <c r="H90" s="30"/>
      <c r="I90" s="30"/>
      <c r="J90" s="31"/>
      <c r="K90" s="31" t="str">
        <f t="shared" ca="1" si="20"/>
        <v/>
      </c>
      <c r="L90" s="168" t="str">
        <f t="shared" ca="1" si="21"/>
        <v/>
      </c>
      <c r="M90" s="169" t="str">
        <f t="shared" ca="1" si="22"/>
        <v/>
      </c>
      <c r="N90" s="170" t="str">
        <f t="shared" ca="1" si="23"/>
        <v>IfcColumn</v>
      </c>
    </row>
    <row r="91" spans="1:14" x14ac:dyDescent="0.25">
      <c r="A91" s="15" t="str">
        <f t="shared" ca="1" si="26"/>
        <v>Columns</v>
      </c>
      <c r="B91" s="16" t="str">
        <f t="shared" ca="1" si="26"/>
        <v>Hidden Lines</v>
      </c>
      <c r="C91" s="127" t="str">
        <f t="shared" ca="1" si="17"/>
        <v/>
      </c>
      <c r="D91" s="17" t="str">
        <f t="shared" ca="1" si="25"/>
        <v/>
      </c>
      <c r="E91" s="172" t="str">
        <f t="shared" ca="1" si="18"/>
        <v/>
      </c>
      <c r="F91" s="130" t="str">
        <f t="shared" ca="1" si="24"/>
        <v/>
      </c>
      <c r="G91" s="130" t="str">
        <f t="shared" ca="1" si="19"/>
        <v>ColumnsHidden Lines</v>
      </c>
      <c r="H91" s="30"/>
      <c r="I91" s="30"/>
      <c r="J91" s="31"/>
      <c r="K91" s="31" t="str">
        <f t="shared" ca="1" si="20"/>
        <v/>
      </c>
      <c r="L91" s="168" t="str">
        <f t="shared" ca="1" si="21"/>
        <v/>
      </c>
      <c r="M91" s="169" t="str">
        <f t="shared" ca="1" si="22"/>
        <v/>
      </c>
      <c r="N91" s="170" t="str">
        <f t="shared" ca="1" si="23"/>
        <v/>
      </c>
    </row>
    <row r="92" spans="1:14" x14ac:dyDescent="0.25">
      <c r="A92" s="15" t="str">
        <f t="shared" ca="1" si="26"/>
        <v>Columns</v>
      </c>
      <c r="B92" s="16" t="str">
        <f t="shared" ca="1" si="26"/>
        <v>Maintenance Zones</v>
      </c>
      <c r="C92" s="127" t="str">
        <f t="shared" ca="1" si="17"/>
        <v/>
      </c>
      <c r="D92" s="17" t="str">
        <f t="shared" ca="1" si="25"/>
        <v/>
      </c>
      <c r="E92" s="172" t="str">
        <f t="shared" ca="1" si="18"/>
        <v/>
      </c>
      <c r="F92" s="130" t="str">
        <f t="shared" ca="1" si="24"/>
        <v/>
      </c>
      <c r="G92" s="130" t="str">
        <f t="shared" ca="1" si="19"/>
        <v>ColumnsMaintenance Zones</v>
      </c>
      <c r="H92" s="30"/>
      <c r="I92" s="30"/>
      <c r="J92" s="31"/>
      <c r="K92" s="31" t="str">
        <f t="shared" ca="1" si="20"/>
        <v/>
      </c>
      <c r="L92" s="168" t="str">
        <f t="shared" ca="1" si="21"/>
        <v/>
      </c>
      <c r="M92" s="169" t="str">
        <f t="shared" ca="1" si="22"/>
        <v/>
      </c>
      <c r="N92" s="170" t="str">
        <f t="shared" ca="1" si="23"/>
        <v/>
      </c>
    </row>
    <row r="93" spans="1:14" x14ac:dyDescent="0.25">
      <c r="A93" s="15" t="str">
        <f t="shared" ca="1" si="26"/>
        <v>Columns</v>
      </c>
      <c r="B93" s="16" t="str">
        <f t="shared" ca="1" si="26"/>
        <v>Placement Zones</v>
      </c>
      <c r="C93" s="127" t="str">
        <f t="shared" ca="1" si="17"/>
        <v/>
      </c>
      <c r="D93" s="17" t="str">
        <f t="shared" ca="1" si="25"/>
        <v/>
      </c>
      <c r="E93" s="172" t="str">
        <f t="shared" ca="1" si="18"/>
        <v/>
      </c>
      <c r="F93" s="130" t="str">
        <f t="shared" ca="1" si="24"/>
        <v/>
      </c>
      <c r="G93" s="130" t="str">
        <f t="shared" ca="1" si="19"/>
        <v>ColumnsPlacement Zones</v>
      </c>
      <c r="H93" s="30"/>
      <c r="I93" s="30"/>
      <c r="J93" s="31"/>
      <c r="K93" s="31" t="str">
        <f t="shared" ca="1" si="20"/>
        <v/>
      </c>
      <c r="L93" s="168" t="str">
        <f t="shared" ca="1" si="21"/>
        <v/>
      </c>
      <c r="M93" s="169" t="str">
        <f t="shared" ca="1" si="22"/>
        <v/>
      </c>
      <c r="N93" s="170" t="str">
        <f t="shared" ca="1" si="23"/>
        <v/>
      </c>
    </row>
    <row r="94" spans="1:14" x14ac:dyDescent="0.25">
      <c r="A94" s="15" t="str">
        <f t="shared" ca="1" si="26"/>
        <v>Communication Devices</v>
      </c>
      <c r="B94" s="16">
        <f t="shared" ca="1" si="26"/>
        <v>0</v>
      </c>
      <c r="C94" s="127" t="str">
        <f t="shared" ca="1" si="17"/>
        <v>IfcAudioVisualAppliance</v>
      </c>
      <c r="D94" s="17" t="str">
        <f t="shared" ca="1" si="25"/>
        <v/>
      </c>
      <c r="E94" s="172" t="str">
        <f t="shared" ca="1" si="18"/>
        <v>&gt;&gt;</v>
      </c>
      <c r="F94" s="130" t="str">
        <f t="shared" ca="1" si="24"/>
        <v>IfcAudioVisualAppliance</v>
      </c>
      <c r="G94" s="130" t="str">
        <f t="shared" ca="1" si="19"/>
        <v>Communication Devices</v>
      </c>
      <c r="H94" s="30"/>
      <c r="I94" s="30"/>
      <c r="J94" s="31"/>
      <c r="K94" s="31" t="str">
        <f t="shared" ca="1" si="20"/>
        <v/>
      </c>
      <c r="L94" s="168" t="str">
        <f t="shared" ca="1" si="21"/>
        <v/>
      </c>
      <c r="M94" s="169" t="str">
        <f t="shared" ca="1" si="22"/>
        <v>IfcAudioVisualAppliance</v>
      </c>
      <c r="N94" s="170" t="str">
        <f t="shared" ca="1" si="23"/>
        <v>IfcBuildingElementProxy</v>
      </c>
    </row>
    <row r="95" spans="1:14" x14ac:dyDescent="0.25">
      <c r="A95" s="15" t="str">
        <f t="shared" ca="1" si="26"/>
        <v>Communication Devices</v>
      </c>
      <c r="B95" s="16" t="str">
        <f t="shared" ca="1" si="26"/>
        <v>Bounding Boxes</v>
      </c>
      <c r="C95" s="127" t="str">
        <f t="shared" ca="1" si="17"/>
        <v>IfcAudioVisualAppliance</v>
      </c>
      <c r="D95" s="17" t="str">
        <f t="shared" ca="1" si="25"/>
        <v/>
      </c>
      <c r="E95" s="172" t="str">
        <f t="shared" ca="1" si="18"/>
        <v>&gt;&gt;</v>
      </c>
      <c r="F95" s="130" t="str">
        <f t="shared" ca="1" si="24"/>
        <v>IfcAudioVisualAppliance</v>
      </c>
      <c r="G95" s="130" t="str">
        <f t="shared" ca="1" si="19"/>
        <v>Communication DevicesBounding Boxes</v>
      </c>
      <c r="H95" s="30"/>
      <c r="I95" s="30"/>
      <c r="J95" s="31"/>
      <c r="K95" s="31" t="str">
        <f t="shared" ca="1" si="20"/>
        <v/>
      </c>
      <c r="L95" s="168" t="str">
        <f t="shared" ca="1" si="21"/>
        <v/>
      </c>
      <c r="M95" s="169" t="str">
        <f t="shared" ca="1" si="22"/>
        <v>IfcAudioVisualAppliance</v>
      </c>
      <c r="N95" s="170" t="str">
        <f t="shared" ca="1" si="23"/>
        <v>IfcBuildingElementProxy</v>
      </c>
    </row>
    <row r="96" spans="1:14" x14ac:dyDescent="0.25">
      <c r="A96" s="15" t="str">
        <f t="shared" ca="1" si="26"/>
        <v>Communication Devices</v>
      </c>
      <c r="B96" s="16" t="str">
        <f t="shared" ca="1" si="26"/>
        <v>Building Management Devices</v>
      </c>
      <c r="C96" s="127" t="str">
        <f t="shared" ca="1" si="17"/>
        <v>IfcAudioVisualAppliance</v>
      </c>
      <c r="D96" s="17" t="str">
        <f t="shared" ca="1" si="25"/>
        <v/>
      </c>
      <c r="E96" s="172" t="str">
        <f t="shared" ca="1" si="18"/>
        <v>&gt;&gt;</v>
      </c>
      <c r="F96" s="130" t="str">
        <f t="shared" ca="1" si="24"/>
        <v>IfcAudioVisualAppliance</v>
      </c>
      <c r="G96" s="130" t="str">
        <f t="shared" ca="1" si="19"/>
        <v>Communication DevicesBuilding Management Devices</v>
      </c>
      <c r="H96" s="30"/>
      <c r="I96" s="30"/>
      <c r="J96" s="31"/>
      <c r="K96" s="31" t="str">
        <f t="shared" ca="1" si="20"/>
        <v/>
      </c>
      <c r="L96" s="168" t="str">
        <f t="shared" ca="1" si="21"/>
        <v/>
      </c>
      <c r="M96" s="169" t="str">
        <f t="shared" ca="1" si="22"/>
        <v>IfcAudioVisualAppliance</v>
      </c>
      <c r="N96" s="170" t="str">
        <f t="shared" ca="1" si="23"/>
        <v>IfcBuildingElementProxy</v>
      </c>
    </row>
    <row r="97" spans="1:14" x14ac:dyDescent="0.25">
      <c r="A97" s="15" t="str">
        <f t="shared" ca="1" si="26"/>
        <v>Communication Devices</v>
      </c>
      <c r="B97" s="16" t="str">
        <f t="shared" ca="1" si="26"/>
        <v>Clearance Zones</v>
      </c>
      <c r="C97" s="127" t="str">
        <f t="shared" ca="1" si="17"/>
        <v>IfcAnnotation</v>
      </c>
      <c r="D97" s="17" t="str">
        <f t="shared" ca="1" si="25"/>
        <v/>
      </c>
      <c r="E97" s="172" t="str">
        <f t="shared" ca="1" si="18"/>
        <v>&gt;&gt;</v>
      </c>
      <c r="F97" s="130" t="str">
        <f t="shared" ca="1" si="24"/>
        <v>IfcAnnotation</v>
      </c>
      <c r="G97" s="130" t="str">
        <f t="shared" ca="1" si="19"/>
        <v>Communication DevicesClearance Zones</v>
      </c>
      <c r="H97" s="30"/>
      <c r="I97" s="30"/>
      <c r="J97" s="31"/>
      <c r="K97" s="31" t="str">
        <f t="shared" ca="1" si="20"/>
        <v/>
      </c>
      <c r="L97" s="168" t="str">
        <f t="shared" ca="1" si="21"/>
        <v/>
      </c>
      <c r="M97" s="169" t="str">
        <f t="shared" ca="1" si="22"/>
        <v>IfcAnnotation</v>
      </c>
      <c r="N97" s="170" t="str">
        <f t="shared" ca="1" si="23"/>
        <v>IfcBuildingElementProxy</v>
      </c>
    </row>
    <row r="98" spans="1:14" x14ac:dyDescent="0.25">
      <c r="A98" s="15" t="str">
        <f t="shared" ca="1" si="26"/>
        <v>Communication Devices</v>
      </c>
      <c r="B98" s="16" t="str">
        <f t="shared" ca="1" si="26"/>
        <v>Communication Devices</v>
      </c>
      <c r="C98" s="127" t="str">
        <f t="shared" ca="1" si="17"/>
        <v>IfcAnnotation</v>
      </c>
      <c r="D98" s="17" t="str">
        <f t="shared" ca="1" si="25"/>
        <v/>
      </c>
      <c r="E98" s="172" t="str">
        <f t="shared" ca="1" si="18"/>
        <v>&gt;&gt;</v>
      </c>
      <c r="F98" s="130" t="str">
        <f t="shared" ca="1" si="24"/>
        <v>IfcAnnotation</v>
      </c>
      <c r="G98" s="130" t="str">
        <f t="shared" ca="1" si="19"/>
        <v>Communication DevicesCommunication Devices</v>
      </c>
      <c r="H98" s="30"/>
      <c r="I98" s="30"/>
      <c r="J98" s="31"/>
      <c r="K98" s="31" t="str">
        <f t="shared" ca="1" si="20"/>
        <v/>
      </c>
      <c r="L98" s="168" t="str">
        <f t="shared" ca="1" si="21"/>
        <v/>
      </c>
      <c r="M98" s="169" t="str">
        <f t="shared" ca="1" si="22"/>
        <v>IfcAnnotation</v>
      </c>
      <c r="N98" s="170" t="str">
        <f t="shared" ca="1" si="23"/>
        <v>IfcBuildingElementProxy</v>
      </c>
    </row>
    <row r="99" spans="1:14" x14ac:dyDescent="0.25">
      <c r="A99" s="15" t="str">
        <f t="shared" ca="1" si="26"/>
        <v>Communication Devices</v>
      </c>
      <c r="B99" s="16" t="str">
        <f t="shared" ca="1" si="26"/>
        <v>Connection Zones</v>
      </c>
      <c r="C99" s="127" t="str">
        <f t="shared" ca="1" si="17"/>
        <v>IfcAnnotation</v>
      </c>
      <c r="D99" s="17" t="str">
        <f t="shared" ca="1" si="25"/>
        <v/>
      </c>
      <c r="E99" s="172" t="str">
        <f t="shared" ca="1" si="18"/>
        <v>&gt;&gt;</v>
      </c>
      <c r="F99" s="130" t="str">
        <f t="shared" ca="1" si="24"/>
        <v>IfcAnnotation</v>
      </c>
      <c r="G99" s="130" t="str">
        <f t="shared" ca="1" si="19"/>
        <v>Communication DevicesConnection Zones</v>
      </c>
      <c r="H99" s="30"/>
      <c r="I99" s="30"/>
      <c r="J99" s="31"/>
      <c r="K99" s="31" t="str">
        <f t="shared" ca="1" si="20"/>
        <v/>
      </c>
      <c r="L99" s="168" t="str">
        <f t="shared" ca="1" si="21"/>
        <v/>
      </c>
      <c r="M99" s="169" t="str">
        <f t="shared" ca="1" si="22"/>
        <v>IfcAnnotation</v>
      </c>
      <c r="N99" s="170" t="str">
        <f t="shared" ca="1" si="23"/>
        <v>IfcBuildingElementProxy</v>
      </c>
    </row>
    <row r="100" spans="1:14" x14ac:dyDescent="0.25">
      <c r="A100" s="15" t="str">
        <f t="shared" ca="1" si="26"/>
        <v>Communication Devices</v>
      </c>
      <c r="B100" s="16" t="str">
        <f t="shared" ca="1" si="26"/>
        <v>Hidden Lines</v>
      </c>
      <c r="C100" s="127" t="str">
        <f t="shared" ca="1" si="17"/>
        <v>IfcAnnotation</v>
      </c>
      <c r="D100" s="17" t="str">
        <f t="shared" ca="1" si="25"/>
        <v/>
      </c>
      <c r="E100" s="172" t="str">
        <f t="shared" ca="1" si="18"/>
        <v>&gt;&gt;</v>
      </c>
      <c r="F100" s="130" t="str">
        <f t="shared" ca="1" si="24"/>
        <v>IfcAnnotation</v>
      </c>
      <c r="G100" s="130" t="str">
        <f t="shared" ca="1" si="19"/>
        <v>Communication DevicesHidden Lines</v>
      </c>
      <c r="H100" s="30"/>
      <c r="I100" s="30"/>
      <c r="J100" s="31"/>
      <c r="K100" s="31" t="str">
        <f t="shared" ca="1" si="20"/>
        <v/>
      </c>
      <c r="L100" s="168" t="str">
        <f t="shared" ca="1" si="21"/>
        <v/>
      </c>
      <c r="M100" s="169" t="str">
        <f t="shared" ca="1" si="22"/>
        <v>IfcAnnotation</v>
      </c>
      <c r="N100" s="170" t="str">
        <f t="shared" ca="1" si="23"/>
        <v>IfcBuildingElementProxy</v>
      </c>
    </row>
    <row r="101" spans="1:14" x14ac:dyDescent="0.25">
      <c r="A101" s="15" t="str">
        <f t="shared" ca="1" si="26"/>
        <v>Communication Devices</v>
      </c>
      <c r="B101" s="16" t="str">
        <f t="shared" ca="1" si="26"/>
        <v>Maintenance Zones</v>
      </c>
      <c r="C101" s="127" t="str">
        <f t="shared" ca="1" si="17"/>
        <v>IfcAnnotation</v>
      </c>
      <c r="D101" s="17" t="str">
        <f t="shared" ca="1" si="25"/>
        <v/>
      </c>
      <c r="E101" s="172" t="str">
        <f t="shared" ca="1" si="18"/>
        <v>&gt;&gt;</v>
      </c>
      <c r="F101" s="130" t="str">
        <f t="shared" ca="1" si="24"/>
        <v>IfcAnnotation</v>
      </c>
      <c r="G101" s="130" t="str">
        <f t="shared" ca="1" si="19"/>
        <v>Communication DevicesMaintenance Zones</v>
      </c>
      <c r="H101" s="30"/>
      <c r="I101" s="30"/>
      <c r="J101" s="31"/>
      <c r="K101" s="31" t="str">
        <f t="shared" ca="1" si="20"/>
        <v/>
      </c>
      <c r="L101" s="168" t="str">
        <f t="shared" ca="1" si="21"/>
        <v/>
      </c>
      <c r="M101" s="169" t="str">
        <f t="shared" ca="1" si="22"/>
        <v>IfcAnnotation</v>
      </c>
      <c r="N101" s="170" t="str">
        <f t="shared" ca="1" si="23"/>
        <v>IfcBuildingElementProxy</v>
      </c>
    </row>
    <row r="102" spans="1:14" x14ac:dyDescent="0.25">
      <c r="A102" s="15" t="str">
        <f t="shared" ca="1" si="26"/>
        <v>Communication Devices</v>
      </c>
      <c r="B102" s="16" t="str">
        <f t="shared" ca="1" si="26"/>
        <v>Multimedia Devices</v>
      </c>
      <c r="C102" s="127" t="str">
        <f t="shared" ca="1" si="17"/>
        <v>IfcAnnotation</v>
      </c>
      <c r="D102" s="17" t="str">
        <f t="shared" ca="1" si="25"/>
        <v/>
      </c>
      <c r="E102" s="172" t="str">
        <f t="shared" ca="1" si="18"/>
        <v>&gt;&gt;</v>
      </c>
      <c r="F102" s="130" t="str">
        <f t="shared" ca="1" si="24"/>
        <v>IfcAnnotation</v>
      </c>
      <c r="G102" s="130" t="str">
        <f t="shared" ca="1" si="19"/>
        <v>Communication DevicesMultimedia Devices</v>
      </c>
      <c r="H102" s="30"/>
      <c r="I102" s="30"/>
      <c r="J102" s="31"/>
      <c r="K102" s="31" t="str">
        <f t="shared" ca="1" si="20"/>
        <v/>
      </c>
      <c r="L102" s="168" t="str">
        <f t="shared" ca="1" si="21"/>
        <v/>
      </c>
      <c r="M102" s="169" t="str">
        <f t="shared" ca="1" si="22"/>
        <v>IfcAnnotation</v>
      </c>
      <c r="N102" s="170" t="str">
        <f t="shared" ca="1" si="23"/>
        <v>IfcBuildingElementProxy</v>
      </c>
    </row>
    <row r="103" spans="1:14" x14ac:dyDescent="0.25">
      <c r="A103" s="15" t="str">
        <f t="shared" ca="1" si="26"/>
        <v>Communication Devices</v>
      </c>
      <c r="B103" s="16" t="str">
        <f t="shared" ca="1" si="26"/>
        <v>Placement Zones</v>
      </c>
      <c r="C103" s="127" t="str">
        <f t="shared" ca="1" si="17"/>
        <v>IfcAnnotation</v>
      </c>
      <c r="D103" s="17" t="str">
        <f t="shared" ca="1" si="25"/>
        <v/>
      </c>
      <c r="E103" s="172" t="str">
        <f t="shared" ca="1" si="18"/>
        <v>&gt;&gt;</v>
      </c>
      <c r="F103" s="130" t="str">
        <f t="shared" ca="1" si="24"/>
        <v>IfcAnnotation</v>
      </c>
      <c r="G103" s="130" t="str">
        <f t="shared" ca="1" si="19"/>
        <v>Communication DevicesPlacement Zones</v>
      </c>
      <c r="H103" s="30"/>
      <c r="I103" s="30"/>
      <c r="J103" s="31"/>
      <c r="K103" s="31" t="str">
        <f t="shared" ca="1" si="20"/>
        <v/>
      </c>
      <c r="L103" s="168" t="str">
        <f t="shared" ca="1" si="21"/>
        <v/>
      </c>
      <c r="M103" s="169" t="str">
        <f t="shared" ca="1" si="22"/>
        <v>IfcAnnotation</v>
      </c>
      <c r="N103" s="170" t="str">
        <f t="shared" ca="1" si="23"/>
        <v>IfcBuildingElementProxy</v>
      </c>
    </row>
    <row r="104" spans="1:14" x14ac:dyDescent="0.25">
      <c r="A104" s="15" t="str">
        <f t="shared" ca="1" si="26"/>
        <v>Conduit Fittings</v>
      </c>
      <c r="B104" s="16">
        <f t="shared" ca="1" si="26"/>
        <v>0</v>
      </c>
      <c r="C104" s="127" t="str">
        <f t="shared" ca="1" si="17"/>
        <v>IFCCableCarrierFitting</v>
      </c>
      <c r="D104" s="17" t="str">
        <f t="shared" ca="1" si="25"/>
        <v/>
      </c>
      <c r="E104" s="172" t="str">
        <f t="shared" ca="1" si="18"/>
        <v>&gt;&gt;</v>
      </c>
      <c r="F104" s="130" t="str">
        <f t="shared" ca="1" si="24"/>
        <v>IFCCableCarrierFitting</v>
      </c>
      <c r="G104" s="130" t="str">
        <f t="shared" ca="1" si="19"/>
        <v>Conduit Fittings</v>
      </c>
      <c r="H104" s="30"/>
      <c r="I104" s="30"/>
      <c r="J104" s="31"/>
      <c r="K104" s="31" t="str">
        <f t="shared" ca="1" si="20"/>
        <v/>
      </c>
      <c r="L104" s="168" t="str">
        <f t="shared" ca="1" si="21"/>
        <v/>
      </c>
      <c r="M104" s="169" t="str">
        <f t="shared" ca="1" si="22"/>
        <v>IFCCableCarrierFitting</v>
      </c>
      <c r="N104" s="170" t="str">
        <f t="shared" ca="1" si="23"/>
        <v>IFCCableCarrierFitting</v>
      </c>
    </row>
    <row r="105" spans="1:14" x14ac:dyDescent="0.25">
      <c r="A105" s="15" t="str">
        <f t="shared" ca="1" si="26"/>
        <v>Conduit Fittings</v>
      </c>
      <c r="B105" s="16" t="str">
        <f t="shared" ca="1" si="26"/>
        <v>Bounding Boxes</v>
      </c>
      <c r="C105" s="127" t="str">
        <f t="shared" ca="1" si="17"/>
        <v>IFCCableCarrierFitting</v>
      </c>
      <c r="D105" s="17" t="str">
        <f t="shared" ca="1" si="25"/>
        <v/>
      </c>
      <c r="E105" s="172" t="str">
        <f t="shared" ca="1" si="18"/>
        <v>&gt;&gt;</v>
      </c>
      <c r="F105" s="130" t="str">
        <f t="shared" ca="1" si="24"/>
        <v>IFCCableCarrierFitting</v>
      </c>
      <c r="G105" s="130" t="str">
        <f t="shared" ca="1" si="19"/>
        <v>Conduit FittingsBounding Boxes</v>
      </c>
      <c r="H105" s="30"/>
      <c r="I105" s="30"/>
      <c r="J105" s="31"/>
      <c r="K105" s="31" t="str">
        <f t="shared" ca="1" si="20"/>
        <v/>
      </c>
      <c r="L105" s="168" t="str">
        <f t="shared" ca="1" si="21"/>
        <v/>
      </c>
      <c r="M105" s="169" t="str">
        <f t="shared" ca="1" si="22"/>
        <v>IFCCableCarrierFitting</v>
      </c>
      <c r="N105" s="170" t="str">
        <f t="shared" ca="1" si="23"/>
        <v>IFCCableCarrierFitting</v>
      </c>
    </row>
    <row r="106" spans="1:14" x14ac:dyDescent="0.25">
      <c r="A106" s="15" t="str">
        <f t="shared" ca="1" si="26"/>
        <v>Conduit Fittings</v>
      </c>
      <c r="B106" s="16" t="str">
        <f t="shared" ca="1" si="26"/>
        <v>Center line</v>
      </c>
      <c r="C106" s="127" t="str">
        <f t="shared" ca="1" si="17"/>
        <v/>
      </c>
      <c r="D106" s="17" t="str">
        <f t="shared" ca="1" si="25"/>
        <v/>
      </c>
      <c r="E106" s="172" t="str">
        <f t="shared" ca="1" si="18"/>
        <v/>
      </c>
      <c r="F106" s="130" t="str">
        <f t="shared" ca="1" si="24"/>
        <v/>
      </c>
      <c r="G106" s="130" t="str">
        <f t="shared" ca="1" si="19"/>
        <v>Conduit FittingsCenter line</v>
      </c>
      <c r="H106" s="30"/>
      <c r="I106" s="30"/>
      <c r="J106" s="31"/>
      <c r="K106" s="31" t="str">
        <f t="shared" ca="1" si="20"/>
        <v/>
      </c>
      <c r="L106" s="168" t="str">
        <f t="shared" ca="1" si="21"/>
        <v/>
      </c>
      <c r="M106" s="169" t="str">
        <f t="shared" ca="1" si="22"/>
        <v/>
      </c>
      <c r="N106" s="170" t="str">
        <f t="shared" ca="1" si="23"/>
        <v/>
      </c>
    </row>
    <row r="107" spans="1:14" x14ac:dyDescent="0.25">
      <c r="A107" s="15" t="str">
        <f t="shared" ref="A107:B126" ca="1" si="27">INDIRECT(ADDRESS(ROW(),COLUMN(),1,1,exp_user),TRUE)</f>
        <v>Conduit Fittings</v>
      </c>
      <c r="B107" s="16" t="str">
        <f t="shared" ca="1" si="27"/>
        <v>Clearance Zones</v>
      </c>
      <c r="C107" s="127" t="str">
        <f t="shared" ca="1" si="17"/>
        <v>IfcAnnotation</v>
      </c>
      <c r="D107" s="17" t="str">
        <f t="shared" ca="1" si="25"/>
        <v/>
      </c>
      <c r="E107" s="172" t="str">
        <f t="shared" ca="1" si="18"/>
        <v>&gt;&gt;</v>
      </c>
      <c r="F107" s="130" t="str">
        <f t="shared" ca="1" si="24"/>
        <v>IfcAnnotation</v>
      </c>
      <c r="G107" s="130" t="str">
        <f t="shared" ca="1" si="19"/>
        <v>Conduit FittingsClearance Zones</v>
      </c>
      <c r="H107" s="30"/>
      <c r="I107" s="30"/>
      <c r="J107" s="31"/>
      <c r="K107" s="31" t="str">
        <f t="shared" ca="1" si="20"/>
        <v/>
      </c>
      <c r="L107" s="168" t="str">
        <f t="shared" ca="1" si="21"/>
        <v/>
      </c>
      <c r="M107" s="169" t="str">
        <f t="shared" ca="1" si="22"/>
        <v>IfcAnnotation</v>
      </c>
      <c r="N107" s="170" t="str">
        <f t="shared" ca="1" si="23"/>
        <v/>
      </c>
    </row>
    <row r="108" spans="1:14" x14ac:dyDescent="0.25">
      <c r="A108" s="15" t="str">
        <f t="shared" ca="1" si="27"/>
        <v>Conduit Fittings</v>
      </c>
      <c r="B108" s="16" t="str">
        <f t="shared" ca="1" si="27"/>
        <v>Connection Zones</v>
      </c>
      <c r="C108" s="127" t="str">
        <f t="shared" ca="1" si="17"/>
        <v>IfcAnnotation</v>
      </c>
      <c r="D108" s="17" t="str">
        <f t="shared" ca="1" si="25"/>
        <v/>
      </c>
      <c r="E108" s="172" t="str">
        <f t="shared" ca="1" si="18"/>
        <v>&gt;&gt;</v>
      </c>
      <c r="F108" s="130" t="str">
        <f t="shared" ca="1" si="24"/>
        <v>IfcAnnotation</v>
      </c>
      <c r="G108" s="130" t="str">
        <f t="shared" ca="1" si="19"/>
        <v>Conduit FittingsConnection Zones</v>
      </c>
      <c r="H108" s="30"/>
      <c r="I108" s="30"/>
      <c r="J108" s="31"/>
      <c r="K108" s="31" t="str">
        <f t="shared" ca="1" si="20"/>
        <v/>
      </c>
      <c r="L108" s="168" t="str">
        <f t="shared" ca="1" si="21"/>
        <v/>
      </c>
      <c r="M108" s="169" t="str">
        <f t="shared" ca="1" si="22"/>
        <v>IfcAnnotation</v>
      </c>
      <c r="N108" s="170" t="str">
        <f t="shared" ca="1" si="23"/>
        <v/>
      </c>
    </row>
    <row r="109" spans="1:14" x14ac:dyDescent="0.25">
      <c r="A109" s="15" t="str">
        <f t="shared" ca="1" si="27"/>
        <v>Conduit Fittings</v>
      </c>
      <c r="B109" s="16" t="str">
        <f t="shared" ca="1" si="27"/>
        <v>Fittings</v>
      </c>
      <c r="C109" s="127" t="str">
        <f t="shared" ca="1" si="17"/>
        <v>IFCCableCarrierFittingType</v>
      </c>
      <c r="D109" s="17" t="str">
        <f t="shared" ca="1" si="25"/>
        <v/>
      </c>
      <c r="E109" s="172" t="str">
        <f t="shared" ca="1" si="18"/>
        <v>&gt;&gt;</v>
      </c>
      <c r="F109" s="130" t="str">
        <f t="shared" ca="1" si="24"/>
        <v>IFCCableCarrierFittingType</v>
      </c>
      <c r="G109" s="130" t="str">
        <f t="shared" ca="1" si="19"/>
        <v>Conduit FittingsFittings</v>
      </c>
      <c r="H109" s="30"/>
      <c r="I109" s="30"/>
      <c r="J109" s="31"/>
      <c r="K109" s="31" t="str">
        <f t="shared" ca="1" si="20"/>
        <v/>
      </c>
      <c r="L109" s="168" t="str">
        <f t="shared" ca="1" si="21"/>
        <v/>
      </c>
      <c r="M109" s="169" t="str">
        <f t="shared" ca="1" si="22"/>
        <v>IFCCableCarrierFittingType</v>
      </c>
      <c r="N109" s="170" t="str">
        <f t="shared" ca="1" si="23"/>
        <v/>
      </c>
    </row>
    <row r="110" spans="1:14" x14ac:dyDescent="0.25">
      <c r="A110" s="15" t="str">
        <f t="shared" ca="1" si="27"/>
        <v>Conduit Fittings</v>
      </c>
      <c r="B110" s="16" t="str">
        <f t="shared" ca="1" si="27"/>
        <v>Maintenance Zones</v>
      </c>
      <c r="C110" s="127" t="str">
        <f t="shared" ca="1" si="17"/>
        <v>IFCCableCarrierFittingType</v>
      </c>
      <c r="D110" s="17" t="str">
        <f t="shared" ca="1" si="25"/>
        <v/>
      </c>
      <c r="E110" s="172" t="str">
        <f t="shared" ca="1" si="18"/>
        <v>&gt;&gt;</v>
      </c>
      <c r="F110" s="130" t="str">
        <f t="shared" ca="1" si="24"/>
        <v>IFCCableCarrierFittingType</v>
      </c>
      <c r="G110" s="130" t="str">
        <f t="shared" ca="1" si="19"/>
        <v>Conduit FittingsMaintenance Zones</v>
      </c>
      <c r="H110" s="30"/>
      <c r="I110" s="30"/>
      <c r="J110" s="31"/>
      <c r="K110" s="31" t="str">
        <f t="shared" ca="1" si="20"/>
        <v/>
      </c>
      <c r="L110" s="168" t="str">
        <f t="shared" ca="1" si="21"/>
        <v/>
      </c>
      <c r="M110" s="169" t="str">
        <f t="shared" ca="1" si="22"/>
        <v>IFCCableCarrierFittingType</v>
      </c>
      <c r="N110" s="170" t="str">
        <f t="shared" ca="1" si="23"/>
        <v/>
      </c>
    </row>
    <row r="111" spans="1:14" x14ac:dyDescent="0.25">
      <c r="A111" s="15" t="str">
        <f t="shared" ca="1" si="27"/>
        <v>Conduit Fittings</v>
      </c>
      <c r="B111" s="16" t="str">
        <f t="shared" ca="1" si="27"/>
        <v>Placement Zones</v>
      </c>
      <c r="C111" s="127" t="str">
        <f t="shared" ca="1" si="17"/>
        <v>IFCCableCarrierFittingType</v>
      </c>
      <c r="D111" s="17" t="str">
        <f t="shared" ca="1" si="25"/>
        <v/>
      </c>
      <c r="E111" s="172" t="str">
        <f t="shared" ca="1" si="18"/>
        <v>&gt;&gt;</v>
      </c>
      <c r="F111" s="130" t="str">
        <f t="shared" ca="1" si="24"/>
        <v>IFCCableCarrierFittingType</v>
      </c>
      <c r="G111" s="130" t="str">
        <f t="shared" ca="1" si="19"/>
        <v>Conduit FittingsPlacement Zones</v>
      </c>
      <c r="H111" s="30"/>
      <c r="I111" s="30"/>
      <c r="J111" s="31"/>
      <c r="K111" s="31" t="str">
        <f t="shared" ca="1" si="20"/>
        <v/>
      </c>
      <c r="L111" s="168" t="str">
        <f t="shared" ca="1" si="21"/>
        <v/>
      </c>
      <c r="M111" s="169" t="str">
        <f t="shared" ca="1" si="22"/>
        <v>IFCCableCarrierFittingType</v>
      </c>
      <c r="N111" s="170" t="str">
        <f t="shared" ca="1" si="23"/>
        <v/>
      </c>
    </row>
    <row r="112" spans="1:14" x14ac:dyDescent="0.25">
      <c r="A112" s="15" t="str">
        <f t="shared" ca="1" si="27"/>
        <v>Conduits</v>
      </c>
      <c r="B112" s="16">
        <f t="shared" ca="1" si="27"/>
        <v>0</v>
      </c>
      <c r="C112" s="127" t="str">
        <f t="shared" ca="1" si="17"/>
        <v>IFCCableCarrierSegment</v>
      </c>
      <c r="D112" s="17" t="str">
        <f t="shared" ca="1" si="25"/>
        <v/>
      </c>
      <c r="E112" s="172" t="str">
        <f t="shared" ca="1" si="18"/>
        <v>&gt;&gt;</v>
      </c>
      <c r="F112" s="130" t="str">
        <f t="shared" ca="1" si="24"/>
        <v>IFCCableCarrierSegment</v>
      </c>
      <c r="G112" s="130" t="str">
        <f t="shared" ca="1" si="19"/>
        <v>Conduits</v>
      </c>
      <c r="H112" s="30"/>
      <c r="I112" s="30"/>
      <c r="J112" s="31"/>
      <c r="K112" s="31" t="str">
        <f t="shared" ca="1" si="20"/>
        <v/>
      </c>
      <c r="L112" s="168" t="str">
        <f t="shared" ca="1" si="21"/>
        <v/>
      </c>
      <c r="M112" s="169" t="str">
        <f t="shared" ca="1" si="22"/>
        <v>IFCCableCarrierSegment</v>
      </c>
      <c r="N112" s="170" t="str">
        <f t="shared" ca="1" si="23"/>
        <v>IFCCableCarrierSegment</v>
      </c>
    </row>
    <row r="113" spans="1:14" x14ac:dyDescent="0.25">
      <c r="A113" s="15" t="str">
        <f t="shared" ca="1" si="27"/>
        <v>Conduits</v>
      </c>
      <c r="B113" s="16" t="str">
        <f t="shared" ca="1" si="27"/>
        <v>Center line</v>
      </c>
      <c r="C113" s="127" t="str">
        <f t="shared" ca="1" si="17"/>
        <v/>
      </c>
      <c r="D113" s="17" t="str">
        <f t="shared" ca="1" si="25"/>
        <v/>
      </c>
      <c r="E113" s="172" t="str">
        <f t="shared" ca="1" si="18"/>
        <v/>
      </c>
      <c r="F113" s="130" t="str">
        <f t="shared" ca="1" si="24"/>
        <v/>
      </c>
      <c r="G113" s="130" t="str">
        <f t="shared" ca="1" si="19"/>
        <v>ConduitsCenter line</v>
      </c>
      <c r="H113" s="30"/>
      <c r="I113" s="30"/>
      <c r="J113" s="31"/>
      <c r="K113" s="31" t="str">
        <f t="shared" ca="1" si="20"/>
        <v/>
      </c>
      <c r="L113" s="168" t="str">
        <f t="shared" ca="1" si="21"/>
        <v/>
      </c>
      <c r="M113" s="169" t="str">
        <f t="shared" ca="1" si="22"/>
        <v/>
      </c>
      <c r="N113" s="170" t="str">
        <f t="shared" ca="1" si="23"/>
        <v/>
      </c>
    </row>
    <row r="114" spans="1:14" x14ac:dyDescent="0.25">
      <c r="A114" s="15" t="str">
        <f t="shared" ca="1" si="27"/>
        <v>Conduits</v>
      </c>
      <c r="B114" s="16" t="str">
        <f t="shared" ca="1" si="27"/>
        <v>Clearance Zones</v>
      </c>
      <c r="C114" s="127" t="str">
        <f t="shared" ca="1" si="17"/>
        <v>IfcAnnotation</v>
      </c>
      <c r="D114" s="17" t="str">
        <f t="shared" ca="1" si="25"/>
        <v/>
      </c>
      <c r="E114" s="172" t="str">
        <f t="shared" ca="1" si="18"/>
        <v>&gt;&gt;</v>
      </c>
      <c r="F114" s="130" t="str">
        <f t="shared" ca="1" si="24"/>
        <v>IfcAnnotation</v>
      </c>
      <c r="G114" s="130" t="str">
        <f t="shared" ca="1" si="19"/>
        <v>ConduitsClearance Zones</v>
      </c>
      <c r="H114" s="30"/>
      <c r="I114" s="30"/>
      <c r="J114" s="31"/>
      <c r="K114" s="31" t="str">
        <f t="shared" ca="1" si="20"/>
        <v/>
      </c>
      <c r="L114" s="168" t="str">
        <f t="shared" ca="1" si="21"/>
        <v/>
      </c>
      <c r="M114" s="169" t="str">
        <f t="shared" ca="1" si="22"/>
        <v>IfcAnnotation</v>
      </c>
      <c r="N114" s="170" t="str">
        <f t="shared" ca="1" si="23"/>
        <v/>
      </c>
    </row>
    <row r="115" spans="1:14" x14ac:dyDescent="0.25">
      <c r="A115" s="15" t="str">
        <f t="shared" ca="1" si="27"/>
        <v>Conduits</v>
      </c>
      <c r="B115" s="16" t="str">
        <f t="shared" ca="1" si="27"/>
        <v>Drop</v>
      </c>
      <c r="C115" s="127" t="str">
        <f t="shared" ca="1" si="17"/>
        <v/>
      </c>
      <c r="D115" s="17" t="str">
        <f t="shared" ca="1" si="25"/>
        <v/>
      </c>
      <c r="E115" s="172" t="str">
        <f t="shared" ca="1" si="18"/>
        <v/>
      </c>
      <c r="F115" s="130" t="str">
        <f t="shared" ca="1" si="24"/>
        <v/>
      </c>
      <c r="G115" s="130" t="str">
        <f t="shared" ca="1" si="19"/>
        <v>ConduitsDrop</v>
      </c>
      <c r="H115" s="30"/>
      <c r="I115" s="30"/>
      <c r="J115" s="31"/>
      <c r="K115" s="31" t="str">
        <f t="shared" ca="1" si="20"/>
        <v/>
      </c>
      <c r="L115" s="168" t="str">
        <f t="shared" ca="1" si="21"/>
        <v/>
      </c>
      <c r="M115" s="169" t="str">
        <f t="shared" ca="1" si="22"/>
        <v/>
      </c>
      <c r="N115" s="170" t="str">
        <f t="shared" ca="1" si="23"/>
        <v/>
      </c>
    </row>
    <row r="116" spans="1:14" x14ac:dyDescent="0.25">
      <c r="A116" s="15" t="str">
        <f t="shared" ca="1" si="27"/>
        <v>Conduits</v>
      </c>
      <c r="B116" s="16" t="str">
        <f t="shared" ca="1" si="27"/>
        <v>Rise</v>
      </c>
      <c r="C116" s="127" t="str">
        <f t="shared" ca="1" si="17"/>
        <v/>
      </c>
      <c r="D116" s="17" t="str">
        <f t="shared" ca="1" si="25"/>
        <v/>
      </c>
      <c r="E116" s="172" t="str">
        <f t="shared" ca="1" si="18"/>
        <v/>
      </c>
      <c r="F116" s="130" t="str">
        <f t="shared" ca="1" si="24"/>
        <v/>
      </c>
      <c r="G116" s="130" t="str">
        <f t="shared" ca="1" si="19"/>
        <v>ConduitsRise</v>
      </c>
      <c r="H116" s="30"/>
      <c r="I116" s="30"/>
      <c r="J116" s="31"/>
      <c r="K116" s="31" t="str">
        <f t="shared" ca="1" si="20"/>
        <v/>
      </c>
      <c r="L116" s="168" t="str">
        <f t="shared" ca="1" si="21"/>
        <v/>
      </c>
      <c r="M116" s="169" t="str">
        <f t="shared" ca="1" si="22"/>
        <v/>
      </c>
      <c r="N116" s="170" t="str">
        <f t="shared" ca="1" si="23"/>
        <v/>
      </c>
    </row>
    <row r="117" spans="1:14" x14ac:dyDescent="0.25">
      <c r="A117" s="15" t="str">
        <f t="shared" ca="1" si="27"/>
        <v>Constraints</v>
      </c>
      <c r="B117" s="16">
        <f t="shared" ca="1" si="27"/>
        <v>0</v>
      </c>
      <c r="C117" s="127" t="str">
        <f t="shared" ca="1" si="17"/>
        <v>Not Exported</v>
      </c>
      <c r="D117" s="17" t="str">
        <f t="shared" ca="1" si="25"/>
        <v/>
      </c>
      <c r="E117" s="172" t="str">
        <f t="shared" ca="1" si="18"/>
        <v/>
      </c>
      <c r="F117" s="130" t="str">
        <f t="shared" ca="1" si="24"/>
        <v>Not Exported</v>
      </c>
      <c r="G117" s="130" t="str">
        <f t="shared" ca="1" si="19"/>
        <v>Constraints</v>
      </c>
      <c r="H117" s="30"/>
      <c r="I117" s="30"/>
      <c r="J117" s="31"/>
      <c r="K117" s="31" t="str">
        <f t="shared" ca="1" si="20"/>
        <v/>
      </c>
      <c r="L117" s="168" t="str">
        <f t="shared" ca="1" si="21"/>
        <v/>
      </c>
      <c r="M117" s="169" t="str">
        <f t="shared" ca="1" si="22"/>
        <v>Not Exported</v>
      </c>
      <c r="N117" s="170" t="str">
        <f t="shared" ca="1" si="23"/>
        <v>Not Exported</v>
      </c>
    </row>
    <row r="118" spans="1:14" x14ac:dyDescent="0.25">
      <c r="A118" s="15" t="str">
        <f t="shared" ca="1" si="27"/>
        <v>Contour Labels</v>
      </c>
      <c r="B118" s="16">
        <f t="shared" ca="1" si="27"/>
        <v>0</v>
      </c>
      <c r="C118" s="127" t="str">
        <f t="shared" ca="1" si="17"/>
        <v>Not Exported</v>
      </c>
      <c r="D118" s="17" t="str">
        <f t="shared" ca="1" si="25"/>
        <v/>
      </c>
      <c r="E118" s="172" t="str">
        <f t="shared" ca="1" si="18"/>
        <v/>
      </c>
      <c r="F118" s="130" t="str">
        <f t="shared" ca="1" si="24"/>
        <v>Not Exported</v>
      </c>
      <c r="G118" s="130" t="str">
        <f t="shared" ca="1" si="19"/>
        <v>Contour Labels</v>
      </c>
      <c r="H118" s="30"/>
      <c r="I118" s="30"/>
      <c r="J118" s="31"/>
      <c r="K118" s="31" t="str">
        <f t="shared" ca="1" si="20"/>
        <v/>
      </c>
      <c r="L118" s="168" t="str">
        <f t="shared" ca="1" si="21"/>
        <v/>
      </c>
      <c r="M118" s="169" t="str">
        <f t="shared" ca="1" si="22"/>
        <v>Not Exported</v>
      </c>
      <c r="N118" s="170" t="str">
        <f t="shared" ca="1" si="23"/>
        <v>Not Exported</v>
      </c>
    </row>
    <row r="119" spans="1:14" x14ac:dyDescent="0.25">
      <c r="A119" s="15" t="str">
        <f t="shared" ca="1" si="27"/>
        <v>Curtain Panel Tags</v>
      </c>
      <c r="B119" s="16">
        <f t="shared" ca="1" si="27"/>
        <v>0</v>
      </c>
      <c r="C119" s="127" t="str">
        <f t="shared" ca="1" si="17"/>
        <v>Not Exported</v>
      </c>
      <c r="D119" s="17" t="str">
        <f t="shared" ca="1" si="25"/>
        <v/>
      </c>
      <c r="E119" s="172" t="str">
        <f t="shared" ca="1" si="18"/>
        <v/>
      </c>
      <c r="F119" s="130" t="str">
        <f t="shared" ca="1" si="24"/>
        <v>Not Exported</v>
      </c>
      <c r="G119" s="130" t="str">
        <f t="shared" ca="1" si="19"/>
        <v>Curtain Panel Tags</v>
      </c>
      <c r="H119" s="30"/>
      <c r="I119" s="30"/>
      <c r="J119" s="31"/>
      <c r="K119" s="31" t="str">
        <f t="shared" ca="1" si="20"/>
        <v/>
      </c>
      <c r="L119" s="168" t="str">
        <f t="shared" ca="1" si="21"/>
        <v>Not Exported</v>
      </c>
      <c r="M119" s="169" t="str">
        <f t="shared" ca="1" si="22"/>
        <v>Not Exported</v>
      </c>
      <c r="N119" s="170" t="str">
        <f t="shared" ca="1" si="23"/>
        <v>Not Exported</v>
      </c>
    </row>
    <row r="120" spans="1:14" x14ac:dyDescent="0.25">
      <c r="A120" s="15" t="str">
        <f t="shared" ca="1" si="27"/>
        <v>Curtain Panels</v>
      </c>
      <c r="B120" s="16">
        <f t="shared" ca="1" si="27"/>
        <v>0</v>
      </c>
      <c r="C120" s="127" t="str">
        <f t="shared" ca="1" si="17"/>
        <v>IfcCurtainWall</v>
      </c>
      <c r="D120" s="17" t="str">
        <f t="shared" ca="1" si="25"/>
        <v/>
      </c>
      <c r="E120" s="172" t="str">
        <f t="shared" ca="1" si="18"/>
        <v>&gt;&gt;</v>
      </c>
      <c r="F120" s="130" t="str">
        <f t="shared" ca="1" si="24"/>
        <v>IfcCurtainWall</v>
      </c>
      <c r="G120" s="130" t="str">
        <f t="shared" ca="1" si="19"/>
        <v>Curtain Panels</v>
      </c>
      <c r="H120" s="30"/>
      <c r="I120" s="30"/>
      <c r="J120" s="31"/>
      <c r="K120" s="31" t="str">
        <f t="shared" ca="1" si="20"/>
        <v/>
      </c>
      <c r="L120" s="168" t="str">
        <f t="shared" ca="1" si="21"/>
        <v/>
      </c>
      <c r="M120" s="169" t="str">
        <f t="shared" ca="1" si="22"/>
        <v>IfcCurtainWall</v>
      </c>
      <c r="N120" s="170" t="str">
        <f t="shared" ca="1" si="23"/>
        <v>IfcCurtainWall</v>
      </c>
    </row>
    <row r="121" spans="1:14" x14ac:dyDescent="0.25">
      <c r="A121" s="15" t="str">
        <f t="shared" ca="1" si="27"/>
        <v>Curtain Panels</v>
      </c>
      <c r="B121" s="16" t="str">
        <f t="shared" ca="1" si="27"/>
        <v>Bounding Boxes</v>
      </c>
      <c r="C121" s="127" t="str">
        <f t="shared" ca="1" si="17"/>
        <v>IfcCurtainWall</v>
      </c>
      <c r="D121" s="17" t="str">
        <f t="shared" ca="1" si="25"/>
        <v/>
      </c>
      <c r="E121" s="172" t="str">
        <f t="shared" ca="1" si="18"/>
        <v>&gt;&gt;</v>
      </c>
      <c r="F121" s="130" t="str">
        <f t="shared" ca="1" si="24"/>
        <v>IfcCurtainWall</v>
      </c>
      <c r="G121" s="130" t="str">
        <f t="shared" ca="1" si="19"/>
        <v>Curtain PanelsBounding Boxes</v>
      </c>
      <c r="H121" s="30"/>
      <c r="I121" s="30"/>
      <c r="J121" s="31"/>
      <c r="K121" s="31" t="str">
        <f t="shared" ca="1" si="20"/>
        <v/>
      </c>
      <c r="L121" s="168" t="str">
        <f t="shared" ca="1" si="21"/>
        <v/>
      </c>
      <c r="M121" s="169" t="str">
        <f t="shared" ca="1" si="22"/>
        <v>IfcCurtainWall</v>
      </c>
      <c r="N121" s="170" t="str">
        <f t="shared" ca="1" si="23"/>
        <v>IfcCurtainWall</v>
      </c>
    </row>
    <row r="122" spans="1:14" x14ac:dyDescent="0.25">
      <c r="A122" s="15" t="str">
        <f t="shared" ca="1" si="27"/>
        <v>Curtain Panels</v>
      </c>
      <c r="B122" s="16" t="str">
        <f t="shared" ca="1" si="27"/>
        <v>Clearance Zones</v>
      </c>
      <c r="C122" s="127" t="str">
        <f t="shared" ca="1" si="17"/>
        <v>IfcCurtainWall</v>
      </c>
      <c r="D122" s="17" t="str">
        <f t="shared" ca="1" si="25"/>
        <v/>
      </c>
      <c r="E122" s="172" t="str">
        <f t="shared" ca="1" si="18"/>
        <v>&gt;&gt;</v>
      </c>
      <c r="F122" s="130" t="str">
        <f t="shared" ca="1" si="24"/>
        <v>IfcCurtainWall</v>
      </c>
      <c r="G122" s="130" t="str">
        <f t="shared" ca="1" si="19"/>
        <v>Curtain PanelsClearance Zones</v>
      </c>
      <c r="H122" s="30"/>
      <c r="I122" s="30"/>
      <c r="J122" s="31"/>
      <c r="K122" s="31" t="str">
        <f t="shared" ca="1" si="20"/>
        <v/>
      </c>
      <c r="L122" s="168" t="str">
        <f t="shared" ca="1" si="21"/>
        <v/>
      </c>
      <c r="M122" s="169" t="str">
        <f t="shared" ca="1" si="22"/>
        <v>IfcCurtainWall</v>
      </c>
      <c r="N122" s="170" t="str">
        <f t="shared" ca="1" si="23"/>
        <v>IfcCurtainWall</v>
      </c>
    </row>
    <row r="123" spans="1:14" x14ac:dyDescent="0.25">
      <c r="A123" s="15" t="str">
        <f t="shared" ca="1" si="27"/>
        <v>Curtain Panels</v>
      </c>
      <c r="B123" s="16" t="str">
        <f t="shared" ca="1" si="27"/>
        <v>Connection Zones</v>
      </c>
      <c r="C123" s="127" t="str">
        <f t="shared" ca="1" si="17"/>
        <v>IfcCurtainWall</v>
      </c>
      <c r="D123" s="17" t="str">
        <f t="shared" ca="1" si="25"/>
        <v/>
      </c>
      <c r="E123" s="172" t="str">
        <f t="shared" ca="1" si="18"/>
        <v>&gt;&gt;</v>
      </c>
      <c r="F123" s="130" t="str">
        <f t="shared" ca="1" si="24"/>
        <v>IfcCurtainWall</v>
      </c>
      <c r="G123" s="130" t="str">
        <f t="shared" ca="1" si="19"/>
        <v>Curtain PanelsConnection Zones</v>
      </c>
      <c r="H123" s="30"/>
      <c r="I123" s="30"/>
      <c r="J123" s="31"/>
      <c r="K123" s="31" t="str">
        <f t="shared" ca="1" si="20"/>
        <v/>
      </c>
      <c r="L123" s="168" t="str">
        <f t="shared" ca="1" si="21"/>
        <v/>
      </c>
      <c r="M123" s="169" t="str">
        <f t="shared" ca="1" si="22"/>
        <v>IfcCurtainWall</v>
      </c>
      <c r="N123" s="170" t="str">
        <f t="shared" ca="1" si="23"/>
        <v>IfcCurtainWall</v>
      </c>
    </row>
    <row r="124" spans="1:14" x14ac:dyDescent="0.25">
      <c r="A124" s="15" t="str">
        <f t="shared" ca="1" si="27"/>
        <v>Curtain Panels</v>
      </c>
      <c r="B124" s="16" t="str">
        <f t="shared" ca="1" si="27"/>
        <v>Frame</v>
      </c>
      <c r="C124" s="127" t="str">
        <f t="shared" ca="1" si="17"/>
        <v>IfcCurtainWall</v>
      </c>
      <c r="D124" s="17" t="str">
        <f t="shared" ca="1" si="25"/>
        <v/>
      </c>
      <c r="E124" s="172" t="str">
        <f t="shared" ca="1" si="18"/>
        <v>&gt;&gt;</v>
      </c>
      <c r="F124" s="130" t="str">
        <f t="shared" ca="1" si="24"/>
        <v>IfcCurtainWall</v>
      </c>
      <c r="G124" s="130" t="str">
        <f t="shared" ca="1" si="19"/>
        <v>Curtain PanelsFrame</v>
      </c>
      <c r="H124" s="30"/>
      <c r="I124" s="30"/>
      <c r="J124" s="31"/>
      <c r="K124" s="31" t="str">
        <f t="shared" ca="1" si="20"/>
        <v/>
      </c>
      <c r="L124" s="168" t="str">
        <f t="shared" ca="1" si="21"/>
        <v/>
      </c>
      <c r="M124" s="169" t="str">
        <f t="shared" ca="1" si="22"/>
        <v>IfcCurtainWall</v>
      </c>
      <c r="N124" s="170" t="str">
        <f t="shared" ca="1" si="23"/>
        <v>IfcCurtainWall</v>
      </c>
    </row>
    <row r="125" spans="1:14" x14ac:dyDescent="0.25">
      <c r="A125" s="15" t="str">
        <f t="shared" ca="1" si="27"/>
        <v>Curtain Panels</v>
      </c>
      <c r="B125" s="16" t="str">
        <f t="shared" ca="1" si="27"/>
        <v>Glass</v>
      </c>
      <c r="C125" s="127" t="str">
        <f t="shared" ca="1" si="17"/>
        <v>IfcCurtainWall</v>
      </c>
      <c r="D125" s="17" t="str">
        <f t="shared" ca="1" si="25"/>
        <v/>
      </c>
      <c r="E125" s="172" t="str">
        <f t="shared" ca="1" si="18"/>
        <v>&gt;&gt;</v>
      </c>
      <c r="F125" s="130" t="str">
        <f t="shared" ca="1" si="24"/>
        <v>IfcCurtainWall</v>
      </c>
      <c r="G125" s="130" t="str">
        <f t="shared" ca="1" si="19"/>
        <v>Curtain PanelsGlass</v>
      </c>
      <c r="H125" s="30"/>
      <c r="I125" s="30"/>
      <c r="J125" s="31"/>
      <c r="K125" s="31" t="str">
        <f t="shared" ca="1" si="20"/>
        <v/>
      </c>
      <c r="L125" s="168" t="str">
        <f t="shared" ca="1" si="21"/>
        <v/>
      </c>
      <c r="M125" s="169" t="str">
        <f t="shared" ca="1" si="22"/>
        <v>IfcCurtainWall</v>
      </c>
      <c r="N125" s="170" t="str">
        <f t="shared" ca="1" si="23"/>
        <v>IfcCurtainWall</v>
      </c>
    </row>
    <row r="126" spans="1:14" x14ac:dyDescent="0.25">
      <c r="A126" s="15" t="str">
        <f t="shared" ca="1" si="27"/>
        <v>Curtain Panels</v>
      </c>
      <c r="B126" s="16" t="str">
        <f t="shared" ca="1" si="27"/>
        <v>Hardware</v>
      </c>
      <c r="C126" s="127" t="str">
        <f t="shared" ca="1" si="17"/>
        <v>IfcCurtainWall</v>
      </c>
      <c r="D126" s="17" t="str">
        <f t="shared" ca="1" si="25"/>
        <v/>
      </c>
      <c r="E126" s="172" t="str">
        <f t="shared" ca="1" si="18"/>
        <v>&gt;&gt;</v>
      </c>
      <c r="F126" s="130" t="str">
        <f t="shared" ca="1" si="24"/>
        <v>IfcCurtainWall</v>
      </c>
      <c r="G126" s="130" t="str">
        <f t="shared" ca="1" si="19"/>
        <v>Curtain PanelsHardware</v>
      </c>
      <c r="H126" s="30"/>
      <c r="I126" s="30"/>
      <c r="J126" s="31"/>
      <c r="K126" s="31" t="str">
        <f t="shared" ca="1" si="20"/>
        <v/>
      </c>
      <c r="L126" s="168" t="str">
        <f t="shared" ca="1" si="21"/>
        <v/>
      </c>
      <c r="M126" s="169" t="str">
        <f t="shared" ca="1" si="22"/>
        <v>IfcCurtainWall</v>
      </c>
      <c r="N126" s="170" t="str">
        <f t="shared" ca="1" si="23"/>
        <v>IfcCurtainWall</v>
      </c>
    </row>
    <row r="127" spans="1:14" x14ac:dyDescent="0.25">
      <c r="A127" s="15" t="str">
        <f t="shared" ref="A127:B146" ca="1" si="28">INDIRECT(ADDRESS(ROW(),COLUMN(),1,1,exp_user),TRUE)</f>
        <v>Curtain Panels</v>
      </c>
      <c r="B127" s="16" t="str">
        <f t="shared" ca="1" si="28"/>
        <v>Hidden Lines</v>
      </c>
      <c r="C127" s="127" t="str">
        <f t="shared" ca="1" si="17"/>
        <v/>
      </c>
      <c r="D127" s="17" t="str">
        <f t="shared" ca="1" si="25"/>
        <v/>
      </c>
      <c r="E127" s="172" t="str">
        <f t="shared" ca="1" si="18"/>
        <v/>
      </c>
      <c r="F127" s="130" t="str">
        <f t="shared" ca="1" si="24"/>
        <v/>
      </c>
      <c r="G127" s="130" t="str">
        <f t="shared" ca="1" si="19"/>
        <v>Curtain PanelsHidden Lines</v>
      </c>
      <c r="H127" s="30"/>
      <c r="I127" s="30"/>
      <c r="J127" s="31"/>
      <c r="K127" s="31" t="str">
        <f t="shared" ca="1" si="20"/>
        <v/>
      </c>
      <c r="L127" s="168" t="str">
        <f t="shared" ca="1" si="21"/>
        <v/>
      </c>
      <c r="M127" s="169" t="str">
        <f t="shared" ca="1" si="22"/>
        <v/>
      </c>
      <c r="N127" s="170" t="str">
        <f t="shared" ca="1" si="23"/>
        <v/>
      </c>
    </row>
    <row r="128" spans="1:14" x14ac:dyDescent="0.25">
      <c r="A128" s="15" t="str">
        <f t="shared" ca="1" si="28"/>
        <v>Curtain Panels</v>
      </c>
      <c r="B128" s="16" t="str">
        <f t="shared" ca="1" si="28"/>
        <v>Maintenance Zones</v>
      </c>
      <c r="C128" s="127" t="str">
        <f t="shared" ca="1" si="17"/>
        <v/>
      </c>
      <c r="D128" s="17" t="str">
        <f t="shared" ca="1" si="25"/>
        <v/>
      </c>
      <c r="E128" s="172" t="str">
        <f t="shared" ca="1" si="18"/>
        <v/>
      </c>
      <c r="F128" s="130" t="str">
        <f t="shared" ca="1" si="24"/>
        <v/>
      </c>
      <c r="G128" s="130" t="str">
        <f t="shared" ca="1" si="19"/>
        <v>Curtain PanelsMaintenance Zones</v>
      </c>
      <c r="H128" s="30"/>
      <c r="I128" s="30"/>
      <c r="J128" s="31"/>
      <c r="K128" s="31" t="str">
        <f t="shared" ca="1" si="20"/>
        <v/>
      </c>
      <c r="L128" s="168" t="str">
        <f t="shared" ca="1" si="21"/>
        <v/>
      </c>
      <c r="M128" s="169" t="str">
        <f t="shared" ca="1" si="22"/>
        <v/>
      </c>
      <c r="N128" s="170" t="str">
        <f t="shared" ca="1" si="23"/>
        <v/>
      </c>
    </row>
    <row r="129" spans="1:14" x14ac:dyDescent="0.25">
      <c r="A129" s="15" t="str">
        <f t="shared" ca="1" si="28"/>
        <v>Curtain Panels</v>
      </c>
      <c r="B129" s="16" t="str">
        <f t="shared" ca="1" si="28"/>
        <v>Panel</v>
      </c>
      <c r="C129" s="127" t="str">
        <f t="shared" ca="1" si="17"/>
        <v>IfcCurtainWall</v>
      </c>
      <c r="D129" s="17" t="str">
        <f t="shared" ca="1" si="25"/>
        <v/>
      </c>
      <c r="E129" s="172" t="str">
        <f t="shared" ca="1" si="18"/>
        <v>&gt;&gt;</v>
      </c>
      <c r="F129" s="130" t="str">
        <f t="shared" ca="1" si="24"/>
        <v>IfcCurtainWall</v>
      </c>
      <c r="G129" s="130" t="str">
        <f t="shared" ca="1" si="19"/>
        <v>Curtain PanelsPanel</v>
      </c>
      <c r="H129" s="30"/>
      <c r="I129" s="30"/>
      <c r="J129" s="31"/>
      <c r="K129" s="31" t="str">
        <f t="shared" ca="1" si="20"/>
        <v/>
      </c>
      <c r="L129" s="168" t="str">
        <f t="shared" ca="1" si="21"/>
        <v/>
      </c>
      <c r="M129" s="169" t="str">
        <f t="shared" ca="1" si="22"/>
        <v>IfcCurtainWall</v>
      </c>
      <c r="N129" s="170" t="str">
        <f t="shared" ca="1" si="23"/>
        <v/>
      </c>
    </row>
    <row r="130" spans="1:14" x14ac:dyDescent="0.25">
      <c r="A130" s="15" t="str">
        <f t="shared" ca="1" si="28"/>
        <v>Curtain Panels</v>
      </c>
      <c r="B130" s="16" t="str">
        <f t="shared" ca="1" si="28"/>
        <v>Placement Zones</v>
      </c>
      <c r="C130" s="127" t="str">
        <f t="shared" ca="1" si="17"/>
        <v>IfcCurtainWall</v>
      </c>
      <c r="D130" s="17" t="str">
        <f t="shared" ca="1" si="25"/>
        <v/>
      </c>
      <c r="E130" s="172" t="str">
        <f t="shared" ca="1" si="18"/>
        <v>&gt;&gt;</v>
      </c>
      <c r="F130" s="130" t="str">
        <f t="shared" ca="1" si="24"/>
        <v>IfcCurtainWall</v>
      </c>
      <c r="G130" s="130" t="str">
        <f t="shared" ca="1" si="19"/>
        <v>Curtain PanelsPlacement Zones</v>
      </c>
      <c r="H130" s="30"/>
      <c r="I130" s="30"/>
      <c r="J130" s="31"/>
      <c r="K130" s="31" t="str">
        <f t="shared" ca="1" si="20"/>
        <v/>
      </c>
      <c r="L130" s="168" t="str">
        <f t="shared" ca="1" si="21"/>
        <v/>
      </c>
      <c r="M130" s="169" t="str">
        <f t="shared" ca="1" si="22"/>
        <v>IfcCurtainWall</v>
      </c>
      <c r="N130" s="170" t="str">
        <f t="shared" ca="1" si="23"/>
        <v/>
      </c>
    </row>
    <row r="131" spans="1:14" x14ac:dyDescent="0.25">
      <c r="A131" s="15" t="str">
        <f t="shared" ca="1" si="28"/>
        <v>Curtain Panels</v>
      </c>
      <c r="B131" s="16" t="str">
        <f t="shared" ca="1" si="28"/>
        <v>Sealant</v>
      </c>
      <c r="C131" s="127" t="str">
        <f t="shared" ca="1" si="17"/>
        <v>IfcCurtainWall</v>
      </c>
      <c r="D131" s="17" t="str">
        <f t="shared" ca="1" si="25"/>
        <v/>
      </c>
      <c r="E131" s="172" t="str">
        <f t="shared" ca="1" si="18"/>
        <v>&gt;&gt;</v>
      </c>
      <c r="F131" s="130" t="str">
        <f t="shared" ca="1" si="24"/>
        <v>IfcCurtainWall</v>
      </c>
      <c r="G131" s="130" t="str">
        <f t="shared" ca="1" si="19"/>
        <v>Curtain PanelsSealant</v>
      </c>
      <c r="H131" s="30"/>
      <c r="I131" s="30"/>
      <c r="J131" s="31"/>
      <c r="K131" s="31" t="str">
        <f t="shared" ca="1" si="20"/>
        <v/>
      </c>
      <c r="L131" s="168" t="str">
        <f t="shared" ca="1" si="21"/>
        <v/>
      </c>
      <c r="M131" s="169" t="str">
        <f t="shared" ca="1" si="22"/>
        <v>IfcCurtainWall</v>
      </c>
      <c r="N131" s="170" t="str">
        <f t="shared" ca="1" si="23"/>
        <v/>
      </c>
    </row>
    <row r="132" spans="1:14" x14ac:dyDescent="0.25">
      <c r="A132" s="15" t="str">
        <f t="shared" ca="1" si="28"/>
        <v>Curtain Panels</v>
      </c>
      <c r="B132" s="16" t="str">
        <f t="shared" ca="1" si="28"/>
        <v>Swing Elevation</v>
      </c>
      <c r="C132" s="127" t="str">
        <f t="shared" ca="1" si="17"/>
        <v/>
      </c>
      <c r="D132" s="17" t="str">
        <f t="shared" ca="1" si="25"/>
        <v/>
      </c>
      <c r="E132" s="172" t="str">
        <f t="shared" ca="1" si="18"/>
        <v/>
      </c>
      <c r="F132" s="130" t="str">
        <f t="shared" ca="1" si="24"/>
        <v/>
      </c>
      <c r="G132" s="130" t="str">
        <f t="shared" ca="1" si="19"/>
        <v>Curtain PanelsSwing Elevation</v>
      </c>
      <c r="H132" s="30"/>
      <c r="I132" s="30"/>
      <c r="J132" s="31"/>
      <c r="K132" s="31" t="str">
        <f t="shared" ca="1" si="20"/>
        <v/>
      </c>
      <c r="L132" s="168" t="str">
        <f t="shared" ca="1" si="21"/>
        <v/>
      </c>
      <c r="M132" s="169" t="str">
        <f t="shared" ca="1" si="22"/>
        <v/>
      </c>
      <c r="N132" s="170" t="str">
        <f t="shared" ca="1" si="23"/>
        <v/>
      </c>
    </row>
    <row r="133" spans="1:14" x14ac:dyDescent="0.25">
      <c r="A133" s="15" t="str">
        <f t="shared" ca="1" si="28"/>
        <v>Curtain Panels</v>
      </c>
      <c r="B133" s="16" t="str">
        <f t="shared" ca="1" si="28"/>
        <v>Swing Elevation_dashed</v>
      </c>
      <c r="C133" s="127" t="str">
        <f t="shared" ca="1" si="17"/>
        <v/>
      </c>
      <c r="D133" s="17" t="str">
        <f t="shared" ca="1" si="25"/>
        <v/>
      </c>
      <c r="E133" s="172" t="str">
        <f t="shared" ca="1" si="18"/>
        <v/>
      </c>
      <c r="F133" s="130" t="str">
        <f t="shared" ca="1" si="24"/>
        <v/>
      </c>
      <c r="G133" s="130" t="str">
        <f t="shared" ca="1" si="19"/>
        <v>Curtain PanelsSwing Elevation_dashed</v>
      </c>
      <c r="H133" s="30"/>
      <c r="I133" s="30"/>
      <c r="J133" s="31"/>
      <c r="K133" s="31" t="str">
        <f t="shared" ca="1" si="20"/>
        <v/>
      </c>
      <c r="L133" s="168" t="str">
        <f t="shared" ca="1" si="21"/>
        <v/>
      </c>
      <c r="M133" s="169" t="str">
        <f t="shared" ca="1" si="22"/>
        <v/>
      </c>
      <c r="N133" s="170" t="str">
        <f t="shared" ca="1" si="23"/>
        <v/>
      </c>
    </row>
    <row r="134" spans="1:14" x14ac:dyDescent="0.25">
      <c r="A134" s="15" t="str">
        <f t="shared" ca="1" si="28"/>
        <v>Curtain Panels</v>
      </c>
      <c r="B134" s="16" t="str">
        <f t="shared" ca="1" si="28"/>
        <v>Swing Plan</v>
      </c>
      <c r="C134" s="127" t="str">
        <f t="shared" ca="1" si="17"/>
        <v/>
      </c>
      <c r="D134" s="17" t="str">
        <f t="shared" ca="1" si="25"/>
        <v/>
      </c>
      <c r="E134" s="172" t="str">
        <f t="shared" ca="1" si="18"/>
        <v/>
      </c>
      <c r="F134" s="130" t="str">
        <f t="shared" ca="1" si="24"/>
        <v/>
      </c>
      <c r="G134" s="130" t="str">
        <f t="shared" ca="1" si="19"/>
        <v>Curtain PanelsSwing Plan</v>
      </c>
      <c r="H134" s="30"/>
      <c r="I134" s="30"/>
      <c r="J134" s="31"/>
      <c r="K134" s="31" t="str">
        <f t="shared" ca="1" si="20"/>
        <v/>
      </c>
      <c r="L134" s="168" t="str">
        <f t="shared" ca="1" si="21"/>
        <v/>
      </c>
      <c r="M134" s="169" t="str">
        <f t="shared" ca="1" si="22"/>
        <v/>
      </c>
      <c r="N134" s="170" t="str">
        <f t="shared" ca="1" si="23"/>
        <v/>
      </c>
    </row>
    <row r="135" spans="1:14" x14ac:dyDescent="0.25">
      <c r="A135" s="15" t="str">
        <f t="shared" ca="1" si="28"/>
        <v>Curtain Panels</v>
      </c>
      <c r="B135" s="16" t="str">
        <f t="shared" ca="1" si="28"/>
        <v>Threshold</v>
      </c>
      <c r="C135" s="127" t="str">
        <f t="shared" ref="C135:C198" ca="1" si="29">IF(A135=0,"",IF(H135&lt;&gt;"",H135,IF(K135=not,not,IF(L135=not,not,IF(AND(M135&lt;&gt;0,M135&lt;&gt;"",M135&lt;&gt;not),IF(NOT(ISERROR(FIND("/",M135,1))),LEFT(M135,FIND("/",M135,1)-1),M135),IF(NOT(ISERROR(FIND("/",N135,1))),LEFT(N135,FIND("/",N135,1)-1),N135))))))</f>
        <v>Ifccurtainwall</v>
      </c>
      <c r="D135" s="17" t="str">
        <f t="shared" ca="1" si="25"/>
        <v/>
      </c>
      <c r="E135" s="172" t="str">
        <f t="shared" ref="E135:E198" ca="1" si="30">IF(AND(C135&lt;&gt;"",C135&lt;&gt;not,C135&lt;&gt;0),HYPERLINK(CONCATENATE(link4x0,IFERROR(VLOOKUP(C135,Entity,2,FALSE),""),link_Entity,LOWER(C135),".htm"),"&gt;&gt;"),"")</f>
        <v>&gt;&gt;</v>
      </c>
      <c r="F135" s="130" t="str">
        <f t="shared" ca="1" si="24"/>
        <v>Ifccurtainwall</v>
      </c>
      <c r="G135" s="130" t="str">
        <f t="shared" ref="G135:G198" ca="1" si="31">IF(A135&lt;&gt;0,CONCATENATE(A135,IF(B135=0,"",B135)),"")</f>
        <v>Curtain PanelsThreshold</v>
      </c>
      <c r="H135" s="30"/>
      <c r="I135" s="30"/>
      <c r="J135" s="31"/>
      <c r="K135" s="31" t="str">
        <f t="shared" ref="K135:K198" ca="1" si="32">IF(AND(K134=not,A135=A134),not,IF(J135=not,not,""))</f>
        <v/>
      </c>
      <c r="L135" s="168" t="str">
        <f t="shared" ref="L135:L198" ca="1" si="33">IFERROR(VLOOKUP(A135,exp_pre_sel,HLOOKUP(pre_sel_cat,exp_pre_sel,2,FALSE),FALSE),"")</f>
        <v/>
      </c>
      <c r="M135" s="169" t="str">
        <f t="shared" ref="M135:M198" ca="1" si="34">IFERROR(CONCATENATE(VLOOKUP($G135,Export_DRS,4,FALSE),IF(VLOOKUP($G135,Export_DRS,5,FALSE)&lt;&gt;"",CONCATENATE("/",VLOOKUP($G135,Export_DRS,5,FALSE)),"")),IF(AND(Export_DRS_andSub=yes,$A135=$A134),IF(M134=0,VLOOKUP(A135,A:N,10,FALSE),M134),""))</f>
        <v>Ifccurtainwall</v>
      </c>
      <c r="N135" s="170" t="str">
        <f t="shared" ref="N135:N198" ca="1" si="35">IFERROR(CONCATENATE(VLOOKUP($G135,Export_AIA,4,FALSE),IF(VLOOKUP($G135,Export_AIA,5,FALSE)&lt;&gt;"",CONCATENATE("/",VLOOKUP($G135,Export_AIA,5,FALSE)),"")),IF(AND(Export_AIA_andSub=yes,$A135=$A134),IF(N134=0,VLOOKUP(A135,A:N,10,FALSE),N134),""))</f>
        <v/>
      </c>
    </row>
    <row r="136" spans="1:14" x14ac:dyDescent="0.25">
      <c r="A136" s="15" t="str">
        <f t="shared" ca="1" si="28"/>
        <v>Curtain Systems</v>
      </c>
      <c r="B136" s="16">
        <f t="shared" ca="1" si="28"/>
        <v>0</v>
      </c>
      <c r="C136" s="127" t="str">
        <f t="shared" ca="1" si="29"/>
        <v>IfcCurtainWall</v>
      </c>
      <c r="D136" s="17" t="str">
        <f t="shared" ca="1" si="25"/>
        <v/>
      </c>
      <c r="E136" s="172" t="str">
        <f t="shared" ca="1" si="30"/>
        <v>&gt;&gt;</v>
      </c>
      <c r="F136" s="130" t="str">
        <f t="shared" ref="F136:F199" ca="1" si="36">CONCATENATE(C136,IF(D136&lt;&gt;"",CONCATENATE("/",D136),""),"")</f>
        <v>IfcCurtainWall</v>
      </c>
      <c r="G136" s="130" t="str">
        <f t="shared" ca="1" si="31"/>
        <v>Curtain Systems</v>
      </c>
      <c r="H136" s="30"/>
      <c r="I136" s="30"/>
      <c r="J136" s="31"/>
      <c r="K136" s="31" t="str">
        <f t="shared" ca="1" si="32"/>
        <v/>
      </c>
      <c r="L136" s="168" t="str">
        <f t="shared" ca="1" si="33"/>
        <v/>
      </c>
      <c r="M136" s="169" t="str">
        <f t="shared" ca="1" si="34"/>
        <v>IfcCurtainWall</v>
      </c>
      <c r="N136" s="170" t="str">
        <f t="shared" ca="1" si="35"/>
        <v>IfcCurtainWall</v>
      </c>
    </row>
    <row r="137" spans="1:14" x14ac:dyDescent="0.25">
      <c r="A137" s="15" t="str">
        <f t="shared" ca="1" si="28"/>
        <v>Curtain Systems</v>
      </c>
      <c r="B137" s="16" t="str">
        <f t="shared" ca="1" si="28"/>
        <v>Curtain System Grids</v>
      </c>
      <c r="C137" s="127" t="str">
        <f t="shared" ca="1" si="29"/>
        <v/>
      </c>
      <c r="D137" s="17" t="str">
        <f t="shared" ref="D137:D200" ca="1" si="37">IF(I137&lt;&gt;"",I137,IF(NOT(ISERROR(FIND("/",M137,1))),RIGHT(M137,LEN(M137)-FIND("/",M137,1)),IF(AND(M137="",NOT(ISERROR(FIND("/",N137,1)))),RIGHT(N137,LEN(N137)-FIND("/",N137,1)),"")))</f>
        <v/>
      </c>
      <c r="E137" s="172" t="str">
        <f t="shared" ca="1" si="30"/>
        <v/>
      </c>
      <c r="F137" s="130" t="str">
        <f t="shared" ca="1" si="36"/>
        <v/>
      </c>
      <c r="G137" s="130" t="str">
        <f t="shared" ca="1" si="31"/>
        <v>Curtain SystemsCurtain System Grids</v>
      </c>
      <c r="H137" s="30"/>
      <c r="I137" s="30"/>
      <c r="J137" s="31"/>
      <c r="K137" s="31" t="str">
        <f t="shared" ca="1" si="32"/>
        <v/>
      </c>
      <c r="L137" s="168" t="str">
        <f t="shared" ca="1" si="33"/>
        <v/>
      </c>
      <c r="M137" s="169" t="str">
        <f t="shared" ca="1" si="34"/>
        <v/>
      </c>
      <c r="N137" s="170" t="str">
        <f t="shared" ca="1" si="35"/>
        <v/>
      </c>
    </row>
    <row r="138" spans="1:14" x14ac:dyDescent="0.25">
      <c r="A138" s="15" t="str">
        <f t="shared" ca="1" si="28"/>
        <v>Curtain Systems</v>
      </c>
      <c r="B138" s="16" t="str">
        <f t="shared" ca="1" si="28"/>
        <v>Hidden Lines</v>
      </c>
      <c r="C138" s="127" t="str">
        <f t="shared" ca="1" si="29"/>
        <v/>
      </c>
      <c r="D138" s="17" t="str">
        <f t="shared" ca="1" si="37"/>
        <v/>
      </c>
      <c r="E138" s="172" t="str">
        <f t="shared" ca="1" si="30"/>
        <v/>
      </c>
      <c r="F138" s="130" t="str">
        <f t="shared" ca="1" si="36"/>
        <v/>
      </c>
      <c r="G138" s="130" t="str">
        <f t="shared" ca="1" si="31"/>
        <v>Curtain SystemsHidden Lines</v>
      </c>
      <c r="H138" s="30"/>
      <c r="I138" s="30"/>
      <c r="J138" s="31"/>
      <c r="K138" s="31" t="str">
        <f t="shared" ca="1" si="32"/>
        <v/>
      </c>
      <c r="L138" s="168" t="str">
        <f t="shared" ca="1" si="33"/>
        <v/>
      </c>
      <c r="M138" s="169" t="str">
        <f t="shared" ca="1" si="34"/>
        <v/>
      </c>
      <c r="N138" s="170" t="str">
        <f t="shared" ca="1" si="35"/>
        <v/>
      </c>
    </row>
    <row r="139" spans="1:14" x14ac:dyDescent="0.25">
      <c r="A139" s="15" t="str">
        <f t="shared" ca="1" si="28"/>
        <v>Curtain Wall Mullions</v>
      </c>
      <c r="B139" s="16">
        <f t="shared" ca="1" si="28"/>
        <v>0</v>
      </c>
      <c r="C139" s="127" t="str">
        <f t="shared" ca="1" si="29"/>
        <v>IfcCurtainWall</v>
      </c>
      <c r="D139" s="17" t="str">
        <f t="shared" ca="1" si="37"/>
        <v/>
      </c>
      <c r="E139" s="172" t="str">
        <f t="shared" ca="1" si="30"/>
        <v>&gt;&gt;</v>
      </c>
      <c r="F139" s="130" t="str">
        <f t="shared" ca="1" si="36"/>
        <v>IfcCurtainWall</v>
      </c>
      <c r="G139" s="130" t="str">
        <f t="shared" ca="1" si="31"/>
        <v>Curtain Wall Mullions</v>
      </c>
      <c r="H139" s="30"/>
      <c r="I139" s="30"/>
      <c r="J139" s="31"/>
      <c r="K139" s="31" t="str">
        <f t="shared" ca="1" si="32"/>
        <v/>
      </c>
      <c r="L139" s="168" t="str">
        <f t="shared" ca="1" si="33"/>
        <v/>
      </c>
      <c r="M139" s="169" t="str">
        <f t="shared" ca="1" si="34"/>
        <v>IfcCurtainWall</v>
      </c>
      <c r="N139" s="170" t="str">
        <f t="shared" ca="1" si="35"/>
        <v>IfcCurtainWall</v>
      </c>
    </row>
    <row r="140" spans="1:14" x14ac:dyDescent="0.25">
      <c r="A140" s="15" t="str">
        <f t="shared" ca="1" si="28"/>
        <v>Curtain Wall Mullions</v>
      </c>
      <c r="B140" s="16" t="str">
        <f t="shared" ca="1" si="28"/>
        <v>Hidden Lines</v>
      </c>
      <c r="C140" s="127" t="str">
        <f t="shared" ca="1" si="29"/>
        <v/>
      </c>
      <c r="D140" s="17" t="str">
        <f t="shared" ca="1" si="37"/>
        <v/>
      </c>
      <c r="E140" s="172" t="str">
        <f t="shared" ca="1" si="30"/>
        <v/>
      </c>
      <c r="F140" s="130" t="str">
        <f t="shared" ca="1" si="36"/>
        <v/>
      </c>
      <c r="G140" s="130" t="str">
        <f t="shared" ca="1" si="31"/>
        <v>Curtain Wall MullionsHidden Lines</v>
      </c>
      <c r="H140" s="30"/>
      <c r="I140" s="30"/>
      <c r="J140" s="31"/>
      <c r="K140" s="31" t="str">
        <f t="shared" ca="1" si="32"/>
        <v/>
      </c>
      <c r="L140" s="168" t="str">
        <f t="shared" ca="1" si="33"/>
        <v/>
      </c>
      <c r="M140" s="169" t="str">
        <f t="shared" ca="1" si="34"/>
        <v/>
      </c>
      <c r="N140" s="170" t="str">
        <f t="shared" ca="1" si="35"/>
        <v/>
      </c>
    </row>
    <row r="141" spans="1:14" x14ac:dyDescent="0.25">
      <c r="A141" s="15" t="str">
        <f t="shared" ca="1" si="28"/>
        <v>Data Devices</v>
      </c>
      <c r="B141" s="16">
        <f t="shared" ca="1" si="28"/>
        <v>0</v>
      </c>
      <c r="C141" s="127" t="str">
        <f t="shared" ca="1" si="29"/>
        <v>IfcOutlet</v>
      </c>
      <c r="D141" s="17" t="str">
        <f t="shared" ca="1" si="37"/>
        <v/>
      </c>
      <c r="E141" s="172" t="str">
        <f t="shared" ca="1" si="30"/>
        <v>&gt;&gt;</v>
      </c>
      <c r="F141" s="130" t="str">
        <f t="shared" ca="1" si="36"/>
        <v>IfcOutlet</v>
      </c>
      <c r="G141" s="130" t="str">
        <f t="shared" ca="1" si="31"/>
        <v>Data Devices</v>
      </c>
      <c r="H141" s="30"/>
      <c r="I141" s="30"/>
      <c r="J141" s="31"/>
      <c r="K141" s="31" t="str">
        <f t="shared" ca="1" si="32"/>
        <v/>
      </c>
      <c r="L141" s="168" t="str">
        <f t="shared" ca="1" si="33"/>
        <v/>
      </c>
      <c r="M141" s="169" t="str">
        <f t="shared" ca="1" si="34"/>
        <v>IfcOutlet</v>
      </c>
      <c r="N141" s="170" t="str">
        <f t="shared" ca="1" si="35"/>
        <v>IfcBuildingElementProxy</v>
      </c>
    </row>
    <row r="142" spans="1:14" x14ac:dyDescent="0.25">
      <c r="A142" s="15" t="str">
        <f t="shared" ca="1" si="28"/>
        <v>Data Devices</v>
      </c>
      <c r="B142" s="16" t="str">
        <f t="shared" ca="1" si="28"/>
        <v>Bounding Boxes</v>
      </c>
      <c r="C142" s="127" t="str">
        <f t="shared" ca="1" si="29"/>
        <v>IfcOutlet</v>
      </c>
      <c r="D142" s="17" t="str">
        <f t="shared" ca="1" si="37"/>
        <v/>
      </c>
      <c r="E142" s="172" t="str">
        <f t="shared" ca="1" si="30"/>
        <v>&gt;&gt;</v>
      </c>
      <c r="F142" s="130" t="str">
        <f t="shared" ca="1" si="36"/>
        <v>IfcOutlet</v>
      </c>
      <c r="G142" s="130" t="str">
        <f t="shared" ca="1" si="31"/>
        <v>Data DevicesBounding Boxes</v>
      </c>
      <c r="H142" s="30"/>
      <c r="I142" s="30"/>
      <c r="J142" s="31"/>
      <c r="K142" s="31" t="str">
        <f t="shared" ca="1" si="32"/>
        <v/>
      </c>
      <c r="L142" s="168" t="str">
        <f t="shared" ca="1" si="33"/>
        <v/>
      </c>
      <c r="M142" s="169" t="str">
        <f t="shared" ca="1" si="34"/>
        <v>IfcOutlet</v>
      </c>
      <c r="N142" s="170" t="str">
        <f t="shared" ca="1" si="35"/>
        <v>IfcBuildingElementProxy</v>
      </c>
    </row>
    <row r="143" spans="1:14" x14ac:dyDescent="0.25">
      <c r="A143" s="15" t="str">
        <f t="shared" ca="1" si="28"/>
        <v>Data Devices</v>
      </c>
      <c r="B143" s="16" t="str">
        <f t="shared" ca="1" si="28"/>
        <v>Clearance Zones</v>
      </c>
      <c r="C143" s="127" t="str">
        <f t="shared" ca="1" si="29"/>
        <v>IfcOutlet</v>
      </c>
      <c r="D143" s="17" t="str">
        <f t="shared" ca="1" si="37"/>
        <v/>
      </c>
      <c r="E143" s="172" t="str">
        <f t="shared" ca="1" si="30"/>
        <v>&gt;&gt;</v>
      </c>
      <c r="F143" s="130" t="str">
        <f t="shared" ca="1" si="36"/>
        <v>IfcOutlet</v>
      </c>
      <c r="G143" s="130" t="str">
        <f t="shared" ca="1" si="31"/>
        <v>Data DevicesClearance Zones</v>
      </c>
      <c r="H143" s="30"/>
      <c r="I143" s="30"/>
      <c r="J143" s="31"/>
      <c r="K143" s="31" t="str">
        <f t="shared" ca="1" si="32"/>
        <v/>
      </c>
      <c r="L143" s="168" t="str">
        <f t="shared" ca="1" si="33"/>
        <v/>
      </c>
      <c r="M143" s="169" t="str">
        <f t="shared" ca="1" si="34"/>
        <v>IfcOutlet</v>
      </c>
      <c r="N143" s="170" t="str">
        <f t="shared" ca="1" si="35"/>
        <v>IfcBuildingElementProxy</v>
      </c>
    </row>
    <row r="144" spans="1:14" x14ac:dyDescent="0.25">
      <c r="A144" s="15" t="str">
        <f t="shared" ca="1" si="28"/>
        <v>Data Devices</v>
      </c>
      <c r="B144" s="16" t="str">
        <f t="shared" ca="1" si="28"/>
        <v>Connection Zones</v>
      </c>
      <c r="C144" s="127" t="str">
        <f t="shared" ca="1" si="29"/>
        <v>IfcOutlet</v>
      </c>
      <c r="D144" s="17" t="str">
        <f t="shared" ca="1" si="37"/>
        <v/>
      </c>
      <c r="E144" s="172" t="str">
        <f t="shared" ca="1" si="30"/>
        <v>&gt;&gt;</v>
      </c>
      <c r="F144" s="130" t="str">
        <f t="shared" ca="1" si="36"/>
        <v>IfcOutlet</v>
      </c>
      <c r="G144" s="130" t="str">
        <f t="shared" ca="1" si="31"/>
        <v>Data DevicesConnection Zones</v>
      </c>
      <c r="H144" s="30"/>
      <c r="I144" s="30"/>
      <c r="J144" s="31"/>
      <c r="K144" s="31" t="str">
        <f t="shared" ca="1" si="32"/>
        <v/>
      </c>
      <c r="L144" s="168" t="str">
        <f t="shared" ca="1" si="33"/>
        <v/>
      </c>
      <c r="M144" s="169" t="str">
        <f t="shared" ca="1" si="34"/>
        <v>IfcOutlet</v>
      </c>
      <c r="N144" s="170" t="str">
        <f t="shared" ca="1" si="35"/>
        <v>IfcBuildingElementProxy</v>
      </c>
    </row>
    <row r="145" spans="1:14" x14ac:dyDescent="0.25">
      <c r="A145" s="15" t="str">
        <f t="shared" ca="1" si="28"/>
        <v>Data Devices</v>
      </c>
      <c r="B145" s="16" t="str">
        <f t="shared" ca="1" si="28"/>
        <v>Devices</v>
      </c>
      <c r="C145" s="127" t="str">
        <f t="shared" ca="1" si="29"/>
        <v>IfcOutlet</v>
      </c>
      <c r="D145" s="17" t="str">
        <f t="shared" ca="1" si="37"/>
        <v/>
      </c>
      <c r="E145" s="172" t="str">
        <f t="shared" ca="1" si="30"/>
        <v>&gt;&gt;</v>
      </c>
      <c r="F145" s="130" t="str">
        <f t="shared" ca="1" si="36"/>
        <v>IfcOutlet</v>
      </c>
      <c r="G145" s="130" t="str">
        <f t="shared" ca="1" si="31"/>
        <v>Data DevicesDevices</v>
      </c>
      <c r="H145" s="30"/>
      <c r="I145" s="30"/>
      <c r="J145" s="31"/>
      <c r="K145" s="31" t="str">
        <f t="shared" ca="1" si="32"/>
        <v/>
      </c>
      <c r="L145" s="168" t="str">
        <f t="shared" ca="1" si="33"/>
        <v/>
      </c>
      <c r="M145" s="169" t="str">
        <f t="shared" ca="1" si="34"/>
        <v>IfcOutlet</v>
      </c>
      <c r="N145" s="170" t="str">
        <f t="shared" ca="1" si="35"/>
        <v>IfcBuildingElementProxy</v>
      </c>
    </row>
    <row r="146" spans="1:14" x14ac:dyDescent="0.25">
      <c r="A146" s="15" t="str">
        <f t="shared" ca="1" si="28"/>
        <v>Data Devices</v>
      </c>
      <c r="B146" s="16" t="str">
        <f t="shared" ca="1" si="28"/>
        <v>Hidden Lines</v>
      </c>
      <c r="C146" s="127" t="str">
        <f t="shared" ca="1" si="29"/>
        <v>IfcOutlet</v>
      </c>
      <c r="D146" s="17" t="str">
        <f t="shared" ca="1" si="37"/>
        <v/>
      </c>
      <c r="E146" s="172" t="str">
        <f t="shared" ca="1" si="30"/>
        <v>&gt;&gt;</v>
      </c>
      <c r="F146" s="130" t="str">
        <f t="shared" ca="1" si="36"/>
        <v>IfcOutlet</v>
      </c>
      <c r="G146" s="130" t="str">
        <f t="shared" ca="1" si="31"/>
        <v>Data DevicesHidden Lines</v>
      </c>
      <c r="H146" s="30"/>
      <c r="I146" s="30"/>
      <c r="J146" s="31"/>
      <c r="K146" s="31" t="str">
        <f t="shared" ca="1" si="32"/>
        <v/>
      </c>
      <c r="L146" s="168" t="str">
        <f t="shared" ca="1" si="33"/>
        <v/>
      </c>
      <c r="M146" s="169" t="str">
        <f t="shared" ca="1" si="34"/>
        <v>IfcOutlet</v>
      </c>
      <c r="N146" s="170" t="str">
        <f t="shared" ca="1" si="35"/>
        <v>IfcBuildingElementProxy</v>
      </c>
    </row>
    <row r="147" spans="1:14" x14ac:dyDescent="0.25">
      <c r="A147" s="15" t="str">
        <f t="shared" ref="A147:B166" ca="1" si="38">INDIRECT(ADDRESS(ROW(),COLUMN(),1,1,exp_user),TRUE)</f>
        <v>Data Devices</v>
      </c>
      <c r="B147" s="16" t="str">
        <f t="shared" ca="1" si="38"/>
        <v>Maintenance Zones</v>
      </c>
      <c r="C147" s="127" t="str">
        <f t="shared" ca="1" si="29"/>
        <v>IfcOutlet</v>
      </c>
      <c r="D147" s="17" t="str">
        <f t="shared" ca="1" si="37"/>
        <v/>
      </c>
      <c r="E147" s="172" t="str">
        <f t="shared" ca="1" si="30"/>
        <v>&gt;&gt;</v>
      </c>
      <c r="F147" s="130" t="str">
        <f t="shared" ca="1" si="36"/>
        <v>IfcOutlet</v>
      </c>
      <c r="G147" s="130" t="str">
        <f t="shared" ca="1" si="31"/>
        <v>Data DevicesMaintenance Zones</v>
      </c>
      <c r="H147" s="30"/>
      <c r="I147" s="30"/>
      <c r="J147" s="31"/>
      <c r="K147" s="31" t="str">
        <f t="shared" ca="1" si="32"/>
        <v/>
      </c>
      <c r="L147" s="168" t="str">
        <f t="shared" ca="1" si="33"/>
        <v/>
      </c>
      <c r="M147" s="169" t="str">
        <f t="shared" ca="1" si="34"/>
        <v>IfcOutlet</v>
      </c>
      <c r="N147" s="170" t="str">
        <f t="shared" ca="1" si="35"/>
        <v>IfcBuildingElementProxy</v>
      </c>
    </row>
    <row r="148" spans="1:14" x14ac:dyDescent="0.25">
      <c r="A148" s="15" t="str">
        <f t="shared" ca="1" si="38"/>
        <v>Data Devices</v>
      </c>
      <c r="B148" s="16" t="str">
        <f t="shared" ca="1" si="38"/>
        <v>Placement Zones</v>
      </c>
      <c r="C148" s="127" t="str">
        <f t="shared" ca="1" si="29"/>
        <v>IfcOutlet</v>
      </c>
      <c r="D148" s="17" t="str">
        <f t="shared" ca="1" si="37"/>
        <v/>
      </c>
      <c r="E148" s="172" t="str">
        <f t="shared" ca="1" si="30"/>
        <v>&gt;&gt;</v>
      </c>
      <c r="F148" s="130" t="str">
        <f t="shared" ca="1" si="36"/>
        <v>IfcOutlet</v>
      </c>
      <c r="G148" s="130" t="str">
        <f t="shared" ca="1" si="31"/>
        <v>Data DevicesPlacement Zones</v>
      </c>
      <c r="H148" s="30"/>
      <c r="I148" s="30"/>
      <c r="J148" s="31"/>
      <c r="K148" s="31" t="str">
        <f t="shared" ca="1" si="32"/>
        <v/>
      </c>
      <c r="L148" s="168" t="str">
        <f t="shared" ca="1" si="33"/>
        <v/>
      </c>
      <c r="M148" s="169" t="str">
        <f t="shared" ca="1" si="34"/>
        <v>IfcOutlet</v>
      </c>
      <c r="N148" s="170" t="str">
        <f t="shared" ca="1" si="35"/>
        <v>IfcBuildingElementProxy</v>
      </c>
    </row>
    <row r="149" spans="1:14" x14ac:dyDescent="0.25">
      <c r="A149" s="15" t="str">
        <f t="shared" ca="1" si="38"/>
        <v>Demolished</v>
      </c>
      <c r="B149" s="16">
        <f t="shared" ca="1" si="38"/>
        <v>0</v>
      </c>
      <c r="C149" s="127" t="str">
        <f t="shared" ca="1" si="29"/>
        <v>Not Exported</v>
      </c>
      <c r="D149" s="17" t="str">
        <f t="shared" ca="1" si="37"/>
        <v/>
      </c>
      <c r="E149" s="172" t="str">
        <f t="shared" ca="1" si="30"/>
        <v/>
      </c>
      <c r="F149" s="130" t="str">
        <f t="shared" ca="1" si="36"/>
        <v>Not Exported</v>
      </c>
      <c r="G149" s="130" t="str">
        <f t="shared" ca="1" si="31"/>
        <v>Demolished</v>
      </c>
      <c r="H149" s="30"/>
      <c r="I149" s="30"/>
      <c r="J149" s="31"/>
      <c r="K149" s="31" t="str">
        <f t="shared" ca="1" si="32"/>
        <v/>
      </c>
      <c r="L149" s="168" t="str">
        <f t="shared" ca="1" si="33"/>
        <v/>
      </c>
      <c r="M149" s="169" t="str">
        <f t="shared" ca="1" si="34"/>
        <v>Not Exported</v>
      </c>
      <c r="N149" s="170" t="str">
        <f t="shared" ca="1" si="35"/>
        <v>Not Exported</v>
      </c>
    </row>
    <row r="150" spans="1:14" x14ac:dyDescent="0.25">
      <c r="A150" s="15" t="str">
        <f t="shared" ca="1" si="38"/>
        <v>Detail Items</v>
      </c>
      <c r="B150" s="16">
        <f t="shared" ca="1" si="38"/>
        <v>0</v>
      </c>
      <c r="C150" s="127" t="str">
        <f t="shared" ca="1" si="29"/>
        <v>IfcAnnotation</v>
      </c>
      <c r="D150" s="17" t="str">
        <f t="shared" ca="1" si="37"/>
        <v/>
      </c>
      <c r="E150" s="172" t="str">
        <f t="shared" ca="1" si="30"/>
        <v>&gt;&gt;</v>
      </c>
      <c r="F150" s="130" t="str">
        <f t="shared" ca="1" si="36"/>
        <v>IfcAnnotation</v>
      </c>
      <c r="G150" s="130" t="str">
        <f t="shared" ca="1" si="31"/>
        <v>Detail Items</v>
      </c>
      <c r="H150" s="30"/>
      <c r="I150" s="30"/>
      <c r="J150" s="31"/>
      <c r="K150" s="31" t="str">
        <f t="shared" ca="1" si="32"/>
        <v/>
      </c>
      <c r="L150" s="168" t="str">
        <f t="shared" ca="1" si="33"/>
        <v/>
      </c>
      <c r="M150" s="169" t="str">
        <f t="shared" ca="1" si="34"/>
        <v>IfcAnnotation</v>
      </c>
      <c r="N150" s="170" t="str">
        <f t="shared" ca="1" si="35"/>
        <v>IfcAnnotation</v>
      </c>
    </row>
    <row r="151" spans="1:14" x14ac:dyDescent="0.25">
      <c r="A151" s="15" t="str">
        <f t="shared" ca="1" si="38"/>
        <v>Detail Items</v>
      </c>
      <c r="B151" s="16" t="str">
        <f t="shared" ca="1" si="38"/>
        <v>Air Terminals_Terminals</v>
      </c>
      <c r="C151" s="127" t="str">
        <f t="shared" ca="1" si="29"/>
        <v>IfcAnnotation</v>
      </c>
      <c r="D151" s="17" t="str">
        <f t="shared" ca="1" si="37"/>
        <v/>
      </c>
      <c r="E151" s="172" t="str">
        <f t="shared" ca="1" si="30"/>
        <v>&gt;&gt;</v>
      </c>
      <c r="F151" s="130" t="str">
        <f t="shared" ca="1" si="36"/>
        <v>IfcAnnotation</v>
      </c>
      <c r="G151" s="130" t="str">
        <f t="shared" ca="1" si="31"/>
        <v>Detail ItemsAir Terminals_Terminals</v>
      </c>
      <c r="H151" s="30"/>
      <c r="I151" s="30"/>
      <c r="J151" s="31"/>
      <c r="K151" s="31" t="str">
        <f t="shared" ca="1" si="32"/>
        <v/>
      </c>
      <c r="L151" s="168" t="str">
        <f t="shared" ca="1" si="33"/>
        <v/>
      </c>
      <c r="M151" s="169" t="str">
        <f t="shared" ca="1" si="34"/>
        <v>IfcAnnotation</v>
      </c>
      <c r="N151" s="170" t="str">
        <f t="shared" ca="1" si="35"/>
        <v>IfcAnnotation</v>
      </c>
    </row>
    <row r="152" spans="1:14" x14ac:dyDescent="0.25">
      <c r="A152" s="15" t="str">
        <f t="shared" ca="1" si="38"/>
        <v>Detail Items</v>
      </c>
      <c r="B152" s="16" t="str">
        <f t="shared" ca="1" si="38"/>
        <v>Cable Tray Fittings_Fittings</v>
      </c>
      <c r="C152" s="127" t="str">
        <f t="shared" ca="1" si="29"/>
        <v>IfcAnnotation</v>
      </c>
      <c r="D152" s="17" t="str">
        <f t="shared" ca="1" si="37"/>
        <v/>
      </c>
      <c r="E152" s="172" t="str">
        <f t="shared" ca="1" si="30"/>
        <v>&gt;&gt;</v>
      </c>
      <c r="F152" s="130" t="str">
        <f t="shared" ca="1" si="36"/>
        <v>IfcAnnotation</v>
      </c>
      <c r="G152" s="130" t="str">
        <f t="shared" ca="1" si="31"/>
        <v>Detail ItemsCable Tray Fittings_Fittings</v>
      </c>
      <c r="H152" s="30"/>
      <c r="I152" s="30"/>
      <c r="J152" s="31"/>
      <c r="K152" s="31" t="str">
        <f t="shared" ca="1" si="32"/>
        <v/>
      </c>
      <c r="L152" s="168" t="str">
        <f t="shared" ca="1" si="33"/>
        <v/>
      </c>
      <c r="M152" s="169" t="str">
        <f t="shared" ca="1" si="34"/>
        <v>IfcAnnotation</v>
      </c>
      <c r="N152" s="170" t="str">
        <f t="shared" ca="1" si="35"/>
        <v>IfcAnnotation</v>
      </c>
    </row>
    <row r="153" spans="1:14" x14ac:dyDescent="0.25">
      <c r="A153" s="15" t="str">
        <f t="shared" ca="1" si="38"/>
        <v>Detail Items</v>
      </c>
      <c r="B153" s="16" t="str">
        <f t="shared" ca="1" si="38"/>
        <v>Data Devices_Devices</v>
      </c>
      <c r="C153" s="127" t="str">
        <f t="shared" ca="1" si="29"/>
        <v>IfcAnnotation</v>
      </c>
      <c r="D153" s="17" t="str">
        <f t="shared" ca="1" si="37"/>
        <v/>
      </c>
      <c r="E153" s="172" t="str">
        <f t="shared" ca="1" si="30"/>
        <v>&gt;&gt;</v>
      </c>
      <c r="F153" s="130" t="str">
        <f t="shared" ca="1" si="36"/>
        <v>IfcAnnotation</v>
      </c>
      <c r="G153" s="130" t="str">
        <f t="shared" ca="1" si="31"/>
        <v>Detail ItemsData Devices_Devices</v>
      </c>
      <c r="H153" s="30"/>
      <c r="I153" s="30"/>
      <c r="J153" s="31"/>
      <c r="K153" s="31" t="str">
        <f t="shared" ca="1" si="32"/>
        <v/>
      </c>
      <c r="L153" s="168" t="str">
        <f t="shared" ca="1" si="33"/>
        <v/>
      </c>
      <c r="M153" s="169" t="str">
        <f t="shared" ca="1" si="34"/>
        <v>IfcAnnotation</v>
      </c>
      <c r="N153" s="170" t="str">
        <f t="shared" ca="1" si="35"/>
        <v>IfcAnnotation</v>
      </c>
    </row>
    <row r="154" spans="1:14" x14ac:dyDescent="0.25">
      <c r="A154" s="15" t="str">
        <f t="shared" ca="1" si="38"/>
        <v>Detail Items</v>
      </c>
      <c r="B154" s="16" t="str">
        <f t="shared" ca="1" si="38"/>
        <v>Detail Items</v>
      </c>
      <c r="C154" s="127" t="str">
        <f t="shared" ca="1" si="29"/>
        <v>IfcAnnotation</v>
      </c>
      <c r="D154" s="17" t="str">
        <f t="shared" ca="1" si="37"/>
        <v/>
      </c>
      <c r="E154" s="172" t="str">
        <f t="shared" ca="1" si="30"/>
        <v>&gt;&gt;</v>
      </c>
      <c r="F154" s="130" t="str">
        <f t="shared" ca="1" si="36"/>
        <v>IfcAnnotation</v>
      </c>
      <c r="G154" s="130" t="str">
        <f t="shared" ca="1" si="31"/>
        <v>Detail ItemsDetail Items</v>
      </c>
      <c r="H154" s="30"/>
      <c r="I154" s="30"/>
      <c r="J154" s="31"/>
      <c r="K154" s="31" t="str">
        <f t="shared" ca="1" si="32"/>
        <v/>
      </c>
      <c r="L154" s="168" t="str">
        <f t="shared" ca="1" si="33"/>
        <v/>
      </c>
      <c r="M154" s="169" t="str">
        <f t="shared" ca="1" si="34"/>
        <v>IfcAnnotation</v>
      </c>
      <c r="N154" s="170" t="str">
        <f t="shared" ca="1" si="35"/>
        <v>IfcAnnotation</v>
      </c>
    </row>
    <row r="155" spans="1:14" x14ac:dyDescent="0.25">
      <c r="A155" s="15" t="str">
        <f t="shared" ca="1" si="38"/>
        <v>Detail Items</v>
      </c>
      <c r="B155" s="16" t="str">
        <f t="shared" ca="1" si="38"/>
        <v>Duct Accessories_Accessories</v>
      </c>
      <c r="C155" s="127" t="str">
        <f t="shared" ca="1" si="29"/>
        <v>IfcAnnotation</v>
      </c>
      <c r="D155" s="17" t="str">
        <f t="shared" ca="1" si="37"/>
        <v/>
      </c>
      <c r="E155" s="172" t="str">
        <f t="shared" ca="1" si="30"/>
        <v>&gt;&gt;</v>
      </c>
      <c r="F155" s="130" t="str">
        <f t="shared" ca="1" si="36"/>
        <v>IfcAnnotation</v>
      </c>
      <c r="G155" s="130" t="str">
        <f t="shared" ca="1" si="31"/>
        <v>Detail ItemsDuct Accessories_Accessories</v>
      </c>
      <c r="H155" s="30"/>
      <c r="I155" s="30"/>
      <c r="J155" s="31"/>
      <c r="K155" s="31" t="str">
        <f t="shared" ca="1" si="32"/>
        <v/>
      </c>
      <c r="L155" s="168" t="str">
        <f t="shared" ca="1" si="33"/>
        <v/>
      </c>
      <c r="M155" s="169" t="str">
        <f t="shared" ca="1" si="34"/>
        <v>IfcAnnotation</v>
      </c>
      <c r="N155" s="170" t="str">
        <f t="shared" ca="1" si="35"/>
        <v>IfcAnnotation</v>
      </c>
    </row>
    <row r="156" spans="1:14" x14ac:dyDescent="0.25">
      <c r="A156" s="15" t="str">
        <f t="shared" ca="1" si="38"/>
        <v>Detail Items</v>
      </c>
      <c r="B156" s="16" t="str">
        <f t="shared" ca="1" si="38"/>
        <v>Electrical Equipment_Access Control Equipment</v>
      </c>
      <c r="C156" s="127" t="str">
        <f t="shared" ca="1" si="29"/>
        <v>IfcAnnotation</v>
      </c>
      <c r="D156" s="17" t="str">
        <f t="shared" ca="1" si="37"/>
        <v/>
      </c>
      <c r="E156" s="172" t="str">
        <f t="shared" ca="1" si="30"/>
        <v>&gt;&gt;</v>
      </c>
      <c r="F156" s="130" t="str">
        <f t="shared" ca="1" si="36"/>
        <v>IfcAnnotation</v>
      </c>
      <c r="G156" s="130" t="str">
        <f t="shared" ca="1" si="31"/>
        <v>Detail ItemsElectrical Equipment_Access Control Equipment</v>
      </c>
      <c r="H156" s="30"/>
      <c r="I156" s="30"/>
      <c r="J156" s="31"/>
      <c r="K156" s="31" t="str">
        <f t="shared" ca="1" si="32"/>
        <v/>
      </c>
      <c r="L156" s="168" t="str">
        <f t="shared" ca="1" si="33"/>
        <v/>
      </c>
      <c r="M156" s="169" t="str">
        <f t="shared" ca="1" si="34"/>
        <v>IfcAnnotation</v>
      </c>
      <c r="N156" s="170" t="str">
        <f t="shared" ca="1" si="35"/>
        <v>IfcAnnotation</v>
      </c>
    </row>
    <row r="157" spans="1:14" x14ac:dyDescent="0.25">
      <c r="A157" s="15" t="str">
        <f t="shared" ca="1" si="38"/>
        <v>Detail Items</v>
      </c>
      <c r="B157" s="16" t="str">
        <f t="shared" ca="1" si="38"/>
        <v>Electrical Equipment_Building Management Accessories</v>
      </c>
      <c r="C157" s="127" t="str">
        <f t="shared" ca="1" si="29"/>
        <v>IfcAnnotation</v>
      </c>
      <c r="D157" s="17" t="str">
        <f t="shared" ca="1" si="37"/>
        <v/>
      </c>
      <c r="E157" s="172" t="str">
        <f t="shared" ca="1" si="30"/>
        <v>&gt;&gt;</v>
      </c>
      <c r="F157" s="130" t="str">
        <f t="shared" ca="1" si="36"/>
        <v>IfcAnnotation</v>
      </c>
      <c r="G157" s="130" t="str">
        <f t="shared" ca="1" si="31"/>
        <v>Detail ItemsElectrical Equipment_Building Management Accessories</v>
      </c>
      <c r="H157" s="30"/>
      <c r="I157" s="30"/>
      <c r="J157" s="31"/>
      <c r="K157" s="31" t="str">
        <f t="shared" ca="1" si="32"/>
        <v/>
      </c>
      <c r="L157" s="168" t="str">
        <f t="shared" ca="1" si="33"/>
        <v/>
      </c>
      <c r="M157" s="169" t="str">
        <f t="shared" ca="1" si="34"/>
        <v>IfcAnnotation</v>
      </c>
      <c r="N157" s="170" t="str">
        <f t="shared" ca="1" si="35"/>
        <v>IfcAnnotation</v>
      </c>
    </row>
    <row r="158" spans="1:14" x14ac:dyDescent="0.25">
      <c r="A158" s="15" t="str">
        <f t="shared" ca="1" si="38"/>
        <v>Detail Items</v>
      </c>
      <c r="B158" s="16" t="str">
        <f t="shared" ca="1" si="38"/>
        <v>Electrical Equipment_Building Management Equipment</v>
      </c>
      <c r="C158" s="127" t="str">
        <f t="shared" ca="1" si="29"/>
        <v>IfcAnnotation</v>
      </c>
      <c r="D158" s="17" t="str">
        <f t="shared" ca="1" si="37"/>
        <v/>
      </c>
      <c r="E158" s="172" t="str">
        <f t="shared" ca="1" si="30"/>
        <v>&gt;&gt;</v>
      </c>
      <c r="F158" s="130" t="str">
        <f t="shared" ca="1" si="36"/>
        <v>IfcAnnotation</v>
      </c>
      <c r="G158" s="130" t="str">
        <f t="shared" ca="1" si="31"/>
        <v>Detail ItemsElectrical Equipment_Building Management Equipment</v>
      </c>
      <c r="H158" s="30"/>
      <c r="I158" s="30"/>
      <c r="J158" s="31"/>
      <c r="K158" s="31" t="str">
        <f t="shared" ca="1" si="32"/>
        <v/>
      </c>
      <c r="L158" s="168" t="str">
        <f t="shared" ca="1" si="33"/>
        <v/>
      </c>
      <c r="M158" s="169" t="str">
        <f t="shared" ca="1" si="34"/>
        <v>IfcAnnotation</v>
      </c>
      <c r="N158" s="170" t="str">
        <f t="shared" ca="1" si="35"/>
        <v>IfcAnnotation</v>
      </c>
    </row>
    <row r="159" spans="1:14" x14ac:dyDescent="0.25">
      <c r="A159" s="15" t="str">
        <f t="shared" ca="1" si="38"/>
        <v>Detail Items</v>
      </c>
      <c r="B159" s="16" t="str">
        <f t="shared" ca="1" si="38"/>
        <v>Electrical Equipment_Burglary and Escape Prevention Equipment</v>
      </c>
      <c r="C159" s="127" t="str">
        <f t="shared" ca="1" si="29"/>
        <v>IfcAnnotation</v>
      </c>
      <c r="D159" s="17" t="str">
        <f t="shared" ca="1" si="37"/>
        <v/>
      </c>
      <c r="E159" s="172" t="str">
        <f t="shared" ca="1" si="30"/>
        <v>&gt;&gt;</v>
      </c>
      <c r="F159" s="130" t="str">
        <f t="shared" ca="1" si="36"/>
        <v>IfcAnnotation</v>
      </c>
      <c r="G159" s="130" t="str">
        <f t="shared" ca="1" si="31"/>
        <v>Detail ItemsElectrical Equipment_Burglary and Escape Prevention Equipment</v>
      </c>
      <c r="H159" s="30"/>
      <c r="I159" s="30"/>
      <c r="J159" s="31"/>
      <c r="K159" s="31" t="str">
        <f t="shared" ca="1" si="32"/>
        <v/>
      </c>
      <c r="L159" s="168" t="str">
        <f t="shared" ca="1" si="33"/>
        <v/>
      </c>
      <c r="M159" s="169" t="str">
        <f t="shared" ca="1" si="34"/>
        <v>IfcAnnotation</v>
      </c>
      <c r="N159" s="170" t="str">
        <f t="shared" ca="1" si="35"/>
        <v>IfcAnnotation</v>
      </c>
    </row>
    <row r="160" spans="1:14" x14ac:dyDescent="0.25">
      <c r="A160" s="15" t="str">
        <f t="shared" ca="1" si="38"/>
        <v>Detail Items</v>
      </c>
      <c r="B160" s="16" t="str">
        <f t="shared" ca="1" si="38"/>
        <v>Electrical Equipment_Camera Surveillance Equipment</v>
      </c>
      <c r="C160" s="127" t="str">
        <f t="shared" ca="1" si="29"/>
        <v>IfcAnnotation</v>
      </c>
      <c r="D160" s="17" t="str">
        <f t="shared" ca="1" si="37"/>
        <v/>
      </c>
      <c r="E160" s="172" t="str">
        <f t="shared" ca="1" si="30"/>
        <v>&gt;&gt;</v>
      </c>
      <c r="F160" s="130" t="str">
        <f t="shared" ca="1" si="36"/>
        <v>IfcAnnotation</v>
      </c>
      <c r="G160" s="130" t="str">
        <f t="shared" ca="1" si="31"/>
        <v>Detail ItemsElectrical Equipment_Camera Surveillance Equipment</v>
      </c>
      <c r="H160" s="30"/>
      <c r="I160" s="30"/>
      <c r="J160" s="31"/>
      <c r="K160" s="31" t="str">
        <f t="shared" ca="1" si="32"/>
        <v/>
      </c>
      <c r="L160" s="168" t="str">
        <f t="shared" ca="1" si="33"/>
        <v/>
      </c>
      <c r="M160" s="169" t="str">
        <f t="shared" ca="1" si="34"/>
        <v>IfcAnnotation</v>
      </c>
      <c r="N160" s="170" t="str">
        <f t="shared" ca="1" si="35"/>
        <v>IfcAnnotation</v>
      </c>
    </row>
    <row r="161" spans="1:14" x14ac:dyDescent="0.25">
      <c r="A161" s="15" t="str">
        <f t="shared" ca="1" si="38"/>
        <v>Detail Items</v>
      </c>
      <c r="B161" s="16" t="str">
        <f t="shared" ca="1" si="38"/>
        <v>Electrical Equipment_Communication Equipment</v>
      </c>
      <c r="C161" s="127" t="str">
        <f t="shared" ca="1" si="29"/>
        <v>IfcAnnotation</v>
      </c>
      <c r="D161" s="17" t="str">
        <f t="shared" ca="1" si="37"/>
        <v/>
      </c>
      <c r="E161" s="172" t="str">
        <f t="shared" ca="1" si="30"/>
        <v>&gt;&gt;</v>
      </c>
      <c r="F161" s="130" t="str">
        <f t="shared" ca="1" si="36"/>
        <v>IfcAnnotation</v>
      </c>
      <c r="G161" s="130" t="str">
        <f t="shared" ca="1" si="31"/>
        <v>Detail ItemsElectrical Equipment_Communication Equipment</v>
      </c>
      <c r="H161" s="30"/>
      <c r="I161" s="30"/>
      <c r="J161" s="31"/>
      <c r="K161" s="31" t="str">
        <f t="shared" ca="1" si="32"/>
        <v/>
      </c>
      <c r="L161" s="168" t="str">
        <f t="shared" ca="1" si="33"/>
        <v/>
      </c>
      <c r="M161" s="169" t="str">
        <f t="shared" ca="1" si="34"/>
        <v>IfcAnnotation</v>
      </c>
      <c r="N161" s="170" t="str">
        <f t="shared" ca="1" si="35"/>
        <v>IfcAnnotation</v>
      </c>
    </row>
    <row r="162" spans="1:14" x14ac:dyDescent="0.25">
      <c r="A162" s="15" t="str">
        <f t="shared" ca="1" si="38"/>
        <v>Detail Items</v>
      </c>
      <c r="B162" s="16" t="str">
        <f t="shared" ca="1" si="38"/>
        <v>Electrical Equipment_Data Equipment</v>
      </c>
      <c r="C162" s="127" t="str">
        <f t="shared" ca="1" si="29"/>
        <v>IfcAnnotation</v>
      </c>
      <c r="D162" s="17" t="str">
        <f t="shared" ca="1" si="37"/>
        <v/>
      </c>
      <c r="E162" s="172" t="str">
        <f t="shared" ca="1" si="30"/>
        <v>&gt;&gt;</v>
      </c>
      <c r="F162" s="130" t="str">
        <f t="shared" ca="1" si="36"/>
        <v>IfcAnnotation</v>
      </c>
      <c r="G162" s="130" t="str">
        <f t="shared" ca="1" si="31"/>
        <v>Detail ItemsElectrical Equipment_Data Equipment</v>
      </c>
      <c r="H162" s="30"/>
      <c r="I162" s="30"/>
      <c r="J162" s="31"/>
      <c r="K162" s="31" t="str">
        <f t="shared" ca="1" si="32"/>
        <v/>
      </c>
      <c r="L162" s="168" t="str">
        <f t="shared" ca="1" si="33"/>
        <v/>
      </c>
      <c r="M162" s="169" t="str">
        <f t="shared" ca="1" si="34"/>
        <v>IfcAnnotation</v>
      </c>
      <c r="N162" s="170" t="str">
        <f t="shared" ca="1" si="35"/>
        <v>IfcAnnotation</v>
      </c>
    </row>
    <row r="163" spans="1:14" x14ac:dyDescent="0.25">
      <c r="A163" s="15" t="str">
        <f t="shared" ca="1" si="38"/>
        <v>Detail Items</v>
      </c>
      <c r="B163" s="16" t="str">
        <f t="shared" ca="1" si="38"/>
        <v>Electrical Equipment_Electrical Safety Equipment</v>
      </c>
      <c r="C163" s="127" t="str">
        <f t="shared" ca="1" si="29"/>
        <v>IfcAnnotation</v>
      </c>
      <c r="D163" s="17" t="str">
        <f t="shared" ca="1" si="37"/>
        <v/>
      </c>
      <c r="E163" s="172" t="str">
        <f t="shared" ca="1" si="30"/>
        <v>&gt;&gt;</v>
      </c>
      <c r="F163" s="130" t="str">
        <f t="shared" ca="1" si="36"/>
        <v>IfcAnnotation</v>
      </c>
      <c r="G163" s="130" t="str">
        <f t="shared" ca="1" si="31"/>
        <v>Detail ItemsElectrical Equipment_Electrical Safety Equipment</v>
      </c>
      <c r="H163" s="30"/>
      <c r="I163" s="30"/>
      <c r="J163" s="31"/>
      <c r="K163" s="31" t="str">
        <f t="shared" ca="1" si="32"/>
        <v/>
      </c>
      <c r="L163" s="168" t="str">
        <f t="shared" ca="1" si="33"/>
        <v/>
      </c>
      <c r="M163" s="169" t="str">
        <f t="shared" ca="1" si="34"/>
        <v>IfcAnnotation</v>
      </c>
      <c r="N163" s="170" t="str">
        <f t="shared" ca="1" si="35"/>
        <v>IfcAnnotation</v>
      </c>
    </row>
    <row r="164" spans="1:14" x14ac:dyDescent="0.25">
      <c r="A164" s="15" t="str">
        <f t="shared" ca="1" si="38"/>
        <v>Detail Items</v>
      </c>
      <c r="B164" s="16" t="str">
        <f t="shared" ca="1" si="38"/>
        <v>Electrical Equipment_Equipment</v>
      </c>
      <c r="C164" s="127" t="str">
        <f t="shared" ca="1" si="29"/>
        <v>IfcAnnotation</v>
      </c>
      <c r="D164" s="17" t="str">
        <f t="shared" ca="1" si="37"/>
        <v/>
      </c>
      <c r="E164" s="172" t="str">
        <f t="shared" ca="1" si="30"/>
        <v>&gt;&gt;</v>
      </c>
      <c r="F164" s="130" t="str">
        <f t="shared" ca="1" si="36"/>
        <v>IfcAnnotation</v>
      </c>
      <c r="G164" s="130" t="str">
        <f t="shared" ca="1" si="31"/>
        <v>Detail ItemsElectrical Equipment_Equipment</v>
      </c>
      <c r="H164" s="30"/>
      <c r="I164" s="30"/>
      <c r="J164" s="31"/>
      <c r="K164" s="31" t="str">
        <f t="shared" ca="1" si="32"/>
        <v/>
      </c>
      <c r="L164" s="168" t="str">
        <f t="shared" ca="1" si="33"/>
        <v/>
      </c>
      <c r="M164" s="169" t="str">
        <f t="shared" ca="1" si="34"/>
        <v>IfcAnnotation</v>
      </c>
      <c r="N164" s="170" t="str">
        <f t="shared" ca="1" si="35"/>
        <v>IfcAnnotation</v>
      </c>
    </row>
    <row r="165" spans="1:14" x14ac:dyDescent="0.25">
      <c r="A165" s="15" t="str">
        <f t="shared" ca="1" si="38"/>
        <v>Detail Items</v>
      </c>
      <c r="B165" s="16" t="str">
        <f t="shared" ca="1" si="38"/>
        <v>Electrical Equipment_Fire Safety Equipment</v>
      </c>
      <c r="C165" s="127" t="str">
        <f t="shared" ca="1" si="29"/>
        <v>IfcAnnotation</v>
      </c>
      <c r="D165" s="17" t="str">
        <f t="shared" ca="1" si="37"/>
        <v/>
      </c>
      <c r="E165" s="172" t="str">
        <f t="shared" ca="1" si="30"/>
        <v>&gt;&gt;</v>
      </c>
      <c r="F165" s="130" t="str">
        <f t="shared" ca="1" si="36"/>
        <v>IfcAnnotation</v>
      </c>
      <c r="G165" s="130" t="str">
        <f t="shared" ca="1" si="31"/>
        <v>Detail ItemsElectrical Equipment_Fire Safety Equipment</v>
      </c>
      <c r="H165" s="30"/>
      <c r="I165" s="30"/>
      <c r="J165" s="31"/>
      <c r="K165" s="31" t="str">
        <f t="shared" ca="1" si="32"/>
        <v/>
      </c>
      <c r="L165" s="168" t="str">
        <f t="shared" ca="1" si="33"/>
        <v/>
      </c>
      <c r="M165" s="169" t="str">
        <f t="shared" ca="1" si="34"/>
        <v>IfcAnnotation</v>
      </c>
      <c r="N165" s="170" t="str">
        <f t="shared" ca="1" si="35"/>
        <v>IfcAnnotation</v>
      </c>
    </row>
    <row r="166" spans="1:14" x14ac:dyDescent="0.25">
      <c r="A166" s="15" t="str">
        <f t="shared" ca="1" si="38"/>
        <v>Detail Items</v>
      </c>
      <c r="B166" s="16" t="str">
        <f t="shared" ca="1" si="38"/>
        <v>Electrical Equipment_Gas Safety Equipment</v>
      </c>
      <c r="C166" s="127" t="str">
        <f t="shared" ca="1" si="29"/>
        <v>IfcAnnotation</v>
      </c>
      <c r="D166" s="17" t="str">
        <f t="shared" ca="1" si="37"/>
        <v/>
      </c>
      <c r="E166" s="172" t="str">
        <f t="shared" ca="1" si="30"/>
        <v>&gt;&gt;</v>
      </c>
      <c r="F166" s="130" t="str">
        <f t="shared" ca="1" si="36"/>
        <v>IfcAnnotation</v>
      </c>
      <c r="G166" s="130" t="str">
        <f t="shared" ca="1" si="31"/>
        <v>Detail ItemsElectrical Equipment_Gas Safety Equipment</v>
      </c>
      <c r="H166" s="30"/>
      <c r="I166" s="30"/>
      <c r="J166" s="31"/>
      <c r="K166" s="31" t="str">
        <f t="shared" ca="1" si="32"/>
        <v/>
      </c>
      <c r="L166" s="168" t="str">
        <f t="shared" ca="1" si="33"/>
        <v/>
      </c>
      <c r="M166" s="169" t="str">
        <f t="shared" ca="1" si="34"/>
        <v>IfcAnnotation</v>
      </c>
      <c r="N166" s="170" t="str">
        <f t="shared" ca="1" si="35"/>
        <v>IfcAnnotation</v>
      </c>
    </row>
    <row r="167" spans="1:14" x14ac:dyDescent="0.25">
      <c r="A167" s="15" t="str">
        <f t="shared" ref="A167:B186" ca="1" si="39">INDIRECT(ADDRESS(ROW(),COLUMN(),1,1,exp_user),TRUE)</f>
        <v>Detail Items</v>
      </c>
      <c r="B167" s="16" t="str">
        <f t="shared" ca="1" si="39"/>
        <v>Electrical Equipment_High Voltage Accessories</v>
      </c>
      <c r="C167" s="127" t="str">
        <f t="shared" ca="1" si="29"/>
        <v>IfcAnnotation</v>
      </c>
      <c r="D167" s="17" t="str">
        <f t="shared" ca="1" si="37"/>
        <v/>
      </c>
      <c r="E167" s="172" t="str">
        <f t="shared" ca="1" si="30"/>
        <v>&gt;&gt;</v>
      </c>
      <c r="F167" s="130" t="str">
        <f t="shared" ca="1" si="36"/>
        <v>IfcAnnotation</v>
      </c>
      <c r="G167" s="130" t="str">
        <f t="shared" ca="1" si="31"/>
        <v>Detail ItemsElectrical Equipment_High Voltage Accessories</v>
      </c>
      <c r="H167" s="30"/>
      <c r="I167" s="30"/>
      <c r="J167" s="31"/>
      <c r="K167" s="31" t="str">
        <f t="shared" ca="1" si="32"/>
        <v/>
      </c>
      <c r="L167" s="168" t="str">
        <f t="shared" ca="1" si="33"/>
        <v/>
      </c>
      <c r="M167" s="169" t="str">
        <f t="shared" ca="1" si="34"/>
        <v>IfcAnnotation</v>
      </c>
      <c r="N167" s="170" t="str">
        <f t="shared" ca="1" si="35"/>
        <v>IfcAnnotation</v>
      </c>
    </row>
    <row r="168" spans="1:14" x14ac:dyDescent="0.25">
      <c r="A168" s="15" t="str">
        <f t="shared" ca="1" si="39"/>
        <v>Detail Items</v>
      </c>
      <c r="B168" s="16" t="str">
        <f t="shared" ca="1" si="39"/>
        <v>Electrical Equipment_High Voltage Equipment</v>
      </c>
      <c r="C168" s="127" t="str">
        <f t="shared" ca="1" si="29"/>
        <v>IfcAnnotation</v>
      </c>
      <c r="D168" s="17" t="str">
        <f t="shared" ca="1" si="37"/>
        <v/>
      </c>
      <c r="E168" s="172" t="str">
        <f t="shared" ca="1" si="30"/>
        <v>&gt;&gt;</v>
      </c>
      <c r="F168" s="130" t="str">
        <f t="shared" ca="1" si="36"/>
        <v>IfcAnnotation</v>
      </c>
      <c r="G168" s="130" t="str">
        <f t="shared" ca="1" si="31"/>
        <v>Detail ItemsElectrical Equipment_High Voltage Equipment</v>
      </c>
      <c r="H168" s="30"/>
      <c r="I168" s="30"/>
      <c r="J168" s="31"/>
      <c r="K168" s="31" t="str">
        <f t="shared" ca="1" si="32"/>
        <v/>
      </c>
      <c r="L168" s="168" t="str">
        <f t="shared" ca="1" si="33"/>
        <v/>
      </c>
      <c r="M168" s="169" t="str">
        <f t="shared" ca="1" si="34"/>
        <v>IfcAnnotation</v>
      </c>
      <c r="N168" s="170" t="str">
        <f t="shared" ca="1" si="35"/>
        <v>IfcAnnotation</v>
      </c>
    </row>
    <row r="169" spans="1:14" x14ac:dyDescent="0.25">
      <c r="A169" s="15" t="str">
        <f t="shared" ca="1" si="39"/>
        <v>Detail Items</v>
      </c>
      <c r="B169" s="16" t="str">
        <f t="shared" ca="1" si="39"/>
        <v>Electrical Equipment_Low Voltage Accessories</v>
      </c>
      <c r="C169" s="127" t="str">
        <f t="shared" ca="1" si="29"/>
        <v>IfcAnnotation</v>
      </c>
      <c r="D169" s="17" t="str">
        <f t="shared" ca="1" si="37"/>
        <v/>
      </c>
      <c r="E169" s="172" t="str">
        <f t="shared" ca="1" si="30"/>
        <v>&gt;&gt;</v>
      </c>
      <c r="F169" s="130" t="str">
        <f t="shared" ca="1" si="36"/>
        <v>IfcAnnotation</v>
      </c>
      <c r="G169" s="130" t="str">
        <f t="shared" ca="1" si="31"/>
        <v>Detail ItemsElectrical Equipment_Low Voltage Accessories</v>
      </c>
      <c r="H169" s="30"/>
      <c r="I169" s="30"/>
      <c r="J169" s="31"/>
      <c r="K169" s="31" t="str">
        <f t="shared" ca="1" si="32"/>
        <v/>
      </c>
      <c r="L169" s="168" t="str">
        <f t="shared" ca="1" si="33"/>
        <v/>
      </c>
      <c r="M169" s="169" t="str">
        <f t="shared" ca="1" si="34"/>
        <v>IfcAnnotation</v>
      </c>
      <c r="N169" s="170" t="str">
        <f t="shared" ca="1" si="35"/>
        <v>IfcAnnotation</v>
      </c>
    </row>
    <row r="170" spans="1:14" x14ac:dyDescent="0.25">
      <c r="A170" s="15" t="str">
        <f t="shared" ca="1" si="39"/>
        <v>Detail Items</v>
      </c>
      <c r="B170" s="16" t="str">
        <f t="shared" ca="1" si="39"/>
        <v>Electrical Equipment_Low Voltage Equipment</v>
      </c>
      <c r="C170" s="127" t="str">
        <f t="shared" ca="1" si="29"/>
        <v>IfcAnnotation</v>
      </c>
      <c r="D170" s="17" t="str">
        <f t="shared" ca="1" si="37"/>
        <v/>
      </c>
      <c r="E170" s="172" t="str">
        <f t="shared" ca="1" si="30"/>
        <v>&gt;&gt;</v>
      </c>
      <c r="F170" s="130" t="str">
        <f t="shared" ca="1" si="36"/>
        <v>IfcAnnotation</v>
      </c>
      <c r="G170" s="130" t="str">
        <f t="shared" ca="1" si="31"/>
        <v>Detail ItemsElectrical Equipment_Low Voltage Equipment</v>
      </c>
      <c r="H170" s="30"/>
      <c r="I170" s="30"/>
      <c r="J170" s="31"/>
      <c r="K170" s="31" t="str">
        <f t="shared" ca="1" si="32"/>
        <v/>
      </c>
      <c r="L170" s="168" t="str">
        <f t="shared" ca="1" si="33"/>
        <v/>
      </c>
      <c r="M170" s="169" t="str">
        <f t="shared" ca="1" si="34"/>
        <v>IfcAnnotation</v>
      </c>
      <c r="N170" s="170" t="str">
        <f t="shared" ca="1" si="35"/>
        <v>IfcAnnotation</v>
      </c>
    </row>
    <row r="171" spans="1:14" x14ac:dyDescent="0.25">
      <c r="A171" s="15" t="str">
        <f t="shared" ca="1" si="39"/>
        <v>Detail Items</v>
      </c>
      <c r="B171" s="16" t="str">
        <f t="shared" ca="1" si="39"/>
        <v>Electrical Equipment_Medium Voltage Accessories</v>
      </c>
      <c r="C171" s="127" t="str">
        <f t="shared" ca="1" si="29"/>
        <v>IfcAnnotation</v>
      </c>
      <c r="D171" s="17" t="str">
        <f t="shared" ca="1" si="37"/>
        <v/>
      </c>
      <c r="E171" s="172" t="str">
        <f t="shared" ca="1" si="30"/>
        <v>&gt;&gt;</v>
      </c>
      <c r="F171" s="130" t="str">
        <f t="shared" ca="1" si="36"/>
        <v>IfcAnnotation</v>
      </c>
      <c r="G171" s="130" t="str">
        <f t="shared" ca="1" si="31"/>
        <v>Detail ItemsElectrical Equipment_Medium Voltage Accessories</v>
      </c>
      <c r="H171" s="30"/>
      <c r="I171" s="30"/>
      <c r="J171" s="31"/>
      <c r="K171" s="31" t="str">
        <f t="shared" ca="1" si="32"/>
        <v/>
      </c>
      <c r="L171" s="168" t="str">
        <f t="shared" ca="1" si="33"/>
        <v/>
      </c>
      <c r="M171" s="169" t="str">
        <f t="shared" ca="1" si="34"/>
        <v>IfcAnnotation</v>
      </c>
      <c r="N171" s="170" t="str">
        <f t="shared" ca="1" si="35"/>
        <v>IfcAnnotation</v>
      </c>
    </row>
    <row r="172" spans="1:14" x14ac:dyDescent="0.25">
      <c r="A172" s="15" t="str">
        <f t="shared" ca="1" si="39"/>
        <v>Detail Items</v>
      </c>
      <c r="B172" s="16" t="str">
        <f t="shared" ca="1" si="39"/>
        <v>Electrical Equipment_Medium Voltage Equipment</v>
      </c>
      <c r="C172" s="127" t="str">
        <f t="shared" ca="1" si="29"/>
        <v>IfcAnnotation</v>
      </c>
      <c r="D172" s="17" t="str">
        <f t="shared" ca="1" si="37"/>
        <v/>
      </c>
      <c r="E172" s="172" t="str">
        <f t="shared" ca="1" si="30"/>
        <v>&gt;&gt;</v>
      </c>
      <c r="F172" s="130" t="str">
        <f t="shared" ca="1" si="36"/>
        <v>IfcAnnotation</v>
      </c>
      <c r="G172" s="130" t="str">
        <f t="shared" ca="1" si="31"/>
        <v>Detail ItemsElectrical Equipment_Medium Voltage Equipment</v>
      </c>
      <c r="H172" s="30"/>
      <c r="I172" s="30"/>
      <c r="J172" s="31"/>
      <c r="K172" s="31" t="str">
        <f t="shared" ca="1" si="32"/>
        <v/>
      </c>
      <c r="L172" s="168" t="str">
        <f t="shared" ca="1" si="33"/>
        <v/>
      </c>
      <c r="M172" s="169" t="str">
        <f t="shared" ca="1" si="34"/>
        <v>IfcAnnotation</v>
      </c>
      <c r="N172" s="170" t="str">
        <f t="shared" ca="1" si="35"/>
        <v>IfcAnnotation</v>
      </c>
    </row>
    <row r="173" spans="1:14" x14ac:dyDescent="0.25">
      <c r="A173" s="15" t="str">
        <f t="shared" ca="1" si="39"/>
        <v>Detail Items</v>
      </c>
      <c r="B173" s="16" t="str">
        <f t="shared" ca="1" si="39"/>
        <v>Electrical Equipment_Multimedia Equipment</v>
      </c>
      <c r="C173" s="127" t="str">
        <f t="shared" ca="1" si="29"/>
        <v>IfcAnnotation</v>
      </c>
      <c r="D173" s="17" t="str">
        <f t="shared" ca="1" si="37"/>
        <v/>
      </c>
      <c r="E173" s="172" t="str">
        <f t="shared" ca="1" si="30"/>
        <v>&gt;&gt;</v>
      </c>
      <c r="F173" s="130" t="str">
        <f t="shared" ca="1" si="36"/>
        <v>IfcAnnotation</v>
      </c>
      <c r="G173" s="130" t="str">
        <f t="shared" ca="1" si="31"/>
        <v>Detail ItemsElectrical Equipment_Multimedia Equipment</v>
      </c>
      <c r="H173" s="30"/>
      <c r="I173" s="30"/>
      <c r="J173" s="31"/>
      <c r="K173" s="31" t="str">
        <f t="shared" ca="1" si="32"/>
        <v/>
      </c>
      <c r="L173" s="168" t="str">
        <f t="shared" ca="1" si="33"/>
        <v/>
      </c>
      <c r="M173" s="169" t="str">
        <f t="shared" ca="1" si="34"/>
        <v>IfcAnnotation</v>
      </c>
      <c r="N173" s="170" t="str">
        <f t="shared" ca="1" si="35"/>
        <v>IfcAnnotation</v>
      </c>
    </row>
    <row r="174" spans="1:14" x14ac:dyDescent="0.25">
      <c r="A174" s="15" t="str">
        <f t="shared" ca="1" si="39"/>
        <v>Detail Items</v>
      </c>
      <c r="B174" s="16" t="str">
        <f t="shared" ca="1" si="39"/>
        <v>Electrical Equipment_Telephony Equipment</v>
      </c>
      <c r="C174" s="127" t="str">
        <f t="shared" ca="1" si="29"/>
        <v>IfcAnnotation</v>
      </c>
      <c r="D174" s="17" t="str">
        <f t="shared" ca="1" si="37"/>
        <v/>
      </c>
      <c r="E174" s="172" t="str">
        <f t="shared" ca="1" si="30"/>
        <v>&gt;&gt;</v>
      </c>
      <c r="F174" s="130" t="str">
        <f t="shared" ca="1" si="36"/>
        <v>IfcAnnotation</v>
      </c>
      <c r="G174" s="130" t="str">
        <f t="shared" ca="1" si="31"/>
        <v>Detail ItemsElectrical Equipment_Telephony Equipment</v>
      </c>
      <c r="H174" s="30"/>
      <c r="I174" s="30"/>
      <c r="J174" s="31"/>
      <c r="K174" s="31" t="str">
        <f t="shared" ca="1" si="32"/>
        <v/>
      </c>
      <c r="L174" s="168" t="str">
        <f t="shared" ca="1" si="33"/>
        <v/>
      </c>
      <c r="M174" s="169" t="str">
        <f t="shared" ca="1" si="34"/>
        <v>IfcAnnotation</v>
      </c>
      <c r="N174" s="170" t="str">
        <f t="shared" ca="1" si="35"/>
        <v>IfcAnnotation</v>
      </c>
    </row>
    <row r="175" spans="1:14" x14ac:dyDescent="0.25">
      <c r="A175" s="15" t="str">
        <f t="shared" ca="1" si="39"/>
        <v>Detail Items</v>
      </c>
      <c r="B175" s="16" t="str">
        <f t="shared" ca="1" si="39"/>
        <v>Fire Alarm Devices_Devices</v>
      </c>
      <c r="C175" s="127" t="str">
        <f t="shared" ca="1" si="29"/>
        <v>IfcAnnotation</v>
      </c>
      <c r="D175" s="17" t="str">
        <f t="shared" ca="1" si="37"/>
        <v/>
      </c>
      <c r="E175" s="172" t="str">
        <f t="shared" ca="1" si="30"/>
        <v>&gt;&gt;</v>
      </c>
      <c r="F175" s="130" t="str">
        <f t="shared" ca="1" si="36"/>
        <v>IfcAnnotation</v>
      </c>
      <c r="G175" s="130" t="str">
        <f t="shared" ca="1" si="31"/>
        <v>Detail ItemsFire Alarm Devices_Devices</v>
      </c>
      <c r="H175" s="30"/>
      <c r="I175" s="30"/>
      <c r="J175" s="31"/>
      <c r="K175" s="31" t="str">
        <f t="shared" ca="1" si="32"/>
        <v/>
      </c>
      <c r="L175" s="168" t="str">
        <f t="shared" ca="1" si="33"/>
        <v/>
      </c>
      <c r="M175" s="169" t="str">
        <f t="shared" ca="1" si="34"/>
        <v>IfcAnnotation</v>
      </c>
      <c r="N175" s="170" t="str">
        <f t="shared" ca="1" si="35"/>
        <v>IfcAnnotation</v>
      </c>
    </row>
    <row r="176" spans="1:14" x14ac:dyDescent="0.25">
      <c r="A176" s="15" t="str">
        <f t="shared" ca="1" si="39"/>
        <v>Detail Items</v>
      </c>
      <c r="B176" s="16" t="str">
        <f t="shared" ca="1" si="39"/>
        <v>Generic Models_Signage</v>
      </c>
      <c r="C176" s="127" t="str">
        <f t="shared" ca="1" si="29"/>
        <v>IfcAnnotation</v>
      </c>
      <c r="D176" s="17" t="str">
        <f t="shared" ca="1" si="37"/>
        <v/>
      </c>
      <c r="E176" s="172" t="str">
        <f t="shared" ca="1" si="30"/>
        <v>&gt;&gt;</v>
      </c>
      <c r="F176" s="130" t="str">
        <f t="shared" ca="1" si="36"/>
        <v>IfcAnnotation</v>
      </c>
      <c r="G176" s="130" t="str">
        <f t="shared" ca="1" si="31"/>
        <v>Detail ItemsGeneric Models_Signage</v>
      </c>
      <c r="H176" s="30"/>
      <c r="I176" s="30"/>
      <c r="J176" s="31"/>
      <c r="K176" s="31" t="str">
        <f t="shared" ca="1" si="32"/>
        <v/>
      </c>
      <c r="L176" s="168" t="str">
        <f t="shared" ca="1" si="33"/>
        <v/>
      </c>
      <c r="M176" s="169" t="str">
        <f t="shared" ca="1" si="34"/>
        <v>IfcAnnotation</v>
      </c>
      <c r="N176" s="170" t="str">
        <f t="shared" ca="1" si="35"/>
        <v>IfcAnnotation</v>
      </c>
    </row>
    <row r="177" spans="1:14" x14ac:dyDescent="0.25">
      <c r="A177" s="15" t="str">
        <f t="shared" ca="1" si="39"/>
        <v>Detail Items</v>
      </c>
      <c r="B177" s="16" t="str">
        <f t="shared" ca="1" si="39"/>
        <v>Hidden Lines</v>
      </c>
      <c r="C177" s="127" t="str">
        <f t="shared" ca="1" si="29"/>
        <v/>
      </c>
      <c r="D177" s="17" t="str">
        <f t="shared" ca="1" si="37"/>
        <v/>
      </c>
      <c r="E177" s="172" t="str">
        <f t="shared" ca="1" si="30"/>
        <v/>
      </c>
      <c r="F177" s="130" t="str">
        <f t="shared" ca="1" si="36"/>
        <v/>
      </c>
      <c r="G177" s="130" t="str">
        <f t="shared" ca="1" si="31"/>
        <v>Detail ItemsHidden Lines</v>
      </c>
      <c r="H177" s="30"/>
      <c r="I177" s="30"/>
      <c r="J177" s="31"/>
      <c r="K177" s="31" t="str">
        <f t="shared" ca="1" si="32"/>
        <v/>
      </c>
      <c r="L177" s="168" t="str">
        <f t="shared" ca="1" si="33"/>
        <v/>
      </c>
      <c r="M177" s="169" t="str">
        <f t="shared" ca="1" si="34"/>
        <v/>
      </c>
      <c r="N177" s="170" t="str">
        <f t="shared" ca="1" si="35"/>
        <v/>
      </c>
    </row>
    <row r="178" spans="1:14" x14ac:dyDescent="0.25">
      <c r="A178" s="15" t="str">
        <f t="shared" ca="1" si="39"/>
        <v>Detail Items</v>
      </c>
      <c r="B178" s="16" t="str">
        <f t="shared" ca="1" si="39"/>
        <v>Lighting Fixtures_Emergency Fixtures</v>
      </c>
      <c r="C178" s="127" t="str">
        <f t="shared" ca="1" si="29"/>
        <v/>
      </c>
      <c r="D178" s="17" t="str">
        <f t="shared" ca="1" si="37"/>
        <v/>
      </c>
      <c r="E178" s="172" t="str">
        <f t="shared" ca="1" si="30"/>
        <v/>
      </c>
      <c r="F178" s="130" t="str">
        <f t="shared" ca="1" si="36"/>
        <v/>
      </c>
      <c r="G178" s="130" t="str">
        <f t="shared" ca="1" si="31"/>
        <v>Detail ItemsLighting Fixtures_Emergency Fixtures</v>
      </c>
      <c r="H178" s="30"/>
      <c r="I178" s="30"/>
      <c r="J178" s="31"/>
      <c r="K178" s="31" t="str">
        <f t="shared" ca="1" si="32"/>
        <v/>
      </c>
      <c r="L178" s="168" t="str">
        <f t="shared" ca="1" si="33"/>
        <v/>
      </c>
      <c r="M178" s="169" t="str">
        <f t="shared" ca="1" si="34"/>
        <v/>
      </c>
      <c r="N178" s="170" t="str">
        <f t="shared" ca="1" si="35"/>
        <v/>
      </c>
    </row>
    <row r="179" spans="1:14" x14ac:dyDescent="0.25">
      <c r="A179" s="15" t="str">
        <f t="shared" ca="1" si="39"/>
        <v>Detail Items</v>
      </c>
      <c r="B179" s="16" t="str">
        <f t="shared" ca="1" si="39"/>
        <v>Lighting Fixtures_Fixtures</v>
      </c>
      <c r="C179" s="127" t="str">
        <f t="shared" ca="1" si="29"/>
        <v/>
      </c>
      <c r="D179" s="17" t="str">
        <f t="shared" ca="1" si="37"/>
        <v/>
      </c>
      <c r="E179" s="172" t="str">
        <f t="shared" ca="1" si="30"/>
        <v/>
      </c>
      <c r="F179" s="130" t="str">
        <f t="shared" ca="1" si="36"/>
        <v/>
      </c>
      <c r="G179" s="130" t="str">
        <f t="shared" ca="1" si="31"/>
        <v>Detail ItemsLighting Fixtures_Fixtures</v>
      </c>
      <c r="H179" s="30"/>
      <c r="I179" s="30"/>
      <c r="J179" s="31"/>
      <c r="K179" s="31" t="str">
        <f t="shared" ca="1" si="32"/>
        <v/>
      </c>
      <c r="L179" s="168" t="str">
        <f t="shared" ca="1" si="33"/>
        <v/>
      </c>
      <c r="M179" s="169" t="str">
        <f t="shared" ca="1" si="34"/>
        <v/>
      </c>
      <c r="N179" s="170" t="str">
        <f t="shared" ca="1" si="35"/>
        <v/>
      </c>
    </row>
    <row r="180" spans="1:14" x14ac:dyDescent="0.25">
      <c r="A180" s="15" t="str">
        <f t="shared" ca="1" si="39"/>
        <v>Detail Items</v>
      </c>
      <c r="B180" s="16" t="str">
        <f t="shared" ca="1" si="39"/>
        <v>Lighting Fixtures_Signage</v>
      </c>
      <c r="C180" s="127" t="str">
        <f t="shared" ca="1" si="29"/>
        <v/>
      </c>
      <c r="D180" s="17" t="str">
        <f t="shared" ca="1" si="37"/>
        <v/>
      </c>
      <c r="E180" s="172" t="str">
        <f t="shared" ca="1" si="30"/>
        <v/>
      </c>
      <c r="F180" s="130" t="str">
        <f t="shared" ca="1" si="36"/>
        <v/>
      </c>
      <c r="G180" s="130" t="str">
        <f t="shared" ca="1" si="31"/>
        <v>Detail ItemsLighting Fixtures_Signage</v>
      </c>
      <c r="H180" s="30"/>
      <c r="I180" s="30"/>
      <c r="J180" s="31"/>
      <c r="K180" s="31" t="str">
        <f t="shared" ca="1" si="32"/>
        <v/>
      </c>
      <c r="L180" s="168" t="str">
        <f t="shared" ca="1" si="33"/>
        <v/>
      </c>
      <c r="M180" s="169" t="str">
        <f t="shared" ca="1" si="34"/>
        <v/>
      </c>
      <c r="N180" s="170" t="str">
        <f t="shared" ca="1" si="35"/>
        <v/>
      </c>
    </row>
    <row r="181" spans="1:14" x14ac:dyDescent="0.25">
      <c r="A181" s="15" t="str">
        <f t="shared" ca="1" si="39"/>
        <v>Detail Items</v>
      </c>
      <c r="B181" s="16" t="str">
        <f t="shared" ca="1" si="39"/>
        <v>Mechanical Equipment_Air Handling Equipment</v>
      </c>
      <c r="C181" s="127" t="str">
        <f t="shared" ca="1" si="29"/>
        <v/>
      </c>
      <c r="D181" s="17" t="str">
        <f t="shared" ca="1" si="37"/>
        <v/>
      </c>
      <c r="E181" s="172" t="str">
        <f t="shared" ca="1" si="30"/>
        <v/>
      </c>
      <c r="F181" s="130" t="str">
        <f t="shared" ca="1" si="36"/>
        <v/>
      </c>
      <c r="G181" s="130" t="str">
        <f t="shared" ca="1" si="31"/>
        <v>Detail ItemsMechanical Equipment_Air Handling Equipment</v>
      </c>
      <c r="H181" s="30"/>
      <c r="I181" s="30"/>
      <c r="J181" s="31"/>
      <c r="K181" s="31" t="str">
        <f t="shared" ca="1" si="32"/>
        <v/>
      </c>
      <c r="L181" s="168" t="str">
        <f t="shared" ca="1" si="33"/>
        <v/>
      </c>
      <c r="M181" s="169" t="str">
        <f t="shared" ca="1" si="34"/>
        <v/>
      </c>
      <c r="N181" s="170" t="str">
        <f t="shared" ca="1" si="35"/>
        <v/>
      </c>
    </row>
    <row r="182" spans="1:14" x14ac:dyDescent="0.25">
      <c r="A182" s="15" t="str">
        <f t="shared" ca="1" si="39"/>
        <v>Detail Items</v>
      </c>
      <c r="B182" s="16" t="str">
        <f t="shared" ca="1" si="39"/>
        <v>Mechanical Equipment_Compressed Air Equipment</v>
      </c>
      <c r="C182" s="127" t="str">
        <f t="shared" ca="1" si="29"/>
        <v/>
      </c>
      <c r="D182" s="17" t="str">
        <f t="shared" ca="1" si="37"/>
        <v/>
      </c>
      <c r="E182" s="172" t="str">
        <f t="shared" ca="1" si="30"/>
        <v/>
      </c>
      <c r="F182" s="130" t="str">
        <f t="shared" ca="1" si="36"/>
        <v/>
      </c>
      <c r="G182" s="130" t="str">
        <f t="shared" ca="1" si="31"/>
        <v>Detail ItemsMechanical Equipment_Compressed Air Equipment</v>
      </c>
      <c r="H182" s="30"/>
      <c r="I182" s="30"/>
      <c r="J182" s="31"/>
      <c r="K182" s="31" t="str">
        <f t="shared" ca="1" si="32"/>
        <v/>
      </c>
      <c r="L182" s="168" t="str">
        <f t="shared" ca="1" si="33"/>
        <v/>
      </c>
      <c r="M182" s="169" t="str">
        <f t="shared" ca="1" si="34"/>
        <v/>
      </c>
      <c r="N182" s="170" t="str">
        <f t="shared" ca="1" si="35"/>
        <v/>
      </c>
    </row>
    <row r="183" spans="1:14" x14ac:dyDescent="0.25">
      <c r="A183" s="15" t="str">
        <f t="shared" ca="1" si="39"/>
        <v>Detail Items</v>
      </c>
      <c r="B183" s="16" t="str">
        <f t="shared" ca="1" si="39"/>
        <v>Mechanical Equipment_Cooling and Refrigeration Elements</v>
      </c>
      <c r="C183" s="127" t="str">
        <f t="shared" ca="1" si="29"/>
        <v/>
      </c>
      <c r="D183" s="17" t="str">
        <f t="shared" ca="1" si="37"/>
        <v/>
      </c>
      <c r="E183" s="172" t="str">
        <f t="shared" ca="1" si="30"/>
        <v/>
      </c>
      <c r="F183" s="130" t="str">
        <f t="shared" ca="1" si="36"/>
        <v/>
      </c>
      <c r="G183" s="130" t="str">
        <f t="shared" ca="1" si="31"/>
        <v>Detail ItemsMechanical Equipment_Cooling and Refrigeration Elements</v>
      </c>
      <c r="H183" s="30"/>
      <c r="I183" s="30"/>
      <c r="J183" s="31"/>
      <c r="K183" s="31" t="str">
        <f t="shared" ca="1" si="32"/>
        <v/>
      </c>
      <c r="L183" s="168" t="str">
        <f t="shared" ca="1" si="33"/>
        <v/>
      </c>
      <c r="M183" s="169" t="str">
        <f t="shared" ca="1" si="34"/>
        <v/>
      </c>
      <c r="N183" s="170" t="str">
        <f t="shared" ca="1" si="35"/>
        <v/>
      </c>
    </row>
    <row r="184" spans="1:14" x14ac:dyDescent="0.25">
      <c r="A184" s="15" t="str">
        <f t="shared" ca="1" si="39"/>
        <v>Detail Items</v>
      </c>
      <c r="B184" s="16" t="str">
        <f t="shared" ca="1" si="39"/>
        <v>Mechanical Equipment_Cooling and Refrigeration Equipment</v>
      </c>
      <c r="C184" s="127" t="str">
        <f t="shared" ca="1" si="29"/>
        <v/>
      </c>
      <c r="D184" s="17" t="str">
        <f t="shared" ca="1" si="37"/>
        <v/>
      </c>
      <c r="E184" s="172" t="str">
        <f t="shared" ca="1" si="30"/>
        <v/>
      </c>
      <c r="F184" s="130" t="str">
        <f t="shared" ca="1" si="36"/>
        <v/>
      </c>
      <c r="G184" s="130" t="str">
        <f t="shared" ca="1" si="31"/>
        <v>Detail ItemsMechanical Equipment_Cooling and Refrigeration Equipment</v>
      </c>
      <c r="H184" s="30"/>
      <c r="I184" s="30"/>
      <c r="J184" s="31"/>
      <c r="K184" s="31" t="str">
        <f t="shared" ca="1" si="32"/>
        <v/>
      </c>
      <c r="L184" s="168" t="str">
        <f t="shared" ca="1" si="33"/>
        <v/>
      </c>
      <c r="M184" s="169" t="str">
        <f t="shared" ca="1" si="34"/>
        <v/>
      </c>
      <c r="N184" s="170" t="str">
        <f t="shared" ca="1" si="35"/>
        <v/>
      </c>
    </row>
    <row r="185" spans="1:14" x14ac:dyDescent="0.25">
      <c r="A185" s="15" t="str">
        <f t="shared" ca="1" si="39"/>
        <v>Detail Items</v>
      </c>
      <c r="B185" s="16" t="str">
        <f t="shared" ca="1" si="39"/>
        <v>Mechanical Equipment_Dust Exhaust Equipment</v>
      </c>
      <c r="C185" s="127" t="str">
        <f t="shared" ca="1" si="29"/>
        <v/>
      </c>
      <c r="D185" s="17" t="str">
        <f t="shared" ca="1" si="37"/>
        <v/>
      </c>
      <c r="E185" s="172" t="str">
        <f t="shared" ca="1" si="30"/>
        <v/>
      </c>
      <c r="F185" s="130" t="str">
        <f t="shared" ca="1" si="36"/>
        <v/>
      </c>
      <c r="G185" s="130" t="str">
        <f t="shared" ca="1" si="31"/>
        <v>Detail ItemsMechanical Equipment_Dust Exhaust Equipment</v>
      </c>
      <c r="H185" s="30"/>
      <c r="I185" s="30"/>
      <c r="J185" s="31"/>
      <c r="K185" s="31" t="str">
        <f t="shared" ca="1" si="32"/>
        <v/>
      </c>
      <c r="L185" s="168" t="str">
        <f t="shared" ca="1" si="33"/>
        <v/>
      </c>
      <c r="M185" s="169" t="str">
        <f t="shared" ca="1" si="34"/>
        <v/>
      </c>
      <c r="N185" s="170" t="str">
        <f t="shared" ca="1" si="35"/>
        <v/>
      </c>
    </row>
    <row r="186" spans="1:14" x14ac:dyDescent="0.25">
      <c r="A186" s="15" t="str">
        <f t="shared" ca="1" si="39"/>
        <v>Detail Items</v>
      </c>
      <c r="B186" s="16" t="str">
        <f t="shared" ca="1" si="39"/>
        <v>Mechanical Equipment_Equipment</v>
      </c>
      <c r="C186" s="127" t="str">
        <f t="shared" ca="1" si="29"/>
        <v/>
      </c>
      <c r="D186" s="17" t="str">
        <f t="shared" ca="1" si="37"/>
        <v/>
      </c>
      <c r="E186" s="172" t="str">
        <f t="shared" ca="1" si="30"/>
        <v/>
      </c>
      <c r="F186" s="130" t="str">
        <f t="shared" ca="1" si="36"/>
        <v/>
      </c>
      <c r="G186" s="130" t="str">
        <f t="shared" ca="1" si="31"/>
        <v>Detail ItemsMechanical Equipment_Equipment</v>
      </c>
      <c r="H186" s="30"/>
      <c r="I186" s="30"/>
      <c r="J186" s="31"/>
      <c r="K186" s="31" t="str">
        <f t="shared" ca="1" si="32"/>
        <v/>
      </c>
      <c r="L186" s="168" t="str">
        <f t="shared" ca="1" si="33"/>
        <v/>
      </c>
      <c r="M186" s="169" t="str">
        <f t="shared" ca="1" si="34"/>
        <v/>
      </c>
      <c r="N186" s="170" t="str">
        <f t="shared" ca="1" si="35"/>
        <v/>
      </c>
    </row>
    <row r="187" spans="1:14" x14ac:dyDescent="0.25">
      <c r="A187" s="15" t="str">
        <f t="shared" ref="A187:B206" ca="1" si="40">INDIRECT(ADDRESS(ROW(),COLUMN(),1,1,exp_user),TRUE)</f>
        <v>Detail Items</v>
      </c>
      <c r="B187" s="16" t="str">
        <f t="shared" ca="1" si="40"/>
        <v>Mechanical Equipment_Fire Protection Equipment</v>
      </c>
      <c r="C187" s="127" t="str">
        <f t="shared" ca="1" si="29"/>
        <v/>
      </c>
      <c r="D187" s="17" t="str">
        <f t="shared" ca="1" si="37"/>
        <v/>
      </c>
      <c r="E187" s="172" t="str">
        <f t="shared" ca="1" si="30"/>
        <v/>
      </c>
      <c r="F187" s="130" t="str">
        <f t="shared" ca="1" si="36"/>
        <v/>
      </c>
      <c r="G187" s="130" t="str">
        <f t="shared" ca="1" si="31"/>
        <v>Detail ItemsMechanical Equipment_Fire Protection Equipment</v>
      </c>
      <c r="H187" s="30"/>
      <c r="I187" s="30"/>
      <c r="J187" s="31"/>
      <c r="K187" s="31" t="str">
        <f t="shared" ca="1" si="32"/>
        <v/>
      </c>
      <c r="L187" s="168" t="str">
        <f t="shared" ca="1" si="33"/>
        <v/>
      </c>
      <c r="M187" s="169" t="str">
        <f t="shared" ca="1" si="34"/>
        <v/>
      </c>
      <c r="N187" s="170" t="str">
        <f t="shared" ca="1" si="35"/>
        <v/>
      </c>
    </row>
    <row r="188" spans="1:14" x14ac:dyDescent="0.25">
      <c r="A188" s="15" t="str">
        <f t="shared" ca="1" si="40"/>
        <v>Detail Items</v>
      </c>
      <c r="B188" s="16" t="str">
        <f t="shared" ca="1" si="40"/>
        <v>Mechanical Equipment_Fluid Storage Equipment</v>
      </c>
      <c r="C188" s="127" t="str">
        <f t="shared" ca="1" si="29"/>
        <v/>
      </c>
      <c r="D188" s="17" t="str">
        <f t="shared" ca="1" si="37"/>
        <v/>
      </c>
      <c r="E188" s="172" t="str">
        <f t="shared" ca="1" si="30"/>
        <v/>
      </c>
      <c r="F188" s="130" t="str">
        <f t="shared" ca="1" si="36"/>
        <v/>
      </c>
      <c r="G188" s="130" t="str">
        <f t="shared" ca="1" si="31"/>
        <v>Detail ItemsMechanical Equipment_Fluid Storage Equipment</v>
      </c>
      <c r="H188" s="30"/>
      <c r="I188" s="30"/>
      <c r="J188" s="31"/>
      <c r="K188" s="31" t="str">
        <f t="shared" ca="1" si="32"/>
        <v/>
      </c>
      <c r="L188" s="168" t="str">
        <f t="shared" ca="1" si="33"/>
        <v/>
      </c>
      <c r="M188" s="169" t="str">
        <f t="shared" ca="1" si="34"/>
        <v/>
      </c>
      <c r="N188" s="170" t="str">
        <f t="shared" ca="1" si="35"/>
        <v/>
      </c>
    </row>
    <row r="189" spans="1:14" x14ac:dyDescent="0.25">
      <c r="A189" s="15" t="str">
        <f t="shared" ca="1" si="40"/>
        <v>Detail Items</v>
      </c>
      <c r="B189" s="16" t="str">
        <f t="shared" ca="1" si="40"/>
        <v>Mechanical Equipment_Fluid Supply Equipment</v>
      </c>
      <c r="C189" s="127" t="str">
        <f t="shared" ca="1" si="29"/>
        <v/>
      </c>
      <c r="D189" s="17" t="str">
        <f t="shared" ca="1" si="37"/>
        <v/>
      </c>
      <c r="E189" s="172" t="str">
        <f t="shared" ca="1" si="30"/>
        <v/>
      </c>
      <c r="F189" s="130" t="str">
        <f t="shared" ca="1" si="36"/>
        <v/>
      </c>
      <c r="G189" s="130" t="str">
        <f t="shared" ca="1" si="31"/>
        <v>Detail ItemsMechanical Equipment_Fluid Supply Equipment</v>
      </c>
      <c r="H189" s="30"/>
      <c r="I189" s="30"/>
      <c r="J189" s="31"/>
      <c r="K189" s="31" t="str">
        <f t="shared" ca="1" si="32"/>
        <v/>
      </c>
      <c r="L189" s="168" t="str">
        <f t="shared" ca="1" si="33"/>
        <v/>
      </c>
      <c r="M189" s="169" t="str">
        <f t="shared" ca="1" si="34"/>
        <v/>
      </c>
      <c r="N189" s="170" t="str">
        <f t="shared" ca="1" si="35"/>
        <v/>
      </c>
    </row>
    <row r="190" spans="1:14" x14ac:dyDescent="0.25">
      <c r="A190" s="15" t="str">
        <f t="shared" ca="1" si="40"/>
        <v>Detail Items</v>
      </c>
      <c r="B190" s="16" t="str">
        <f t="shared" ca="1" si="40"/>
        <v>Mechanical Equipment_Gas Storage Equipment</v>
      </c>
      <c r="C190" s="127" t="str">
        <f t="shared" ca="1" si="29"/>
        <v/>
      </c>
      <c r="D190" s="17" t="str">
        <f t="shared" ca="1" si="37"/>
        <v/>
      </c>
      <c r="E190" s="172" t="str">
        <f t="shared" ca="1" si="30"/>
        <v/>
      </c>
      <c r="F190" s="130" t="str">
        <f t="shared" ca="1" si="36"/>
        <v/>
      </c>
      <c r="G190" s="130" t="str">
        <f t="shared" ca="1" si="31"/>
        <v>Detail ItemsMechanical Equipment_Gas Storage Equipment</v>
      </c>
      <c r="H190" s="30"/>
      <c r="I190" s="30"/>
      <c r="J190" s="31"/>
      <c r="K190" s="31" t="str">
        <f t="shared" ca="1" si="32"/>
        <v/>
      </c>
      <c r="L190" s="168" t="str">
        <f t="shared" ca="1" si="33"/>
        <v/>
      </c>
      <c r="M190" s="169" t="str">
        <f t="shared" ca="1" si="34"/>
        <v/>
      </c>
      <c r="N190" s="170" t="str">
        <f t="shared" ca="1" si="35"/>
        <v/>
      </c>
    </row>
    <row r="191" spans="1:14" x14ac:dyDescent="0.25">
      <c r="A191" s="15" t="str">
        <f t="shared" ca="1" si="40"/>
        <v>Detail Items</v>
      </c>
      <c r="B191" s="16" t="str">
        <f t="shared" ca="1" si="40"/>
        <v>Mechanical Equipment_Gas Supply Equipment</v>
      </c>
      <c r="C191" s="127" t="str">
        <f t="shared" ca="1" si="29"/>
        <v/>
      </c>
      <c r="D191" s="17" t="str">
        <f t="shared" ca="1" si="37"/>
        <v/>
      </c>
      <c r="E191" s="172" t="str">
        <f t="shared" ca="1" si="30"/>
        <v/>
      </c>
      <c r="F191" s="130" t="str">
        <f t="shared" ca="1" si="36"/>
        <v/>
      </c>
      <c r="G191" s="130" t="str">
        <f t="shared" ca="1" si="31"/>
        <v>Detail ItemsMechanical Equipment_Gas Supply Equipment</v>
      </c>
      <c r="H191" s="30"/>
      <c r="I191" s="30"/>
      <c r="J191" s="31"/>
      <c r="K191" s="31" t="str">
        <f t="shared" ca="1" si="32"/>
        <v/>
      </c>
      <c r="L191" s="168" t="str">
        <f t="shared" ca="1" si="33"/>
        <v/>
      </c>
      <c r="M191" s="169" t="str">
        <f t="shared" ca="1" si="34"/>
        <v/>
      </c>
      <c r="N191" s="170" t="str">
        <f t="shared" ca="1" si="35"/>
        <v/>
      </c>
    </row>
    <row r="192" spans="1:14" x14ac:dyDescent="0.25">
      <c r="A192" s="15" t="str">
        <f t="shared" ca="1" si="40"/>
        <v>Detail Items</v>
      </c>
      <c r="B192" s="16" t="str">
        <f t="shared" ca="1" si="40"/>
        <v>Mechanical Equipment_Gas Treatment Equipment</v>
      </c>
      <c r="C192" s="127" t="str">
        <f t="shared" ca="1" si="29"/>
        <v/>
      </c>
      <c r="D192" s="17" t="str">
        <f t="shared" ca="1" si="37"/>
        <v/>
      </c>
      <c r="E192" s="172" t="str">
        <f t="shared" ca="1" si="30"/>
        <v/>
      </c>
      <c r="F192" s="130" t="str">
        <f t="shared" ca="1" si="36"/>
        <v/>
      </c>
      <c r="G192" s="130" t="str">
        <f t="shared" ca="1" si="31"/>
        <v>Detail ItemsMechanical Equipment_Gas Treatment Equipment</v>
      </c>
      <c r="H192" s="30"/>
      <c r="I192" s="30"/>
      <c r="J192" s="31"/>
      <c r="K192" s="31" t="str">
        <f t="shared" ca="1" si="32"/>
        <v/>
      </c>
      <c r="L192" s="168" t="str">
        <f t="shared" ca="1" si="33"/>
        <v/>
      </c>
      <c r="M192" s="169" t="str">
        <f t="shared" ca="1" si="34"/>
        <v/>
      </c>
      <c r="N192" s="170" t="str">
        <f t="shared" ca="1" si="35"/>
        <v/>
      </c>
    </row>
    <row r="193" spans="1:14" x14ac:dyDescent="0.25">
      <c r="A193" s="15" t="str">
        <f t="shared" ca="1" si="40"/>
        <v>Detail Items</v>
      </c>
      <c r="B193" s="16" t="str">
        <f t="shared" ca="1" si="40"/>
        <v>Mechanical Equipment_Heating Elements</v>
      </c>
      <c r="C193" s="127" t="str">
        <f t="shared" ca="1" si="29"/>
        <v/>
      </c>
      <c r="D193" s="17" t="str">
        <f t="shared" ca="1" si="37"/>
        <v/>
      </c>
      <c r="E193" s="172" t="str">
        <f t="shared" ca="1" si="30"/>
        <v/>
      </c>
      <c r="F193" s="130" t="str">
        <f t="shared" ca="1" si="36"/>
        <v/>
      </c>
      <c r="G193" s="130" t="str">
        <f t="shared" ca="1" si="31"/>
        <v>Detail ItemsMechanical Equipment_Heating Elements</v>
      </c>
      <c r="H193" s="30"/>
      <c r="I193" s="30"/>
      <c r="J193" s="31"/>
      <c r="K193" s="31" t="str">
        <f t="shared" ca="1" si="32"/>
        <v/>
      </c>
      <c r="L193" s="168" t="str">
        <f t="shared" ca="1" si="33"/>
        <v/>
      </c>
      <c r="M193" s="169" t="str">
        <f t="shared" ca="1" si="34"/>
        <v/>
      </c>
      <c r="N193" s="170" t="str">
        <f t="shared" ca="1" si="35"/>
        <v/>
      </c>
    </row>
    <row r="194" spans="1:14" x14ac:dyDescent="0.25">
      <c r="A194" s="15" t="str">
        <f t="shared" ca="1" si="40"/>
        <v>Detail Items</v>
      </c>
      <c r="B194" s="16" t="str">
        <f t="shared" ca="1" si="40"/>
        <v>Mechanical Equipment_Refuse Disposal Equipment</v>
      </c>
      <c r="C194" s="127" t="str">
        <f t="shared" ca="1" si="29"/>
        <v/>
      </c>
      <c r="D194" s="17" t="str">
        <f t="shared" ca="1" si="37"/>
        <v/>
      </c>
      <c r="E194" s="172" t="str">
        <f t="shared" ca="1" si="30"/>
        <v/>
      </c>
      <c r="F194" s="130" t="str">
        <f t="shared" ca="1" si="36"/>
        <v/>
      </c>
      <c r="G194" s="130" t="str">
        <f t="shared" ca="1" si="31"/>
        <v>Detail ItemsMechanical Equipment_Refuse Disposal Equipment</v>
      </c>
      <c r="H194" s="30"/>
      <c r="I194" s="30"/>
      <c r="J194" s="31"/>
      <c r="K194" s="31" t="str">
        <f t="shared" ca="1" si="32"/>
        <v/>
      </c>
      <c r="L194" s="168" t="str">
        <f t="shared" ca="1" si="33"/>
        <v/>
      </c>
      <c r="M194" s="169" t="str">
        <f t="shared" ca="1" si="34"/>
        <v/>
      </c>
      <c r="N194" s="170" t="str">
        <f t="shared" ca="1" si="35"/>
        <v/>
      </c>
    </row>
    <row r="195" spans="1:14" x14ac:dyDescent="0.25">
      <c r="A195" s="15" t="str">
        <f t="shared" ca="1" si="40"/>
        <v>Detail Items</v>
      </c>
      <c r="B195" s="16" t="str">
        <f t="shared" ca="1" si="40"/>
        <v>Mechanical Equipment_Refuse Storage Equipment</v>
      </c>
      <c r="C195" s="127" t="str">
        <f t="shared" ca="1" si="29"/>
        <v/>
      </c>
      <c r="D195" s="17" t="str">
        <f t="shared" ca="1" si="37"/>
        <v/>
      </c>
      <c r="E195" s="172" t="str">
        <f t="shared" ca="1" si="30"/>
        <v/>
      </c>
      <c r="F195" s="130" t="str">
        <f t="shared" ca="1" si="36"/>
        <v/>
      </c>
      <c r="G195" s="130" t="str">
        <f t="shared" ca="1" si="31"/>
        <v>Detail ItemsMechanical Equipment_Refuse Storage Equipment</v>
      </c>
      <c r="H195" s="30"/>
      <c r="I195" s="30"/>
      <c r="J195" s="31"/>
      <c r="K195" s="31" t="str">
        <f t="shared" ca="1" si="32"/>
        <v/>
      </c>
      <c r="L195" s="168" t="str">
        <f t="shared" ca="1" si="33"/>
        <v/>
      </c>
      <c r="M195" s="169" t="str">
        <f t="shared" ca="1" si="34"/>
        <v/>
      </c>
      <c r="N195" s="170" t="str">
        <f t="shared" ca="1" si="35"/>
        <v/>
      </c>
    </row>
    <row r="196" spans="1:14" x14ac:dyDescent="0.25">
      <c r="A196" s="15" t="str">
        <f t="shared" ca="1" si="40"/>
        <v>Detail Items</v>
      </c>
      <c r="B196" s="16" t="str">
        <f t="shared" ca="1" si="40"/>
        <v>Mechanical Equipment_Refuse Treatment Equipment</v>
      </c>
      <c r="C196" s="127" t="str">
        <f t="shared" ca="1" si="29"/>
        <v/>
      </c>
      <c r="D196" s="17" t="str">
        <f t="shared" ca="1" si="37"/>
        <v/>
      </c>
      <c r="E196" s="172" t="str">
        <f t="shared" ca="1" si="30"/>
        <v/>
      </c>
      <c r="F196" s="130" t="str">
        <f t="shared" ca="1" si="36"/>
        <v/>
      </c>
      <c r="G196" s="130" t="str">
        <f t="shared" ca="1" si="31"/>
        <v>Detail ItemsMechanical Equipment_Refuse Treatment Equipment</v>
      </c>
      <c r="H196" s="30"/>
      <c r="I196" s="30"/>
      <c r="J196" s="31"/>
      <c r="K196" s="31" t="str">
        <f t="shared" ca="1" si="32"/>
        <v/>
      </c>
      <c r="L196" s="168" t="str">
        <f t="shared" ca="1" si="33"/>
        <v/>
      </c>
      <c r="M196" s="169" t="str">
        <f t="shared" ca="1" si="34"/>
        <v/>
      </c>
      <c r="N196" s="170" t="str">
        <f t="shared" ca="1" si="35"/>
        <v/>
      </c>
    </row>
    <row r="197" spans="1:14" x14ac:dyDescent="0.25">
      <c r="A197" s="15" t="str">
        <f t="shared" ca="1" si="40"/>
        <v>Detail Items</v>
      </c>
      <c r="B197" s="16" t="str">
        <f t="shared" ca="1" si="40"/>
        <v>Mechanical Equipment_Steam Supply Equipment</v>
      </c>
      <c r="C197" s="127" t="str">
        <f t="shared" ca="1" si="29"/>
        <v/>
      </c>
      <c r="D197" s="17" t="str">
        <f t="shared" ca="1" si="37"/>
        <v/>
      </c>
      <c r="E197" s="172" t="str">
        <f t="shared" ca="1" si="30"/>
        <v/>
      </c>
      <c r="F197" s="130" t="str">
        <f t="shared" ca="1" si="36"/>
        <v/>
      </c>
      <c r="G197" s="130" t="str">
        <f t="shared" ca="1" si="31"/>
        <v>Detail ItemsMechanical Equipment_Steam Supply Equipment</v>
      </c>
      <c r="H197" s="30"/>
      <c r="I197" s="30"/>
      <c r="J197" s="31"/>
      <c r="K197" s="31" t="str">
        <f t="shared" ca="1" si="32"/>
        <v/>
      </c>
      <c r="L197" s="168" t="str">
        <f t="shared" ca="1" si="33"/>
        <v/>
      </c>
      <c r="M197" s="169" t="str">
        <f t="shared" ca="1" si="34"/>
        <v/>
      </c>
      <c r="N197" s="170" t="str">
        <f t="shared" ca="1" si="35"/>
        <v/>
      </c>
    </row>
    <row r="198" spans="1:14" x14ac:dyDescent="0.25">
      <c r="A198" s="15" t="str">
        <f t="shared" ca="1" si="40"/>
        <v>Detail Items</v>
      </c>
      <c r="B198" s="16" t="str">
        <f t="shared" ca="1" si="40"/>
        <v>Mechanical Equipment_Vacuuming Equipment</v>
      </c>
      <c r="C198" s="127" t="str">
        <f t="shared" ca="1" si="29"/>
        <v/>
      </c>
      <c r="D198" s="17" t="str">
        <f t="shared" ca="1" si="37"/>
        <v/>
      </c>
      <c r="E198" s="172" t="str">
        <f t="shared" ca="1" si="30"/>
        <v/>
      </c>
      <c r="F198" s="130" t="str">
        <f t="shared" ca="1" si="36"/>
        <v/>
      </c>
      <c r="G198" s="130" t="str">
        <f t="shared" ca="1" si="31"/>
        <v>Detail ItemsMechanical Equipment_Vacuuming Equipment</v>
      </c>
      <c r="H198" s="30"/>
      <c r="I198" s="30"/>
      <c r="J198" s="31"/>
      <c r="K198" s="31" t="str">
        <f t="shared" ca="1" si="32"/>
        <v/>
      </c>
      <c r="L198" s="168" t="str">
        <f t="shared" ca="1" si="33"/>
        <v/>
      </c>
      <c r="M198" s="169" t="str">
        <f t="shared" ca="1" si="34"/>
        <v/>
      </c>
      <c r="N198" s="170" t="str">
        <f t="shared" ca="1" si="35"/>
        <v/>
      </c>
    </row>
    <row r="199" spans="1:14" x14ac:dyDescent="0.25">
      <c r="A199" s="15" t="str">
        <f t="shared" ca="1" si="40"/>
        <v>Detail Items</v>
      </c>
      <c r="B199" s="16" t="str">
        <f t="shared" ca="1" si="40"/>
        <v>Mechanical Equipment_Water Drainage Equipment</v>
      </c>
      <c r="C199" s="127" t="str">
        <f t="shared" ref="C199:C262" ca="1" si="41">IF(A199=0,"",IF(H199&lt;&gt;"",H199,IF(K199=not,not,IF(L199=not,not,IF(AND(M199&lt;&gt;0,M199&lt;&gt;"",M199&lt;&gt;not),IF(NOT(ISERROR(FIND("/",M199,1))),LEFT(M199,FIND("/",M199,1)-1),M199),IF(NOT(ISERROR(FIND("/",N199,1))),LEFT(N199,FIND("/",N199,1)-1),N199))))))</f>
        <v/>
      </c>
      <c r="D199" s="17" t="str">
        <f t="shared" ca="1" si="37"/>
        <v/>
      </c>
      <c r="E199" s="172" t="str">
        <f t="shared" ref="E199:E262" ca="1" si="42">IF(AND(C199&lt;&gt;"",C199&lt;&gt;not,C199&lt;&gt;0),HYPERLINK(CONCATENATE(link4x0,IFERROR(VLOOKUP(C199,Entity,2,FALSE),""),link_Entity,LOWER(C199),".htm"),"&gt;&gt;"),"")</f>
        <v/>
      </c>
      <c r="F199" s="130" t="str">
        <f t="shared" ca="1" si="36"/>
        <v/>
      </c>
      <c r="G199" s="130" t="str">
        <f t="shared" ref="G199:G262" ca="1" si="43">IF(A199&lt;&gt;0,CONCATENATE(A199,IF(B199=0,"",B199)),"")</f>
        <v>Detail ItemsMechanical Equipment_Water Drainage Equipment</v>
      </c>
      <c r="H199" s="30"/>
      <c r="I199" s="30"/>
      <c r="J199" s="31"/>
      <c r="K199" s="31" t="str">
        <f t="shared" ref="K199:K262" ca="1" si="44">IF(AND(K198=not,A199=A198),not,IF(J199=not,not,""))</f>
        <v/>
      </c>
      <c r="L199" s="168" t="str">
        <f t="shared" ref="L199:L262" ca="1" si="45">IFERROR(VLOOKUP(A199,exp_pre_sel,HLOOKUP(pre_sel_cat,exp_pre_sel,2,FALSE),FALSE),"")</f>
        <v/>
      </c>
      <c r="M199" s="169" t="str">
        <f t="shared" ref="M199:M262" ca="1" si="46">IFERROR(CONCATENATE(VLOOKUP($G199,Export_DRS,4,FALSE),IF(VLOOKUP($G199,Export_DRS,5,FALSE)&lt;&gt;"",CONCATENATE("/",VLOOKUP($G199,Export_DRS,5,FALSE)),"")),IF(AND(Export_DRS_andSub=yes,$A199=$A198),IF(M198=0,VLOOKUP(A199,A:N,10,FALSE),M198),""))</f>
        <v/>
      </c>
      <c r="N199" s="170" t="str">
        <f t="shared" ref="N199:N262" ca="1" si="47">IFERROR(CONCATENATE(VLOOKUP($G199,Export_AIA,4,FALSE),IF(VLOOKUP($G199,Export_AIA,5,FALSE)&lt;&gt;"",CONCATENATE("/",VLOOKUP($G199,Export_AIA,5,FALSE)),"")),IF(AND(Export_AIA_andSub=yes,$A199=$A198),IF(N198=0,VLOOKUP(A199,A:N,10,FALSE),N198),""))</f>
        <v/>
      </c>
    </row>
    <row r="200" spans="1:14" x14ac:dyDescent="0.25">
      <c r="A200" s="15" t="str">
        <f t="shared" ca="1" si="40"/>
        <v>Detail Items</v>
      </c>
      <c r="B200" s="16" t="str">
        <f t="shared" ca="1" si="40"/>
        <v>Mechanical Equipment_Water Supply Equipment</v>
      </c>
      <c r="C200" s="127" t="str">
        <f t="shared" ca="1" si="41"/>
        <v/>
      </c>
      <c r="D200" s="17" t="str">
        <f t="shared" ca="1" si="37"/>
        <v/>
      </c>
      <c r="E200" s="172" t="str">
        <f t="shared" ca="1" si="42"/>
        <v/>
      </c>
      <c r="F200" s="130" t="str">
        <f t="shared" ref="F200:F263" ca="1" si="48">CONCATENATE(C200,IF(D200&lt;&gt;"",CONCATENATE("/",D200),""),"")</f>
        <v/>
      </c>
      <c r="G200" s="130" t="str">
        <f t="shared" ca="1" si="43"/>
        <v>Detail ItemsMechanical Equipment_Water Supply Equipment</v>
      </c>
      <c r="H200" s="30"/>
      <c r="I200" s="30"/>
      <c r="J200" s="31"/>
      <c r="K200" s="31" t="str">
        <f t="shared" ca="1" si="44"/>
        <v/>
      </c>
      <c r="L200" s="168" t="str">
        <f t="shared" ca="1" si="45"/>
        <v/>
      </c>
      <c r="M200" s="169" t="str">
        <f t="shared" ca="1" si="46"/>
        <v/>
      </c>
      <c r="N200" s="170" t="str">
        <f t="shared" ca="1" si="47"/>
        <v/>
      </c>
    </row>
    <row r="201" spans="1:14" x14ac:dyDescent="0.25">
      <c r="A201" s="15" t="str">
        <f t="shared" ca="1" si="40"/>
        <v>Detail Items</v>
      </c>
      <c r="B201" s="16" t="str">
        <f t="shared" ca="1" si="40"/>
        <v>Pipe Accessories_Accessories</v>
      </c>
      <c r="C201" s="127" t="str">
        <f t="shared" ca="1" si="41"/>
        <v/>
      </c>
      <c r="D201" s="17" t="str">
        <f t="shared" ref="D201:D264" ca="1" si="49">IF(I201&lt;&gt;"",I201,IF(NOT(ISERROR(FIND("/",M201,1))),RIGHT(M201,LEN(M201)-FIND("/",M201,1)),IF(AND(M201="",NOT(ISERROR(FIND("/",N201,1)))),RIGHT(N201,LEN(N201)-FIND("/",N201,1)),"")))</f>
        <v/>
      </c>
      <c r="E201" s="172" t="str">
        <f t="shared" ca="1" si="42"/>
        <v/>
      </c>
      <c r="F201" s="130" t="str">
        <f t="shared" ca="1" si="48"/>
        <v/>
      </c>
      <c r="G201" s="130" t="str">
        <f t="shared" ca="1" si="43"/>
        <v>Detail ItemsPipe Accessories_Accessories</v>
      </c>
      <c r="H201" s="30"/>
      <c r="I201" s="30"/>
      <c r="J201" s="31"/>
      <c r="K201" s="31" t="str">
        <f t="shared" ca="1" si="44"/>
        <v/>
      </c>
      <c r="L201" s="168" t="str">
        <f t="shared" ca="1" si="45"/>
        <v/>
      </c>
      <c r="M201" s="169" t="str">
        <f t="shared" ca="1" si="46"/>
        <v/>
      </c>
      <c r="N201" s="170" t="str">
        <f t="shared" ca="1" si="47"/>
        <v/>
      </c>
    </row>
    <row r="202" spans="1:14" x14ac:dyDescent="0.25">
      <c r="A202" s="15" t="str">
        <f t="shared" ca="1" si="40"/>
        <v>Detail Items</v>
      </c>
      <c r="B202" s="16" t="str">
        <f t="shared" ca="1" si="40"/>
        <v>Pipes</v>
      </c>
      <c r="C202" s="127" t="str">
        <f t="shared" ca="1" si="41"/>
        <v/>
      </c>
      <c r="D202" s="17" t="str">
        <f t="shared" ca="1" si="49"/>
        <v/>
      </c>
      <c r="E202" s="172" t="str">
        <f t="shared" ca="1" si="42"/>
        <v/>
      </c>
      <c r="F202" s="130" t="str">
        <f t="shared" ca="1" si="48"/>
        <v/>
      </c>
      <c r="G202" s="130" t="str">
        <f t="shared" ca="1" si="43"/>
        <v>Detail ItemsPipes</v>
      </c>
      <c r="H202" s="30"/>
      <c r="I202" s="30"/>
      <c r="J202" s="31"/>
      <c r="K202" s="31" t="str">
        <f t="shared" ca="1" si="44"/>
        <v/>
      </c>
      <c r="L202" s="168" t="str">
        <f t="shared" ca="1" si="45"/>
        <v/>
      </c>
      <c r="M202" s="169" t="str">
        <f t="shared" ca="1" si="46"/>
        <v/>
      </c>
      <c r="N202" s="170" t="str">
        <f t="shared" ca="1" si="47"/>
        <v/>
      </c>
    </row>
    <row r="203" spans="1:14" x14ac:dyDescent="0.25">
      <c r="A203" s="15" t="str">
        <f t="shared" ca="1" si="40"/>
        <v>Detail Items</v>
      </c>
      <c r="B203" s="16" t="str">
        <f t="shared" ca="1" si="40"/>
        <v>Plumbing Fixtures_Fire Safety Fixtures</v>
      </c>
      <c r="C203" s="127" t="str">
        <f t="shared" ca="1" si="41"/>
        <v/>
      </c>
      <c r="D203" s="17" t="str">
        <f t="shared" ca="1" si="49"/>
        <v/>
      </c>
      <c r="E203" s="172" t="str">
        <f t="shared" ca="1" si="42"/>
        <v/>
      </c>
      <c r="F203" s="130" t="str">
        <f t="shared" ca="1" si="48"/>
        <v/>
      </c>
      <c r="G203" s="130" t="str">
        <f t="shared" ca="1" si="43"/>
        <v>Detail ItemsPlumbing Fixtures_Fire Safety Fixtures</v>
      </c>
      <c r="H203" s="30"/>
      <c r="I203" s="30"/>
      <c r="J203" s="31"/>
      <c r="K203" s="31" t="str">
        <f t="shared" ca="1" si="44"/>
        <v/>
      </c>
      <c r="L203" s="168" t="str">
        <f t="shared" ca="1" si="45"/>
        <v/>
      </c>
      <c r="M203" s="169" t="str">
        <f t="shared" ca="1" si="46"/>
        <v/>
      </c>
      <c r="N203" s="170" t="str">
        <f t="shared" ca="1" si="47"/>
        <v/>
      </c>
    </row>
    <row r="204" spans="1:14" x14ac:dyDescent="0.25">
      <c r="A204" s="15" t="str">
        <f t="shared" ca="1" si="40"/>
        <v>Detail Items</v>
      </c>
      <c r="B204" s="16" t="str">
        <f t="shared" ca="1" si="40"/>
        <v>Plumbing Fixtures_Sanitary Fixtures</v>
      </c>
      <c r="C204" s="127" t="str">
        <f t="shared" ca="1" si="41"/>
        <v/>
      </c>
      <c r="D204" s="17" t="str">
        <f t="shared" ca="1" si="49"/>
        <v/>
      </c>
      <c r="E204" s="172" t="str">
        <f t="shared" ca="1" si="42"/>
        <v/>
      </c>
      <c r="F204" s="130" t="str">
        <f t="shared" ca="1" si="48"/>
        <v/>
      </c>
      <c r="G204" s="130" t="str">
        <f t="shared" ca="1" si="43"/>
        <v>Detail ItemsPlumbing Fixtures_Sanitary Fixtures</v>
      </c>
      <c r="H204" s="30"/>
      <c r="I204" s="30"/>
      <c r="J204" s="31"/>
      <c r="K204" s="31" t="str">
        <f t="shared" ca="1" si="44"/>
        <v/>
      </c>
      <c r="L204" s="168" t="str">
        <f t="shared" ca="1" si="45"/>
        <v/>
      </c>
      <c r="M204" s="169" t="str">
        <f t="shared" ca="1" si="46"/>
        <v/>
      </c>
      <c r="N204" s="170" t="str">
        <f t="shared" ca="1" si="47"/>
        <v/>
      </c>
    </row>
    <row r="205" spans="1:14" x14ac:dyDescent="0.25">
      <c r="A205" s="15" t="str">
        <f t="shared" ca="1" si="40"/>
        <v>Detail Items</v>
      </c>
      <c r="B205" s="16" t="str">
        <f t="shared" ca="1" si="40"/>
        <v>Specialty Equipment_Fire Safety Equipment</v>
      </c>
      <c r="C205" s="127" t="str">
        <f t="shared" ca="1" si="41"/>
        <v/>
      </c>
      <c r="D205" s="17" t="str">
        <f t="shared" ca="1" si="49"/>
        <v/>
      </c>
      <c r="E205" s="172" t="str">
        <f t="shared" ca="1" si="42"/>
        <v/>
      </c>
      <c r="F205" s="130" t="str">
        <f t="shared" ca="1" si="48"/>
        <v/>
      </c>
      <c r="G205" s="130" t="str">
        <f t="shared" ca="1" si="43"/>
        <v>Detail ItemsSpecialty Equipment_Fire Safety Equipment</v>
      </c>
      <c r="H205" s="30"/>
      <c r="I205" s="30"/>
      <c r="J205" s="31"/>
      <c r="K205" s="31" t="str">
        <f t="shared" ca="1" si="44"/>
        <v/>
      </c>
      <c r="L205" s="168" t="str">
        <f t="shared" ca="1" si="45"/>
        <v/>
      </c>
      <c r="M205" s="169" t="str">
        <f t="shared" ca="1" si="46"/>
        <v/>
      </c>
      <c r="N205" s="170" t="str">
        <f t="shared" ca="1" si="47"/>
        <v/>
      </c>
    </row>
    <row r="206" spans="1:14" x14ac:dyDescent="0.25">
      <c r="A206" s="15" t="str">
        <f t="shared" ca="1" si="40"/>
        <v>Detail Items</v>
      </c>
      <c r="B206" s="16" t="str">
        <f t="shared" ca="1" si="40"/>
        <v>Specialty Equipment_Transportation Equipment</v>
      </c>
      <c r="C206" s="127" t="str">
        <f t="shared" ca="1" si="41"/>
        <v/>
      </c>
      <c r="D206" s="17" t="str">
        <f t="shared" ca="1" si="49"/>
        <v/>
      </c>
      <c r="E206" s="172" t="str">
        <f t="shared" ca="1" si="42"/>
        <v/>
      </c>
      <c r="F206" s="130" t="str">
        <f t="shared" ca="1" si="48"/>
        <v/>
      </c>
      <c r="G206" s="130" t="str">
        <f t="shared" ca="1" si="43"/>
        <v>Detail ItemsSpecialty Equipment_Transportation Equipment</v>
      </c>
      <c r="H206" s="30"/>
      <c r="I206" s="30"/>
      <c r="J206" s="31"/>
      <c r="K206" s="31" t="str">
        <f t="shared" ca="1" si="44"/>
        <v/>
      </c>
      <c r="L206" s="168" t="str">
        <f t="shared" ca="1" si="45"/>
        <v/>
      </c>
      <c r="M206" s="169" t="str">
        <f t="shared" ca="1" si="46"/>
        <v/>
      </c>
      <c r="N206" s="170" t="str">
        <f t="shared" ca="1" si="47"/>
        <v/>
      </c>
    </row>
    <row r="207" spans="1:14" x14ac:dyDescent="0.25">
      <c r="A207" s="15" t="str">
        <f t="shared" ref="A207:B226" ca="1" si="50">INDIRECT(ADDRESS(ROW(),COLUMN(),1,1,exp_user),TRUE)</f>
        <v>Detail Items</v>
      </c>
      <c r="B207" s="16" t="str">
        <f t="shared" ca="1" si="50"/>
        <v>Sprinklers_Sprinklers</v>
      </c>
      <c r="C207" s="127" t="str">
        <f t="shared" ca="1" si="41"/>
        <v/>
      </c>
      <c r="D207" s="17" t="str">
        <f t="shared" ca="1" si="49"/>
        <v/>
      </c>
      <c r="E207" s="172" t="str">
        <f t="shared" ca="1" si="42"/>
        <v/>
      </c>
      <c r="F207" s="130" t="str">
        <f t="shared" ca="1" si="48"/>
        <v/>
      </c>
      <c r="G207" s="130" t="str">
        <f t="shared" ca="1" si="43"/>
        <v>Detail ItemsSprinklers_Sprinklers</v>
      </c>
      <c r="H207" s="30"/>
      <c r="I207" s="30"/>
      <c r="J207" s="31"/>
      <c r="K207" s="31" t="str">
        <f t="shared" ca="1" si="44"/>
        <v/>
      </c>
      <c r="L207" s="168" t="str">
        <f t="shared" ca="1" si="45"/>
        <v/>
      </c>
      <c r="M207" s="169" t="str">
        <f t="shared" ca="1" si="46"/>
        <v/>
      </c>
      <c r="N207" s="170" t="str">
        <f t="shared" ca="1" si="47"/>
        <v/>
      </c>
    </row>
    <row r="208" spans="1:14" x14ac:dyDescent="0.25">
      <c r="A208" s="15" t="str">
        <f t="shared" ca="1" si="50"/>
        <v>Detail Items</v>
      </c>
      <c r="B208" s="16" t="str">
        <f t="shared" ca="1" si="50"/>
        <v>Walls_Wall Tags</v>
      </c>
      <c r="C208" s="127" t="str">
        <f t="shared" ca="1" si="41"/>
        <v/>
      </c>
      <c r="D208" s="17" t="str">
        <f t="shared" ca="1" si="49"/>
        <v/>
      </c>
      <c r="E208" s="172" t="str">
        <f t="shared" ca="1" si="42"/>
        <v/>
      </c>
      <c r="F208" s="130" t="str">
        <f t="shared" ca="1" si="48"/>
        <v/>
      </c>
      <c r="G208" s="130" t="str">
        <f t="shared" ca="1" si="43"/>
        <v>Detail ItemsWalls_Wall Tags</v>
      </c>
      <c r="H208" s="30"/>
      <c r="I208" s="30"/>
      <c r="J208" s="31"/>
      <c r="K208" s="31" t="str">
        <f t="shared" ca="1" si="44"/>
        <v/>
      </c>
      <c r="L208" s="168" t="str">
        <f t="shared" ca="1" si="45"/>
        <v/>
      </c>
      <c r="M208" s="169" t="str">
        <f t="shared" ca="1" si="46"/>
        <v/>
      </c>
      <c r="N208" s="170" t="str">
        <f t="shared" ca="1" si="47"/>
        <v/>
      </c>
    </row>
    <row r="209" spans="1:14" x14ac:dyDescent="0.25">
      <c r="A209" s="15" t="str">
        <f t="shared" ca="1" si="50"/>
        <v>Dimensions</v>
      </c>
      <c r="B209" s="16">
        <f t="shared" ca="1" si="50"/>
        <v>0</v>
      </c>
      <c r="C209" s="127" t="str">
        <f t="shared" ca="1" si="41"/>
        <v>Not Exported</v>
      </c>
      <c r="D209" s="17" t="str">
        <f t="shared" ca="1" si="49"/>
        <v/>
      </c>
      <c r="E209" s="172" t="str">
        <f t="shared" ca="1" si="42"/>
        <v/>
      </c>
      <c r="F209" s="130" t="str">
        <f t="shared" ca="1" si="48"/>
        <v>Not Exported</v>
      </c>
      <c r="G209" s="130" t="str">
        <f t="shared" ca="1" si="43"/>
        <v>Dimensions</v>
      </c>
      <c r="H209" s="30"/>
      <c r="I209" s="30"/>
      <c r="J209" s="31"/>
      <c r="K209" s="31" t="str">
        <f t="shared" ca="1" si="44"/>
        <v/>
      </c>
      <c r="L209" s="168" t="str">
        <f t="shared" ca="1" si="45"/>
        <v/>
      </c>
      <c r="M209" s="169" t="str">
        <f t="shared" ca="1" si="46"/>
        <v>Not Exported</v>
      </c>
      <c r="N209" s="170" t="str">
        <f t="shared" ca="1" si="47"/>
        <v>Not Exported</v>
      </c>
    </row>
    <row r="210" spans="1:14" x14ac:dyDescent="0.25">
      <c r="A210" s="15" t="str">
        <f t="shared" ca="1" si="50"/>
        <v>Dimensions</v>
      </c>
      <c r="B210" s="16" t="str">
        <f t="shared" ca="1" si="50"/>
        <v>Automatic Sketch Dimensions</v>
      </c>
      <c r="C210" s="127" t="str">
        <f t="shared" ca="1" si="41"/>
        <v>Not Exported</v>
      </c>
      <c r="D210" s="17" t="str">
        <f t="shared" ca="1" si="49"/>
        <v/>
      </c>
      <c r="E210" s="172" t="str">
        <f t="shared" ca="1" si="42"/>
        <v/>
      </c>
      <c r="F210" s="130" t="str">
        <f t="shared" ca="1" si="48"/>
        <v>Not Exported</v>
      </c>
      <c r="G210" s="130" t="str">
        <f t="shared" ca="1" si="43"/>
        <v>DimensionsAutomatic Sketch Dimensions</v>
      </c>
      <c r="H210" s="30"/>
      <c r="I210" s="30"/>
      <c r="J210" s="31"/>
      <c r="K210" s="31" t="str">
        <f t="shared" ca="1" si="44"/>
        <v/>
      </c>
      <c r="L210" s="168" t="str">
        <f t="shared" ca="1" si="45"/>
        <v/>
      </c>
      <c r="M210" s="169" t="str">
        <f t="shared" ca="1" si="46"/>
        <v>Not Exported</v>
      </c>
      <c r="N210" s="170" t="str">
        <f t="shared" ca="1" si="47"/>
        <v>Not Exported</v>
      </c>
    </row>
    <row r="211" spans="1:14" x14ac:dyDescent="0.25">
      <c r="A211" s="15" t="str">
        <f t="shared" ca="1" si="50"/>
        <v>Door Tags</v>
      </c>
      <c r="B211" s="16">
        <f t="shared" ca="1" si="50"/>
        <v>0</v>
      </c>
      <c r="C211" s="127" t="str">
        <f t="shared" ca="1" si="41"/>
        <v>Not Exported</v>
      </c>
      <c r="D211" s="17" t="str">
        <f t="shared" ca="1" si="49"/>
        <v/>
      </c>
      <c r="E211" s="172" t="str">
        <f t="shared" ca="1" si="42"/>
        <v/>
      </c>
      <c r="F211" s="130" t="str">
        <f t="shared" ca="1" si="48"/>
        <v>Not Exported</v>
      </c>
      <c r="G211" s="130" t="str">
        <f t="shared" ca="1" si="43"/>
        <v>Door Tags</v>
      </c>
      <c r="H211" s="30"/>
      <c r="I211" s="30"/>
      <c r="J211" s="31"/>
      <c r="K211" s="31" t="str">
        <f t="shared" ca="1" si="44"/>
        <v/>
      </c>
      <c r="L211" s="168" t="str">
        <f t="shared" ca="1" si="45"/>
        <v>Not Exported</v>
      </c>
      <c r="M211" s="169" t="str">
        <f t="shared" ca="1" si="46"/>
        <v>Not Exported</v>
      </c>
      <c r="N211" s="170" t="str">
        <f t="shared" ca="1" si="47"/>
        <v>Not Exported</v>
      </c>
    </row>
    <row r="212" spans="1:14" x14ac:dyDescent="0.25">
      <c r="A212" s="15" t="str">
        <f t="shared" ca="1" si="50"/>
        <v>Doors</v>
      </c>
      <c r="B212" s="16">
        <f t="shared" ca="1" si="50"/>
        <v>0</v>
      </c>
      <c r="C212" s="127" t="str">
        <f t="shared" ca="1" si="41"/>
        <v>IfcDoor</v>
      </c>
      <c r="D212" s="17" t="str">
        <f t="shared" ca="1" si="49"/>
        <v/>
      </c>
      <c r="E212" s="172" t="str">
        <f t="shared" ca="1" si="42"/>
        <v>&gt;&gt;</v>
      </c>
      <c r="F212" s="130" t="str">
        <f t="shared" ca="1" si="48"/>
        <v>IfcDoor</v>
      </c>
      <c r="G212" s="130" t="str">
        <f t="shared" ca="1" si="43"/>
        <v>Doors</v>
      </c>
      <c r="H212" s="30"/>
      <c r="I212" s="30"/>
      <c r="J212" s="31"/>
      <c r="K212" s="31" t="str">
        <f t="shared" ca="1" si="44"/>
        <v/>
      </c>
      <c r="L212" s="168" t="str">
        <f t="shared" ca="1" si="45"/>
        <v/>
      </c>
      <c r="M212" s="169" t="str">
        <f t="shared" ca="1" si="46"/>
        <v>IfcDoor</v>
      </c>
      <c r="N212" s="170" t="str">
        <f t="shared" ca="1" si="47"/>
        <v>IfcDoor</v>
      </c>
    </row>
    <row r="213" spans="1:14" x14ac:dyDescent="0.25">
      <c r="A213" s="15" t="str">
        <f t="shared" ca="1" si="50"/>
        <v>Doors</v>
      </c>
      <c r="B213" s="16" t="str">
        <f t="shared" ca="1" si="50"/>
        <v>Architrave/Trim</v>
      </c>
      <c r="C213" s="127" t="str">
        <f t="shared" ca="1" si="41"/>
        <v>IfcDoor</v>
      </c>
      <c r="D213" s="17" t="str">
        <f t="shared" ca="1" si="49"/>
        <v/>
      </c>
      <c r="E213" s="172" t="str">
        <f t="shared" ca="1" si="42"/>
        <v>&gt;&gt;</v>
      </c>
      <c r="F213" s="130" t="str">
        <f t="shared" ca="1" si="48"/>
        <v>IfcDoor</v>
      </c>
      <c r="G213" s="130" t="str">
        <f t="shared" ca="1" si="43"/>
        <v>DoorsArchitrave/Trim</v>
      </c>
      <c r="H213" s="30"/>
      <c r="I213" s="30"/>
      <c r="J213" s="31"/>
      <c r="K213" s="31" t="str">
        <f t="shared" ca="1" si="44"/>
        <v/>
      </c>
      <c r="L213" s="168" t="str">
        <f t="shared" ca="1" si="45"/>
        <v/>
      </c>
      <c r="M213" s="169" t="str">
        <f t="shared" ca="1" si="46"/>
        <v>IfcDoor</v>
      </c>
      <c r="N213" s="170" t="str">
        <f t="shared" ca="1" si="47"/>
        <v>IfcDoor</v>
      </c>
    </row>
    <row r="214" spans="1:14" x14ac:dyDescent="0.25">
      <c r="A214" s="15" t="str">
        <f t="shared" ca="1" si="50"/>
        <v>Doors</v>
      </c>
      <c r="B214" s="16" t="str">
        <f t="shared" ca="1" si="50"/>
        <v>Bounding Boxes</v>
      </c>
      <c r="C214" s="127" t="str">
        <f t="shared" ca="1" si="41"/>
        <v>IfcDoor</v>
      </c>
      <c r="D214" s="17" t="str">
        <f t="shared" ca="1" si="49"/>
        <v/>
      </c>
      <c r="E214" s="172" t="str">
        <f t="shared" ca="1" si="42"/>
        <v>&gt;&gt;</v>
      </c>
      <c r="F214" s="130" t="str">
        <f t="shared" ca="1" si="48"/>
        <v>IfcDoor</v>
      </c>
      <c r="G214" s="130" t="str">
        <f t="shared" ca="1" si="43"/>
        <v>DoorsBounding Boxes</v>
      </c>
      <c r="H214" s="30"/>
      <c r="I214" s="30"/>
      <c r="J214" s="31"/>
      <c r="K214" s="31" t="str">
        <f t="shared" ca="1" si="44"/>
        <v/>
      </c>
      <c r="L214" s="168" t="str">
        <f t="shared" ca="1" si="45"/>
        <v/>
      </c>
      <c r="M214" s="169" t="str">
        <f t="shared" ca="1" si="46"/>
        <v>IfcDoor</v>
      </c>
      <c r="N214" s="170" t="str">
        <f t="shared" ca="1" si="47"/>
        <v>IfcDoor</v>
      </c>
    </row>
    <row r="215" spans="1:14" x14ac:dyDescent="0.25">
      <c r="A215" s="15" t="str">
        <f t="shared" ca="1" si="50"/>
        <v>Doors</v>
      </c>
      <c r="B215" s="16" t="str">
        <f t="shared" ca="1" si="50"/>
        <v>Clearance Zones</v>
      </c>
      <c r="C215" s="127" t="str">
        <f t="shared" ca="1" si="41"/>
        <v>IfcAnnotation</v>
      </c>
      <c r="D215" s="17" t="str">
        <f t="shared" ca="1" si="49"/>
        <v/>
      </c>
      <c r="E215" s="172" t="str">
        <f t="shared" ca="1" si="42"/>
        <v>&gt;&gt;</v>
      </c>
      <c r="F215" s="130" t="str">
        <f t="shared" ca="1" si="48"/>
        <v>IfcAnnotation</v>
      </c>
      <c r="G215" s="130" t="str">
        <f t="shared" ca="1" si="43"/>
        <v>DoorsClearance Zones</v>
      </c>
      <c r="H215" s="30"/>
      <c r="I215" s="30"/>
      <c r="J215" s="31"/>
      <c r="K215" s="31" t="str">
        <f t="shared" ca="1" si="44"/>
        <v/>
      </c>
      <c r="L215" s="168" t="str">
        <f t="shared" ca="1" si="45"/>
        <v/>
      </c>
      <c r="M215" s="169" t="str">
        <f t="shared" ca="1" si="46"/>
        <v>IfcAnnotation</v>
      </c>
      <c r="N215" s="170" t="str">
        <f t="shared" ca="1" si="47"/>
        <v>IfcDoor</v>
      </c>
    </row>
    <row r="216" spans="1:14" x14ac:dyDescent="0.25">
      <c r="A216" s="15" t="str">
        <f t="shared" ca="1" si="50"/>
        <v>Doors</v>
      </c>
      <c r="B216" s="16" t="str">
        <f t="shared" ca="1" si="50"/>
        <v>Connection Zones</v>
      </c>
      <c r="C216" s="127" t="str">
        <f t="shared" ca="1" si="41"/>
        <v>IfcAnnotation</v>
      </c>
      <c r="D216" s="17" t="str">
        <f t="shared" ca="1" si="49"/>
        <v/>
      </c>
      <c r="E216" s="172" t="str">
        <f t="shared" ca="1" si="42"/>
        <v>&gt;&gt;</v>
      </c>
      <c r="F216" s="130" t="str">
        <f t="shared" ca="1" si="48"/>
        <v>IfcAnnotation</v>
      </c>
      <c r="G216" s="130" t="str">
        <f t="shared" ca="1" si="43"/>
        <v>DoorsConnection Zones</v>
      </c>
      <c r="H216" s="30"/>
      <c r="I216" s="30"/>
      <c r="J216" s="31"/>
      <c r="K216" s="31" t="str">
        <f t="shared" ca="1" si="44"/>
        <v/>
      </c>
      <c r="L216" s="168" t="str">
        <f t="shared" ca="1" si="45"/>
        <v/>
      </c>
      <c r="M216" s="169" t="str">
        <f t="shared" ca="1" si="46"/>
        <v>IfcAnnotation</v>
      </c>
      <c r="N216" s="170" t="str">
        <f t="shared" ca="1" si="47"/>
        <v>IfcDoor</v>
      </c>
    </row>
    <row r="217" spans="1:14" x14ac:dyDescent="0.25">
      <c r="A217" s="15" t="str">
        <f t="shared" ca="1" si="50"/>
        <v>Doors</v>
      </c>
      <c r="B217" s="16" t="str">
        <f t="shared" ca="1" si="50"/>
        <v>Frame/Mullion</v>
      </c>
      <c r="C217" s="127" t="str">
        <f t="shared" ca="1" si="41"/>
        <v>IfcDoor</v>
      </c>
      <c r="D217" s="17" t="str">
        <f t="shared" ca="1" si="49"/>
        <v/>
      </c>
      <c r="E217" s="172" t="str">
        <f t="shared" ca="1" si="42"/>
        <v>&gt;&gt;</v>
      </c>
      <c r="F217" s="130" t="str">
        <f t="shared" ca="1" si="48"/>
        <v>IfcDoor</v>
      </c>
      <c r="G217" s="130" t="str">
        <f t="shared" ca="1" si="43"/>
        <v>DoorsFrame/Mullion</v>
      </c>
      <c r="H217" s="30"/>
      <c r="I217" s="30"/>
      <c r="J217" s="31"/>
      <c r="K217" s="31" t="str">
        <f t="shared" ca="1" si="44"/>
        <v/>
      </c>
      <c r="L217" s="168" t="str">
        <f t="shared" ca="1" si="45"/>
        <v/>
      </c>
      <c r="M217" s="169" t="str">
        <f t="shared" ca="1" si="46"/>
        <v>IfcDoor</v>
      </c>
      <c r="N217" s="170" t="str">
        <f t="shared" ca="1" si="47"/>
        <v>IfcDoor</v>
      </c>
    </row>
    <row r="218" spans="1:14" x14ac:dyDescent="0.25">
      <c r="A218" s="15" t="str">
        <f t="shared" ca="1" si="50"/>
        <v>Doors</v>
      </c>
      <c r="B218" s="16" t="str">
        <f t="shared" ca="1" si="50"/>
        <v>Glass</v>
      </c>
      <c r="C218" s="127" t="str">
        <f t="shared" ca="1" si="41"/>
        <v>IfcDoor</v>
      </c>
      <c r="D218" s="17" t="str">
        <f t="shared" ca="1" si="49"/>
        <v/>
      </c>
      <c r="E218" s="172" t="str">
        <f t="shared" ca="1" si="42"/>
        <v>&gt;&gt;</v>
      </c>
      <c r="F218" s="130" t="str">
        <f t="shared" ca="1" si="48"/>
        <v>IfcDoor</v>
      </c>
      <c r="G218" s="130" t="str">
        <f t="shared" ca="1" si="43"/>
        <v>DoorsGlass</v>
      </c>
      <c r="H218" s="30"/>
      <c r="I218" s="30"/>
      <c r="J218" s="31"/>
      <c r="K218" s="31" t="str">
        <f t="shared" ca="1" si="44"/>
        <v/>
      </c>
      <c r="L218" s="168" t="str">
        <f t="shared" ca="1" si="45"/>
        <v/>
      </c>
      <c r="M218" s="169" t="str">
        <f t="shared" ca="1" si="46"/>
        <v>IfcDoor</v>
      </c>
      <c r="N218" s="170" t="str">
        <f t="shared" ca="1" si="47"/>
        <v>IfcDoor</v>
      </c>
    </row>
    <row r="219" spans="1:14" x14ac:dyDescent="0.25">
      <c r="A219" s="15" t="str">
        <f t="shared" ca="1" si="50"/>
        <v>Doors</v>
      </c>
      <c r="B219" s="16" t="str">
        <f t="shared" ca="1" si="50"/>
        <v>Hardware</v>
      </c>
      <c r="C219" s="127" t="str">
        <f t="shared" ca="1" si="41"/>
        <v>IfcDoor</v>
      </c>
      <c r="D219" s="17" t="str">
        <f t="shared" ca="1" si="49"/>
        <v/>
      </c>
      <c r="E219" s="172" t="str">
        <f t="shared" ca="1" si="42"/>
        <v>&gt;&gt;</v>
      </c>
      <c r="F219" s="130" t="str">
        <f t="shared" ca="1" si="48"/>
        <v>IfcDoor</v>
      </c>
      <c r="G219" s="130" t="str">
        <f t="shared" ca="1" si="43"/>
        <v>DoorsHardware</v>
      </c>
      <c r="H219" s="30"/>
      <c r="I219" s="30"/>
      <c r="J219" s="31"/>
      <c r="K219" s="31" t="str">
        <f t="shared" ca="1" si="44"/>
        <v/>
      </c>
      <c r="L219" s="168" t="str">
        <f t="shared" ca="1" si="45"/>
        <v/>
      </c>
      <c r="M219" s="169" t="str">
        <f t="shared" ca="1" si="46"/>
        <v/>
      </c>
      <c r="N219" s="170" t="str">
        <f t="shared" ca="1" si="47"/>
        <v>IfcDoor</v>
      </c>
    </row>
    <row r="220" spans="1:14" x14ac:dyDescent="0.25">
      <c r="A220" s="15" t="str">
        <f t="shared" ca="1" si="50"/>
        <v>Doors</v>
      </c>
      <c r="B220" s="16" t="str">
        <f t="shared" ca="1" si="50"/>
        <v>Hidden Lines</v>
      </c>
      <c r="C220" s="127" t="str">
        <f t="shared" ca="1" si="41"/>
        <v/>
      </c>
      <c r="D220" s="17" t="str">
        <f t="shared" ca="1" si="49"/>
        <v/>
      </c>
      <c r="E220" s="172" t="str">
        <f t="shared" ca="1" si="42"/>
        <v/>
      </c>
      <c r="F220" s="130" t="str">
        <f t="shared" ca="1" si="48"/>
        <v/>
      </c>
      <c r="G220" s="130" t="str">
        <f t="shared" ca="1" si="43"/>
        <v>DoorsHidden Lines</v>
      </c>
      <c r="H220" s="30"/>
      <c r="I220" s="30"/>
      <c r="J220" s="31"/>
      <c r="K220" s="31" t="str">
        <f t="shared" ca="1" si="44"/>
        <v/>
      </c>
      <c r="L220" s="168" t="str">
        <f t="shared" ca="1" si="45"/>
        <v/>
      </c>
      <c r="M220" s="169" t="str">
        <f t="shared" ca="1" si="46"/>
        <v/>
      </c>
      <c r="N220" s="170" t="str">
        <f t="shared" ca="1" si="47"/>
        <v/>
      </c>
    </row>
    <row r="221" spans="1:14" x14ac:dyDescent="0.25">
      <c r="A221" s="15" t="str">
        <f t="shared" ca="1" si="50"/>
        <v>Doors</v>
      </c>
      <c r="B221" s="16" t="str">
        <f t="shared" ca="1" si="50"/>
        <v>Maintenance Zones</v>
      </c>
      <c r="C221" s="127" t="str">
        <f t="shared" ca="1" si="41"/>
        <v/>
      </c>
      <c r="D221" s="17" t="str">
        <f t="shared" ca="1" si="49"/>
        <v/>
      </c>
      <c r="E221" s="172" t="str">
        <f t="shared" ca="1" si="42"/>
        <v/>
      </c>
      <c r="F221" s="130" t="str">
        <f t="shared" ca="1" si="48"/>
        <v/>
      </c>
      <c r="G221" s="130" t="str">
        <f t="shared" ca="1" si="43"/>
        <v>DoorsMaintenance Zones</v>
      </c>
      <c r="H221" s="30"/>
      <c r="I221" s="30"/>
      <c r="J221" s="31"/>
      <c r="K221" s="31" t="str">
        <f t="shared" ca="1" si="44"/>
        <v/>
      </c>
      <c r="L221" s="168" t="str">
        <f t="shared" ca="1" si="45"/>
        <v/>
      </c>
      <c r="M221" s="169" t="str">
        <f t="shared" ca="1" si="46"/>
        <v/>
      </c>
      <c r="N221" s="170" t="str">
        <f t="shared" ca="1" si="47"/>
        <v/>
      </c>
    </row>
    <row r="222" spans="1:14" x14ac:dyDescent="0.25">
      <c r="A222" s="15" t="str">
        <f t="shared" ca="1" si="50"/>
        <v>Doors</v>
      </c>
      <c r="B222" s="16" t="str">
        <f t="shared" ca="1" si="50"/>
        <v>Opening</v>
      </c>
      <c r="C222" s="127" t="str">
        <f t="shared" ca="1" si="41"/>
        <v>IfcOpeningElement</v>
      </c>
      <c r="D222" s="17" t="str">
        <f t="shared" ca="1" si="49"/>
        <v/>
      </c>
      <c r="E222" s="172" t="str">
        <f t="shared" ca="1" si="42"/>
        <v>&gt;&gt;</v>
      </c>
      <c r="F222" s="130" t="str">
        <f t="shared" ca="1" si="48"/>
        <v>IfcOpeningElement</v>
      </c>
      <c r="G222" s="130" t="str">
        <f t="shared" ca="1" si="43"/>
        <v>DoorsOpening</v>
      </c>
      <c r="H222" s="30"/>
      <c r="I222" s="30"/>
      <c r="J222" s="31"/>
      <c r="K222" s="31" t="str">
        <f t="shared" ca="1" si="44"/>
        <v/>
      </c>
      <c r="L222" s="168" t="str">
        <f t="shared" ca="1" si="45"/>
        <v/>
      </c>
      <c r="M222" s="169" t="str">
        <f t="shared" ca="1" si="46"/>
        <v>IfcOpeningElement</v>
      </c>
      <c r="N222" s="170" t="str">
        <f t="shared" ca="1" si="47"/>
        <v>IfcDoor</v>
      </c>
    </row>
    <row r="223" spans="1:14" x14ac:dyDescent="0.25">
      <c r="A223" s="15" t="str">
        <f t="shared" ca="1" si="50"/>
        <v>Doors</v>
      </c>
      <c r="B223" s="16" t="str">
        <f t="shared" ca="1" si="50"/>
        <v>Panel</v>
      </c>
      <c r="C223" s="127" t="str">
        <f t="shared" ca="1" si="41"/>
        <v>IfcDoor</v>
      </c>
      <c r="D223" s="17" t="str">
        <f t="shared" ca="1" si="49"/>
        <v/>
      </c>
      <c r="E223" s="172" t="str">
        <f t="shared" ca="1" si="42"/>
        <v>&gt;&gt;</v>
      </c>
      <c r="F223" s="130" t="str">
        <f t="shared" ca="1" si="48"/>
        <v>IfcDoor</v>
      </c>
      <c r="G223" s="130" t="str">
        <f t="shared" ca="1" si="43"/>
        <v>DoorsPanel</v>
      </c>
      <c r="H223" s="30"/>
      <c r="I223" s="30"/>
      <c r="J223" s="31"/>
      <c r="K223" s="31" t="str">
        <f t="shared" ca="1" si="44"/>
        <v/>
      </c>
      <c r="L223" s="168" t="str">
        <f t="shared" ca="1" si="45"/>
        <v/>
      </c>
      <c r="M223" s="169" t="str">
        <f t="shared" ca="1" si="46"/>
        <v>IfcDoor</v>
      </c>
      <c r="N223" s="170" t="str">
        <f t="shared" ca="1" si="47"/>
        <v>IfcDoor</v>
      </c>
    </row>
    <row r="224" spans="1:14" x14ac:dyDescent="0.25">
      <c r="A224" s="15" t="str">
        <f t="shared" ca="1" si="50"/>
        <v>Doors</v>
      </c>
      <c r="B224" s="16" t="str">
        <f t="shared" ca="1" si="50"/>
        <v>Placement Zones</v>
      </c>
      <c r="C224" s="127" t="str">
        <f t="shared" ca="1" si="41"/>
        <v>IfcDoor</v>
      </c>
      <c r="D224" s="17" t="str">
        <f t="shared" ca="1" si="49"/>
        <v/>
      </c>
      <c r="E224" s="172" t="str">
        <f t="shared" ca="1" si="42"/>
        <v>&gt;&gt;</v>
      </c>
      <c r="F224" s="130" t="str">
        <f t="shared" ca="1" si="48"/>
        <v>IfcDoor</v>
      </c>
      <c r="G224" s="130" t="str">
        <f t="shared" ca="1" si="43"/>
        <v>DoorsPlacement Zones</v>
      </c>
      <c r="H224" s="30"/>
      <c r="I224" s="30"/>
      <c r="J224" s="31"/>
      <c r="K224" s="31" t="str">
        <f t="shared" ca="1" si="44"/>
        <v/>
      </c>
      <c r="L224" s="168" t="str">
        <f t="shared" ca="1" si="45"/>
        <v/>
      </c>
      <c r="M224" s="169" t="str">
        <f t="shared" ca="1" si="46"/>
        <v>IfcDoor</v>
      </c>
      <c r="N224" s="170" t="str">
        <f t="shared" ca="1" si="47"/>
        <v>IfcDoor</v>
      </c>
    </row>
    <row r="225" spans="1:14" x14ac:dyDescent="0.25">
      <c r="A225" s="15" t="str">
        <f t="shared" ca="1" si="50"/>
        <v>Doors</v>
      </c>
      <c r="B225" s="16" t="str">
        <f t="shared" ca="1" si="50"/>
        <v>Structural Opening</v>
      </c>
      <c r="C225" s="127" t="str">
        <f t="shared" ca="1" si="41"/>
        <v>IfcOpeningElement</v>
      </c>
      <c r="D225" s="17" t="str">
        <f t="shared" ca="1" si="49"/>
        <v/>
      </c>
      <c r="E225" s="172" t="str">
        <f t="shared" ca="1" si="42"/>
        <v>&gt;&gt;</v>
      </c>
      <c r="F225" s="130" t="str">
        <f t="shared" ca="1" si="48"/>
        <v>IfcOpeningElement</v>
      </c>
      <c r="G225" s="130" t="str">
        <f t="shared" ca="1" si="43"/>
        <v>DoorsStructural Opening</v>
      </c>
      <c r="H225" s="30"/>
      <c r="I225" s="30"/>
      <c r="J225" s="31"/>
      <c r="K225" s="31" t="str">
        <f t="shared" ca="1" si="44"/>
        <v/>
      </c>
      <c r="L225" s="168" t="str">
        <f t="shared" ca="1" si="45"/>
        <v/>
      </c>
      <c r="M225" s="169" t="str">
        <f t="shared" ca="1" si="46"/>
        <v>IfcOpeningElement</v>
      </c>
      <c r="N225" s="170" t="str">
        <f t="shared" ca="1" si="47"/>
        <v>IfcDoor</v>
      </c>
    </row>
    <row r="226" spans="1:14" x14ac:dyDescent="0.25">
      <c r="A226" s="15" t="str">
        <f t="shared" ca="1" si="50"/>
        <v>Doors</v>
      </c>
      <c r="B226" s="16" t="str">
        <f t="shared" ca="1" si="50"/>
        <v>Swing Elevation</v>
      </c>
      <c r="C226" s="127" t="str">
        <f t="shared" ca="1" si="41"/>
        <v>IfcDoor</v>
      </c>
      <c r="D226" s="17" t="str">
        <f t="shared" ca="1" si="49"/>
        <v/>
      </c>
      <c r="E226" s="172" t="str">
        <f t="shared" ca="1" si="42"/>
        <v>&gt;&gt;</v>
      </c>
      <c r="F226" s="130" t="str">
        <f t="shared" ca="1" si="48"/>
        <v>IfcDoor</v>
      </c>
      <c r="G226" s="130" t="str">
        <f t="shared" ca="1" si="43"/>
        <v>DoorsSwing Elevation</v>
      </c>
      <c r="H226" s="30"/>
      <c r="I226" s="30"/>
      <c r="J226" s="31"/>
      <c r="K226" s="31" t="str">
        <f t="shared" ca="1" si="44"/>
        <v/>
      </c>
      <c r="L226" s="168" t="str">
        <f t="shared" ca="1" si="45"/>
        <v/>
      </c>
      <c r="M226" s="169" t="str">
        <f t="shared" ca="1" si="46"/>
        <v/>
      </c>
      <c r="N226" s="170" t="str">
        <f t="shared" ca="1" si="47"/>
        <v>IfcDoor</v>
      </c>
    </row>
    <row r="227" spans="1:14" x14ac:dyDescent="0.25">
      <c r="A227" s="15" t="str">
        <f t="shared" ref="A227:B246" ca="1" si="51">INDIRECT(ADDRESS(ROW(),COLUMN(),1,1,exp_user),TRUE)</f>
        <v>Doors</v>
      </c>
      <c r="B227" s="16" t="str">
        <f t="shared" ca="1" si="51"/>
        <v>Swing Elevation_dashed</v>
      </c>
      <c r="C227" s="127" t="str">
        <f t="shared" ca="1" si="41"/>
        <v>IfcDoor</v>
      </c>
      <c r="D227" s="17" t="str">
        <f t="shared" ca="1" si="49"/>
        <v/>
      </c>
      <c r="E227" s="172" t="str">
        <f t="shared" ca="1" si="42"/>
        <v>&gt;&gt;</v>
      </c>
      <c r="F227" s="130" t="str">
        <f t="shared" ca="1" si="48"/>
        <v>IfcDoor</v>
      </c>
      <c r="G227" s="130" t="str">
        <f t="shared" ca="1" si="43"/>
        <v>DoorsSwing Elevation_dashed</v>
      </c>
      <c r="H227" s="30"/>
      <c r="I227" s="30"/>
      <c r="J227" s="31"/>
      <c r="K227" s="31" t="str">
        <f t="shared" ca="1" si="44"/>
        <v/>
      </c>
      <c r="L227" s="168" t="str">
        <f t="shared" ca="1" si="45"/>
        <v/>
      </c>
      <c r="M227" s="169" t="str">
        <f t="shared" ca="1" si="46"/>
        <v/>
      </c>
      <c r="N227" s="170" t="str">
        <f t="shared" ca="1" si="47"/>
        <v>IfcDoor</v>
      </c>
    </row>
    <row r="228" spans="1:14" x14ac:dyDescent="0.25">
      <c r="A228" s="15" t="str">
        <f t="shared" ca="1" si="51"/>
        <v>Doors</v>
      </c>
      <c r="B228" s="16" t="str">
        <f t="shared" ca="1" si="51"/>
        <v>Swing Plan</v>
      </c>
      <c r="C228" s="127" t="str">
        <f t="shared" ca="1" si="41"/>
        <v>IfcDoor</v>
      </c>
      <c r="D228" s="17" t="str">
        <f t="shared" ca="1" si="49"/>
        <v/>
      </c>
      <c r="E228" s="172" t="str">
        <f t="shared" ca="1" si="42"/>
        <v>&gt;&gt;</v>
      </c>
      <c r="F228" s="130" t="str">
        <f t="shared" ca="1" si="48"/>
        <v>IfcDoor</v>
      </c>
      <c r="G228" s="130" t="str">
        <f t="shared" ca="1" si="43"/>
        <v>DoorsSwing Plan</v>
      </c>
      <c r="H228" s="30"/>
      <c r="I228" s="30"/>
      <c r="J228" s="31"/>
      <c r="K228" s="31" t="str">
        <f t="shared" ca="1" si="44"/>
        <v/>
      </c>
      <c r="L228" s="168" t="str">
        <f t="shared" ca="1" si="45"/>
        <v/>
      </c>
      <c r="M228" s="169" t="str">
        <f t="shared" ca="1" si="46"/>
        <v/>
      </c>
      <c r="N228" s="170" t="str">
        <f t="shared" ca="1" si="47"/>
        <v>IfcDoor</v>
      </c>
    </row>
    <row r="229" spans="1:14" x14ac:dyDescent="0.25">
      <c r="A229" s="15" t="str">
        <f t="shared" ca="1" si="51"/>
        <v>Doors</v>
      </c>
      <c r="B229" s="16" t="str">
        <f t="shared" ca="1" si="51"/>
        <v>Threshold</v>
      </c>
      <c r="C229" s="127" t="str">
        <f t="shared" ca="1" si="41"/>
        <v>IfcDoor</v>
      </c>
      <c r="D229" s="17" t="str">
        <f t="shared" ca="1" si="49"/>
        <v/>
      </c>
      <c r="E229" s="172" t="str">
        <f t="shared" ca="1" si="42"/>
        <v>&gt;&gt;</v>
      </c>
      <c r="F229" s="130" t="str">
        <f t="shared" ca="1" si="48"/>
        <v>IfcDoor</v>
      </c>
      <c r="G229" s="130" t="str">
        <f t="shared" ca="1" si="43"/>
        <v>DoorsThreshold</v>
      </c>
      <c r="H229" s="30"/>
      <c r="I229" s="30"/>
      <c r="J229" s="31"/>
      <c r="K229" s="31" t="str">
        <f t="shared" ca="1" si="44"/>
        <v/>
      </c>
      <c r="L229" s="168" t="str">
        <f t="shared" ca="1" si="45"/>
        <v/>
      </c>
      <c r="M229" s="169" t="str">
        <f t="shared" ca="1" si="46"/>
        <v>IfcDoor</v>
      </c>
      <c r="N229" s="170" t="str">
        <f t="shared" ca="1" si="47"/>
        <v>IfcDoor</v>
      </c>
    </row>
    <row r="230" spans="1:14" x14ac:dyDescent="0.25">
      <c r="A230" s="15" t="str">
        <f t="shared" ca="1" si="51"/>
        <v>Duct Accessories</v>
      </c>
      <c r="B230" s="16">
        <f t="shared" ca="1" si="51"/>
        <v>0</v>
      </c>
      <c r="C230" s="127" t="str">
        <f t="shared" ca="1" si="41"/>
        <v>IfcDuctFitting</v>
      </c>
      <c r="D230" s="17" t="str">
        <f t="shared" ca="1" si="49"/>
        <v/>
      </c>
      <c r="E230" s="172" t="str">
        <f t="shared" ca="1" si="42"/>
        <v>&gt;&gt;</v>
      </c>
      <c r="F230" s="130" t="str">
        <f t="shared" ca="1" si="48"/>
        <v>IfcDuctFitting</v>
      </c>
      <c r="G230" s="130" t="str">
        <f t="shared" ca="1" si="43"/>
        <v>Duct Accessories</v>
      </c>
      <c r="H230" s="30"/>
      <c r="I230" s="30"/>
      <c r="J230" s="31"/>
      <c r="K230" s="31" t="str">
        <f t="shared" ca="1" si="44"/>
        <v/>
      </c>
      <c r="L230" s="168" t="str">
        <f t="shared" ca="1" si="45"/>
        <v/>
      </c>
      <c r="M230" s="169" t="str">
        <f t="shared" ca="1" si="46"/>
        <v>IfcDuctFitting</v>
      </c>
      <c r="N230" s="170" t="str">
        <f t="shared" ca="1" si="47"/>
        <v>IfcBuildingElementProxy</v>
      </c>
    </row>
    <row r="231" spans="1:14" x14ac:dyDescent="0.25">
      <c r="A231" s="15" t="str">
        <f t="shared" ca="1" si="51"/>
        <v>Duct Accessories</v>
      </c>
      <c r="B231" s="16" t="str">
        <f t="shared" ca="1" si="51"/>
        <v>Accessories</v>
      </c>
      <c r="C231" s="127" t="str">
        <f t="shared" ca="1" si="41"/>
        <v>IfcDuctFittingType</v>
      </c>
      <c r="D231" s="17" t="str">
        <f t="shared" ca="1" si="49"/>
        <v/>
      </c>
      <c r="E231" s="172" t="str">
        <f t="shared" ca="1" si="42"/>
        <v>&gt;&gt;</v>
      </c>
      <c r="F231" s="130" t="str">
        <f t="shared" ca="1" si="48"/>
        <v>IfcDuctFittingType</v>
      </c>
      <c r="G231" s="130" t="str">
        <f t="shared" ca="1" si="43"/>
        <v>Duct AccessoriesAccessories</v>
      </c>
      <c r="H231" s="30"/>
      <c r="I231" s="30"/>
      <c r="J231" s="31"/>
      <c r="K231" s="31" t="str">
        <f t="shared" ca="1" si="44"/>
        <v/>
      </c>
      <c r="L231" s="168" t="str">
        <f t="shared" ca="1" si="45"/>
        <v/>
      </c>
      <c r="M231" s="169" t="str">
        <f t="shared" ca="1" si="46"/>
        <v>IfcDuctFittingType</v>
      </c>
      <c r="N231" s="170" t="str">
        <f t="shared" ca="1" si="47"/>
        <v>IfcBuildingElementProxy</v>
      </c>
    </row>
    <row r="232" spans="1:14" x14ac:dyDescent="0.25">
      <c r="A232" s="15" t="str">
        <f t="shared" ca="1" si="51"/>
        <v>Duct Accessories</v>
      </c>
      <c r="B232" s="16" t="str">
        <f t="shared" ca="1" si="51"/>
        <v>Bounding Boxes</v>
      </c>
      <c r="C232" s="127" t="str">
        <f t="shared" ca="1" si="41"/>
        <v>IfcDuctFittingType</v>
      </c>
      <c r="D232" s="17" t="str">
        <f t="shared" ca="1" si="49"/>
        <v/>
      </c>
      <c r="E232" s="172" t="str">
        <f t="shared" ca="1" si="42"/>
        <v>&gt;&gt;</v>
      </c>
      <c r="F232" s="130" t="str">
        <f t="shared" ca="1" si="48"/>
        <v>IfcDuctFittingType</v>
      </c>
      <c r="G232" s="130" t="str">
        <f t="shared" ca="1" si="43"/>
        <v>Duct AccessoriesBounding Boxes</v>
      </c>
      <c r="H232" s="30"/>
      <c r="I232" s="30"/>
      <c r="J232" s="31"/>
      <c r="K232" s="31" t="str">
        <f t="shared" ca="1" si="44"/>
        <v/>
      </c>
      <c r="L232" s="168" t="str">
        <f t="shared" ca="1" si="45"/>
        <v/>
      </c>
      <c r="M232" s="169" t="str">
        <f t="shared" ca="1" si="46"/>
        <v>IfcDuctFittingType</v>
      </c>
      <c r="N232" s="170" t="str">
        <f t="shared" ca="1" si="47"/>
        <v>IfcBuildingElementProxy</v>
      </c>
    </row>
    <row r="233" spans="1:14" x14ac:dyDescent="0.25">
      <c r="A233" s="15" t="str">
        <f t="shared" ca="1" si="51"/>
        <v>Duct Accessories</v>
      </c>
      <c r="B233" s="16" t="str">
        <f t="shared" ca="1" si="51"/>
        <v>Clearance Zones</v>
      </c>
      <c r="C233" s="127" t="str">
        <f t="shared" ca="1" si="41"/>
        <v>IfcAnnotation</v>
      </c>
      <c r="D233" s="17" t="str">
        <f t="shared" ca="1" si="49"/>
        <v/>
      </c>
      <c r="E233" s="172" t="str">
        <f t="shared" ca="1" si="42"/>
        <v>&gt;&gt;</v>
      </c>
      <c r="F233" s="130" t="str">
        <f t="shared" ca="1" si="48"/>
        <v>IfcAnnotation</v>
      </c>
      <c r="G233" s="130" t="str">
        <f t="shared" ca="1" si="43"/>
        <v>Duct AccessoriesClearance Zones</v>
      </c>
      <c r="H233" s="30"/>
      <c r="I233" s="30"/>
      <c r="J233" s="31"/>
      <c r="K233" s="31" t="str">
        <f t="shared" ca="1" si="44"/>
        <v/>
      </c>
      <c r="L233" s="168" t="str">
        <f t="shared" ca="1" si="45"/>
        <v/>
      </c>
      <c r="M233" s="169" t="str">
        <f t="shared" ca="1" si="46"/>
        <v>IfcAnnotation</v>
      </c>
      <c r="N233" s="170" t="str">
        <f t="shared" ca="1" si="47"/>
        <v>IfcBuildingElementProxy</v>
      </c>
    </row>
    <row r="234" spans="1:14" x14ac:dyDescent="0.25">
      <c r="A234" s="15" t="str">
        <f t="shared" ca="1" si="51"/>
        <v>Duct Accessories</v>
      </c>
      <c r="B234" s="16" t="str">
        <f t="shared" ca="1" si="51"/>
        <v>Connection Zones</v>
      </c>
      <c r="C234" s="127" t="str">
        <f t="shared" ca="1" si="41"/>
        <v>IfcAnnotation</v>
      </c>
      <c r="D234" s="17" t="str">
        <f t="shared" ca="1" si="49"/>
        <v/>
      </c>
      <c r="E234" s="172" t="str">
        <f t="shared" ca="1" si="42"/>
        <v>&gt;&gt;</v>
      </c>
      <c r="F234" s="130" t="str">
        <f t="shared" ca="1" si="48"/>
        <v>IfcAnnotation</v>
      </c>
      <c r="G234" s="130" t="str">
        <f t="shared" ca="1" si="43"/>
        <v>Duct AccessoriesConnection Zones</v>
      </c>
      <c r="H234" s="30"/>
      <c r="I234" s="30"/>
      <c r="J234" s="31"/>
      <c r="K234" s="31" t="str">
        <f t="shared" ca="1" si="44"/>
        <v/>
      </c>
      <c r="L234" s="168" t="str">
        <f t="shared" ca="1" si="45"/>
        <v/>
      </c>
      <c r="M234" s="169" t="str">
        <f t="shared" ca="1" si="46"/>
        <v>IfcAnnotation</v>
      </c>
      <c r="N234" s="170" t="str">
        <f t="shared" ca="1" si="47"/>
        <v>IfcBuildingElementProxy</v>
      </c>
    </row>
    <row r="235" spans="1:14" x14ac:dyDescent="0.25">
      <c r="A235" s="15" t="str">
        <f t="shared" ca="1" si="51"/>
        <v>Duct Accessories</v>
      </c>
      <c r="B235" s="16" t="str">
        <f t="shared" ca="1" si="51"/>
        <v>Hidden Lines</v>
      </c>
      <c r="C235" s="127" t="str">
        <f t="shared" ca="1" si="41"/>
        <v>IfcAnnotation</v>
      </c>
      <c r="D235" s="17" t="str">
        <f t="shared" ca="1" si="49"/>
        <v/>
      </c>
      <c r="E235" s="172" t="str">
        <f t="shared" ca="1" si="42"/>
        <v>&gt;&gt;</v>
      </c>
      <c r="F235" s="130" t="str">
        <f t="shared" ca="1" si="48"/>
        <v>IfcAnnotation</v>
      </c>
      <c r="G235" s="130" t="str">
        <f t="shared" ca="1" si="43"/>
        <v>Duct AccessoriesHidden Lines</v>
      </c>
      <c r="H235" s="30"/>
      <c r="I235" s="30"/>
      <c r="J235" s="31"/>
      <c r="K235" s="31" t="str">
        <f t="shared" ca="1" si="44"/>
        <v/>
      </c>
      <c r="L235" s="168" t="str">
        <f t="shared" ca="1" si="45"/>
        <v/>
      </c>
      <c r="M235" s="169" t="str">
        <f t="shared" ca="1" si="46"/>
        <v>IfcAnnotation</v>
      </c>
      <c r="N235" s="170" t="str">
        <f t="shared" ca="1" si="47"/>
        <v>IfcBuildingElementProxy</v>
      </c>
    </row>
    <row r="236" spans="1:14" x14ac:dyDescent="0.25">
      <c r="A236" s="15" t="str">
        <f t="shared" ca="1" si="51"/>
        <v>Duct Accessories</v>
      </c>
      <c r="B236" s="16" t="str">
        <f t="shared" ca="1" si="51"/>
        <v>Maintenance Zones</v>
      </c>
      <c r="C236" s="127" t="str">
        <f t="shared" ca="1" si="41"/>
        <v>IfcAnnotation</v>
      </c>
      <c r="D236" s="17" t="str">
        <f t="shared" ca="1" si="49"/>
        <v/>
      </c>
      <c r="E236" s="172" t="str">
        <f t="shared" ca="1" si="42"/>
        <v>&gt;&gt;</v>
      </c>
      <c r="F236" s="130" t="str">
        <f t="shared" ca="1" si="48"/>
        <v>IfcAnnotation</v>
      </c>
      <c r="G236" s="130" t="str">
        <f t="shared" ca="1" si="43"/>
        <v>Duct AccessoriesMaintenance Zones</v>
      </c>
      <c r="H236" s="30"/>
      <c r="I236" s="30"/>
      <c r="J236" s="31"/>
      <c r="K236" s="31" t="str">
        <f t="shared" ca="1" si="44"/>
        <v/>
      </c>
      <c r="L236" s="168" t="str">
        <f t="shared" ca="1" si="45"/>
        <v/>
      </c>
      <c r="M236" s="169" t="str">
        <f t="shared" ca="1" si="46"/>
        <v>IfcAnnotation</v>
      </c>
      <c r="N236" s="170" t="str">
        <f t="shared" ca="1" si="47"/>
        <v>IfcBuildingElementProxy</v>
      </c>
    </row>
    <row r="237" spans="1:14" x14ac:dyDescent="0.25">
      <c r="A237" s="15" t="str">
        <f t="shared" ca="1" si="51"/>
        <v>Duct Accessories</v>
      </c>
      <c r="B237" s="16" t="str">
        <f t="shared" ca="1" si="51"/>
        <v>Placement Zones</v>
      </c>
      <c r="C237" s="127" t="str">
        <f t="shared" ca="1" si="41"/>
        <v>IfcAnnotation</v>
      </c>
      <c r="D237" s="17" t="str">
        <f t="shared" ca="1" si="49"/>
        <v/>
      </c>
      <c r="E237" s="172" t="str">
        <f t="shared" ca="1" si="42"/>
        <v>&gt;&gt;</v>
      </c>
      <c r="F237" s="130" t="str">
        <f t="shared" ca="1" si="48"/>
        <v>IfcAnnotation</v>
      </c>
      <c r="G237" s="130" t="str">
        <f t="shared" ca="1" si="43"/>
        <v>Duct AccessoriesPlacement Zones</v>
      </c>
      <c r="H237" s="30"/>
      <c r="I237" s="30"/>
      <c r="J237" s="31"/>
      <c r="K237" s="31" t="str">
        <f t="shared" ca="1" si="44"/>
        <v/>
      </c>
      <c r="L237" s="168" t="str">
        <f t="shared" ca="1" si="45"/>
        <v/>
      </c>
      <c r="M237" s="169" t="str">
        <f t="shared" ca="1" si="46"/>
        <v>IfcAnnotation</v>
      </c>
      <c r="N237" s="170" t="str">
        <f t="shared" ca="1" si="47"/>
        <v>IfcBuildingElementProxy</v>
      </c>
    </row>
    <row r="238" spans="1:14" x14ac:dyDescent="0.25">
      <c r="A238" s="15" t="str">
        <f t="shared" ca="1" si="51"/>
        <v>Duct Fittings</v>
      </c>
      <c r="B238" s="16">
        <f t="shared" ca="1" si="51"/>
        <v>0</v>
      </c>
      <c r="C238" s="127" t="str">
        <f t="shared" ca="1" si="41"/>
        <v>IfcDuctFitting</v>
      </c>
      <c r="D238" s="17" t="str">
        <f t="shared" ca="1" si="49"/>
        <v/>
      </c>
      <c r="E238" s="172" t="str">
        <f t="shared" ca="1" si="42"/>
        <v>&gt;&gt;</v>
      </c>
      <c r="F238" s="130" t="str">
        <f t="shared" ca="1" si="48"/>
        <v>IfcDuctFitting</v>
      </c>
      <c r="G238" s="130" t="str">
        <f t="shared" ca="1" si="43"/>
        <v>Duct Fittings</v>
      </c>
      <c r="H238" s="30"/>
      <c r="I238" s="30"/>
      <c r="J238" s="31"/>
      <c r="K238" s="31" t="str">
        <f t="shared" ca="1" si="44"/>
        <v/>
      </c>
      <c r="L238" s="168" t="str">
        <f t="shared" ca="1" si="45"/>
        <v/>
      </c>
      <c r="M238" s="169" t="str">
        <f t="shared" ca="1" si="46"/>
        <v>IfcDuctFitting</v>
      </c>
      <c r="N238" s="170" t="str">
        <f t="shared" ca="1" si="47"/>
        <v>IfcDuctFitting</v>
      </c>
    </row>
    <row r="239" spans="1:14" x14ac:dyDescent="0.25">
      <c r="A239" s="15" t="str">
        <f t="shared" ca="1" si="51"/>
        <v>Duct Fittings</v>
      </c>
      <c r="B239" s="16" t="str">
        <f t="shared" ca="1" si="51"/>
        <v>Bounding Boxes</v>
      </c>
      <c r="C239" s="127" t="str">
        <f t="shared" ca="1" si="41"/>
        <v>IfcDuctFitting</v>
      </c>
      <c r="D239" s="17" t="str">
        <f t="shared" ca="1" si="49"/>
        <v/>
      </c>
      <c r="E239" s="172" t="str">
        <f t="shared" ca="1" si="42"/>
        <v>&gt;&gt;</v>
      </c>
      <c r="F239" s="130" t="str">
        <f t="shared" ca="1" si="48"/>
        <v>IfcDuctFitting</v>
      </c>
      <c r="G239" s="130" t="str">
        <f t="shared" ca="1" si="43"/>
        <v>Duct FittingsBounding Boxes</v>
      </c>
      <c r="H239" s="30"/>
      <c r="I239" s="30"/>
      <c r="J239" s="31"/>
      <c r="K239" s="31" t="str">
        <f t="shared" ca="1" si="44"/>
        <v/>
      </c>
      <c r="L239" s="168" t="str">
        <f t="shared" ca="1" si="45"/>
        <v/>
      </c>
      <c r="M239" s="169" t="str">
        <f t="shared" ca="1" si="46"/>
        <v>IfcDuctFitting</v>
      </c>
      <c r="N239" s="170" t="str">
        <f t="shared" ca="1" si="47"/>
        <v>IfcDuctFitting</v>
      </c>
    </row>
    <row r="240" spans="1:14" x14ac:dyDescent="0.25">
      <c r="A240" s="15" t="str">
        <f t="shared" ca="1" si="51"/>
        <v>Duct Fittings</v>
      </c>
      <c r="B240" s="16" t="str">
        <f t="shared" ca="1" si="51"/>
        <v>Center line</v>
      </c>
      <c r="C240" s="127" t="str">
        <f t="shared" ca="1" si="41"/>
        <v/>
      </c>
      <c r="D240" s="17" t="str">
        <f t="shared" ca="1" si="49"/>
        <v/>
      </c>
      <c r="E240" s="172" t="str">
        <f t="shared" ca="1" si="42"/>
        <v/>
      </c>
      <c r="F240" s="130" t="str">
        <f t="shared" ca="1" si="48"/>
        <v/>
      </c>
      <c r="G240" s="130" t="str">
        <f t="shared" ca="1" si="43"/>
        <v>Duct FittingsCenter line</v>
      </c>
      <c r="H240" s="30"/>
      <c r="I240" s="30"/>
      <c r="J240" s="31"/>
      <c r="K240" s="31" t="str">
        <f t="shared" ca="1" si="44"/>
        <v/>
      </c>
      <c r="L240" s="168" t="str">
        <f t="shared" ca="1" si="45"/>
        <v/>
      </c>
      <c r="M240" s="169" t="str">
        <f t="shared" ca="1" si="46"/>
        <v/>
      </c>
      <c r="N240" s="170" t="str">
        <f t="shared" ca="1" si="47"/>
        <v/>
      </c>
    </row>
    <row r="241" spans="1:14" x14ac:dyDescent="0.25">
      <c r="A241" s="15" t="str">
        <f t="shared" ca="1" si="51"/>
        <v>Duct Fittings</v>
      </c>
      <c r="B241" s="16" t="str">
        <f t="shared" ca="1" si="51"/>
        <v>Clearance Zones</v>
      </c>
      <c r="C241" s="127" t="str">
        <f t="shared" ca="1" si="41"/>
        <v>IfcAnnotation</v>
      </c>
      <c r="D241" s="17" t="str">
        <f t="shared" ca="1" si="49"/>
        <v/>
      </c>
      <c r="E241" s="172" t="str">
        <f t="shared" ca="1" si="42"/>
        <v>&gt;&gt;</v>
      </c>
      <c r="F241" s="130" t="str">
        <f t="shared" ca="1" si="48"/>
        <v>IfcAnnotation</v>
      </c>
      <c r="G241" s="130" t="str">
        <f t="shared" ca="1" si="43"/>
        <v>Duct FittingsClearance Zones</v>
      </c>
      <c r="H241" s="30"/>
      <c r="I241" s="30"/>
      <c r="J241" s="31"/>
      <c r="K241" s="31" t="str">
        <f t="shared" ca="1" si="44"/>
        <v/>
      </c>
      <c r="L241" s="168" t="str">
        <f t="shared" ca="1" si="45"/>
        <v/>
      </c>
      <c r="M241" s="169" t="str">
        <f t="shared" ca="1" si="46"/>
        <v>IfcAnnotation</v>
      </c>
      <c r="N241" s="170" t="str">
        <f t="shared" ca="1" si="47"/>
        <v/>
      </c>
    </row>
    <row r="242" spans="1:14" x14ac:dyDescent="0.25">
      <c r="A242" s="15" t="str">
        <f t="shared" ca="1" si="51"/>
        <v>Duct Fittings</v>
      </c>
      <c r="B242" s="16" t="str">
        <f t="shared" ca="1" si="51"/>
        <v>Connection Zones</v>
      </c>
      <c r="C242" s="127" t="str">
        <f t="shared" ca="1" si="41"/>
        <v>IfcAnnotation</v>
      </c>
      <c r="D242" s="17" t="str">
        <f t="shared" ca="1" si="49"/>
        <v/>
      </c>
      <c r="E242" s="172" t="str">
        <f t="shared" ca="1" si="42"/>
        <v>&gt;&gt;</v>
      </c>
      <c r="F242" s="130" t="str">
        <f t="shared" ca="1" si="48"/>
        <v>IfcAnnotation</v>
      </c>
      <c r="G242" s="130" t="str">
        <f t="shared" ca="1" si="43"/>
        <v>Duct FittingsConnection Zones</v>
      </c>
      <c r="H242" s="30"/>
      <c r="I242" s="30"/>
      <c r="J242" s="31"/>
      <c r="K242" s="31" t="str">
        <f t="shared" ca="1" si="44"/>
        <v/>
      </c>
      <c r="L242" s="168" t="str">
        <f t="shared" ca="1" si="45"/>
        <v/>
      </c>
      <c r="M242" s="169" t="str">
        <f t="shared" ca="1" si="46"/>
        <v>IfcAnnotation</v>
      </c>
      <c r="N242" s="170" t="str">
        <f t="shared" ca="1" si="47"/>
        <v/>
      </c>
    </row>
    <row r="243" spans="1:14" x14ac:dyDescent="0.25">
      <c r="A243" s="15" t="str">
        <f t="shared" ca="1" si="51"/>
        <v>Duct Fittings</v>
      </c>
      <c r="B243" s="16" t="str">
        <f t="shared" ca="1" si="51"/>
        <v>Fittings</v>
      </c>
      <c r="C243" s="127" t="str">
        <f t="shared" ca="1" si="41"/>
        <v>IfcDuctFittingType</v>
      </c>
      <c r="D243" s="17" t="str">
        <f t="shared" ca="1" si="49"/>
        <v/>
      </c>
      <c r="E243" s="172" t="str">
        <f t="shared" ca="1" si="42"/>
        <v>&gt;&gt;</v>
      </c>
      <c r="F243" s="130" t="str">
        <f t="shared" ca="1" si="48"/>
        <v>IfcDuctFittingType</v>
      </c>
      <c r="G243" s="130" t="str">
        <f t="shared" ca="1" si="43"/>
        <v>Duct FittingsFittings</v>
      </c>
      <c r="H243" s="30"/>
      <c r="I243" s="30"/>
      <c r="J243" s="31"/>
      <c r="K243" s="31" t="str">
        <f t="shared" ca="1" si="44"/>
        <v/>
      </c>
      <c r="L243" s="168" t="str">
        <f t="shared" ca="1" si="45"/>
        <v/>
      </c>
      <c r="M243" s="169" t="str">
        <f t="shared" ca="1" si="46"/>
        <v>IfcDuctFittingType</v>
      </c>
      <c r="N243" s="170" t="str">
        <f t="shared" ca="1" si="47"/>
        <v/>
      </c>
    </row>
    <row r="244" spans="1:14" x14ac:dyDescent="0.25">
      <c r="A244" s="15" t="str">
        <f t="shared" ca="1" si="51"/>
        <v>Duct Fittings</v>
      </c>
      <c r="B244" s="16" t="str">
        <f t="shared" ca="1" si="51"/>
        <v>Hidden Lines</v>
      </c>
      <c r="C244" s="127" t="str">
        <f t="shared" ca="1" si="41"/>
        <v>IfcDuctFittingType</v>
      </c>
      <c r="D244" s="17" t="str">
        <f t="shared" ca="1" si="49"/>
        <v/>
      </c>
      <c r="E244" s="172" t="str">
        <f t="shared" ca="1" si="42"/>
        <v>&gt;&gt;</v>
      </c>
      <c r="F244" s="130" t="str">
        <f t="shared" ca="1" si="48"/>
        <v>IfcDuctFittingType</v>
      </c>
      <c r="G244" s="130" t="str">
        <f t="shared" ca="1" si="43"/>
        <v>Duct FittingsHidden Lines</v>
      </c>
      <c r="H244" s="30"/>
      <c r="I244" s="30"/>
      <c r="J244" s="31"/>
      <c r="K244" s="31" t="str">
        <f t="shared" ca="1" si="44"/>
        <v/>
      </c>
      <c r="L244" s="168" t="str">
        <f t="shared" ca="1" si="45"/>
        <v/>
      </c>
      <c r="M244" s="169" t="str">
        <f t="shared" ca="1" si="46"/>
        <v>IfcDuctFittingType</v>
      </c>
      <c r="N244" s="170" t="str">
        <f t="shared" ca="1" si="47"/>
        <v/>
      </c>
    </row>
    <row r="245" spans="1:14" x14ac:dyDescent="0.25">
      <c r="A245" s="15" t="str">
        <f t="shared" ca="1" si="51"/>
        <v>Duct Fittings</v>
      </c>
      <c r="B245" s="16" t="str">
        <f t="shared" ca="1" si="51"/>
        <v>Maintenance Zones</v>
      </c>
      <c r="C245" s="127" t="str">
        <f t="shared" ca="1" si="41"/>
        <v>IfcDuctFittingType</v>
      </c>
      <c r="D245" s="17" t="str">
        <f t="shared" ca="1" si="49"/>
        <v/>
      </c>
      <c r="E245" s="172" t="str">
        <f t="shared" ca="1" si="42"/>
        <v>&gt;&gt;</v>
      </c>
      <c r="F245" s="130" t="str">
        <f t="shared" ca="1" si="48"/>
        <v>IfcDuctFittingType</v>
      </c>
      <c r="G245" s="130" t="str">
        <f t="shared" ca="1" si="43"/>
        <v>Duct FittingsMaintenance Zones</v>
      </c>
      <c r="H245" s="30"/>
      <c r="I245" s="30"/>
      <c r="J245" s="31"/>
      <c r="K245" s="31" t="str">
        <f t="shared" ca="1" si="44"/>
        <v/>
      </c>
      <c r="L245" s="168" t="str">
        <f t="shared" ca="1" si="45"/>
        <v/>
      </c>
      <c r="M245" s="169" t="str">
        <f t="shared" ca="1" si="46"/>
        <v>IfcDuctFittingType</v>
      </c>
      <c r="N245" s="170" t="str">
        <f t="shared" ca="1" si="47"/>
        <v/>
      </c>
    </row>
    <row r="246" spans="1:14" x14ac:dyDescent="0.25">
      <c r="A246" s="15" t="str">
        <f t="shared" ca="1" si="51"/>
        <v>Duct Fittings</v>
      </c>
      <c r="B246" s="16" t="str">
        <f t="shared" ca="1" si="51"/>
        <v>Placement Zones</v>
      </c>
      <c r="C246" s="127" t="str">
        <f t="shared" ca="1" si="41"/>
        <v>IfcDuctFittingType</v>
      </c>
      <c r="D246" s="17" t="str">
        <f t="shared" ca="1" si="49"/>
        <v/>
      </c>
      <c r="E246" s="172" t="str">
        <f t="shared" ca="1" si="42"/>
        <v>&gt;&gt;</v>
      </c>
      <c r="F246" s="130" t="str">
        <f t="shared" ca="1" si="48"/>
        <v>IfcDuctFittingType</v>
      </c>
      <c r="G246" s="130" t="str">
        <f t="shared" ca="1" si="43"/>
        <v>Duct FittingsPlacement Zones</v>
      </c>
      <c r="H246" s="30"/>
      <c r="I246" s="30"/>
      <c r="J246" s="31"/>
      <c r="K246" s="31" t="str">
        <f t="shared" ca="1" si="44"/>
        <v/>
      </c>
      <c r="L246" s="168" t="str">
        <f t="shared" ca="1" si="45"/>
        <v/>
      </c>
      <c r="M246" s="169" t="str">
        <f t="shared" ca="1" si="46"/>
        <v>IfcDuctFittingType</v>
      </c>
      <c r="N246" s="170" t="str">
        <f t="shared" ca="1" si="47"/>
        <v/>
      </c>
    </row>
    <row r="247" spans="1:14" x14ac:dyDescent="0.25">
      <c r="A247" s="15" t="str">
        <f t="shared" ref="A247:B266" ca="1" si="52">INDIRECT(ADDRESS(ROW(),COLUMN(),1,1,exp_user),TRUE)</f>
        <v>Duct Insulations</v>
      </c>
      <c r="B247" s="16">
        <f t="shared" ca="1" si="52"/>
        <v>0</v>
      </c>
      <c r="C247" s="127" t="str">
        <f t="shared" ca="1" si="41"/>
        <v>IfcCovering</v>
      </c>
      <c r="D247" s="17" t="str">
        <f t="shared" ca="1" si="49"/>
        <v/>
      </c>
      <c r="E247" s="172" t="str">
        <f t="shared" ca="1" si="42"/>
        <v>&gt;&gt;</v>
      </c>
      <c r="F247" s="130" t="str">
        <f t="shared" ca="1" si="48"/>
        <v>IfcCovering</v>
      </c>
      <c r="G247" s="130" t="str">
        <f t="shared" ca="1" si="43"/>
        <v>Duct Insulations</v>
      </c>
      <c r="H247" s="30"/>
      <c r="I247" s="30"/>
      <c r="J247" s="31"/>
      <c r="K247" s="31" t="str">
        <f t="shared" ca="1" si="44"/>
        <v/>
      </c>
      <c r="L247" s="168" t="str">
        <f t="shared" ca="1" si="45"/>
        <v/>
      </c>
      <c r="M247" s="169" t="str">
        <f t="shared" ca="1" si="46"/>
        <v>IfcCovering</v>
      </c>
      <c r="N247" s="170" t="str">
        <f t="shared" ca="1" si="47"/>
        <v>IfcCovering</v>
      </c>
    </row>
    <row r="248" spans="1:14" x14ac:dyDescent="0.25">
      <c r="A248" s="15" t="str">
        <f t="shared" ca="1" si="52"/>
        <v>Duct Insulations</v>
      </c>
      <c r="B248" s="16" t="str">
        <f t="shared" ca="1" si="52"/>
        <v>Bounding Boxes</v>
      </c>
      <c r="C248" s="127" t="str">
        <f t="shared" ca="1" si="41"/>
        <v>IfcCovering</v>
      </c>
      <c r="D248" s="17" t="str">
        <f t="shared" ca="1" si="49"/>
        <v/>
      </c>
      <c r="E248" s="172" t="str">
        <f t="shared" ca="1" si="42"/>
        <v>&gt;&gt;</v>
      </c>
      <c r="F248" s="130" t="str">
        <f t="shared" ca="1" si="48"/>
        <v>IfcCovering</v>
      </c>
      <c r="G248" s="130" t="str">
        <f t="shared" ca="1" si="43"/>
        <v>Duct InsulationsBounding Boxes</v>
      </c>
      <c r="H248" s="30"/>
      <c r="I248" s="30"/>
      <c r="J248" s="31"/>
      <c r="K248" s="31" t="str">
        <f t="shared" ca="1" si="44"/>
        <v/>
      </c>
      <c r="L248" s="168" t="str">
        <f t="shared" ca="1" si="45"/>
        <v/>
      </c>
      <c r="M248" s="169" t="str">
        <f t="shared" ca="1" si="46"/>
        <v>IfcCovering</v>
      </c>
      <c r="N248" s="170" t="str">
        <f t="shared" ca="1" si="47"/>
        <v>IfcCovering</v>
      </c>
    </row>
    <row r="249" spans="1:14" x14ac:dyDescent="0.25">
      <c r="A249" s="15" t="str">
        <f t="shared" ca="1" si="52"/>
        <v>Duct Insulations</v>
      </c>
      <c r="B249" s="16" t="str">
        <f t="shared" ca="1" si="52"/>
        <v>Clearance Zones</v>
      </c>
      <c r="C249" s="127" t="str">
        <f t="shared" ca="1" si="41"/>
        <v>IfcAnnotation</v>
      </c>
      <c r="D249" s="17" t="str">
        <f t="shared" ca="1" si="49"/>
        <v/>
      </c>
      <c r="E249" s="172" t="str">
        <f t="shared" ca="1" si="42"/>
        <v>&gt;&gt;</v>
      </c>
      <c r="F249" s="130" t="str">
        <f t="shared" ca="1" si="48"/>
        <v>IfcAnnotation</v>
      </c>
      <c r="G249" s="130" t="str">
        <f t="shared" ca="1" si="43"/>
        <v>Duct InsulationsClearance Zones</v>
      </c>
      <c r="H249" s="30"/>
      <c r="I249" s="30"/>
      <c r="J249" s="31"/>
      <c r="K249" s="31" t="str">
        <f t="shared" ca="1" si="44"/>
        <v/>
      </c>
      <c r="L249" s="168" t="str">
        <f t="shared" ca="1" si="45"/>
        <v/>
      </c>
      <c r="M249" s="169" t="str">
        <f t="shared" ca="1" si="46"/>
        <v>IfcAnnotation</v>
      </c>
      <c r="N249" s="170" t="str">
        <f t="shared" ca="1" si="47"/>
        <v>IfcCovering</v>
      </c>
    </row>
    <row r="250" spans="1:14" x14ac:dyDescent="0.25">
      <c r="A250" s="15" t="str">
        <f t="shared" ca="1" si="52"/>
        <v>Duct Linings</v>
      </c>
      <c r="B250" s="16">
        <f t="shared" ca="1" si="52"/>
        <v>0</v>
      </c>
      <c r="C250" s="127" t="str">
        <f t="shared" ca="1" si="41"/>
        <v>IfcCovering</v>
      </c>
      <c r="D250" s="17" t="str">
        <f t="shared" ca="1" si="49"/>
        <v/>
      </c>
      <c r="E250" s="172" t="str">
        <f t="shared" ca="1" si="42"/>
        <v>&gt;&gt;</v>
      </c>
      <c r="F250" s="130" t="str">
        <f t="shared" ca="1" si="48"/>
        <v>IfcCovering</v>
      </c>
      <c r="G250" s="130" t="str">
        <f t="shared" ca="1" si="43"/>
        <v>Duct Linings</v>
      </c>
      <c r="H250" s="30"/>
      <c r="I250" s="30"/>
      <c r="J250" s="31"/>
      <c r="K250" s="31" t="str">
        <f t="shared" ca="1" si="44"/>
        <v/>
      </c>
      <c r="L250" s="168" t="str">
        <f t="shared" ca="1" si="45"/>
        <v/>
      </c>
      <c r="M250" s="169" t="str">
        <f t="shared" ca="1" si="46"/>
        <v>IfcCovering</v>
      </c>
      <c r="N250" s="170" t="str">
        <f t="shared" ca="1" si="47"/>
        <v>IfcCovering</v>
      </c>
    </row>
    <row r="251" spans="1:14" x14ac:dyDescent="0.25">
      <c r="A251" s="15" t="str">
        <f t="shared" ca="1" si="52"/>
        <v>Duct Linings</v>
      </c>
      <c r="B251" s="16" t="str">
        <f t="shared" ca="1" si="52"/>
        <v>Bounding Boxes</v>
      </c>
      <c r="C251" s="127" t="str">
        <f t="shared" ca="1" si="41"/>
        <v>IfcCovering</v>
      </c>
      <c r="D251" s="17" t="str">
        <f t="shared" ca="1" si="49"/>
        <v/>
      </c>
      <c r="E251" s="172" t="str">
        <f t="shared" ca="1" si="42"/>
        <v>&gt;&gt;</v>
      </c>
      <c r="F251" s="130" t="str">
        <f t="shared" ca="1" si="48"/>
        <v>IfcCovering</v>
      </c>
      <c r="G251" s="130" t="str">
        <f t="shared" ca="1" si="43"/>
        <v>Duct LiningsBounding Boxes</v>
      </c>
      <c r="H251" s="30"/>
      <c r="I251" s="30"/>
      <c r="J251" s="31"/>
      <c r="K251" s="31" t="str">
        <f t="shared" ca="1" si="44"/>
        <v/>
      </c>
      <c r="L251" s="168" t="str">
        <f t="shared" ca="1" si="45"/>
        <v/>
      </c>
      <c r="M251" s="169" t="str">
        <f t="shared" ca="1" si="46"/>
        <v>IfcCovering</v>
      </c>
      <c r="N251" s="170" t="str">
        <f t="shared" ca="1" si="47"/>
        <v>IfcCovering</v>
      </c>
    </row>
    <row r="252" spans="1:14" x14ac:dyDescent="0.25">
      <c r="A252" s="15" t="str">
        <f t="shared" ca="1" si="52"/>
        <v>Duct Linings</v>
      </c>
      <c r="B252" s="16" t="str">
        <f t="shared" ca="1" si="52"/>
        <v>Clearance Zones</v>
      </c>
      <c r="C252" s="127" t="str">
        <f t="shared" ca="1" si="41"/>
        <v>IfcAnnotation</v>
      </c>
      <c r="D252" s="17" t="str">
        <f t="shared" ca="1" si="49"/>
        <v/>
      </c>
      <c r="E252" s="172" t="str">
        <f t="shared" ca="1" si="42"/>
        <v>&gt;&gt;</v>
      </c>
      <c r="F252" s="130" t="str">
        <f t="shared" ca="1" si="48"/>
        <v>IfcAnnotation</v>
      </c>
      <c r="G252" s="130" t="str">
        <f t="shared" ca="1" si="43"/>
        <v>Duct LiningsClearance Zones</v>
      </c>
      <c r="H252" s="30"/>
      <c r="I252" s="30"/>
      <c r="J252" s="31"/>
      <c r="K252" s="31" t="str">
        <f t="shared" ca="1" si="44"/>
        <v/>
      </c>
      <c r="L252" s="168" t="str">
        <f t="shared" ca="1" si="45"/>
        <v/>
      </c>
      <c r="M252" s="169" t="str">
        <f t="shared" ca="1" si="46"/>
        <v>IfcAnnotation</v>
      </c>
      <c r="N252" s="170" t="str">
        <f t="shared" ca="1" si="47"/>
        <v>IfcCovering</v>
      </c>
    </row>
    <row r="253" spans="1:14" x14ac:dyDescent="0.25">
      <c r="A253" s="15" t="str">
        <f t="shared" ca="1" si="52"/>
        <v>Duct Placeholders</v>
      </c>
      <c r="B253" s="16">
        <f t="shared" ca="1" si="52"/>
        <v>0</v>
      </c>
      <c r="C253" s="127" t="str">
        <f t="shared" ca="1" si="41"/>
        <v>IfcDuctSegment</v>
      </c>
      <c r="D253" s="17" t="str">
        <f t="shared" ca="1" si="49"/>
        <v/>
      </c>
      <c r="E253" s="172" t="str">
        <f t="shared" ca="1" si="42"/>
        <v>&gt;&gt;</v>
      </c>
      <c r="F253" s="130" t="str">
        <f t="shared" ca="1" si="48"/>
        <v>IfcDuctSegment</v>
      </c>
      <c r="G253" s="130" t="str">
        <f t="shared" ca="1" si="43"/>
        <v>Duct Placeholders</v>
      </c>
      <c r="H253" s="30"/>
      <c r="I253" s="30"/>
      <c r="J253" s="31"/>
      <c r="K253" s="31" t="str">
        <f t="shared" ca="1" si="44"/>
        <v/>
      </c>
      <c r="L253" s="168" t="str">
        <f t="shared" ca="1" si="45"/>
        <v/>
      </c>
      <c r="M253" s="169" t="str">
        <f t="shared" ca="1" si="46"/>
        <v>IfcDuctSegment</v>
      </c>
      <c r="N253" s="170" t="str">
        <f t="shared" ca="1" si="47"/>
        <v>IfcDuctSegment</v>
      </c>
    </row>
    <row r="254" spans="1:14" x14ac:dyDescent="0.25">
      <c r="A254" s="15" t="str">
        <f t="shared" ca="1" si="52"/>
        <v>Duct Placeholders</v>
      </c>
      <c r="B254" s="16" t="str">
        <f t="shared" ca="1" si="52"/>
        <v>Bounding Boxes</v>
      </c>
      <c r="C254" s="127" t="str">
        <f t="shared" ca="1" si="41"/>
        <v>IfcDuctSegment</v>
      </c>
      <c r="D254" s="17" t="str">
        <f t="shared" ca="1" si="49"/>
        <v/>
      </c>
      <c r="E254" s="172" t="str">
        <f t="shared" ca="1" si="42"/>
        <v>&gt;&gt;</v>
      </c>
      <c r="F254" s="130" t="str">
        <f t="shared" ca="1" si="48"/>
        <v>IfcDuctSegment</v>
      </c>
      <c r="G254" s="130" t="str">
        <f t="shared" ca="1" si="43"/>
        <v>Duct PlaceholdersBounding Boxes</v>
      </c>
      <c r="H254" s="30"/>
      <c r="I254" s="30"/>
      <c r="J254" s="31"/>
      <c r="K254" s="31" t="str">
        <f t="shared" ca="1" si="44"/>
        <v/>
      </c>
      <c r="L254" s="168" t="str">
        <f t="shared" ca="1" si="45"/>
        <v/>
      </c>
      <c r="M254" s="169" t="str">
        <f t="shared" ca="1" si="46"/>
        <v>IfcDuctSegment</v>
      </c>
      <c r="N254" s="170" t="str">
        <f t="shared" ca="1" si="47"/>
        <v>IfcDuctSegment</v>
      </c>
    </row>
    <row r="255" spans="1:14" x14ac:dyDescent="0.25">
      <c r="A255" s="15" t="str">
        <f t="shared" ca="1" si="52"/>
        <v>Duct Placeholders</v>
      </c>
      <c r="B255" s="16" t="str">
        <f t="shared" ca="1" si="52"/>
        <v>Clearance Zones</v>
      </c>
      <c r="C255" s="127" t="str">
        <f t="shared" ca="1" si="41"/>
        <v>IfcAnnotation</v>
      </c>
      <c r="D255" s="17" t="str">
        <f t="shared" ca="1" si="49"/>
        <v/>
      </c>
      <c r="E255" s="172" t="str">
        <f t="shared" ca="1" si="42"/>
        <v>&gt;&gt;</v>
      </c>
      <c r="F255" s="130" t="str">
        <f t="shared" ca="1" si="48"/>
        <v>IfcAnnotation</v>
      </c>
      <c r="G255" s="130" t="str">
        <f t="shared" ca="1" si="43"/>
        <v>Duct PlaceholdersClearance Zones</v>
      </c>
      <c r="H255" s="30"/>
      <c r="I255" s="30"/>
      <c r="J255" s="31"/>
      <c r="K255" s="31" t="str">
        <f t="shared" ca="1" si="44"/>
        <v/>
      </c>
      <c r="L255" s="168" t="str">
        <f t="shared" ca="1" si="45"/>
        <v/>
      </c>
      <c r="M255" s="169" t="str">
        <f t="shared" ca="1" si="46"/>
        <v>IfcAnnotation</v>
      </c>
      <c r="N255" s="170" t="str">
        <f t="shared" ca="1" si="47"/>
        <v>IfcDuctSegment</v>
      </c>
    </row>
    <row r="256" spans="1:14" x14ac:dyDescent="0.25">
      <c r="A256" s="15" t="str">
        <f t="shared" ca="1" si="52"/>
        <v>Ducts</v>
      </c>
      <c r="B256" s="16">
        <f t="shared" ca="1" si="52"/>
        <v>0</v>
      </c>
      <c r="C256" s="127" t="str">
        <f t="shared" ca="1" si="41"/>
        <v>IfcDuctSegment</v>
      </c>
      <c r="D256" s="17" t="str">
        <f t="shared" ca="1" si="49"/>
        <v/>
      </c>
      <c r="E256" s="172" t="str">
        <f t="shared" ca="1" si="42"/>
        <v>&gt;&gt;</v>
      </c>
      <c r="F256" s="130" t="str">
        <f t="shared" ca="1" si="48"/>
        <v>IfcDuctSegment</v>
      </c>
      <c r="G256" s="130" t="str">
        <f t="shared" ca="1" si="43"/>
        <v>Ducts</v>
      </c>
      <c r="H256" s="30"/>
      <c r="I256" s="30"/>
      <c r="J256" s="31"/>
      <c r="K256" s="31" t="str">
        <f t="shared" ca="1" si="44"/>
        <v/>
      </c>
      <c r="L256" s="168" t="str">
        <f t="shared" ca="1" si="45"/>
        <v/>
      </c>
      <c r="M256" s="169" t="str">
        <f t="shared" ca="1" si="46"/>
        <v>IfcDuctSegment</v>
      </c>
      <c r="N256" s="170" t="str">
        <f t="shared" ca="1" si="47"/>
        <v>IfcDuctSegment</v>
      </c>
    </row>
    <row r="257" spans="1:14" x14ac:dyDescent="0.25">
      <c r="A257" s="15" t="str">
        <f t="shared" ca="1" si="52"/>
        <v>Ducts</v>
      </c>
      <c r="B257" s="16" t="str">
        <f t="shared" ca="1" si="52"/>
        <v>Center line</v>
      </c>
      <c r="C257" s="127" t="str">
        <f t="shared" ca="1" si="41"/>
        <v/>
      </c>
      <c r="D257" s="17" t="str">
        <f t="shared" ca="1" si="49"/>
        <v/>
      </c>
      <c r="E257" s="172" t="str">
        <f t="shared" ca="1" si="42"/>
        <v/>
      </c>
      <c r="F257" s="130" t="str">
        <f t="shared" ca="1" si="48"/>
        <v/>
      </c>
      <c r="G257" s="130" t="str">
        <f t="shared" ca="1" si="43"/>
        <v>DuctsCenter line</v>
      </c>
      <c r="H257" s="30"/>
      <c r="I257" s="30"/>
      <c r="J257" s="31"/>
      <c r="K257" s="31" t="str">
        <f t="shared" ca="1" si="44"/>
        <v/>
      </c>
      <c r="L257" s="168" t="str">
        <f t="shared" ca="1" si="45"/>
        <v/>
      </c>
      <c r="M257" s="169" t="str">
        <f t="shared" ca="1" si="46"/>
        <v/>
      </c>
      <c r="N257" s="170" t="str">
        <f t="shared" ca="1" si="47"/>
        <v/>
      </c>
    </row>
    <row r="258" spans="1:14" x14ac:dyDescent="0.25">
      <c r="A258" s="15" t="str">
        <f t="shared" ca="1" si="52"/>
        <v>Ducts</v>
      </c>
      <c r="B258" s="16" t="str">
        <f t="shared" ca="1" si="52"/>
        <v>Clearance Zones</v>
      </c>
      <c r="C258" s="127" t="str">
        <f t="shared" ca="1" si="41"/>
        <v>IfcAnnotation</v>
      </c>
      <c r="D258" s="17" t="str">
        <f t="shared" ca="1" si="49"/>
        <v/>
      </c>
      <c r="E258" s="172" t="str">
        <f t="shared" ca="1" si="42"/>
        <v>&gt;&gt;</v>
      </c>
      <c r="F258" s="130" t="str">
        <f t="shared" ca="1" si="48"/>
        <v>IfcAnnotation</v>
      </c>
      <c r="G258" s="130" t="str">
        <f t="shared" ca="1" si="43"/>
        <v>DuctsClearance Zones</v>
      </c>
      <c r="H258" s="30"/>
      <c r="I258" s="30"/>
      <c r="J258" s="31"/>
      <c r="K258" s="31" t="str">
        <f t="shared" ca="1" si="44"/>
        <v/>
      </c>
      <c r="L258" s="168" t="str">
        <f t="shared" ca="1" si="45"/>
        <v/>
      </c>
      <c r="M258" s="169" t="str">
        <f t="shared" ca="1" si="46"/>
        <v>IfcAnnotation</v>
      </c>
      <c r="N258" s="170" t="str">
        <f t="shared" ca="1" si="47"/>
        <v/>
      </c>
    </row>
    <row r="259" spans="1:14" x14ac:dyDescent="0.25">
      <c r="A259" s="15" t="str">
        <f t="shared" ca="1" si="52"/>
        <v>Ducts</v>
      </c>
      <c r="B259" s="16" t="str">
        <f t="shared" ca="1" si="52"/>
        <v>Drop</v>
      </c>
      <c r="C259" s="127" t="str">
        <f t="shared" ca="1" si="41"/>
        <v/>
      </c>
      <c r="D259" s="17" t="str">
        <f t="shared" ca="1" si="49"/>
        <v/>
      </c>
      <c r="E259" s="172" t="str">
        <f t="shared" ca="1" si="42"/>
        <v/>
      </c>
      <c r="F259" s="130" t="str">
        <f t="shared" ca="1" si="48"/>
        <v/>
      </c>
      <c r="G259" s="130" t="str">
        <f t="shared" ca="1" si="43"/>
        <v>DuctsDrop</v>
      </c>
      <c r="H259" s="30"/>
      <c r="I259" s="30"/>
      <c r="J259" s="31"/>
      <c r="K259" s="31" t="str">
        <f t="shared" ca="1" si="44"/>
        <v/>
      </c>
      <c r="L259" s="168" t="str">
        <f t="shared" ca="1" si="45"/>
        <v/>
      </c>
      <c r="M259" s="169" t="str">
        <f t="shared" ca="1" si="46"/>
        <v/>
      </c>
      <c r="N259" s="170" t="str">
        <f t="shared" ca="1" si="47"/>
        <v/>
      </c>
    </row>
    <row r="260" spans="1:14" x14ac:dyDescent="0.25">
      <c r="A260" s="15" t="str">
        <f t="shared" ca="1" si="52"/>
        <v>Ducts</v>
      </c>
      <c r="B260" s="16" t="str">
        <f t="shared" ca="1" si="52"/>
        <v>Rise</v>
      </c>
      <c r="C260" s="127" t="str">
        <f t="shared" ca="1" si="41"/>
        <v/>
      </c>
      <c r="D260" s="17" t="str">
        <f t="shared" ca="1" si="49"/>
        <v/>
      </c>
      <c r="E260" s="172" t="str">
        <f t="shared" ca="1" si="42"/>
        <v/>
      </c>
      <c r="F260" s="130" t="str">
        <f t="shared" ca="1" si="48"/>
        <v/>
      </c>
      <c r="G260" s="130" t="str">
        <f t="shared" ca="1" si="43"/>
        <v>DuctsRise</v>
      </c>
      <c r="H260" s="30"/>
      <c r="I260" s="30"/>
      <c r="J260" s="31"/>
      <c r="K260" s="31" t="str">
        <f t="shared" ca="1" si="44"/>
        <v/>
      </c>
      <c r="L260" s="168" t="str">
        <f t="shared" ca="1" si="45"/>
        <v/>
      </c>
      <c r="M260" s="169" t="str">
        <f t="shared" ca="1" si="46"/>
        <v/>
      </c>
      <c r="N260" s="170" t="str">
        <f t="shared" ca="1" si="47"/>
        <v/>
      </c>
    </row>
    <row r="261" spans="1:14" x14ac:dyDescent="0.25">
      <c r="A261" s="15" t="str">
        <f t="shared" ca="1" si="52"/>
        <v>Electrical Equipment</v>
      </c>
      <c r="B261" s="16">
        <f t="shared" ca="1" si="52"/>
        <v>0</v>
      </c>
      <c r="C261" s="127" t="str">
        <f t="shared" ca="1" si="41"/>
        <v>IfcBuildingElementProxy</v>
      </c>
      <c r="D261" s="17" t="str">
        <f t="shared" ca="1" si="49"/>
        <v/>
      </c>
      <c r="E261" s="172" t="str">
        <f t="shared" ca="1" si="42"/>
        <v>&gt;&gt;</v>
      </c>
      <c r="F261" s="130" t="str">
        <f t="shared" ca="1" si="48"/>
        <v>IfcBuildingElementProxy</v>
      </c>
      <c r="G261" s="130" t="str">
        <f t="shared" ca="1" si="43"/>
        <v>Electrical Equipment</v>
      </c>
      <c r="H261" s="30"/>
      <c r="I261" s="30"/>
      <c r="J261" s="31"/>
      <c r="K261" s="31" t="str">
        <f t="shared" ca="1" si="44"/>
        <v/>
      </c>
      <c r="L261" s="168" t="str">
        <f t="shared" ca="1" si="45"/>
        <v/>
      </c>
      <c r="M261" s="169" t="str">
        <f t="shared" ca="1" si="46"/>
        <v>IfcBuildingElementProxy</v>
      </c>
      <c r="N261" s="170" t="str">
        <f t="shared" ca="1" si="47"/>
        <v>IfcBuildingElementProxy</v>
      </c>
    </row>
    <row r="262" spans="1:14" x14ac:dyDescent="0.25">
      <c r="A262" s="15" t="str">
        <f t="shared" ca="1" si="52"/>
        <v>Electrical Equipment</v>
      </c>
      <c r="B262" s="16" t="str">
        <f t="shared" ca="1" si="52"/>
        <v>Access Control Equipment</v>
      </c>
      <c r="C262" s="127" t="str">
        <f t="shared" ca="1" si="41"/>
        <v>IfcBuildingElementProxy</v>
      </c>
      <c r="D262" s="17" t="str">
        <f t="shared" ca="1" si="49"/>
        <v/>
      </c>
      <c r="E262" s="172" t="str">
        <f t="shared" ca="1" si="42"/>
        <v>&gt;&gt;</v>
      </c>
      <c r="F262" s="130" t="str">
        <f t="shared" ca="1" si="48"/>
        <v>IfcBuildingElementProxy</v>
      </c>
      <c r="G262" s="130" t="str">
        <f t="shared" ca="1" si="43"/>
        <v>Electrical EquipmentAccess Control Equipment</v>
      </c>
      <c r="H262" s="30"/>
      <c r="I262" s="30"/>
      <c r="J262" s="31"/>
      <c r="K262" s="31" t="str">
        <f t="shared" ca="1" si="44"/>
        <v/>
      </c>
      <c r="L262" s="168" t="str">
        <f t="shared" ca="1" si="45"/>
        <v/>
      </c>
      <c r="M262" s="169" t="str">
        <f t="shared" ca="1" si="46"/>
        <v>IfcBuildingElementProxy</v>
      </c>
      <c r="N262" s="170" t="str">
        <f t="shared" ca="1" si="47"/>
        <v>IfcBuildingElementProxy</v>
      </c>
    </row>
    <row r="263" spans="1:14" x14ac:dyDescent="0.25">
      <c r="A263" s="15" t="str">
        <f t="shared" ca="1" si="52"/>
        <v>Electrical Equipment</v>
      </c>
      <c r="B263" s="16" t="str">
        <f t="shared" ca="1" si="52"/>
        <v>Bounding Boxes</v>
      </c>
      <c r="C263" s="127" t="str">
        <f t="shared" ref="C263:C326" ca="1" si="53">IF(A263=0,"",IF(H263&lt;&gt;"",H263,IF(K263=not,not,IF(L263=not,not,IF(AND(M263&lt;&gt;0,M263&lt;&gt;"",M263&lt;&gt;not),IF(NOT(ISERROR(FIND("/",M263,1))),LEFT(M263,FIND("/",M263,1)-1),M263),IF(NOT(ISERROR(FIND("/",N263,1))),LEFT(N263,FIND("/",N263,1)-1),N263))))))</f>
        <v>IfcBuildingElementProxy</v>
      </c>
      <c r="D263" s="17" t="str">
        <f t="shared" ca="1" si="49"/>
        <v/>
      </c>
      <c r="E263" s="172" t="str">
        <f t="shared" ref="E263:E326" ca="1" si="54">IF(AND(C263&lt;&gt;"",C263&lt;&gt;not,C263&lt;&gt;0),HYPERLINK(CONCATENATE(link4x0,IFERROR(VLOOKUP(C263,Entity,2,FALSE),""),link_Entity,LOWER(C263),".htm"),"&gt;&gt;"),"")</f>
        <v>&gt;&gt;</v>
      </c>
      <c r="F263" s="130" t="str">
        <f t="shared" ca="1" si="48"/>
        <v>IfcBuildingElementProxy</v>
      </c>
      <c r="G263" s="130" t="str">
        <f t="shared" ref="G263:G326" ca="1" si="55">IF(A263&lt;&gt;0,CONCATENATE(A263,IF(B263=0,"",B263)),"")</f>
        <v>Electrical EquipmentBounding Boxes</v>
      </c>
      <c r="H263" s="30"/>
      <c r="I263" s="30"/>
      <c r="J263" s="31"/>
      <c r="K263" s="31" t="str">
        <f t="shared" ref="K263:K326" ca="1" si="56">IF(AND(K262=not,A263=A262),not,IF(J263=not,not,""))</f>
        <v/>
      </c>
      <c r="L263" s="168" t="str">
        <f t="shared" ref="L263:L326" ca="1" si="57">IFERROR(VLOOKUP(A263,exp_pre_sel,HLOOKUP(pre_sel_cat,exp_pre_sel,2,FALSE),FALSE),"")</f>
        <v/>
      </c>
      <c r="M263" s="169" t="str">
        <f t="shared" ref="M263:M326" ca="1" si="58">IFERROR(CONCATENATE(VLOOKUP($G263,Export_DRS,4,FALSE),IF(VLOOKUP($G263,Export_DRS,5,FALSE)&lt;&gt;"",CONCATENATE("/",VLOOKUP($G263,Export_DRS,5,FALSE)),"")),IF(AND(Export_DRS_andSub=yes,$A263=$A262),IF(M262=0,VLOOKUP(A263,A:N,10,FALSE),M262),""))</f>
        <v>IfcBuildingElementProxy</v>
      </c>
      <c r="N263" s="170" t="str">
        <f t="shared" ref="N263:N326" ca="1" si="59">IFERROR(CONCATENATE(VLOOKUP($G263,Export_AIA,4,FALSE),IF(VLOOKUP($G263,Export_AIA,5,FALSE)&lt;&gt;"",CONCATENATE("/",VLOOKUP($G263,Export_AIA,5,FALSE)),"")),IF(AND(Export_AIA_andSub=yes,$A263=$A262),IF(N262=0,VLOOKUP(A263,A:N,10,FALSE),N262),""))</f>
        <v>IfcBuildingElementProxy</v>
      </c>
    </row>
    <row r="264" spans="1:14" x14ac:dyDescent="0.25">
      <c r="A264" s="15" t="str">
        <f t="shared" ca="1" si="52"/>
        <v>Electrical Equipment</v>
      </c>
      <c r="B264" s="16" t="str">
        <f t="shared" ca="1" si="52"/>
        <v>Building Management Accessories</v>
      </c>
      <c r="C264" s="127" t="str">
        <f t="shared" ca="1" si="53"/>
        <v>IfcBuildingElementProxy</v>
      </c>
      <c r="D264" s="17" t="str">
        <f t="shared" ca="1" si="49"/>
        <v/>
      </c>
      <c r="E264" s="172" t="str">
        <f t="shared" ca="1" si="54"/>
        <v>&gt;&gt;</v>
      </c>
      <c r="F264" s="130" t="str">
        <f t="shared" ref="F264:F327" ca="1" si="60">CONCATENATE(C264,IF(D264&lt;&gt;"",CONCATENATE("/",D264),""),"")</f>
        <v>IfcBuildingElementProxy</v>
      </c>
      <c r="G264" s="130" t="str">
        <f t="shared" ca="1" si="55"/>
        <v>Electrical EquipmentBuilding Management Accessories</v>
      </c>
      <c r="H264" s="30"/>
      <c r="I264" s="30"/>
      <c r="J264" s="31"/>
      <c r="K264" s="31" t="str">
        <f t="shared" ca="1" si="56"/>
        <v/>
      </c>
      <c r="L264" s="168" t="str">
        <f t="shared" ca="1" si="57"/>
        <v/>
      </c>
      <c r="M264" s="169" t="str">
        <f t="shared" ca="1" si="58"/>
        <v>IfcBuildingElementProxy</v>
      </c>
      <c r="N264" s="170" t="str">
        <f t="shared" ca="1" si="59"/>
        <v>IfcBuildingElementProxy</v>
      </c>
    </row>
    <row r="265" spans="1:14" x14ac:dyDescent="0.25">
      <c r="A265" s="15" t="str">
        <f t="shared" ca="1" si="52"/>
        <v>Electrical Equipment</v>
      </c>
      <c r="B265" s="16" t="str">
        <f t="shared" ca="1" si="52"/>
        <v>Building Management Equipment</v>
      </c>
      <c r="C265" s="127" t="str">
        <f t="shared" ca="1" si="53"/>
        <v>IfcBuildingElementProxy</v>
      </c>
      <c r="D265" s="17" t="str">
        <f t="shared" ref="D265:D328" ca="1" si="61">IF(I265&lt;&gt;"",I265,IF(NOT(ISERROR(FIND("/",M265,1))),RIGHT(M265,LEN(M265)-FIND("/",M265,1)),IF(AND(M265="",NOT(ISERROR(FIND("/",N265,1)))),RIGHT(N265,LEN(N265)-FIND("/",N265,1)),"")))</f>
        <v/>
      </c>
      <c r="E265" s="172" t="str">
        <f t="shared" ca="1" si="54"/>
        <v>&gt;&gt;</v>
      </c>
      <c r="F265" s="130" t="str">
        <f t="shared" ca="1" si="60"/>
        <v>IfcBuildingElementProxy</v>
      </c>
      <c r="G265" s="130" t="str">
        <f t="shared" ca="1" si="55"/>
        <v>Electrical EquipmentBuilding Management Equipment</v>
      </c>
      <c r="H265" s="30"/>
      <c r="I265" s="30"/>
      <c r="J265" s="31"/>
      <c r="K265" s="31" t="str">
        <f t="shared" ca="1" si="56"/>
        <v/>
      </c>
      <c r="L265" s="168" t="str">
        <f t="shared" ca="1" si="57"/>
        <v/>
      </c>
      <c r="M265" s="169" t="str">
        <f t="shared" ca="1" si="58"/>
        <v>IfcBuildingElementProxy</v>
      </c>
      <c r="N265" s="170" t="str">
        <f t="shared" ca="1" si="59"/>
        <v>IfcBuildingElementProxy</v>
      </c>
    </row>
    <row r="266" spans="1:14" x14ac:dyDescent="0.25">
      <c r="A266" s="15" t="str">
        <f t="shared" ca="1" si="52"/>
        <v>Electrical Equipment</v>
      </c>
      <c r="B266" s="16" t="str">
        <f t="shared" ca="1" si="52"/>
        <v>Burglary and Escape Prevention Equipment</v>
      </c>
      <c r="C266" s="127" t="str">
        <f t="shared" ca="1" si="53"/>
        <v>IfcBuildingElementProxy</v>
      </c>
      <c r="D266" s="17" t="str">
        <f t="shared" ca="1" si="61"/>
        <v/>
      </c>
      <c r="E266" s="172" t="str">
        <f t="shared" ca="1" si="54"/>
        <v>&gt;&gt;</v>
      </c>
      <c r="F266" s="130" t="str">
        <f t="shared" ca="1" si="60"/>
        <v>IfcBuildingElementProxy</v>
      </c>
      <c r="G266" s="130" t="str">
        <f t="shared" ca="1" si="55"/>
        <v>Electrical EquipmentBurglary and Escape Prevention Equipment</v>
      </c>
      <c r="H266" s="30"/>
      <c r="I266" s="30"/>
      <c r="J266" s="31"/>
      <c r="K266" s="31" t="str">
        <f t="shared" ca="1" si="56"/>
        <v/>
      </c>
      <c r="L266" s="168" t="str">
        <f t="shared" ca="1" si="57"/>
        <v/>
      </c>
      <c r="M266" s="169" t="str">
        <f t="shared" ca="1" si="58"/>
        <v>IfcBuildingElementProxy</v>
      </c>
      <c r="N266" s="170" t="str">
        <f t="shared" ca="1" si="59"/>
        <v>IfcBuildingElementProxy</v>
      </c>
    </row>
    <row r="267" spans="1:14" x14ac:dyDescent="0.25">
      <c r="A267" s="15" t="str">
        <f t="shared" ref="A267:B286" ca="1" si="62">INDIRECT(ADDRESS(ROW(),COLUMN(),1,1,exp_user),TRUE)</f>
        <v>Electrical Equipment</v>
      </c>
      <c r="B267" s="16" t="str">
        <f t="shared" ca="1" si="62"/>
        <v>Camera Surveillance Equipment</v>
      </c>
      <c r="C267" s="127" t="str">
        <f t="shared" ca="1" si="53"/>
        <v>IfcBuildingElementProxy</v>
      </c>
      <c r="D267" s="17" t="str">
        <f t="shared" ca="1" si="61"/>
        <v/>
      </c>
      <c r="E267" s="172" t="str">
        <f t="shared" ca="1" si="54"/>
        <v>&gt;&gt;</v>
      </c>
      <c r="F267" s="130" t="str">
        <f t="shared" ca="1" si="60"/>
        <v>IfcBuildingElementProxy</v>
      </c>
      <c r="G267" s="130" t="str">
        <f t="shared" ca="1" si="55"/>
        <v>Electrical EquipmentCamera Surveillance Equipment</v>
      </c>
      <c r="H267" s="30"/>
      <c r="I267" s="30"/>
      <c r="J267" s="31"/>
      <c r="K267" s="31" t="str">
        <f t="shared" ca="1" si="56"/>
        <v/>
      </c>
      <c r="L267" s="168" t="str">
        <f t="shared" ca="1" si="57"/>
        <v/>
      </c>
      <c r="M267" s="169" t="str">
        <f t="shared" ca="1" si="58"/>
        <v>IfcBuildingElementProxy</v>
      </c>
      <c r="N267" s="170" t="str">
        <f t="shared" ca="1" si="59"/>
        <v>IfcBuildingElementProxy</v>
      </c>
    </row>
    <row r="268" spans="1:14" x14ac:dyDescent="0.25">
      <c r="A268" s="15" t="str">
        <f t="shared" ca="1" si="62"/>
        <v>Electrical Equipment</v>
      </c>
      <c r="B268" s="16" t="str">
        <f t="shared" ca="1" si="62"/>
        <v>Clearance Zones</v>
      </c>
      <c r="C268" s="127" t="str">
        <f t="shared" ca="1" si="53"/>
        <v>IfcAnnotation</v>
      </c>
      <c r="D268" s="17" t="str">
        <f t="shared" ca="1" si="61"/>
        <v/>
      </c>
      <c r="E268" s="172" t="str">
        <f t="shared" ca="1" si="54"/>
        <v>&gt;&gt;</v>
      </c>
      <c r="F268" s="130" t="str">
        <f t="shared" ca="1" si="60"/>
        <v>IfcAnnotation</v>
      </c>
      <c r="G268" s="130" t="str">
        <f t="shared" ca="1" si="55"/>
        <v>Electrical EquipmentClearance Zones</v>
      </c>
      <c r="H268" s="30"/>
      <c r="I268" s="30"/>
      <c r="J268" s="31"/>
      <c r="K268" s="31" t="str">
        <f t="shared" ca="1" si="56"/>
        <v/>
      </c>
      <c r="L268" s="168" t="str">
        <f t="shared" ca="1" si="57"/>
        <v/>
      </c>
      <c r="M268" s="169" t="str">
        <f t="shared" ca="1" si="58"/>
        <v>IfcAnnotation</v>
      </c>
      <c r="N268" s="170" t="str">
        <f t="shared" ca="1" si="59"/>
        <v>IfcBuildingElementProxy</v>
      </c>
    </row>
    <row r="269" spans="1:14" x14ac:dyDescent="0.25">
      <c r="A269" s="15" t="str">
        <f t="shared" ca="1" si="62"/>
        <v>Electrical Equipment</v>
      </c>
      <c r="B269" s="16" t="str">
        <f t="shared" ca="1" si="62"/>
        <v>Communication Equipment</v>
      </c>
      <c r="C269" s="127" t="str">
        <f t="shared" ca="1" si="53"/>
        <v>IfcAnnotation</v>
      </c>
      <c r="D269" s="17" t="str">
        <f t="shared" ca="1" si="61"/>
        <v/>
      </c>
      <c r="E269" s="172" t="str">
        <f t="shared" ca="1" si="54"/>
        <v>&gt;&gt;</v>
      </c>
      <c r="F269" s="130" t="str">
        <f t="shared" ca="1" si="60"/>
        <v>IfcAnnotation</v>
      </c>
      <c r="G269" s="130" t="str">
        <f t="shared" ca="1" si="55"/>
        <v>Electrical EquipmentCommunication Equipment</v>
      </c>
      <c r="H269" s="30"/>
      <c r="I269" s="30"/>
      <c r="J269" s="31"/>
      <c r="K269" s="31" t="str">
        <f t="shared" ca="1" si="56"/>
        <v/>
      </c>
      <c r="L269" s="168" t="str">
        <f t="shared" ca="1" si="57"/>
        <v/>
      </c>
      <c r="M269" s="169" t="str">
        <f t="shared" ca="1" si="58"/>
        <v>IfcAnnotation</v>
      </c>
      <c r="N269" s="170" t="str">
        <f t="shared" ca="1" si="59"/>
        <v>IfcBuildingElementProxy</v>
      </c>
    </row>
    <row r="270" spans="1:14" x14ac:dyDescent="0.25">
      <c r="A270" s="15" t="str">
        <f t="shared" ca="1" si="62"/>
        <v>Electrical Equipment</v>
      </c>
      <c r="B270" s="16" t="str">
        <f t="shared" ca="1" si="62"/>
        <v>Connection Zones</v>
      </c>
      <c r="C270" s="127" t="str">
        <f t="shared" ca="1" si="53"/>
        <v>IfcAnnotation</v>
      </c>
      <c r="D270" s="17" t="str">
        <f t="shared" ca="1" si="61"/>
        <v/>
      </c>
      <c r="E270" s="172" t="str">
        <f t="shared" ca="1" si="54"/>
        <v>&gt;&gt;</v>
      </c>
      <c r="F270" s="130" t="str">
        <f t="shared" ca="1" si="60"/>
        <v>IfcAnnotation</v>
      </c>
      <c r="G270" s="130" t="str">
        <f t="shared" ca="1" si="55"/>
        <v>Electrical EquipmentConnection Zones</v>
      </c>
      <c r="H270" s="30"/>
      <c r="I270" s="30"/>
      <c r="J270" s="31"/>
      <c r="K270" s="31" t="str">
        <f t="shared" ca="1" si="56"/>
        <v/>
      </c>
      <c r="L270" s="168" t="str">
        <f t="shared" ca="1" si="57"/>
        <v/>
      </c>
      <c r="M270" s="169" t="str">
        <f t="shared" ca="1" si="58"/>
        <v>IfcAnnotation</v>
      </c>
      <c r="N270" s="170" t="str">
        <f t="shared" ca="1" si="59"/>
        <v>IfcBuildingElementProxy</v>
      </c>
    </row>
    <row r="271" spans="1:14" x14ac:dyDescent="0.25">
      <c r="A271" s="15" t="str">
        <f t="shared" ca="1" si="62"/>
        <v>Electrical Equipment</v>
      </c>
      <c r="B271" s="16" t="str">
        <f t="shared" ca="1" si="62"/>
        <v>Data Equipment</v>
      </c>
      <c r="C271" s="127" t="str">
        <f t="shared" ca="1" si="53"/>
        <v>IfcAnnotation</v>
      </c>
      <c r="D271" s="17" t="str">
        <f t="shared" ca="1" si="61"/>
        <v/>
      </c>
      <c r="E271" s="172" t="str">
        <f t="shared" ca="1" si="54"/>
        <v>&gt;&gt;</v>
      </c>
      <c r="F271" s="130" t="str">
        <f t="shared" ca="1" si="60"/>
        <v>IfcAnnotation</v>
      </c>
      <c r="G271" s="130" t="str">
        <f t="shared" ca="1" si="55"/>
        <v>Electrical EquipmentData Equipment</v>
      </c>
      <c r="H271" s="30"/>
      <c r="I271" s="30"/>
      <c r="J271" s="31"/>
      <c r="K271" s="31" t="str">
        <f t="shared" ca="1" si="56"/>
        <v/>
      </c>
      <c r="L271" s="168" t="str">
        <f t="shared" ca="1" si="57"/>
        <v/>
      </c>
      <c r="M271" s="169" t="str">
        <f t="shared" ca="1" si="58"/>
        <v>IfcAnnotation</v>
      </c>
      <c r="N271" s="170" t="str">
        <f t="shared" ca="1" si="59"/>
        <v>IfcBuildingElementProxy</v>
      </c>
    </row>
    <row r="272" spans="1:14" x14ac:dyDescent="0.25">
      <c r="A272" s="15" t="str">
        <f t="shared" ca="1" si="62"/>
        <v>Electrical Equipment</v>
      </c>
      <c r="B272" s="16" t="str">
        <f t="shared" ca="1" si="62"/>
        <v>Electrical Safety Equipment</v>
      </c>
      <c r="C272" s="127" t="str">
        <f t="shared" ca="1" si="53"/>
        <v>IfcAnnotation</v>
      </c>
      <c r="D272" s="17" t="str">
        <f t="shared" ca="1" si="61"/>
        <v/>
      </c>
      <c r="E272" s="172" t="str">
        <f t="shared" ca="1" si="54"/>
        <v>&gt;&gt;</v>
      </c>
      <c r="F272" s="130" t="str">
        <f t="shared" ca="1" si="60"/>
        <v>IfcAnnotation</v>
      </c>
      <c r="G272" s="130" t="str">
        <f t="shared" ca="1" si="55"/>
        <v>Electrical EquipmentElectrical Safety Equipment</v>
      </c>
      <c r="H272" s="30"/>
      <c r="I272" s="30"/>
      <c r="J272" s="31"/>
      <c r="K272" s="31" t="str">
        <f t="shared" ca="1" si="56"/>
        <v/>
      </c>
      <c r="L272" s="168" t="str">
        <f t="shared" ca="1" si="57"/>
        <v/>
      </c>
      <c r="M272" s="169" t="str">
        <f t="shared" ca="1" si="58"/>
        <v>IfcAnnotation</v>
      </c>
      <c r="N272" s="170" t="str">
        <f t="shared" ca="1" si="59"/>
        <v>IfcBuildingElementProxy</v>
      </c>
    </row>
    <row r="273" spans="1:14" x14ac:dyDescent="0.25">
      <c r="A273" s="15" t="str">
        <f t="shared" ca="1" si="62"/>
        <v>Electrical Equipment</v>
      </c>
      <c r="B273" s="16" t="str">
        <f t="shared" ca="1" si="62"/>
        <v>Equipment</v>
      </c>
      <c r="C273" s="127" t="str">
        <f t="shared" ca="1" si="53"/>
        <v>IfcAnnotation</v>
      </c>
      <c r="D273" s="17" t="str">
        <f t="shared" ca="1" si="61"/>
        <v/>
      </c>
      <c r="E273" s="172" t="str">
        <f t="shared" ca="1" si="54"/>
        <v>&gt;&gt;</v>
      </c>
      <c r="F273" s="130" t="str">
        <f t="shared" ca="1" si="60"/>
        <v>IfcAnnotation</v>
      </c>
      <c r="G273" s="130" t="str">
        <f t="shared" ca="1" si="55"/>
        <v>Electrical EquipmentEquipment</v>
      </c>
      <c r="H273" s="30"/>
      <c r="I273" s="30"/>
      <c r="J273" s="31"/>
      <c r="K273" s="31" t="str">
        <f t="shared" ca="1" si="56"/>
        <v/>
      </c>
      <c r="L273" s="168" t="str">
        <f t="shared" ca="1" si="57"/>
        <v/>
      </c>
      <c r="M273" s="169" t="str">
        <f t="shared" ca="1" si="58"/>
        <v>IfcAnnotation</v>
      </c>
      <c r="N273" s="170" t="str">
        <f t="shared" ca="1" si="59"/>
        <v>IfcBuildingElementProxy</v>
      </c>
    </row>
    <row r="274" spans="1:14" x14ac:dyDescent="0.25">
      <c r="A274" s="15" t="str">
        <f t="shared" ca="1" si="62"/>
        <v>Electrical Equipment</v>
      </c>
      <c r="B274" s="16" t="str">
        <f t="shared" ca="1" si="62"/>
        <v>Fire Safety Equipment</v>
      </c>
      <c r="C274" s="127" t="str">
        <f t="shared" ca="1" si="53"/>
        <v>IfcAnnotation</v>
      </c>
      <c r="D274" s="17" t="str">
        <f t="shared" ca="1" si="61"/>
        <v/>
      </c>
      <c r="E274" s="172" t="str">
        <f t="shared" ca="1" si="54"/>
        <v>&gt;&gt;</v>
      </c>
      <c r="F274" s="130" t="str">
        <f t="shared" ca="1" si="60"/>
        <v>IfcAnnotation</v>
      </c>
      <c r="G274" s="130" t="str">
        <f t="shared" ca="1" si="55"/>
        <v>Electrical EquipmentFire Safety Equipment</v>
      </c>
      <c r="H274" s="30"/>
      <c r="I274" s="30"/>
      <c r="J274" s="31"/>
      <c r="K274" s="31" t="str">
        <f t="shared" ca="1" si="56"/>
        <v/>
      </c>
      <c r="L274" s="168" t="str">
        <f t="shared" ca="1" si="57"/>
        <v/>
      </c>
      <c r="M274" s="169" t="str">
        <f t="shared" ca="1" si="58"/>
        <v>IfcAnnotation</v>
      </c>
      <c r="N274" s="170" t="str">
        <f t="shared" ca="1" si="59"/>
        <v>IfcBuildingElementProxy</v>
      </c>
    </row>
    <row r="275" spans="1:14" x14ac:dyDescent="0.25">
      <c r="A275" s="15" t="str">
        <f t="shared" ca="1" si="62"/>
        <v>Electrical Equipment</v>
      </c>
      <c r="B275" s="16" t="str">
        <f t="shared" ca="1" si="62"/>
        <v>Gas Safety Equipment</v>
      </c>
      <c r="C275" s="127" t="str">
        <f t="shared" ca="1" si="53"/>
        <v>IfcAnnotation</v>
      </c>
      <c r="D275" s="17" t="str">
        <f t="shared" ca="1" si="61"/>
        <v/>
      </c>
      <c r="E275" s="172" t="str">
        <f t="shared" ca="1" si="54"/>
        <v>&gt;&gt;</v>
      </c>
      <c r="F275" s="130" t="str">
        <f t="shared" ca="1" si="60"/>
        <v>IfcAnnotation</v>
      </c>
      <c r="G275" s="130" t="str">
        <f t="shared" ca="1" si="55"/>
        <v>Electrical EquipmentGas Safety Equipment</v>
      </c>
      <c r="H275" s="30"/>
      <c r="I275" s="30"/>
      <c r="J275" s="31"/>
      <c r="K275" s="31" t="str">
        <f t="shared" ca="1" si="56"/>
        <v/>
      </c>
      <c r="L275" s="168" t="str">
        <f t="shared" ca="1" si="57"/>
        <v/>
      </c>
      <c r="M275" s="169" t="str">
        <f t="shared" ca="1" si="58"/>
        <v>IfcAnnotation</v>
      </c>
      <c r="N275" s="170" t="str">
        <f t="shared" ca="1" si="59"/>
        <v>IfcBuildingElementProxy</v>
      </c>
    </row>
    <row r="276" spans="1:14" x14ac:dyDescent="0.25">
      <c r="A276" s="15" t="str">
        <f t="shared" ca="1" si="62"/>
        <v>Electrical Equipment</v>
      </c>
      <c r="B276" s="16" t="str">
        <f t="shared" ca="1" si="62"/>
        <v>Hidden Lines</v>
      </c>
      <c r="C276" s="127" t="str">
        <f t="shared" ca="1" si="53"/>
        <v/>
      </c>
      <c r="D276" s="17" t="str">
        <f t="shared" ca="1" si="61"/>
        <v/>
      </c>
      <c r="E276" s="172" t="str">
        <f t="shared" ca="1" si="54"/>
        <v/>
      </c>
      <c r="F276" s="130" t="str">
        <f t="shared" ca="1" si="60"/>
        <v/>
      </c>
      <c r="G276" s="130" t="str">
        <f t="shared" ca="1" si="55"/>
        <v>Electrical EquipmentHidden Lines</v>
      </c>
      <c r="H276" s="30"/>
      <c r="I276" s="30"/>
      <c r="J276" s="31"/>
      <c r="K276" s="31" t="str">
        <f t="shared" ca="1" si="56"/>
        <v/>
      </c>
      <c r="L276" s="168" t="str">
        <f t="shared" ca="1" si="57"/>
        <v/>
      </c>
      <c r="M276" s="169" t="str">
        <f t="shared" ca="1" si="58"/>
        <v/>
      </c>
      <c r="N276" s="170" t="str">
        <f t="shared" ca="1" si="59"/>
        <v/>
      </c>
    </row>
    <row r="277" spans="1:14" x14ac:dyDescent="0.25">
      <c r="A277" s="15" t="str">
        <f t="shared" ca="1" si="62"/>
        <v>Electrical Equipment</v>
      </c>
      <c r="B277" s="16" t="str">
        <f t="shared" ca="1" si="62"/>
        <v>High Voltage Accessories</v>
      </c>
      <c r="C277" s="127" t="str">
        <f t="shared" ca="1" si="53"/>
        <v/>
      </c>
      <c r="D277" s="17" t="str">
        <f t="shared" ca="1" si="61"/>
        <v/>
      </c>
      <c r="E277" s="172" t="str">
        <f t="shared" ca="1" si="54"/>
        <v/>
      </c>
      <c r="F277" s="130" t="str">
        <f t="shared" ca="1" si="60"/>
        <v/>
      </c>
      <c r="G277" s="130" t="str">
        <f t="shared" ca="1" si="55"/>
        <v>Electrical EquipmentHigh Voltage Accessories</v>
      </c>
      <c r="H277" s="30"/>
      <c r="I277" s="30"/>
      <c r="J277" s="31"/>
      <c r="K277" s="31" t="str">
        <f t="shared" ca="1" si="56"/>
        <v/>
      </c>
      <c r="L277" s="168" t="str">
        <f t="shared" ca="1" si="57"/>
        <v/>
      </c>
      <c r="M277" s="169" t="str">
        <f t="shared" ca="1" si="58"/>
        <v/>
      </c>
      <c r="N277" s="170" t="str">
        <f t="shared" ca="1" si="59"/>
        <v/>
      </c>
    </row>
    <row r="278" spans="1:14" x14ac:dyDescent="0.25">
      <c r="A278" s="15" t="str">
        <f t="shared" ca="1" si="62"/>
        <v>Electrical Equipment</v>
      </c>
      <c r="B278" s="16" t="str">
        <f t="shared" ca="1" si="62"/>
        <v>High Voltage Equipment</v>
      </c>
      <c r="C278" s="127" t="str">
        <f t="shared" ca="1" si="53"/>
        <v/>
      </c>
      <c r="D278" s="17" t="str">
        <f t="shared" ca="1" si="61"/>
        <v/>
      </c>
      <c r="E278" s="172" t="str">
        <f t="shared" ca="1" si="54"/>
        <v/>
      </c>
      <c r="F278" s="130" t="str">
        <f t="shared" ca="1" si="60"/>
        <v/>
      </c>
      <c r="G278" s="130" t="str">
        <f t="shared" ca="1" si="55"/>
        <v>Electrical EquipmentHigh Voltage Equipment</v>
      </c>
      <c r="H278" s="30"/>
      <c r="I278" s="30"/>
      <c r="J278" s="31"/>
      <c r="K278" s="31" t="str">
        <f t="shared" ca="1" si="56"/>
        <v/>
      </c>
      <c r="L278" s="168" t="str">
        <f t="shared" ca="1" si="57"/>
        <v/>
      </c>
      <c r="M278" s="169" t="str">
        <f t="shared" ca="1" si="58"/>
        <v/>
      </c>
      <c r="N278" s="170" t="str">
        <f t="shared" ca="1" si="59"/>
        <v/>
      </c>
    </row>
    <row r="279" spans="1:14" x14ac:dyDescent="0.25">
      <c r="A279" s="15" t="str">
        <f t="shared" ca="1" si="62"/>
        <v>Electrical Equipment</v>
      </c>
      <c r="B279" s="16" t="str">
        <f t="shared" ca="1" si="62"/>
        <v>Low Voltage Accessories</v>
      </c>
      <c r="C279" s="127" t="str">
        <f t="shared" ca="1" si="53"/>
        <v/>
      </c>
      <c r="D279" s="17" t="str">
        <f t="shared" ca="1" si="61"/>
        <v/>
      </c>
      <c r="E279" s="172" t="str">
        <f t="shared" ca="1" si="54"/>
        <v/>
      </c>
      <c r="F279" s="130" t="str">
        <f t="shared" ca="1" si="60"/>
        <v/>
      </c>
      <c r="G279" s="130" t="str">
        <f t="shared" ca="1" si="55"/>
        <v>Electrical EquipmentLow Voltage Accessories</v>
      </c>
      <c r="H279" s="30"/>
      <c r="I279" s="30"/>
      <c r="J279" s="31"/>
      <c r="K279" s="31" t="str">
        <f t="shared" ca="1" si="56"/>
        <v/>
      </c>
      <c r="L279" s="168" t="str">
        <f t="shared" ca="1" si="57"/>
        <v/>
      </c>
      <c r="M279" s="169" t="str">
        <f t="shared" ca="1" si="58"/>
        <v/>
      </c>
      <c r="N279" s="170" t="str">
        <f t="shared" ca="1" si="59"/>
        <v/>
      </c>
    </row>
    <row r="280" spans="1:14" x14ac:dyDescent="0.25">
      <c r="A280" s="15" t="str">
        <f t="shared" ca="1" si="62"/>
        <v>Electrical Equipment</v>
      </c>
      <c r="B280" s="16" t="str">
        <f t="shared" ca="1" si="62"/>
        <v>Low Voltage Equipment</v>
      </c>
      <c r="C280" s="127" t="str">
        <f t="shared" ca="1" si="53"/>
        <v/>
      </c>
      <c r="D280" s="17" t="str">
        <f t="shared" ca="1" si="61"/>
        <v/>
      </c>
      <c r="E280" s="172" t="str">
        <f t="shared" ca="1" si="54"/>
        <v/>
      </c>
      <c r="F280" s="130" t="str">
        <f t="shared" ca="1" si="60"/>
        <v/>
      </c>
      <c r="G280" s="130" t="str">
        <f t="shared" ca="1" si="55"/>
        <v>Electrical EquipmentLow Voltage Equipment</v>
      </c>
      <c r="H280" s="30"/>
      <c r="I280" s="30"/>
      <c r="J280" s="31"/>
      <c r="K280" s="31" t="str">
        <f t="shared" ca="1" si="56"/>
        <v/>
      </c>
      <c r="L280" s="168" t="str">
        <f t="shared" ca="1" si="57"/>
        <v/>
      </c>
      <c r="M280" s="169" t="str">
        <f t="shared" ca="1" si="58"/>
        <v/>
      </c>
      <c r="N280" s="170" t="str">
        <f t="shared" ca="1" si="59"/>
        <v/>
      </c>
    </row>
    <row r="281" spans="1:14" x14ac:dyDescent="0.25">
      <c r="A281" s="15" t="str">
        <f t="shared" ca="1" si="62"/>
        <v>Electrical Equipment</v>
      </c>
      <c r="B281" s="16" t="str">
        <f t="shared" ca="1" si="62"/>
        <v>Maintenance Zones</v>
      </c>
      <c r="C281" s="127" t="str">
        <f t="shared" ca="1" si="53"/>
        <v/>
      </c>
      <c r="D281" s="17" t="str">
        <f t="shared" ca="1" si="61"/>
        <v/>
      </c>
      <c r="E281" s="172" t="str">
        <f t="shared" ca="1" si="54"/>
        <v/>
      </c>
      <c r="F281" s="130" t="str">
        <f t="shared" ca="1" si="60"/>
        <v/>
      </c>
      <c r="G281" s="130" t="str">
        <f t="shared" ca="1" si="55"/>
        <v>Electrical EquipmentMaintenance Zones</v>
      </c>
      <c r="H281" s="30"/>
      <c r="I281" s="30"/>
      <c r="J281" s="31"/>
      <c r="K281" s="31" t="str">
        <f t="shared" ca="1" si="56"/>
        <v/>
      </c>
      <c r="L281" s="168" t="str">
        <f t="shared" ca="1" si="57"/>
        <v/>
      </c>
      <c r="M281" s="169" t="str">
        <f t="shared" ca="1" si="58"/>
        <v/>
      </c>
      <c r="N281" s="170" t="str">
        <f t="shared" ca="1" si="59"/>
        <v/>
      </c>
    </row>
    <row r="282" spans="1:14" x14ac:dyDescent="0.25">
      <c r="A282" s="15" t="str">
        <f t="shared" ca="1" si="62"/>
        <v>Electrical Equipment</v>
      </c>
      <c r="B282" s="16" t="str">
        <f t="shared" ca="1" si="62"/>
        <v>Medium Voltage Accessories</v>
      </c>
      <c r="C282" s="127" t="str">
        <f t="shared" ca="1" si="53"/>
        <v/>
      </c>
      <c r="D282" s="17" t="str">
        <f t="shared" ca="1" si="61"/>
        <v/>
      </c>
      <c r="E282" s="172" t="str">
        <f t="shared" ca="1" si="54"/>
        <v/>
      </c>
      <c r="F282" s="130" t="str">
        <f t="shared" ca="1" si="60"/>
        <v/>
      </c>
      <c r="G282" s="130" t="str">
        <f t="shared" ca="1" si="55"/>
        <v>Electrical EquipmentMedium Voltage Accessories</v>
      </c>
      <c r="H282" s="30"/>
      <c r="I282" s="30"/>
      <c r="J282" s="31"/>
      <c r="K282" s="31" t="str">
        <f t="shared" ca="1" si="56"/>
        <v/>
      </c>
      <c r="L282" s="168" t="str">
        <f t="shared" ca="1" si="57"/>
        <v/>
      </c>
      <c r="M282" s="169" t="str">
        <f t="shared" ca="1" si="58"/>
        <v/>
      </c>
      <c r="N282" s="170" t="str">
        <f t="shared" ca="1" si="59"/>
        <v/>
      </c>
    </row>
    <row r="283" spans="1:14" x14ac:dyDescent="0.25">
      <c r="A283" s="15" t="str">
        <f t="shared" ca="1" si="62"/>
        <v>Electrical Equipment</v>
      </c>
      <c r="B283" s="16" t="str">
        <f t="shared" ca="1" si="62"/>
        <v>Medium Voltage Equipment</v>
      </c>
      <c r="C283" s="127" t="str">
        <f t="shared" ca="1" si="53"/>
        <v/>
      </c>
      <c r="D283" s="17" t="str">
        <f t="shared" ca="1" si="61"/>
        <v/>
      </c>
      <c r="E283" s="172" t="str">
        <f t="shared" ca="1" si="54"/>
        <v/>
      </c>
      <c r="F283" s="130" t="str">
        <f t="shared" ca="1" si="60"/>
        <v/>
      </c>
      <c r="G283" s="130" t="str">
        <f t="shared" ca="1" si="55"/>
        <v>Electrical EquipmentMedium Voltage Equipment</v>
      </c>
      <c r="H283" s="30"/>
      <c r="I283" s="30"/>
      <c r="J283" s="31"/>
      <c r="K283" s="31" t="str">
        <f t="shared" ca="1" si="56"/>
        <v/>
      </c>
      <c r="L283" s="168" t="str">
        <f t="shared" ca="1" si="57"/>
        <v/>
      </c>
      <c r="M283" s="169" t="str">
        <f t="shared" ca="1" si="58"/>
        <v/>
      </c>
      <c r="N283" s="170" t="str">
        <f t="shared" ca="1" si="59"/>
        <v/>
      </c>
    </row>
    <row r="284" spans="1:14" x14ac:dyDescent="0.25">
      <c r="A284" s="15" t="str">
        <f t="shared" ca="1" si="62"/>
        <v>Electrical Equipment</v>
      </c>
      <c r="B284" s="16" t="str">
        <f t="shared" ca="1" si="62"/>
        <v>Multimedia Equipment</v>
      </c>
      <c r="C284" s="127" t="str">
        <f t="shared" ca="1" si="53"/>
        <v/>
      </c>
      <c r="D284" s="17" t="str">
        <f t="shared" ca="1" si="61"/>
        <v/>
      </c>
      <c r="E284" s="172" t="str">
        <f t="shared" ca="1" si="54"/>
        <v/>
      </c>
      <c r="F284" s="130" t="str">
        <f t="shared" ca="1" si="60"/>
        <v/>
      </c>
      <c r="G284" s="130" t="str">
        <f t="shared" ca="1" si="55"/>
        <v>Electrical EquipmentMultimedia Equipment</v>
      </c>
      <c r="H284" s="30"/>
      <c r="I284" s="30"/>
      <c r="J284" s="31"/>
      <c r="K284" s="31" t="str">
        <f t="shared" ca="1" si="56"/>
        <v/>
      </c>
      <c r="L284" s="168" t="str">
        <f t="shared" ca="1" si="57"/>
        <v/>
      </c>
      <c r="M284" s="169" t="str">
        <f t="shared" ca="1" si="58"/>
        <v/>
      </c>
      <c r="N284" s="170" t="str">
        <f t="shared" ca="1" si="59"/>
        <v/>
      </c>
    </row>
    <row r="285" spans="1:14" x14ac:dyDescent="0.25">
      <c r="A285" s="15" t="str">
        <f t="shared" ca="1" si="62"/>
        <v>Electrical Equipment</v>
      </c>
      <c r="B285" s="16" t="str">
        <f t="shared" ca="1" si="62"/>
        <v>Placement Zones</v>
      </c>
      <c r="C285" s="127" t="str">
        <f t="shared" ca="1" si="53"/>
        <v/>
      </c>
      <c r="D285" s="17" t="str">
        <f t="shared" ca="1" si="61"/>
        <v/>
      </c>
      <c r="E285" s="172" t="str">
        <f t="shared" ca="1" si="54"/>
        <v/>
      </c>
      <c r="F285" s="130" t="str">
        <f t="shared" ca="1" si="60"/>
        <v/>
      </c>
      <c r="G285" s="130" t="str">
        <f t="shared" ca="1" si="55"/>
        <v>Electrical EquipmentPlacement Zones</v>
      </c>
      <c r="H285" s="30"/>
      <c r="I285" s="30"/>
      <c r="J285" s="31"/>
      <c r="K285" s="31" t="str">
        <f t="shared" ca="1" si="56"/>
        <v/>
      </c>
      <c r="L285" s="168" t="str">
        <f t="shared" ca="1" si="57"/>
        <v/>
      </c>
      <c r="M285" s="169" t="str">
        <f t="shared" ca="1" si="58"/>
        <v/>
      </c>
      <c r="N285" s="170" t="str">
        <f t="shared" ca="1" si="59"/>
        <v/>
      </c>
    </row>
    <row r="286" spans="1:14" x14ac:dyDescent="0.25">
      <c r="A286" s="15" t="str">
        <f t="shared" ca="1" si="62"/>
        <v>Electrical Equipment</v>
      </c>
      <c r="B286" s="16" t="str">
        <f t="shared" ca="1" si="62"/>
        <v>Telephony Equipment</v>
      </c>
      <c r="C286" s="127" t="str">
        <f t="shared" ca="1" si="53"/>
        <v/>
      </c>
      <c r="D286" s="17" t="str">
        <f t="shared" ca="1" si="61"/>
        <v/>
      </c>
      <c r="E286" s="172" t="str">
        <f t="shared" ca="1" si="54"/>
        <v/>
      </c>
      <c r="F286" s="130" t="str">
        <f t="shared" ca="1" si="60"/>
        <v/>
      </c>
      <c r="G286" s="130" t="str">
        <f t="shared" ca="1" si="55"/>
        <v>Electrical EquipmentTelephony Equipment</v>
      </c>
      <c r="H286" s="30"/>
      <c r="I286" s="30"/>
      <c r="J286" s="31"/>
      <c r="K286" s="31" t="str">
        <f t="shared" ca="1" si="56"/>
        <v/>
      </c>
      <c r="L286" s="168" t="str">
        <f t="shared" ca="1" si="57"/>
        <v/>
      </c>
      <c r="M286" s="169" t="str">
        <f t="shared" ca="1" si="58"/>
        <v/>
      </c>
      <c r="N286" s="170" t="str">
        <f t="shared" ca="1" si="59"/>
        <v/>
      </c>
    </row>
    <row r="287" spans="1:14" x14ac:dyDescent="0.25">
      <c r="A287" s="15" t="str">
        <f t="shared" ref="A287:B306" ca="1" si="63">INDIRECT(ADDRESS(ROW(),COLUMN(),1,1,exp_user),TRUE)</f>
        <v>Electrical Equipment Tags</v>
      </c>
      <c r="B287" s="16">
        <f t="shared" ca="1" si="63"/>
        <v>0</v>
      </c>
      <c r="C287" s="127" t="str">
        <f t="shared" ca="1" si="53"/>
        <v>Not Exported</v>
      </c>
      <c r="D287" s="17" t="str">
        <f t="shared" ca="1" si="61"/>
        <v/>
      </c>
      <c r="E287" s="172" t="str">
        <f t="shared" ca="1" si="54"/>
        <v/>
      </c>
      <c r="F287" s="130" t="str">
        <f t="shared" ca="1" si="60"/>
        <v>Not Exported</v>
      </c>
      <c r="G287" s="130" t="str">
        <f t="shared" ca="1" si="55"/>
        <v>Electrical Equipment Tags</v>
      </c>
      <c r="H287" s="30"/>
      <c r="I287" s="30"/>
      <c r="J287" s="31"/>
      <c r="K287" s="31" t="str">
        <f t="shared" ca="1" si="56"/>
        <v/>
      </c>
      <c r="L287" s="168" t="str">
        <f t="shared" ca="1" si="57"/>
        <v>Not Exported</v>
      </c>
      <c r="M287" s="169" t="str">
        <f t="shared" ca="1" si="58"/>
        <v>Not Exported</v>
      </c>
      <c r="N287" s="170" t="str">
        <f t="shared" ca="1" si="59"/>
        <v>Not Exported</v>
      </c>
    </row>
    <row r="288" spans="1:14" x14ac:dyDescent="0.25">
      <c r="A288" s="15" t="str">
        <f t="shared" ca="1" si="63"/>
        <v>Electrical Fixture Tags</v>
      </c>
      <c r="B288" s="16">
        <f t="shared" ca="1" si="63"/>
        <v>0</v>
      </c>
      <c r="C288" s="127" t="str">
        <f t="shared" ca="1" si="53"/>
        <v>Not Exported</v>
      </c>
      <c r="D288" s="17" t="str">
        <f t="shared" ca="1" si="61"/>
        <v/>
      </c>
      <c r="E288" s="172" t="str">
        <f t="shared" ca="1" si="54"/>
        <v/>
      </c>
      <c r="F288" s="130" t="str">
        <f t="shared" ca="1" si="60"/>
        <v>Not Exported</v>
      </c>
      <c r="G288" s="130" t="str">
        <f t="shared" ca="1" si="55"/>
        <v>Electrical Fixture Tags</v>
      </c>
      <c r="H288" s="30"/>
      <c r="I288" s="30"/>
      <c r="J288" s="31"/>
      <c r="K288" s="31" t="str">
        <f t="shared" ca="1" si="56"/>
        <v/>
      </c>
      <c r="L288" s="168" t="str">
        <f t="shared" ca="1" si="57"/>
        <v>Not Exported</v>
      </c>
      <c r="M288" s="169" t="str">
        <f t="shared" ca="1" si="58"/>
        <v>Not Exported</v>
      </c>
      <c r="N288" s="170" t="str">
        <f t="shared" ca="1" si="59"/>
        <v>Not Exported</v>
      </c>
    </row>
    <row r="289" spans="1:14" x14ac:dyDescent="0.25">
      <c r="A289" s="15" t="str">
        <f t="shared" ca="1" si="63"/>
        <v>Electrical Fixtures</v>
      </c>
      <c r="B289" s="16">
        <f t="shared" ca="1" si="63"/>
        <v>0</v>
      </c>
      <c r="C289" s="127" t="str">
        <f t="shared" ca="1" si="53"/>
        <v>IfcBuildingElementProxy</v>
      </c>
      <c r="D289" s="17" t="str">
        <f t="shared" ca="1" si="61"/>
        <v/>
      </c>
      <c r="E289" s="172" t="str">
        <f t="shared" ca="1" si="54"/>
        <v>&gt;&gt;</v>
      </c>
      <c r="F289" s="130" t="str">
        <f t="shared" ca="1" si="60"/>
        <v>IfcBuildingElementProxy</v>
      </c>
      <c r="G289" s="130" t="str">
        <f t="shared" ca="1" si="55"/>
        <v>Electrical Fixtures</v>
      </c>
      <c r="H289" s="30"/>
      <c r="I289" s="30"/>
      <c r="J289" s="31"/>
      <c r="K289" s="31" t="str">
        <f t="shared" ca="1" si="56"/>
        <v/>
      </c>
      <c r="L289" s="168" t="str">
        <f t="shared" ca="1" si="57"/>
        <v/>
      </c>
      <c r="M289" s="169" t="str">
        <f t="shared" ca="1" si="58"/>
        <v>IfcBuildingElementProxy</v>
      </c>
      <c r="N289" s="170" t="str">
        <f t="shared" ca="1" si="59"/>
        <v>IfcBuildingElementProxy</v>
      </c>
    </row>
    <row r="290" spans="1:14" x14ac:dyDescent="0.25">
      <c r="A290" s="15" t="str">
        <f t="shared" ca="1" si="63"/>
        <v>Electrical Fixtures</v>
      </c>
      <c r="B290" s="16" t="str">
        <f t="shared" ca="1" si="63"/>
        <v>Accessories</v>
      </c>
      <c r="C290" s="127" t="str">
        <f t="shared" ca="1" si="53"/>
        <v>IfcBuildingElementProxy</v>
      </c>
      <c r="D290" s="17" t="str">
        <f t="shared" ca="1" si="61"/>
        <v/>
      </c>
      <c r="E290" s="172" t="str">
        <f t="shared" ca="1" si="54"/>
        <v>&gt;&gt;</v>
      </c>
      <c r="F290" s="130" t="str">
        <f t="shared" ca="1" si="60"/>
        <v>IfcBuildingElementProxy</v>
      </c>
      <c r="G290" s="130" t="str">
        <f t="shared" ca="1" si="55"/>
        <v>Electrical FixturesAccessories</v>
      </c>
      <c r="H290" s="30"/>
      <c r="I290" s="30"/>
      <c r="J290" s="31"/>
      <c r="K290" s="31" t="str">
        <f t="shared" ca="1" si="56"/>
        <v/>
      </c>
      <c r="L290" s="168" t="str">
        <f t="shared" ca="1" si="57"/>
        <v/>
      </c>
      <c r="M290" s="169" t="str">
        <f t="shared" ca="1" si="58"/>
        <v>IfcBuildingElementProxy</v>
      </c>
      <c r="N290" s="170" t="str">
        <f t="shared" ca="1" si="59"/>
        <v>IfcBuildingElementProxy</v>
      </c>
    </row>
    <row r="291" spans="1:14" x14ac:dyDescent="0.25">
      <c r="A291" s="15" t="str">
        <f t="shared" ca="1" si="63"/>
        <v>Electrical Fixtures</v>
      </c>
      <c r="B291" s="16" t="str">
        <f t="shared" ca="1" si="63"/>
        <v>Bounding Boxes</v>
      </c>
      <c r="C291" s="127" t="str">
        <f t="shared" ca="1" si="53"/>
        <v>IfcBuildingElementProxy</v>
      </c>
      <c r="D291" s="17" t="str">
        <f t="shared" ca="1" si="61"/>
        <v/>
      </c>
      <c r="E291" s="172" t="str">
        <f t="shared" ca="1" si="54"/>
        <v>&gt;&gt;</v>
      </c>
      <c r="F291" s="130" t="str">
        <f t="shared" ca="1" si="60"/>
        <v>IfcBuildingElementProxy</v>
      </c>
      <c r="G291" s="130" t="str">
        <f t="shared" ca="1" si="55"/>
        <v>Electrical FixturesBounding Boxes</v>
      </c>
      <c r="H291" s="30"/>
      <c r="I291" s="30"/>
      <c r="J291" s="31"/>
      <c r="K291" s="31" t="str">
        <f t="shared" ca="1" si="56"/>
        <v/>
      </c>
      <c r="L291" s="168" t="str">
        <f t="shared" ca="1" si="57"/>
        <v/>
      </c>
      <c r="M291" s="169" t="str">
        <f t="shared" ca="1" si="58"/>
        <v>IfcBuildingElementProxy</v>
      </c>
      <c r="N291" s="170" t="str">
        <f t="shared" ca="1" si="59"/>
        <v>IfcBuildingElementProxy</v>
      </c>
    </row>
    <row r="292" spans="1:14" x14ac:dyDescent="0.25">
      <c r="A292" s="15" t="str">
        <f t="shared" ca="1" si="63"/>
        <v>Electrical Fixtures</v>
      </c>
      <c r="B292" s="16" t="str">
        <f t="shared" ca="1" si="63"/>
        <v>Clearance Zones</v>
      </c>
      <c r="C292" s="127" t="str">
        <f t="shared" ca="1" si="53"/>
        <v>IfcBuildingElementProxy</v>
      </c>
      <c r="D292" s="17" t="str">
        <f t="shared" ca="1" si="61"/>
        <v/>
      </c>
      <c r="E292" s="172" t="str">
        <f t="shared" ca="1" si="54"/>
        <v>&gt;&gt;</v>
      </c>
      <c r="F292" s="130" t="str">
        <f t="shared" ca="1" si="60"/>
        <v>IfcBuildingElementProxy</v>
      </c>
      <c r="G292" s="130" t="str">
        <f t="shared" ca="1" si="55"/>
        <v>Electrical FixturesClearance Zones</v>
      </c>
      <c r="H292" s="30"/>
      <c r="I292" s="30"/>
      <c r="J292" s="31"/>
      <c r="K292" s="31" t="str">
        <f t="shared" ca="1" si="56"/>
        <v/>
      </c>
      <c r="L292" s="168" t="str">
        <f t="shared" ca="1" si="57"/>
        <v/>
      </c>
      <c r="M292" s="169" t="str">
        <f t="shared" ca="1" si="58"/>
        <v/>
      </c>
      <c r="N292" s="170" t="str">
        <f t="shared" ca="1" si="59"/>
        <v>IfcBuildingElementProxy</v>
      </c>
    </row>
    <row r="293" spans="1:14" x14ac:dyDescent="0.25">
      <c r="A293" s="15" t="str">
        <f t="shared" ca="1" si="63"/>
        <v>Electrical Fixtures</v>
      </c>
      <c r="B293" s="16" t="str">
        <f t="shared" ca="1" si="63"/>
        <v>Connection Zones</v>
      </c>
      <c r="C293" s="127" t="str">
        <f t="shared" ca="1" si="53"/>
        <v>IfcBuildingElementProxy</v>
      </c>
      <c r="D293" s="17" t="str">
        <f t="shared" ca="1" si="61"/>
        <v/>
      </c>
      <c r="E293" s="172" t="str">
        <f t="shared" ca="1" si="54"/>
        <v>&gt;&gt;</v>
      </c>
      <c r="F293" s="130" t="str">
        <f t="shared" ca="1" si="60"/>
        <v>IfcBuildingElementProxy</v>
      </c>
      <c r="G293" s="130" t="str">
        <f t="shared" ca="1" si="55"/>
        <v>Electrical FixturesConnection Zones</v>
      </c>
      <c r="H293" s="30"/>
      <c r="I293" s="30"/>
      <c r="J293" s="31"/>
      <c r="K293" s="31" t="str">
        <f t="shared" ca="1" si="56"/>
        <v/>
      </c>
      <c r="L293" s="168" t="str">
        <f t="shared" ca="1" si="57"/>
        <v/>
      </c>
      <c r="M293" s="169" t="str">
        <f t="shared" ca="1" si="58"/>
        <v/>
      </c>
      <c r="N293" s="170" t="str">
        <f t="shared" ca="1" si="59"/>
        <v>IfcBuildingElementProxy</v>
      </c>
    </row>
    <row r="294" spans="1:14" x14ac:dyDescent="0.25">
      <c r="A294" s="15" t="str">
        <f t="shared" ca="1" si="63"/>
        <v>Electrical Fixtures</v>
      </c>
      <c r="B294" s="16" t="str">
        <f t="shared" ca="1" si="63"/>
        <v>Fixtures</v>
      </c>
      <c r="C294" s="127" t="str">
        <f t="shared" ca="1" si="53"/>
        <v>IfcBuildingElementProxy</v>
      </c>
      <c r="D294" s="17" t="str">
        <f t="shared" ca="1" si="61"/>
        <v/>
      </c>
      <c r="E294" s="172" t="str">
        <f t="shared" ca="1" si="54"/>
        <v>&gt;&gt;</v>
      </c>
      <c r="F294" s="130" t="str">
        <f t="shared" ca="1" si="60"/>
        <v>IfcBuildingElementProxy</v>
      </c>
      <c r="G294" s="130" t="str">
        <f t="shared" ca="1" si="55"/>
        <v>Electrical FixturesFixtures</v>
      </c>
      <c r="H294" s="30"/>
      <c r="I294" s="30"/>
      <c r="J294" s="31"/>
      <c r="K294" s="31" t="str">
        <f t="shared" ca="1" si="56"/>
        <v/>
      </c>
      <c r="L294" s="168" t="str">
        <f t="shared" ca="1" si="57"/>
        <v/>
      </c>
      <c r="M294" s="169" t="str">
        <f t="shared" ca="1" si="58"/>
        <v/>
      </c>
      <c r="N294" s="170" t="str">
        <f t="shared" ca="1" si="59"/>
        <v>IfcBuildingElementProxy</v>
      </c>
    </row>
    <row r="295" spans="1:14" x14ac:dyDescent="0.25">
      <c r="A295" s="15" t="str">
        <f t="shared" ca="1" si="63"/>
        <v>Electrical Fixtures</v>
      </c>
      <c r="B295" s="16" t="str">
        <f t="shared" ca="1" si="63"/>
        <v>Hidden Lines</v>
      </c>
      <c r="C295" s="127" t="str">
        <f t="shared" ca="1" si="53"/>
        <v/>
      </c>
      <c r="D295" s="17" t="str">
        <f t="shared" ca="1" si="61"/>
        <v/>
      </c>
      <c r="E295" s="172" t="str">
        <f t="shared" ca="1" si="54"/>
        <v/>
      </c>
      <c r="F295" s="130" t="str">
        <f t="shared" ca="1" si="60"/>
        <v/>
      </c>
      <c r="G295" s="130" t="str">
        <f t="shared" ca="1" si="55"/>
        <v>Electrical FixturesHidden Lines</v>
      </c>
      <c r="H295" s="30"/>
      <c r="I295" s="30"/>
      <c r="J295" s="31"/>
      <c r="K295" s="31" t="str">
        <f t="shared" ca="1" si="56"/>
        <v/>
      </c>
      <c r="L295" s="168" t="str">
        <f t="shared" ca="1" si="57"/>
        <v/>
      </c>
      <c r="M295" s="169" t="str">
        <f t="shared" ca="1" si="58"/>
        <v/>
      </c>
      <c r="N295" s="170" t="str">
        <f t="shared" ca="1" si="59"/>
        <v/>
      </c>
    </row>
    <row r="296" spans="1:14" x14ac:dyDescent="0.25">
      <c r="A296" s="15" t="str">
        <f t="shared" ca="1" si="63"/>
        <v>Electrical Fixtures</v>
      </c>
      <c r="B296" s="16" t="str">
        <f t="shared" ca="1" si="63"/>
        <v>Maintenance Zones</v>
      </c>
      <c r="C296" s="127" t="str">
        <f t="shared" ca="1" si="53"/>
        <v/>
      </c>
      <c r="D296" s="17" t="str">
        <f t="shared" ca="1" si="61"/>
        <v/>
      </c>
      <c r="E296" s="172" t="str">
        <f t="shared" ca="1" si="54"/>
        <v/>
      </c>
      <c r="F296" s="130" t="str">
        <f t="shared" ca="1" si="60"/>
        <v/>
      </c>
      <c r="G296" s="130" t="str">
        <f t="shared" ca="1" si="55"/>
        <v>Electrical FixturesMaintenance Zones</v>
      </c>
      <c r="H296" s="30"/>
      <c r="I296" s="30"/>
      <c r="J296" s="31"/>
      <c r="K296" s="31" t="str">
        <f t="shared" ca="1" si="56"/>
        <v/>
      </c>
      <c r="L296" s="168" t="str">
        <f t="shared" ca="1" si="57"/>
        <v/>
      </c>
      <c r="M296" s="169" t="str">
        <f t="shared" ca="1" si="58"/>
        <v/>
      </c>
      <c r="N296" s="170" t="str">
        <f t="shared" ca="1" si="59"/>
        <v/>
      </c>
    </row>
    <row r="297" spans="1:14" x14ac:dyDescent="0.25">
      <c r="A297" s="15" t="str">
        <f t="shared" ca="1" si="63"/>
        <v>Electrical Fixtures</v>
      </c>
      <c r="B297" s="16" t="str">
        <f t="shared" ca="1" si="63"/>
        <v>Placement Zones</v>
      </c>
      <c r="C297" s="127" t="str">
        <f t="shared" ca="1" si="53"/>
        <v/>
      </c>
      <c r="D297" s="17" t="str">
        <f t="shared" ca="1" si="61"/>
        <v/>
      </c>
      <c r="E297" s="172" t="str">
        <f t="shared" ca="1" si="54"/>
        <v/>
      </c>
      <c r="F297" s="130" t="str">
        <f t="shared" ca="1" si="60"/>
        <v/>
      </c>
      <c r="G297" s="130" t="str">
        <f t="shared" ca="1" si="55"/>
        <v>Electrical FixturesPlacement Zones</v>
      </c>
      <c r="H297" s="30"/>
      <c r="I297" s="30"/>
      <c r="J297" s="31"/>
      <c r="K297" s="31" t="str">
        <f t="shared" ca="1" si="56"/>
        <v/>
      </c>
      <c r="L297" s="168" t="str">
        <f t="shared" ca="1" si="57"/>
        <v/>
      </c>
      <c r="M297" s="169" t="str">
        <f t="shared" ca="1" si="58"/>
        <v/>
      </c>
      <c r="N297" s="170" t="str">
        <f t="shared" ca="1" si="59"/>
        <v/>
      </c>
    </row>
    <row r="298" spans="1:14" x14ac:dyDescent="0.25">
      <c r="A298" s="15" t="str">
        <f t="shared" ca="1" si="63"/>
        <v>Elevations</v>
      </c>
      <c r="B298" s="16">
        <f t="shared" ca="1" si="63"/>
        <v>0</v>
      </c>
      <c r="C298" s="127" t="str">
        <f t="shared" ca="1" si="53"/>
        <v>Not Exported</v>
      </c>
      <c r="D298" s="17" t="str">
        <f t="shared" ca="1" si="61"/>
        <v/>
      </c>
      <c r="E298" s="172" t="str">
        <f t="shared" ca="1" si="54"/>
        <v/>
      </c>
      <c r="F298" s="130" t="str">
        <f t="shared" ca="1" si="60"/>
        <v>Not Exported</v>
      </c>
      <c r="G298" s="130" t="str">
        <f t="shared" ca="1" si="55"/>
        <v>Elevations</v>
      </c>
      <c r="H298" s="30"/>
      <c r="I298" s="30"/>
      <c r="J298" s="31"/>
      <c r="K298" s="31" t="str">
        <f t="shared" ca="1" si="56"/>
        <v/>
      </c>
      <c r="L298" s="168" t="str">
        <f t="shared" ca="1" si="57"/>
        <v/>
      </c>
      <c r="M298" s="169" t="str">
        <f t="shared" ca="1" si="58"/>
        <v>Not Exported</v>
      </c>
      <c r="N298" s="170" t="str">
        <f t="shared" ca="1" si="59"/>
        <v>Not Exported</v>
      </c>
    </row>
    <row r="299" spans="1:14" x14ac:dyDescent="0.25">
      <c r="A299" s="15" t="str">
        <f t="shared" ca="1" si="63"/>
        <v>Entourage</v>
      </c>
      <c r="B299" s="16">
        <f t="shared" ca="1" si="63"/>
        <v>0</v>
      </c>
      <c r="C299" s="127" t="str">
        <f t="shared" ca="1" si="53"/>
        <v>IfcFurnishingElement</v>
      </c>
      <c r="D299" s="17" t="str">
        <f t="shared" ca="1" si="61"/>
        <v/>
      </c>
      <c r="E299" s="172" t="str">
        <f t="shared" ca="1" si="54"/>
        <v>&gt;&gt;</v>
      </c>
      <c r="F299" s="130" t="str">
        <f t="shared" ca="1" si="60"/>
        <v>IfcFurnishingElement</v>
      </c>
      <c r="G299" s="130" t="str">
        <f t="shared" ca="1" si="55"/>
        <v>Entourage</v>
      </c>
      <c r="H299" s="30"/>
      <c r="I299" s="30"/>
      <c r="J299" s="31"/>
      <c r="K299" s="31" t="str">
        <f t="shared" ca="1" si="56"/>
        <v/>
      </c>
      <c r="L299" s="168" t="str">
        <f t="shared" ca="1" si="57"/>
        <v/>
      </c>
      <c r="M299" s="169" t="str">
        <f t="shared" ca="1" si="58"/>
        <v>IfcFurnishingElement</v>
      </c>
      <c r="N299" s="170" t="str">
        <f t="shared" ca="1" si="59"/>
        <v>IfcBuildingElementProxy</v>
      </c>
    </row>
    <row r="300" spans="1:14" x14ac:dyDescent="0.25">
      <c r="A300" s="15" t="str">
        <f t="shared" ca="1" si="63"/>
        <v>Entourage</v>
      </c>
      <c r="B300" s="16" t="str">
        <f t="shared" ca="1" si="63"/>
        <v>Bounding Boxes</v>
      </c>
      <c r="C300" s="127" t="str">
        <f t="shared" ca="1" si="53"/>
        <v>IfcFurnishingElement</v>
      </c>
      <c r="D300" s="17" t="str">
        <f t="shared" ca="1" si="61"/>
        <v/>
      </c>
      <c r="E300" s="172" t="str">
        <f t="shared" ca="1" si="54"/>
        <v>&gt;&gt;</v>
      </c>
      <c r="F300" s="130" t="str">
        <f t="shared" ca="1" si="60"/>
        <v>IfcFurnishingElement</v>
      </c>
      <c r="G300" s="130" t="str">
        <f t="shared" ca="1" si="55"/>
        <v>EntourageBounding Boxes</v>
      </c>
      <c r="H300" s="30"/>
      <c r="I300" s="30"/>
      <c r="J300" s="31"/>
      <c r="K300" s="31" t="str">
        <f t="shared" ca="1" si="56"/>
        <v/>
      </c>
      <c r="L300" s="168" t="str">
        <f t="shared" ca="1" si="57"/>
        <v/>
      </c>
      <c r="M300" s="169" t="str">
        <f t="shared" ca="1" si="58"/>
        <v>IfcFurnishingElement</v>
      </c>
      <c r="N300" s="170" t="str">
        <f t="shared" ca="1" si="59"/>
        <v>IfcBuildingElementProxy</v>
      </c>
    </row>
    <row r="301" spans="1:14" x14ac:dyDescent="0.25">
      <c r="A301" s="15" t="str">
        <f t="shared" ca="1" si="63"/>
        <v>Entourage</v>
      </c>
      <c r="B301" s="16" t="str">
        <f t="shared" ca="1" si="63"/>
        <v>Clearance Zones</v>
      </c>
      <c r="C301" s="127" t="str">
        <f t="shared" ca="1" si="53"/>
        <v>IfcAnnotation</v>
      </c>
      <c r="D301" s="17" t="str">
        <f t="shared" ca="1" si="61"/>
        <v/>
      </c>
      <c r="E301" s="172" t="str">
        <f t="shared" ca="1" si="54"/>
        <v>&gt;&gt;</v>
      </c>
      <c r="F301" s="130" t="str">
        <f t="shared" ca="1" si="60"/>
        <v>IfcAnnotation</v>
      </c>
      <c r="G301" s="130" t="str">
        <f t="shared" ca="1" si="55"/>
        <v>EntourageClearance Zones</v>
      </c>
      <c r="H301" s="30"/>
      <c r="I301" s="30"/>
      <c r="J301" s="31"/>
      <c r="K301" s="31" t="str">
        <f t="shared" ca="1" si="56"/>
        <v/>
      </c>
      <c r="L301" s="168" t="str">
        <f t="shared" ca="1" si="57"/>
        <v/>
      </c>
      <c r="M301" s="169" t="str">
        <f t="shared" ca="1" si="58"/>
        <v>IfcAnnotation</v>
      </c>
      <c r="N301" s="170" t="str">
        <f t="shared" ca="1" si="59"/>
        <v>IfcBuildingElementProxy</v>
      </c>
    </row>
    <row r="302" spans="1:14" x14ac:dyDescent="0.25">
      <c r="A302" s="15" t="str">
        <f t="shared" ca="1" si="63"/>
        <v>Entourage</v>
      </c>
      <c r="B302" s="16" t="str">
        <f t="shared" ca="1" si="63"/>
        <v>Connection Zones</v>
      </c>
      <c r="C302" s="127" t="str">
        <f t="shared" ca="1" si="53"/>
        <v>IfcAnnotation</v>
      </c>
      <c r="D302" s="17" t="str">
        <f t="shared" ca="1" si="61"/>
        <v/>
      </c>
      <c r="E302" s="172" t="str">
        <f t="shared" ca="1" si="54"/>
        <v>&gt;&gt;</v>
      </c>
      <c r="F302" s="130" t="str">
        <f t="shared" ca="1" si="60"/>
        <v>IfcAnnotation</v>
      </c>
      <c r="G302" s="130" t="str">
        <f t="shared" ca="1" si="55"/>
        <v>EntourageConnection Zones</v>
      </c>
      <c r="H302" s="30"/>
      <c r="I302" s="30"/>
      <c r="J302" s="31"/>
      <c r="K302" s="31" t="str">
        <f t="shared" ca="1" si="56"/>
        <v/>
      </c>
      <c r="L302" s="168" t="str">
        <f t="shared" ca="1" si="57"/>
        <v/>
      </c>
      <c r="M302" s="169" t="str">
        <f t="shared" ca="1" si="58"/>
        <v>IfcAnnotation</v>
      </c>
      <c r="N302" s="170" t="str">
        <f t="shared" ca="1" si="59"/>
        <v>IfcBuildingElementProxy</v>
      </c>
    </row>
    <row r="303" spans="1:14" x14ac:dyDescent="0.25">
      <c r="A303" s="15" t="str">
        <f t="shared" ca="1" si="63"/>
        <v>Entourage</v>
      </c>
      <c r="B303" s="16" t="str">
        <f t="shared" ca="1" si="63"/>
        <v>Hidden Lines</v>
      </c>
      <c r="C303" s="127" t="str">
        <f t="shared" ca="1" si="53"/>
        <v/>
      </c>
      <c r="D303" s="17" t="str">
        <f t="shared" ca="1" si="61"/>
        <v/>
      </c>
      <c r="E303" s="172" t="str">
        <f t="shared" ca="1" si="54"/>
        <v/>
      </c>
      <c r="F303" s="130" t="str">
        <f t="shared" ca="1" si="60"/>
        <v/>
      </c>
      <c r="G303" s="130" t="str">
        <f t="shared" ca="1" si="55"/>
        <v>EntourageHidden Lines</v>
      </c>
      <c r="H303" s="30"/>
      <c r="I303" s="30"/>
      <c r="J303" s="31"/>
      <c r="K303" s="31" t="str">
        <f t="shared" ca="1" si="56"/>
        <v/>
      </c>
      <c r="L303" s="168" t="str">
        <f t="shared" ca="1" si="57"/>
        <v/>
      </c>
      <c r="M303" s="169" t="str">
        <f t="shared" ca="1" si="58"/>
        <v/>
      </c>
      <c r="N303" s="170" t="str">
        <f t="shared" ca="1" si="59"/>
        <v/>
      </c>
    </row>
    <row r="304" spans="1:14" x14ac:dyDescent="0.25">
      <c r="A304" s="15" t="str">
        <f t="shared" ca="1" si="63"/>
        <v>Entourage</v>
      </c>
      <c r="B304" s="16" t="str">
        <f t="shared" ca="1" si="63"/>
        <v>Maintenance Zones</v>
      </c>
      <c r="C304" s="127" t="str">
        <f t="shared" ca="1" si="53"/>
        <v/>
      </c>
      <c r="D304" s="17" t="str">
        <f t="shared" ca="1" si="61"/>
        <v/>
      </c>
      <c r="E304" s="172" t="str">
        <f t="shared" ca="1" si="54"/>
        <v/>
      </c>
      <c r="F304" s="130" t="str">
        <f t="shared" ca="1" si="60"/>
        <v/>
      </c>
      <c r="G304" s="130" t="str">
        <f t="shared" ca="1" si="55"/>
        <v>EntourageMaintenance Zones</v>
      </c>
      <c r="H304" s="30"/>
      <c r="I304" s="30"/>
      <c r="J304" s="31"/>
      <c r="K304" s="31" t="str">
        <f t="shared" ca="1" si="56"/>
        <v/>
      </c>
      <c r="L304" s="168" t="str">
        <f t="shared" ca="1" si="57"/>
        <v/>
      </c>
      <c r="M304" s="169" t="str">
        <f t="shared" ca="1" si="58"/>
        <v/>
      </c>
      <c r="N304" s="170" t="str">
        <f t="shared" ca="1" si="59"/>
        <v/>
      </c>
    </row>
    <row r="305" spans="1:14" x14ac:dyDescent="0.25">
      <c r="A305" s="15" t="str">
        <f t="shared" ca="1" si="63"/>
        <v>Entourage</v>
      </c>
      <c r="B305" s="16" t="str">
        <f t="shared" ca="1" si="63"/>
        <v>People</v>
      </c>
      <c r="C305" s="127" t="str">
        <f t="shared" ca="1" si="53"/>
        <v>IfcFurnishingElementType</v>
      </c>
      <c r="D305" s="17" t="str">
        <f t="shared" ca="1" si="61"/>
        <v/>
      </c>
      <c r="E305" s="172" t="str">
        <f t="shared" ca="1" si="54"/>
        <v>&gt;&gt;</v>
      </c>
      <c r="F305" s="130" t="str">
        <f t="shared" ca="1" si="60"/>
        <v>IfcFurnishingElementType</v>
      </c>
      <c r="G305" s="130" t="str">
        <f t="shared" ca="1" si="55"/>
        <v>EntouragePeople</v>
      </c>
      <c r="H305" s="30"/>
      <c r="I305" s="30"/>
      <c r="J305" s="31"/>
      <c r="K305" s="31" t="str">
        <f t="shared" ca="1" si="56"/>
        <v/>
      </c>
      <c r="L305" s="168" t="str">
        <f t="shared" ca="1" si="57"/>
        <v/>
      </c>
      <c r="M305" s="169" t="str">
        <f t="shared" ca="1" si="58"/>
        <v>IfcFurnishingElementType</v>
      </c>
      <c r="N305" s="170" t="str">
        <f t="shared" ca="1" si="59"/>
        <v/>
      </c>
    </row>
    <row r="306" spans="1:14" x14ac:dyDescent="0.25">
      <c r="A306" s="15" t="str">
        <f t="shared" ca="1" si="63"/>
        <v>Entourage</v>
      </c>
      <c r="B306" s="16" t="str">
        <f t="shared" ca="1" si="63"/>
        <v>Placement Zones</v>
      </c>
      <c r="C306" s="127" t="str">
        <f t="shared" ca="1" si="53"/>
        <v>IfcFurnishingElementType</v>
      </c>
      <c r="D306" s="17" t="str">
        <f t="shared" ca="1" si="61"/>
        <v/>
      </c>
      <c r="E306" s="172" t="str">
        <f t="shared" ca="1" si="54"/>
        <v>&gt;&gt;</v>
      </c>
      <c r="F306" s="130" t="str">
        <f t="shared" ca="1" si="60"/>
        <v>IfcFurnishingElementType</v>
      </c>
      <c r="G306" s="130" t="str">
        <f t="shared" ca="1" si="55"/>
        <v>EntouragePlacement Zones</v>
      </c>
      <c r="H306" s="30"/>
      <c r="I306" s="30"/>
      <c r="J306" s="31"/>
      <c r="K306" s="31" t="str">
        <f t="shared" ca="1" si="56"/>
        <v/>
      </c>
      <c r="L306" s="168" t="str">
        <f t="shared" ca="1" si="57"/>
        <v/>
      </c>
      <c r="M306" s="169" t="str">
        <f t="shared" ca="1" si="58"/>
        <v>IfcFurnishingElementType</v>
      </c>
      <c r="N306" s="170" t="str">
        <f t="shared" ca="1" si="59"/>
        <v/>
      </c>
    </row>
    <row r="307" spans="1:14" x14ac:dyDescent="0.25">
      <c r="A307" s="15" t="str">
        <f t="shared" ref="A307:B326" ca="1" si="64">INDIRECT(ADDRESS(ROW(),COLUMN(),1,1,exp_user),TRUE)</f>
        <v>Entourage</v>
      </c>
      <c r="B307" s="16" t="str">
        <f t="shared" ca="1" si="64"/>
        <v>Sundries</v>
      </c>
      <c r="C307" s="127" t="str">
        <f t="shared" ca="1" si="53"/>
        <v>IfcFurnishingElementType</v>
      </c>
      <c r="D307" s="17" t="str">
        <f t="shared" ca="1" si="61"/>
        <v/>
      </c>
      <c r="E307" s="172" t="str">
        <f t="shared" ca="1" si="54"/>
        <v>&gt;&gt;</v>
      </c>
      <c r="F307" s="130" t="str">
        <f t="shared" ca="1" si="60"/>
        <v>IfcFurnishingElementType</v>
      </c>
      <c r="G307" s="130" t="str">
        <f t="shared" ca="1" si="55"/>
        <v>EntourageSundries</v>
      </c>
      <c r="H307" s="30"/>
      <c r="I307" s="30"/>
      <c r="J307" s="31"/>
      <c r="K307" s="31" t="str">
        <f t="shared" ca="1" si="56"/>
        <v/>
      </c>
      <c r="L307" s="168" t="str">
        <f t="shared" ca="1" si="57"/>
        <v/>
      </c>
      <c r="M307" s="169" t="str">
        <f t="shared" ca="1" si="58"/>
        <v>IfcFurnishingElementType</v>
      </c>
      <c r="N307" s="170" t="str">
        <f t="shared" ca="1" si="59"/>
        <v/>
      </c>
    </row>
    <row r="308" spans="1:14" x14ac:dyDescent="0.25">
      <c r="A308" s="15" t="str">
        <f t="shared" ca="1" si="64"/>
        <v>Entourage</v>
      </c>
      <c r="B308" s="16" t="str">
        <f t="shared" ca="1" si="64"/>
        <v>Vehicles</v>
      </c>
      <c r="C308" s="127" t="str">
        <f t="shared" ca="1" si="53"/>
        <v>IfcFurnishingElementType</v>
      </c>
      <c r="D308" s="17" t="str">
        <f t="shared" ca="1" si="61"/>
        <v/>
      </c>
      <c r="E308" s="172" t="str">
        <f t="shared" ca="1" si="54"/>
        <v>&gt;&gt;</v>
      </c>
      <c r="F308" s="130" t="str">
        <f t="shared" ca="1" si="60"/>
        <v>IfcFurnishingElementType</v>
      </c>
      <c r="G308" s="130" t="str">
        <f t="shared" ca="1" si="55"/>
        <v>EntourageVehicles</v>
      </c>
      <c r="H308" s="30"/>
      <c r="I308" s="30"/>
      <c r="J308" s="31"/>
      <c r="K308" s="31" t="str">
        <f t="shared" ca="1" si="56"/>
        <v/>
      </c>
      <c r="L308" s="168" t="str">
        <f t="shared" ca="1" si="57"/>
        <v/>
      </c>
      <c r="M308" s="169" t="str">
        <f t="shared" ca="1" si="58"/>
        <v>IfcFurnishingElementType</v>
      </c>
      <c r="N308" s="170" t="str">
        <f t="shared" ca="1" si="59"/>
        <v/>
      </c>
    </row>
    <row r="309" spans="1:14" x14ac:dyDescent="0.25">
      <c r="A309" s="15" t="str">
        <f t="shared" ca="1" si="64"/>
        <v>Existing</v>
      </c>
      <c r="B309" s="16">
        <f t="shared" ca="1" si="64"/>
        <v>0</v>
      </c>
      <c r="C309" s="127" t="str">
        <f t="shared" ca="1" si="53"/>
        <v>Not Exported</v>
      </c>
      <c r="D309" s="17" t="str">
        <f t="shared" ca="1" si="61"/>
        <v/>
      </c>
      <c r="E309" s="172" t="str">
        <f t="shared" ca="1" si="54"/>
        <v/>
      </c>
      <c r="F309" s="130" t="str">
        <f t="shared" ca="1" si="60"/>
        <v>Not Exported</v>
      </c>
      <c r="G309" s="130" t="str">
        <f t="shared" ca="1" si="55"/>
        <v>Existing</v>
      </c>
      <c r="H309" s="30"/>
      <c r="I309" s="30"/>
      <c r="J309" s="31"/>
      <c r="K309" s="31" t="str">
        <f t="shared" ca="1" si="56"/>
        <v/>
      </c>
      <c r="L309" s="168" t="str">
        <f t="shared" ca="1" si="57"/>
        <v/>
      </c>
      <c r="M309" s="169" t="str">
        <f t="shared" ca="1" si="58"/>
        <v>Not Exported</v>
      </c>
      <c r="N309" s="170" t="str">
        <f t="shared" ca="1" si="59"/>
        <v>Not Exported</v>
      </c>
    </row>
    <row r="310" spans="1:14" x14ac:dyDescent="0.25">
      <c r="A310" s="15" t="str">
        <f t="shared" ca="1" si="64"/>
        <v>Filled region</v>
      </c>
      <c r="B310" s="16">
        <f t="shared" ca="1" si="64"/>
        <v>0</v>
      </c>
      <c r="C310" s="127" t="str">
        <f t="shared" ca="1" si="53"/>
        <v>IfcAnnotation</v>
      </c>
      <c r="D310" s="17" t="str">
        <f t="shared" ca="1" si="61"/>
        <v/>
      </c>
      <c r="E310" s="172" t="str">
        <f t="shared" ca="1" si="54"/>
        <v>&gt;&gt;</v>
      </c>
      <c r="F310" s="130" t="str">
        <f t="shared" ca="1" si="60"/>
        <v>IfcAnnotation</v>
      </c>
      <c r="G310" s="130" t="str">
        <f t="shared" ca="1" si="55"/>
        <v>Filled region</v>
      </c>
      <c r="H310" s="30"/>
      <c r="I310" s="30"/>
      <c r="J310" s="31"/>
      <c r="K310" s="31" t="str">
        <f t="shared" ca="1" si="56"/>
        <v/>
      </c>
      <c r="L310" s="168" t="str">
        <f t="shared" ca="1" si="57"/>
        <v/>
      </c>
      <c r="M310" s="169" t="str">
        <f t="shared" ca="1" si="58"/>
        <v>IfcAnnotation</v>
      </c>
      <c r="N310" s="170" t="str">
        <f t="shared" ca="1" si="59"/>
        <v>IfcAnnotation</v>
      </c>
    </row>
    <row r="311" spans="1:14" x14ac:dyDescent="0.25">
      <c r="A311" s="15" t="str">
        <f t="shared" ca="1" si="64"/>
        <v>Fire Alarm Devices</v>
      </c>
      <c r="B311" s="16">
        <f t="shared" ca="1" si="64"/>
        <v>0</v>
      </c>
      <c r="C311" s="127" t="str">
        <f t="shared" ca="1" si="53"/>
        <v>IfcSensor</v>
      </c>
      <c r="D311" s="17" t="str">
        <f t="shared" ca="1" si="61"/>
        <v/>
      </c>
      <c r="E311" s="172" t="str">
        <f t="shared" ca="1" si="54"/>
        <v>&gt;&gt;</v>
      </c>
      <c r="F311" s="130" t="str">
        <f t="shared" ca="1" si="60"/>
        <v>IfcSensor</v>
      </c>
      <c r="G311" s="130" t="str">
        <f t="shared" ca="1" si="55"/>
        <v>Fire Alarm Devices</v>
      </c>
      <c r="H311" s="30"/>
      <c r="I311" s="30"/>
      <c r="J311" s="31"/>
      <c r="K311" s="31" t="str">
        <f t="shared" ca="1" si="56"/>
        <v/>
      </c>
      <c r="L311" s="168" t="str">
        <f t="shared" ca="1" si="57"/>
        <v/>
      </c>
      <c r="M311" s="169" t="str">
        <f t="shared" ca="1" si="58"/>
        <v>IfcSensor</v>
      </c>
      <c r="N311" s="170" t="str">
        <f t="shared" ca="1" si="59"/>
        <v>IfcBuildingElementProxy</v>
      </c>
    </row>
    <row r="312" spans="1:14" x14ac:dyDescent="0.25">
      <c r="A312" s="15" t="str">
        <f t="shared" ca="1" si="64"/>
        <v>Fire Alarm Devices</v>
      </c>
      <c r="B312" s="16" t="str">
        <f t="shared" ca="1" si="64"/>
        <v>Bounding Boxes</v>
      </c>
      <c r="C312" s="127" t="str">
        <f t="shared" ca="1" si="53"/>
        <v>IfcSensor</v>
      </c>
      <c r="D312" s="17" t="str">
        <f t="shared" ca="1" si="61"/>
        <v/>
      </c>
      <c r="E312" s="172" t="str">
        <f t="shared" ca="1" si="54"/>
        <v>&gt;&gt;</v>
      </c>
      <c r="F312" s="130" t="str">
        <f t="shared" ca="1" si="60"/>
        <v>IfcSensor</v>
      </c>
      <c r="G312" s="130" t="str">
        <f t="shared" ca="1" si="55"/>
        <v>Fire Alarm DevicesBounding Boxes</v>
      </c>
      <c r="H312" s="30"/>
      <c r="I312" s="30"/>
      <c r="J312" s="31"/>
      <c r="K312" s="31" t="str">
        <f t="shared" ca="1" si="56"/>
        <v/>
      </c>
      <c r="L312" s="168" t="str">
        <f t="shared" ca="1" si="57"/>
        <v/>
      </c>
      <c r="M312" s="169" t="str">
        <f t="shared" ca="1" si="58"/>
        <v>IfcSensor</v>
      </c>
      <c r="N312" s="170" t="str">
        <f t="shared" ca="1" si="59"/>
        <v>IfcBuildingElementProxy</v>
      </c>
    </row>
    <row r="313" spans="1:14" x14ac:dyDescent="0.25">
      <c r="A313" s="15" t="str">
        <f t="shared" ca="1" si="64"/>
        <v>Fire Alarm Devices</v>
      </c>
      <c r="B313" s="16" t="str">
        <f t="shared" ca="1" si="64"/>
        <v>Clearance Zones</v>
      </c>
      <c r="C313" s="127" t="str">
        <f t="shared" ca="1" si="53"/>
        <v>IfcSensor</v>
      </c>
      <c r="D313" s="17" t="str">
        <f t="shared" ca="1" si="61"/>
        <v/>
      </c>
      <c r="E313" s="172" t="str">
        <f t="shared" ca="1" si="54"/>
        <v>&gt;&gt;</v>
      </c>
      <c r="F313" s="130" t="str">
        <f t="shared" ca="1" si="60"/>
        <v>IfcSensor</v>
      </c>
      <c r="G313" s="130" t="str">
        <f t="shared" ca="1" si="55"/>
        <v>Fire Alarm DevicesClearance Zones</v>
      </c>
      <c r="H313" s="30"/>
      <c r="I313" s="30"/>
      <c r="J313" s="31"/>
      <c r="K313" s="31" t="str">
        <f t="shared" ca="1" si="56"/>
        <v/>
      </c>
      <c r="L313" s="168" t="str">
        <f t="shared" ca="1" si="57"/>
        <v/>
      </c>
      <c r="M313" s="169" t="str">
        <f t="shared" ca="1" si="58"/>
        <v>IfcSensor</v>
      </c>
      <c r="N313" s="170" t="str">
        <f t="shared" ca="1" si="59"/>
        <v>IfcBuildingElementProxy</v>
      </c>
    </row>
    <row r="314" spans="1:14" x14ac:dyDescent="0.25">
      <c r="A314" s="15" t="str">
        <f t="shared" ca="1" si="64"/>
        <v>Fire Alarm Devices</v>
      </c>
      <c r="B314" s="16" t="str">
        <f t="shared" ca="1" si="64"/>
        <v>Connection Zones</v>
      </c>
      <c r="C314" s="127" t="str">
        <f t="shared" ca="1" si="53"/>
        <v>IfcSensor</v>
      </c>
      <c r="D314" s="17" t="str">
        <f t="shared" ca="1" si="61"/>
        <v/>
      </c>
      <c r="E314" s="172" t="str">
        <f t="shared" ca="1" si="54"/>
        <v>&gt;&gt;</v>
      </c>
      <c r="F314" s="130" t="str">
        <f t="shared" ca="1" si="60"/>
        <v>IfcSensor</v>
      </c>
      <c r="G314" s="130" t="str">
        <f t="shared" ca="1" si="55"/>
        <v>Fire Alarm DevicesConnection Zones</v>
      </c>
      <c r="H314" s="30"/>
      <c r="I314" s="30"/>
      <c r="J314" s="31"/>
      <c r="K314" s="31" t="str">
        <f t="shared" ca="1" si="56"/>
        <v/>
      </c>
      <c r="L314" s="168" t="str">
        <f t="shared" ca="1" si="57"/>
        <v/>
      </c>
      <c r="M314" s="169" t="str">
        <f t="shared" ca="1" si="58"/>
        <v>IfcSensor</v>
      </c>
      <c r="N314" s="170" t="str">
        <f t="shared" ca="1" si="59"/>
        <v>IfcBuildingElementProxy</v>
      </c>
    </row>
    <row r="315" spans="1:14" x14ac:dyDescent="0.25">
      <c r="A315" s="15" t="str">
        <f t="shared" ca="1" si="64"/>
        <v>Fire Alarm Devices</v>
      </c>
      <c r="B315" s="16" t="str">
        <f t="shared" ca="1" si="64"/>
        <v>Detection Zone 1</v>
      </c>
      <c r="C315" s="127" t="str">
        <f t="shared" ca="1" si="53"/>
        <v>IfcSensor</v>
      </c>
      <c r="D315" s="17" t="str">
        <f t="shared" ca="1" si="61"/>
        <v/>
      </c>
      <c r="E315" s="172" t="str">
        <f t="shared" ca="1" si="54"/>
        <v>&gt;&gt;</v>
      </c>
      <c r="F315" s="130" t="str">
        <f t="shared" ca="1" si="60"/>
        <v>IfcSensor</v>
      </c>
      <c r="G315" s="130" t="str">
        <f t="shared" ca="1" si="55"/>
        <v>Fire Alarm DevicesDetection Zone 1</v>
      </c>
      <c r="H315" s="30"/>
      <c r="I315" s="30"/>
      <c r="J315" s="31"/>
      <c r="K315" s="31" t="str">
        <f t="shared" ca="1" si="56"/>
        <v/>
      </c>
      <c r="L315" s="168" t="str">
        <f t="shared" ca="1" si="57"/>
        <v/>
      </c>
      <c r="M315" s="169" t="str">
        <f t="shared" ca="1" si="58"/>
        <v>IfcSensor</v>
      </c>
      <c r="N315" s="170" t="str">
        <f t="shared" ca="1" si="59"/>
        <v>IfcBuildingElementProxy</v>
      </c>
    </row>
    <row r="316" spans="1:14" x14ac:dyDescent="0.25">
      <c r="A316" s="15" t="str">
        <f t="shared" ca="1" si="64"/>
        <v>Fire Alarm Devices</v>
      </c>
      <c r="B316" s="16" t="str">
        <f t="shared" ca="1" si="64"/>
        <v>Detection Zone 2</v>
      </c>
      <c r="C316" s="127" t="str">
        <f t="shared" ca="1" si="53"/>
        <v>IfcSensor</v>
      </c>
      <c r="D316" s="17" t="str">
        <f t="shared" ca="1" si="61"/>
        <v/>
      </c>
      <c r="E316" s="172" t="str">
        <f t="shared" ca="1" si="54"/>
        <v>&gt;&gt;</v>
      </c>
      <c r="F316" s="130" t="str">
        <f t="shared" ca="1" si="60"/>
        <v>IfcSensor</v>
      </c>
      <c r="G316" s="130" t="str">
        <f t="shared" ca="1" si="55"/>
        <v>Fire Alarm DevicesDetection Zone 2</v>
      </c>
      <c r="H316" s="30"/>
      <c r="I316" s="30"/>
      <c r="J316" s="31"/>
      <c r="K316" s="31" t="str">
        <f t="shared" ca="1" si="56"/>
        <v/>
      </c>
      <c r="L316" s="168" t="str">
        <f t="shared" ca="1" si="57"/>
        <v/>
      </c>
      <c r="M316" s="169" t="str">
        <f t="shared" ca="1" si="58"/>
        <v>IfcSensor</v>
      </c>
      <c r="N316" s="170" t="str">
        <f t="shared" ca="1" si="59"/>
        <v>IfcBuildingElementProxy</v>
      </c>
    </row>
    <row r="317" spans="1:14" x14ac:dyDescent="0.25">
      <c r="A317" s="15" t="str">
        <f t="shared" ca="1" si="64"/>
        <v>Fire Alarm Devices</v>
      </c>
      <c r="B317" s="16" t="str">
        <f t="shared" ca="1" si="64"/>
        <v>Detection, Max Surface</v>
      </c>
      <c r="C317" s="127" t="str">
        <f t="shared" ca="1" si="53"/>
        <v>IfcSensor</v>
      </c>
      <c r="D317" s="17" t="str">
        <f t="shared" ca="1" si="61"/>
        <v/>
      </c>
      <c r="E317" s="172" t="str">
        <f t="shared" ca="1" si="54"/>
        <v>&gt;&gt;</v>
      </c>
      <c r="F317" s="130" t="str">
        <f t="shared" ca="1" si="60"/>
        <v>IfcSensor</v>
      </c>
      <c r="G317" s="130" t="str">
        <f t="shared" ca="1" si="55"/>
        <v>Fire Alarm DevicesDetection, Max Surface</v>
      </c>
      <c r="H317" s="30"/>
      <c r="I317" s="30"/>
      <c r="J317" s="31"/>
      <c r="K317" s="31" t="str">
        <f t="shared" ca="1" si="56"/>
        <v/>
      </c>
      <c r="L317" s="168" t="str">
        <f t="shared" ca="1" si="57"/>
        <v/>
      </c>
      <c r="M317" s="169" t="str">
        <f t="shared" ca="1" si="58"/>
        <v>IfcSensor</v>
      </c>
      <c r="N317" s="170" t="str">
        <f t="shared" ca="1" si="59"/>
        <v>IfcBuildingElementProxy</v>
      </c>
    </row>
    <row r="318" spans="1:14" x14ac:dyDescent="0.25">
      <c r="A318" s="15" t="str">
        <f t="shared" ca="1" si="64"/>
        <v>Fire Alarm Devices</v>
      </c>
      <c r="B318" s="16" t="str">
        <f t="shared" ca="1" si="64"/>
        <v>Devices</v>
      </c>
      <c r="C318" s="127" t="str">
        <f t="shared" ca="1" si="53"/>
        <v>IfcSensorType</v>
      </c>
      <c r="D318" s="17" t="str">
        <f t="shared" ca="1" si="61"/>
        <v/>
      </c>
      <c r="E318" s="172" t="str">
        <f t="shared" ca="1" si="54"/>
        <v>&gt;&gt;</v>
      </c>
      <c r="F318" s="130" t="str">
        <f t="shared" ca="1" si="60"/>
        <v>IfcSensorType</v>
      </c>
      <c r="G318" s="130" t="str">
        <f t="shared" ca="1" si="55"/>
        <v>Fire Alarm DevicesDevices</v>
      </c>
      <c r="H318" s="30"/>
      <c r="I318" s="30"/>
      <c r="J318" s="31"/>
      <c r="K318" s="31" t="str">
        <f t="shared" ca="1" si="56"/>
        <v/>
      </c>
      <c r="L318" s="168" t="str">
        <f t="shared" ca="1" si="57"/>
        <v/>
      </c>
      <c r="M318" s="169" t="str">
        <f t="shared" ca="1" si="58"/>
        <v>IfcSensorType</v>
      </c>
      <c r="N318" s="170" t="str">
        <f t="shared" ca="1" si="59"/>
        <v>IfcBuildingElementProxy</v>
      </c>
    </row>
    <row r="319" spans="1:14" x14ac:dyDescent="0.25">
      <c r="A319" s="15" t="str">
        <f t="shared" ca="1" si="64"/>
        <v>Fire Alarm Devices</v>
      </c>
      <c r="B319" s="16" t="str">
        <f t="shared" ca="1" si="64"/>
        <v>Hidden Lines</v>
      </c>
      <c r="C319" s="127" t="str">
        <f t="shared" ca="1" si="53"/>
        <v>IfcSensorType</v>
      </c>
      <c r="D319" s="17" t="str">
        <f t="shared" ca="1" si="61"/>
        <v/>
      </c>
      <c r="E319" s="172" t="str">
        <f t="shared" ca="1" si="54"/>
        <v>&gt;&gt;</v>
      </c>
      <c r="F319" s="130" t="str">
        <f t="shared" ca="1" si="60"/>
        <v>IfcSensorType</v>
      </c>
      <c r="G319" s="130" t="str">
        <f t="shared" ca="1" si="55"/>
        <v>Fire Alarm DevicesHidden Lines</v>
      </c>
      <c r="H319" s="30"/>
      <c r="I319" s="30"/>
      <c r="J319" s="31"/>
      <c r="K319" s="31" t="str">
        <f t="shared" ca="1" si="56"/>
        <v/>
      </c>
      <c r="L319" s="168" t="str">
        <f t="shared" ca="1" si="57"/>
        <v/>
      </c>
      <c r="M319" s="169" t="str">
        <f t="shared" ca="1" si="58"/>
        <v>IfcSensorType</v>
      </c>
      <c r="N319" s="170" t="str">
        <f t="shared" ca="1" si="59"/>
        <v>IfcBuildingElementProxy</v>
      </c>
    </row>
    <row r="320" spans="1:14" x14ac:dyDescent="0.25">
      <c r="A320" s="15" t="str">
        <f t="shared" ca="1" si="64"/>
        <v>Fire Alarm Devices</v>
      </c>
      <c r="B320" s="16" t="str">
        <f t="shared" ca="1" si="64"/>
        <v>Maintenance Zones</v>
      </c>
      <c r="C320" s="127" t="str">
        <f t="shared" ca="1" si="53"/>
        <v>IfcSensorType</v>
      </c>
      <c r="D320" s="17" t="str">
        <f t="shared" ca="1" si="61"/>
        <v/>
      </c>
      <c r="E320" s="172" t="str">
        <f t="shared" ca="1" si="54"/>
        <v>&gt;&gt;</v>
      </c>
      <c r="F320" s="130" t="str">
        <f t="shared" ca="1" si="60"/>
        <v>IfcSensorType</v>
      </c>
      <c r="G320" s="130" t="str">
        <f t="shared" ca="1" si="55"/>
        <v>Fire Alarm DevicesMaintenance Zones</v>
      </c>
      <c r="H320" s="30"/>
      <c r="I320" s="30"/>
      <c r="J320" s="31"/>
      <c r="K320" s="31" t="str">
        <f t="shared" ca="1" si="56"/>
        <v/>
      </c>
      <c r="L320" s="168" t="str">
        <f t="shared" ca="1" si="57"/>
        <v/>
      </c>
      <c r="M320" s="169" t="str">
        <f t="shared" ca="1" si="58"/>
        <v>IfcSensorType</v>
      </c>
      <c r="N320" s="170" t="str">
        <f t="shared" ca="1" si="59"/>
        <v>IfcBuildingElementProxy</v>
      </c>
    </row>
    <row r="321" spans="1:14" x14ac:dyDescent="0.25">
      <c r="A321" s="15" t="str">
        <f t="shared" ca="1" si="64"/>
        <v>Fire Alarm Devices</v>
      </c>
      <c r="B321" s="16" t="str">
        <f t="shared" ca="1" si="64"/>
        <v>Placement Zones</v>
      </c>
      <c r="C321" s="127" t="str">
        <f t="shared" ca="1" si="53"/>
        <v>IfcSensorType</v>
      </c>
      <c r="D321" s="17" t="str">
        <f t="shared" ca="1" si="61"/>
        <v/>
      </c>
      <c r="E321" s="172" t="str">
        <f t="shared" ca="1" si="54"/>
        <v>&gt;&gt;</v>
      </c>
      <c r="F321" s="130" t="str">
        <f t="shared" ca="1" si="60"/>
        <v>IfcSensorType</v>
      </c>
      <c r="G321" s="130" t="str">
        <f t="shared" ca="1" si="55"/>
        <v>Fire Alarm DevicesPlacement Zones</v>
      </c>
      <c r="H321" s="30"/>
      <c r="I321" s="30"/>
      <c r="J321" s="31"/>
      <c r="K321" s="31" t="str">
        <f t="shared" ca="1" si="56"/>
        <v/>
      </c>
      <c r="L321" s="168" t="str">
        <f t="shared" ca="1" si="57"/>
        <v/>
      </c>
      <c r="M321" s="169" t="str">
        <f t="shared" ca="1" si="58"/>
        <v>IfcSensorType</v>
      </c>
      <c r="N321" s="170" t="str">
        <f t="shared" ca="1" si="59"/>
        <v>IfcBuildingElementProxy</v>
      </c>
    </row>
    <row r="322" spans="1:14" x14ac:dyDescent="0.25">
      <c r="A322" s="15" t="str">
        <f t="shared" ca="1" si="64"/>
        <v>Flex Ducts</v>
      </c>
      <c r="B322" s="16">
        <f t="shared" ca="1" si="64"/>
        <v>0</v>
      </c>
      <c r="C322" s="127" t="str">
        <f t="shared" ca="1" si="53"/>
        <v>IfcDuctSegment</v>
      </c>
      <c r="D322" s="17" t="str">
        <f t="shared" ca="1" si="61"/>
        <v/>
      </c>
      <c r="E322" s="172" t="str">
        <f t="shared" ca="1" si="54"/>
        <v>&gt;&gt;</v>
      </c>
      <c r="F322" s="130" t="str">
        <f t="shared" ca="1" si="60"/>
        <v>IfcDuctSegment</v>
      </c>
      <c r="G322" s="130" t="str">
        <f t="shared" ca="1" si="55"/>
        <v>Flex Ducts</v>
      </c>
      <c r="H322" s="30"/>
      <c r="I322" s="30"/>
      <c r="J322" s="31"/>
      <c r="K322" s="31" t="str">
        <f t="shared" ca="1" si="56"/>
        <v/>
      </c>
      <c r="L322" s="168" t="str">
        <f t="shared" ca="1" si="57"/>
        <v/>
      </c>
      <c r="M322" s="169" t="str">
        <f t="shared" ca="1" si="58"/>
        <v>IfcDuctSegment</v>
      </c>
      <c r="N322" s="170" t="str">
        <f t="shared" ca="1" si="59"/>
        <v>IfcDuctSegment</v>
      </c>
    </row>
    <row r="323" spans="1:14" x14ac:dyDescent="0.25">
      <c r="A323" s="15" t="str">
        <f t="shared" ca="1" si="64"/>
        <v>Flex Ducts</v>
      </c>
      <c r="B323" s="16" t="str">
        <f t="shared" ca="1" si="64"/>
        <v>Center line</v>
      </c>
      <c r="C323" s="127" t="str">
        <f t="shared" ca="1" si="53"/>
        <v/>
      </c>
      <c r="D323" s="17" t="str">
        <f t="shared" ca="1" si="61"/>
        <v/>
      </c>
      <c r="E323" s="172" t="str">
        <f t="shared" ca="1" si="54"/>
        <v/>
      </c>
      <c r="F323" s="130" t="str">
        <f t="shared" ca="1" si="60"/>
        <v/>
      </c>
      <c r="G323" s="130" t="str">
        <f t="shared" ca="1" si="55"/>
        <v>Flex DuctsCenter line</v>
      </c>
      <c r="H323" s="30"/>
      <c r="I323" s="30"/>
      <c r="J323" s="31"/>
      <c r="K323" s="31" t="str">
        <f t="shared" ca="1" si="56"/>
        <v/>
      </c>
      <c r="L323" s="168" t="str">
        <f t="shared" ca="1" si="57"/>
        <v/>
      </c>
      <c r="M323" s="169" t="str">
        <f t="shared" ca="1" si="58"/>
        <v/>
      </c>
      <c r="N323" s="170" t="str">
        <f t="shared" ca="1" si="59"/>
        <v/>
      </c>
    </row>
    <row r="324" spans="1:14" x14ac:dyDescent="0.25">
      <c r="A324" s="15" t="str">
        <f t="shared" ca="1" si="64"/>
        <v>Flex Ducts</v>
      </c>
      <c r="B324" s="16" t="str">
        <f t="shared" ca="1" si="64"/>
        <v>Clearance Zones</v>
      </c>
      <c r="C324" s="127" t="str">
        <f t="shared" ca="1" si="53"/>
        <v>IfcAnnotation</v>
      </c>
      <c r="D324" s="17" t="str">
        <f t="shared" ca="1" si="61"/>
        <v/>
      </c>
      <c r="E324" s="172" t="str">
        <f t="shared" ca="1" si="54"/>
        <v>&gt;&gt;</v>
      </c>
      <c r="F324" s="130" t="str">
        <f t="shared" ca="1" si="60"/>
        <v>IfcAnnotation</v>
      </c>
      <c r="G324" s="130" t="str">
        <f t="shared" ca="1" si="55"/>
        <v>Flex DuctsClearance Zones</v>
      </c>
      <c r="H324" s="30"/>
      <c r="I324" s="30"/>
      <c r="J324" s="31"/>
      <c r="K324" s="31" t="str">
        <f t="shared" ca="1" si="56"/>
        <v/>
      </c>
      <c r="L324" s="168" t="str">
        <f t="shared" ca="1" si="57"/>
        <v/>
      </c>
      <c r="M324" s="169" t="str">
        <f t="shared" ca="1" si="58"/>
        <v>IfcAnnotation</v>
      </c>
      <c r="N324" s="170" t="str">
        <f t="shared" ca="1" si="59"/>
        <v/>
      </c>
    </row>
    <row r="325" spans="1:14" x14ac:dyDescent="0.25">
      <c r="A325" s="15" t="str">
        <f t="shared" ca="1" si="64"/>
        <v>Flex Ducts</v>
      </c>
      <c r="B325" s="16" t="str">
        <f t="shared" ca="1" si="64"/>
        <v>Pattern</v>
      </c>
      <c r="C325" s="127" t="str">
        <f t="shared" ca="1" si="53"/>
        <v>IfcAnnotation</v>
      </c>
      <c r="D325" s="17" t="str">
        <f t="shared" ca="1" si="61"/>
        <v/>
      </c>
      <c r="E325" s="172" t="str">
        <f t="shared" ca="1" si="54"/>
        <v>&gt;&gt;</v>
      </c>
      <c r="F325" s="130" t="str">
        <f t="shared" ca="1" si="60"/>
        <v>IfcAnnotation</v>
      </c>
      <c r="G325" s="130" t="str">
        <f t="shared" ca="1" si="55"/>
        <v>Flex DuctsPattern</v>
      </c>
      <c r="H325" s="30"/>
      <c r="I325" s="30"/>
      <c r="J325" s="31"/>
      <c r="K325" s="31" t="str">
        <f t="shared" ca="1" si="56"/>
        <v/>
      </c>
      <c r="L325" s="168" t="str">
        <f t="shared" ca="1" si="57"/>
        <v/>
      </c>
      <c r="M325" s="169" t="str">
        <f t="shared" ca="1" si="58"/>
        <v>IfcAnnotation</v>
      </c>
      <c r="N325" s="170" t="str">
        <f t="shared" ca="1" si="59"/>
        <v/>
      </c>
    </row>
    <row r="326" spans="1:14" x14ac:dyDescent="0.25">
      <c r="A326" s="15" t="str">
        <f t="shared" ca="1" si="64"/>
        <v>Flex Pipes</v>
      </c>
      <c r="B326" s="16">
        <f t="shared" ca="1" si="64"/>
        <v>0</v>
      </c>
      <c r="C326" s="127" t="str">
        <f t="shared" ca="1" si="53"/>
        <v>IfcPipeSegment</v>
      </c>
      <c r="D326" s="17" t="str">
        <f t="shared" ca="1" si="61"/>
        <v/>
      </c>
      <c r="E326" s="172" t="str">
        <f t="shared" ca="1" si="54"/>
        <v>&gt;&gt;</v>
      </c>
      <c r="F326" s="130" t="str">
        <f t="shared" ca="1" si="60"/>
        <v>IfcPipeSegment</v>
      </c>
      <c r="G326" s="130" t="str">
        <f t="shared" ca="1" si="55"/>
        <v>Flex Pipes</v>
      </c>
      <c r="H326" s="30"/>
      <c r="I326" s="30"/>
      <c r="J326" s="31"/>
      <c r="K326" s="31" t="str">
        <f t="shared" ca="1" si="56"/>
        <v/>
      </c>
      <c r="L326" s="168" t="str">
        <f t="shared" ca="1" si="57"/>
        <v/>
      </c>
      <c r="M326" s="169" t="str">
        <f t="shared" ca="1" si="58"/>
        <v>IfcPipeSegment</v>
      </c>
      <c r="N326" s="170" t="str">
        <f t="shared" ca="1" si="59"/>
        <v>IfcPipeSegment</v>
      </c>
    </row>
    <row r="327" spans="1:14" x14ac:dyDescent="0.25">
      <c r="A327" s="15" t="str">
        <f t="shared" ref="A327:B346" ca="1" si="65">INDIRECT(ADDRESS(ROW(),COLUMN(),1,1,exp_user),TRUE)</f>
        <v>Flex Pipes</v>
      </c>
      <c r="B327" s="16" t="str">
        <f t="shared" ca="1" si="65"/>
        <v>Center Line</v>
      </c>
      <c r="C327" s="127" t="str">
        <f t="shared" ref="C327:C390" ca="1" si="66">IF(A327=0,"",IF(H327&lt;&gt;"",H327,IF(K327=not,not,IF(L327=not,not,IF(AND(M327&lt;&gt;0,M327&lt;&gt;"",M327&lt;&gt;not),IF(NOT(ISERROR(FIND("/",M327,1))),LEFT(M327,FIND("/",M327,1)-1),M327),IF(NOT(ISERROR(FIND("/",N327,1))),LEFT(N327,FIND("/",N327,1)-1),N327))))))</f>
        <v/>
      </c>
      <c r="D327" s="17" t="str">
        <f t="shared" ca="1" si="61"/>
        <v/>
      </c>
      <c r="E327" s="172" t="str">
        <f t="shared" ref="E327:E390" ca="1" si="67">IF(AND(C327&lt;&gt;"",C327&lt;&gt;not,C327&lt;&gt;0),HYPERLINK(CONCATENATE(link4x0,IFERROR(VLOOKUP(C327,Entity,2,FALSE),""),link_Entity,LOWER(C327),".htm"),"&gt;&gt;"),"")</f>
        <v/>
      </c>
      <c r="F327" s="130" t="str">
        <f t="shared" ca="1" si="60"/>
        <v/>
      </c>
      <c r="G327" s="130" t="str">
        <f t="shared" ref="G327:G390" ca="1" si="68">IF(A327&lt;&gt;0,CONCATENATE(A327,IF(B327=0,"",B327)),"")</f>
        <v>Flex PipesCenter Line</v>
      </c>
      <c r="H327" s="30"/>
      <c r="I327" s="30"/>
      <c r="J327" s="31"/>
      <c r="K327" s="31" t="str">
        <f t="shared" ref="K327:K390" ca="1" si="69">IF(AND(K326=not,A327=A326),not,IF(J327=not,not,""))</f>
        <v/>
      </c>
      <c r="L327" s="168" t="str">
        <f t="shared" ref="L327:L390" ca="1" si="70">IFERROR(VLOOKUP(A327,exp_pre_sel,HLOOKUP(pre_sel_cat,exp_pre_sel,2,FALSE),FALSE),"")</f>
        <v/>
      </c>
      <c r="M327" s="169" t="str">
        <f t="shared" ref="M327:M390" ca="1" si="71">IFERROR(CONCATENATE(VLOOKUP($G327,Export_DRS,4,FALSE),IF(VLOOKUP($G327,Export_DRS,5,FALSE)&lt;&gt;"",CONCATENATE("/",VLOOKUP($G327,Export_DRS,5,FALSE)),"")),IF(AND(Export_DRS_andSub=yes,$A327=$A326),IF(M326=0,VLOOKUP(A327,A:N,10,FALSE),M326),""))</f>
        <v/>
      </c>
      <c r="N327" s="170" t="str">
        <f t="shared" ref="N327:N390" ca="1" si="72">IFERROR(CONCATENATE(VLOOKUP($G327,Export_AIA,4,FALSE),IF(VLOOKUP($G327,Export_AIA,5,FALSE)&lt;&gt;"",CONCATENATE("/",VLOOKUP($G327,Export_AIA,5,FALSE)),"")),IF(AND(Export_AIA_andSub=yes,$A327=$A326),IF(N326=0,VLOOKUP(A327,A:N,10,FALSE),N326),""))</f>
        <v/>
      </c>
    </row>
    <row r="328" spans="1:14" x14ac:dyDescent="0.25">
      <c r="A328" s="15" t="str">
        <f t="shared" ca="1" si="65"/>
        <v>Flex Pipes</v>
      </c>
      <c r="B328" s="16" t="str">
        <f t="shared" ca="1" si="65"/>
        <v>Clearance Zones</v>
      </c>
      <c r="C328" s="127" t="str">
        <f t="shared" ca="1" si="66"/>
        <v>IfcAnnotation</v>
      </c>
      <c r="D328" s="17" t="str">
        <f t="shared" ca="1" si="61"/>
        <v/>
      </c>
      <c r="E328" s="172" t="str">
        <f t="shared" ca="1" si="67"/>
        <v>&gt;&gt;</v>
      </c>
      <c r="F328" s="130" t="str">
        <f t="shared" ref="F328:F391" ca="1" si="73">CONCATENATE(C328,IF(D328&lt;&gt;"",CONCATENATE("/",D328),""),"")</f>
        <v>IfcAnnotation</v>
      </c>
      <c r="G328" s="130" t="str">
        <f t="shared" ca="1" si="68"/>
        <v>Flex PipesClearance Zones</v>
      </c>
      <c r="H328" s="30"/>
      <c r="I328" s="30"/>
      <c r="J328" s="31"/>
      <c r="K328" s="31" t="str">
        <f t="shared" ca="1" si="69"/>
        <v/>
      </c>
      <c r="L328" s="168" t="str">
        <f t="shared" ca="1" si="70"/>
        <v/>
      </c>
      <c r="M328" s="169" t="str">
        <f t="shared" ca="1" si="71"/>
        <v>IfcAnnotation</v>
      </c>
      <c r="N328" s="170" t="str">
        <f t="shared" ca="1" si="72"/>
        <v/>
      </c>
    </row>
    <row r="329" spans="1:14" x14ac:dyDescent="0.25">
      <c r="A329" s="15" t="str">
        <f t="shared" ca="1" si="65"/>
        <v>Flex Pipes</v>
      </c>
      <c r="B329" s="16" t="str">
        <f t="shared" ca="1" si="65"/>
        <v>Pattern</v>
      </c>
      <c r="C329" s="127" t="str">
        <f t="shared" ca="1" si="66"/>
        <v>IfcAnnotation</v>
      </c>
      <c r="D329" s="17" t="str">
        <f t="shared" ref="D329:D392" ca="1" si="74">IF(I329&lt;&gt;"",I329,IF(NOT(ISERROR(FIND("/",M329,1))),RIGHT(M329,LEN(M329)-FIND("/",M329,1)),IF(AND(M329="",NOT(ISERROR(FIND("/",N329,1)))),RIGHT(N329,LEN(N329)-FIND("/",N329,1)),"")))</f>
        <v/>
      </c>
      <c r="E329" s="172" t="str">
        <f t="shared" ca="1" si="67"/>
        <v>&gt;&gt;</v>
      </c>
      <c r="F329" s="130" t="str">
        <f t="shared" ca="1" si="73"/>
        <v>IfcAnnotation</v>
      </c>
      <c r="G329" s="130" t="str">
        <f t="shared" ca="1" si="68"/>
        <v>Flex PipesPattern</v>
      </c>
      <c r="H329" s="30"/>
      <c r="I329" s="30"/>
      <c r="J329" s="31"/>
      <c r="K329" s="31" t="str">
        <f t="shared" ca="1" si="69"/>
        <v/>
      </c>
      <c r="L329" s="168" t="str">
        <f t="shared" ca="1" si="70"/>
        <v/>
      </c>
      <c r="M329" s="169" t="str">
        <f t="shared" ca="1" si="71"/>
        <v>IfcAnnotation</v>
      </c>
      <c r="N329" s="170" t="str">
        <f t="shared" ca="1" si="72"/>
        <v/>
      </c>
    </row>
    <row r="330" spans="1:14" x14ac:dyDescent="0.25">
      <c r="A330" s="15" t="str">
        <f t="shared" ca="1" si="65"/>
        <v>Floors</v>
      </c>
      <c r="B330" s="16">
        <f t="shared" ca="1" si="65"/>
        <v>0</v>
      </c>
      <c r="C330" s="127" t="str">
        <f t="shared" ca="1" si="66"/>
        <v>IfcSlab</v>
      </c>
      <c r="D330" s="17" t="str">
        <f t="shared" ca="1" si="74"/>
        <v/>
      </c>
      <c r="E330" s="172" t="str">
        <f t="shared" ca="1" si="67"/>
        <v>&gt;&gt;</v>
      </c>
      <c r="F330" s="130" t="str">
        <f t="shared" ca="1" si="73"/>
        <v>IfcSlab</v>
      </c>
      <c r="G330" s="130" t="str">
        <f t="shared" ca="1" si="68"/>
        <v>Floors</v>
      </c>
      <c r="H330" s="30"/>
      <c r="I330" s="30"/>
      <c r="J330" s="31"/>
      <c r="K330" s="31" t="str">
        <f t="shared" ca="1" si="69"/>
        <v/>
      </c>
      <c r="L330" s="168" t="str">
        <f t="shared" ca="1" si="70"/>
        <v/>
      </c>
      <c r="M330" s="169" t="str">
        <f t="shared" ca="1" si="71"/>
        <v>IfcSlab</v>
      </c>
      <c r="N330" s="170" t="str">
        <f t="shared" ca="1" si="72"/>
        <v>IfcSlab</v>
      </c>
    </row>
    <row r="331" spans="1:14" x14ac:dyDescent="0.25">
      <c r="A331" s="15" t="str">
        <f t="shared" ca="1" si="65"/>
        <v>Floors</v>
      </c>
      <c r="B331" s="16" t="str">
        <f t="shared" ca="1" si="65"/>
        <v>Bounding Boxes</v>
      </c>
      <c r="C331" s="127" t="str">
        <f t="shared" ca="1" si="66"/>
        <v>IfcSlab</v>
      </c>
      <c r="D331" s="17" t="str">
        <f t="shared" ca="1" si="74"/>
        <v/>
      </c>
      <c r="E331" s="172" t="str">
        <f t="shared" ca="1" si="67"/>
        <v>&gt;&gt;</v>
      </c>
      <c r="F331" s="130" t="str">
        <f t="shared" ca="1" si="73"/>
        <v>IfcSlab</v>
      </c>
      <c r="G331" s="130" t="str">
        <f t="shared" ca="1" si="68"/>
        <v>FloorsBounding Boxes</v>
      </c>
      <c r="H331" s="30"/>
      <c r="I331" s="30"/>
      <c r="J331" s="31"/>
      <c r="K331" s="31" t="str">
        <f t="shared" ca="1" si="69"/>
        <v/>
      </c>
      <c r="L331" s="168" t="str">
        <f t="shared" ca="1" si="70"/>
        <v/>
      </c>
      <c r="M331" s="169" t="str">
        <f t="shared" ca="1" si="71"/>
        <v>IfcSlab</v>
      </c>
      <c r="N331" s="170" t="str">
        <f t="shared" ca="1" si="72"/>
        <v>IfcSlab</v>
      </c>
    </row>
    <row r="332" spans="1:14" x14ac:dyDescent="0.25">
      <c r="A332" s="15" t="str">
        <f t="shared" ca="1" si="65"/>
        <v>Floors</v>
      </c>
      <c r="B332" s="16" t="str">
        <f t="shared" ca="1" si="65"/>
        <v>Clearance Zones</v>
      </c>
      <c r="C332" s="127" t="str">
        <f t="shared" ca="1" si="66"/>
        <v>IfcSlab</v>
      </c>
      <c r="D332" s="17" t="str">
        <f t="shared" ca="1" si="74"/>
        <v/>
      </c>
      <c r="E332" s="172" t="str">
        <f t="shared" ca="1" si="67"/>
        <v>&gt;&gt;</v>
      </c>
      <c r="F332" s="130" t="str">
        <f t="shared" ca="1" si="73"/>
        <v>IfcSlab</v>
      </c>
      <c r="G332" s="130" t="str">
        <f t="shared" ca="1" si="68"/>
        <v>FloorsClearance Zones</v>
      </c>
      <c r="H332" s="30"/>
      <c r="I332" s="30"/>
      <c r="J332" s="31"/>
      <c r="K332" s="31" t="str">
        <f t="shared" ca="1" si="69"/>
        <v/>
      </c>
      <c r="L332" s="168" t="str">
        <f t="shared" ca="1" si="70"/>
        <v/>
      </c>
      <c r="M332" s="169" t="str">
        <f t="shared" ca="1" si="71"/>
        <v/>
      </c>
      <c r="N332" s="170" t="str">
        <f t="shared" ca="1" si="72"/>
        <v>IfcSlab</v>
      </c>
    </row>
    <row r="333" spans="1:14" x14ac:dyDescent="0.25">
      <c r="A333" s="15" t="str">
        <f t="shared" ca="1" si="65"/>
        <v>Floors</v>
      </c>
      <c r="B333" s="16" t="str">
        <f t="shared" ca="1" si="65"/>
        <v>Common Edges</v>
      </c>
      <c r="C333" s="127" t="str">
        <f t="shared" ca="1" si="66"/>
        <v/>
      </c>
      <c r="D333" s="17" t="str">
        <f t="shared" ca="1" si="74"/>
        <v/>
      </c>
      <c r="E333" s="172" t="str">
        <f t="shared" ca="1" si="67"/>
        <v/>
      </c>
      <c r="F333" s="130" t="str">
        <f t="shared" ca="1" si="73"/>
        <v/>
      </c>
      <c r="G333" s="130" t="str">
        <f t="shared" ca="1" si="68"/>
        <v>FloorsCommon Edges</v>
      </c>
      <c r="H333" s="30"/>
      <c r="I333" s="30"/>
      <c r="J333" s="31"/>
      <c r="K333" s="31" t="str">
        <f t="shared" ca="1" si="69"/>
        <v/>
      </c>
      <c r="L333" s="168" t="str">
        <f t="shared" ca="1" si="70"/>
        <v/>
      </c>
      <c r="M333" s="169" t="str">
        <f t="shared" ca="1" si="71"/>
        <v/>
      </c>
      <c r="N333" s="170" t="str">
        <f t="shared" ca="1" si="72"/>
        <v/>
      </c>
    </row>
    <row r="334" spans="1:14" x14ac:dyDescent="0.25">
      <c r="A334" s="15" t="str">
        <f t="shared" ca="1" si="65"/>
        <v>Floors</v>
      </c>
      <c r="B334" s="16" t="str">
        <f t="shared" ca="1" si="65"/>
        <v>Connection Zones</v>
      </c>
      <c r="C334" s="127" t="str">
        <f t="shared" ca="1" si="66"/>
        <v/>
      </c>
      <c r="D334" s="17" t="str">
        <f t="shared" ca="1" si="74"/>
        <v/>
      </c>
      <c r="E334" s="172" t="str">
        <f t="shared" ca="1" si="67"/>
        <v/>
      </c>
      <c r="F334" s="130" t="str">
        <f t="shared" ca="1" si="73"/>
        <v/>
      </c>
      <c r="G334" s="130" t="str">
        <f t="shared" ca="1" si="68"/>
        <v>FloorsConnection Zones</v>
      </c>
      <c r="H334" s="30"/>
      <c r="I334" s="30"/>
      <c r="J334" s="31"/>
      <c r="K334" s="31" t="str">
        <f t="shared" ca="1" si="69"/>
        <v/>
      </c>
      <c r="L334" s="168" t="str">
        <f t="shared" ca="1" si="70"/>
        <v/>
      </c>
      <c r="M334" s="169" t="str">
        <f t="shared" ca="1" si="71"/>
        <v/>
      </c>
      <c r="N334" s="170" t="str">
        <f t="shared" ca="1" si="72"/>
        <v/>
      </c>
    </row>
    <row r="335" spans="1:14" x14ac:dyDescent="0.25">
      <c r="A335" s="15" t="str">
        <f t="shared" ca="1" si="65"/>
        <v>Floors</v>
      </c>
      <c r="B335" s="16" t="str">
        <f t="shared" ca="1" si="65"/>
        <v>Cut Pattern</v>
      </c>
      <c r="C335" s="127" t="str">
        <f t="shared" ca="1" si="66"/>
        <v/>
      </c>
      <c r="D335" s="17" t="str">
        <f t="shared" ca="1" si="74"/>
        <v/>
      </c>
      <c r="E335" s="172" t="str">
        <f t="shared" ca="1" si="67"/>
        <v/>
      </c>
      <c r="F335" s="130" t="str">
        <f t="shared" ca="1" si="73"/>
        <v/>
      </c>
      <c r="G335" s="130" t="str">
        <f t="shared" ca="1" si="68"/>
        <v>FloorsCut Pattern</v>
      </c>
      <c r="H335" s="30"/>
      <c r="I335" s="30"/>
      <c r="J335" s="31"/>
      <c r="K335" s="31" t="str">
        <f t="shared" ca="1" si="69"/>
        <v/>
      </c>
      <c r="L335" s="168" t="str">
        <f t="shared" ca="1" si="70"/>
        <v/>
      </c>
      <c r="M335" s="169" t="str">
        <f t="shared" ca="1" si="71"/>
        <v/>
      </c>
      <c r="N335" s="170" t="str">
        <f t="shared" ca="1" si="72"/>
        <v/>
      </c>
    </row>
    <row r="336" spans="1:14" x14ac:dyDescent="0.25">
      <c r="A336" s="15" t="str">
        <f t="shared" ca="1" si="65"/>
        <v>Floors</v>
      </c>
      <c r="B336" s="16" t="str">
        <f t="shared" ca="1" si="65"/>
        <v>Finish 1 [4]</v>
      </c>
      <c r="C336" s="127" t="str">
        <f t="shared" ca="1" si="66"/>
        <v/>
      </c>
      <c r="D336" s="17" t="str">
        <f t="shared" ca="1" si="74"/>
        <v/>
      </c>
      <c r="E336" s="172" t="str">
        <f t="shared" ca="1" si="67"/>
        <v/>
      </c>
      <c r="F336" s="130" t="str">
        <f t="shared" ca="1" si="73"/>
        <v/>
      </c>
      <c r="G336" s="130" t="str">
        <f t="shared" ca="1" si="68"/>
        <v>FloorsFinish 1 [4]</v>
      </c>
      <c r="H336" s="30"/>
      <c r="I336" s="30"/>
      <c r="J336" s="31"/>
      <c r="K336" s="31" t="str">
        <f t="shared" ca="1" si="69"/>
        <v/>
      </c>
      <c r="L336" s="168" t="str">
        <f t="shared" ca="1" si="70"/>
        <v/>
      </c>
      <c r="M336" s="169" t="str">
        <f t="shared" ca="1" si="71"/>
        <v/>
      </c>
      <c r="N336" s="170" t="str">
        <f t="shared" ca="1" si="72"/>
        <v/>
      </c>
    </row>
    <row r="337" spans="1:14" x14ac:dyDescent="0.25">
      <c r="A337" s="15" t="str">
        <f t="shared" ca="1" si="65"/>
        <v>Floors</v>
      </c>
      <c r="B337" s="16" t="str">
        <f t="shared" ca="1" si="65"/>
        <v>Finish 2 [5]</v>
      </c>
      <c r="C337" s="127" t="str">
        <f t="shared" ca="1" si="66"/>
        <v/>
      </c>
      <c r="D337" s="17" t="str">
        <f t="shared" ca="1" si="74"/>
        <v/>
      </c>
      <c r="E337" s="172" t="str">
        <f t="shared" ca="1" si="67"/>
        <v/>
      </c>
      <c r="F337" s="130" t="str">
        <f t="shared" ca="1" si="73"/>
        <v/>
      </c>
      <c r="G337" s="130" t="str">
        <f t="shared" ca="1" si="68"/>
        <v>FloorsFinish 2 [5]</v>
      </c>
      <c r="H337" s="30"/>
      <c r="I337" s="30"/>
      <c r="J337" s="31"/>
      <c r="K337" s="31" t="str">
        <f t="shared" ca="1" si="69"/>
        <v/>
      </c>
      <c r="L337" s="168" t="str">
        <f t="shared" ca="1" si="70"/>
        <v/>
      </c>
      <c r="M337" s="169" t="str">
        <f t="shared" ca="1" si="71"/>
        <v/>
      </c>
      <c r="N337" s="170" t="str">
        <f t="shared" ca="1" si="72"/>
        <v/>
      </c>
    </row>
    <row r="338" spans="1:14" x14ac:dyDescent="0.25">
      <c r="A338" s="15" t="str">
        <f t="shared" ca="1" si="65"/>
        <v>Floors</v>
      </c>
      <c r="B338" s="16" t="str">
        <f t="shared" ca="1" si="65"/>
        <v>Hidden Lines</v>
      </c>
      <c r="C338" s="127" t="str">
        <f t="shared" ca="1" si="66"/>
        <v/>
      </c>
      <c r="D338" s="17" t="str">
        <f t="shared" ca="1" si="74"/>
        <v/>
      </c>
      <c r="E338" s="172" t="str">
        <f t="shared" ca="1" si="67"/>
        <v/>
      </c>
      <c r="F338" s="130" t="str">
        <f t="shared" ca="1" si="73"/>
        <v/>
      </c>
      <c r="G338" s="130" t="str">
        <f t="shared" ca="1" si="68"/>
        <v>FloorsHidden Lines</v>
      </c>
      <c r="H338" s="30"/>
      <c r="I338" s="30"/>
      <c r="J338" s="31"/>
      <c r="K338" s="31" t="str">
        <f t="shared" ca="1" si="69"/>
        <v/>
      </c>
      <c r="L338" s="168" t="str">
        <f t="shared" ca="1" si="70"/>
        <v/>
      </c>
      <c r="M338" s="169" t="str">
        <f t="shared" ca="1" si="71"/>
        <v/>
      </c>
      <c r="N338" s="170" t="str">
        <f t="shared" ca="1" si="72"/>
        <v/>
      </c>
    </row>
    <row r="339" spans="1:14" x14ac:dyDescent="0.25">
      <c r="A339" s="15" t="str">
        <f t="shared" ca="1" si="65"/>
        <v>Floors</v>
      </c>
      <c r="B339" s="16" t="str">
        <f t="shared" ca="1" si="65"/>
        <v>Interior Edges</v>
      </c>
      <c r="C339" s="127" t="str">
        <f t="shared" ca="1" si="66"/>
        <v/>
      </c>
      <c r="D339" s="17" t="str">
        <f t="shared" ca="1" si="74"/>
        <v/>
      </c>
      <c r="E339" s="172" t="str">
        <f t="shared" ca="1" si="67"/>
        <v/>
      </c>
      <c r="F339" s="130" t="str">
        <f t="shared" ca="1" si="73"/>
        <v/>
      </c>
      <c r="G339" s="130" t="str">
        <f t="shared" ca="1" si="68"/>
        <v>FloorsInterior Edges</v>
      </c>
      <c r="H339" s="30"/>
      <c r="I339" s="30"/>
      <c r="J339" s="31"/>
      <c r="K339" s="31" t="str">
        <f t="shared" ca="1" si="69"/>
        <v/>
      </c>
      <c r="L339" s="168" t="str">
        <f t="shared" ca="1" si="70"/>
        <v/>
      </c>
      <c r="M339" s="169" t="str">
        <f t="shared" ca="1" si="71"/>
        <v/>
      </c>
      <c r="N339" s="170" t="str">
        <f t="shared" ca="1" si="72"/>
        <v/>
      </c>
    </row>
    <row r="340" spans="1:14" x14ac:dyDescent="0.25">
      <c r="A340" s="15" t="str">
        <f t="shared" ca="1" si="65"/>
        <v>Floors</v>
      </c>
      <c r="B340" s="16" t="str">
        <f t="shared" ca="1" si="65"/>
        <v>Maintenance Zones</v>
      </c>
      <c r="C340" s="127" t="str">
        <f t="shared" ca="1" si="66"/>
        <v/>
      </c>
      <c r="D340" s="17" t="str">
        <f t="shared" ca="1" si="74"/>
        <v/>
      </c>
      <c r="E340" s="172" t="str">
        <f t="shared" ca="1" si="67"/>
        <v/>
      </c>
      <c r="F340" s="130" t="str">
        <f t="shared" ca="1" si="73"/>
        <v/>
      </c>
      <c r="G340" s="130" t="str">
        <f t="shared" ca="1" si="68"/>
        <v>FloorsMaintenance Zones</v>
      </c>
      <c r="H340" s="30"/>
      <c r="I340" s="30"/>
      <c r="J340" s="31"/>
      <c r="K340" s="31" t="str">
        <f t="shared" ca="1" si="69"/>
        <v/>
      </c>
      <c r="L340" s="168" t="str">
        <f t="shared" ca="1" si="70"/>
        <v/>
      </c>
      <c r="M340" s="169" t="str">
        <f t="shared" ca="1" si="71"/>
        <v/>
      </c>
      <c r="N340" s="170" t="str">
        <f t="shared" ca="1" si="72"/>
        <v/>
      </c>
    </row>
    <row r="341" spans="1:14" x14ac:dyDescent="0.25">
      <c r="A341" s="15" t="str">
        <f t="shared" ca="1" si="65"/>
        <v>Floors</v>
      </c>
      <c r="B341" s="16" t="str">
        <f t="shared" ca="1" si="65"/>
        <v>Membrane Layer</v>
      </c>
      <c r="C341" s="127" t="str">
        <f t="shared" ca="1" si="66"/>
        <v/>
      </c>
      <c r="D341" s="17" t="str">
        <f t="shared" ca="1" si="74"/>
        <v/>
      </c>
      <c r="E341" s="172" t="str">
        <f t="shared" ca="1" si="67"/>
        <v/>
      </c>
      <c r="F341" s="130" t="str">
        <f t="shared" ca="1" si="73"/>
        <v/>
      </c>
      <c r="G341" s="130" t="str">
        <f t="shared" ca="1" si="68"/>
        <v>FloorsMembrane Layer</v>
      </c>
      <c r="H341" s="30"/>
      <c r="I341" s="30"/>
      <c r="J341" s="31"/>
      <c r="K341" s="31" t="str">
        <f t="shared" ca="1" si="69"/>
        <v/>
      </c>
      <c r="L341" s="168" t="str">
        <f t="shared" ca="1" si="70"/>
        <v/>
      </c>
      <c r="M341" s="169" t="str">
        <f t="shared" ca="1" si="71"/>
        <v/>
      </c>
      <c r="N341" s="170" t="str">
        <f t="shared" ca="1" si="72"/>
        <v/>
      </c>
    </row>
    <row r="342" spans="1:14" x14ac:dyDescent="0.25">
      <c r="A342" s="15" t="str">
        <f t="shared" ca="1" si="65"/>
        <v>Floors</v>
      </c>
      <c r="B342" s="16" t="str">
        <f t="shared" ca="1" si="65"/>
        <v>Placement Zones</v>
      </c>
      <c r="C342" s="127" t="str">
        <f t="shared" ca="1" si="66"/>
        <v/>
      </c>
      <c r="D342" s="17" t="str">
        <f t="shared" ca="1" si="74"/>
        <v/>
      </c>
      <c r="E342" s="172" t="str">
        <f t="shared" ca="1" si="67"/>
        <v/>
      </c>
      <c r="F342" s="130" t="str">
        <f t="shared" ca="1" si="73"/>
        <v/>
      </c>
      <c r="G342" s="130" t="str">
        <f t="shared" ca="1" si="68"/>
        <v>FloorsPlacement Zones</v>
      </c>
      <c r="H342" s="30"/>
      <c r="I342" s="30"/>
      <c r="J342" s="31"/>
      <c r="K342" s="31" t="str">
        <f t="shared" ca="1" si="69"/>
        <v/>
      </c>
      <c r="L342" s="168" t="str">
        <f t="shared" ca="1" si="70"/>
        <v/>
      </c>
      <c r="M342" s="169" t="str">
        <f t="shared" ca="1" si="71"/>
        <v/>
      </c>
      <c r="N342" s="170" t="str">
        <f t="shared" ca="1" si="72"/>
        <v/>
      </c>
    </row>
    <row r="343" spans="1:14" x14ac:dyDescent="0.25">
      <c r="A343" s="15" t="str">
        <f t="shared" ca="1" si="65"/>
        <v>Floors</v>
      </c>
      <c r="B343" s="16" t="str">
        <f t="shared" ca="1" si="65"/>
        <v>Slab Edges</v>
      </c>
      <c r="C343" s="127" t="str">
        <f t="shared" ca="1" si="66"/>
        <v>IfcSlab</v>
      </c>
      <c r="D343" s="17" t="str">
        <f t="shared" ca="1" si="74"/>
        <v/>
      </c>
      <c r="E343" s="172" t="str">
        <f t="shared" ca="1" si="67"/>
        <v>&gt;&gt;</v>
      </c>
      <c r="F343" s="130" t="str">
        <f t="shared" ca="1" si="73"/>
        <v>IfcSlab</v>
      </c>
      <c r="G343" s="130" t="str">
        <f t="shared" ca="1" si="68"/>
        <v>FloorsSlab Edges</v>
      </c>
      <c r="H343" s="30"/>
      <c r="I343" s="30"/>
      <c r="J343" s="31"/>
      <c r="K343" s="31" t="str">
        <f t="shared" ca="1" si="69"/>
        <v/>
      </c>
      <c r="L343" s="168" t="str">
        <f t="shared" ca="1" si="70"/>
        <v/>
      </c>
      <c r="M343" s="169" t="str">
        <f t="shared" ca="1" si="71"/>
        <v>IfcSlab</v>
      </c>
      <c r="N343" s="170" t="str">
        <f t="shared" ca="1" si="72"/>
        <v>IfcBuildingElementProxy</v>
      </c>
    </row>
    <row r="344" spans="1:14" x14ac:dyDescent="0.25">
      <c r="A344" s="15" t="str">
        <f t="shared" ca="1" si="65"/>
        <v>Floors</v>
      </c>
      <c r="B344" s="16" t="str">
        <f t="shared" ca="1" si="65"/>
        <v>Structure [1]</v>
      </c>
      <c r="C344" s="127" t="str">
        <f t="shared" ca="1" si="66"/>
        <v/>
      </c>
      <c r="D344" s="17" t="str">
        <f t="shared" ca="1" si="74"/>
        <v/>
      </c>
      <c r="E344" s="172" t="str">
        <f t="shared" ca="1" si="67"/>
        <v/>
      </c>
      <c r="F344" s="130" t="str">
        <f t="shared" ca="1" si="73"/>
        <v/>
      </c>
      <c r="G344" s="130" t="str">
        <f t="shared" ca="1" si="68"/>
        <v>FloorsStructure [1]</v>
      </c>
      <c r="H344" s="30"/>
      <c r="I344" s="30"/>
      <c r="J344" s="31"/>
      <c r="K344" s="31" t="str">
        <f t="shared" ca="1" si="69"/>
        <v/>
      </c>
      <c r="L344" s="168" t="str">
        <f t="shared" ca="1" si="70"/>
        <v/>
      </c>
      <c r="M344" s="169" t="str">
        <f t="shared" ca="1" si="71"/>
        <v/>
      </c>
      <c r="N344" s="170" t="str">
        <f t="shared" ca="1" si="72"/>
        <v/>
      </c>
    </row>
    <row r="345" spans="1:14" x14ac:dyDescent="0.25">
      <c r="A345" s="15" t="str">
        <f t="shared" ca="1" si="65"/>
        <v>Floors</v>
      </c>
      <c r="B345" s="16" t="str">
        <f t="shared" ca="1" si="65"/>
        <v>Substrate [2]</v>
      </c>
      <c r="C345" s="127" t="str">
        <f t="shared" ca="1" si="66"/>
        <v/>
      </c>
      <c r="D345" s="17" t="str">
        <f t="shared" ca="1" si="74"/>
        <v/>
      </c>
      <c r="E345" s="172" t="str">
        <f t="shared" ca="1" si="67"/>
        <v/>
      </c>
      <c r="F345" s="130" t="str">
        <f t="shared" ca="1" si="73"/>
        <v/>
      </c>
      <c r="G345" s="130" t="str">
        <f t="shared" ca="1" si="68"/>
        <v>FloorsSubstrate [2]</v>
      </c>
      <c r="H345" s="30"/>
      <c r="I345" s="30"/>
      <c r="J345" s="31"/>
      <c r="K345" s="31" t="str">
        <f t="shared" ca="1" si="69"/>
        <v/>
      </c>
      <c r="L345" s="168" t="str">
        <f t="shared" ca="1" si="70"/>
        <v/>
      </c>
      <c r="M345" s="169" t="str">
        <f t="shared" ca="1" si="71"/>
        <v/>
      </c>
      <c r="N345" s="170" t="str">
        <f t="shared" ca="1" si="72"/>
        <v/>
      </c>
    </row>
    <row r="346" spans="1:14" x14ac:dyDescent="0.25">
      <c r="A346" s="15" t="str">
        <f t="shared" ca="1" si="65"/>
        <v>Floors</v>
      </c>
      <c r="B346" s="16" t="str">
        <f t="shared" ca="1" si="65"/>
        <v>Surface Pattern</v>
      </c>
      <c r="C346" s="127" t="str">
        <f t="shared" ca="1" si="66"/>
        <v>IfcSlab</v>
      </c>
      <c r="D346" s="17" t="str">
        <f t="shared" ca="1" si="74"/>
        <v/>
      </c>
      <c r="E346" s="172" t="str">
        <f t="shared" ca="1" si="67"/>
        <v>&gt;&gt;</v>
      </c>
      <c r="F346" s="130" t="str">
        <f t="shared" ca="1" si="73"/>
        <v>IfcSlab</v>
      </c>
      <c r="G346" s="130" t="str">
        <f t="shared" ca="1" si="68"/>
        <v>FloorsSurface Pattern</v>
      </c>
      <c r="H346" s="30"/>
      <c r="I346" s="30"/>
      <c r="J346" s="31"/>
      <c r="K346" s="31" t="str">
        <f t="shared" ca="1" si="69"/>
        <v/>
      </c>
      <c r="L346" s="168" t="str">
        <f t="shared" ca="1" si="70"/>
        <v/>
      </c>
      <c r="M346" s="169" t="str">
        <f t="shared" ca="1" si="71"/>
        <v>IfcSlab</v>
      </c>
      <c r="N346" s="170" t="str">
        <f t="shared" ca="1" si="72"/>
        <v>IfcSlab</v>
      </c>
    </row>
    <row r="347" spans="1:14" x14ac:dyDescent="0.25">
      <c r="A347" s="15" t="str">
        <f t="shared" ref="A347:B366" ca="1" si="75">INDIRECT(ADDRESS(ROW(),COLUMN(),1,1,exp_user),TRUE)</f>
        <v>Floors</v>
      </c>
      <c r="B347" s="16" t="str">
        <f t="shared" ca="1" si="75"/>
        <v>Thermal/Air Layer [3]</v>
      </c>
      <c r="C347" s="127" t="str">
        <f t="shared" ca="1" si="66"/>
        <v/>
      </c>
      <c r="D347" s="17" t="str">
        <f t="shared" ca="1" si="74"/>
        <v/>
      </c>
      <c r="E347" s="172" t="str">
        <f t="shared" ca="1" si="67"/>
        <v/>
      </c>
      <c r="F347" s="130" t="str">
        <f t="shared" ca="1" si="73"/>
        <v/>
      </c>
      <c r="G347" s="130" t="str">
        <f t="shared" ca="1" si="68"/>
        <v>FloorsThermal/Air Layer [3]</v>
      </c>
      <c r="H347" s="30"/>
      <c r="I347" s="30"/>
      <c r="J347" s="31"/>
      <c r="K347" s="31" t="str">
        <f t="shared" ca="1" si="69"/>
        <v/>
      </c>
      <c r="L347" s="168" t="str">
        <f t="shared" ca="1" si="70"/>
        <v/>
      </c>
      <c r="M347" s="169" t="str">
        <f t="shared" ca="1" si="71"/>
        <v/>
      </c>
      <c r="N347" s="170" t="str">
        <f t="shared" ca="1" si="72"/>
        <v/>
      </c>
    </row>
    <row r="348" spans="1:14" x14ac:dyDescent="0.25">
      <c r="A348" s="15" t="str">
        <f t="shared" ca="1" si="75"/>
        <v>Furniture</v>
      </c>
      <c r="B348" s="16">
        <f t="shared" ca="1" si="75"/>
        <v>0</v>
      </c>
      <c r="C348" s="127" t="str">
        <f t="shared" ca="1" si="66"/>
        <v>IfcFurniture</v>
      </c>
      <c r="D348" s="17" t="str">
        <f t="shared" ca="1" si="74"/>
        <v/>
      </c>
      <c r="E348" s="172" t="str">
        <f t="shared" ca="1" si="67"/>
        <v>&gt;&gt;</v>
      </c>
      <c r="F348" s="130" t="str">
        <f t="shared" ca="1" si="73"/>
        <v>IfcFurniture</v>
      </c>
      <c r="G348" s="130" t="str">
        <f t="shared" ca="1" si="68"/>
        <v>Furniture</v>
      </c>
      <c r="H348" s="30"/>
      <c r="I348" s="30"/>
      <c r="J348" s="31"/>
      <c r="K348" s="31" t="str">
        <f t="shared" ca="1" si="69"/>
        <v/>
      </c>
      <c r="L348" s="168" t="str">
        <f t="shared" ca="1" si="70"/>
        <v/>
      </c>
      <c r="M348" s="169" t="str">
        <f t="shared" ca="1" si="71"/>
        <v>IfcFurniture</v>
      </c>
      <c r="N348" s="170" t="str">
        <f t="shared" ca="1" si="72"/>
        <v>IfcFurniture</v>
      </c>
    </row>
    <row r="349" spans="1:14" x14ac:dyDescent="0.25">
      <c r="A349" s="15" t="str">
        <f t="shared" ca="1" si="75"/>
        <v>Furniture</v>
      </c>
      <c r="B349" s="16" t="str">
        <f t="shared" ca="1" si="75"/>
        <v>Bedding</v>
      </c>
      <c r="C349" s="127" t="str">
        <f t="shared" ca="1" si="66"/>
        <v>IfcFurnitureType</v>
      </c>
      <c r="D349" s="17" t="str">
        <f t="shared" ca="1" si="74"/>
        <v/>
      </c>
      <c r="E349" s="172" t="str">
        <f t="shared" ca="1" si="67"/>
        <v>&gt;&gt;</v>
      </c>
      <c r="F349" s="130" t="str">
        <f t="shared" ca="1" si="73"/>
        <v>IfcFurnitureType</v>
      </c>
      <c r="G349" s="130" t="str">
        <f t="shared" ca="1" si="68"/>
        <v>FurnitureBedding</v>
      </c>
      <c r="H349" s="30"/>
      <c r="I349" s="30"/>
      <c r="J349" s="31"/>
      <c r="K349" s="31" t="str">
        <f t="shared" ca="1" si="69"/>
        <v/>
      </c>
      <c r="L349" s="168" t="str">
        <f t="shared" ca="1" si="70"/>
        <v/>
      </c>
      <c r="M349" s="169" t="str">
        <f t="shared" ca="1" si="71"/>
        <v>IfcFurnitureType</v>
      </c>
      <c r="N349" s="170" t="str">
        <f t="shared" ca="1" si="72"/>
        <v>IfcFurniture</v>
      </c>
    </row>
    <row r="350" spans="1:14" x14ac:dyDescent="0.25">
      <c r="A350" s="15" t="str">
        <f t="shared" ca="1" si="75"/>
        <v>Furniture</v>
      </c>
      <c r="B350" s="16" t="str">
        <f t="shared" ca="1" si="75"/>
        <v>Bounding Boxes</v>
      </c>
      <c r="C350" s="127" t="str">
        <f t="shared" ca="1" si="66"/>
        <v>IfcFurnitureType</v>
      </c>
      <c r="D350" s="17" t="str">
        <f t="shared" ca="1" si="74"/>
        <v/>
      </c>
      <c r="E350" s="172" t="str">
        <f t="shared" ca="1" si="67"/>
        <v>&gt;&gt;</v>
      </c>
      <c r="F350" s="130" t="str">
        <f t="shared" ca="1" si="73"/>
        <v>IfcFurnitureType</v>
      </c>
      <c r="G350" s="130" t="str">
        <f t="shared" ca="1" si="68"/>
        <v>FurnitureBounding Boxes</v>
      </c>
      <c r="H350" s="30"/>
      <c r="I350" s="30"/>
      <c r="J350" s="31"/>
      <c r="K350" s="31" t="str">
        <f t="shared" ca="1" si="69"/>
        <v/>
      </c>
      <c r="L350" s="168" t="str">
        <f t="shared" ca="1" si="70"/>
        <v/>
      </c>
      <c r="M350" s="169" t="str">
        <f t="shared" ca="1" si="71"/>
        <v>IfcFurnitureType</v>
      </c>
      <c r="N350" s="170" t="str">
        <f t="shared" ca="1" si="72"/>
        <v>IfcFurniture</v>
      </c>
    </row>
    <row r="351" spans="1:14" x14ac:dyDescent="0.25">
      <c r="A351" s="15" t="str">
        <f t="shared" ca="1" si="75"/>
        <v>Furniture</v>
      </c>
      <c r="B351" s="16" t="str">
        <f t="shared" ca="1" si="75"/>
        <v>Clearance Zones</v>
      </c>
      <c r="C351" s="127" t="str">
        <f t="shared" ca="1" si="66"/>
        <v>IfcAnnotation</v>
      </c>
      <c r="D351" s="17" t="str">
        <f t="shared" ca="1" si="74"/>
        <v/>
      </c>
      <c r="E351" s="172" t="str">
        <f t="shared" ca="1" si="67"/>
        <v>&gt;&gt;</v>
      </c>
      <c r="F351" s="130" t="str">
        <f t="shared" ca="1" si="73"/>
        <v>IfcAnnotation</v>
      </c>
      <c r="G351" s="130" t="str">
        <f t="shared" ca="1" si="68"/>
        <v>FurnitureClearance Zones</v>
      </c>
      <c r="H351" s="30"/>
      <c r="I351" s="30"/>
      <c r="J351" s="31"/>
      <c r="K351" s="31" t="str">
        <f t="shared" ca="1" si="69"/>
        <v/>
      </c>
      <c r="L351" s="168" t="str">
        <f t="shared" ca="1" si="70"/>
        <v/>
      </c>
      <c r="M351" s="169" t="str">
        <f t="shared" ca="1" si="71"/>
        <v>IfcAnnotation</v>
      </c>
      <c r="N351" s="170" t="str">
        <f t="shared" ca="1" si="72"/>
        <v>IfcFurniture</v>
      </c>
    </row>
    <row r="352" spans="1:14" x14ac:dyDescent="0.25">
      <c r="A352" s="15" t="str">
        <f t="shared" ca="1" si="75"/>
        <v>Furniture</v>
      </c>
      <c r="B352" s="16" t="str">
        <f t="shared" ca="1" si="75"/>
        <v>Connection Zones</v>
      </c>
      <c r="C352" s="127" t="str">
        <f t="shared" ca="1" si="66"/>
        <v>IfcAnnotation</v>
      </c>
      <c r="D352" s="17" t="str">
        <f t="shared" ca="1" si="74"/>
        <v/>
      </c>
      <c r="E352" s="172" t="str">
        <f t="shared" ca="1" si="67"/>
        <v>&gt;&gt;</v>
      </c>
      <c r="F352" s="130" t="str">
        <f t="shared" ca="1" si="73"/>
        <v>IfcAnnotation</v>
      </c>
      <c r="G352" s="130" t="str">
        <f t="shared" ca="1" si="68"/>
        <v>FurnitureConnection Zones</v>
      </c>
      <c r="H352" s="30"/>
      <c r="I352" s="30"/>
      <c r="J352" s="31"/>
      <c r="K352" s="31" t="str">
        <f t="shared" ca="1" si="69"/>
        <v/>
      </c>
      <c r="L352" s="168" t="str">
        <f t="shared" ca="1" si="70"/>
        <v/>
      </c>
      <c r="M352" s="169" t="str">
        <f t="shared" ca="1" si="71"/>
        <v>IfcAnnotation</v>
      </c>
      <c r="N352" s="170" t="str">
        <f t="shared" ca="1" si="72"/>
        <v>IfcFurniture</v>
      </c>
    </row>
    <row r="353" spans="1:14" x14ac:dyDescent="0.25">
      <c r="A353" s="15" t="str">
        <f t="shared" ca="1" si="75"/>
        <v>Furniture</v>
      </c>
      <c r="B353" s="16" t="str">
        <f t="shared" ca="1" si="75"/>
        <v>Drawers / Dressers</v>
      </c>
      <c r="C353" s="127" t="str">
        <f t="shared" ca="1" si="66"/>
        <v>IfcFurniture</v>
      </c>
      <c r="D353" s="17" t="str">
        <f t="shared" ca="1" si="74"/>
        <v/>
      </c>
      <c r="E353" s="172" t="str">
        <f t="shared" ca="1" si="67"/>
        <v>&gt;&gt;</v>
      </c>
      <c r="F353" s="130" t="str">
        <f t="shared" ca="1" si="73"/>
        <v>IfcFurniture</v>
      </c>
      <c r="G353" s="130" t="str">
        <f t="shared" ca="1" si="68"/>
        <v>FurnitureDrawers / Dressers</v>
      </c>
      <c r="H353" s="30"/>
      <c r="I353" s="30"/>
      <c r="J353" s="31"/>
      <c r="K353" s="31" t="str">
        <f t="shared" ca="1" si="69"/>
        <v/>
      </c>
      <c r="L353" s="168" t="str">
        <f t="shared" ca="1" si="70"/>
        <v/>
      </c>
      <c r="M353" s="169" t="str">
        <f t="shared" ca="1" si="71"/>
        <v/>
      </c>
      <c r="N353" s="170" t="str">
        <f t="shared" ca="1" si="72"/>
        <v>IfcFurniture</v>
      </c>
    </row>
    <row r="354" spans="1:14" x14ac:dyDescent="0.25">
      <c r="A354" s="15" t="str">
        <f t="shared" ca="1" si="75"/>
        <v>Furniture</v>
      </c>
      <c r="B354" s="16" t="str">
        <f t="shared" ca="1" si="75"/>
        <v>Hidden Lines</v>
      </c>
      <c r="C354" s="127" t="str">
        <f t="shared" ca="1" si="66"/>
        <v/>
      </c>
      <c r="D354" s="17" t="str">
        <f t="shared" ca="1" si="74"/>
        <v/>
      </c>
      <c r="E354" s="172" t="str">
        <f t="shared" ca="1" si="67"/>
        <v/>
      </c>
      <c r="F354" s="130" t="str">
        <f t="shared" ca="1" si="73"/>
        <v/>
      </c>
      <c r="G354" s="130" t="str">
        <f t="shared" ca="1" si="68"/>
        <v>FurnitureHidden Lines</v>
      </c>
      <c r="H354" s="30"/>
      <c r="I354" s="30"/>
      <c r="J354" s="31"/>
      <c r="K354" s="31" t="str">
        <f t="shared" ca="1" si="69"/>
        <v/>
      </c>
      <c r="L354" s="168" t="str">
        <f t="shared" ca="1" si="70"/>
        <v/>
      </c>
      <c r="M354" s="169" t="str">
        <f t="shared" ca="1" si="71"/>
        <v/>
      </c>
      <c r="N354" s="170" t="str">
        <f t="shared" ca="1" si="72"/>
        <v/>
      </c>
    </row>
    <row r="355" spans="1:14" x14ac:dyDescent="0.25">
      <c r="A355" s="15" t="str">
        <f t="shared" ca="1" si="75"/>
        <v>Furniture</v>
      </c>
      <c r="B355" s="16" t="str">
        <f t="shared" ca="1" si="75"/>
        <v>Maintenance Zones</v>
      </c>
      <c r="C355" s="127" t="str">
        <f t="shared" ca="1" si="66"/>
        <v/>
      </c>
      <c r="D355" s="17" t="str">
        <f t="shared" ca="1" si="74"/>
        <v/>
      </c>
      <c r="E355" s="172" t="str">
        <f t="shared" ca="1" si="67"/>
        <v/>
      </c>
      <c r="F355" s="130" t="str">
        <f t="shared" ca="1" si="73"/>
        <v/>
      </c>
      <c r="G355" s="130" t="str">
        <f t="shared" ca="1" si="68"/>
        <v>FurnitureMaintenance Zones</v>
      </c>
      <c r="H355" s="30"/>
      <c r="I355" s="30"/>
      <c r="J355" s="31"/>
      <c r="K355" s="31" t="str">
        <f t="shared" ca="1" si="69"/>
        <v/>
      </c>
      <c r="L355" s="168" t="str">
        <f t="shared" ca="1" si="70"/>
        <v/>
      </c>
      <c r="M355" s="169" t="str">
        <f t="shared" ca="1" si="71"/>
        <v/>
      </c>
      <c r="N355" s="170" t="str">
        <f t="shared" ca="1" si="72"/>
        <v/>
      </c>
    </row>
    <row r="356" spans="1:14" x14ac:dyDescent="0.25">
      <c r="A356" s="15" t="str">
        <f t="shared" ca="1" si="75"/>
        <v>Furniture</v>
      </c>
      <c r="B356" s="16" t="str">
        <f t="shared" ca="1" si="75"/>
        <v>Outdoor Furniture</v>
      </c>
      <c r="C356" s="127" t="str">
        <f t="shared" ca="1" si="66"/>
        <v>IfcFurnitureType</v>
      </c>
      <c r="D356" s="17" t="str">
        <f t="shared" ca="1" si="74"/>
        <v/>
      </c>
      <c r="E356" s="172" t="str">
        <f t="shared" ca="1" si="67"/>
        <v>&gt;&gt;</v>
      </c>
      <c r="F356" s="130" t="str">
        <f t="shared" ca="1" si="73"/>
        <v>IfcFurnitureType</v>
      </c>
      <c r="G356" s="130" t="str">
        <f t="shared" ca="1" si="68"/>
        <v>FurnitureOutdoor Furniture</v>
      </c>
      <c r="H356" s="30"/>
      <c r="I356" s="30"/>
      <c r="J356" s="31"/>
      <c r="K356" s="31" t="str">
        <f t="shared" ca="1" si="69"/>
        <v/>
      </c>
      <c r="L356" s="168" t="str">
        <f t="shared" ca="1" si="70"/>
        <v/>
      </c>
      <c r="M356" s="169" t="str">
        <f t="shared" ca="1" si="71"/>
        <v>IfcFurnitureType</v>
      </c>
      <c r="N356" s="170" t="str">
        <f t="shared" ca="1" si="72"/>
        <v/>
      </c>
    </row>
    <row r="357" spans="1:14" x14ac:dyDescent="0.25">
      <c r="A357" s="15" t="str">
        <f t="shared" ca="1" si="75"/>
        <v>Furniture</v>
      </c>
      <c r="B357" s="16" t="str">
        <f t="shared" ca="1" si="75"/>
        <v>Placement Zones</v>
      </c>
      <c r="C357" s="127" t="str">
        <f t="shared" ca="1" si="66"/>
        <v>IfcFurnitureType</v>
      </c>
      <c r="D357" s="17" t="str">
        <f t="shared" ca="1" si="74"/>
        <v/>
      </c>
      <c r="E357" s="172" t="str">
        <f t="shared" ca="1" si="67"/>
        <v>&gt;&gt;</v>
      </c>
      <c r="F357" s="130" t="str">
        <f t="shared" ca="1" si="73"/>
        <v>IfcFurnitureType</v>
      </c>
      <c r="G357" s="130" t="str">
        <f t="shared" ca="1" si="68"/>
        <v>FurniturePlacement Zones</v>
      </c>
      <c r="H357" s="30"/>
      <c r="I357" s="30"/>
      <c r="J357" s="31"/>
      <c r="K357" s="31" t="str">
        <f t="shared" ca="1" si="69"/>
        <v/>
      </c>
      <c r="L357" s="168" t="str">
        <f t="shared" ca="1" si="70"/>
        <v/>
      </c>
      <c r="M357" s="169" t="str">
        <f t="shared" ca="1" si="71"/>
        <v>IfcFurnitureType</v>
      </c>
      <c r="N357" s="170" t="str">
        <f t="shared" ca="1" si="72"/>
        <v/>
      </c>
    </row>
    <row r="358" spans="1:14" x14ac:dyDescent="0.25">
      <c r="A358" s="15" t="str">
        <f t="shared" ca="1" si="75"/>
        <v>Furniture</v>
      </c>
      <c r="B358" s="16" t="str">
        <f t="shared" ca="1" si="75"/>
        <v>Seating_Fixed</v>
      </c>
      <c r="C358" s="127" t="str">
        <f t="shared" ca="1" si="66"/>
        <v>IfcFurnitureType</v>
      </c>
      <c r="D358" s="17" t="str">
        <f t="shared" ca="1" si="74"/>
        <v/>
      </c>
      <c r="E358" s="172" t="str">
        <f t="shared" ca="1" si="67"/>
        <v>&gt;&gt;</v>
      </c>
      <c r="F358" s="130" t="str">
        <f t="shared" ca="1" si="73"/>
        <v>IfcFurnitureType</v>
      </c>
      <c r="G358" s="130" t="str">
        <f t="shared" ca="1" si="68"/>
        <v>FurnitureSeating_Fixed</v>
      </c>
      <c r="H358" s="30"/>
      <c r="I358" s="30"/>
      <c r="J358" s="31"/>
      <c r="K358" s="31" t="str">
        <f t="shared" ca="1" si="69"/>
        <v/>
      </c>
      <c r="L358" s="168" t="str">
        <f t="shared" ca="1" si="70"/>
        <v/>
      </c>
      <c r="M358" s="169" t="str">
        <f t="shared" ca="1" si="71"/>
        <v>IfcFurnitureType</v>
      </c>
      <c r="N358" s="170" t="str">
        <f t="shared" ca="1" si="72"/>
        <v/>
      </c>
    </row>
    <row r="359" spans="1:14" x14ac:dyDescent="0.25">
      <c r="A359" s="15" t="str">
        <f t="shared" ca="1" si="75"/>
        <v>Furniture</v>
      </c>
      <c r="B359" s="16" t="str">
        <f t="shared" ca="1" si="75"/>
        <v>Seating_Freestanding</v>
      </c>
      <c r="C359" s="127" t="str">
        <f t="shared" ca="1" si="66"/>
        <v>IfcFurnitureType</v>
      </c>
      <c r="D359" s="17" t="str">
        <f t="shared" ca="1" si="74"/>
        <v/>
      </c>
      <c r="E359" s="172" t="str">
        <f t="shared" ca="1" si="67"/>
        <v>&gt;&gt;</v>
      </c>
      <c r="F359" s="130" t="str">
        <f t="shared" ca="1" si="73"/>
        <v>IfcFurnitureType</v>
      </c>
      <c r="G359" s="130" t="str">
        <f t="shared" ca="1" si="68"/>
        <v>FurnitureSeating_Freestanding</v>
      </c>
      <c r="H359" s="30"/>
      <c r="I359" s="30"/>
      <c r="J359" s="31"/>
      <c r="K359" s="31" t="str">
        <f t="shared" ca="1" si="69"/>
        <v/>
      </c>
      <c r="L359" s="168" t="str">
        <f t="shared" ca="1" si="70"/>
        <v/>
      </c>
      <c r="M359" s="169" t="str">
        <f t="shared" ca="1" si="71"/>
        <v>IfcFurnitureType</v>
      </c>
      <c r="N359" s="170" t="str">
        <f t="shared" ca="1" si="72"/>
        <v/>
      </c>
    </row>
    <row r="360" spans="1:14" x14ac:dyDescent="0.25">
      <c r="A360" s="15" t="str">
        <f t="shared" ca="1" si="75"/>
        <v>Furniture</v>
      </c>
      <c r="B360" s="16" t="str">
        <f t="shared" ca="1" si="75"/>
        <v>Shelving</v>
      </c>
      <c r="C360" s="127" t="str">
        <f t="shared" ca="1" si="66"/>
        <v>IfcFurnitureType</v>
      </c>
      <c r="D360" s="17" t="str">
        <f t="shared" ca="1" si="74"/>
        <v/>
      </c>
      <c r="E360" s="172" t="str">
        <f t="shared" ca="1" si="67"/>
        <v>&gt;&gt;</v>
      </c>
      <c r="F360" s="130" t="str">
        <f t="shared" ca="1" si="73"/>
        <v>IfcFurnitureType</v>
      </c>
      <c r="G360" s="130" t="str">
        <f t="shared" ca="1" si="68"/>
        <v>FurnitureShelving</v>
      </c>
      <c r="H360" s="30"/>
      <c r="I360" s="30"/>
      <c r="J360" s="31"/>
      <c r="K360" s="31" t="str">
        <f t="shared" ca="1" si="69"/>
        <v/>
      </c>
      <c r="L360" s="168" t="str">
        <f t="shared" ca="1" si="70"/>
        <v/>
      </c>
      <c r="M360" s="169" t="str">
        <f t="shared" ca="1" si="71"/>
        <v>IfcFurnitureType</v>
      </c>
      <c r="N360" s="170" t="str">
        <f t="shared" ca="1" si="72"/>
        <v/>
      </c>
    </row>
    <row r="361" spans="1:14" x14ac:dyDescent="0.25">
      <c r="A361" s="15" t="str">
        <f t="shared" ca="1" si="75"/>
        <v>Furniture</v>
      </c>
      <c r="B361" s="16" t="str">
        <f t="shared" ca="1" si="75"/>
        <v>Tables_Fixed</v>
      </c>
      <c r="C361" s="127" t="str">
        <f t="shared" ca="1" si="66"/>
        <v>IfcFurnitureType</v>
      </c>
      <c r="D361" s="17" t="str">
        <f t="shared" ca="1" si="74"/>
        <v/>
      </c>
      <c r="E361" s="172" t="str">
        <f t="shared" ca="1" si="67"/>
        <v>&gt;&gt;</v>
      </c>
      <c r="F361" s="130" t="str">
        <f t="shared" ca="1" si="73"/>
        <v>IfcFurnitureType</v>
      </c>
      <c r="G361" s="130" t="str">
        <f t="shared" ca="1" si="68"/>
        <v>FurnitureTables_Fixed</v>
      </c>
      <c r="H361" s="30"/>
      <c r="I361" s="30"/>
      <c r="J361" s="31"/>
      <c r="K361" s="31" t="str">
        <f t="shared" ca="1" si="69"/>
        <v/>
      </c>
      <c r="L361" s="168" t="str">
        <f t="shared" ca="1" si="70"/>
        <v/>
      </c>
      <c r="M361" s="169" t="str">
        <f t="shared" ca="1" si="71"/>
        <v>IfcFurnitureType</v>
      </c>
      <c r="N361" s="170" t="str">
        <f t="shared" ca="1" si="72"/>
        <v/>
      </c>
    </row>
    <row r="362" spans="1:14" x14ac:dyDescent="0.25">
      <c r="A362" s="15" t="str">
        <f t="shared" ca="1" si="75"/>
        <v>Furniture</v>
      </c>
      <c r="B362" s="16" t="str">
        <f t="shared" ca="1" si="75"/>
        <v>Tables_Freestanding</v>
      </c>
      <c r="C362" s="127" t="str">
        <f t="shared" ca="1" si="66"/>
        <v>IfcFurnitureType</v>
      </c>
      <c r="D362" s="17" t="str">
        <f t="shared" ca="1" si="74"/>
        <v/>
      </c>
      <c r="E362" s="172" t="str">
        <f t="shared" ca="1" si="67"/>
        <v>&gt;&gt;</v>
      </c>
      <c r="F362" s="130" t="str">
        <f t="shared" ca="1" si="73"/>
        <v>IfcFurnitureType</v>
      </c>
      <c r="G362" s="130" t="str">
        <f t="shared" ca="1" si="68"/>
        <v>FurnitureTables_Freestanding</v>
      </c>
      <c r="H362" s="30"/>
      <c r="I362" s="30"/>
      <c r="J362" s="31"/>
      <c r="K362" s="31" t="str">
        <f t="shared" ca="1" si="69"/>
        <v/>
      </c>
      <c r="L362" s="168" t="str">
        <f t="shared" ca="1" si="70"/>
        <v/>
      </c>
      <c r="M362" s="169" t="str">
        <f t="shared" ca="1" si="71"/>
        <v>IfcFurnitureType</v>
      </c>
      <c r="N362" s="170" t="str">
        <f t="shared" ca="1" si="72"/>
        <v/>
      </c>
    </row>
    <row r="363" spans="1:14" x14ac:dyDescent="0.25">
      <c r="A363" s="15" t="str">
        <f t="shared" ca="1" si="75"/>
        <v>Furniture Systems</v>
      </c>
      <c r="B363" s="16">
        <f t="shared" ca="1" si="75"/>
        <v>0</v>
      </c>
      <c r="C363" s="127" t="str">
        <f t="shared" ca="1" si="66"/>
        <v>IfcFurnitureType</v>
      </c>
      <c r="D363" s="17" t="str">
        <f t="shared" ca="1" si="74"/>
        <v/>
      </c>
      <c r="E363" s="172" t="str">
        <f t="shared" ca="1" si="67"/>
        <v>&gt;&gt;</v>
      </c>
      <c r="F363" s="130" t="str">
        <f t="shared" ca="1" si="73"/>
        <v>IfcFurnitureType</v>
      </c>
      <c r="G363" s="130" t="str">
        <f t="shared" ca="1" si="68"/>
        <v>Furniture Systems</v>
      </c>
      <c r="H363" s="30"/>
      <c r="I363" s="30"/>
      <c r="J363" s="31"/>
      <c r="K363" s="31" t="str">
        <f t="shared" ca="1" si="69"/>
        <v/>
      </c>
      <c r="L363" s="168" t="str">
        <f t="shared" ca="1" si="70"/>
        <v/>
      </c>
      <c r="M363" s="169" t="str">
        <f t="shared" ca="1" si="71"/>
        <v>IfcFurnitureType</v>
      </c>
      <c r="N363" s="170" t="str">
        <f t="shared" ca="1" si="72"/>
        <v>IfcSystemFurnitureElement</v>
      </c>
    </row>
    <row r="364" spans="1:14" x14ac:dyDescent="0.25">
      <c r="A364" s="15" t="str">
        <f t="shared" ca="1" si="75"/>
        <v>Furniture Systems</v>
      </c>
      <c r="B364" s="16" t="str">
        <f t="shared" ca="1" si="75"/>
        <v>Bounding Boxes</v>
      </c>
      <c r="C364" s="127" t="str">
        <f t="shared" ca="1" si="66"/>
        <v>IfcFurnitureType</v>
      </c>
      <c r="D364" s="17" t="str">
        <f t="shared" ca="1" si="74"/>
        <v/>
      </c>
      <c r="E364" s="172" t="str">
        <f t="shared" ca="1" si="67"/>
        <v>&gt;&gt;</v>
      </c>
      <c r="F364" s="130" t="str">
        <f t="shared" ca="1" si="73"/>
        <v>IfcFurnitureType</v>
      </c>
      <c r="G364" s="130" t="str">
        <f t="shared" ca="1" si="68"/>
        <v>Furniture SystemsBounding Boxes</v>
      </c>
      <c r="H364" s="30"/>
      <c r="I364" s="30"/>
      <c r="J364" s="31"/>
      <c r="K364" s="31" t="str">
        <f t="shared" ca="1" si="69"/>
        <v/>
      </c>
      <c r="L364" s="168" t="str">
        <f t="shared" ca="1" si="70"/>
        <v/>
      </c>
      <c r="M364" s="169" t="str">
        <f t="shared" ca="1" si="71"/>
        <v>IfcFurnitureType</v>
      </c>
      <c r="N364" s="170" t="str">
        <f t="shared" ca="1" si="72"/>
        <v>IfcSystemFurnitureElement</v>
      </c>
    </row>
    <row r="365" spans="1:14" x14ac:dyDescent="0.25">
      <c r="A365" s="15" t="str">
        <f t="shared" ca="1" si="75"/>
        <v>Furniture Systems</v>
      </c>
      <c r="B365" s="16" t="str">
        <f t="shared" ca="1" si="75"/>
        <v>Clearance Zones</v>
      </c>
      <c r="C365" s="127" t="str">
        <f t="shared" ca="1" si="66"/>
        <v>IfcFurnitureType</v>
      </c>
      <c r="D365" s="17" t="str">
        <f t="shared" ca="1" si="74"/>
        <v/>
      </c>
      <c r="E365" s="172" t="str">
        <f t="shared" ca="1" si="67"/>
        <v>&gt;&gt;</v>
      </c>
      <c r="F365" s="130" t="str">
        <f t="shared" ca="1" si="73"/>
        <v>IfcFurnitureType</v>
      </c>
      <c r="G365" s="130" t="str">
        <f t="shared" ca="1" si="68"/>
        <v>Furniture SystemsClearance Zones</v>
      </c>
      <c r="H365" s="30"/>
      <c r="I365" s="30"/>
      <c r="J365" s="31"/>
      <c r="K365" s="31" t="str">
        <f t="shared" ca="1" si="69"/>
        <v/>
      </c>
      <c r="L365" s="168" t="str">
        <f t="shared" ca="1" si="70"/>
        <v/>
      </c>
      <c r="M365" s="169" t="str">
        <f t="shared" ca="1" si="71"/>
        <v>IfcFurnitureType</v>
      </c>
      <c r="N365" s="170" t="str">
        <f t="shared" ca="1" si="72"/>
        <v>IfcSystemFurnitureElement</v>
      </c>
    </row>
    <row r="366" spans="1:14" x14ac:dyDescent="0.25">
      <c r="A366" s="15" t="str">
        <f t="shared" ca="1" si="75"/>
        <v>Furniture Systems</v>
      </c>
      <c r="B366" s="16" t="str">
        <f t="shared" ca="1" si="75"/>
        <v>Connection Zones</v>
      </c>
      <c r="C366" s="127" t="str">
        <f t="shared" ca="1" si="66"/>
        <v>IfcFurnitureType</v>
      </c>
      <c r="D366" s="17" t="str">
        <f t="shared" ca="1" si="74"/>
        <v/>
      </c>
      <c r="E366" s="172" t="str">
        <f t="shared" ca="1" si="67"/>
        <v>&gt;&gt;</v>
      </c>
      <c r="F366" s="130" t="str">
        <f t="shared" ca="1" si="73"/>
        <v>IfcFurnitureType</v>
      </c>
      <c r="G366" s="130" t="str">
        <f t="shared" ca="1" si="68"/>
        <v>Furniture SystemsConnection Zones</v>
      </c>
      <c r="H366" s="30"/>
      <c r="I366" s="30"/>
      <c r="J366" s="31"/>
      <c r="K366" s="31" t="str">
        <f t="shared" ca="1" si="69"/>
        <v/>
      </c>
      <c r="L366" s="168" t="str">
        <f t="shared" ca="1" si="70"/>
        <v/>
      </c>
      <c r="M366" s="169" t="str">
        <f t="shared" ca="1" si="71"/>
        <v>IfcFurnitureType</v>
      </c>
      <c r="N366" s="170" t="str">
        <f t="shared" ca="1" si="72"/>
        <v>IfcSystemFurnitureElement</v>
      </c>
    </row>
    <row r="367" spans="1:14" x14ac:dyDescent="0.25">
      <c r="A367" s="15" t="str">
        <f t="shared" ref="A367:B386" ca="1" si="76">INDIRECT(ADDRESS(ROW(),COLUMN(),1,1,exp_user),TRUE)</f>
        <v>Furniture Systems</v>
      </c>
      <c r="B367" s="16" t="str">
        <f t="shared" ca="1" si="76"/>
        <v>Hidden Lines</v>
      </c>
      <c r="C367" s="127" t="str">
        <f t="shared" ca="1" si="66"/>
        <v/>
      </c>
      <c r="D367" s="17" t="str">
        <f t="shared" ca="1" si="74"/>
        <v/>
      </c>
      <c r="E367" s="172" t="str">
        <f t="shared" ca="1" si="67"/>
        <v/>
      </c>
      <c r="F367" s="130" t="str">
        <f t="shared" ca="1" si="73"/>
        <v/>
      </c>
      <c r="G367" s="130" t="str">
        <f t="shared" ca="1" si="68"/>
        <v>Furniture SystemsHidden Lines</v>
      </c>
      <c r="H367" s="30"/>
      <c r="I367" s="30"/>
      <c r="J367" s="31"/>
      <c r="K367" s="31" t="str">
        <f t="shared" ca="1" si="69"/>
        <v/>
      </c>
      <c r="L367" s="168" t="str">
        <f t="shared" ca="1" si="70"/>
        <v/>
      </c>
      <c r="M367" s="169" t="str">
        <f t="shared" ca="1" si="71"/>
        <v/>
      </c>
      <c r="N367" s="170" t="str">
        <f t="shared" ca="1" si="72"/>
        <v/>
      </c>
    </row>
    <row r="368" spans="1:14" x14ac:dyDescent="0.25">
      <c r="A368" s="15" t="str">
        <f t="shared" ca="1" si="76"/>
        <v>Furniture Systems</v>
      </c>
      <c r="B368" s="16" t="str">
        <f t="shared" ca="1" si="76"/>
        <v>Maintenance Zones</v>
      </c>
      <c r="C368" s="127" t="str">
        <f t="shared" ca="1" si="66"/>
        <v/>
      </c>
      <c r="D368" s="17" t="str">
        <f t="shared" ca="1" si="74"/>
        <v/>
      </c>
      <c r="E368" s="172" t="str">
        <f t="shared" ca="1" si="67"/>
        <v/>
      </c>
      <c r="F368" s="130" t="str">
        <f t="shared" ca="1" si="73"/>
        <v/>
      </c>
      <c r="G368" s="130" t="str">
        <f t="shared" ca="1" si="68"/>
        <v>Furniture SystemsMaintenance Zones</v>
      </c>
      <c r="H368" s="30"/>
      <c r="I368" s="30"/>
      <c r="J368" s="31"/>
      <c r="K368" s="31" t="str">
        <f t="shared" ca="1" si="69"/>
        <v/>
      </c>
      <c r="L368" s="168" t="str">
        <f t="shared" ca="1" si="70"/>
        <v/>
      </c>
      <c r="M368" s="169" t="str">
        <f t="shared" ca="1" si="71"/>
        <v/>
      </c>
      <c r="N368" s="170" t="str">
        <f t="shared" ca="1" si="72"/>
        <v/>
      </c>
    </row>
    <row r="369" spans="1:14" x14ac:dyDescent="0.25">
      <c r="A369" s="15" t="str">
        <f t="shared" ca="1" si="76"/>
        <v>Furniture Systems</v>
      </c>
      <c r="B369" s="16" t="str">
        <f t="shared" ca="1" si="76"/>
        <v>Partitions</v>
      </c>
      <c r="C369" s="127" t="str">
        <f t="shared" ca="1" si="66"/>
        <v>IfcFurnitureType</v>
      </c>
      <c r="D369" s="17" t="str">
        <f t="shared" ca="1" si="74"/>
        <v/>
      </c>
      <c r="E369" s="172" t="str">
        <f t="shared" ca="1" si="67"/>
        <v>&gt;&gt;</v>
      </c>
      <c r="F369" s="130" t="str">
        <f t="shared" ca="1" si="73"/>
        <v>IfcFurnitureType</v>
      </c>
      <c r="G369" s="130" t="str">
        <f t="shared" ca="1" si="68"/>
        <v>Furniture SystemsPartitions</v>
      </c>
      <c r="H369" s="30"/>
      <c r="I369" s="30"/>
      <c r="J369" s="31"/>
      <c r="K369" s="31" t="str">
        <f t="shared" ca="1" si="69"/>
        <v/>
      </c>
      <c r="L369" s="168" t="str">
        <f t="shared" ca="1" si="70"/>
        <v/>
      </c>
      <c r="M369" s="169" t="str">
        <f t="shared" ca="1" si="71"/>
        <v>IfcFurnitureType</v>
      </c>
      <c r="N369" s="170" t="str">
        <f t="shared" ca="1" si="72"/>
        <v/>
      </c>
    </row>
    <row r="370" spans="1:14" x14ac:dyDescent="0.25">
      <c r="A370" s="15" t="str">
        <f t="shared" ca="1" si="76"/>
        <v>Furniture Systems</v>
      </c>
      <c r="B370" s="16" t="str">
        <f t="shared" ca="1" si="76"/>
        <v>Pedestrals</v>
      </c>
      <c r="C370" s="127" t="str">
        <f t="shared" ca="1" si="66"/>
        <v>IfcFurnitureType</v>
      </c>
      <c r="D370" s="17" t="str">
        <f t="shared" ca="1" si="74"/>
        <v/>
      </c>
      <c r="E370" s="172" t="str">
        <f t="shared" ca="1" si="67"/>
        <v>&gt;&gt;</v>
      </c>
      <c r="F370" s="130" t="str">
        <f t="shared" ca="1" si="73"/>
        <v>IfcFurnitureType</v>
      </c>
      <c r="G370" s="130" t="str">
        <f t="shared" ca="1" si="68"/>
        <v>Furniture SystemsPedestrals</v>
      </c>
      <c r="H370" s="30"/>
      <c r="I370" s="30"/>
      <c r="J370" s="31"/>
      <c r="K370" s="31" t="str">
        <f t="shared" ca="1" si="69"/>
        <v/>
      </c>
      <c r="L370" s="168" t="str">
        <f t="shared" ca="1" si="70"/>
        <v/>
      </c>
      <c r="M370" s="169" t="str">
        <f t="shared" ca="1" si="71"/>
        <v>IfcFurnitureType</v>
      </c>
      <c r="N370" s="170" t="str">
        <f t="shared" ca="1" si="72"/>
        <v/>
      </c>
    </row>
    <row r="371" spans="1:14" x14ac:dyDescent="0.25">
      <c r="A371" s="15" t="str">
        <f t="shared" ca="1" si="76"/>
        <v>Furniture Systems</v>
      </c>
      <c r="B371" s="16" t="str">
        <f t="shared" ca="1" si="76"/>
        <v>Placement Zones</v>
      </c>
      <c r="C371" s="127" t="str">
        <f t="shared" ca="1" si="66"/>
        <v>IfcFurnitureType</v>
      </c>
      <c r="D371" s="17" t="str">
        <f t="shared" ca="1" si="74"/>
        <v/>
      </c>
      <c r="E371" s="172" t="str">
        <f t="shared" ca="1" si="67"/>
        <v>&gt;&gt;</v>
      </c>
      <c r="F371" s="130" t="str">
        <f t="shared" ca="1" si="73"/>
        <v>IfcFurnitureType</v>
      </c>
      <c r="G371" s="130" t="str">
        <f t="shared" ca="1" si="68"/>
        <v>Furniture SystemsPlacement Zones</v>
      </c>
      <c r="H371" s="30"/>
      <c r="I371" s="30"/>
      <c r="J371" s="31"/>
      <c r="K371" s="31" t="str">
        <f t="shared" ca="1" si="69"/>
        <v/>
      </c>
      <c r="L371" s="168" t="str">
        <f t="shared" ca="1" si="70"/>
        <v/>
      </c>
      <c r="M371" s="169" t="str">
        <f t="shared" ca="1" si="71"/>
        <v>IfcFurnitureType</v>
      </c>
      <c r="N371" s="170" t="str">
        <f t="shared" ca="1" si="72"/>
        <v/>
      </c>
    </row>
    <row r="372" spans="1:14" x14ac:dyDescent="0.25">
      <c r="A372" s="15" t="str">
        <f t="shared" ca="1" si="76"/>
        <v>Furniture Systems</v>
      </c>
      <c r="B372" s="16" t="str">
        <f t="shared" ca="1" si="76"/>
        <v>Storage</v>
      </c>
      <c r="C372" s="127" t="str">
        <f t="shared" ca="1" si="66"/>
        <v>IfcFurnitureType</v>
      </c>
      <c r="D372" s="17" t="str">
        <f t="shared" ca="1" si="74"/>
        <v/>
      </c>
      <c r="E372" s="172" t="str">
        <f t="shared" ca="1" si="67"/>
        <v>&gt;&gt;</v>
      </c>
      <c r="F372" s="130" t="str">
        <f t="shared" ca="1" si="73"/>
        <v>IfcFurnitureType</v>
      </c>
      <c r="G372" s="130" t="str">
        <f t="shared" ca="1" si="68"/>
        <v>Furniture SystemsStorage</v>
      </c>
      <c r="H372" s="30"/>
      <c r="I372" s="30"/>
      <c r="J372" s="31"/>
      <c r="K372" s="31" t="str">
        <f t="shared" ca="1" si="69"/>
        <v/>
      </c>
      <c r="L372" s="168" t="str">
        <f t="shared" ca="1" si="70"/>
        <v/>
      </c>
      <c r="M372" s="169" t="str">
        <f t="shared" ca="1" si="71"/>
        <v>IfcFurnitureType</v>
      </c>
      <c r="N372" s="170" t="str">
        <f t="shared" ca="1" si="72"/>
        <v/>
      </c>
    </row>
    <row r="373" spans="1:14" x14ac:dyDescent="0.25">
      <c r="A373" s="15" t="str">
        <f t="shared" ca="1" si="76"/>
        <v>Furniture Systems</v>
      </c>
      <c r="B373" s="16" t="str">
        <f t="shared" ca="1" si="76"/>
        <v>Workstations</v>
      </c>
      <c r="C373" s="127" t="str">
        <f t="shared" ca="1" si="66"/>
        <v>IfcFurnitureType</v>
      </c>
      <c r="D373" s="17" t="str">
        <f t="shared" ca="1" si="74"/>
        <v/>
      </c>
      <c r="E373" s="172" t="str">
        <f t="shared" ca="1" si="67"/>
        <v>&gt;&gt;</v>
      </c>
      <c r="F373" s="130" t="str">
        <f t="shared" ca="1" si="73"/>
        <v>IfcFurnitureType</v>
      </c>
      <c r="G373" s="130" t="str">
        <f t="shared" ca="1" si="68"/>
        <v>Furniture SystemsWorkstations</v>
      </c>
      <c r="H373" s="30"/>
      <c r="I373" s="30"/>
      <c r="J373" s="31"/>
      <c r="K373" s="31" t="str">
        <f t="shared" ca="1" si="69"/>
        <v/>
      </c>
      <c r="L373" s="168" t="str">
        <f t="shared" ca="1" si="70"/>
        <v/>
      </c>
      <c r="M373" s="169" t="str">
        <f t="shared" ca="1" si="71"/>
        <v>IfcFurnitureType</v>
      </c>
      <c r="N373" s="170" t="str">
        <f t="shared" ca="1" si="72"/>
        <v/>
      </c>
    </row>
    <row r="374" spans="1:14" x14ac:dyDescent="0.25">
      <c r="A374" s="15" t="str">
        <f t="shared" ca="1" si="76"/>
        <v>Generic Annotations</v>
      </c>
      <c r="B374" s="16">
        <f t="shared" ca="1" si="76"/>
        <v>0</v>
      </c>
      <c r="C374" s="127" t="str">
        <f t="shared" ca="1" si="66"/>
        <v>IfcAnnotation</v>
      </c>
      <c r="D374" s="17" t="str">
        <f t="shared" ca="1" si="74"/>
        <v/>
      </c>
      <c r="E374" s="172" t="str">
        <f t="shared" ca="1" si="67"/>
        <v>&gt;&gt;</v>
      </c>
      <c r="F374" s="130" t="str">
        <f t="shared" ca="1" si="73"/>
        <v>IfcAnnotation</v>
      </c>
      <c r="G374" s="130" t="str">
        <f t="shared" ca="1" si="68"/>
        <v>Generic Annotations</v>
      </c>
      <c r="H374" s="30"/>
      <c r="I374" s="30"/>
      <c r="J374" s="31"/>
      <c r="K374" s="31" t="str">
        <f t="shared" ca="1" si="69"/>
        <v/>
      </c>
      <c r="L374" s="168" t="str">
        <f t="shared" ca="1" si="70"/>
        <v/>
      </c>
      <c r="M374" s="169" t="str">
        <f t="shared" ca="1" si="71"/>
        <v>IfcAnnotation</v>
      </c>
      <c r="N374" s="170" t="str">
        <f t="shared" ca="1" si="72"/>
        <v>Not Exported</v>
      </c>
    </row>
    <row r="375" spans="1:14" x14ac:dyDescent="0.25">
      <c r="A375" s="15" t="str">
        <f t="shared" ca="1" si="76"/>
        <v>Generic Model Tags</v>
      </c>
      <c r="B375" s="16">
        <f t="shared" ca="1" si="76"/>
        <v>0</v>
      </c>
      <c r="C375" s="127" t="str">
        <f t="shared" ca="1" si="66"/>
        <v>Not Exported</v>
      </c>
      <c r="D375" s="17" t="str">
        <f t="shared" ca="1" si="74"/>
        <v/>
      </c>
      <c r="E375" s="172" t="str">
        <f t="shared" ca="1" si="67"/>
        <v/>
      </c>
      <c r="F375" s="130" t="str">
        <f t="shared" ca="1" si="73"/>
        <v>Not Exported</v>
      </c>
      <c r="G375" s="130" t="str">
        <f t="shared" ca="1" si="68"/>
        <v>Generic Model Tags</v>
      </c>
      <c r="H375" s="30"/>
      <c r="I375" s="30"/>
      <c r="J375" s="31"/>
      <c r="K375" s="31" t="str">
        <f t="shared" ca="1" si="69"/>
        <v/>
      </c>
      <c r="L375" s="168" t="str">
        <f t="shared" ca="1" si="70"/>
        <v>Not Exported</v>
      </c>
      <c r="M375" s="169" t="str">
        <f t="shared" ca="1" si="71"/>
        <v>Not Exported</v>
      </c>
      <c r="N375" s="170" t="str">
        <f t="shared" ca="1" si="72"/>
        <v>Not Exported</v>
      </c>
    </row>
    <row r="376" spans="1:14" x14ac:dyDescent="0.25">
      <c r="A376" s="15" t="str">
        <f t="shared" ca="1" si="76"/>
        <v>Generic Models</v>
      </c>
      <c r="B376" s="16">
        <f t="shared" ca="1" si="76"/>
        <v>0</v>
      </c>
      <c r="C376" s="127" t="str">
        <f t="shared" ca="1" si="66"/>
        <v>IfcBuildingElementProxy</v>
      </c>
      <c r="D376" s="17" t="str">
        <f t="shared" ca="1" si="74"/>
        <v/>
      </c>
      <c r="E376" s="172" t="str">
        <f t="shared" ca="1" si="67"/>
        <v>&gt;&gt;</v>
      </c>
      <c r="F376" s="130" t="str">
        <f t="shared" ca="1" si="73"/>
        <v>IfcBuildingElementProxy</v>
      </c>
      <c r="G376" s="130" t="str">
        <f t="shared" ca="1" si="68"/>
        <v>Generic Models</v>
      </c>
      <c r="H376" s="30"/>
      <c r="I376" s="30"/>
      <c r="J376" s="31"/>
      <c r="K376" s="31" t="str">
        <f t="shared" ca="1" si="69"/>
        <v/>
      </c>
      <c r="L376" s="168" t="str">
        <f t="shared" ca="1" si="70"/>
        <v/>
      </c>
      <c r="M376" s="169" t="str">
        <f t="shared" ca="1" si="71"/>
        <v>IfcBuildingElementProxy</v>
      </c>
      <c r="N376" s="170" t="str">
        <f t="shared" ca="1" si="72"/>
        <v>IfcBuildingElementProxy</v>
      </c>
    </row>
    <row r="377" spans="1:14" x14ac:dyDescent="0.25">
      <c r="A377" s="15" t="str">
        <f t="shared" ca="1" si="76"/>
        <v>Generic Models</v>
      </c>
      <c r="B377" s="16" t="str">
        <f t="shared" ca="1" si="76"/>
        <v>Bounding Boxes</v>
      </c>
      <c r="C377" s="127" t="str">
        <f t="shared" ca="1" si="66"/>
        <v>IfcBuildingElementProxy</v>
      </c>
      <c r="D377" s="17" t="str">
        <f t="shared" ca="1" si="74"/>
        <v/>
      </c>
      <c r="E377" s="172" t="str">
        <f t="shared" ca="1" si="67"/>
        <v>&gt;&gt;</v>
      </c>
      <c r="F377" s="130" t="str">
        <f t="shared" ca="1" si="73"/>
        <v>IfcBuildingElementProxy</v>
      </c>
      <c r="G377" s="130" t="str">
        <f t="shared" ca="1" si="68"/>
        <v>Generic ModelsBounding Boxes</v>
      </c>
      <c r="H377" s="30"/>
      <c r="I377" s="30"/>
      <c r="J377" s="31"/>
      <c r="K377" s="31" t="str">
        <f t="shared" ca="1" si="69"/>
        <v/>
      </c>
      <c r="L377" s="168" t="str">
        <f t="shared" ca="1" si="70"/>
        <v/>
      </c>
      <c r="M377" s="169" t="str">
        <f t="shared" ca="1" si="71"/>
        <v>IfcBuildingElementProxy</v>
      </c>
      <c r="N377" s="170" t="str">
        <f t="shared" ca="1" si="72"/>
        <v>IfcBuildingElementProxy</v>
      </c>
    </row>
    <row r="378" spans="1:14" x14ac:dyDescent="0.25">
      <c r="A378" s="15" t="str">
        <f t="shared" ca="1" si="76"/>
        <v>Generic Models</v>
      </c>
      <c r="B378" s="16" t="str">
        <f t="shared" ca="1" si="76"/>
        <v>Clearance Zones</v>
      </c>
      <c r="C378" s="127" t="str">
        <f t="shared" ca="1" si="66"/>
        <v>IfcAnnotation</v>
      </c>
      <c r="D378" s="17" t="str">
        <f t="shared" ca="1" si="74"/>
        <v/>
      </c>
      <c r="E378" s="172" t="str">
        <f t="shared" ca="1" si="67"/>
        <v>&gt;&gt;</v>
      </c>
      <c r="F378" s="130" t="str">
        <f t="shared" ca="1" si="73"/>
        <v>IfcAnnotation</v>
      </c>
      <c r="G378" s="130" t="str">
        <f t="shared" ca="1" si="68"/>
        <v>Generic ModelsClearance Zones</v>
      </c>
      <c r="H378" s="30"/>
      <c r="I378" s="30"/>
      <c r="J378" s="31"/>
      <c r="K378" s="31" t="str">
        <f t="shared" ca="1" si="69"/>
        <v/>
      </c>
      <c r="L378" s="168" t="str">
        <f t="shared" ca="1" si="70"/>
        <v/>
      </c>
      <c r="M378" s="169" t="str">
        <f t="shared" ca="1" si="71"/>
        <v>IfcAnnotation</v>
      </c>
      <c r="N378" s="170" t="str">
        <f t="shared" ca="1" si="72"/>
        <v>IfcBuildingElementProxy</v>
      </c>
    </row>
    <row r="379" spans="1:14" x14ac:dyDescent="0.25">
      <c r="A379" s="15" t="str">
        <f t="shared" ca="1" si="76"/>
        <v>Generic Models</v>
      </c>
      <c r="B379" s="16" t="str">
        <f t="shared" ca="1" si="76"/>
        <v>Connection Zones</v>
      </c>
      <c r="C379" s="127" t="str">
        <f t="shared" ca="1" si="66"/>
        <v>IfcAnnotation</v>
      </c>
      <c r="D379" s="17" t="str">
        <f t="shared" ca="1" si="74"/>
        <v/>
      </c>
      <c r="E379" s="172" t="str">
        <f t="shared" ca="1" si="67"/>
        <v>&gt;&gt;</v>
      </c>
      <c r="F379" s="130" t="str">
        <f t="shared" ca="1" si="73"/>
        <v>IfcAnnotation</v>
      </c>
      <c r="G379" s="130" t="str">
        <f t="shared" ca="1" si="68"/>
        <v>Generic ModelsConnection Zones</v>
      </c>
      <c r="H379" s="30"/>
      <c r="I379" s="30"/>
      <c r="J379" s="31"/>
      <c r="K379" s="31" t="str">
        <f t="shared" ca="1" si="69"/>
        <v/>
      </c>
      <c r="L379" s="168" t="str">
        <f t="shared" ca="1" si="70"/>
        <v/>
      </c>
      <c r="M379" s="169" t="str">
        <f t="shared" ca="1" si="71"/>
        <v>IfcAnnotation</v>
      </c>
      <c r="N379" s="170" t="str">
        <f t="shared" ca="1" si="72"/>
        <v>IfcBuildingElementProxy</v>
      </c>
    </row>
    <row r="380" spans="1:14" x14ac:dyDescent="0.25">
      <c r="A380" s="15" t="str">
        <f t="shared" ca="1" si="76"/>
        <v>Generic Models</v>
      </c>
      <c r="B380" s="16" t="str">
        <f t="shared" ca="1" si="76"/>
        <v>Floors</v>
      </c>
      <c r="C380" s="127" t="str">
        <f t="shared" ca="1" si="66"/>
        <v>IfcAnnotation</v>
      </c>
      <c r="D380" s="17" t="str">
        <f t="shared" ca="1" si="74"/>
        <v/>
      </c>
      <c r="E380" s="172" t="str">
        <f t="shared" ca="1" si="67"/>
        <v>&gt;&gt;</v>
      </c>
      <c r="F380" s="130" t="str">
        <f t="shared" ca="1" si="73"/>
        <v>IfcAnnotation</v>
      </c>
      <c r="G380" s="130" t="str">
        <f t="shared" ca="1" si="68"/>
        <v>Generic ModelsFloors</v>
      </c>
      <c r="H380" s="30"/>
      <c r="I380" s="30"/>
      <c r="J380" s="31"/>
      <c r="K380" s="31" t="str">
        <f t="shared" ca="1" si="69"/>
        <v/>
      </c>
      <c r="L380" s="168" t="str">
        <f t="shared" ca="1" si="70"/>
        <v/>
      </c>
      <c r="M380" s="169" t="str">
        <f t="shared" ca="1" si="71"/>
        <v>IfcAnnotation</v>
      </c>
      <c r="N380" s="170" t="str">
        <f t="shared" ca="1" si="72"/>
        <v>IfcBuildingElementProxy</v>
      </c>
    </row>
    <row r="381" spans="1:14" x14ac:dyDescent="0.25">
      <c r="A381" s="15" t="str">
        <f t="shared" ca="1" si="76"/>
        <v>Generic Models</v>
      </c>
      <c r="B381" s="16" t="str">
        <f t="shared" ca="1" si="76"/>
        <v>Frame / Mullion</v>
      </c>
      <c r="C381" s="127" t="str">
        <f t="shared" ca="1" si="66"/>
        <v>IfcBuildingElementProxy</v>
      </c>
      <c r="D381" s="17" t="str">
        <f t="shared" ca="1" si="74"/>
        <v/>
      </c>
      <c r="E381" s="172" t="str">
        <f t="shared" ca="1" si="67"/>
        <v>&gt;&gt;</v>
      </c>
      <c r="F381" s="130" t="str">
        <f t="shared" ca="1" si="73"/>
        <v>IfcBuildingElementProxy</v>
      </c>
      <c r="G381" s="130" t="str">
        <f t="shared" ca="1" si="68"/>
        <v>Generic ModelsFrame / Mullion</v>
      </c>
      <c r="H381" s="30"/>
      <c r="I381" s="30"/>
      <c r="J381" s="31"/>
      <c r="K381" s="31" t="str">
        <f t="shared" ca="1" si="69"/>
        <v/>
      </c>
      <c r="L381" s="168" t="str">
        <f t="shared" ca="1" si="70"/>
        <v/>
      </c>
      <c r="M381" s="169" t="str">
        <f t="shared" ca="1" si="71"/>
        <v>IfcBuildingElementProxy</v>
      </c>
      <c r="N381" s="170" t="str">
        <f t="shared" ca="1" si="72"/>
        <v>IfcBuildingElementProxy</v>
      </c>
    </row>
    <row r="382" spans="1:14" x14ac:dyDescent="0.25">
      <c r="A382" s="15" t="str">
        <f t="shared" ca="1" si="76"/>
        <v>Generic Models</v>
      </c>
      <c r="B382" s="16" t="str">
        <f t="shared" ca="1" si="76"/>
        <v>Hardware</v>
      </c>
      <c r="C382" s="127" t="str">
        <f t="shared" ca="1" si="66"/>
        <v>IfcBuildingElementProxy</v>
      </c>
      <c r="D382" s="17" t="str">
        <f t="shared" ca="1" si="74"/>
        <v/>
      </c>
      <c r="E382" s="172" t="str">
        <f t="shared" ca="1" si="67"/>
        <v>&gt;&gt;</v>
      </c>
      <c r="F382" s="130" t="str">
        <f t="shared" ca="1" si="73"/>
        <v>IfcBuildingElementProxy</v>
      </c>
      <c r="G382" s="130" t="str">
        <f t="shared" ca="1" si="68"/>
        <v>Generic ModelsHardware</v>
      </c>
      <c r="H382" s="30"/>
      <c r="I382" s="30"/>
      <c r="J382" s="31"/>
      <c r="K382" s="31" t="str">
        <f t="shared" ca="1" si="69"/>
        <v/>
      </c>
      <c r="L382" s="168" t="str">
        <f t="shared" ca="1" si="70"/>
        <v/>
      </c>
      <c r="M382" s="169" t="str">
        <f t="shared" ca="1" si="71"/>
        <v>IfcBuildingElementProxy</v>
      </c>
      <c r="N382" s="170" t="str">
        <f t="shared" ca="1" si="72"/>
        <v>IfcBuildingElementProxy</v>
      </c>
    </row>
    <row r="383" spans="1:14" x14ac:dyDescent="0.25">
      <c r="A383" s="15" t="str">
        <f t="shared" ca="1" si="76"/>
        <v>Generic Models</v>
      </c>
      <c r="B383" s="16" t="str">
        <f t="shared" ca="1" si="76"/>
        <v>Hidden Lines</v>
      </c>
      <c r="C383" s="127" t="str">
        <f t="shared" ca="1" si="66"/>
        <v/>
      </c>
      <c r="D383" s="17" t="str">
        <f t="shared" ca="1" si="74"/>
        <v/>
      </c>
      <c r="E383" s="172" t="str">
        <f t="shared" ca="1" si="67"/>
        <v/>
      </c>
      <c r="F383" s="130" t="str">
        <f t="shared" ca="1" si="73"/>
        <v/>
      </c>
      <c r="G383" s="130" t="str">
        <f t="shared" ca="1" si="68"/>
        <v>Generic ModelsHidden Lines</v>
      </c>
      <c r="H383" s="30"/>
      <c r="I383" s="30"/>
      <c r="J383" s="31"/>
      <c r="K383" s="31" t="str">
        <f t="shared" ca="1" si="69"/>
        <v/>
      </c>
      <c r="L383" s="168" t="str">
        <f t="shared" ca="1" si="70"/>
        <v/>
      </c>
      <c r="M383" s="169" t="str">
        <f t="shared" ca="1" si="71"/>
        <v/>
      </c>
      <c r="N383" s="170" t="str">
        <f t="shared" ca="1" si="72"/>
        <v/>
      </c>
    </row>
    <row r="384" spans="1:14" x14ac:dyDescent="0.25">
      <c r="A384" s="15" t="str">
        <f t="shared" ca="1" si="76"/>
        <v>Generic Models</v>
      </c>
      <c r="B384" s="16" t="str">
        <f t="shared" ca="1" si="76"/>
        <v>IfcOpeningElements</v>
      </c>
      <c r="C384" s="127" t="str">
        <f t="shared" ca="1" si="66"/>
        <v>IfcOpeningElement</v>
      </c>
      <c r="D384" s="17" t="str">
        <f t="shared" ca="1" si="74"/>
        <v/>
      </c>
      <c r="E384" s="172" t="str">
        <f t="shared" ca="1" si="67"/>
        <v>&gt;&gt;</v>
      </c>
      <c r="F384" s="130" t="str">
        <f t="shared" ca="1" si="73"/>
        <v>IfcOpeningElement</v>
      </c>
      <c r="G384" s="130" t="str">
        <f t="shared" ca="1" si="68"/>
        <v>Generic ModelsIfcOpeningElements</v>
      </c>
      <c r="H384" s="30"/>
      <c r="I384" s="30"/>
      <c r="J384" s="31"/>
      <c r="K384" s="31" t="str">
        <f t="shared" ca="1" si="69"/>
        <v/>
      </c>
      <c r="L384" s="168" t="str">
        <f t="shared" ca="1" si="70"/>
        <v/>
      </c>
      <c r="M384" s="169" t="str">
        <f t="shared" ca="1" si="71"/>
        <v/>
      </c>
      <c r="N384" s="170" t="str">
        <f t="shared" ca="1" si="72"/>
        <v>IfcOpeningElement</v>
      </c>
    </row>
    <row r="385" spans="1:14" x14ac:dyDescent="0.25">
      <c r="A385" s="15" t="str">
        <f t="shared" ca="1" si="76"/>
        <v>Generic Models</v>
      </c>
      <c r="B385" s="16" t="str">
        <f t="shared" ca="1" si="76"/>
        <v>Linked Connectors</v>
      </c>
      <c r="C385" s="127" t="str">
        <f t="shared" ca="1" si="66"/>
        <v>IfcOpeningElement</v>
      </c>
      <c r="D385" s="17" t="str">
        <f t="shared" ca="1" si="74"/>
        <v/>
      </c>
      <c r="E385" s="172" t="str">
        <f t="shared" ca="1" si="67"/>
        <v>&gt;&gt;</v>
      </c>
      <c r="F385" s="130" t="str">
        <f t="shared" ca="1" si="73"/>
        <v>IfcOpeningElement</v>
      </c>
      <c r="G385" s="130" t="str">
        <f t="shared" ca="1" si="68"/>
        <v>Generic ModelsLinked Connectors</v>
      </c>
      <c r="H385" s="30"/>
      <c r="I385" s="30"/>
      <c r="J385" s="31"/>
      <c r="K385" s="31" t="str">
        <f t="shared" ca="1" si="69"/>
        <v/>
      </c>
      <c r="L385" s="168" t="str">
        <f t="shared" ca="1" si="70"/>
        <v/>
      </c>
      <c r="M385" s="169" t="str">
        <f t="shared" ca="1" si="71"/>
        <v/>
      </c>
      <c r="N385" s="170" t="str">
        <f t="shared" ca="1" si="72"/>
        <v>IfcOpeningElement</v>
      </c>
    </row>
    <row r="386" spans="1:14" x14ac:dyDescent="0.25">
      <c r="A386" s="15" t="str">
        <f t="shared" ca="1" si="76"/>
        <v>Generic Models</v>
      </c>
      <c r="B386" s="16" t="str">
        <f t="shared" ca="1" si="76"/>
        <v>Maintenance Zones</v>
      </c>
      <c r="C386" s="127" t="str">
        <f t="shared" ca="1" si="66"/>
        <v>IfcOpeningElement</v>
      </c>
      <c r="D386" s="17" t="str">
        <f t="shared" ca="1" si="74"/>
        <v/>
      </c>
      <c r="E386" s="172" t="str">
        <f t="shared" ca="1" si="67"/>
        <v>&gt;&gt;</v>
      </c>
      <c r="F386" s="130" t="str">
        <f t="shared" ca="1" si="73"/>
        <v>IfcOpeningElement</v>
      </c>
      <c r="G386" s="130" t="str">
        <f t="shared" ca="1" si="68"/>
        <v>Generic ModelsMaintenance Zones</v>
      </c>
      <c r="H386" s="30"/>
      <c r="I386" s="30"/>
      <c r="J386" s="31"/>
      <c r="K386" s="31" t="str">
        <f t="shared" ca="1" si="69"/>
        <v/>
      </c>
      <c r="L386" s="168" t="str">
        <f t="shared" ca="1" si="70"/>
        <v/>
      </c>
      <c r="M386" s="169" t="str">
        <f t="shared" ca="1" si="71"/>
        <v/>
      </c>
      <c r="N386" s="170" t="str">
        <f t="shared" ca="1" si="72"/>
        <v>IfcOpeningElement</v>
      </c>
    </row>
    <row r="387" spans="1:14" x14ac:dyDescent="0.25">
      <c r="A387" s="15" t="str">
        <f t="shared" ref="A387:B406" ca="1" si="77">INDIRECT(ADDRESS(ROW(),COLUMN(),1,1,exp_user),TRUE)</f>
        <v>Generic Models</v>
      </c>
      <c r="B387" s="16" t="str">
        <f t="shared" ca="1" si="77"/>
        <v>Models</v>
      </c>
      <c r="C387" s="127" t="str">
        <f t="shared" ca="1" si="66"/>
        <v>IfcOpeningElement</v>
      </c>
      <c r="D387" s="17" t="str">
        <f t="shared" ca="1" si="74"/>
        <v/>
      </c>
      <c r="E387" s="172" t="str">
        <f t="shared" ca="1" si="67"/>
        <v>&gt;&gt;</v>
      </c>
      <c r="F387" s="130" t="str">
        <f t="shared" ca="1" si="73"/>
        <v>IfcOpeningElement</v>
      </c>
      <c r="G387" s="130" t="str">
        <f t="shared" ca="1" si="68"/>
        <v>Generic ModelsModels</v>
      </c>
      <c r="H387" s="30"/>
      <c r="I387" s="30"/>
      <c r="J387" s="31"/>
      <c r="K387" s="31" t="str">
        <f t="shared" ca="1" si="69"/>
        <v/>
      </c>
      <c r="L387" s="168" t="str">
        <f t="shared" ca="1" si="70"/>
        <v/>
      </c>
      <c r="M387" s="169" t="str">
        <f t="shared" ca="1" si="71"/>
        <v/>
      </c>
      <c r="N387" s="170" t="str">
        <f t="shared" ca="1" si="72"/>
        <v>IfcOpeningElement</v>
      </c>
    </row>
    <row r="388" spans="1:14" x14ac:dyDescent="0.25">
      <c r="A388" s="15" t="str">
        <f t="shared" ca="1" si="77"/>
        <v>Generic Models</v>
      </c>
      <c r="B388" s="16" t="str">
        <f t="shared" ca="1" si="77"/>
        <v>Nested Connectors</v>
      </c>
      <c r="C388" s="127" t="str">
        <f t="shared" ca="1" si="66"/>
        <v>IfcOpeningElement</v>
      </c>
      <c r="D388" s="17" t="str">
        <f t="shared" ca="1" si="74"/>
        <v/>
      </c>
      <c r="E388" s="172" t="str">
        <f t="shared" ca="1" si="67"/>
        <v>&gt;&gt;</v>
      </c>
      <c r="F388" s="130" t="str">
        <f t="shared" ca="1" si="73"/>
        <v>IfcOpeningElement</v>
      </c>
      <c r="G388" s="130" t="str">
        <f t="shared" ca="1" si="68"/>
        <v>Generic ModelsNested Connectors</v>
      </c>
      <c r="H388" s="30"/>
      <c r="I388" s="30"/>
      <c r="J388" s="31"/>
      <c r="K388" s="31" t="str">
        <f t="shared" ca="1" si="69"/>
        <v/>
      </c>
      <c r="L388" s="168" t="str">
        <f t="shared" ca="1" si="70"/>
        <v/>
      </c>
      <c r="M388" s="169" t="str">
        <f t="shared" ca="1" si="71"/>
        <v/>
      </c>
      <c r="N388" s="170" t="str">
        <f t="shared" ca="1" si="72"/>
        <v>IfcOpeningElement</v>
      </c>
    </row>
    <row r="389" spans="1:14" x14ac:dyDescent="0.25">
      <c r="A389" s="15" t="str">
        <f t="shared" ca="1" si="77"/>
        <v>Generic Models</v>
      </c>
      <c r="B389" s="16" t="str">
        <f t="shared" ca="1" si="77"/>
        <v>Placement Zones</v>
      </c>
      <c r="C389" s="127" t="str">
        <f t="shared" ca="1" si="66"/>
        <v>IfcOpeningElement</v>
      </c>
      <c r="D389" s="17" t="str">
        <f t="shared" ca="1" si="74"/>
        <v/>
      </c>
      <c r="E389" s="172" t="str">
        <f t="shared" ca="1" si="67"/>
        <v>&gt;&gt;</v>
      </c>
      <c r="F389" s="130" t="str">
        <f t="shared" ca="1" si="73"/>
        <v>IfcOpeningElement</v>
      </c>
      <c r="G389" s="130" t="str">
        <f t="shared" ca="1" si="68"/>
        <v>Generic ModelsPlacement Zones</v>
      </c>
      <c r="H389" s="30"/>
      <c r="I389" s="30"/>
      <c r="J389" s="31"/>
      <c r="K389" s="31" t="str">
        <f t="shared" ca="1" si="69"/>
        <v/>
      </c>
      <c r="L389" s="168" t="str">
        <f t="shared" ca="1" si="70"/>
        <v/>
      </c>
      <c r="M389" s="169" t="str">
        <f t="shared" ca="1" si="71"/>
        <v/>
      </c>
      <c r="N389" s="170" t="str">
        <f t="shared" ca="1" si="72"/>
        <v>IfcOpeningElement</v>
      </c>
    </row>
    <row r="390" spans="1:14" x14ac:dyDescent="0.25">
      <c r="A390" s="15" t="str">
        <f t="shared" ca="1" si="77"/>
        <v>Generic Models</v>
      </c>
      <c r="B390" s="16" t="str">
        <f t="shared" ca="1" si="77"/>
        <v>Plates</v>
      </c>
      <c r="C390" s="127" t="str">
        <f t="shared" ca="1" si="66"/>
        <v>IfcOpeningElement</v>
      </c>
      <c r="D390" s="17" t="str">
        <f t="shared" ca="1" si="74"/>
        <v/>
      </c>
      <c r="E390" s="172" t="str">
        <f t="shared" ca="1" si="67"/>
        <v>&gt;&gt;</v>
      </c>
      <c r="F390" s="130" t="str">
        <f t="shared" ca="1" si="73"/>
        <v>IfcOpeningElement</v>
      </c>
      <c r="G390" s="130" t="str">
        <f t="shared" ca="1" si="68"/>
        <v>Generic ModelsPlates</v>
      </c>
      <c r="H390" s="30"/>
      <c r="I390" s="30"/>
      <c r="J390" s="31"/>
      <c r="K390" s="31" t="str">
        <f t="shared" ca="1" si="69"/>
        <v/>
      </c>
      <c r="L390" s="168" t="str">
        <f t="shared" ca="1" si="70"/>
        <v/>
      </c>
      <c r="M390" s="169" t="str">
        <f t="shared" ca="1" si="71"/>
        <v/>
      </c>
      <c r="N390" s="170" t="str">
        <f t="shared" ca="1" si="72"/>
        <v>IfcOpeningElement</v>
      </c>
    </row>
    <row r="391" spans="1:14" x14ac:dyDescent="0.25">
      <c r="A391" s="15" t="str">
        <f t="shared" ca="1" si="77"/>
        <v>Generic Models</v>
      </c>
      <c r="B391" s="16" t="str">
        <f t="shared" ca="1" si="77"/>
        <v>Plinths</v>
      </c>
      <c r="C391" s="127" t="str">
        <f t="shared" ref="C391:C454" ca="1" si="78">IF(A391=0,"",IF(H391&lt;&gt;"",H391,IF(K391=not,not,IF(L391=not,not,IF(AND(M391&lt;&gt;0,M391&lt;&gt;"",M391&lt;&gt;not),IF(NOT(ISERROR(FIND("/",M391,1))),LEFT(M391,FIND("/",M391,1)-1),M391),IF(NOT(ISERROR(FIND("/",N391,1))),LEFT(N391,FIND("/",N391,1)-1),N391))))))</f>
        <v>IfcCovering</v>
      </c>
      <c r="D391" s="17" t="str">
        <f t="shared" ca="1" si="74"/>
        <v/>
      </c>
      <c r="E391" s="172" t="str">
        <f t="shared" ref="E391:E454" ca="1" si="79">IF(AND(C391&lt;&gt;"",C391&lt;&gt;not,C391&lt;&gt;0),HYPERLINK(CONCATENATE(link4x0,IFERROR(VLOOKUP(C391,Entity,2,FALSE),""),link_Entity,LOWER(C391),".htm"),"&gt;&gt;"),"")</f>
        <v>&gt;&gt;</v>
      </c>
      <c r="F391" s="130" t="str">
        <f t="shared" ca="1" si="73"/>
        <v>IfcCovering</v>
      </c>
      <c r="G391" s="130" t="str">
        <f t="shared" ref="G391:G454" ca="1" si="80">IF(A391&lt;&gt;0,CONCATENATE(A391,IF(B391=0,"",B391)),"")</f>
        <v>Generic ModelsPlinths</v>
      </c>
      <c r="H391" s="30"/>
      <c r="I391" s="30"/>
      <c r="J391" s="31"/>
      <c r="K391" s="31" t="str">
        <f t="shared" ref="K391:K454" ca="1" si="81">IF(AND(K390=not,A391=A390),not,IF(J391=not,not,""))</f>
        <v/>
      </c>
      <c r="L391" s="168" t="str">
        <f t="shared" ref="L391:L454" ca="1" si="82">IFERROR(VLOOKUP(A391,exp_pre_sel,HLOOKUP(pre_sel_cat,exp_pre_sel,2,FALSE),FALSE),"")</f>
        <v/>
      </c>
      <c r="M391" s="169" t="str">
        <f t="shared" ref="M391:M454" ca="1" si="83">IFERROR(CONCATENATE(VLOOKUP($G391,Export_DRS,4,FALSE),IF(VLOOKUP($G391,Export_DRS,5,FALSE)&lt;&gt;"",CONCATENATE("/",VLOOKUP($G391,Export_DRS,5,FALSE)),"")),IF(AND(Export_DRS_andSub=yes,$A391=$A390),IF(M390=0,VLOOKUP(A391,A:N,10,FALSE),M390),""))</f>
        <v>IfcCovering</v>
      </c>
      <c r="N391" s="170" t="str">
        <f t="shared" ref="N391:N454" ca="1" si="84">IFERROR(CONCATENATE(VLOOKUP($G391,Export_AIA,4,FALSE),IF(VLOOKUP($G391,Export_AIA,5,FALSE)&lt;&gt;"",CONCATENATE("/",VLOOKUP($G391,Export_AIA,5,FALSE)),"")),IF(AND(Export_AIA_andSub=yes,$A391=$A390),IF(N390=0,VLOOKUP(A391,A:N,10,FALSE),N390),""))</f>
        <v>IfcOpeningElement</v>
      </c>
    </row>
    <row r="392" spans="1:14" x14ac:dyDescent="0.25">
      <c r="A392" s="15" t="str">
        <f t="shared" ca="1" si="77"/>
        <v>Generic Models</v>
      </c>
      <c r="B392" s="16" t="str">
        <f t="shared" ca="1" si="77"/>
        <v>Roofs</v>
      </c>
      <c r="C392" s="127" t="str">
        <f t="shared" ca="1" si="78"/>
        <v>IfcCovering</v>
      </c>
      <c r="D392" s="17" t="str">
        <f t="shared" ca="1" si="74"/>
        <v/>
      </c>
      <c r="E392" s="172" t="str">
        <f t="shared" ca="1" si="79"/>
        <v>&gt;&gt;</v>
      </c>
      <c r="F392" s="130" t="str">
        <f t="shared" ref="F392:F455" ca="1" si="85">CONCATENATE(C392,IF(D392&lt;&gt;"",CONCATENATE("/",D392),""),"")</f>
        <v>IfcCovering</v>
      </c>
      <c r="G392" s="130" t="str">
        <f t="shared" ca="1" si="80"/>
        <v>Generic ModelsRoofs</v>
      </c>
      <c r="H392" s="30"/>
      <c r="I392" s="30"/>
      <c r="J392" s="31"/>
      <c r="K392" s="31" t="str">
        <f t="shared" ca="1" si="81"/>
        <v/>
      </c>
      <c r="L392" s="168" t="str">
        <f t="shared" ca="1" si="82"/>
        <v/>
      </c>
      <c r="M392" s="169" t="str">
        <f t="shared" ca="1" si="83"/>
        <v>IfcCovering</v>
      </c>
      <c r="N392" s="170" t="str">
        <f t="shared" ca="1" si="84"/>
        <v>IfcOpeningElement</v>
      </c>
    </row>
    <row r="393" spans="1:14" x14ac:dyDescent="0.25">
      <c r="A393" s="15" t="str">
        <f t="shared" ca="1" si="77"/>
        <v>Generic Models</v>
      </c>
      <c r="B393" s="16" t="str">
        <f t="shared" ca="1" si="77"/>
        <v>Shading Devices</v>
      </c>
      <c r="C393" s="127" t="str">
        <f t="shared" ca="1" si="78"/>
        <v>IfcDiscreteAccessoryType</v>
      </c>
      <c r="D393" s="17" t="str">
        <f t="shared" ref="D393:D456" ca="1" si="86">IF(I393&lt;&gt;"",I393,IF(NOT(ISERROR(FIND("/",M393,1))),RIGHT(M393,LEN(M393)-FIND("/",M393,1)),IF(AND(M393="",NOT(ISERROR(FIND("/",N393,1)))),RIGHT(N393,LEN(N393)-FIND("/",N393,1)),"")))</f>
        <v/>
      </c>
      <c r="E393" s="172" t="str">
        <f t="shared" ca="1" si="79"/>
        <v>&gt;&gt;</v>
      </c>
      <c r="F393" s="130" t="str">
        <f t="shared" ca="1" si="85"/>
        <v>IfcDiscreteAccessoryType</v>
      </c>
      <c r="G393" s="130" t="str">
        <f t="shared" ca="1" si="80"/>
        <v>Generic ModelsShading Devices</v>
      </c>
      <c r="H393" s="30"/>
      <c r="I393" s="30"/>
      <c r="J393" s="31"/>
      <c r="K393" s="31" t="str">
        <f t="shared" ca="1" si="81"/>
        <v/>
      </c>
      <c r="L393" s="168" t="str">
        <f t="shared" ca="1" si="82"/>
        <v/>
      </c>
      <c r="M393" s="169" t="str">
        <f t="shared" ca="1" si="83"/>
        <v>IfcDiscreteAccessoryType</v>
      </c>
      <c r="N393" s="170" t="str">
        <f t="shared" ca="1" si="84"/>
        <v>IfcOpeningElement</v>
      </c>
    </row>
    <row r="394" spans="1:14" x14ac:dyDescent="0.25">
      <c r="A394" s="15" t="str">
        <f t="shared" ca="1" si="77"/>
        <v>Generic Models</v>
      </c>
      <c r="B394" s="16" t="str">
        <f t="shared" ca="1" si="77"/>
        <v>Signage</v>
      </c>
      <c r="C394" s="127" t="str">
        <f t="shared" ca="1" si="78"/>
        <v>IfcFurnishingElementType</v>
      </c>
      <c r="D394" s="17" t="str">
        <f t="shared" ca="1" si="86"/>
        <v/>
      </c>
      <c r="E394" s="172" t="str">
        <f t="shared" ca="1" si="79"/>
        <v>&gt;&gt;</v>
      </c>
      <c r="F394" s="130" t="str">
        <f t="shared" ca="1" si="85"/>
        <v>IfcFurnishingElementType</v>
      </c>
      <c r="G394" s="130" t="str">
        <f t="shared" ca="1" si="80"/>
        <v>Generic ModelsSignage</v>
      </c>
      <c r="H394" s="30"/>
      <c r="I394" s="30"/>
      <c r="J394" s="31"/>
      <c r="K394" s="31" t="str">
        <f t="shared" ca="1" si="81"/>
        <v/>
      </c>
      <c r="L394" s="168" t="str">
        <f t="shared" ca="1" si="82"/>
        <v/>
      </c>
      <c r="M394" s="169" t="str">
        <f t="shared" ca="1" si="83"/>
        <v>IfcFurnishingElementType</v>
      </c>
      <c r="N394" s="170" t="str">
        <f t="shared" ca="1" si="84"/>
        <v>IfcOpeningElement</v>
      </c>
    </row>
    <row r="395" spans="1:14" x14ac:dyDescent="0.25">
      <c r="A395" s="15" t="str">
        <f t="shared" ca="1" si="77"/>
        <v>Generic Models</v>
      </c>
      <c r="B395" s="16" t="str">
        <f t="shared" ca="1" si="77"/>
        <v>Stairs</v>
      </c>
      <c r="C395" s="127" t="str">
        <f t="shared" ca="1" si="78"/>
        <v>IfcStair</v>
      </c>
      <c r="D395" s="17" t="str">
        <f t="shared" ca="1" si="86"/>
        <v/>
      </c>
      <c r="E395" s="172" t="str">
        <f t="shared" ca="1" si="79"/>
        <v>&gt;&gt;</v>
      </c>
      <c r="F395" s="130" t="str">
        <f t="shared" ca="1" si="85"/>
        <v>IfcStair</v>
      </c>
      <c r="G395" s="130" t="str">
        <f t="shared" ca="1" si="80"/>
        <v>Generic ModelsStairs</v>
      </c>
      <c r="H395" s="30"/>
      <c r="I395" s="30"/>
      <c r="J395" s="31"/>
      <c r="K395" s="31" t="str">
        <f t="shared" ca="1" si="81"/>
        <v/>
      </c>
      <c r="L395" s="168" t="str">
        <f t="shared" ca="1" si="82"/>
        <v/>
      </c>
      <c r="M395" s="169" t="str">
        <f t="shared" ca="1" si="83"/>
        <v>IfcStair</v>
      </c>
      <c r="N395" s="170" t="str">
        <f t="shared" ca="1" si="84"/>
        <v>IfcOpeningElement</v>
      </c>
    </row>
    <row r="396" spans="1:14" x14ac:dyDescent="0.25">
      <c r="A396" s="15" t="str">
        <f t="shared" ca="1" si="77"/>
        <v>Generic Models</v>
      </c>
      <c r="B396" s="16" t="str">
        <f t="shared" ca="1" si="77"/>
        <v>Structural Connections</v>
      </c>
      <c r="C396" s="127" t="str">
        <f t="shared" ca="1" si="78"/>
        <v>IfcFastenerType</v>
      </c>
      <c r="D396" s="17" t="str">
        <f t="shared" ca="1" si="86"/>
        <v/>
      </c>
      <c r="E396" s="172" t="str">
        <f t="shared" ca="1" si="79"/>
        <v>&gt;&gt;</v>
      </c>
      <c r="F396" s="130" t="str">
        <f t="shared" ca="1" si="85"/>
        <v>IfcFastenerType</v>
      </c>
      <c r="G396" s="130" t="str">
        <f t="shared" ca="1" si="80"/>
        <v>Generic ModelsStructural Connections</v>
      </c>
      <c r="H396" s="30"/>
      <c r="I396" s="30"/>
      <c r="J396" s="31"/>
      <c r="K396" s="31" t="str">
        <f t="shared" ca="1" si="81"/>
        <v/>
      </c>
      <c r="L396" s="168" t="str">
        <f t="shared" ca="1" si="82"/>
        <v/>
      </c>
      <c r="M396" s="169" t="str">
        <f t="shared" ca="1" si="83"/>
        <v>IfcFastenerType</v>
      </c>
      <c r="N396" s="170" t="str">
        <f t="shared" ca="1" si="84"/>
        <v>IfcOpeningElement</v>
      </c>
    </row>
    <row r="397" spans="1:14" x14ac:dyDescent="0.25">
      <c r="A397" s="15" t="str">
        <f t="shared" ca="1" si="77"/>
        <v>Generic Models</v>
      </c>
      <c r="B397" s="16" t="str">
        <f t="shared" ca="1" si="77"/>
        <v>Walls</v>
      </c>
      <c r="C397" s="127" t="str">
        <f t="shared" ca="1" si="78"/>
        <v>IfcFastenerType</v>
      </c>
      <c r="D397" s="17" t="str">
        <f t="shared" ca="1" si="86"/>
        <v/>
      </c>
      <c r="E397" s="172" t="str">
        <f t="shared" ca="1" si="79"/>
        <v>&gt;&gt;</v>
      </c>
      <c r="F397" s="130" t="str">
        <f t="shared" ca="1" si="85"/>
        <v>IfcFastenerType</v>
      </c>
      <c r="G397" s="130" t="str">
        <f t="shared" ca="1" si="80"/>
        <v>Generic ModelsWalls</v>
      </c>
      <c r="H397" s="30"/>
      <c r="I397" s="30"/>
      <c r="J397" s="31"/>
      <c r="K397" s="31" t="str">
        <f t="shared" ca="1" si="81"/>
        <v/>
      </c>
      <c r="L397" s="168" t="str">
        <f t="shared" ca="1" si="82"/>
        <v/>
      </c>
      <c r="M397" s="169" t="str">
        <f t="shared" ca="1" si="83"/>
        <v>IfcFastenerType</v>
      </c>
      <c r="N397" s="170" t="str">
        <f t="shared" ca="1" si="84"/>
        <v>IfcOpeningElement</v>
      </c>
    </row>
    <row r="398" spans="1:14" x14ac:dyDescent="0.25">
      <c r="A398" s="15" t="str">
        <f t="shared" ca="1" si="77"/>
        <v>Grids</v>
      </c>
      <c r="B398" s="16">
        <f t="shared" ca="1" si="77"/>
        <v>0</v>
      </c>
      <c r="C398" s="127" t="str">
        <f t="shared" ca="1" si="78"/>
        <v>IfcGrid</v>
      </c>
      <c r="D398" s="17" t="str">
        <f t="shared" ca="1" si="86"/>
        <v/>
      </c>
      <c r="E398" s="172" t="str">
        <f t="shared" ca="1" si="79"/>
        <v>&gt;&gt;</v>
      </c>
      <c r="F398" s="130" t="str">
        <f t="shared" ca="1" si="85"/>
        <v>IfcGrid</v>
      </c>
      <c r="G398" s="130" t="str">
        <f t="shared" ca="1" si="80"/>
        <v>Grids</v>
      </c>
      <c r="H398" s="30"/>
      <c r="I398" s="30"/>
      <c r="J398" s="31"/>
      <c r="K398" s="31" t="str">
        <f t="shared" ca="1" si="81"/>
        <v/>
      </c>
      <c r="L398" s="168" t="str">
        <f t="shared" ca="1" si="82"/>
        <v/>
      </c>
      <c r="M398" s="169" t="str">
        <f t="shared" ca="1" si="83"/>
        <v>IfcGrid</v>
      </c>
      <c r="N398" s="170" t="str">
        <f t="shared" ca="1" si="84"/>
        <v>Not Exported</v>
      </c>
    </row>
    <row r="399" spans="1:14" x14ac:dyDescent="0.25">
      <c r="A399" s="15" t="str">
        <f t="shared" ca="1" si="77"/>
        <v>Guide Grid</v>
      </c>
      <c r="B399" s="16">
        <f t="shared" ca="1" si="77"/>
        <v>0</v>
      </c>
      <c r="C399" s="127" t="str">
        <f t="shared" ca="1" si="78"/>
        <v>Not Exported</v>
      </c>
      <c r="D399" s="17" t="str">
        <f t="shared" ca="1" si="86"/>
        <v/>
      </c>
      <c r="E399" s="172" t="str">
        <f t="shared" ca="1" si="79"/>
        <v/>
      </c>
      <c r="F399" s="130" t="str">
        <f t="shared" ca="1" si="85"/>
        <v>Not Exported</v>
      </c>
      <c r="G399" s="130" t="str">
        <f t="shared" ca="1" si="80"/>
        <v>Guide Grid</v>
      </c>
      <c r="H399" s="30"/>
      <c r="I399" s="30"/>
      <c r="J399" s="31"/>
      <c r="K399" s="31" t="str">
        <f t="shared" ca="1" si="81"/>
        <v/>
      </c>
      <c r="L399" s="168" t="str">
        <f t="shared" ca="1" si="82"/>
        <v/>
      </c>
      <c r="M399" s="169" t="str">
        <f t="shared" ca="1" si="83"/>
        <v>Not Exported</v>
      </c>
      <c r="N399" s="170" t="str">
        <f t="shared" ca="1" si="84"/>
        <v>Not Exported</v>
      </c>
    </row>
    <row r="400" spans="1:14" x14ac:dyDescent="0.25">
      <c r="A400" s="15" t="str">
        <f t="shared" ca="1" si="77"/>
        <v>HVAC Zones</v>
      </c>
      <c r="B400" s="16">
        <f t="shared" ca="1" si="77"/>
        <v>0</v>
      </c>
      <c r="C400" s="127" t="str">
        <f t="shared" ca="1" si="78"/>
        <v>Not Exported</v>
      </c>
      <c r="D400" s="17" t="str">
        <f t="shared" ca="1" si="86"/>
        <v/>
      </c>
      <c r="E400" s="172" t="str">
        <f t="shared" ca="1" si="79"/>
        <v/>
      </c>
      <c r="F400" s="130" t="str">
        <f t="shared" ca="1" si="85"/>
        <v>Not Exported</v>
      </c>
      <c r="G400" s="130" t="str">
        <f t="shared" ca="1" si="80"/>
        <v>HVAC Zones</v>
      </c>
      <c r="H400" s="30"/>
      <c r="I400" s="30"/>
      <c r="J400" s="31"/>
      <c r="K400" s="31" t="str">
        <f t="shared" ca="1" si="81"/>
        <v/>
      </c>
      <c r="L400" s="168" t="str">
        <f t="shared" ca="1" si="82"/>
        <v/>
      </c>
      <c r="M400" s="169" t="str">
        <f t="shared" ca="1" si="83"/>
        <v>Not Exported</v>
      </c>
      <c r="N400" s="170" t="str">
        <f t="shared" ca="1" si="84"/>
        <v>Not Exported</v>
      </c>
    </row>
    <row r="401" spans="1:14" x14ac:dyDescent="0.25">
      <c r="A401" s="15" t="str">
        <f t="shared" ca="1" si="77"/>
        <v>HVAC Zones</v>
      </c>
      <c r="B401" s="16" t="str">
        <f t="shared" ca="1" si="77"/>
        <v>Boundary</v>
      </c>
      <c r="C401" s="127" t="str">
        <f t="shared" ca="1" si="78"/>
        <v>Not Exported</v>
      </c>
      <c r="D401" s="17" t="str">
        <f t="shared" ca="1" si="86"/>
        <v/>
      </c>
      <c r="E401" s="172" t="str">
        <f t="shared" ca="1" si="79"/>
        <v/>
      </c>
      <c r="F401" s="130" t="str">
        <f t="shared" ca="1" si="85"/>
        <v>Not Exported</v>
      </c>
      <c r="G401" s="130" t="str">
        <f t="shared" ca="1" si="80"/>
        <v>HVAC ZonesBoundary</v>
      </c>
      <c r="H401" s="30"/>
      <c r="I401" s="30"/>
      <c r="J401" s="31"/>
      <c r="K401" s="31" t="str">
        <f t="shared" ca="1" si="81"/>
        <v/>
      </c>
      <c r="L401" s="168" t="str">
        <f t="shared" ca="1" si="82"/>
        <v/>
      </c>
      <c r="M401" s="169" t="str">
        <f t="shared" ca="1" si="83"/>
        <v>Not Exported</v>
      </c>
      <c r="N401" s="170" t="str">
        <f t="shared" ca="1" si="84"/>
        <v>Not Exported</v>
      </c>
    </row>
    <row r="402" spans="1:14" x14ac:dyDescent="0.25">
      <c r="A402" s="15" t="str">
        <f t="shared" ca="1" si="77"/>
        <v>HVAC Zones</v>
      </c>
      <c r="B402" s="16" t="str">
        <f t="shared" ca="1" si="77"/>
        <v>Color Fill</v>
      </c>
      <c r="C402" s="127" t="str">
        <f t="shared" ca="1" si="78"/>
        <v>Not Exported</v>
      </c>
      <c r="D402" s="17" t="str">
        <f t="shared" ca="1" si="86"/>
        <v/>
      </c>
      <c r="E402" s="172" t="str">
        <f t="shared" ca="1" si="79"/>
        <v/>
      </c>
      <c r="F402" s="130" t="str">
        <f t="shared" ca="1" si="85"/>
        <v>Not Exported</v>
      </c>
      <c r="G402" s="130" t="str">
        <f t="shared" ca="1" si="80"/>
        <v>HVAC ZonesColor Fill</v>
      </c>
      <c r="H402" s="30"/>
      <c r="I402" s="30"/>
      <c r="J402" s="31"/>
      <c r="K402" s="31" t="str">
        <f t="shared" ca="1" si="81"/>
        <v/>
      </c>
      <c r="L402" s="168" t="str">
        <f t="shared" ca="1" si="82"/>
        <v/>
      </c>
      <c r="M402" s="169" t="str">
        <f t="shared" ca="1" si="83"/>
        <v>Not Exported</v>
      </c>
      <c r="N402" s="170" t="str">
        <f t="shared" ca="1" si="84"/>
        <v>Not Exported</v>
      </c>
    </row>
    <row r="403" spans="1:14" x14ac:dyDescent="0.25">
      <c r="A403" s="15" t="str">
        <f t="shared" ca="1" si="77"/>
        <v>HVAC Zones</v>
      </c>
      <c r="B403" s="16" t="str">
        <f t="shared" ca="1" si="77"/>
        <v>Interior Fill</v>
      </c>
      <c r="C403" s="127" t="str">
        <f t="shared" ca="1" si="78"/>
        <v>Not Exported</v>
      </c>
      <c r="D403" s="17" t="str">
        <f t="shared" ca="1" si="86"/>
        <v/>
      </c>
      <c r="E403" s="172" t="str">
        <f t="shared" ca="1" si="79"/>
        <v/>
      </c>
      <c r="F403" s="130" t="str">
        <f t="shared" ca="1" si="85"/>
        <v>Not Exported</v>
      </c>
      <c r="G403" s="130" t="str">
        <f t="shared" ca="1" si="80"/>
        <v>HVAC ZonesInterior Fill</v>
      </c>
      <c r="H403" s="30"/>
      <c r="I403" s="30"/>
      <c r="J403" s="31"/>
      <c r="K403" s="31" t="str">
        <f t="shared" ca="1" si="81"/>
        <v/>
      </c>
      <c r="L403" s="168" t="str">
        <f t="shared" ca="1" si="82"/>
        <v/>
      </c>
      <c r="M403" s="169" t="str">
        <f t="shared" ca="1" si="83"/>
        <v>Not Exported</v>
      </c>
      <c r="N403" s="170" t="str">
        <f t="shared" ca="1" si="84"/>
        <v>Not Exported</v>
      </c>
    </row>
    <row r="404" spans="1:14" x14ac:dyDescent="0.25">
      <c r="A404" s="15" t="str">
        <f t="shared" ca="1" si="77"/>
        <v>HVAC Zones</v>
      </c>
      <c r="B404" s="16" t="str">
        <f t="shared" ca="1" si="77"/>
        <v>Reference Lines</v>
      </c>
      <c r="C404" s="127" t="str">
        <f t="shared" ca="1" si="78"/>
        <v>Not Exported</v>
      </c>
      <c r="D404" s="17" t="str">
        <f t="shared" ca="1" si="86"/>
        <v/>
      </c>
      <c r="E404" s="172" t="str">
        <f t="shared" ca="1" si="79"/>
        <v/>
      </c>
      <c r="F404" s="130" t="str">
        <f t="shared" ca="1" si="85"/>
        <v>Not Exported</v>
      </c>
      <c r="G404" s="130" t="str">
        <f t="shared" ca="1" si="80"/>
        <v>HVAC ZonesReference Lines</v>
      </c>
      <c r="H404" s="30"/>
      <c r="I404" s="30"/>
      <c r="J404" s="31"/>
      <c r="K404" s="31" t="str">
        <f t="shared" ca="1" si="81"/>
        <v/>
      </c>
      <c r="L404" s="168" t="str">
        <f t="shared" ca="1" si="82"/>
        <v/>
      </c>
      <c r="M404" s="169" t="str">
        <f t="shared" ca="1" si="83"/>
        <v>Not Exported</v>
      </c>
      <c r="N404" s="170" t="str">
        <f t="shared" ca="1" si="84"/>
        <v>Not Exported</v>
      </c>
    </row>
    <row r="405" spans="1:14" x14ac:dyDescent="0.25">
      <c r="A405" s="15" t="str">
        <f t="shared" ca="1" si="77"/>
        <v>Imports in Families</v>
      </c>
      <c r="B405" s="16">
        <f t="shared" ca="1" si="77"/>
        <v>0</v>
      </c>
      <c r="C405" s="127" t="str">
        <f t="shared" ca="1" si="78"/>
        <v>IfcBuildingElementProxy</v>
      </c>
      <c r="D405" s="17" t="str">
        <f t="shared" ca="1" si="86"/>
        <v/>
      </c>
      <c r="E405" s="172" t="str">
        <f t="shared" ca="1" si="79"/>
        <v>&gt;&gt;</v>
      </c>
      <c r="F405" s="130" t="str">
        <f t="shared" ca="1" si="85"/>
        <v>IfcBuildingElementProxy</v>
      </c>
      <c r="G405" s="130" t="str">
        <f t="shared" ca="1" si="80"/>
        <v>Imports in Families</v>
      </c>
      <c r="H405" s="30"/>
      <c r="I405" s="30"/>
      <c r="J405" s="31"/>
      <c r="K405" s="31" t="str">
        <f t="shared" ca="1" si="81"/>
        <v/>
      </c>
      <c r="L405" s="168" t="str">
        <f t="shared" ca="1" si="82"/>
        <v/>
      </c>
      <c r="M405" s="169" t="str">
        <f t="shared" ca="1" si="83"/>
        <v>Not Exported</v>
      </c>
      <c r="N405" s="170" t="str">
        <f t="shared" ca="1" si="84"/>
        <v>IfcBuildingElementProxy</v>
      </c>
    </row>
    <row r="406" spans="1:14" x14ac:dyDescent="0.25">
      <c r="A406" s="15" t="str">
        <f t="shared" ca="1" si="77"/>
        <v>Levels</v>
      </c>
      <c r="B406" s="16">
        <f t="shared" ca="1" si="77"/>
        <v>0</v>
      </c>
      <c r="C406" s="127" t="str">
        <f t="shared" ca="1" si="78"/>
        <v>IfcBuildingStorey</v>
      </c>
      <c r="D406" s="17" t="str">
        <f t="shared" ca="1" si="86"/>
        <v/>
      </c>
      <c r="E406" s="172" t="str">
        <f t="shared" ca="1" si="79"/>
        <v>&gt;&gt;</v>
      </c>
      <c r="F406" s="130" t="str">
        <f t="shared" ca="1" si="85"/>
        <v>IfcBuildingStorey</v>
      </c>
      <c r="G406" s="130" t="str">
        <f t="shared" ca="1" si="80"/>
        <v>Levels</v>
      </c>
      <c r="H406" s="30"/>
      <c r="I406" s="30"/>
      <c r="J406" s="31"/>
      <c r="K406" s="31" t="str">
        <f t="shared" ca="1" si="81"/>
        <v/>
      </c>
      <c r="L406" s="168" t="str">
        <f t="shared" ca="1" si="82"/>
        <v/>
      </c>
      <c r="M406" s="169" t="str">
        <f t="shared" ca="1" si="83"/>
        <v>IfcBuildingStorey</v>
      </c>
      <c r="N406" s="170" t="str">
        <f t="shared" ca="1" si="84"/>
        <v>IfcBuildingStorey</v>
      </c>
    </row>
    <row r="407" spans="1:14" x14ac:dyDescent="0.25">
      <c r="A407" s="15" t="str">
        <f t="shared" ref="A407:B426" ca="1" si="87">INDIRECT(ADDRESS(ROW(),COLUMN(),1,1,exp_user),TRUE)</f>
        <v>Lighting Devices</v>
      </c>
      <c r="B407" s="16">
        <f t="shared" ca="1" si="87"/>
        <v>0</v>
      </c>
      <c r="C407" s="127" t="str">
        <f t="shared" ca="1" si="78"/>
        <v>IfcLightingFixture</v>
      </c>
      <c r="D407" s="17" t="str">
        <f t="shared" ca="1" si="86"/>
        <v/>
      </c>
      <c r="E407" s="172" t="str">
        <f t="shared" ca="1" si="79"/>
        <v>&gt;&gt;</v>
      </c>
      <c r="F407" s="130" t="str">
        <f t="shared" ca="1" si="85"/>
        <v>IfcLightingFixture</v>
      </c>
      <c r="G407" s="130" t="str">
        <f t="shared" ca="1" si="80"/>
        <v>Lighting Devices</v>
      </c>
      <c r="H407" s="30"/>
      <c r="I407" s="30"/>
      <c r="J407" s="31"/>
      <c r="K407" s="31" t="str">
        <f t="shared" ca="1" si="81"/>
        <v/>
      </c>
      <c r="L407" s="168" t="str">
        <f t="shared" ca="1" si="82"/>
        <v/>
      </c>
      <c r="M407" s="169" t="str">
        <f t="shared" ca="1" si="83"/>
        <v>IfcLightingFixture</v>
      </c>
      <c r="N407" s="170" t="str">
        <f t="shared" ca="1" si="84"/>
        <v>IfcBuildingElementProxy</v>
      </c>
    </row>
    <row r="408" spans="1:14" x14ac:dyDescent="0.25">
      <c r="A408" s="15" t="str">
        <f t="shared" ca="1" si="87"/>
        <v>Lighting Devices</v>
      </c>
      <c r="B408" s="16" t="str">
        <f t="shared" ca="1" si="87"/>
        <v>Bounding Boxes</v>
      </c>
      <c r="C408" s="127" t="str">
        <f t="shared" ca="1" si="78"/>
        <v>IfcLightingFixture</v>
      </c>
      <c r="D408" s="17" t="str">
        <f t="shared" ca="1" si="86"/>
        <v/>
      </c>
      <c r="E408" s="172" t="str">
        <f t="shared" ca="1" si="79"/>
        <v>&gt;&gt;</v>
      </c>
      <c r="F408" s="130" t="str">
        <f t="shared" ca="1" si="85"/>
        <v>IfcLightingFixture</v>
      </c>
      <c r="G408" s="130" t="str">
        <f t="shared" ca="1" si="80"/>
        <v>Lighting DevicesBounding Boxes</v>
      </c>
      <c r="H408" s="30"/>
      <c r="I408" s="30"/>
      <c r="J408" s="31"/>
      <c r="K408" s="31" t="str">
        <f t="shared" ca="1" si="81"/>
        <v/>
      </c>
      <c r="L408" s="168" t="str">
        <f t="shared" ca="1" si="82"/>
        <v/>
      </c>
      <c r="M408" s="169" t="str">
        <f t="shared" ca="1" si="83"/>
        <v>IfcLightingFixture</v>
      </c>
      <c r="N408" s="170" t="str">
        <f t="shared" ca="1" si="84"/>
        <v>IfcBuildingElementProxy</v>
      </c>
    </row>
    <row r="409" spans="1:14" x14ac:dyDescent="0.25">
      <c r="A409" s="15" t="str">
        <f t="shared" ca="1" si="87"/>
        <v>Lighting Devices</v>
      </c>
      <c r="B409" s="16" t="str">
        <f t="shared" ca="1" si="87"/>
        <v>Building Management Devices</v>
      </c>
      <c r="C409" s="127" t="str">
        <f t="shared" ca="1" si="78"/>
        <v>IfcLightingFixture</v>
      </c>
      <c r="D409" s="17" t="str">
        <f t="shared" ca="1" si="86"/>
        <v/>
      </c>
      <c r="E409" s="172" t="str">
        <f t="shared" ca="1" si="79"/>
        <v>&gt;&gt;</v>
      </c>
      <c r="F409" s="130" t="str">
        <f t="shared" ca="1" si="85"/>
        <v>IfcLightingFixture</v>
      </c>
      <c r="G409" s="130" t="str">
        <f t="shared" ca="1" si="80"/>
        <v>Lighting DevicesBuilding Management Devices</v>
      </c>
      <c r="H409" s="30"/>
      <c r="I409" s="30"/>
      <c r="J409" s="31"/>
      <c r="K409" s="31" t="str">
        <f t="shared" ca="1" si="81"/>
        <v/>
      </c>
      <c r="L409" s="168" t="str">
        <f t="shared" ca="1" si="82"/>
        <v/>
      </c>
      <c r="M409" s="169" t="str">
        <f t="shared" ca="1" si="83"/>
        <v>IfcLightingFixture</v>
      </c>
      <c r="N409" s="170" t="str">
        <f t="shared" ca="1" si="84"/>
        <v>IfcBuildingElementProxy</v>
      </c>
    </row>
    <row r="410" spans="1:14" x14ac:dyDescent="0.25">
      <c r="A410" s="15" t="str">
        <f t="shared" ca="1" si="87"/>
        <v>Lighting Devices</v>
      </c>
      <c r="B410" s="16" t="str">
        <f t="shared" ca="1" si="87"/>
        <v>Clearance Zones</v>
      </c>
      <c r="C410" s="127" t="str">
        <f t="shared" ca="1" si="78"/>
        <v>IfcAnnotation</v>
      </c>
      <c r="D410" s="17" t="str">
        <f t="shared" ca="1" si="86"/>
        <v/>
      </c>
      <c r="E410" s="172" t="str">
        <f t="shared" ca="1" si="79"/>
        <v>&gt;&gt;</v>
      </c>
      <c r="F410" s="130" t="str">
        <f t="shared" ca="1" si="85"/>
        <v>IfcAnnotation</v>
      </c>
      <c r="G410" s="130" t="str">
        <f t="shared" ca="1" si="80"/>
        <v>Lighting DevicesClearance Zones</v>
      </c>
      <c r="H410" s="30"/>
      <c r="I410" s="30"/>
      <c r="J410" s="31"/>
      <c r="K410" s="31" t="str">
        <f t="shared" ca="1" si="81"/>
        <v/>
      </c>
      <c r="L410" s="168" t="str">
        <f t="shared" ca="1" si="82"/>
        <v/>
      </c>
      <c r="M410" s="169" t="str">
        <f t="shared" ca="1" si="83"/>
        <v>IfcAnnotation</v>
      </c>
      <c r="N410" s="170" t="str">
        <f t="shared" ca="1" si="84"/>
        <v>IfcBuildingElementProxy</v>
      </c>
    </row>
    <row r="411" spans="1:14" x14ac:dyDescent="0.25">
      <c r="A411" s="15" t="str">
        <f t="shared" ca="1" si="87"/>
        <v>Lighting Devices</v>
      </c>
      <c r="B411" s="16" t="str">
        <f t="shared" ca="1" si="87"/>
        <v>Connection Zones</v>
      </c>
      <c r="C411" s="127" t="str">
        <f t="shared" ca="1" si="78"/>
        <v>IfcAnnotation</v>
      </c>
      <c r="D411" s="17" t="str">
        <f t="shared" ca="1" si="86"/>
        <v/>
      </c>
      <c r="E411" s="172" t="str">
        <f t="shared" ca="1" si="79"/>
        <v>&gt;&gt;</v>
      </c>
      <c r="F411" s="130" t="str">
        <f t="shared" ca="1" si="85"/>
        <v>IfcAnnotation</v>
      </c>
      <c r="G411" s="130" t="str">
        <f t="shared" ca="1" si="80"/>
        <v>Lighting DevicesConnection Zones</v>
      </c>
      <c r="H411" s="30"/>
      <c r="I411" s="30"/>
      <c r="J411" s="31"/>
      <c r="K411" s="31" t="str">
        <f t="shared" ca="1" si="81"/>
        <v/>
      </c>
      <c r="L411" s="168" t="str">
        <f t="shared" ca="1" si="82"/>
        <v/>
      </c>
      <c r="M411" s="169" t="str">
        <f t="shared" ca="1" si="83"/>
        <v>IfcAnnotation</v>
      </c>
      <c r="N411" s="170" t="str">
        <f t="shared" ca="1" si="84"/>
        <v>IfcBuildingElementProxy</v>
      </c>
    </row>
    <row r="412" spans="1:14" x14ac:dyDescent="0.25">
      <c r="A412" s="15" t="str">
        <f t="shared" ca="1" si="87"/>
        <v>Lighting Devices</v>
      </c>
      <c r="B412" s="16" t="str">
        <f t="shared" ca="1" si="87"/>
        <v>Detection Zones 1</v>
      </c>
      <c r="C412" s="127" t="str">
        <f t="shared" ca="1" si="78"/>
        <v>IfcAnnotation</v>
      </c>
      <c r="D412" s="17" t="str">
        <f t="shared" ca="1" si="86"/>
        <v/>
      </c>
      <c r="E412" s="172" t="str">
        <f t="shared" ca="1" si="79"/>
        <v>&gt;&gt;</v>
      </c>
      <c r="F412" s="130" t="str">
        <f t="shared" ca="1" si="85"/>
        <v>IfcAnnotation</v>
      </c>
      <c r="G412" s="130" t="str">
        <f t="shared" ca="1" si="80"/>
        <v>Lighting DevicesDetection Zones 1</v>
      </c>
      <c r="H412" s="30"/>
      <c r="I412" s="30"/>
      <c r="J412" s="31"/>
      <c r="K412" s="31" t="str">
        <f t="shared" ca="1" si="81"/>
        <v/>
      </c>
      <c r="L412" s="168" t="str">
        <f t="shared" ca="1" si="82"/>
        <v/>
      </c>
      <c r="M412" s="169" t="str">
        <f t="shared" ca="1" si="83"/>
        <v>IfcAnnotation</v>
      </c>
      <c r="N412" s="170" t="str">
        <f t="shared" ca="1" si="84"/>
        <v>IfcBuildingElementProxy</v>
      </c>
    </row>
    <row r="413" spans="1:14" x14ac:dyDescent="0.25">
      <c r="A413" s="15" t="str">
        <f t="shared" ca="1" si="87"/>
        <v>Lighting Devices</v>
      </c>
      <c r="B413" s="16" t="str">
        <f t="shared" ca="1" si="87"/>
        <v>Detection Zones 2</v>
      </c>
      <c r="C413" s="127" t="str">
        <f t="shared" ca="1" si="78"/>
        <v>IfcAnnotation</v>
      </c>
      <c r="D413" s="17" t="str">
        <f t="shared" ca="1" si="86"/>
        <v/>
      </c>
      <c r="E413" s="172" t="str">
        <f t="shared" ca="1" si="79"/>
        <v>&gt;&gt;</v>
      </c>
      <c r="F413" s="130" t="str">
        <f t="shared" ca="1" si="85"/>
        <v>IfcAnnotation</v>
      </c>
      <c r="G413" s="130" t="str">
        <f t="shared" ca="1" si="80"/>
        <v>Lighting DevicesDetection Zones 2</v>
      </c>
      <c r="H413" s="30"/>
      <c r="I413" s="30"/>
      <c r="J413" s="31"/>
      <c r="K413" s="31" t="str">
        <f t="shared" ca="1" si="81"/>
        <v/>
      </c>
      <c r="L413" s="168" t="str">
        <f t="shared" ca="1" si="82"/>
        <v/>
      </c>
      <c r="M413" s="169" t="str">
        <f t="shared" ca="1" si="83"/>
        <v>IfcAnnotation</v>
      </c>
      <c r="N413" s="170" t="str">
        <f t="shared" ca="1" si="84"/>
        <v>IfcBuildingElementProxy</v>
      </c>
    </row>
    <row r="414" spans="1:14" x14ac:dyDescent="0.25">
      <c r="A414" s="15" t="str">
        <f t="shared" ca="1" si="87"/>
        <v>Lighting Devices</v>
      </c>
      <c r="B414" s="16" t="str">
        <f t="shared" ca="1" si="87"/>
        <v>Detection, Max Surface</v>
      </c>
      <c r="C414" s="127" t="str">
        <f t="shared" ca="1" si="78"/>
        <v>IfcAnnotation</v>
      </c>
      <c r="D414" s="17" t="str">
        <f t="shared" ca="1" si="86"/>
        <v/>
      </c>
      <c r="E414" s="172" t="str">
        <f t="shared" ca="1" si="79"/>
        <v>&gt;&gt;</v>
      </c>
      <c r="F414" s="130" t="str">
        <f t="shared" ca="1" si="85"/>
        <v>IfcAnnotation</v>
      </c>
      <c r="G414" s="130" t="str">
        <f t="shared" ca="1" si="80"/>
        <v>Lighting DevicesDetection, Max Surface</v>
      </c>
      <c r="H414" s="30"/>
      <c r="I414" s="30"/>
      <c r="J414" s="31"/>
      <c r="K414" s="31" t="str">
        <f t="shared" ca="1" si="81"/>
        <v/>
      </c>
      <c r="L414" s="168" t="str">
        <f t="shared" ca="1" si="82"/>
        <v/>
      </c>
      <c r="M414" s="169" t="str">
        <f t="shared" ca="1" si="83"/>
        <v>IfcAnnotation</v>
      </c>
      <c r="N414" s="170" t="str">
        <f t="shared" ca="1" si="84"/>
        <v>IfcBuildingElementProxy</v>
      </c>
    </row>
    <row r="415" spans="1:14" x14ac:dyDescent="0.25">
      <c r="A415" s="15" t="str">
        <f t="shared" ca="1" si="87"/>
        <v>Lighting Devices</v>
      </c>
      <c r="B415" s="16" t="str">
        <f t="shared" ca="1" si="87"/>
        <v>Devices</v>
      </c>
      <c r="C415" s="127" t="str">
        <f t="shared" ca="1" si="78"/>
        <v>IfcLightingFixtureType</v>
      </c>
      <c r="D415" s="17" t="str">
        <f t="shared" ca="1" si="86"/>
        <v/>
      </c>
      <c r="E415" s="172" t="str">
        <f t="shared" ca="1" si="79"/>
        <v>&gt;&gt;</v>
      </c>
      <c r="F415" s="130" t="str">
        <f t="shared" ca="1" si="85"/>
        <v>IfcLightingFixtureType</v>
      </c>
      <c r="G415" s="130" t="str">
        <f t="shared" ca="1" si="80"/>
        <v>Lighting DevicesDevices</v>
      </c>
      <c r="H415" s="30"/>
      <c r="I415" s="30"/>
      <c r="J415" s="31"/>
      <c r="K415" s="31" t="str">
        <f t="shared" ca="1" si="81"/>
        <v/>
      </c>
      <c r="L415" s="168" t="str">
        <f t="shared" ca="1" si="82"/>
        <v/>
      </c>
      <c r="M415" s="169" t="str">
        <f t="shared" ca="1" si="83"/>
        <v>IfcLightingFixtureType</v>
      </c>
      <c r="N415" s="170" t="str">
        <f t="shared" ca="1" si="84"/>
        <v>IfcBuildingElementProxy</v>
      </c>
    </row>
    <row r="416" spans="1:14" x14ac:dyDescent="0.25">
      <c r="A416" s="15" t="str">
        <f t="shared" ca="1" si="87"/>
        <v>Lighting Devices</v>
      </c>
      <c r="B416" s="16" t="str">
        <f t="shared" ca="1" si="87"/>
        <v>Hidden Lines</v>
      </c>
      <c r="C416" s="127" t="str">
        <f t="shared" ca="1" si="78"/>
        <v>IfcLightingFixtureType</v>
      </c>
      <c r="D416" s="17" t="str">
        <f t="shared" ca="1" si="86"/>
        <v/>
      </c>
      <c r="E416" s="172" t="str">
        <f t="shared" ca="1" si="79"/>
        <v>&gt;&gt;</v>
      </c>
      <c r="F416" s="130" t="str">
        <f t="shared" ca="1" si="85"/>
        <v>IfcLightingFixtureType</v>
      </c>
      <c r="G416" s="130" t="str">
        <f t="shared" ca="1" si="80"/>
        <v>Lighting DevicesHidden Lines</v>
      </c>
      <c r="H416" s="30"/>
      <c r="I416" s="30"/>
      <c r="J416" s="31"/>
      <c r="K416" s="31" t="str">
        <f t="shared" ca="1" si="81"/>
        <v/>
      </c>
      <c r="L416" s="168" t="str">
        <f t="shared" ca="1" si="82"/>
        <v/>
      </c>
      <c r="M416" s="169" t="str">
        <f t="shared" ca="1" si="83"/>
        <v>IfcLightingFixtureType</v>
      </c>
      <c r="N416" s="170" t="str">
        <f t="shared" ca="1" si="84"/>
        <v>IfcBuildingElementProxy</v>
      </c>
    </row>
    <row r="417" spans="1:14" x14ac:dyDescent="0.25">
      <c r="A417" s="15" t="str">
        <f t="shared" ca="1" si="87"/>
        <v>Lighting Devices</v>
      </c>
      <c r="B417" s="16" t="str">
        <f t="shared" ca="1" si="87"/>
        <v>Maintenance Zones</v>
      </c>
      <c r="C417" s="127" t="str">
        <f t="shared" ca="1" si="78"/>
        <v>IfcLightingFixtureType</v>
      </c>
      <c r="D417" s="17" t="str">
        <f t="shared" ca="1" si="86"/>
        <v/>
      </c>
      <c r="E417" s="172" t="str">
        <f t="shared" ca="1" si="79"/>
        <v>&gt;&gt;</v>
      </c>
      <c r="F417" s="130" t="str">
        <f t="shared" ca="1" si="85"/>
        <v>IfcLightingFixtureType</v>
      </c>
      <c r="G417" s="130" t="str">
        <f t="shared" ca="1" si="80"/>
        <v>Lighting DevicesMaintenance Zones</v>
      </c>
      <c r="H417" s="30"/>
      <c r="I417" s="30"/>
      <c r="J417" s="31"/>
      <c r="K417" s="31" t="str">
        <f t="shared" ca="1" si="81"/>
        <v/>
      </c>
      <c r="L417" s="168" t="str">
        <f t="shared" ca="1" si="82"/>
        <v/>
      </c>
      <c r="M417" s="169" t="str">
        <f t="shared" ca="1" si="83"/>
        <v>IfcLightingFixtureType</v>
      </c>
      <c r="N417" s="170" t="str">
        <f t="shared" ca="1" si="84"/>
        <v>IfcBuildingElementProxy</v>
      </c>
    </row>
    <row r="418" spans="1:14" x14ac:dyDescent="0.25">
      <c r="A418" s="15" t="str">
        <f t="shared" ca="1" si="87"/>
        <v>Lighting Devices</v>
      </c>
      <c r="B418" s="16" t="str">
        <f t="shared" ca="1" si="87"/>
        <v>Placement Zones</v>
      </c>
      <c r="C418" s="127" t="str">
        <f t="shared" ca="1" si="78"/>
        <v>IfcLightingFixtureType</v>
      </c>
      <c r="D418" s="17" t="str">
        <f t="shared" ca="1" si="86"/>
        <v/>
      </c>
      <c r="E418" s="172" t="str">
        <f t="shared" ca="1" si="79"/>
        <v>&gt;&gt;</v>
      </c>
      <c r="F418" s="130" t="str">
        <f t="shared" ca="1" si="85"/>
        <v>IfcLightingFixtureType</v>
      </c>
      <c r="G418" s="130" t="str">
        <f t="shared" ca="1" si="80"/>
        <v>Lighting DevicesPlacement Zones</v>
      </c>
      <c r="H418" s="30"/>
      <c r="I418" s="30"/>
      <c r="J418" s="31"/>
      <c r="K418" s="31" t="str">
        <f t="shared" ca="1" si="81"/>
        <v/>
      </c>
      <c r="L418" s="168" t="str">
        <f t="shared" ca="1" si="82"/>
        <v/>
      </c>
      <c r="M418" s="169" t="str">
        <f t="shared" ca="1" si="83"/>
        <v>IfcLightingFixtureType</v>
      </c>
      <c r="N418" s="170" t="str">
        <f t="shared" ca="1" si="84"/>
        <v>IfcBuildingElementProxy</v>
      </c>
    </row>
    <row r="419" spans="1:14" x14ac:dyDescent="0.25">
      <c r="A419" s="15" t="str">
        <f t="shared" ca="1" si="87"/>
        <v>Lighting Fixture Tags</v>
      </c>
      <c r="B419" s="16">
        <f t="shared" ca="1" si="87"/>
        <v>0</v>
      </c>
      <c r="C419" s="127" t="str">
        <f t="shared" ca="1" si="78"/>
        <v>Not Exported</v>
      </c>
      <c r="D419" s="17" t="str">
        <f t="shared" ca="1" si="86"/>
        <v/>
      </c>
      <c r="E419" s="172" t="str">
        <f t="shared" ca="1" si="79"/>
        <v/>
      </c>
      <c r="F419" s="130" t="str">
        <f t="shared" ca="1" si="85"/>
        <v>Not Exported</v>
      </c>
      <c r="G419" s="130" t="str">
        <f t="shared" ca="1" si="80"/>
        <v>Lighting Fixture Tags</v>
      </c>
      <c r="H419" s="30"/>
      <c r="I419" s="30"/>
      <c r="J419" s="31"/>
      <c r="K419" s="31" t="str">
        <f t="shared" ca="1" si="81"/>
        <v/>
      </c>
      <c r="L419" s="168" t="str">
        <f t="shared" ca="1" si="82"/>
        <v>Not Exported</v>
      </c>
      <c r="M419" s="169" t="str">
        <f t="shared" ca="1" si="83"/>
        <v>Not Exported</v>
      </c>
      <c r="N419" s="170" t="str">
        <f t="shared" ca="1" si="84"/>
        <v>Not Exported</v>
      </c>
    </row>
    <row r="420" spans="1:14" x14ac:dyDescent="0.25">
      <c r="A420" s="15" t="str">
        <f t="shared" ca="1" si="87"/>
        <v>Lighting Fixtures</v>
      </c>
      <c r="B420" s="16">
        <f t="shared" ca="1" si="87"/>
        <v>0</v>
      </c>
      <c r="C420" s="127" t="str">
        <f t="shared" ca="1" si="78"/>
        <v>IfcLightingFixture</v>
      </c>
      <c r="D420" s="17" t="str">
        <f t="shared" ca="1" si="86"/>
        <v/>
      </c>
      <c r="E420" s="172" t="str">
        <f t="shared" ca="1" si="79"/>
        <v>&gt;&gt;</v>
      </c>
      <c r="F420" s="130" t="str">
        <f t="shared" ca="1" si="85"/>
        <v>IfcLightingFixture</v>
      </c>
      <c r="G420" s="130" t="str">
        <f t="shared" ca="1" si="80"/>
        <v>Lighting Fixtures</v>
      </c>
      <c r="H420" s="30"/>
      <c r="I420" s="30"/>
      <c r="J420" s="31"/>
      <c r="K420" s="31" t="str">
        <f t="shared" ca="1" si="81"/>
        <v/>
      </c>
      <c r="L420" s="168" t="str">
        <f t="shared" ca="1" si="82"/>
        <v/>
      </c>
      <c r="M420" s="169" t="str">
        <f t="shared" ca="1" si="83"/>
        <v>IfcLightingFixture</v>
      </c>
      <c r="N420" s="170" t="str">
        <f t="shared" ca="1" si="84"/>
        <v>IfcLightFixtureType</v>
      </c>
    </row>
    <row r="421" spans="1:14" x14ac:dyDescent="0.25">
      <c r="A421" s="15" t="str">
        <f t="shared" ca="1" si="87"/>
        <v>Lighting Fixtures</v>
      </c>
      <c r="B421" s="16" t="str">
        <f t="shared" ca="1" si="87"/>
        <v>Bounding Boxes</v>
      </c>
      <c r="C421" s="127" t="str">
        <f t="shared" ca="1" si="78"/>
        <v>IfcLightingFixture</v>
      </c>
      <c r="D421" s="17" t="str">
        <f t="shared" ca="1" si="86"/>
        <v/>
      </c>
      <c r="E421" s="172" t="str">
        <f t="shared" ca="1" si="79"/>
        <v>&gt;&gt;</v>
      </c>
      <c r="F421" s="130" t="str">
        <f t="shared" ca="1" si="85"/>
        <v>IfcLightingFixture</v>
      </c>
      <c r="G421" s="130" t="str">
        <f t="shared" ca="1" si="80"/>
        <v>Lighting FixturesBounding Boxes</v>
      </c>
      <c r="H421" s="30"/>
      <c r="I421" s="30"/>
      <c r="J421" s="31"/>
      <c r="K421" s="31" t="str">
        <f t="shared" ca="1" si="81"/>
        <v/>
      </c>
      <c r="L421" s="168" t="str">
        <f t="shared" ca="1" si="82"/>
        <v/>
      </c>
      <c r="M421" s="169" t="str">
        <f t="shared" ca="1" si="83"/>
        <v>IfcLightingFixture</v>
      </c>
      <c r="N421" s="170" t="str">
        <f t="shared" ca="1" si="84"/>
        <v>IfcLightFixtureType</v>
      </c>
    </row>
    <row r="422" spans="1:14" x14ac:dyDescent="0.25">
      <c r="A422" s="15" t="str">
        <f t="shared" ca="1" si="87"/>
        <v>Lighting Fixtures</v>
      </c>
      <c r="B422" s="16" t="str">
        <f t="shared" ca="1" si="87"/>
        <v>Clearance Zones</v>
      </c>
      <c r="C422" s="127" t="str">
        <f t="shared" ca="1" si="78"/>
        <v>IfcAnnotation</v>
      </c>
      <c r="D422" s="17" t="str">
        <f t="shared" ca="1" si="86"/>
        <v/>
      </c>
      <c r="E422" s="172" t="str">
        <f t="shared" ca="1" si="79"/>
        <v>&gt;&gt;</v>
      </c>
      <c r="F422" s="130" t="str">
        <f t="shared" ca="1" si="85"/>
        <v>IfcAnnotation</v>
      </c>
      <c r="G422" s="130" t="str">
        <f t="shared" ca="1" si="80"/>
        <v>Lighting FixturesClearance Zones</v>
      </c>
      <c r="H422" s="30"/>
      <c r="I422" s="30"/>
      <c r="J422" s="31"/>
      <c r="K422" s="31" t="str">
        <f t="shared" ca="1" si="81"/>
        <v/>
      </c>
      <c r="L422" s="168" t="str">
        <f t="shared" ca="1" si="82"/>
        <v/>
      </c>
      <c r="M422" s="169" t="str">
        <f t="shared" ca="1" si="83"/>
        <v>IfcAnnotation</v>
      </c>
      <c r="N422" s="170" t="str">
        <f t="shared" ca="1" si="84"/>
        <v>IfcLightFixtureType</v>
      </c>
    </row>
    <row r="423" spans="1:14" x14ac:dyDescent="0.25">
      <c r="A423" s="15" t="str">
        <f t="shared" ca="1" si="87"/>
        <v>Lighting Fixtures</v>
      </c>
      <c r="B423" s="16" t="str">
        <f t="shared" ca="1" si="87"/>
        <v>Connection Zones</v>
      </c>
      <c r="C423" s="127" t="str">
        <f t="shared" ca="1" si="78"/>
        <v>IfcAnnotation</v>
      </c>
      <c r="D423" s="17" t="str">
        <f t="shared" ca="1" si="86"/>
        <v/>
      </c>
      <c r="E423" s="172" t="str">
        <f t="shared" ca="1" si="79"/>
        <v>&gt;&gt;</v>
      </c>
      <c r="F423" s="130" t="str">
        <f t="shared" ca="1" si="85"/>
        <v>IfcAnnotation</v>
      </c>
      <c r="G423" s="130" t="str">
        <f t="shared" ca="1" si="80"/>
        <v>Lighting FixturesConnection Zones</v>
      </c>
      <c r="H423" s="30"/>
      <c r="I423" s="30"/>
      <c r="J423" s="31"/>
      <c r="K423" s="31" t="str">
        <f t="shared" ca="1" si="81"/>
        <v/>
      </c>
      <c r="L423" s="168" t="str">
        <f t="shared" ca="1" si="82"/>
        <v/>
      </c>
      <c r="M423" s="169" t="str">
        <f t="shared" ca="1" si="83"/>
        <v>IfcAnnotation</v>
      </c>
      <c r="N423" s="170" t="str">
        <f t="shared" ca="1" si="84"/>
        <v>IfcLightFixtureType</v>
      </c>
    </row>
    <row r="424" spans="1:14" x14ac:dyDescent="0.25">
      <c r="A424" s="15" t="str">
        <f t="shared" ca="1" si="87"/>
        <v>Lighting Fixtures</v>
      </c>
      <c r="B424" s="16" t="str">
        <f t="shared" ca="1" si="87"/>
        <v>Emergency Fixtures</v>
      </c>
      <c r="C424" s="127" t="str">
        <f t="shared" ca="1" si="78"/>
        <v>IfcAnnotation</v>
      </c>
      <c r="D424" s="17" t="str">
        <f t="shared" ca="1" si="86"/>
        <v/>
      </c>
      <c r="E424" s="172" t="str">
        <f t="shared" ca="1" si="79"/>
        <v>&gt;&gt;</v>
      </c>
      <c r="F424" s="130" t="str">
        <f t="shared" ca="1" si="85"/>
        <v>IfcAnnotation</v>
      </c>
      <c r="G424" s="130" t="str">
        <f t="shared" ca="1" si="80"/>
        <v>Lighting FixturesEmergency Fixtures</v>
      </c>
      <c r="H424" s="30"/>
      <c r="I424" s="30"/>
      <c r="J424" s="31"/>
      <c r="K424" s="31" t="str">
        <f t="shared" ca="1" si="81"/>
        <v/>
      </c>
      <c r="L424" s="168" t="str">
        <f t="shared" ca="1" si="82"/>
        <v/>
      </c>
      <c r="M424" s="169" t="str">
        <f t="shared" ca="1" si="83"/>
        <v>IfcAnnotation</v>
      </c>
      <c r="N424" s="170" t="str">
        <f t="shared" ca="1" si="84"/>
        <v>IfcLightFixtureType</v>
      </c>
    </row>
    <row r="425" spans="1:14" x14ac:dyDescent="0.25">
      <c r="A425" s="15" t="str">
        <f t="shared" ca="1" si="87"/>
        <v>Lighting Fixtures</v>
      </c>
      <c r="B425" s="16" t="str">
        <f t="shared" ca="1" si="87"/>
        <v>Fixtures</v>
      </c>
      <c r="C425" s="127" t="str">
        <f t="shared" ca="1" si="78"/>
        <v>IfcLightingFixtureType</v>
      </c>
      <c r="D425" s="17" t="str">
        <f t="shared" ca="1" si="86"/>
        <v/>
      </c>
      <c r="E425" s="172" t="str">
        <f t="shared" ca="1" si="79"/>
        <v>&gt;&gt;</v>
      </c>
      <c r="F425" s="130" t="str">
        <f t="shared" ca="1" si="85"/>
        <v>IfcLightingFixtureType</v>
      </c>
      <c r="G425" s="130" t="str">
        <f t="shared" ca="1" si="80"/>
        <v>Lighting FixturesFixtures</v>
      </c>
      <c r="H425" s="30"/>
      <c r="I425" s="30"/>
      <c r="J425" s="31"/>
      <c r="K425" s="31" t="str">
        <f t="shared" ca="1" si="81"/>
        <v/>
      </c>
      <c r="L425" s="168" t="str">
        <f t="shared" ca="1" si="82"/>
        <v/>
      </c>
      <c r="M425" s="169" t="str">
        <f t="shared" ca="1" si="83"/>
        <v>IfcLightingFixtureType</v>
      </c>
      <c r="N425" s="170" t="str">
        <f t="shared" ca="1" si="84"/>
        <v>IfcLightFixtureType</v>
      </c>
    </row>
    <row r="426" spans="1:14" x14ac:dyDescent="0.25">
      <c r="A426" s="15" t="str">
        <f t="shared" ca="1" si="87"/>
        <v>Lighting Fixtures</v>
      </c>
      <c r="B426" s="16" t="str">
        <f t="shared" ca="1" si="87"/>
        <v>Hidden Lines</v>
      </c>
      <c r="C426" s="127" t="str">
        <f t="shared" ca="1" si="78"/>
        <v/>
      </c>
      <c r="D426" s="17" t="str">
        <f t="shared" ca="1" si="86"/>
        <v/>
      </c>
      <c r="E426" s="172" t="str">
        <f t="shared" ca="1" si="79"/>
        <v/>
      </c>
      <c r="F426" s="130" t="str">
        <f t="shared" ca="1" si="85"/>
        <v/>
      </c>
      <c r="G426" s="130" t="str">
        <f t="shared" ca="1" si="80"/>
        <v>Lighting FixturesHidden Lines</v>
      </c>
      <c r="H426" s="30"/>
      <c r="I426" s="30"/>
      <c r="J426" s="31"/>
      <c r="K426" s="31" t="str">
        <f t="shared" ca="1" si="81"/>
        <v/>
      </c>
      <c r="L426" s="168" t="str">
        <f t="shared" ca="1" si="82"/>
        <v/>
      </c>
      <c r="M426" s="169" t="str">
        <f t="shared" ca="1" si="83"/>
        <v/>
      </c>
      <c r="N426" s="170" t="str">
        <f t="shared" ca="1" si="84"/>
        <v/>
      </c>
    </row>
    <row r="427" spans="1:14" x14ac:dyDescent="0.25">
      <c r="A427" s="15" t="str">
        <f t="shared" ref="A427:B446" ca="1" si="88">INDIRECT(ADDRESS(ROW(),COLUMN(),1,1,exp_user),TRUE)</f>
        <v>Lighting Fixtures</v>
      </c>
      <c r="B427" s="16" t="str">
        <f t="shared" ca="1" si="88"/>
        <v>Light Source</v>
      </c>
      <c r="C427" s="127" t="str">
        <f t="shared" ca="1" si="78"/>
        <v>IfcLampType</v>
      </c>
      <c r="D427" s="17" t="str">
        <f t="shared" ca="1" si="86"/>
        <v/>
      </c>
      <c r="E427" s="172" t="str">
        <f t="shared" ca="1" si="79"/>
        <v>&gt;&gt;</v>
      </c>
      <c r="F427" s="130" t="str">
        <f t="shared" ca="1" si="85"/>
        <v>IfcLampType</v>
      </c>
      <c r="G427" s="130" t="str">
        <f t="shared" ca="1" si="80"/>
        <v>Lighting FixturesLight Source</v>
      </c>
      <c r="H427" s="30"/>
      <c r="I427" s="30"/>
      <c r="J427" s="31"/>
      <c r="K427" s="31" t="str">
        <f t="shared" ca="1" si="81"/>
        <v/>
      </c>
      <c r="L427" s="168" t="str">
        <f t="shared" ca="1" si="82"/>
        <v/>
      </c>
      <c r="M427" s="169" t="str">
        <f t="shared" ca="1" si="83"/>
        <v>IfcLampType</v>
      </c>
      <c r="N427" s="170" t="str">
        <f t="shared" ca="1" si="84"/>
        <v>Not Exported</v>
      </c>
    </row>
    <row r="428" spans="1:14" x14ac:dyDescent="0.25">
      <c r="A428" s="15" t="str">
        <f t="shared" ca="1" si="88"/>
        <v>Lighting Fixtures</v>
      </c>
      <c r="B428" s="16" t="str">
        <f t="shared" ca="1" si="88"/>
        <v>Maintenance Zones</v>
      </c>
      <c r="C428" s="127" t="str">
        <f t="shared" ca="1" si="78"/>
        <v>IfcLampType</v>
      </c>
      <c r="D428" s="17" t="str">
        <f t="shared" ca="1" si="86"/>
        <v/>
      </c>
      <c r="E428" s="172" t="str">
        <f t="shared" ca="1" si="79"/>
        <v>&gt;&gt;</v>
      </c>
      <c r="F428" s="130" t="str">
        <f t="shared" ca="1" si="85"/>
        <v>IfcLampType</v>
      </c>
      <c r="G428" s="130" t="str">
        <f t="shared" ca="1" si="80"/>
        <v>Lighting FixturesMaintenance Zones</v>
      </c>
      <c r="H428" s="30"/>
      <c r="I428" s="30"/>
      <c r="J428" s="31"/>
      <c r="K428" s="31" t="str">
        <f t="shared" ca="1" si="81"/>
        <v/>
      </c>
      <c r="L428" s="168" t="str">
        <f t="shared" ca="1" si="82"/>
        <v/>
      </c>
      <c r="M428" s="169" t="str">
        <f t="shared" ca="1" si="83"/>
        <v>IfcLampType</v>
      </c>
      <c r="N428" s="170" t="str">
        <f t="shared" ca="1" si="84"/>
        <v>Not Exported</v>
      </c>
    </row>
    <row r="429" spans="1:14" x14ac:dyDescent="0.25">
      <c r="A429" s="15" t="str">
        <f t="shared" ca="1" si="88"/>
        <v>Lighting Fixtures</v>
      </c>
      <c r="B429" s="16" t="str">
        <f t="shared" ca="1" si="88"/>
        <v>Placement Zones</v>
      </c>
      <c r="C429" s="127" t="str">
        <f t="shared" ca="1" si="78"/>
        <v>IfcLampType</v>
      </c>
      <c r="D429" s="17" t="str">
        <f t="shared" ca="1" si="86"/>
        <v/>
      </c>
      <c r="E429" s="172" t="str">
        <f t="shared" ca="1" si="79"/>
        <v>&gt;&gt;</v>
      </c>
      <c r="F429" s="130" t="str">
        <f t="shared" ca="1" si="85"/>
        <v>IfcLampType</v>
      </c>
      <c r="G429" s="130" t="str">
        <f t="shared" ca="1" si="80"/>
        <v>Lighting FixturesPlacement Zones</v>
      </c>
      <c r="H429" s="30"/>
      <c r="I429" s="30"/>
      <c r="J429" s="31"/>
      <c r="K429" s="31" t="str">
        <f t="shared" ca="1" si="81"/>
        <v/>
      </c>
      <c r="L429" s="168" t="str">
        <f t="shared" ca="1" si="82"/>
        <v/>
      </c>
      <c r="M429" s="169" t="str">
        <f t="shared" ca="1" si="83"/>
        <v>IfcLampType</v>
      </c>
      <c r="N429" s="170" t="str">
        <f t="shared" ca="1" si="84"/>
        <v>Not Exported</v>
      </c>
    </row>
    <row r="430" spans="1:14" x14ac:dyDescent="0.25">
      <c r="A430" s="15" t="str">
        <f t="shared" ca="1" si="88"/>
        <v>Lighting Fixtures</v>
      </c>
      <c r="B430" s="16" t="str">
        <f t="shared" ca="1" si="88"/>
        <v>Signage</v>
      </c>
      <c r="C430" s="127" t="str">
        <f t="shared" ca="1" si="78"/>
        <v>IfcLightingFixtureType</v>
      </c>
      <c r="D430" s="17" t="str">
        <f t="shared" ca="1" si="86"/>
        <v/>
      </c>
      <c r="E430" s="172" t="str">
        <f t="shared" ca="1" si="79"/>
        <v>&gt;&gt;</v>
      </c>
      <c r="F430" s="130" t="str">
        <f t="shared" ca="1" si="85"/>
        <v>IfcLightingFixtureType</v>
      </c>
      <c r="G430" s="130" t="str">
        <f t="shared" ca="1" si="80"/>
        <v>Lighting FixturesSignage</v>
      </c>
      <c r="H430" s="30"/>
      <c r="I430" s="30"/>
      <c r="J430" s="31"/>
      <c r="K430" s="31" t="str">
        <f t="shared" ca="1" si="81"/>
        <v/>
      </c>
      <c r="L430" s="168" t="str">
        <f t="shared" ca="1" si="82"/>
        <v/>
      </c>
      <c r="M430" s="169" t="str">
        <f t="shared" ca="1" si="83"/>
        <v>IfcLightingFixtureType</v>
      </c>
      <c r="N430" s="170" t="str">
        <f t="shared" ca="1" si="84"/>
        <v>Not Exported</v>
      </c>
    </row>
    <row r="431" spans="1:14" x14ac:dyDescent="0.25">
      <c r="A431" s="15" t="str">
        <f t="shared" ca="1" si="88"/>
        <v>Lines</v>
      </c>
      <c r="B431" s="16">
        <f t="shared" ca="1" si="88"/>
        <v>0</v>
      </c>
      <c r="C431" s="127" t="str">
        <f t="shared" ca="1" si="78"/>
        <v>IfcAnnotation</v>
      </c>
      <c r="D431" s="17" t="str">
        <f t="shared" ca="1" si="86"/>
        <v/>
      </c>
      <c r="E431" s="172" t="str">
        <f t="shared" ca="1" si="79"/>
        <v>&gt;&gt;</v>
      </c>
      <c r="F431" s="130" t="str">
        <f t="shared" ca="1" si="85"/>
        <v>IfcAnnotation</v>
      </c>
      <c r="G431" s="130" t="str">
        <f t="shared" ca="1" si="80"/>
        <v>Lines</v>
      </c>
      <c r="H431" s="30"/>
      <c r="I431" s="30"/>
      <c r="J431" s="31"/>
      <c r="K431" s="31" t="str">
        <f t="shared" ca="1" si="81"/>
        <v/>
      </c>
      <c r="L431" s="168" t="str">
        <f t="shared" ca="1" si="82"/>
        <v/>
      </c>
      <c r="M431" s="169" t="str">
        <f t="shared" ca="1" si="83"/>
        <v>IfcAnnotation</v>
      </c>
      <c r="N431" s="170" t="str">
        <f t="shared" ca="1" si="84"/>
        <v>IfcAnnotation</v>
      </c>
    </row>
    <row r="432" spans="1:14" x14ac:dyDescent="0.25">
      <c r="A432" s="15" t="str">
        <f t="shared" ca="1" si="88"/>
        <v>Lines</v>
      </c>
      <c r="B432" s="16" t="str">
        <f t="shared" ca="1" si="88"/>
        <v>00_dummy_refplane_defines origin</v>
      </c>
      <c r="C432" s="127" t="str">
        <f t="shared" ca="1" si="78"/>
        <v>IfcAnnotation</v>
      </c>
      <c r="D432" s="17" t="str">
        <f t="shared" ca="1" si="86"/>
        <v/>
      </c>
      <c r="E432" s="172" t="str">
        <f t="shared" ca="1" si="79"/>
        <v>&gt;&gt;</v>
      </c>
      <c r="F432" s="130" t="str">
        <f t="shared" ca="1" si="85"/>
        <v>IfcAnnotation</v>
      </c>
      <c r="G432" s="130" t="str">
        <f t="shared" ca="1" si="80"/>
        <v>Lines00_dummy_refplane_defines origin</v>
      </c>
      <c r="H432" s="30"/>
      <c r="I432" s="30"/>
      <c r="J432" s="31"/>
      <c r="K432" s="31" t="str">
        <f t="shared" ca="1" si="81"/>
        <v/>
      </c>
      <c r="L432" s="168" t="str">
        <f t="shared" ca="1" si="82"/>
        <v/>
      </c>
      <c r="M432" s="169" t="str">
        <f t="shared" ca="1" si="83"/>
        <v/>
      </c>
      <c r="N432" s="170" t="str">
        <f t="shared" ca="1" si="84"/>
        <v>IfcAnnotation</v>
      </c>
    </row>
    <row r="433" spans="1:14" x14ac:dyDescent="0.25">
      <c r="A433" s="15" t="str">
        <f t="shared" ca="1" si="88"/>
        <v>Lines</v>
      </c>
      <c r="B433" s="16" t="str">
        <f t="shared" ca="1" si="88"/>
        <v>00_dummy_refplane_no reference</v>
      </c>
      <c r="C433" s="127" t="str">
        <f t="shared" ca="1" si="78"/>
        <v>IfcAnnotation</v>
      </c>
      <c r="D433" s="17" t="str">
        <f t="shared" ca="1" si="86"/>
        <v/>
      </c>
      <c r="E433" s="172" t="str">
        <f t="shared" ca="1" si="79"/>
        <v>&gt;&gt;</v>
      </c>
      <c r="F433" s="130" t="str">
        <f t="shared" ca="1" si="85"/>
        <v>IfcAnnotation</v>
      </c>
      <c r="G433" s="130" t="str">
        <f t="shared" ca="1" si="80"/>
        <v>Lines00_dummy_refplane_no reference</v>
      </c>
      <c r="H433" s="30"/>
      <c r="I433" s="30"/>
      <c r="J433" s="31"/>
      <c r="K433" s="31" t="str">
        <f t="shared" ca="1" si="81"/>
        <v/>
      </c>
      <c r="L433" s="168" t="str">
        <f t="shared" ca="1" si="82"/>
        <v/>
      </c>
      <c r="M433" s="169" t="str">
        <f t="shared" ca="1" si="83"/>
        <v/>
      </c>
      <c r="N433" s="170" t="str">
        <f t="shared" ca="1" si="84"/>
        <v>IfcAnnotation</v>
      </c>
    </row>
    <row r="434" spans="1:14" x14ac:dyDescent="0.25">
      <c r="A434" s="15" t="str">
        <f t="shared" ca="1" si="88"/>
        <v>Lines</v>
      </c>
      <c r="B434" s="16" t="str">
        <f t="shared" ca="1" si="88"/>
        <v>00_dummy_refplane_weak reference</v>
      </c>
      <c r="C434" s="127" t="str">
        <f t="shared" ca="1" si="78"/>
        <v>IfcAnnotation</v>
      </c>
      <c r="D434" s="17" t="str">
        <f t="shared" ca="1" si="86"/>
        <v/>
      </c>
      <c r="E434" s="172" t="str">
        <f t="shared" ca="1" si="79"/>
        <v>&gt;&gt;</v>
      </c>
      <c r="F434" s="130" t="str">
        <f t="shared" ca="1" si="85"/>
        <v>IfcAnnotation</v>
      </c>
      <c r="G434" s="130" t="str">
        <f t="shared" ca="1" si="80"/>
        <v>Lines00_dummy_refplane_weak reference</v>
      </c>
      <c r="H434" s="30"/>
      <c r="I434" s="30"/>
      <c r="J434" s="31"/>
      <c r="K434" s="31" t="str">
        <f t="shared" ca="1" si="81"/>
        <v/>
      </c>
      <c r="L434" s="168" t="str">
        <f t="shared" ca="1" si="82"/>
        <v/>
      </c>
      <c r="M434" s="169" t="str">
        <f t="shared" ca="1" si="83"/>
        <v/>
      </c>
      <c r="N434" s="170" t="str">
        <f t="shared" ca="1" si="84"/>
        <v>IfcAnnotation</v>
      </c>
    </row>
    <row r="435" spans="1:14" x14ac:dyDescent="0.25">
      <c r="A435" s="15" t="str">
        <f t="shared" ca="1" si="88"/>
        <v>Lines</v>
      </c>
      <c r="B435" s="16" t="str">
        <f t="shared" ca="1" si="88"/>
        <v>00_titleblock_wide line_RGB128-128-128</v>
      </c>
      <c r="C435" s="127" t="str">
        <f t="shared" ca="1" si="78"/>
        <v>IfcAnnotation</v>
      </c>
      <c r="D435" s="17" t="str">
        <f t="shared" ca="1" si="86"/>
        <v/>
      </c>
      <c r="E435" s="172" t="str">
        <f t="shared" ca="1" si="79"/>
        <v>&gt;&gt;</v>
      </c>
      <c r="F435" s="130" t="str">
        <f t="shared" ca="1" si="85"/>
        <v>IfcAnnotation</v>
      </c>
      <c r="G435" s="130" t="str">
        <f t="shared" ca="1" si="80"/>
        <v>Lines00_titleblock_wide line_RGB128-128-128</v>
      </c>
      <c r="H435" s="30"/>
      <c r="I435" s="30"/>
      <c r="J435" s="31"/>
      <c r="K435" s="31" t="str">
        <f t="shared" ca="1" si="81"/>
        <v/>
      </c>
      <c r="L435" s="168" t="str">
        <f t="shared" ca="1" si="82"/>
        <v/>
      </c>
      <c r="M435" s="169" t="str">
        <f t="shared" ca="1" si="83"/>
        <v/>
      </c>
      <c r="N435" s="170" t="str">
        <f t="shared" ca="1" si="84"/>
        <v>IfcAnnotation</v>
      </c>
    </row>
    <row r="436" spans="1:14" x14ac:dyDescent="0.25">
      <c r="A436" s="15" t="str">
        <f t="shared" ca="1" si="88"/>
        <v>Lines</v>
      </c>
      <c r="B436" s="16" t="str">
        <f t="shared" ca="1" si="88"/>
        <v>52_riolering_grijs</v>
      </c>
      <c r="C436" s="127" t="str">
        <f t="shared" ca="1" si="78"/>
        <v>IfcAnnotation</v>
      </c>
      <c r="D436" s="17" t="str">
        <f t="shared" ca="1" si="86"/>
        <v/>
      </c>
      <c r="E436" s="172" t="str">
        <f t="shared" ca="1" si="79"/>
        <v>&gt;&gt;</v>
      </c>
      <c r="F436" s="130" t="str">
        <f t="shared" ca="1" si="85"/>
        <v>IfcAnnotation</v>
      </c>
      <c r="G436" s="130" t="str">
        <f t="shared" ca="1" si="80"/>
        <v>Lines52_riolering_grijs</v>
      </c>
      <c r="H436" s="30"/>
      <c r="I436" s="30"/>
      <c r="J436" s="31"/>
      <c r="K436" s="31" t="str">
        <f t="shared" ca="1" si="81"/>
        <v/>
      </c>
      <c r="L436" s="168" t="str">
        <f t="shared" ca="1" si="82"/>
        <v/>
      </c>
      <c r="M436" s="169" t="str">
        <f t="shared" ca="1" si="83"/>
        <v/>
      </c>
      <c r="N436" s="170" t="str">
        <f t="shared" ca="1" si="84"/>
        <v>IfcAnnotation</v>
      </c>
    </row>
    <row r="437" spans="1:14" x14ac:dyDescent="0.25">
      <c r="A437" s="15" t="str">
        <f t="shared" ca="1" si="88"/>
        <v>Lines</v>
      </c>
      <c r="B437" s="16" t="str">
        <f t="shared" ca="1" si="88"/>
        <v>52_riolering_zwart</v>
      </c>
      <c r="C437" s="127" t="str">
        <f t="shared" ca="1" si="78"/>
        <v>IfcAnnotation</v>
      </c>
      <c r="D437" s="17" t="str">
        <f t="shared" ca="1" si="86"/>
        <v/>
      </c>
      <c r="E437" s="172" t="str">
        <f t="shared" ca="1" si="79"/>
        <v>&gt;&gt;</v>
      </c>
      <c r="F437" s="130" t="str">
        <f t="shared" ca="1" si="85"/>
        <v>IfcAnnotation</v>
      </c>
      <c r="G437" s="130" t="str">
        <f t="shared" ca="1" si="80"/>
        <v>Lines52_riolering_zwart</v>
      </c>
      <c r="H437" s="30"/>
      <c r="I437" s="30"/>
      <c r="J437" s="31"/>
      <c r="K437" s="31" t="str">
        <f t="shared" ca="1" si="81"/>
        <v/>
      </c>
      <c r="L437" s="168" t="str">
        <f t="shared" ca="1" si="82"/>
        <v/>
      </c>
      <c r="M437" s="169" t="str">
        <f t="shared" ca="1" si="83"/>
        <v/>
      </c>
      <c r="N437" s="170" t="str">
        <f t="shared" ca="1" si="84"/>
        <v>IfcAnnotation</v>
      </c>
    </row>
    <row r="438" spans="1:14" x14ac:dyDescent="0.25">
      <c r="A438" s="15" t="str">
        <f t="shared" ca="1" si="88"/>
        <v>Lines</v>
      </c>
      <c r="B438" s="16" t="str">
        <f t="shared" ca="1" si="88"/>
        <v>&lt;Area Boundary&gt;</v>
      </c>
      <c r="C438" s="127" t="str">
        <f t="shared" ca="1" si="78"/>
        <v>IfcAnnotation</v>
      </c>
      <c r="D438" s="17" t="str">
        <f t="shared" ca="1" si="86"/>
        <v/>
      </c>
      <c r="E438" s="172" t="str">
        <f t="shared" ca="1" si="79"/>
        <v>&gt;&gt;</v>
      </c>
      <c r="F438" s="130" t="str">
        <f t="shared" ca="1" si="85"/>
        <v>IfcAnnotation</v>
      </c>
      <c r="G438" s="130" t="str">
        <f t="shared" ca="1" si="80"/>
        <v>Lines&lt;Area Boundary&gt;</v>
      </c>
      <c r="H438" s="30"/>
      <c r="I438" s="30"/>
      <c r="J438" s="31"/>
      <c r="K438" s="31" t="str">
        <f t="shared" ca="1" si="81"/>
        <v/>
      </c>
      <c r="L438" s="168" t="str">
        <f t="shared" ca="1" si="82"/>
        <v/>
      </c>
      <c r="M438" s="169" t="str">
        <f t="shared" ca="1" si="83"/>
        <v>IfcAnnotation</v>
      </c>
      <c r="N438" s="170" t="str">
        <f t="shared" ca="1" si="84"/>
        <v>IfcAnnotation</v>
      </c>
    </row>
    <row r="439" spans="1:14" x14ac:dyDescent="0.25">
      <c r="A439" s="15" t="str">
        <f t="shared" ca="1" si="88"/>
        <v>Lines</v>
      </c>
      <c r="B439" s="16" t="str">
        <f t="shared" ca="1" si="88"/>
        <v>&lt;Beyond&gt;</v>
      </c>
      <c r="C439" s="127" t="str">
        <f t="shared" ca="1" si="78"/>
        <v>IfcAnnotation</v>
      </c>
      <c r="D439" s="17" t="str">
        <f t="shared" ca="1" si="86"/>
        <v/>
      </c>
      <c r="E439" s="172" t="str">
        <f t="shared" ca="1" si="79"/>
        <v>&gt;&gt;</v>
      </c>
      <c r="F439" s="130" t="str">
        <f t="shared" ca="1" si="85"/>
        <v>IfcAnnotation</v>
      </c>
      <c r="G439" s="130" t="str">
        <f t="shared" ca="1" si="80"/>
        <v>Lines&lt;Beyond&gt;</v>
      </c>
      <c r="H439" s="30"/>
      <c r="I439" s="30"/>
      <c r="J439" s="31"/>
      <c r="K439" s="31" t="str">
        <f t="shared" ca="1" si="81"/>
        <v/>
      </c>
      <c r="L439" s="168" t="str">
        <f t="shared" ca="1" si="82"/>
        <v/>
      </c>
      <c r="M439" s="169" t="str">
        <f t="shared" ca="1" si="83"/>
        <v>IfcAnnotation</v>
      </c>
      <c r="N439" s="170" t="str">
        <f t="shared" ca="1" si="84"/>
        <v>IfcAnnotation</v>
      </c>
    </row>
    <row r="440" spans="1:14" x14ac:dyDescent="0.25">
      <c r="A440" s="15" t="str">
        <f t="shared" ca="1" si="88"/>
        <v>Lines</v>
      </c>
      <c r="B440" s="16" t="str">
        <f t="shared" ca="1" si="88"/>
        <v>&lt;Centerline&gt;</v>
      </c>
      <c r="C440" s="127" t="str">
        <f t="shared" ca="1" si="78"/>
        <v>Not Exported</v>
      </c>
      <c r="D440" s="17" t="str">
        <f t="shared" ca="1" si="86"/>
        <v/>
      </c>
      <c r="E440" s="172" t="str">
        <f t="shared" ca="1" si="79"/>
        <v/>
      </c>
      <c r="F440" s="130" t="str">
        <f t="shared" ca="1" si="85"/>
        <v>Not Exported</v>
      </c>
      <c r="G440" s="130" t="str">
        <f t="shared" ca="1" si="80"/>
        <v>Lines&lt;Centerline&gt;</v>
      </c>
      <c r="H440" s="30"/>
      <c r="I440" s="30"/>
      <c r="J440" s="31"/>
      <c r="K440" s="31" t="str">
        <f t="shared" ca="1" si="81"/>
        <v/>
      </c>
      <c r="L440" s="168" t="str">
        <f t="shared" ca="1" si="82"/>
        <v/>
      </c>
      <c r="M440" s="169" t="str">
        <f t="shared" ca="1" si="83"/>
        <v>Not Exported</v>
      </c>
      <c r="N440" s="170" t="str">
        <f t="shared" ca="1" si="84"/>
        <v>Not Exported</v>
      </c>
    </row>
    <row r="441" spans="1:14" x14ac:dyDescent="0.25">
      <c r="A441" s="15" t="str">
        <f t="shared" ca="1" si="88"/>
        <v>Lines</v>
      </c>
      <c r="B441" s="16" t="str">
        <f t="shared" ca="1" si="88"/>
        <v>&lt;Demolished&gt;</v>
      </c>
      <c r="C441" s="127" t="str">
        <f t="shared" ca="1" si="78"/>
        <v>IfcAnnotation</v>
      </c>
      <c r="D441" s="17" t="str">
        <f t="shared" ca="1" si="86"/>
        <v/>
      </c>
      <c r="E441" s="172" t="str">
        <f t="shared" ca="1" si="79"/>
        <v>&gt;&gt;</v>
      </c>
      <c r="F441" s="130" t="str">
        <f t="shared" ca="1" si="85"/>
        <v>IfcAnnotation</v>
      </c>
      <c r="G441" s="130" t="str">
        <f t="shared" ca="1" si="80"/>
        <v>Lines&lt;Demolished&gt;</v>
      </c>
      <c r="H441" s="30"/>
      <c r="I441" s="30"/>
      <c r="J441" s="31"/>
      <c r="K441" s="31" t="str">
        <f t="shared" ca="1" si="81"/>
        <v/>
      </c>
      <c r="L441" s="168" t="str">
        <f t="shared" ca="1" si="82"/>
        <v/>
      </c>
      <c r="M441" s="169" t="str">
        <f t="shared" ca="1" si="83"/>
        <v>IfcAnnotation</v>
      </c>
      <c r="N441" s="170" t="str">
        <f t="shared" ca="1" si="84"/>
        <v>IfcAnnotation</v>
      </c>
    </row>
    <row r="442" spans="1:14" x14ac:dyDescent="0.25">
      <c r="A442" s="15" t="str">
        <f t="shared" ca="1" si="88"/>
        <v>Lines</v>
      </c>
      <c r="B442" s="16" t="str">
        <f t="shared" ca="1" si="88"/>
        <v>&lt;Fabric Envelope&gt;</v>
      </c>
      <c r="C442" s="127" t="str">
        <f t="shared" ca="1" si="78"/>
        <v/>
      </c>
      <c r="D442" s="17" t="str">
        <f t="shared" ca="1" si="86"/>
        <v/>
      </c>
      <c r="E442" s="172" t="str">
        <f t="shared" ca="1" si="79"/>
        <v/>
      </c>
      <c r="F442" s="130" t="str">
        <f t="shared" ca="1" si="85"/>
        <v/>
      </c>
      <c r="G442" s="130" t="str">
        <f t="shared" ca="1" si="80"/>
        <v>Lines&lt;Fabric Envelope&gt;</v>
      </c>
      <c r="H442" s="30"/>
      <c r="I442" s="30"/>
      <c r="J442" s="31"/>
      <c r="K442" s="31" t="str">
        <f t="shared" ca="1" si="81"/>
        <v/>
      </c>
      <c r="L442" s="168" t="str">
        <f t="shared" ca="1" si="82"/>
        <v/>
      </c>
      <c r="M442" s="169" t="str">
        <f t="shared" ca="1" si="83"/>
        <v/>
      </c>
      <c r="N442" s="170" t="str">
        <f t="shared" ca="1" si="84"/>
        <v/>
      </c>
    </row>
    <row r="443" spans="1:14" x14ac:dyDescent="0.25">
      <c r="A443" s="15" t="str">
        <f t="shared" ca="1" si="88"/>
        <v>Lines</v>
      </c>
      <c r="B443" s="16" t="str">
        <f t="shared" ca="1" si="88"/>
        <v>&lt;Fabric Sheets&gt;</v>
      </c>
      <c r="C443" s="127" t="str">
        <f t="shared" ca="1" si="78"/>
        <v/>
      </c>
      <c r="D443" s="17" t="str">
        <f t="shared" ca="1" si="86"/>
        <v/>
      </c>
      <c r="E443" s="172" t="str">
        <f t="shared" ca="1" si="79"/>
        <v/>
      </c>
      <c r="F443" s="130" t="str">
        <f t="shared" ca="1" si="85"/>
        <v/>
      </c>
      <c r="G443" s="130" t="str">
        <f t="shared" ca="1" si="80"/>
        <v>Lines&lt;Fabric Sheets&gt;</v>
      </c>
      <c r="H443" s="30"/>
      <c r="I443" s="30"/>
      <c r="J443" s="31"/>
      <c r="K443" s="31" t="str">
        <f t="shared" ca="1" si="81"/>
        <v/>
      </c>
      <c r="L443" s="168" t="str">
        <f t="shared" ca="1" si="82"/>
        <v/>
      </c>
      <c r="M443" s="169" t="str">
        <f t="shared" ca="1" si="83"/>
        <v/>
      </c>
      <c r="N443" s="170" t="str">
        <f t="shared" ca="1" si="84"/>
        <v/>
      </c>
    </row>
    <row r="444" spans="1:14" x14ac:dyDescent="0.25">
      <c r="A444" s="15" t="str">
        <f t="shared" ca="1" si="88"/>
        <v>Lines</v>
      </c>
      <c r="B444" s="16" t="str">
        <f t="shared" ca="1" si="88"/>
        <v>&lt;Hidden&gt;</v>
      </c>
      <c r="C444" s="127" t="str">
        <f t="shared" ca="1" si="78"/>
        <v>IfcAnnotation</v>
      </c>
      <c r="D444" s="17" t="str">
        <f t="shared" ca="1" si="86"/>
        <v/>
      </c>
      <c r="E444" s="172" t="str">
        <f t="shared" ca="1" si="79"/>
        <v>&gt;&gt;</v>
      </c>
      <c r="F444" s="130" t="str">
        <f t="shared" ca="1" si="85"/>
        <v>IfcAnnotation</v>
      </c>
      <c r="G444" s="130" t="str">
        <f t="shared" ca="1" si="80"/>
        <v>Lines&lt;Hidden&gt;</v>
      </c>
      <c r="H444" s="30"/>
      <c r="I444" s="30"/>
      <c r="J444" s="31"/>
      <c r="K444" s="31" t="str">
        <f t="shared" ca="1" si="81"/>
        <v/>
      </c>
      <c r="L444" s="168" t="str">
        <f t="shared" ca="1" si="82"/>
        <v/>
      </c>
      <c r="M444" s="169" t="str">
        <f t="shared" ca="1" si="83"/>
        <v>IfcAnnotation</v>
      </c>
      <c r="N444" s="170" t="str">
        <f t="shared" ca="1" si="84"/>
        <v>IfcAnnotation</v>
      </c>
    </row>
    <row r="445" spans="1:14" x14ac:dyDescent="0.25">
      <c r="A445" s="15" t="str">
        <f t="shared" ca="1" si="88"/>
        <v>Lines</v>
      </c>
      <c r="B445" s="16" t="str">
        <f t="shared" ca="1" si="88"/>
        <v>&lt;Overhead&gt;</v>
      </c>
      <c r="C445" s="127" t="str">
        <f t="shared" ca="1" si="78"/>
        <v>IfcAnnotation</v>
      </c>
      <c r="D445" s="17" t="str">
        <f t="shared" ca="1" si="86"/>
        <v/>
      </c>
      <c r="E445" s="172" t="str">
        <f t="shared" ca="1" si="79"/>
        <v>&gt;&gt;</v>
      </c>
      <c r="F445" s="130" t="str">
        <f t="shared" ca="1" si="85"/>
        <v>IfcAnnotation</v>
      </c>
      <c r="G445" s="130" t="str">
        <f t="shared" ca="1" si="80"/>
        <v>Lines&lt;Overhead&gt;</v>
      </c>
      <c r="H445" s="30"/>
      <c r="I445" s="30"/>
      <c r="J445" s="31"/>
      <c r="K445" s="31" t="str">
        <f t="shared" ca="1" si="81"/>
        <v/>
      </c>
      <c r="L445" s="168" t="str">
        <f t="shared" ca="1" si="82"/>
        <v/>
      </c>
      <c r="M445" s="169" t="str">
        <f t="shared" ca="1" si="83"/>
        <v>IfcAnnotation</v>
      </c>
      <c r="N445" s="170" t="str">
        <f t="shared" ca="1" si="84"/>
        <v>IfcAnnotation</v>
      </c>
    </row>
    <row r="446" spans="1:14" x14ac:dyDescent="0.25">
      <c r="A446" s="15" t="str">
        <f t="shared" ca="1" si="88"/>
        <v>Lines</v>
      </c>
      <c r="B446" s="16" t="str">
        <f t="shared" ca="1" si="88"/>
        <v>&lt;Revision Cloud&gt;</v>
      </c>
      <c r="C446" s="127" t="str">
        <f t="shared" ca="1" si="78"/>
        <v>IfcAnnotation</v>
      </c>
      <c r="D446" s="17" t="str">
        <f t="shared" ca="1" si="86"/>
        <v/>
      </c>
      <c r="E446" s="172" t="str">
        <f t="shared" ca="1" si="79"/>
        <v>&gt;&gt;</v>
      </c>
      <c r="F446" s="130" t="str">
        <f t="shared" ca="1" si="85"/>
        <v>IfcAnnotation</v>
      </c>
      <c r="G446" s="130" t="str">
        <f t="shared" ca="1" si="80"/>
        <v>Lines&lt;Revision Cloud&gt;</v>
      </c>
      <c r="H446" s="30"/>
      <c r="I446" s="30"/>
      <c r="J446" s="31"/>
      <c r="K446" s="31" t="str">
        <f t="shared" ca="1" si="81"/>
        <v/>
      </c>
      <c r="L446" s="168" t="str">
        <f t="shared" ca="1" si="82"/>
        <v/>
      </c>
      <c r="M446" s="169" t="str">
        <f t="shared" ca="1" si="83"/>
        <v>IfcAnnotation</v>
      </c>
      <c r="N446" s="170" t="str">
        <f t="shared" ca="1" si="84"/>
        <v>IfcAnnotation</v>
      </c>
    </row>
    <row r="447" spans="1:14" x14ac:dyDescent="0.25">
      <c r="A447" s="15" t="str">
        <f t="shared" ref="A447:B466" ca="1" si="89">INDIRECT(ADDRESS(ROW(),COLUMN(),1,1,exp_user),TRUE)</f>
        <v>Lines</v>
      </c>
      <c r="B447" s="16" t="str">
        <f t="shared" ca="1" si="89"/>
        <v>&lt;Room Separation&gt;</v>
      </c>
      <c r="C447" s="127" t="str">
        <f t="shared" ca="1" si="78"/>
        <v>IfcAnnotation</v>
      </c>
      <c r="D447" s="17" t="str">
        <f t="shared" ca="1" si="86"/>
        <v/>
      </c>
      <c r="E447" s="172" t="str">
        <f t="shared" ca="1" si="79"/>
        <v>&gt;&gt;</v>
      </c>
      <c r="F447" s="130" t="str">
        <f t="shared" ca="1" si="85"/>
        <v>IfcAnnotation</v>
      </c>
      <c r="G447" s="130" t="str">
        <f t="shared" ca="1" si="80"/>
        <v>Lines&lt;Room Separation&gt;</v>
      </c>
      <c r="H447" s="30"/>
      <c r="I447" s="30"/>
      <c r="J447" s="31"/>
      <c r="K447" s="31" t="str">
        <f t="shared" ca="1" si="81"/>
        <v/>
      </c>
      <c r="L447" s="168" t="str">
        <f t="shared" ca="1" si="82"/>
        <v/>
      </c>
      <c r="M447" s="169" t="str">
        <f t="shared" ca="1" si="83"/>
        <v>IfcAnnotation</v>
      </c>
      <c r="N447" s="170" t="str">
        <f t="shared" ca="1" si="84"/>
        <v>IfcAnnotation</v>
      </c>
    </row>
    <row r="448" spans="1:14" x14ac:dyDescent="0.25">
      <c r="A448" s="15" t="str">
        <f t="shared" ca="1" si="89"/>
        <v>Lines</v>
      </c>
      <c r="B448" s="16" t="str">
        <f t="shared" ca="1" si="89"/>
        <v>&lt;Sketch&gt;</v>
      </c>
      <c r="C448" s="127" t="str">
        <f t="shared" ca="1" si="78"/>
        <v>Not Exported</v>
      </c>
      <c r="D448" s="17" t="str">
        <f t="shared" ca="1" si="86"/>
        <v/>
      </c>
      <c r="E448" s="172" t="str">
        <f t="shared" ca="1" si="79"/>
        <v/>
      </c>
      <c r="F448" s="130" t="str">
        <f t="shared" ca="1" si="85"/>
        <v>Not Exported</v>
      </c>
      <c r="G448" s="130" t="str">
        <f t="shared" ca="1" si="80"/>
        <v>Lines&lt;Sketch&gt;</v>
      </c>
      <c r="H448" s="30"/>
      <c r="I448" s="30"/>
      <c r="J448" s="31"/>
      <c r="K448" s="31" t="str">
        <f t="shared" ca="1" si="81"/>
        <v/>
      </c>
      <c r="L448" s="168" t="str">
        <f t="shared" ca="1" si="82"/>
        <v/>
      </c>
      <c r="M448" s="169" t="str">
        <f t="shared" ca="1" si="83"/>
        <v>Not Exported</v>
      </c>
      <c r="N448" s="170" t="str">
        <f t="shared" ca="1" si="84"/>
        <v>Not Exported</v>
      </c>
    </row>
    <row r="449" spans="1:14" x14ac:dyDescent="0.25">
      <c r="A449" s="15" t="str">
        <f t="shared" ca="1" si="89"/>
        <v>Lines</v>
      </c>
      <c r="B449" s="16" t="str">
        <f t="shared" ca="1" si="89"/>
        <v>&lt;Space Separation&gt;</v>
      </c>
      <c r="C449" s="127" t="str">
        <f t="shared" ca="1" si="78"/>
        <v/>
      </c>
      <c r="D449" s="17" t="str">
        <f t="shared" ca="1" si="86"/>
        <v/>
      </c>
      <c r="E449" s="172" t="str">
        <f t="shared" ca="1" si="79"/>
        <v/>
      </c>
      <c r="F449" s="130" t="str">
        <f t="shared" ca="1" si="85"/>
        <v/>
      </c>
      <c r="G449" s="130" t="str">
        <f t="shared" ca="1" si="80"/>
        <v>Lines&lt;Space Separation&gt;</v>
      </c>
      <c r="H449" s="30"/>
      <c r="I449" s="30"/>
      <c r="J449" s="31"/>
      <c r="K449" s="31" t="str">
        <f t="shared" ca="1" si="81"/>
        <v/>
      </c>
      <c r="L449" s="168" t="str">
        <f t="shared" ca="1" si="82"/>
        <v/>
      </c>
      <c r="M449" s="169" t="str">
        <f t="shared" ca="1" si="83"/>
        <v/>
      </c>
      <c r="N449" s="170" t="str">
        <f t="shared" ca="1" si="84"/>
        <v/>
      </c>
    </row>
    <row r="450" spans="1:14" x14ac:dyDescent="0.25">
      <c r="A450" s="15" t="str">
        <f t="shared" ca="1" si="89"/>
        <v>Lines</v>
      </c>
      <c r="B450" s="16" t="str">
        <f t="shared" ca="1" si="89"/>
        <v>&lt;Stair/Ramp Sketch: Boundary&gt;</v>
      </c>
      <c r="C450" s="127" t="str">
        <f t="shared" ca="1" si="78"/>
        <v>Not Exported</v>
      </c>
      <c r="D450" s="17" t="str">
        <f t="shared" ca="1" si="86"/>
        <v/>
      </c>
      <c r="E450" s="172" t="str">
        <f t="shared" ca="1" si="79"/>
        <v/>
      </c>
      <c r="F450" s="130" t="str">
        <f t="shared" ca="1" si="85"/>
        <v>Not Exported</v>
      </c>
      <c r="G450" s="130" t="str">
        <f t="shared" ca="1" si="80"/>
        <v>Lines&lt;Stair/Ramp Sketch: Boundary&gt;</v>
      </c>
      <c r="H450" s="30"/>
      <c r="I450" s="30"/>
      <c r="J450" s="31"/>
      <c r="K450" s="31" t="str">
        <f t="shared" ca="1" si="81"/>
        <v/>
      </c>
      <c r="L450" s="168" t="str">
        <f t="shared" ca="1" si="82"/>
        <v/>
      </c>
      <c r="M450" s="169" t="str">
        <f t="shared" ca="1" si="83"/>
        <v>Not Exported</v>
      </c>
      <c r="N450" s="170" t="str">
        <f t="shared" ca="1" si="84"/>
        <v>Not Exported</v>
      </c>
    </row>
    <row r="451" spans="1:14" x14ac:dyDescent="0.25">
      <c r="A451" s="15" t="str">
        <f t="shared" ca="1" si="89"/>
        <v>Lines</v>
      </c>
      <c r="B451" s="16" t="str">
        <f t="shared" ca="1" si="89"/>
        <v>&lt;Stair/Ramp Sketch: Landing Center&gt;</v>
      </c>
      <c r="C451" s="127" t="str">
        <f t="shared" ca="1" si="78"/>
        <v>Not Exported</v>
      </c>
      <c r="D451" s="17" t="str">
        <f t="shared" ca="1" si="86"/>
        <v/>
      </c>
      <c r="E451" s="172" t="str">
        <f t="shared" ca="1" si="79"/>
        <v/>
      </c>
      <c r="F451" s="130" t="str">
        <f t="shared" ca="1" si="85"/>
        <v>Not Exported</v>
      </c>
      <c r="G451" s="130" t="str">
        <f t="shared" ca="1" si="80"/>
        <v>Lines&lt;Stair/Ramp Sketch: Landing Center&gt;</v>
      </c>
      <c r="H451" s="30"/>
      <c r="I451" s="30"/>
      <c r="J451" s="31"/>
      <c r="K451" s="31" t="str">
        <f t="shared" ca="1" si="81"/>
        <v/>
      </c>
      <c r="L451" s="168" t="str">
        <f t="shared" ca="1" si="82"/>
        <v/>
      </c>
      <c r="M451" s="169" t="str">
        <f t="shared" ca="1" si="83"/>
        <v>Not Exported</v>
      </c>
      <c r="N451" s="170" t="str">
        <f t="shared" ca="1" si="84"/>
        <v>Not Exported</v>
      </c>
    </row>
    <row r="452" spans="1:14" x14ac:dyDescent="0.25">
      <c r="A452" s="15" t="str">
        <f t="shared" ca="1" si="89"/>
        <v>Lines</v>
      </c>
      <c r="B452" s="16" t="str">
        <f t="shared" ca="1" si="89"/>
        <v>&lt;Stair/Ramp Sketch: Riser&gt;</v>
      </c>
      <c r="C452" s="127" t="str">
        <f t="shared" ca="1" si="78"/>
        <v>Not Exported</v>
      </c>
      <c r="D452" s="17" t="str">
        <f t="shared" ca="1" si="86"/>
        <v/>
      </c>
      <c r="E452" s="172" t="str">
        <f t="shared" ca="1" si="79"/>
        <v/>
      </c>
      <c r="F452" s="130" t="str">
        <f t="shared" ca="1" si="85"/>
        <v>Not Exported</v>
      </c>
      <c r="G452" s="130" t="str">
        <f t="shared" ca="1" si="80"/>
        <v>Lines&lt;Stair/Ramp Sketch: Riser&gt;</v>
      </c>
      <c r="H452" s="30"/>
      <c r="I452" s="30"/>
      <c r="J452" s="31"/>
      <c r="K452" s="31" t="str">
        <f t="shared" ca="1" si="81"/>
        <v/>
      </c>
      <c r="L452" s="168" t="str">
        <f t="shared" ca="1" si="82"/>
        <v/>
      </c>
      <c r="M452" s="169" t="str">
        <f t="shared" ca="1" si="83"/>
        <v>Not Exported</v>
      </c>
      <c r="N452" s="170" t="str">
        <f t="shared" ca="1" si="84"/>
        <v>Not Exported</v>
      </c>
    </row>
    <row r="453" spans="1:14" x14ac:dyDescent="0.25">
      <c r="A453" s="15" t="str">
        <f t="shared" ca="1" si="89"/>
        <v>Lines</v>
      </c>
      <c r="B453" s="16" t="str">
        <f t="shared" ca="1" si="89"/>
        <v>&lt;Stair/Ramp Sketch: Run&gt;</v>
      </c>
      <c r="C453" s="127" t="str">
        <f t="shared" ca="1" si="78"/>
        <v>Not Exported</v>
      </c>
      <c r="D453" s="17" t="str">
        <f t="shared" ca="1" si="86"/>
        <v/>
      </c>
      <c r="E453" s="172" t="str">
        <f t="shared" ca="1" si="79"/>
        <v/>
      </c>
      <c r="F453" s="130" t="str">
        <f t="shared" ca="1" si="85"/>
        <v>Not Exported</v>
      </c>
      <c r="G453" s="130" t="str">
        <f t="shared" ca="1" si="80"/>
        <v>Lines&lt;Stair/Ramp Sketch: Run&gt;</v>
      </c>
      <c r="H453" s="30"/>
      <c r="I453" s="30"/>
      <c r="J453" s="31"/>
      <c r="K453" s="31" t="str">
        <f t="shared" ca="1" si="81"/>
        <v/>
      </c>
      <c r="L453" s="168" t="str">
        <f t="shared" ca="1" si="82"/>
        <v/>
      </c>
      <c r="M453" s="169" t="str">
        <f t="shared" ca="1" si="83"/>
        <v>Not Exported</v>
      </c>
      <c r="N453" s="170" t="str">
        <f t="shared" ca="1" si="84"/>
        <v>Not Exported</v>
      </c>
    </row>
    <row r="454" spans="1:14" x14ac:dyDescent="0.25">
      <c r="A454" s="15" t="str">
        <f t="shared" ca="1" si="89"/>
        <v>Lines</v>
      </c>
      <c r="B454" s="16" t="str">
        <f t="shared" ca="1" si="89"/>
        <v>Axis of Rotation</v>
      </c>
      <c r="C454" s="127" t="str">
        <f t="shared" ca="1" si="78"/>
        <v>Not Exported</v>
      </c>
      <c r="D454" s="17" t="str">
        <f t="shared" ca="1" si="86"/>
        <v/>
      </c>
      <c r="E454" s="172" t="str">
        <f t="shared" ca="1" si="79"/>
        <v/>
      </c>
      <c r="F454" s="130" t="str">
        <f t="shared" ca="1" si="85"/>
        <v>Not Exported</v>
      </c>
      <c r="G454" s="130" t="str">
        <f t="shared" ca="1" si="80"/>
        <v>LinesAxis of Rotation</v>
      </c>
      <c r="H454" s="30"/>
      <c r="I454" s="30"/>
      <c r="J454" s="31"/>
      <c r="K454" s="31" t="str">
        <f t="shared" ca="1" si="81"/>
        <v/>
      </c>
      <c r="L454" s="168" t="str">
        <f t="shared" ca="1" si="82"/>
        <v/>
      </c>
      <c r="M454" s="169" t="str">
        <f t="shared" ca="1" si="83"/>
        <v>Not Exported</v>
      </c>
      <c r="N454" s="170" t="str">
        <f t="shared" ca="1" si="84"/>
        <v>Not Exported</v>
      </c>
    </row>
    <row r="455" spans="1:14" x14ac:dyDescent="0.25">
      <c r="A455" s="15" t="str">
        <f t="shared" ca="1" si="89"/>
        <v>Lines</v>
      </c>
      <c r="B455" s="16" t="str">
        <f t="shared" ca="1" si="89"/>
        <v>Hidden Lines</v>
      </c>
      <c r="C455" s="127" t="str">
        <f t="shared" ref="C455:C518" ca="1" si="90">IF(A455=0,"",IF(H455&lt;&gt;"",H455,IF(K455=not,not,IF(L455=not,not,IF(AND(M455&lt;&gt;0,M455&lt;&gt;"",M455&lt;&gt;not),IF(NOT(ISERROR(FIND("/",M455,1))),LEFT(M455,FIND("/",M455,1)-1),M455),IF(NOT(ISERROR(FIND("/",N455,1))),LEFT(N455,FIND("/",N455,1)-1),N455))))))</f>
        <v/>
      </c>
      <c r="D455" s="17" t="str">
        <f t="shared" ca="1" si="86"/>
        <v/>
      </c>
      <c r="E455" s="172" t="str">
        <f t="shared" ref="E455:E518" ca="1" si="91">IF(AND(C455&lt;&gt;"",C455&lt;&gt;not,C455&lt;&gt;0),HYPERLINK(CONCATENATE(link4x0,IFERROR(VLOOKUP(C455,Entity,2,FALSE),""),link_Entity,LOWER(C455),".htm"),"&gt;&gt;"),"")</f>
        <v/>
      </c>
      <c r="F455" s="130" t="str">
        <f t="shared" ca="1" si="85"/>
        <v/>
      </c>
      <c r="G455" s="130" t="str">
        <f t="shared" ref="G455:G518" ca="1" si="92">IF(A455&lt;&gt;0,CONCATENATE(A455,IF(B455=0,"",B455)),"")</f>
        <v>LinesHidden Lines</v>
      </c>
      <c r="H455" s="30"/>
      <c r="I455" s="30"/>
      <c r="J455" s="31"/>
      <c r="K455" s="31" t="str">
        <f t="shared" ref="K455:K518" ca="1" si="93">IF(AND(K454=not,A455=A454),not,IF(J455=not,not,""))</f>
        <v/>
      </c>
      <c r="L455" s="168" t="str">
        <f t="shared" ref="L455:L518" ca="1" si="94">IFERROR(VLOOKUP(A455,exp_pre_sel,HLOOKUP(pre_sel_cat,exp_pre_sel,2,FALSE),FALSE),"")</f>
        <v/>
      </c>
      <c r="M455" s="169" t="str">
        <f t="shared" ref="M455:M518" ca="1" si="95">IFERROR(CONCATENATE(VLOOKUP($G455,Export_DRS,4,FALSE),IF(VLOOKUP($G455,Export_DRS,5,FALSE)&lt;&gt;"",CONCATENATE("/",VLOOKUP($G455,Export_DRS,5,FALSE)),"")),IF(AND(Export_DRS_andSub=yes,$A455=$A454),IF(M454=0,VLOOKUP(A455,A:N,10,FALSE),M454),""))</f>
        <v/>
      </c>
      <c r="N455" s="170" t="str">
        <f t="shared" ref="N455:N518" ca="1" si="96">IFERROR(CONCATENATE(VLOOKUP($G455,Export_AIA,4,FALSE),IF(VLOOKUP($G455,Export_AIA,5,FALSE)&lt;&gt;"",CONCATENATE("/",VLOOKUP($G455,Export_AIA,5,FALSE)),"")),IF(AND(Export_AIA_andSub=yes,$A455=$A454),IF(N454=0,VLOOKUP(A455,A:N,10,FALSE),N454),""))</f>
        <v/>
      </c>
    </row>
    <row r="456" spans="1:14" x14ac:dyDescent="0.25">
      <c r="A456" s="15" t="str">
        <f t="shared" ca="1" si="89"/>
        <v>Lines</v>
      </c>
      <c r="B456" s="16" t="str">
        <f t="shared" ca="1" si="89"/>
        <v>Insulation Batting Lines</v>
      </c>
      <c r="C456" s="127" t="str">
        <f t="shared" ca="1" si="90"/>
        <v>IfcAnnotation</v>
      </c>
      <c r="D456" s="17" t="str">
        <f t="shared" ca="1" si="86"/>
        <v/>
      </c>
      <c r="E456" s="172" t="str">
        <f t="shared" ca="1" si="91"/>
        <v>&gt;&gt;</v>
      </c>
      <c r="F456" s="130" t="str">
        <f t="shared" ref="F456:F519" ca="1" si="97">CONCATENATE(C456,IF(D456&lt;&gt;"",CONCATENATE("/",D456),""),"")</f>
        <v>IfcAnnotation</v>
      </c>
      <c r="G456" s="130" t="str">
        <f t="shared" ca="1" si="92"/>
        <v>LinesInsulation Batting Lines</v>
      </c>
      <c r="H456" s="30"/>
      <c r="I456" s="30"/>
      <c r="J456" s="31"/>
      <c r="K456" s="31" t="str">
        <f t="shared" ca="1" si="93"/>
        <v/>
      </c>
      <c r="L456" s="168" t="str">
        <f t="shared" ca="1" si="94"/>
        <v/>
      </c>
      <c r="M456" s="169" t="str">
        <f t="shared" ca="1" si="95"/>
        <v>IfcAnnotation</v>
      </c>
      <c r="N456" s="170" t="str">
        <f t="shared" ca="1" si="96"/>
        <v>IfcAnnotation</v>
      </c>
    </row>
    <row r="457" spans="1:14" x14ac:dyDescent="0.25">
      <c r="A457" s="15" t="str">
        <f t="shared" ca="1" si="89"/>
        <v>Lines</v>
      </c>
      <c r="B457" s="16" t="str">
        <f t="shared" ca="1" si="89"/>
        <v>Lines</v>
      </c>
      <c r="C457" s="127" t="str">
        <f t="shared" ca="1" si="90"/>
        <v>IfcAnnotation</v>
      </c>
      <c r="D457" s="17" t="str">
        <f t="shared" ref="D457:D520" ca="1" si="98">IF(I457&lt;&gt;"",I457,IF(NOT(ISERROR(FIND("/",M457,1))),RIGHT(M457,LEN(M457)-FIND("/",M457,1)),IF(AND(M457="",NOT(ISERROR(FIND("/",N457,1)))),RIGHT(N457,LEN(N457)-FIND("/",N457,1)),"")))</f>
        <v/>
      </c>
      <c r="E457" s="172" t="str">
        <f t="shared" ca="1" si="91"/>
        <v>&gt;&gt;</v>
      </c>
      <c r="F457" s="130" t="str">
        <f t="shared" ca="1" si="97"/>
        <v>IfcAnnotation</v>
      </c>
      <c r="G457" s="130" t="str">
        <f t="shared" ca="1" si="92"/>
        <v>LinesLines</v>
      </c>
      <c r="H457" s="30"/>
      <c r="I457" s="30"/>
      <c r="J457" s="31"/>
      <c r="K457" s="31" t="str">
        <f t="shared" ca="1" si="93"/>
        <v/>
      </c>
      <c r="L457" s="168" t="str">
        <f t="shared" ca="1" si="94"/>
        <v/>
      </c>
      <c r="M457" s="169" t="str">
        <f t="shared" ca="1" si="95"/>
        <v>IfcAnnotation</v>
      </c>
      <c r="N457" s="170" t="str">
        <f t="shared" ca="1" si="96"/>
        <v>IfcAnnotation</v>
      </c>
    </row>
    <row r="458" spans="1:14" x14ac:dyDescent="0.25">
      <c r="A458" s="15" t="str">
        <f t="shared" ca="1" si="89"/>
        <v>Lines</v>
      </c>
      <c r="B458" s="16" t="str">
        <f t="shared" ca="1" si="89"/>
        <v>Medium Lines</v>
      </c>
      <c r="C458" s="127" t="str">
        <f t="shared" ca="1" si="90"/>
        <v>IfcAnnotation</v>
      </c>
      <c r="D458" s="17" t="str">
        <f t="shared" ca="1" si="98"/>
        <v/>
      </c>
      <c r="E458" s="172" t="str">
        <f t="shared" ca="1" si="91"/>
        <v>&gt;&gt;</v>
      </c>
      <c r="F458" s="130" t="str">
        <f t="shared" ca="1" si="97"/>
        <v>IfcAnnotation</v>
      </c>
      <c r="G458" s="130" t="str">
        <f t="shared" ca="1" si="92"/>
        <v>LinesMedium Lines</v>
      </c>
      <c r="H458" s="30"/>
      <c r="I458" s="30"/>
      <c r="J458" s="31"/>
      <c r="K458" s="31" t="str">
        <f t="shared" ca="1" si="93"/>
        <v/>
      </c>
      <c r="L458" s="168" t="str">
        <f t="shared" ca="1" si="94"/>
        <v/>
      </c>
      <c r="M458" s="169" t="str">
        <f t="shared" ca="1" si="95"/>
        <v>IfcAnnotation</v>
      </c>
      <c r="N458" s="170" t="str">
        <f t="shared" ca="1" si="96"/>
        <v>IfcAnnotation</v>
      </c>
    </row>
    <row r="459" spans="1:14" x14ac:dyDescent="0.25">
      <c r="A459" s="15" t="str">
        <f t="shared" ca="1" si="89"/>
        <v>Lines</v>
      </c>
      <c r="B459" s="16" t="str">
        <f t="shared" ca="1" si="89"/>
        <v>Silhouet Lines</v>
      </c>
      <c r="C459" s="127" t="str">
        <f t="shared" ca="1" si="90"/>
        <v>IfcAnnotation</v>
      </c>
      <c r="D459" s="17" t="str">
        <f t="shared" ca="1" si="98"/>
        <v/>
      </c>
      <c r="E459" s="172" t="str">
        <f t="shared" ca="1" si="91"/>
        <v>&gt;&gt;</v>
      </c>
      <c r="F459" s="130" t="str">
        <f t="shared" ca="1" si="97"/>
        <v>IfcAnnotation</v>
      </c>
      <c r="G459" s="130" t="str">
        <f t="shared" ca="1" si="92"/>
        <v>LinesSilhouet Lines</v>
      </c>
      <c r="H459" s="30"/>
      <c r="I459" s="30"/>
      <c r="J459" s="31"/>
      <c r="K459" s="31" t="str">
        <f t="shared" ca="1" si="93"/>
        <v/>
      </c>
      <c r="L459" s="168" t="str">
        <f t="shared" ca="1" si="94"/>
        <v/>
      </c>
      <c r="M459" s="169" t="str">
        <f t="shared" ca="1" si="95"/>
        <v>IfcAnnotation</v>
      </c>
      <c r="N459" s="170" t="str">
        <f t="shared" ca="1" si="96"/>
        <v>IfcAnnotation</v>
      </c>
    </row>
    <row r="460" spans="1:14" x14ac:dyDescent="0.25">
      <c r="A460" s="15" t="str">
        <f t="shared" ca="1" si="89"/>
        <v>Lines</v>
      </c>
      <c r="B460" s="16" t="str">
        <f t="shared" ca="1" si="89"/>
        <v>Thin Lines</v>
      </c>
      <c r="C460" s="127" t="str">
        <f t="shared" ca="1" si="90"/>
        <v>IfcAnnotation</v>
      </c>
      <c r="D460" s="17" t="str">
        <f t="shared" ca="1" si="98"/>
        <v/>
      </c>
      <c r="E460" s="172" t="str">
        <f t="shared" ca="1" si="91"/>
        <v>&gt;&gt;</v>
      </c>
      <c r="F460" s="130" t="str">
        <f t="shared" ca="1" si="97"/>
        <v>IfcAnnotation</v>
      </c>
      <c r="G460" s="130" t="str">
        <f t="shared" ca="1" si="92"/>
        <v>LinesThin Lines</v>
      </c>
      <c r="H460" s="30"/>
      <c r="I460" s="30"/>
      <c r="J460" s="31"/>
      <c r="K460" s="31" t="str">
        <f t="shared" ca="1" si="93"/>
        <v/>
      </c>
      <c r="L460" s="168" t="str">
        <f t="shared" ca="1" si="94"/>
        <v/>
      </c>
      <c r="M460" s="169" t="str">
        <f t="shared" ca="1" si="95"/>
        <v>IfcAnnotation</v>
      </c>
      <c r="N460" s="170" t="str">
        <f t="shared" ca="1" si="96"/>
        <v>IfcAnnotation</v>
      </c>
    </row>
    <row r="461" spans="1:14" x14ac:dyDescent="0.25">
      <c r="A461" s="15" t="str">
        <f t="shared" ca="1" si="89"/>
        <v>Lines</v>
      </c>
      <c r="B461" s="16" t="str">
        <f t="shared" ca="1" si="89"/>
        <v>Wide Lines</v>
      </c>
      <c r="C461" s="127" t="str">
        <f t="shared" ca="1" si="90"/>
        <v>IfcAnnotation</v>
      </c>
      <c r="D461" s="17" t="str">
        <f t="shared" ca="1" si="98"/>
        <v/>
      </c>
      <c r="E461" s="172" t="str">
        <f t="shared" ca="1" si="91"/>
        <v>&gt;&gt;</v>
      </c>
      <c r="F461" s="130" t="str">
        <f t="shared" ca="1" si="97"/>
        <v>IfcAnnotation</v>
      </c>
      <c r="G461" s="130" t="str">
        <f t="shared" ca="1" si="92"/>
        <v>LinesWide Lines</v>
      </c>
      <c r="H461" s="30"/>
      <c r="I461" s="30"/>
      <c r="J461" s="31"/>
      <c r="K461" s="31" t="str">
        <f t="shared" ca="1" si="93"/>
        <v/>
      </c>
      <c r="L461" s="168" t="str">
        <f t="shared" ca="1" si="94"/>
        <v/>
      </c>
      <c r="M461" s="169" t="str">
        <f t="shared" ca="1" si="95"/>
        <v>IfcAnnotation</v>
      </c>
      <c r="N461" s="170" t="str">
        <f t="shared" ca="1" si="96"/>
        <v>IfcAnnotation</v>
      </c>
    </row>
    <row r="462" spans="1:14" x14ac:dyDescent="0.25">
      <c r="A462" s="15" t="str">
        <f t="shared" ca="1" si="89"/>
        <v>Mass</v>
      </c>
      <c r="B462" s="16">
        <f t="shared" ca="1" si="89"/>
        <v>0</v>
      </c>
      <c r="C462" s="127" t="str">
        <f t="shared" ca="1" si="90"/>
        <v>IfcBuildingElementsProxy</v>
      </c>
      <c r="D462" s="17" t="str">
        <f t="shared" ca="1" si="98"/>
        <v/>
      </c>
      <c r="E462" s="172" t="str">
        <f t="shared" ca="1" si="91"/>
        <v>&gt;&gt;</v>
      </c>
      <c r="F462" s="130" t="str">
        <f t="shared" ca="1" si="97"/>
        <v>IfcBuildingElementsProxy</v>
      </c>
      <c r="G462" s="130" t="str">
        <f t="shared" ca="1" si="92"/>
        <v>Mass</v>
      </c>
      <c r="H462" s="30"/>
      <c r="I462" s="30"/>
      <c r="J462" s="31"/>
      <c r="K462" s="31" t="str">
        <f t="shared" ca="1" si="93"/>
        <v/>
      </c>
      <c r="L462" s="168" t="str">
        <f t="shared" ca="1" si="94"/>
        <v/>
      </c>
      <c r="M462" s="169" t="str">
        <f t="shared" ca="1" si="95"/>
        <v>IfcBuildingElementsProxy</v>
      </c>
      <c r="N462" s="170" t="str">
        <f t="shared" ca="1" si="96"/>
        <v>IfcBuildingElementsProxy/mass</v>
      </c>
    </row>
    <row r="463" spans="1:14" x14ac:dyDescent="0.25">
      <c r="A463" s="15" t="str">
        <f t="shared" ca="1" si="89"/>
        <v>Mass</v>
      </c>
      <c r="B463" s="16" t="str">
        <f t="shared" ca="1" si="89"/>
        <v>Form</v>
      </c>
      <c r="C463" s="127" t="str">
        <f t="shared" ca="1" si="90"/>
        <v>IfcBuildingElementsProxy</v>
      </c>
      <c r="D463" s="17" t="str">
        <f t="shared" ca="1" si="98"/>
        <v/>
      </c>
      <c r="E463" s="172" t="str">
        <f t="shared" ca="1" si="91"/>
        <v>&gt;&gt;</v>
      </c>
      <c r="F463" s="130" t="str">
        <f t="shared" ca="1" si="97"/>
        <v>IfcBuildingElementsProxy</v>
      </c>
      <c r="G463" s="130" t="str">
        <f t="shared" ca="1" si="92"/>
        <v>MassForm</v>
      </c>
      <c r="H463" s="30"/>
      <c r="I463" s="30"/>
      <c r="J463" s="31"/>
      <c r="K463" s="31" t="str">
        <f t="shared" ca="1" si="93"/>
        <v/>
      </c>
      <c r="L463" s="168" t="str">
        <f t="shared" ca="1" si="94"/>
        <v/>
      </c>
      <c r="M463" s="169" t="str">
        <f t="shared" ca="1" si="95"/>
        <v>IfcBuildingElementsProxy</v>
      </c>
      <c r="N463" s="170" t="str">
        <f t="shared" ca="1" si="96"/>
        <v>IfcBuildingElementsProxy/mass</v>
      </c>
    </row>
    <row r="464" spans="1:14" x14ac:dyDescent="0.25">
      <c r="A464" s="15" t="str">
        <f t="shared" ca="1" si="89"/>
        <v>Mass</v>
      </c>
      <c r="B464" s="16" t="str">
        <f t="shared" ca="1" si="89"/>
        <v>Gridlines</v>
      </c>
      <c r="C464" s="127" t="str">
        <f t="shared" ca="1" si="90"/>
        <v>IfcGrid</v>
      </c>
      <c r="D464" s="17" t="str">
        <f t="shared" ca="1" si="98"/>
        <v/>
      </c>
      <c r="E464" s="172" t="str">
        <f t="shared" ca="1" si="91"/>
        <v>&gt;&gt;</v>
      </c>
      <c r="F464" s="130" t="str">
        <f t="shared" ca="1" si="97"/>
        <v>IfcGrid</v>
      </c>
      <c r="G464" s="130" t="str">
        <f t="shared" ca="1" si="92"/>
        <v>MassGridlines</v>
      </c>
      <c r="H464" s="30"/>
      <c r="I464" s="30"/>
      <c r="J464" s="31"/>
      <c r="K464" s="31" t="str">
        <f t="shared" ca="1" si="93"/>
        <v/>
      </c>
      <c r="L464" s="168" t="str">
        <f t="shared" ca="1" si="94"/>
        <v/>
      </c>
      <c r="M464" s="169" t="str">
        <f t="shared" ca="1" si="95"/>
        <v>IfcGrid</v>
      </c>
      <c r="N464" s="170" t="str">
        <f t="shared" ca="1" si="96"/>
        <v>Not Exported</v>
      </c>
    </row>
    <row r="465" spans="1:14" x14ac:dyDescent="0.25">
      <c r="A465" s="15" t="str">
        <f t="shared" ca="1" si="89"/>
        <v>Mass</v>
      </c>
      <c r="B465" s="16" t="str">
        <f t="shared" ca="1" si="89"/>
        <v>Hidden Lines</v>
      </c>
      <c r="C465" s="127" t="str">
        <f t="shared" ca="1" si="90"/>
        <v>Not Exported</v>
      </c>
      <c r="D465" s="17" t="str">
        <f t="shared" ca="1" si="98"/>
        <v/>
      </c>
      <c r="E465" s="172" t="str">
        <f t="shared" ca="1" si="91"/>
        <v/>
      </c>
      <c r="F465" s="130" t="str">
        <f t="shared" ca="1" si="97"/>
        <v>Not Exported</v>
      </c>
      <c r="G465" s="130" t="str">
        <f t="shared" ca="1" si="92"/>
        <v>MassHidden Lines</v>
      </c>
      <c r="H465" s="30"/>
      <c r="I465" s="30"/>
      <c r="J465" s="31"/>
      <c r="K465" s="31" t="str">
        <f t="shared" ca="1" si="93"/>
        <v/>
      </c>
      <c r="L465" s="168" t="str">
        <f t="shared" ca="1" si="94"/>
        <v/>
      </c>
      <c r="M465" s="169" t="str">
        <f t="shared" ca="1" si="95"/>
        <v>Not Exported</v>
      </c>
      <c r="N465" s="170" t="str">
        <f t="shared" ca="1" si="96"/>
        <v>Not Exported</v>
      </c>
    </row>
    <row r="466" spans="1:14" x14ac:dyDescent="0.25">
      <c r="A466" s="15" t="str">
        <f t="shared" ca="1" si="89"/>
        <v>Mass</v>
      </c>
      <c r="B466" s="16" t="str">
        <f t="shared" ca="1" si="89"/>
        <v>Mass Floor</v>
      </c>
      <c r="C466" s="127" t="str">
        <f t="shared" ca="1" si="90"/>
        <v>IfcBuildingElementsProxy</v>
      </c>
      <c r="D466" s="17" t="str">
        <f t="shared" ca="1" si="98"/>
        <v/>
      </c>
      <c r="E466" s="172" t="str">
        <f t="shared" ca="1" si="91"/>
        <v>&gt;&gt;</v>
      </c>
      <c r="F466" s="130" t="str">
        <f t="shared" ca="1" si="97"/>
        <v>IfcBuildingElementsProxy</v>
      </c>
      <c r="G466" s="130" t="str">
        <f t="shared" ca="1" si="92"/>
        <v>MassMass Floor</v>
      </c>
      <c r="H466" s="30"/>
      <c r="I466" s="30"/>
      <c r="J466" s="31"/>
      <c r="K466" s="31" t="str">
        <f t="shared" ca="1" si="93"/>
        <v/>
      </c>
      <c r="L466" s="168" t="str">
        <f t="shared" ca="1" si="94"/>
        <v/>
      </c>
      <c r="M466" s="169" t="str">
        <f t="shared" ca="1" si="95"/>
        <v>IfcBuildingElementsProxy</v>
      </c>
      <c r="N466" s="170" t="str">
        <f t="shared" ca="1" si="96"/>
        <v>Not Exported</v>
      </c>
    </row>
    <row r="467" spans="1:14" x14ac:dyDescent="0.25">
      <c r="A467" s="15" t="str">
        <f t="shared" ref="A467:B486" ca="1" si="99">INDIRECT(ADDRESS(ROW(),COLUMN(),1,1,exp_user),TRUE)</f>
        <v>Mass</v>
      </c>
      <c r="B467" s="16" t="str">
        <f t="shared" ca="1" si="99"/>
        <v>Nodes</v>
      </c>
      <c r="C467" s="127" t="str">
        <f t="shared" ca="1" si="90"/>
        <v>Not Exported</v>
      </c>
      <c r="D467" s="17" t="str">
        <f t="shared" ca="1" si="98"/>
        <v/>
      </c>
      <c r="E467" s="172" t="str">
        <f t="shared" ca="1" si="91"/>
        <v/>
      </c>
      <c r="F467" s="130" t="str">
        <f t="shared" ca="1" si="97"/>
        <v>Not Exported</v>
      </c>
      <c r="G467" s="130" t="str">
        <f t="shared" ca="1" si="92"/>
        <v>MassNodes</v>
      </c>
      <c r="H467" s="30"/>
      <c r="I467" s="30"/>
      <c r="J467" s="31"/>
      <c r="K467" s="31" t="str">
        <f t="shared" ca="1" si="93"/>
        <v/>
      </c>
      <c r="L467" s="168" t="str">
        <f t="shared" ca="1" si="94"/>
        <v/>
      </c>
      <c r="M467" s="169" t="str">
        <f t="shared" ca="1" si="95"/>
        <v>Not Exported</v>
      </c>
      <c r="N467" s="170" t="str">
        <f t="shared" ca="1" si="96"/>
        <v>Not Exported</v>
      </c>
    </row>
    <row r="468" spans="1:14" x14ac:dyDescent="0.25">
      <c r="A468" s="15" t="str">
        <f t="shared" ca="1" si="99"/>
        <v>Mass</v>
      </c>
      <c r="B468" s="16" t="str">
        <f t="shared" ca="1" si="99"/>
        <v>Pattern Fill</v>
      </c>
      <c r="C468" s="127" t="str">
        <f t="shared" ca="1" si="90"/>
        <v>Not Exported</v>
      </c>
      <c r="D468" s="17" t="str">
        <f t="shared" ca="1" si="98"/>
        <v/>
      </c>
      <c r="E468" s="172" t="str">
        <f t="shared" ca="1" si="91"/>
        <v/>
      </c>
      <c r="F468" s="130" t="str">
        <f t="shared" ca="1" si="97"/>
        <v>Not Exported</v>
      </c>
      <c r="G468" s="130" t="str">
        <f t="shared" ca="1" si="92"/>
        <v>MassPattern Fill</v>
      </c>
      <c r="H468" s="30"/>
      <c r="I468" s="30"/>
      <c r="J468" s="31"/>
      <c r="K468" s="31" t="str">
        <f t="shared" ca="1" si="93"/>
        <v/>
      </c>
      <c r="L468" s="168" t="str">
        <f t="shared" ca="1" si="94"/>
        <v/>
      </c>
      <c r="M468" s="169" t="str">
        <f t="shared" ca="1" si="95"/>
        <v>Not Exported</v>
      </c>
      <c r="N468" s="170" t="str">
        <f t="shared" ca="1" si="96"/>
        <v>Not Exported</v>
      </c>
    </row>
    <row r="469" spans="1:14" x14ac:dyDescent="0.25">
      <c r="A469" s="15" t="str">
        <f t="shared" ca="1" si="99"/>
        <v>Mass</v>
      </c>
      <c r="B469" s="16" t="str">
        <f t="shared" ca="1" si="99"/>
        <v>Pattern Lines</v>
      </c>
      <c r="C469" s="127" t="str">
        <f t="shared" ca="1" si="90"/>
        <v>IfcAnnotation</v>
      </c>
      <c r="D469" s="17" t="str">
        <f t="shared" ca="1" si="98"/>
        <v/>
      </c>
      <c r="E469" s="172" t="str">
        <f t="shared" ca="1" si="91"/>
        <v>&gt;&gt;</v>
      </c>
      <c r="F469" s="130" t="str">
        <f t="shared" ca="1" si="97"/>
        <v>IfcAnnotation</v>
      </c>
      <c r="G469" s="130" t="str">
        <f t="shared" ca="1" si="92"/>
        <v>MassPattern Lines</v>
      </c>
      <c r="H469" s="30"/>
      <c r="I469" s="30"/>
      <c r="J469" s="31"/>
      <c r="K469" s="31" t="str">
        <f t="shared" ca="1" si="93"/>
        <v/>
      </c>
      <c r="L469" s="168" t="str">
        <f t="shared" ca="1" si="94"/>
        <v/>
      </c>
      <c r="M469" s="169" t="str">
        <f t="shared" ca="1" si="95"/>
        <v>IfcAnnotation</v>
      </c>
      <c r="N469" s="170" t="str">
        <f t="shared" ca="1" si="96"/>
        <v>Not Exported</v>
      </c>
    </row>
    <row r="470" spans="1:14" x14ac:dyDescent="0.25">
      <c r="A470" s="15" t="str">
        <f t="shared" ca="1" si="99"/>
        <v>Massing</v>
      </c>
      <c r="B470" s="16">
        <f t="shared" ca="1" si="99"/>
        <v>0</v>
      </c>
      <c r="C470" s="127" t="str">
        <f t="shared" ca="1" si="90"/>
        <v>IfcBuildingElementProxy</v>
      </c>
      <c r="D470" s="17" t="str">
        <f t="shared" ca="1" si="98"/>
        <v/>
      </c>
      <c r="E470" s="172" t="str">
        <f t="shared" ca="1" si="91"/>
        <v>&gt;&gt;</v>
      </c>
      <c r="F470" s="130" t="str">
        <f t="shared" ca="1" si="97"/>
        <v>IfcBuildingElementProxy</v>
      </c>
      <c r="G470" s="130" t="str">
        <f t="shared" ca="1" si="92"/>
        <v>Massing</v>
      </c>
      <c r="H470" s="30"/>
      <c r="I470" s="30"/>
      <c r="J470" s="31"/>
      <c r="K470" s="31" t="str">
        <f t="shared" ca="1" si="93"/>
        <v/>
      </c>
      <c r="L470" s="168" t="str">
        <f t="shared" ca="1" si="94"/>
        <v/>
      </c>
      <c r="M470" s="169" t="str">
        <f t="shared" ca="1" si="95"/>
        <v>IfcBuildingElementProxy</v>
      </c>
      <c r="N470" s="170" t="str">
        <f t="shared" ca="1" si="96"/>
        <v>IfcBuildingElementProxy</v>
      </c>
    </row>
    <row r="471" spans="1:14" x14ac:dyDescent="0.25">
      <c r="A471" s="15" t="str">
        <f t="shared" ca="1" si="99"/>
        <v>Mechanical Equipment</v>
      </c>
      <c r="B471" s="16">
        <f t="shared" ca="1" si="99"/>
        <v>0</v>
      </c>
      <c r="C471" s="127" t="str">
        <f t="shared" ca="1" si="90"/>
        <v>IfcBuildingElementProxy</v>
      </c>
      <c r="D471" s="17" t="str">
        <f t="shared" ca="1" si="98"/>
        <v/>
      </c>
      <c r="E471" s="172" t="str">
        <f t="shared" ca="1" si="91"/>
        <v>&gt;&gt;</v>
      </c>
      <c r="F471" s="130" t="str">
        <f t="shared" ca="1" si="97"/>
        <v>IfcBuildingElementProxy</v>
      </c>
      <c r="G471" s="130" t="str">
        <f t="shared" ca="1" si="92"/>
        <v>Mechanical Equipment</v>
      </c>
      <c r="H471" s="30"/>
      <c r="I471" s="30"/>
      <c r="J471" s="31"/>
      <c r="K471" s="31" t="str">
        <f t="shared" ca="1" si="93"/>
        <v/>
      </c>
      <c r="L471" s="168" t="str">
        <f t="shared" ca="1" si="94"/>
        <v/>
      </c>
      <c r="M471" s="169" t="str">
        <f t="shared" ca="1" si="95"/>
        <v>IfcBuildingElementProxy</v>
      </c>
      <c r="N471" s="170" t="str">
        <f t="shared" ca="1" si="96"/>
        <v>IfcBuildingElementProxy</v>
      </c>
    </row>
    <row r="472" spans="1:14" x14ac:dyDescent="0.25">
      <c r="A472" s="15" t="str">
        <f t="shared" ca="1" si="99"/>
        <v>Mechanical Equipment</v>
      </c>
      <c r="B472" s="16" t="str">
        <f t="shared" ca="1" si="99"/>
        <v>Air Handling Equipment</v>
      </c>
      <c r="C472" s="127" t="str">
        <f t="shared" ca="1" si="90"/>
        <v>IfcBuildingElementProxy</v>
      </c>
      <c r="D472" s="17" t="str">
        <f t="shared" ca="1" si="98"/>
        <v/>
      </c>
      <c r="E472" s="172" t="str">
        <f t="shared" ca="1" si="91"/>
        <v>&gt;&gt;</v>
      </c>
      <c r="F472" s="130" t="str">
        <f t="shared" ca="1" si="97"/>
        <v>IfcBuildingElementProxy</v>
      </c>
      <c r="G472" s="130" t="str">
        <f t="shared" ca="1" si="92"/>
        <v>Mechanical EquipmentAir Handling Equipment</v>
      </c>
      <c r="H472" s="30"/>
      <c r="I472" s="30"/>
      <c r="J472" s="31"/>
      <c r="K472" s="31" t="str">
        <f t="shared" ca="1" si="93"/>
        <v/>
      </c>
      <c r="L472" s="168" t="str">
        <f t="shared" ca="1" si="94"/>
        <v/>
      </c>
      <c r="M472" s="169" t="str">
        <f t="shared" ca="1" si="95"/>
        <v>IfcBuildingElementProxy</v>
      </c>
      <c r="N472" s="170" t="str">
        <f t="shared" ca="1" si="96"/>
        <v>IfcBuildingElementProxy</v>
      </c>
    </row>
    <row r="473" spans="1:14" x14ac:dyDescent="0.25">
      <c r="A473" s="15" t="str">
        <f t="shared" ca="1" si="99"/>
        <v>Mechanical Equipment</v>
      </c>
      <c r="B473" s="16" t="str">
        <f t="shared" ca="1" si="99"/>
        <v>Bounding Boxes</v>
      </c>
      <c r="C473" s="127" t="str">
        <f t="shared" ca="1" si="90"/>
        <v>IfcBuildingElementProxy</v>
      </c>
      <c r="D473" s="17" t="str">
        <f t="shared" ca="1" si="98"/>
        <v/>
      </c>
      <c r="E473" s="172" t="str">
        <f t="shared" ca="1" si="91"/>
        <v>&gt;&gt;</v>
      </c>
      <c r="F473" s="130" t="str">
        <f t="shared" ca="1" si="97"/>
        <v>IfcBuildingElementProxy</v>
      </c>
      <c r="G473" s="130" t="str">
        <f t="shared" ca="1" si="92"/>
        <v>Mechanical EquipmentBounding Boxes</v>
      </c>
      <c r="H473" s="30"/>
      <c r="I473" s="30"/>
      <c r="J473" s="31"/>
      <c r="K473" s="31" t="str">
        <f t="shared" ca="1" si="93"/>
        <v/>
      </c>
      <c r="L473" s="168" t="str">
        <f t="shared" ca="1" si="94"/>
        <v/>
      </c>
      <c r="M473" s="169" t="str">
        <f t="shared" ca="1" si="95"/>
        <v>IfcBuildingElementProxy</v>
      </c>
      <c r="N473" s="170" t="str">
        <f t="shared" ca="1" si="96"/>
        <v>IfcBuildingElementProxy</v>
      </c>
    </row>
    <row r="474" spans="1:14" x14ac:dyDescent="0.25">
      <c r="A474" s="15" t="str">
        <f t="shared" ca="1" si="99"/>
        <v>Mechanical Equipment</v>
      </c>
      <c r="B474" s="16" t="str">
        <f t="shared" ca="1" si="99"/>
        <v>Clearance Zones</v>
      </c>
      <c r="C474" s="127" t="str">
        <f t="shared" ca="1" si="90"/>
        <v>IfcAnnotation</v>
      </c>
      <c r="D474" s="17" t="str">
        <f t="shared" ca="1" si="98"/>
        <v/>
      </c>
      <c r="E474" s="172" t="str">
        <f t="shared" ca="1" si="91"/>
        <v>&gt;&gt;</v>
      </c>
      <c r="F474" s="130" t="str">
        <f t="shared" ca="1" si="97"/>
        <v>IfcAnnotation</v>
      </c>
      <c r="G474" s="130" t="str">
        <f t="shared" ca="1" si="92"/>
        <v>Mechanical EquipmentClearance Zones</v>
      </c>
      <c r="H474" s="30"/>
      <c r="I474" s="30"/>
      <c r="J474" s="31"/>
      <c r="K474" s="31" t="str">
        <f t="shared" ca="1" si="93"/>
        <v/>
      </c>
      <c r="L474" s="168" t="str">
        <f t="shared" ca="1" si="94"/>
        <v/>
      </c>
      <c r="M474" s="169" t="str">
        <f t="shared" ca="1" si="95"/>
        <v>IfcAnnotation</v>
      </c>
      <c r="N474" s="170" t="str">
        <f t="shared" ca="1" si="96"/>
        <v>IfcBuildingElementProxy</v>
      </c>
    </row>
    <row r="475" spans="1:14" x14ac:dyDescent="0.25">
      <c r="A475" s="15" t="str">
        <f t="shared" ca="1" si="99"/>
        <v>Mechanical Equipment</v>
      </c>
      <c r="B475" s="16" t="str">
        <f t="shared" ca="1" si="99"/>
        <v>Compressed Air Equipment</v>
      </c>
      <c r="C475" s="127" t="str">
        <f t="shared" ca="1" si="90"/>
        <v>IfcAnnotation</v>
      </c>
      <c r="D475" s="17" t="str">
        <f t="shared" ca="1" si="98"/>
        <v/>
      </c>
      <c r="E475" s="172" t="str">
        <f t="shared" ca="1" si="91"/>
        <v>&gt;&gt;</v>
      </c>
      <c r="F475" s="130" t="str">
        <f t="shared" ca="1" si="97"/>
        <v>IfcAnnotation</v>
      </c>
      <c r="G475" s="130" t="str">
        <f t="shared" ca="1" si="92"/>
        <v>Mechanical EquipmentCompressed Air Equipment</v>
      </c>
      <c r="H475" s="30"/>
      <c r="I475" s="30"/>
      <c r="J475" s="31"/>
      <c r="K475" s="31" t="str">
        <f t="shared" ca="1" si="93"/>
        <v/>
      </c>
      <c r="L475" s="168" t="str">
        <f t="shared" ca="1" si="94"/>
        <v/>
      </c>
      <c r="M475" s="169" t="str">
        <f t="shared" ca="1" si="95"/>
        <v>IfcAnnotation</v>
      </c>
      <c r="N475" s="170" t="str">
        <f t="shared" ca="1" si="96"/>
        <v>IfcBuildingElementProxy</v>
      </c>
    </row>
    <row r="476" spans="1:14" x14ac:dyDescent="0.25">
      <c r="A476" s="15" t="str">
        <f t="shared" ca="1" si="99"/>
        <v>Mechanical Equipment</v>
      </c>
      <c r="B476" s="16" t="str">
        <f t="shared" ca="1" si="99"/>
        <v>Connection Zones</v>
      </c>
      <c r="C476" s="127" t="str">
        <f t="shared" ca="1" si="90"/>
        <v>IfcAnnotation</v>
      </c>
      <c r="D476" s="17" t="str">
        <f t="shared" ca="1" si="98"/>
        <v/>
      </c>
      <c r="E476" s="172" t="str">
        <f t="shared" ca="1" si="91"/>
        <v>&gt;&gt;</v>
      </c>
      <c r="F476" s="130" t="str">
        <f t="shared" ca="1" si="97"/>
        <v>IfcAnnotation</v>
      </c>
      <c r="G476" s="130" t="str">
        <f t="shared" ca="1" si="92"/>
        <v>Mechanical EquipmentConnection Zones</v>
      </c>
      <c r="H476" s="30"/>
      <c r="I476" s="30"/>
      <c r="J476" s="31"/>
      <c r="K476" s="31" t="str">
        <f t="shared" ca="1" si="93"/>
        <v/>
      </c>
      <c r="L476" s="168" t="str">
        <f t="shared" ca="1" si="94"/>
        <v/>
      </c>
      <c r="M476" s="169" t="str">
        <f t="shared" ca="1" si="95"/>
        <v>IfcAnnotation</v>
      </c>
      <c r="N476" s="170" t="str">
        <f t="shared" ca="1" si="96"/>
        <v>IfcBuildingElementProxy</v>
      </c>
    </row>
    <row r="477" spans="1:14" x14ac:dyDescent="0.25">
      <c r="A477" s="15" t="str">
        <f t="shared" ca="1" si="99"/>
        <v>Mechanical Equipment</v>
      </c>
      <c r="B477" s="16" t="str">
        <f t="shared" ca="1" si="99"/>
        <v>Cooling and Refrigeration Elements</v>
      </c>
      <c r="C477" s="127" t="str">
        <f t="shared" ca="1" si="90"/>
        <v>IfcAnnotation</v>
      </c>
      <c r="D477" s="17" t="str">
        <f t="shared" ca="1" si="98"/>
        <v/>
      </c>
      <c r="E477" s="172" t="str">
        <f t="shared" ca="1" si="91"/>
        <v>&gt;&gt;</v>
      </c>
      <c r="F477" s="130" t="str">
        <f t="shared" ca="1" si="97"/>
        <v>IfcAnnotation</v>
      </c>
      <c r="G477" s="130" t="str">
        <f t="shared" ca="1" si="92"/>
        <v>Mechanical EquipmentCooling and Refrigeration Elements</v>
      </c>
      <c r="H477" s="30"/>
      <c r="I477" s="30"/>
      <c r="J477" s="31"/>
      <c r="K477" s="31" t="str">
        <f t="shared" ca="1" si="93"/>
        <v/>
      </c>
      <c r="L477" s="168" t="str">
        <f t="shared" ca="1" si="94"/>
        <v/>
      </c>
      <c r="M477" s="169" t="str">
        <f t="shared" ca="1" si="95"/>
        <v>IfcAnnotation</v>
      </c>
      <c r="N477" s="170" t="str">
        <f t="shared" ca="1" si="96"/>
        <v>IfcBuildingElementProxy</v>
      </c>
    </row>
    <row r="478" spans="1:14" x14ac:dyDescent="0.25">
      <c r="A478" s="15" t="str">
        <f t="shared" ca="1" si="99"/>
        <v>Mechanical Equipment</v>
      </c>
      <c r="B478" s="16" t="str">
        <f t="shared" ca="1" si="99"/>
        <v>Cooling and Refrigeration Equipment</v>
      </c>
      <c r="C478" s="127" t="str">
        <f t="shared" ca="1" si="90"/>
        <v>IfcAnnotation</v>
      </c>
      <c r="D478" s="17" t="str">
        <f t="shared" ca="1" si="98"/>
        <v/>
      </c>
      <c r="E478" s="172" t="str">
        <f t="shared" ca="1" si="91"/>
        <v>&gt;&gt;</v>
      </c>
      <c r="F478" s="130" t="str">
        <f t="shared" ca="1" si="97"/>
        <v>IfcAnnotation</v>
      </c>
      <c r="G478" s="130" t="str">
        <f t="shared" ca="1" si="92"/>
        <v>Mechanical EquipmentCooling and Refrigeration Equipment</v>
      </c>
      <c r="H478" s="30"/>
      <c r="I478" s="30"/>
      <c r="J478" s="31"/>
      <c r="K478" s="31" t="str">
        <f t="shared" ca="1" si="93"/>
        <v/>
      </c>
      <c r="L478" s="168" t="str">
        <f t="shared" ca="1" si="94"/>
        <v/>
      </c>
      <c r="M478" s="169" t="str">
        <f t="shared" ca="1" si="95"/>
        <v>IfcAnnotation</v>
      </c>
      <c r="N478" s="170" t="str">
        <f t="shared" ca="1" si="96"/>
        <v>IfcBuildingElementProxy</v>
      </c>
    </row>
    <row r="479" spans="1:14" x14ac:dyDescent="0.25">
      <c r="A479" s="15" t="str">
        <f t="shared" ca="1" si="99"/>
        <v>Mechanical Equipment</v>
      </c>
      <c r="B479" s="16" t="str">
        <f t="shared" ca="1" si="99"/>
        <v>Dust Exhaust Equipment</v>
      </c>
      <c r="C479" s="127" t="str">
        <f t="shared" ca="1" si="90"/>
        <v>IfcAnnotation</v>
      </c>
      <c r="D479" s="17" t="str">
        <f t="shared" ca="1" si="98"/>
        <v/>
      </c>
      <c r="E479" s="172" t="str">
        <f t="shared" ca="1" si="91"/>
        <v>&gt;&gt;</v>
      </c>
      <c r="F479" s="130" t="str">
        <f t="shared" ca="1" si="97"/>
        <v>IfcAnnotation</v>
      </c>
      <c r="G479" s="130" t="str">
        <f t="shared" ca="1" si="92"/>
        <v>Mechanical EquipmentDust Exhaust Equipment</v>
      </c>
      <c r="H479" s="30"/>
      <c r="I479" s="30"/>
      <c r="J479" s="31"/>
      <c r="K479" s="31" t="str">
        <f t="shared" ca="1" si="93"/>
        <v/>
      </c>
      <c r="L479" s="168" t="str">
        <f t="shared" ca="1" si="94"/>
        <v/>
      </c>
      <c r="M479" s="169" t="str">
        <f t="shared" ca="1" si="95"/>
        <v>IfcAnnotation</v>
      </c>
      <c r="N479" s="170" t="str">
        <f t="shared" ca="1" si="96"/>
        <v>IfcBuildingElementProxy</v>
      </c>
    </row>
    <row r="480" spans="1:14" x14ac:dyDescent="0.25">
      <c r="A480" s="15" t="str">
        <f t="shared" ca="1" si="99"/>
        <v>Mechanical Equipment</v>
      </c>
      <c r="B480" s="16" t="str">
        <f t="shared" ca="1" si="99"/>
        <v>Equipment</v>
      </c>
      <c r="C480" s="127" t="str">
        <f t="shared" ca="1" si="90"/>
        <v>IfcAnnotation</v>
      </c>
      <c r="D480" s="17" t="str">
        <f t="shared" ca="1" si="98"/>
        <v/>
      </c>
      <c r="E480" s="172" t="str">
        <f t="shared" ca="1" si="91"/>
        <v>&gt;&gt;</v>
      </c>
      <c r="F480" s="130" t="str">
        <f t="shared" ca="1" si="97"/>
        <v>IfcAnnotation</v>
      </c>
      <c r="G480" s="130" t="str">
        <f t="shared" ca="1" si="92"/>
        <v>Mechanical EquipmentEquipment</v>
      </c>
      <c r="H480" s="30"/>
      <c r="I480" s="30"/>
      <c r="J480" s="31"/>
      <c r="K480" s="31" t="str">
        <f t="shared" ca="1" si="93"/>
        <v/>
      </c>
      <c r="L480" s="168" t="str">
        <f t="shared" ca="1" si="94"/>
        <v/>
      </c>
      <c r="M480" s="169" t="str">
        <f t="shared" ca="1" si="95"/>
        <v>IfcAnnotation</v>
      </c>
      <c r="N480" s="170" t="str">
        <f t="shared" ca="1" si="96"/>
        <v>IfcBuildingElementProxy</v>
      </c>
    </row>
    <row r="481" spans="1:14" x14ac:dyDescent="0.25">
      <c r="A481" s="15" t="str">
        <f t="shared" ca="1" si="99"/>
        <v>Mechanical Equipment</v>
      </c>
      <c r="B481" s="16" t="str">
        <f t="shared" ca="1" si="99"/>
        <v>Fire Protection Equipment</v>
      </c>
      <c r="C481" s="127" t="str">
        <f t="shared" ca="1" si="90"/>
        <v>IfcAnnotation</v>
      </c>
      <c r="D481" s="17" t="str">
        <f t="shared" ca="1" si="98"/>
        <v/>
      </c>
      <c r="E481" s="172" t="str">
        <f t="shared" ca="1" si="91"/>
        <v>&gt;&gt;</v>
      </c>
      <c r="F481" s="130" t="str">
        <f t="shared" ca="1" si="97"/>
        <v>IfcAnnotation</v>
      </c>
      <c r="G481" s="130" t="str">
        <f t="shared" ca="1" si="92"/>
        <v>Mechanical EquipmentFire Protection Equipment</v>
      </c>
      <c r="H481" s="30"/>
      <c r="I481" s="30"/>
      <c r="J481" s="31"/>
      <c r="K481" s="31" t="str">
        <f t="shared" ca="1" si="93"/>
        <v/>
      </c>
      <c r="L481" s="168" t="str">
        <f t="shared" ca="1" si="94"/>
        <v/>
      </c>
      <c r="M481" s="169" t="str">
        <f t="shared" ca="1" si="95"/>
        <v>IfcAnnotation</v>
      </c>
      <c r="N481" s="170" t="str">
        <f t="shared" ca="1" si="96"/>
        <v>IfcBuildingElementProxy</v>
      </c>
    </row>
    <row r="482" spans="1:14" x14ac:dyDescent="0.25">
      <c r="A482" s="15" t="str">
        <f t="shared" ca="1" si="99"/>
        <v>Mechanical Equipment</v>
      </c>
      <c r="B482" s="16" t="str">
        <f t="shared" ca="1" si="99"/>
        <v>Fluid Storage Equipment</v>
      </c>
      <c r="C482" s="127" t="str">
        <f t="shared" ca="1" si="90"/>
        <v>IfcAnnotation</v>
      </c>
      <c r="D482" s="17" t="str">
        <f t="shared" ca="1" si="98"/>
        <v/>
      </c>
      <c r="E482" s="172" t="str">
        <f t="shared" ca="1" si="91"/>
        <v>&gt;&gt;</v>
      </c>
      <c r="F482" s="130" t="str">
        <f t="shared" ca="1" si="97"/>
        <v>IfcAnnotation</v>
      </c>
      <c r="G482" s="130" t="str">
        <f t="shared" ca="1" si="92"/>
        <v>Mechanical EquipmentFluid Storage Equipment</v>
      </c>
      <c r="H482" s="30"/>
      <c r="I482" s="30"/>
      <c r="J482" s="31"/>
      <c r="K482" s="31" t="str">
        <f t="shared" ca="1" si="93"/>
        <v/>
      </c>
      <c r="L482" s="168" t="str">
        <f t="shared" ca="1" si="94"/>
        <v/>
      </c>
      <c r="M482" s="169" t="str">
        <f t="shared" ca="1" si="95"/>
        <v>IfcAnnotation</v>
      </c>
      <c r="N482" s="170" t="str">
        <f t="shared" ca="1" si="96"/>
        <v>IfcBuildingElementProxy</v>
      </c>
    </row>
    <row r="483" spans="1:14" x14ac:dyDescent="0.25">
      <c r="A483" s="15" t="str">
        <f t="shared" ca="1" si="99"/>
        <v>Mechanical Equipment</v>
      </c>
      <c r="B483" s="16" t="str">
        <f t="shared" ca="1" si="99"/>
        <v>Fluid Supply Equipment</v>
      </c>
      <c r="C483" s="127" t="str">
        <f t="shared" ca="1" si="90"/>
        <v>IfcAnnotation</v>
      </c>
      <c r="D483" s="17" t="str">
        <f t="shared" ca="1" si="98"/>
        <v/>
      </c>
      <c r="E483" s="172" t="str">
        <f t="shared" ca="1" si="91"/>
        <v>&gt;&gt;</v>
      </c>
      <c r="F483" s="130" t="str">
        <f t="shared" ca="1" si="97"/>
        <v>IfcAnnotation</v>
      </c>
      <c r="G483" s="130" t="str">
        <f t="shared" ca="1" si="92"/>
        <v>Mechanical EquipmentFluid Supply Equipment</v>
      </c>
      <c r="H483" s="30"/>
      <c r="I483" s="30"/>
      <c r="J483" s="31"/>
      <c r="K483" s="31" t="str">
        <f t="shared" ca="1" si="93"/>
        <v/>
      </c>
      <c r="L483" s="168" t="str">
        <f t="shared" ca="1" si="94"/>
        <v/>
      </c>
      <c r="M483" s="169" t="str">
        <f t="shared" ca="1" si="95"/>
        <v>IfcAnnotation</v>
      </c>
      <c r="N483" s="170" t="str">
        <f t="shared" ca="1" si="96"/>
        <v>IfcBuildingElementProxy</v>
      </c>
    </row>
    <row r="484" spans="1:14" x14ac:dyDescent="0.25">
      <c r="A484" s="15" t="str">
        <f t="shared" ca="1" si="99"/>
        <v>Mechanical Equipment</v>
      </c>
      <c r="B484" s="16" t="str">
        <f t="shared" ca="1" si="99"/>
        <v>Gas Storage Equipment</v>
      </c>
      <c r="C484" s="127" t="str">
        <f t="shared" ca="1" si="90"/>
        <v>IfcAnnotation</v>
      </c>
      <c r="D484" s="17" t="str">
        <f t="shared" ca="1" si="98"/>
        <v/>
      </c>
      <c r="E484" s="172" t="str">
        <f t="shared" ca="1" si="91"/>
        <v>&gt;&gt;</v>
      </c>
      <c r="F484" s="130" t="str">
        <f t="shared" ca="1" si="97"/>
        <v>IfcAnnotation</v>
      </c>
      <c r="G484" s="130" t="str">
        <f t="shared" ca="1" si="92"/>
        <v>Mechanical EquipmentGas Storage Equipment</v>
      </c>
      <c r="H484" s="30"/>
      <c r="I484" s="30"/>
      <c r="J484" s="31"/>
      <c r="K484" s="31" t="str">
        <f t="shared" ca="1" si="93"/>
        <v/>
      </c>
      <c r="L484" s="168" t="str">
        <f t="shared" ca="1" si="94"/>
        <v/>
      </c>
      <c r="M484" s="169" t="str">
        <f t="shared" ca="1" si="95"/>
        <v>IfcAnnotation</v>
      </c>
      <c r="N484" s="170" t="str">
        <f t="shared" ca="1" si="96"/>
        <v>IfcBuildingElementProxy</v>
      </c>
    </row>
    <row r="485" spans="1:14" x14ac:dyDescent="0.25">
      <c r="A485" s="15" t="str">
        <f t="shared" ca="1" si="99"/>
        <v>Mechanical Equipment</v>
      </c>
      <c r="B485" s="16" t="str">
        <f t="shared" ca="1" si="99"/>
        <v>Gas Supply Equipment</v>
      </c>
      <c r="C485" s="127" t="str">
        <f t="shared" ca="1" si="90"/>
        <v>IfcAnnotation</v>
      </c>
      <c r="D485" s="17" t="str">
        <f t="shared" ca="1" si="98"/>
        <v/>
      </c>
      <c r="E485" s="172" t="str">
        <f t="shared" ca="1" si="91"/>
        <v>&gt;&gt;</v>
      </c>
      <c r="F485" s="130" t="str">
        <f t="shared" ca="1" si="97"/>
        <v>IfcAnnotation</v>
      </c>
      <c r="G485" s="130" t="str">
        <f t="shared" ca="1" si="92"/>
        <v>Mechanical EquipmentGas Supply Equipment</v>
      </c>
      <c r="H485" s="30"/>
      <c r="I485" s="30"/>
      <c r="J485" s="31"/>
      <c r="K485" s="31" t="str">
        <f t="shared" ca="1" si="93"/>
        <v/>
      </c>
      <c r="L485" s="168" t="str">
        <f t="shared" ca="1" si="94"/>
        <v/>
      </c>
      <c r="M485" s="169" t="str">
        <f t="shared" ca="1" si="95"/>
        <v>IfcAnnotation</v>
      </c>
      <c r="N485" s="170" t="str">
        <f t="shared" ca="1" si="96"/>
        <v>IfcBuildingElementProxy</v>
      </c>
    </row>
    <row r="486" spans="1:14" x14ac:dyDescent="0.25">
      <c r="A486" s="15" t="str">
        <f t="shared" ca="1" si="99"/>
        <v>Mechanical Equipment</v>
      </c>
      <c r="B486" s="16" t="str">
        <f t="shared" ca="1" si="99"/>
        <v>Gas Treatment Equipment</v>
      </c>
      <c r="C486" s="127" t="str">
        <f t="shared" ca="1" si="90"/>
        <v>IfcAnnotation</v>
      </c>
      <c r="D486" s="17" t="str">
        <f t="shared" ca="1" si="98"/>
        <v/>
      </c>
      <c r="E486" s="172" t="str">
        <f t="shared" ca="1" si="91"/>
        <v>&gt;&gt;</v>
      </c>
      <c r="F486" s="130" t="str">
        <f t="shared" ca="1" si="97"/>
        <v>IfcAnnotation</v>
      </c>
      <c r="G486" s="130" t="str">
        <f t="shared" ca="1" si="92"/>
        <v>Mechanical EquipmentGas Treatment Equipment</v>
      </c>
      <c r="H486" s="30"/>
      <c r="I486" s="30"/>
      <c r="J486" s="31"/>
      <c r="K486" s="31" t="str">
        <f t="shared" ca="1" si="93"/>
        <v/>
      </c>
      <c r="L486" s="168" t="str">
        <f t="shared" ca="1" si="94"/>
        <v/>
      </c>
      <c r="M486" s="169" t="str">
        <f t="shared" ca="1" si="95"/>
        <v>IfcAnnotation</v>
      </c>
      <c r="N486" s="170" t="str">
        <f t="shared" ca="1" si="96"/>
        <v>IfcBuildingElementProxy</v>
      </c>
    </row>
    <row r="487" spans="1:14" x14ac:dyDescent="0.25">
      <c r="A487" s="15" t="str">
        <f t="shared" ref="A487:B506" ca="1" si="100">INDIRECT(ADDRESS(ROW(),COLUMN(),1,1,exp_user),TRUE)</f>
        <v>Mechanical Equipment</v>
      </c>
      <c r="B487" s="16" t="str">
        <f t="shared" ca="1" si="100"/>
        <v>Heating Elements</v>
      </c>
      <c r="C487" s="127" t="str">
        <f t="shared" ca="1" si="90"/>
        <v>IfcAnnotation</v>
      </c>
      <c r="D487" s="17" t="str">
        <f t="shared" ca="1" si="98"/>
        <v/>
      </c>
      <c r="E487" s="172" t="str">
        <f t="shared" ca="1" si="91"/>
        <v>&gt;&gt;</v>
      </c>
      <c r="F487" s="130" t="str">
        <f t="shared" ca="1" si="97"/>
        <v>IfcAnnotation</v>
      </c>
      <c r="G487" s="130" t="str">
        <f t="shared" ca="1" si="92"/>
        <v>Mechanical EquipmentHeating Elements</v>
      </c>
      <c r="H487" s="30"/>
      <c r="I487" s="30"/>
      <c r="J487" s="31"/>
      <c r="K487" s="31" t="str">
        <f t="shared" ca="1" si="93"/>
        <v/>
      </c>
      <c r="L487" s="168" t="str">
        <f t="shared" ca="1" si="94"/>
        <v/>
      </c>
      <c r="M487" s="169" t="str">
        <f t="shared" ca="1" si="95"/>
        <v>IfcAnnotation</v>
      </c>
      <c r="N487" s="170" t="str">
        <f t="shared" ca="1" si="96"/>
        <v>IfcBuildingElementProxy</v>
      </c>
    </row>
    <row r="488" spans="1:14" x14ac:dyDescent="0.25">
      <c r="A488" s="15" t="str">
        <f t="shared" ca="1" si="100"/>
        <v>Mechanical Equipment</v>
      </c>
      <c r="B488" s="16" t="str">
        <f t="shared" ca="1" si="100"/>
        <v>Heating Equipment</v>
      </c>
      <c r="C488" s="127" t="str">
        <f t="shared" ca="1" si="90"/>
        <v>IfcAnnotation</v>
      </c>
      <c r="D488" s="17" t="str">
        <f t="shared" ca="1" si="98"/>
        <v/>
      </c>
      <c r="E488" s="172" t="str">
        <f t="shared" ca="1" si="91"/>
        <v>&gt;&gt;</v>
      </c>
      <c r="F488" s="130" t="str">
        <f t="shared" ca="1" si="97"/>
        <v>IfcAnnotation</v>
      </c>
      <c r="G488" s="130" t="str">
        <f t="shared" ca="1" si="92"/>
        <v>Mechanical EquipmentHeating Equipment</v>
      </c>
      <c r="H488" s="30"/>
      <c r="I488" s="30"/>
      <c r="J488" s="31"/>
      <c r="K488" s="31" t="str">
        <f t="shared" ca="1" si="93"/>
        <v/>
      </c>
      <c r="L488" s="168" t="str">
        <f t="shared" ca="1" si="94"/>
        <v/>
      </c>
      <c r="M488" s="169" t="str">
        <f t="shared" ca="1" si="95"/>
        <v>IfcAnnotation</v>
      </c>
      <c r="N488" s="170" t="str">
        <f t="shared" ca="1" si="96"/>
        <v>IfcBuildingElementProxy</v>
      </c>
    </row>
    <row r="489" spans="1:14" x14ac:dyDescent="0.25">
      <c r="A489" s="15" t="str">
        <f t="shared" ca="1" si="100"/>
        <v>Mechanical Equipment</v>
      </c>
      <c r="B489" s="16" t="str">
        <f t="shared" ca="1" si="100"/>
        <v>Hidden Lines</v>
      </c>
      <c r="C489" s="127" t="str">
        <f t="shared" ca="1" si="90"/>
        <v/>
      </c>
      <c r="D489" s="17" t="str">
        <f t="shared" ca="1" si="98"/>
        <v/>
      </c>
      <c r="E489" s="172" t="str">
        <f t="shared" ca="1" si="91"/>
        <v/>
      </c>
      <c r="F489" s="130" t="str">
        <f t="shared" ca="1" si="97"/>
        <v/>
      </c>
      <c r="G489" s="130" t="str">
        <f t="shared" ca="1" si="92"/>
        <v>Mechanical EquipmentHidden Lines</v>
      </c>
      <c r="H489" s="30"/>
      <c r="I489" s="30"/>
      <c r="J489" s="31"/>
      <c r="K489" s="31" t="str">
        <f t="shared" ca="1" si="93"/>
        <v/>
      </c>
      <c r="L489" s="168" t="str">
        <f t="shared" ca="1" si="94"/>
        <v/>
      </c>
      <c r="M489" s="169" t="str">
        <f t="shared" ca="1" si="95"/>
        <v/>
      </c>
      <c r="N489" s="170" t="str">
        <f t="shared" ca="1" si="96"/>
        <v/>
      </c>
    </row>
    <row r="490" spans="1:14" x14ac:dyDescent="0.25">
      <c r="A490" s="15" t="str">
        <f t="shared" ca="1" si="100"/>
        <v>Mechanical Equipment</v>
      </c>
      <c r="B490" s="16" t="str">
        <f t="shared" ca="1" si="100"/>
        <v>Maintenance Zones</v>
      </c>
      <c r="C490" s="127" t="str">
        <f t="shared" ca="1" si="90"/>
        <v/>
      </c>
      <c r="D490" s="17" t="str">
        <f t="shared" ca="1" si="98"/>
        <v/>
      </c>
      <c r="E490" s="172" t="str">
        <f t="shared" ca="1" si="91"/>
        <v/>
      </c>
      <c r="F490" s="130" t="str">
        <f t="shared" ca="1" si="97"/>
        <v/>
      </c>
      <c r="G490" s="130" t="str">
        <f t="shared" ca="1" si="92"/>
        <v>Mechanical EquipmentMaintenance Zones</v>
      </c>
      <c r="H490" s="30"/>
      <c r="I490" s="30"/>
      <c r="J490" s="31"/>
      <c r="K490" s="31" t="str">
        <f t="shared" ca="1" si="93"/>
        <v/>
      </c>
      <c r="L490" s="168" t="str">
        <f t="shared" ca="1" si="94"/>
        <v/>
      </c>
      <c r="M490" s="169" t="str">
        <f t="shared" ca="1" si="95"/>
        <v/>
      </c>
      <c r="N490" s="170" t="str">
        <f t="shared" ca="1" si="96"/>
        <v/>
      </c>
    </row>
    <row r="491" spans="1:14" x14ac:dyDescent="0.25">
      <c r="A491" s="15" t="str">
        <f t="shared" ca="1" si="100"/>
        <v>Mechanical Equipment</v>
      </c>
      <c r="B491" s="16" t="str">
        <f t="shared" ca="1" si="100"/>
        <v>Placement Zones</v>
      </c>
      <c r="C491" s="127" t="str">
        <f t="shared" ca="1" si="90"/>
        <v/>
      </c>
      <c r="D491" s="17" t="str">
        <f t="shared" ca="1" si="98"/>
        <v/>
      </c>
      <c r="E491" s="172" t="str">
        <f t="shared" ca="1" si="91"/>
        <v/>
      </c>
      <c r="F491" s="130" t="str">
        <f t="shared" ca="1" si="97"/>
        <v/>
      </c>
      <c r="G491" s="130" t="str">
        <f t="shared" ca="1" si="92"/>
        <v>Mechanical EquipmentPlacement Zones</v>
      </c>
      <c r="H491" s="30"/>
      <c r="I491" s="30"/>
      <c r="J491" s="31"/>
      <c r="K491" s="31" t="str">
        <f t="shared" ca="1" si="93"/>
        <v/>
      </c>
      <c r="L491" s="168" t="str">
        <f t="shared" ca="1" si="94"/>
        <v/>
      </c>
      <c r="M491" s="169" t="str">
        <f t="shared" ca="1" si="95"/>
        <v/>
      </c>
      <c r="N491" s="170" t="str">
        <f t="shared" ca="1" si="96"/>
        <v/>
      </c>
    </row>
    <row r="492" spans="1:14" x14ac:dyDescent="0.25">
      <c r="A492" s="15" t="str">
        <f t="shared" ca="1" si="100"/>
        <v>Mechanical Equipment</v>
      </c>
      <c r="B492" s="16" t="str">
        <f t="shared" ca="1" si="100"/>
        <v>Refuse Disposal Equipment</v>
      </c>
      <c r="C492" s="127" t="str">
        <f t="shared" ca="1" si="90"/>
        <v/>
      </c>
      <c r="D492" s="17" t="str">
        <f t="shared" ca="1" si="98"/>
        <v/>
      </c>
      <c r="E492" s="172" t="str">
        <f t="shared" ca="1" si="91"/>
        <v/>
      </c>
      <c r="F492" s="130" t="str">
        <f t="shared" ca="1" si="97"/>
        <v/>
      </c>
      <c r="G492" s="130" t="str">
        <f t="shared" ca="1" si="92"/>
        <v>Mechanical EquipmentRefuse Disposal Equipment</v>
      </c>
      <c r="H492" s="30"/>
      <c r="I492" s="30"/>
      <c r="J492" s="31"/>
      <c r="K492" s="31" t="str">
        <f t="shared" ca="1" si="93"/>
        <v/>
      </c>
      <c r="L492" s="168" t="str">
        <f t="shared" ca="1" si="94"/>
        <v/>
      </c>
      <c r="M492" s="169" t="str">
        <f t="shared" ca="1" si="95"/>
        <v/>
      </c>
      <c r="N492" s="170" t="str">
        <f t="shared" ca="1" si="96"/>
        <v/>
      </c>
    </row>
    <row r="493" spans="1:14" x14ac:dyDescent="0.25">
      <c r="A493" s="15" t="str">
        <f t="shared" ca="1" si="100"/>
        <v>Mechanical Equipment</v>
      </c>
      <c r="B493" s="16" t="str">
        <f t="shared" ca="1" si="100"/>
        <v>Refuse Storage Equipment</v>
      </c>
      <c r="C493" s="127" t="str">
        <f t="shared" ca="1" si="90"/>
        <v/>
      </c>
      <c r="D493" s="17" t="str">
        <f t="shared" ca="1" si="98"/>
        <v/>
      </c>
      <c r="E493" s="172" t="str">
        <f t="shared" ca="1" si="91"/>
        <v/>
      </c>
      <c r="F493" s="130" t="str">
        <f t="shared" ca="1" si="97"/>
        <v/>
      </c>
      <c r="G493" s="130" t="str">
        <f t="shared" ca="1" si="92"/>
        <v>Mechanical EquipmentRefuse Storage Equipment</v>
      </c>
      <c r="H493" s="30"/>
      <c r="I493" s="30"/>
      <c r="J493" s="31"/>
      <c r="K493" s="31" t="str">
        <f t="shared" ca="1" si="93"/>
        <v/>
      </c>
      <c r="L493" s="168" t="str">
        <f t="shared" ca="1" si="94"/>
        <v/>
      </c>
      <c r="M493" s="169" t="str">
        <f t="shared" ca="1" si="95"/>
        <v/>
      </c>
      <c r="N493" s="170" t="str">
        <f t="shared" ca="1" si="96"/>
        <v/>
      </c>
    </row>
    <row r="494" spans="1:14" x14ac:dyDescent="0.25">
      <c r="A494" s="15" t="str">
        <f t="shared" ca="1" si="100"/>
        <v>Mechanical Equipment</v>
      </c>
      <c r="B494" s="16" t="str">
        <f t="shared" ca="1" si="100"/>
        <v>Refuse Treatment Equipment</v>
      </c>
      <c r="C494" s="127" t="str">
        <f t="shared" ca="1" si="90"/>
        <v/>
      </c>
      <c r="D494" s="17" t="str">
        <f t="shared" ca="1" si="98"/>
        <v/>
      </c>
      <c r="E494" s="172" t="str">
        <f t="shared" ca="1" si="91"/>
        <v/>
      </c>
      <c r="F494" s="130" t="str">
        <f t="shared" ca="1" si="97"/>
        <v/>
      </c>
      <c r="G494" s="130" t="str">
        <f t="shared" ca="1" si="92"/>
        <v>Mechanical EquipmentRefuse Treatment Equipment</v>
      </c>
      <c r="H494" s="30"/>
      <c r="I494" s="30"/>
      <c r="J494" s="31"/>
      <c r="K494" s="31" t="str">
        <f t="shared" ca="1" si="93"/>
        <v/>
      </c>
      <c r="L494" s="168" t="str">
        <f t="shared" ca="1" si="94"/>
        <v/>
      </c>
      <c r="M494" s="169" t="str">
        <f t="shared" ca="1" si="95"/>
        <v/>
      </c>
      <c r="N494" s="170" t="str">
        <f t="shared" ca="1" si="96"/>
        <v/>
      </c>
    </row>
    <row r="495" spans="1:14" x14ac:dyDescent="0.25">
      <c r="A495" s="15" t="str">
        <f t="shared" ca="1" si="100"/>
        <v>Mechanical Equipment</v>
      </c>
      <c r="B495" s="16" t="str">
        <f t="shared" ca="1" si="100"/>
        <v>Steam Supply Equipment</v>
      </c>
      <c r="C495" s="127" t="str">
        <f t="shared" ca="1" si="90"/>
        <v/>
      </c>
      <c r="D495" s="17" t="str">
        <f t="shared" ca="1" si="98"/>
        <v/>
      </c>
      <c r="E495" s="172" t="str">
        <f t="shared" ca="1" si="91"/>
        <v/>
      </c>
      <c r="F495" s="130" t="str">
        <f t="shared" ca="1" si="97"/>
        <v/>
      </c>
      <c r="G495" s="130" t="str">
        <f t="shared" ca="1" si="92"/>
        <v>Mechanical EquipmentSteam Supply Equipment</v>
      </c>
      <c r="H495" s="30"/>
      <c r="I495" s="30"/>
      <c r="J495" s="31"/>
      <c r="K495" s="31" t="str">
        <f t="shared" ca="1" si="93"/>
        <v/>
      </c>
      <c r="L495" s="168" t="str">
        <f t="shared" ca="1" si="94"/>
        <v/>
      </c>
      <c r="M495" s="169" t="str">
        <f t="shared" ca="1" si="95"/>
        <v/>
      </c>
      <c r="N495" s="170" t="str">
        <f t="shared" ca="1" si="96"/>
        <v/>
      </c>
    </row>
    <row r="496" spans="1:14" x14ac:dyDescent="0.25">
      <c r="A496" s="15" t="str">
        <f t="shared" ca="1" si="100"/>
        <v>Mechanical Equipment</v>
      </c>
      <c r="B496" s="16" t="str">
        <f t="shared" ca="1" si="100"/>
        <v>Vacuuming Equipment</v>
      </c>
      <c r="C496" s="127" t="str">
        <f t="shared" ca="1" si="90"/>
        <v/>
      </c>
      <c r="D496" s="17" t="str">
        <f t="shared" ca="1" si="98"/>
        <v/>
      </c>
      <c r="E496" s="172" t="str">
        <f t="shared" ca="1" si="91"/>
        <v/>
      </c>
      <c r="F496" s="130" t="str">
        <f t="shared" ca="1" si="97"/>
        <v/>
      </c>
      <c r="G496" s="130" t="str">
        <f t="shared" ca="1" si="92"/>
        <v>Mechanical EquipmentVacuuming Equipment</v>
      </c>
      <c r="H496" s="30"/>
      <c r="I496" s="30"/>
      <c r="J496" s="31"/>
      <c r="K496" s="31" t="str">
        <f t="shared" ca="1" si="93"/>
        <v/>
      </c>
      <c r="L496" s="168" t="str">
        <f t="shared" ca="1" si="94"/>
        <v/>
      </c>
      <c r="M496" s="169" t="str">
        <f t="shared" ca="1" si="95"/>
        <v/>
      </c>
      <c r="N496" s="170" t="str">
        <f t="shared" ca="1" si="96"/>
        <v/>
      </c>
    </row>
    <row r="497" spans="1:14" x14ac:dyDescent="0.25">
      <c r="A497" s="15" t="str">
        <f t="shared" ca="1" si="100"/>
        <v>Mechanical Equipment</v>
      </c>
      <c r="B497" s="16" t="str">
        <f t="shared" ca="1" si="100"/>
        <v>Water Drainage Equipment</v>
      </c>
      <c r="C497" s="127" t="str">
        <f t="shared" ca="1" si="90"/>
        <v/>
      </c>
      <c r="D497" s="17" t="str">
        <f t="shared" ca="1" si="98"/>
        <v/>
      </c>
      <c r="E497" s="172" t="str">
        <f t="shared" ca="1" si="91"/>
        <v/>
      </c>
      <c r="F497" s="130" t="str">
        <f t="shared" ca="1" si="97"/>
        <v/>
      </c>
      <c r="G497" s="130" t="str">
        <f t="shared" ca="1" si="92"/>
        <v>Mechanical EquipmentWater Drainage Equipment</v>
      </c>
      <c r="H497" s="30"/>
      <c r="I497" s="30"/>
      <c r="J497" s="31"/>
      <c r="K497" s="31" t="str">
        <f t="shared" ca="1" si="93"/>
        <v/>
      </c>
      <c r="L497" s="168" t="str">
        <f t="shared" ca="1" si="94"/>
        <v/>
      </c>
      <c r="M497" s="169" t="str">
        <f t="shared" ca="1" si="95"/>
        <v/>
      </c>
      <c r="N497" s="170" t="str">
        <f t="shared" ca="1" si="96"/>
        <v/>
      </c>
    </row>
    <row r="498" spans="1:14" x14ac:dyDescent="0.25">
      <c r="A498" s="15" t="str">
        <f t="shared" ca="1" si="100"/>
        <v>Mechanical Equipment</v>
      </c>
      <c r="B498" s="16" t="str">
        <f t="shared" ca="1" si="100"/>
        <v>Water Supply Equipment</v>
      </c>
      <c r="C498" s="127" t="str">
        <f t="shared" ca="1" si="90"/>
        <v/>
      </c>
      <c r="D498" s="17" t="str">
        <f t="shared" ca="1" si="98"/>
        <v/>
      </c>
      <c r="E498" s="172" t="str">
        <f t="shared" ca="1" si="91"/>
        <v/>
      </c>
      <c r="F498" s="130" t="str">
        <f t="shared" ca="1" si="97"/>
        <v/>
      </c>
      <c r="G498" s="130" t="str">
        <f t="shared" ca="1" si="92"/>
        <v>Mechanical EquipmentWater Supply Equipment</v>
      </c>
      <c r="H498" s="30"/>
      <c r="I498" s="30"/>
      <c r="J498" s="31"/>
      <c r="K498" s="31" t="str">
        <f t="shared" ca="1" si="93"/>
        <v/>
      </c>
      <c r="L498" s="168" t="str">
        <f t="shared" ca="1" si="94"/>
        <v/>
      </c>
      <c r="M498" s="169" t="str">
        <f t="shared" ca="1" si="95"/>
        <v/>
      </c>
      <c r="N498" s="170" t="str">
        <f t="shared" ca="1" si="96"/>
        <v/>
      </c>
    </row>
    <row r="499" spans="1:14" x14ac:dyDescent="0.25">
      <c r="A499" s="15" t="str">
        <f t="shared" ca="1" si="100"/>
        <v>Mechanical Equipment Tags</v>
      </c>
      <c r="B499" s="16">
        <f t="shared" ca="1" si="100"/>
        <v>0</v>
      </c>
      <c r="C499" s="127" t="str">
        <f t="shared" ca="1" si="90"/>
        <v>Not Exported</v>
      </c>
      <c r="D499" s="17" t="str">
        <f t="shared" ca="1" si="98"/>
        <v/>
      </c>
      <c r="E499" s="172" t="str">
        <f t="shared" ca="1" si="91"/>
        <v/>
      </c>
      <c r="F499" s="130" t="str">
        <f t="shared" ca="1" si="97"/>
        <v>Not Exported</v>
      </c>
      <c r="G499" s="130" t="str">
        <f t="shared" ca="1" si="92"/>
        <v>Mechanical Equipment Tags</v>
      </c>
      <c r="H499" s="30"/>
      <c r="I499" s="30"/>
      <c r="J499" s="31"/>
      <c r="K499" s="31" t="str">
        <f t="shared" ca="1" si="93"/>
        <v/>
      </c>
      <c r="L499" s="168" t="str">
        <f t="shared" ca="1" si="94"/>
        <v>Not Exported</v>
      </c>
      <c r="M499" s="169" t="str">
        <f t="shared" ca="1" si="95"/>
        <v>Not Exported</v>
      </c>
      <c r="N499" s="170" t="str">
        <f t="shared" ca="1" si="96"/>
        <v>Not Exported</v>
      </c>
    </row>
    <row r="500" spans="1:14" x14ac:dyDescent="0.25">
      <c r="A500" s="15" t="str">
        <f t="shared" ca="1" si="100"/>
        <v>Multi-Category Tags</v>
      </c>
      <c r="B500" s="16">
        <f t="shared" ca="1" si="100"/>
        <v>0</v>
      </c>
      <c r="C500" s="127" t="str">
        <f t="shared" ca="1" si="90"/>
        <v>Not Exported</v>
      </c>
      <c r="D500" s="17" t="str">
        <f t="shared" ca="1" si="98"/>
        <v/>
      </c>
      <c r="E500" s="172" t="str">
        <f t="shared" ca="1" si="91"/>
        <v/>
      </c>
      <c r="F500" s="130" t="str">
        <f t="shared" ca="1" si="97"/>
        <v>Not Exported</v>
      </c>
      <c r="G500" s="130" t="str">
        <f t="shared" ca="1" si="92"/>
        <v>Multi-Category Tags</v>
      </c>
      <c r="H500" s="30"/>
      <c r="I500" s="30"/>
      <c r="J500" s="31"/>
      <c r="K500" s="31" t="str">
        <f t="shared" ca="1" si="93"/>
        <v/>
      </c>
      <c r="L500" s="168" t="str">
        <f t="shared" ca="1" si="94"/>
        <v>Not Exported</v>
      </c>
      <c r="M500" s="169" t="str">
        <f t="shared" ca="1" si="95"/>
        <v>Not Exported</v>
      </c>
      <c r="N500" s="170" t="str">
        <f t="shared" ca="1" si="96"/>
        <v>Not Exported</v>
      </c>
    </row>
    <row r="501" spans="1:14" x14ac:dyDescent="0.25">
      <c r="A501" s="15" t="str">
        <f t="shared" ca="1" si="100"/>
        <v>New</v>
      </c>
      <c r="B501" s="16">
        <f t="shared" ca="1" si="100"/>
        <v>0</v>
      </c>
      <c r="C501" s="127" t="str">
        <f t="shared" ca="1" si="90"/>
        <v>Not Exported</v>
      </c>
      <c r="D501" s="17" t="str">
        <f t="shared" ca="1" si="98"/>
        <v/>
      </c>
      <c r="E501" s="172" t="str">
        <f t="shared" ca="1" si="91"/>
        <v/>
      </c>
      <c r="F501" s="130" t="str">
        <f t="shared" ca="1" si="97"/>
        <v>Not Exported</v>
      </c>
      <c r="G501" s="130" t="str">
        <f t="shared" ca="1" si="92"/>
        <v>New</v>
      </c>
      <c r="H501" s="30"/>
      <c r="I501" s="30"/>
      <c r="J501" s="31"/>
      <c r="K501" s="31" t="str">
        <f t="shared" ca="1" si="93"/>
        <v/>
      </c>
      <c r="L501" s="168" t="str">
        <f t="shared" ca="1" si="94"/>
        <v/>
      </c>
      <c r="M501" s="169" t="str">
        <f t="shared" ca="1" si="95"/>
        <v>Not Exported</v>
      </c>
      <c r="N501" s="170" t="str">
        <f t="shared" ca="1" si="96"/>
        <v>Not Exported</v>
      </c>
    </row>
    <row r="502" spans="1:14" x14ac:dyDescent="0.25">
      <c r="A502" s="15" t="str">
        <f t="shared" ca="1" si="100"/>
        <v>Nurse Call Devices</v>
      </c>
      <c r="B502" s="16">
        <f t="shared" ca="1" si="100"/>
        <v>0</v>
      </c>
      <c r="C502" s="127" t="str">
        <f t="shared" ca="1" si="90"/>
        <v>IfcSwitchingDevice</v>
      </c>
      <c r="D502" s="17" t="str">
        <f t="shared" ca="1" si="98"/>
        <v/>
      </c>
      <c r="E502" s="172" t="str">
        <f t="shared" ca="1" si="91"/>
        <v>&gt;&gt;</v>
      </c>
      <c r="F502" s="130" t="str">
        <f t="shared" ca="1" si="97"/>
        <v>IfcSwitchingDevice</v>
      </c>
      <c r="G502" s="130" t="str">
        <f t="shared" ca="1" si="92"/>
        <v>Nurse Call Devices</v>
      </c>
      <c r="H502" s="30"/>
      <c r="I502" s="30"/>
      <c r="J502" s="31"/>
      <c r="K502" s="31" t="str">
        <f t="shared" ca="1" si="93"/>
        <v/>
      </c>
      <c r="L502" s="168" t="str">
        <f t="shared" ca="1" si="94"/>
        <v/>
      </c>
      <c r="M502" s="169" t="str">
        <f t="shared" ca="1" si="95"/>
        <v>IfcSwitchingDevice</v>
      </c>
      <c r="N502" s="170" t="str">
        <f t="shared" ca="1" si="96"/>
        <v>IfcSwitchingDeviceType</v>
      </c>
    </row>
    <row r="503" spans="1:14" x14ac:dyDescent="0.25">
      <c r="A503" s="15" t="str">
        <f t="shared" ca="1" si="100"/>
        <v>Nurse Call Devices</v>
      </c>
      <c r="B503" s="16" t="str">
        <f t="shared" ca="1" si="100"/>
        <v>Bounding Boxes</v>
      </c>
      <c r="C503" s="127" t="str">
        <f t="shared" ca="1" si="90"/>
        <v>IfcSwitchingDevice</v>
      </c>
      <c r="D503" s="17" t="str">
        <f t="shared" ca="1" si="98"/>
        <v/>
      </c>
      <c r="E503" s="172" t="str">
        <f t="shared" ca="1" si="91"/>
        <v>&gt;&gt;</v>
      </c>
      <c r="F503" s="130" t="str">
        <f t="shared" ca="1" si="97"/>
        <v>IfcSwitchingDevice</v>
      </c>
      <c r="G503" s="130" t="str">
        <f t="shared" ca="1" si="92"/>
        <v>Nurse Call DevicesBounding Boxes</v>
      </c>
      <c r="H503" s="30"/>
      <c r="I503" s="30"/>
      <c r="J503" s="31"/>
      <c r="K503" s="31" t="str">
        <f t="shared" ca="1" si="93"/>
        <v/>
      </c>
      <c r="L503" s="168" t="str">
        <f t="shared" ca="1" si="94"/>
        <v/>
      </c>
      <c r="M503" s="169" t="str">
        <f t="shared" ca="1" si="95"/>
        <v>IfcSwitchingDevice</v>
      </c>
      <c r="N503" s="170" t="str">
        <f t="shared" ca="1" si="96"/>
        <v>IfcSwitchingDeviceType</v>
      </c>
    </row>
    <row r="504" spans="1:14" x14ac:dyDescent="0.25">
      <c r="A504" s="15" t="str">
        <f t="shared" ca="1" si="100"/>
        <v>Nurse Call Devices</v>
      </c>
      <c r="B504" s="16" t="str">
        <f t="shared" ca="1" si="100"/>
        <v>Clearance Zones</v>
      </c>
      <c r="C504" s="127" t="str">
        <f t="shared" ca="1" si="90"/>
        <v>IfcAnnotation</v>
      </c>
      <c r="D504" s="17" t="str">
        <f t="shared" ca="1" si="98"/>
        <v/>
      </c>
      <c r="E504" s="172" t="str">
        <f t="shared" ca="1" si="91"/>
        <v>&gt;&gt;</v>
      </c>
      <c r="F504" s="130" t="str">
        <f t="shared" ca="1" si="97"/>
        <v>IfcAnnotation</v>
      </c>
      <c r="G504" s="130" t="str">
        <f t="shared" ca="1" si="92"/>
        <v>Nurse Call DevicesClearance Zones</v>
      </c>
      <c r="H504" s="30"/>
      <c r="I504" s="30"/>
      <c r="J504" s="31"/>
      <c r="K504" s="31" t="str">
        <f t="shared" ca="1" si="93"/>
        <v/>
      </c>
      <c r="L504" s="168" t="str">
        <f t="shared" ca="1" si="94"/>
        <v/>
      </c>
      <c r="M504" s="169" t="str">
        <f t="shared" ca="1" si="95"/>
        <v>IfcAnnotation</v>
      </c>
      <c r="N504" s="170" t="str">
        <f t="shared" ca="1" si="96"/>
        <v>IfcSwitchingDeviceType</v>
      </c>
    </row>
    <row r="505" spans="1:14" x14ac:dyDescent="0.25">
      <c r="A505" s="15" t="str">
        <f t="shared" ca="1" si="100"/>
        <v>Nurse Call Devices</v>
      </c>
      <c r="B505" s="16" t="str">
        <f t="shared" ca="1" si="100"/>
        <v>Connection Zones</v>
      </c>
      <c r="C505" s="127" t="str">
        <f t="shared" ca="1" si="90"/>
        <v>IfcAnnotation</v>
      </c>
      <c r="D505" s="17" t="str">
        <f t="shared" ca="1" si="98"/>
        <v/>
      </c>
      <c r="E505" s="172" t="str">
        <f t="shared" ca="1" si="91"/>
        <v>&gt;&gt;</v>
      </c>
      <c r="F505" s="130" t="str">
        <f t="shared" ca="1" si="97"/>
        <v>IfcAnnotation</v>
      </c>
      <c r="G505" s="130" t="str">
        <f t="shared" ca="1" si="92"/>
        <v>Nurse Call DevicesConnection Zones</v>
      </c>
      <c r="H505" s="30"/>
      <c r="I505" s="30"/>
      <c r="J505" s="31"/>
      <c r="K505" s="31" t="str">
        <f t="shared" ca="1" si="93"/>
        <v/>
      </c>
      <c r="L505" s="168" t="str">
        <f t="shared" ca="1" si="94"/>
        <v/>
      </c>
      <c r="M505" s="169" t="str">
        <f t="shared" ca="1" si="95"/>
        <v>IfcAnnotation</v>
      </c>
      <c r="N505" s="170" t="str">
        <f t="shared" ca="1" si="96"/>
        <v>IfcSwitchingDeviceType</v>
      </c>
    </row>
    <row r="506" spans="1:14" x14ac:dyDescent="0.25">
      <c r="A506" s="15" t="str">
        <f t="shared" ca="1" si="100"/>
        <v>Nurse Call Devices</v>
      </c>
      <c r="B506" s="16" t="str">
        <f t="shared" ca="1" si="100"/>
        <v>Devices</v>
      </c>
      <c r="C506" s="127" t="str">
        <f t="shared" ca="1" si="90"/>
        <v>IfcSwitchingDeviceType</v>
      </c>
      <c r="D506" s="17" t="str">
        <f t="shared" ca="1" si="98"/>
        <v/>
      </c>
      <c r="E506" s="172" t="str">
        <f t="shared" ca="1" si="91"/>
        <v>&gt;&gt;</v>
      </c>
      <c r="F506" s="130" t="str">
        <f t="shared" ca="1" si="97"/>
        <v>IfcSwitchingDeviceType</v>
      </c>
      <c r="G506" s="130" t="str">
        <f t="shared" ca="1" si="92"/>
        <v>Nurse Call DevicesDevices</v>
      </c>
      <c r="H506" s="30"/>
      <c r="I506" s="30"/>
      <c r="J506" s="31"/>
      <c r="K506" s="31" t="str">
        <f t="shared" ca="1" si="93"/>
        <v/>
      </c>
      <c r="L506" s="168" t="str">
        <f t="shared" ca="1" si="94"/>
        <v/>
      </c>
      <c r="M506" s="169" t="str">
        <f t="shared" ca="1" si="95"/>
        <v>IfcSwitchingDeviceType</v>
      </c>
      <c r="N506" s="170" t="str">
        <f t="shared" ca="1" si="96"/>
        <v>IfcSwitchingDeviceType</v>
      </c>
    </row>
    <row r="507" spans="1:14" x14ac:dyDescent="0.25">
      <c r="A507" s="15" t="str">
        <f t="shared" ref="A507:B526" ca="1" si="101">INDIRECT(ADDRESS(ROW(),COLUMN(),1,1,exp_user),TRUE)</f>
        <v>Nurse Call Devices</v>
      </c>
      <c r="B507" s="16" t="str">
        <f t="shared" ca="1" si="101"/>
        <v>Hidden Lines</v>
      </c>
      <c r="C507" s="127" t="str">
        <f t="shared" ca="1" si="90"/>
        <v>IfcSwitchingDeviceType</v>
      </c>
      <c r="D507" s="17" t="str">
        <f t="shared" ca="1" si="98"/>
        <v/>
      </c>
      <c r="E507" s="172" t="str">
        <f t="shared" ca="1" si="91"/>
        <v>&gt;&gt;</v>
      </c>
      <c r="F507" s="130" t="str">
        <f t="shared" ca="1" si="97"/>
        <v>IfcSwitchingDeviceType</v>
      </c>
      <c r="G507" s="130" t="str">
        <f t="shared" ca="1" si="92"/>
        <v>Nurse Call DevicesHidden Lines</v>
      </c>
      <c r="H507" s="30"/>
      <c r="I507" s="30"/>
      <c r="J507" s="31"/>
      <c r="K507" s="31" t="str">
        <f t="shared" ca="1" si="93"/>
        <v/>
      </c>
      <c r="L507" s="168" t="str">
        <f t="shared" ca="1" si="94"/>
        <v/>
      </c>
      <c r="M507" s="169" t="str">
        <f t="shared" ca="1" si="95"/>
        <v>IfcSwitchingDeviceType</v>
      </c>
      <c r="N507" s="170" t="str">
        <f t="shared" ca="1" si="96"/>
        <v>IfcSwitchingDeviceType</v>
      </c>
    </row>
    <row r="508" spans="1:14" x14ac:dyDescent="0.25">
      <c r="A508" s="15" t="str">
        <f t="shared" ca="1" si="101"/>
        <v>Nurse Call Devices</v>
      </c>
      <c r="B508" s="16" t="str">
        <f t="shared" ca="1" si="101"/>
        <v>Maintenance Zones</v>
      </c>
      <c r="C508" s="127" t="str">
        <f t="shared" ca="1" si="90"/>
        <v>IfcSwitchingDeviceType</v>
      </c>
      <c r="D508" s="17" t="str">
        <f t="shared" ca="1" si="98"/>
        <v/>
      </c>
      <c r="E508" s="172" t="str">
        <f t="shared" ca="1" si="91"/>
        <v>&gt;&gt;</v>
      </c>
      <c r="F508" s="130" t="str">
        <f t="shared" ca="1" si="97"/>
        <v>IfcSwitchingDeviceType</v>
      </c>
      <c r="G508" s="130" t="str">
        <f t="shared" ca="1" si="92"/>
        <v>Nurse Call DevicesMaintenance Zones</v>
      </c>
      <c r="H508" s="30"/>
      <c r="I508" s="30"/>
      <c r="J508" s="31"/>
      <c r="K508" s="31" t="str">
        <f t="shared" ca="1" si="93"/>
        <v/>
      </c>
      <c r="L508" s="168" t="str">
        <f t="shared" ca="1" si="94"/>
        <v/>
      </c>
      <c r="M508" s="169" t="str">
        <f t="shared" ca="1" si="95"/>
        <v>IfcSwitchingDeviceType</v>
      </c>
      <c r="N508" s="170" t="str">
        <f t="shared" ca="1" si="96"/>
        <v>IfcSwitchingDeviceType</v>
      </c>
    </row>
    <row r="509" spans="1:14" x14ac:dyDescent="0.25">
      <c r="A509" s="15" t="str">
        <f t="shared" ca="1" si="101"/>
        <v>Nurse Call Devices</v>
      </c>
      <c r="B509" s="16" t="str">
        <f t="shared" ca="1" si="101"/>
        <v>Placement Zones</v>
      </c>
      <c r="C509" s="127" t="str">
        <f t="shared" ca="1" si="90"/>
        <v>IfcSwitchingDeviceType</v>
      </c>
      <c r="D509" s="17" t="str">
        <f t="shared" ca="1" si="98"/>
        <v/>
      </c>
      <c r="E509" s="172" t="str">
        <f t="shared" ca="1" si="91"/>
        <v>&gt;&gt;</v>
      </c>
      <c r="F509" s="130" t="str">
        <f t="shared" ca="1" si="97"/>
        <v>IfcSwitchingDeviceType</v>
      </c>
      <c r="G509" s="130" t="str">
        <f t="shared" ca="1" si="92"/>
        <v>Nurse Call DevicesPlacement Zones</v>
      </c>
      <c r="H509" s="30"/>
      <c r="I509" s="30"/>
      <c r="J509" s="31"/>
      <c r="K509" s="31" t="str">
        <f t="shared" ca="1" si="93"/>
        <v/>
      </c>
      <c r="L509" s="168" t="str">
        <f t="shared" ca="1" si="94"/>
        <v/>
      </c>
      <c r="M509" s="169" t="str">
        <f t="shared" ca="1" si="95"/>
        <v>IfcSwitchingDeviceType</v>
      </c>
      <c r="N509" s="170" t="str">
        <f t="shared" ca="1" si="96"/>
        <v>IfcSwitchingDeviceType</v>
      </c>
    </row>
    <row r="510" spans="1:14" x14ac:dyDescent="0.25">
      <c r="A510" s="15" t="str">
        <f t="shared" ca="1" si="101"/>
        <v>Nurse Call Devices</v>
      </c>
      <c r="B510" s="16" t="str">
        <f t="shared" ca="1" si="101"/>
        <v>RGG Communicatie</v>
      </c>
      <c r="C510" s="127" t="str">
        <f t="shared" ca="1" si="90"/>
        <v>IfcSwitchingDeviceType</v>
      </c>
      <c r="D510" s="17" t="str">
        <f t="shared" ca="1" si="98"/>
        <v/>
      </c>
      <c r="E510" s="172" t="str">
        <f t="shared" ca="1" si="91"/>
        <v>&gt;&gt;</v>
      </c>
      <c r="F510" s="130" t="str">
        <f t="shared" ca="1" si="97"/>
        <v>IfcSwitchingDeviceType</v>
      </c>
      <c r="G510" s="130" t="str">
        <f t="shared" ca="1" si="92"/>
        <v>Nurse Call DevicesRGG Communicatie</v>
      </c>
      <c r="H510" s="30"/>
      <c r="I510" s="30"/>
      <c r="J510" s="31"/>
      <c r="K510" s="31" t="str">
        <f t="shared" ca="1" si="93"/>
        <v/>
      </c>
      <c r="L510" s="168" t="str">
        <f t="shared" ca="1" si="94"/>
        <v/>
      </c>
      <c r="M510" s="169" t="str">
        <f t="shared" ca="1" si="95"/>
        <v/>
      </c>
      <c r="N510" s="170" t="str">
        <f t="shared" ca="1" si="96"/>
        <v>IfcSwitchingDeviceType</v>
      </c>
    </row>
    <row r="511" spans="1:14" x14ac:dyDescent="0.25">
      <c r="A511" s="15" t="str">
        <f t="shared" ca="1" si="101"/>
        <v>Panel Schedule Graphics</v>
      </c>
      <c r="B511" s="16">
        <f t="shared" ca="1" si="101"/>
        <v>0</v>
      </c>
      <c r="C511" s="127" t="str">
        <f t="shared" ca="1" si="90"/>
        <v>Not Exported</v>
      </c>
      <c r="D511" s="17" t="str">
        <f t="shared" ca="1" si="98"/>
        <v/>
      </c>
      <c r="E511" s="172" t="str">
        <f t="shared" ca="1" si="91"/>
        <v/>
      </c>
      <c r="F511" s="130" t="str">
        <f t="shared" ca="1" si="97"/>
        <v>Not Exported</v>
      </c>
      <c r="G511" s="130" t="str">
        <f t="shared" ca="1" si="92"/>
        <v>Panel Schedule Graphics</v>
      </c>
      <c r="H511" s="30"/>
      <c r="I511" s="30"/>
      <c r="J511" s="31"/>
      <c r="K511" s="31" t="str">
        <f t="shared" ca="1" si="93"/>
        <v/>
      </c>
      <c r="L511" s="168" t="str">
        <f t="shared" ca="1" si="94"/>
        <v/>
      </c>
      <c r="M511" s="169" t="str">
        <f t="shared" ca="1" si="95"/>
        <v>Not Exported</v>
      </c>
      <c r="N511" s="170" t="str">
        <f t="shared" ca="1" si="96"/>
        <v>Not Exported</v>
      </c>
    </row>
    <row r="512" spans="1:14" x14ac:dyDescent="0.25">
      <c r="A512" s="15" t="str">
        <f t="shared" ca="1" si="101"/>
        <v>Parking</v>
      </c>
      <c r="B512" s="16">
        <f t="shared" ca="1" si="101"/>
        <v>0</v>
      </c>
      <c r="C512" s="127" t="str">
        <f t="shared" ca="1" si="90"/>
        <v>IfcSite</v>
      </c>
      <c r="D512" s="17" t="str">
        <f t="shared" ca="1" si="98"/>
        <v/>
      </c>
      <c r="E512" s="172" t="str">
        <f t="shared" ca="1" si="91"/>
        <v>&gt;&gt;</v>
      </c>
      <c r="F512" s="130" t="str">
        <f t="shared" ca="1" si="97"/>
        <v>IfcSite</v>
      </c>
      <c r="G512" s="130" t="str">
        <f t="shared" ca="1" si="92"/>
        <v>Parking</v>
      </c>
      <c r="H512" s="30"/>
      <c r="I512" s="30"/>
      <c r="J512" s="31"/>
      <c r="K512" s="31" t="str">
        <f t="shared" ca="1" si="93"/>
        <v/>
      </c>
      <c r="L512" s="168" t="str">
        <f t="shared" ca="1" si="94"/>
        <v/>
      </c>
      <c r="M512" s="169" t="str">
        <f t="shared" ca="1" si="95"/>
        <v>IfcSite</v>
      </c>
      <c r="N512" s="170" t="str">
        <f t="shared" ca="1" si="96"/>
        <v>IfcBuildingElementProxy</v>
      </c>
    </row>
    <row r="513" spans="1:14" x14ac:dyDescent="0.25">
      <c r="A513" s="15" t="str">
        <f t="shared" ca="1" si="101"/>
        <v>Parking</v>
      </c>
      <c r="B513" s="16" t="str">
        <f t="shared" ca="1" si="101"/>
        <v>Bike Racks</v>
      </c>
      <c r="C513" s="127" t="str">
        <f t="shared" ca="1" si="90"/>
        <v>IfcBuildingElementProxy</v>
      </c>
      <c r="D513" s="17" t="str">
        <f t="shared" ca="1" si="98"/>
        <v/>
      </c>
      <c r="E513" s="172" t="str">
        <f t="shared" ca="1" si="91"/>
        <v>&gt;&gt;</v>
      </c>
      <c r="F513" s="130" t="str">
        <f t="shared" ca="1" si="97"/>
        <v>IfcBuildingElementProxy</v>
      </c>
      <c r="G513" s="130" t="str">
        <f t="shared" ca="1" si="92"/>
        <v>ParkingBike Racks</v>
      </c>
      <c r="H513" s="30"/>
      <c r="I513" s="30"/>
      <c r="J513" s="31"/>
      <c r="K513" s="31" t="str">
        <f t="shared" ca="1" si="93"/>
        <v/>
      </c>
      <c r="L513" s="168" t="str">
        <f t="shared" ca="1" si="94"/>
        <v/>
      </c>
      <c r="M513" s="169" t="str">
        <f t="shared" ca="1" si="95"/>
        <v/>
      </c>
      <c r="N513" s="170" t="str">
        <f t="shared" ca="1" si="96"/>
        <v>IfcBuildingElementProxy</v>
      </c>
    </row>
    <row r="514" spans="1:14" x14ac:dyDescent="0.25">
      <c r="A514" s="15" t="str">
        <f t="shared" ca="1" si="101"/>
        <v>Parking</v>
      </c>
      <c r="B514" s="16" t="str">
        <f t="shared" ca="1" si="101"/>
        <v>Bounding Boxes</v>
      </c>
      <c r="C514" s="127" t="str">
        <f t="shared" ca="1" si="90"/>
        <v>IfcBuildingElementProxy</v>
      </c>
      <c r="D514" s="17" t="str">
        <f t="shared" ca="1" si="98"/>
        <v/>
      </c>
      <c r="E514" s="172" t="str">
        <f t="shared" ca="1" si="91"/>
        <v>&gt;&gt;</v>
      </c>
      <c r="F514" s="130" t="str">
        <f t="shared" ca="1" si="97"/>
        <v>IfcBuildingElementProxy</v>
      </c>
      <c r="G514" s="130" t="str">
        <f t="shared" ca="1" si="92"/>
        <v>ParkingBounding Boxes</v>
      </c>
      <c r="H514" s="30"/>
      <c r="I514" s="30"/>
      <c r="J514" s="31"/>
      <c r="K514" s="31" t="str">
        <f t="shared" ca="1" si="93"/>
        <v/>
      </c>
      <c r="L514" s="168" t="str">
        <f t="shared" ca="1" si="94"/>
        <v/>
      </c>
      <c r="M514" s="169" t="str">
        <f t="shared" ca="1" si="95"/>
        <v/>
      </c>
      <c r="N514" s="170" t="str">
        <f t="shared" ca="1" si="96"/>
        <v>IfcBuildingElementProxy</v>
      </c>
    </row>
    <row r="515" spans="1:14" x14ac:dyDescent="0.25">
      <c r="A515" s="15" t="str">
        <f t="shared" ca="1" si="101"/>
        <v>Parking</v>
      </c>
      <c r="B515" s="16" t="str">
        <f t="shared" ca="1" si="101"/>
        <v>Clearance Zones</v>
      </c>
      <c r="C515" s="127" t="str">
        <f t="shared" ca="1" si="90"/>
        <v>IfcAnnotation</v>
      </c>
      <c r="D515" s="17" t="str">
        <f t="shared" ca="1" si="98"/>
        <v/>
      </c>
      <c r="E515" s="172" t="str">
        <f t="shared" ca="1" si="91"/>
        <v>&gt;&gt;</v>
      </c>
      <c r="F515" s="130" t="str">
        <f t="shared" ca="1" si="97"/>
        <v>IfcAnnotation</v>
      </c>
      <c r="G515" s="130" t="str">
        <f t="shared" ca="1" si="92"/>
        <v>ParkingClearance Zones</v>
      </c>
      <c r="H515" s="30"/>
      <c r="I515" s="30"/>
      <c r="J515" s="31"/>
      <c r="K515" s="31" t="str">
        <f t="shared" ca="1" si="93"/>
        <v/>
      </c>
      <c r="L515" s="168" t="str">
        <f t="shared" ca="1" si="94"/>
        <v/>
      </c>
      <c r="M515" s="169" t="str">
        <f t="shared" ca="1" si="95"/>
        <v>IfcAnnotation</v>
      </c>
      <c r="N515" s="170" t="str">
        <f t="shared" ca="1" si="96"/>
        <v>IfcBuildingElementProxy</v>
      </c>
    </row>
    <row r="516" spans="1:14" x14ac:dyDescent="0.25">
      <c r="A516" s="15" t="str">
        <f t="shared" ca="1" si="101"/>
        <v>Parking</v>
      </c>
      <c r="B516" s="16" t="str">
        <f t="shared" ca="1" si="101"/>
        <v>Connection Zones</v>
      </c>
      <c r="C516" s="127" t="str">
        <f t="shared" ca="1" si="90"/>
        <v>IfcAnnotation</v>
      </c>
      <c r="D516" s="17" t="str">
        <f t="shared" ca="1" si="98"/>
        <v/>
      </c>
      <c r="E516" s="172" t="str">
        <f t="shared" ca="1" si="91"/>
        <v>&gt;&gt;</v>
      </c>
      <c r="F516" s="130" t="str">
        <f t="shared" ca="1" si="97"/>
        <v>IfcAnnotation</v>
      </c>
      <c r="G516" s="130" t="str">
        <f t="shared" ca="1" si="92"/>
        <v>ParkingConnection Zones</v>
      </c>
      <c r="H516" s="30"/>
      <c r="I516" s="30"/>
      <c r="J516" s="31"/>
      <c r="K516" s="31" t="str">
        <f t="shared" ca="1" si="93"/>
        <v/>
      </c>
      <c r="L516" s="168" t="str">
        <f t="shared" ca="1" si="94"/>
        <v/>
      </c>
      <c r="M516" s="169" t="str">
        <f t="shared" ca="1" si="95"/>
        <v>IfcAnnotation</v>
      </c>
      <c r="N516" s="170" t="str">
        <f t="shared" ca="1" si="96"/>
        <v>IfcBuildingElementProxy</v>
      </c>
    </row>
    <row r="517" spans="1:14" x14ac:dyDescent="0.25">
      <c r="A517" s="15" t="str">
        <f t="shared" ca="1" si="101"/>
        <v>Parking</v>
      </c>
      <c r="B517" s="16" t="str">
        <f t="shared" ca="1" si="101"/>
        <v>Graphics</v>
      </c>
      <c r="C517" s="127" t="str">
        <f t="shared" ca="1" si="90"/>
        <v>IfcSite</v>
      </c>
      <c r="D517" s="17" t="str">
        <f t="shared" ca="1" si="98"/>
        <v/>
      </c>
      <c r="E517" s="172" t="str">
        <f t="shared" ca="1" si="91"/>
        <v>&gt;&gt;</v>
      </c>
      <c r="F517" s="130" t="str">
        <f t="shared" ca="1" si="97"/>
        <v>IfcSite</v>
      </c>
      <c r="G517" s="130" t="str">
        <f t="shared" ca="1" si="92"/>
        <v>ParkingGraphics</v>
      </c>
      <c r="H517" s="30"/>
      <c r="I517" s="30"/>
      <c r="J517" s="31"/>
      <c r="K517" s="31" t="str">
        <f t="shared" ca="1" si="93"/>
        <v/>
      </c>
      <c r="L517" s="168" t="str">
        <f t="shared" ca="1" si="94"/>
        <v/>
      </c>
      <c r="M517" s="169" t="str">
        <f t="shared" ca="1" si="95"/>
        <v>IfcSite</v>
      </c>
      <c r="N517" s="170" t="str">
        <f t="shared" ca="1" si="96"/>
        <v>IfcBuildingElementProxy</v>
      </c>
    </row>
    <row r="518" spans="1:14" x14ac:dyDescent="0.25">
      <c r="A518" s="15" t="str">
        <f t="shared" ca="1" si="101"/>
        <v>Parking</v>
      </c>
      <c r="B518" s="16" t="str">
        <f t="shared" ca="1" si="101"/>
        <v>Hidden Lines</v>
      </c>
      <c r="C518" s="127" t="str">
        <f t="shared" ca="1" si="90"/>
        <v/>
      </c>
      <c r="D518" s="17" t="str">
        <f t="shared" ca="1" si="98"/>
        <v/>
      </c>
      <c r="E518" s="172" t="str">
        <f t="shared" ca="1" si="91"/>
        <v/>
      </c>
      <c r="F518" s="130" t="str">
        <f t="shared" ca="1" si="97"/>
        <v/>
      </c>
      <c r="G518" s="130" t="str">
        <f t="shared" ca="1" si="92"/>
        <v>ParkingHidden Lines</v>
      </c>
      <c r="H518" s="30"/>
      <c r="I518" s="30"/>
      <c r="J518" s="31"/>
      <c r="K518" s="31" t="str">
        <f t="shared" ca="1" si="93"/>
        <v/>
      </c>
      <c r="L518" s="168" t="str">
        <f t="shared" ca="1" si="94"/>
        <v/>
      </c>
      <c r="M518" s="169" t="str">
        <f t="shared" ca="1" si="95"/>
        <v/>
      </c>
      <c r="N518" s="170" t="str">
        <f t="shared" ca="1" si="96"/>
        <v/>
      </c>
    </row>
    <row r="519" spans="1:14" x14ac:dyDescent="0.25">
      <c r="A519" s="15" t="str">
        <f t="shared" ca="1" si="101"/>
        <v>Parking</v>
      </c>
      <c r="B519" s="16" t="str">
        <f t="shared" ca="1" si="101"/>
        <v>Maintenance Zones</v>
      </c>
      <c r="C519" s="127" t="str">
        <f t="shared" ref="C519:C582" ca="1" si="102">IF(A519=0,"",IF(H519&lt;&gt;"",H519,IF(K519=not,not,IF(L519=not,not,IF(AND(M519&lt;&gt;0,M519&lt;&gt;"",M519&lt;&gt;not),IF(NOT(ISERROR(FIND("/",M519,1))),LEFT(M519,FIND("/",M519,1)-1),M519),IF(NOT(ISERROR(FIND("/",N519,1))),LEFT(N519,FIND("/",N519,1)-1),N519))))))</f>
        <v/>
      </c>
      <c r="D519" s="17" t="str">
        <f t="shared" ca="1" si="98"/>
        <v/>
      </c>
      <c r="E519" s="172" t="str">
        <f t="shared" ref="E519:E582" ca="1" si="103">IF(AND(C519&lt;&gt;"",C519&lt;&gt;not,C519&lt;&gt;0),HYPERLINK(CONCATENATE(link4x0,IFERROR(VLOOKUP(C519,Entity,2,FALSE),""),link_Entity,LOWER(C519),".htm"),"&gt;&gt;"),"")</f>
        <v/>
      </c>
      <c r="F519" s="130" t="str">
        <f t="shared" ca="1" si="97"/>
        <v/>
      </c>
      <c r="G519" s="130" t="str">
        <f t="shared" ref="G519:G580" ca="1" si="104">IF(A519&lt;&gt;0,CONCATENATE(A519,IF(B519=0,"",B519)),"")</f>
        <v>ParkingMaintenance Zones</v>
      </c>
      <c r="H519" s="30"/>
      <c r="I519" s="30"/>
      <c r="J519" s="31"/>
      <c r="K519" s="31" t="str">
        <f t="shared" ref="K519:K582" ca="1" si="105">IF(AND(K518=not,A519=A518),not,IF(J519=not,not,""))</f>
        <v/>
      </c>
      <c r="L519" s="168" t="str">
        <f t="shared" ref="L519:L582" ca="1" si="106">IFERROR(VLOOKUP(A519,exp_pre_sel,HLOOKUP(pre_sel_cat,exp_pre_sel,2,FALSE),FALSE),"")</f>
        <v/>
      </c>
      <c r="M519" s="169" t="str">
        <f t="shared" ref="M519:M582" ca="1" si="107">IFERROR(CONCATENATE(VLOOKUP($G519,Export_DRS,4,FALSE),IF(VLOOKUP($G519,Export_DRS,5,FALSE)&lt;&gt;"",CONCATENATE("/",VLOOKUP($G519,Export_DRS,5,FALSE)),"")),IF(AND(Export_DRS_andSub=yes,$A519=$A518),IF(M518=0,VLOOKUP(A519,A:N,10,FALSE),M518),""))</f>
        <v/>
      </c>
      <c r="N519" s="170" t="str">
        <f t="shared" ref="N519:N582" ca="1" si="108">IFERROR(CONCATENATE(VLOOKUP($G519,Export_AIA,4,FALSE),IF(VLOOKUP($G519,Export_AIA,5,FALSE)&lt;&gt;"",CONCATENATE("/",VLOOKUP($G519,Export_AIA,5,FALSE)),"")),IF(AND(Export_AIA_andSub=yes,$A519=$A518),IF(N518=0,VLOOKUP(A519,A:N,10,FALSE),N518),""))</f>
        <v/>
      </c>
    </row>
    <row r="520" spans="1:14" x14ac:dyDescent="0.25">
      <c r="A520" s="15" t="str">
        <f t="shared" ca="1" si="101"/>
        <v>Parking</v>
      </c>
      <c r="B520" s="16" t="str">
        <f t="shared" ca="1" si="101"/>
        <v>Parking Layout</v>
      </c>
      <c r="C520" s="127" t="str">
        <f t="shared" ca="1" si="102"/>
        <v>IfcSite</v>
      </c>
      <c r="D520" s="17" t="str">
        <f t="shared" ca="1" si="98"/>
        <v/>
      </c>
      <c r="E520" s="172" t="str">
        <f t="shared" ca="1" si="103"/>
        <v>&gt;&gt;</v>
      </c>
      <c r="F520" s="130" t="str">
        <f t="shared" ref="F520:F583" ca="1" si="109">CONCATENATE(C520,IF(D520&lt;&gt;"",CONCATENATE("/",D520),""),"")</f>
        <v>IfcSite</v>
      </c>
      <c r="G520" s="130" t="str">
        <f t="shared" ca="1" si="104"/>
        <v>ParkingParking Layout</v>
      </c>
      <c r="H520" s="30"/>
      <c r="I520" s="30"/>
      <c r="J520" s="31"/>
      <c r="K520" s="31" t="str">
        <f t="shared" ca="1" si="105"/>
        <v/>
      </c>
      <c r="L520" s="168" t="str">
        <f t="shared" ca="1" si="106"/>
        <v/>
      </c>
      <c r="M520" s="169" t="str">
        <f t="shared" ca="1" si="107"/>
        <v>IfcSite</v>
      </c>
      <c r="N520" s="170" t="str">
        <f t="shared" ca="1" si="108"/>
        <v/>
      </c>
    </row>
    <row r="521" spans="1:14" x14ac:dyDescent="0.25">
      <c r="A521" s="15" t="str">
        <f t="shared" ca="1" si="101"/>
        <v>Parking</v>
      </c>
      <c r="B521" s="16" t="str">
        <f t="shared" ca="1" si="101"/>
        <v>Placement Zones</v>
      </c>
      <c r="C521" s="127" t="str">
        <f t="shared" ca="1" si="102"/>
        <v>IfcSite</v>
      </c>
      <c r="D521" s="17" t="str">
        <f t="shared" ref="D521:D584" ca="1" si="110">IF(I521&lt;&gt;"",I521,IF(NOT(ISERROR(FIND("/",M521,1))),RIGHT(M521,LEN(M521)-FIND("/",M521,1)),IF(AND(M521="",NOT(ISERROR(FIND("/",N521,1)))),RIGHT(N521,LEN(N521)-FIND("/",N521,1)),"")))</f>
        <v/>
      </c>
      <c r="E521" s="172" t="str">
        <f t="shared" ca="1" si="103"/>
        <v>&gt;&gt;</v>
      </c>
      <c r="F521" s="130" t="str">
        <f t="shared" ca="1" si="109"/>
        <v>IfcSite</v>
      </c>
      <c r="G521" s="130" t="str">
        <f t="shared" ca="1" si="104"/>
        <v>ParkingPlacement Zones</v>
      </c>
      <c r="H521" s="30"/>
      <c r="I521" s="30"/>
      <c r="J521" s="31"/>
      <c r="K521" s="31" t="str">
        <f t="shared" ca="1" si="105"/>
        <v/>
      </c>
      <c r="L521" s="168" t="str">
        <f t="shared" ca="1" si="106"/>
        <v/>
      </c>
      <c r="M521" s="169" t="str">
        <f t="shared" ca="1" si="107"/>
        <v>IfcSite</v>
      </c>
      <c r="N521" s="170" t="str">
        <f t="shared" ca="1" si="108"/>
        <v/>
      </c>
    </row>
    <row r="522" spans="1:14" x14ac:dyDescent="0.25">
      <c r="A522" s="15" t="str">
        <f t="shared" ca="1" si="101"/>
        <v>Parking</v>
      </c>
      <c r="B522" s="16" t="str">
        <f t="shared" ca="1" si="101"/>
        <v>Wheelstops</v>
      </c>
      <c r="C522" s="127" t="str">
        <f t="shared" ca="1" si="102"/>
        <v/>
      </c>
      <c r="D522" s="17" t="str">
        <f t="shared" ca="1" si="110"/>
        <v/>
      </c>
      <c r="E522" s="172" t="str">
        <f t="shared" ca="1" si="103"/>
        <v/>
      </c>
      <c r="F522" s="130" t="str">
        <f t="shared" ca="1" si="109"/>
        <v/>
      </c>
      <c r="G522" s="130" t="str">
        <f t="shared" ca="1" si="104"/>
        <v>ParkingWheelstops</v>
      </c>
      <c r="H522" s="30"/>
      <c r="I522" s="30"/>
      <c r="J522" s="31"/>
      <c r="K522" s="31" t="str">
        <f t="shared" ca="1" si="105"/>
        <v/>
      </c>
      <c r="L522" s="168" t="str">
        <f t="shared" ca="1" si="106"/>
        <v/>
      </c>
      <c r="M522" s="169" t="str">
        <f t="shared" ca="1" si="107"/>
        <v/>
      </c>
      <c r="N522" s="170" t="str">
        <f t="shared" ca="1" si="108"/>
        <v/>
      </c>
    </row>
    <row r="523" spans="1:14" x14ac:dyDescent="0.25">
      <c r="A523" s="15" t="str">
        <f t="shared" ca="1" si="101"/>
        <v>Parking Tags</v>
      </c>
      <c r="B523" s="16">
        <f t="shared" ca="1" si="101"/>
        <v>0</v>
      </c>
      <c r="C523" s="127" t="str">
        <f t="shared" ca="1" si="102"/>
        <v>Not Exported</v>
      </c>
      <c r="D523" s="17" t="str">
        <f t="shared" ca="1" si="110"/>
        <v/>
      </c>
      <c r="E523" s="172" t="str">
        <f t="shared" ca="1" si="103"/>
        <v/>
      </c>
      <c r="F523" s="130" t="str">
        <f t="shared" ca="1" si="109"/>
        <v>Not Exported</v>
      </c>
      <c r="G523" s="130" t="str">
        <f t="shared" ca="1" si="104"/>
        <v>Parking Tags</v>
      </c>
      <c r="H523" s="30"/>
      <c r="I523" s="30"/>
      <c r="J523" s="31"/>
      <c r="K523" s="31" t="str">
        <f t="shared" ca="1" si="105"/>
        <v/>
      </c>
      <c r="L523" s="168" t="str">
        <f t="shared" ca="1" si="106"/>
        <v>Not Exported</v>
      </c>
      <c r="M523" s="169" t="str">
        <f t="shared" ca="1" si="107"/>
        <v>Not Exported</v>
      </c>
      <c r="N523" s="170" t="str">
        <f t="shared" ca="1" si="108"/>
        <v>Not Exported</v>
      </c>
    </row>
    <row r="524" spans="1:14" x14ac:dyDescent="0.25">
      <c r="A524" s="15" t="str">
        <f t="shared" ca="1" si="101"/>
        <v>Parts</v>
      </c>
      <c r="B524" s="16">
        <f t="shared" ca="1" si="101"/>
        <v>0</v>
      </c>
      <c r="C524" s="127" t="str">
        <f t="shared" ca="1" si="102"/>
        <v>IfcBuildingElementPart</v>
      </c>
      <c r="D524" s="17" t="str">
        <f t="shared" ca="1" si="110"/>
        <v/>
      </c>
      <c r="E524" s="172" t="str">
        <f t="shared" ca="1" si="103"/>
        <v>&gt;&gt;</v>
      </c>
      <c r="F524" s="130" t="str">
        <f t="shared" ca="1" si="109"/>
        <v>IfcBuildingElementPart</v>
      </c>
      <c r="G524" s="130" t="str">
        <f t="shared" ca="1" si="104"/>
        <v>Parts</v>
      </c>
      <c r="H524" s="30"/>
      <c r="I524" s="30"/>
      <c r="J524" s="31"/>
      <c r="K524" s="31" t="str">
        <f t="shared" ca="1" si="105"/>
        <v/>
      </c>
      <c r="L524" s="168" t="str">
        <f t="shared" ca="1" si="106"/>
        <v/>
      </c>
      <c r="M524" s="169" t="str">
        <f t="shared" ca="1" si="107"/>
        <v>IfcBuildingElementPart</v>
      </c>
      <c r="N524" s="170" t="str">
        <f t="shared" ca="1" si="108"/>
        <v>IfcBuildingElementPart</v>
      </c>
    </row>
    <row r="525" spans="1:14" x14ac:dyDescent="0.25">
      <c r="A525" s="15" t="str">
        <f t="shared" ca="1" si="101"/>
        <v>Parts</v>
      </c>
      <c r="B525" s="16" t="str">
        <f t="shared" ca="1" si="101"/>
        <v>Hidden Lines</v>
      </c>
      <c r="C525" s="127" t="str">
        <f t="shared" ca="1" si="102"/>
        <v/>
      </c>
      <c r="D525" s="17" t="str">
        <f t="shared" ca="1" si="110"/>
        <v/>
      </c>
      <c r="E525" s="172" t="str">
        <f t="shared" ca="1" si="103"/>
        <v/>
      </c>
      <c r="F525" s="130" t="str">
        <f t="shared" ca="1" si="109"/>
        <v/>
      </c>
      <c r="G525" s="130" t="str">
        <f t="shared" ca="1" si="104"/>
        <v>PartsHidden Lines</v>
      </c>
      <c r="H525" s="30"/>
      <c r="I525" s="30"/>
      <c r="J525" s="31"/>
      <c r="K525" s="31" t="str">
        <f t="shared" ca="1" si="105"/>
        <v/>
      </c>
      <c r="L525" s="168" t="str">
        <f t="shared" ca="1" si="106"/>
        <v/>
      </c>
      <c r="M525" s="169" t="str">
        <f t="shared" ca="1" si="107"/>
        <v/>
      </c>
      <c r="N525" s="170" t="str">
        <f t="shared" ca="1" si="108"/>
        <v/>
      </c>
    </row>
    <row r="526" spans="1:14" x14ac:dyDescent="0.25">
      <c r="A526" s="15" t="str">
        <f t="shared" ca="1" si="101"/>
        <v>Pipe Accessories</v>
      </c>
      <c r="B526" s="16">
        <f t="shared" ca="1" si="101"/>
        <v>0</v>
      </c>
      <c r="C526" s="127" t="str">
        <f t="shared" ca="1" si="102"/>
        <v>IfcValve</v>
      </c>
      <c r="D526" s="17" t="str">
        <f t="shared" ca="1" si="110"/>
        <v/>
      </c>
      <c r="E526" s="172" t="str">
        <f t="shared" ca="1" si="103"/>
        <v>&gt;&gt;</v>
      </c>
      <c r="F526" s="130" t="str">
        <f t="shared" ca="1" si="109"/>
        <v>IfcValve</v>
      </c>
      <c r="G526" s="130" t="str">
        <f t="shared" ca="1" si="104"/>
        <v>Pipe Accessories</v>
      </c>
      <c r="H526" s="30"/>
      <c r="I526" s="30"/>
      <c r="J526" s="31"/>
      <c r="K526" s="31" t="str">
        <f t="shared" ca="1" si="105"/>
        <v/>
      </c>
      <c r="L526" s="168" t="str">
        <f t="shared" ca="1" si="106"/>
        <v/>
      </c>
      <c r="M526" s="169" t="str">
        <f t="shared" ca="1" si="107"/>
        <v>IfcValve</v>
      </c>
      <c r="N526" s="170" t="str">
        <f t="shared" ca="1" si="108"/>
        <v>IfcValveType</v>
      </c>
    </row>
    <row r="527" spans="1:14" x14ac:dyDescent="0.25">
      <c r="A527" s="15" t="str">
        <f t="shared" ref="A527:B546" ca="1" si="111">INDIRECT(ADDRESS(ROW(),COLUMN(),1,1,exp_user),TRUE)</f>
        <v>Pipe Accessories</v>
      </c>
      <c r="B527" s="16" t="str">
        <f t="shared" ca="1" si="111"/>
        <v>Accessories</v>
      </c>
      <c r="C527" s="127" t="str">
        <f t="shared" ca="1" si="102"/>
        <v>IfcValveType</v>
      </c>
      <c r="D527" s="17" t="str">
        <f t="shared" ca="1" si="110"/>
        <v/>
      </c>
      <c r="E527" s="172" t="str">
        <f t="shared" ca="1" si="103"/>
        <v>&gt;&gt;</v>
      </c>
      <c r="F527" s="130" t="str">
        <f t="shared" ca="1" si="109"/>
        <v>IfcValveType</v>
      </c>
      <c r="G527" s="130" t="str">
        <f t="shared" ca="1" si="104"/>
        <v>Pipe AccessoriesAccessories</v>
      </c>
      <c r="H527" s="30"/>
      <c r="I527" s="30"/>
      <c r="J527" s="31"/>
      <c r="K527" s="31" t="str">
        <f t="shared" ca="1" si="105"/>
        <v/>
      </c>
      <c r="L527" s="168" t="str">
        <f t="shared" ca="1" si="106"/>
        <v/>
      </c>
      <c r="M527" s="169" t="str">
        <f t="shared" ca="1" si="107"/>
        <v>IfcValveType</v>
      </c>
      <c r="N527" s="170" t="str">
        <f t="shared" ca="1" si="108"/>
        <v>IfcValveType</v>
      </c>
    </row>
    <row r="528" spans="1:14" x14ac:dyDescent="0.25">
      <c r="A528" s="15" t="str">
        <f t="shared" ca="1" si="111"/>
        <v>Pipe Accessories</v>
      </c>
      <c r="B528" s="16" t="str">
        <f t="shared" ca="1" si="111"/>
        <v>Bounding Boxes</v>
      </c>
      <c r="C528" s="127" t="str">
        <f t="shared" ca="1" si="102"/>
        <v>IfcValveType</v>
      </c>
      <c r="D528" s="17" t="str">
        <f t="shared" ca="1" si="110"/>
        <v/>
      </c>
      <c r="E528" s="172" t="str">
        <f t="shared" ca="1" si="103"/>
        <v>&gt;&gt;</v>
      </c>
      <c r="F528" s="130" t="str">
        <f t="shared" ca="1" si="109"/>
        <v>IfcValveType</v>
      </c>
      <c r="G528" s="130" t="str">
        <f t="shared" ca="1" si="104"/>
        <v>Pipe AccessoriesBounding Boxes</v>
      </c>
      <c r="H528" s="30"/>
      <c r="I528" s="30"/>
      <c r="J528" s="31"/>
      <c r="K528" s="31" t="str">
        <f t="shared" ca="1" si="105"/>
        <v/>
      </c>
      <c r="L528" s="168" t="str">
        <f t="shared" ca="1" si="106"/>
        <v/>
      </c>
      <c r="M528" s="169" t="str">
        <f t="shared" ca="1" si="107"/>
        <v>IfcValveType</v>
      </c>
      <c r="N528" s="170" t="str">
        <f t="shared" ca="1" si="108"/>
        <v>IfcValveType</v>
      </c>
    </row>
    <row r="529" spans="1:14" x14ac:dyDescent="0.25">
      <c r="A529" s="15" t="str">
        <f t="shared" ca="1" si="111"/>
        <v>Pipe Accessories</v>
      </c>
      <c r="B529" s="16" t="str">
        <f t="shared" ca="1" si="111"/>
        <v>Clearance Zones</v>
      </c>
      <c r="C529" s="127" t="str">
        <f t="shared" ca="1" si="102"/>
        <v>IfcAnnotation</v>
      </c>
      <c r="D529" s="17" t="str">
        <f t="shared" ca="1" si="110"/>
        <v/>
      </c>
      <c r="E529" s="172" t="str">
        <f t="shared" ca="1" si="103"/>
        <v>&gt;&gt;</v>
      </c>
      <c r="F529" s="130" t="str">
        <f t="shared" ca="1" si="109"/>
        <v>IfcAnnotation</v>
      </c>
      <c r="G529" s="130" t="str">
        <f t="shared" ca="1" si="104"/>
        <v>Pipe AccessoriesClearance Zones</v>
      </c>
      <c r="H529" s="30"/>
      <c r="I529" s="30"/>
      <c r="J529" s="31"/>
      <c r="K529" s="31" t="str">
        <f t="shared" ca="1" si="105"/>
        <v/>
      </c>
      <c r="L529" s="168" t="str">
        <f t="shared" ca="1" si="106"/>
        <v/>
      </c>
      <c r="M529" s="169" t="str">
        <f t="shared" ca="1" si="107"/>
        <v>IfcAnnotation</v>
      </c>
      <c r="N529" s="170" t="str">
        <f t="shared" ca="1" si="108"/>
        <v>IfcValveType</v>
      </c>
    </row>
    <row r="530" spans="1:14" x14ac:dyDescent="0.25">
      <c r="A530" s="15" t="str">
        <f t="shared" ca="1" si="111"/>
        <v>Pipe Accessories</v>
      </c>
      <c r="B530" s="16" t="str">
        <f t="shared" ca="1" si="111"/>
        <v>Connection Zones</v>
      </c>
      <c r="C530" s="127" t="str">
        <f t="shared" ca="1" si="102"/>
        <v>IfcAnnotation</v>
      </c>
      <c r="D530" s="17" t="str">
        <f t="shared" ca="1" si="110"/>
        <v/>
      </c>
      <c r="E530" s="172" t="str">
        <f t="shared" ca="1" si="103"/>
        <v>&gt;&gt;</v>
      </c>
      <c r="F530" s="130" t="str">
        <f t="shared" ca="1" si="109"/>
        <v>IfcAnnotation</v>
      </c>
      <c r="G530" s="130" t="str">
        <f t="shared" ca="1" si="104"/>
        <v>Pipe AccessoriesConnection Zones</v>
      </c>
      <c r="H530" s="30"/>
      <c r="I530" s="30"/>
      <c r="J530" s="31"/>
      <c r="K530" s="31" t="str">
        <f t="shared" ca="1" si="105"/>
        <v/>
      </c>
      <c r="L530" s="168" t="str">
        <f t="shared" ca="1" si="106"/>
        <v/>
      </c>
      <c r="M530" s="169" t="str">
        <f t="shared" ca="1" si="107"/>
        <v>IfcAnnotation</v>
      </c>
      <c r="N530" s="170" t="str">
        <f t="shared" ca="1" si="108"/>
        <v>IfcValveType</v>
      </c>
    </row>
    <row r="531" spans="1:14" x14ac:dyDescent="0.25">
      <c r="A531" s="15" t="str">
        <f t="shared" ca="1" si="111"/>
        <v>Pipe Accessories</v>
      </c>
      <c r="B531" s="16" t="str">
        <f t="shared" ca="1" si="111"/>
        <v>Hidden Lines</v>
      </c>
      <c r="C531" s="127" t="str">
        <f t="shared" ca="1" si="102"/>
        <v>IfcAnnotation</v>
      </c>
      <c r="D531" s="17" t="str">
        <f t="shared" ca="1" si="110"/>
        <v/>
      </c>
      <c r="E531" s="172" t="str">
        <f t="shared" ca="1" si="103"/>
        <v>&gt;&gt;</v>
      </c>
      <c r="F531" s="130" t="str">
        <f t="shared" ca="1" si="109"/>
        <v>IfcAnnotation</v>
      </c>
      <c r="G531" s="130" t="str">
        <f t="shared" ca="1" si="104"/>
        <v>Pipe AccessoriesHidden Lines</v>
      </c>
      <c r="H531" s="30"/>
      <c r="I531" s="30"/>
      <c r="J531" s="31"/>
      <c r="K531" s="31" t="str">
        <f t="shared" ca="1" si="105"/>
        <v/>
      </c>
      <c r="L531" s="168" t="str">
        <f t="shared" ca="1" si="106"/>
        <v/>
      </c>
      <c r="M531" s="169" t="str">
        <f t="shared" ca="1" si="107"/>
        <v>IfcAnnotation</v>
      </c>
      <c r="N531" s="170" t="str">
        <f t="shared" ca="1" si="108"/>
        <v>IfcValveType</v>
      </c>
    </row>
    <row r="532" spans="1:14" x14ac:dyDescent="0.25">
      <c r="A532" s="15" t="str">
        <f t="shared" ca="1" si="111"/>
        <v>Pipe Accessories</v>
      </c>
      <c r="B532" s="16" t="str">
        <f t="shared" ca="1" si="111"/>
        <v>Maintenance Zones</v>
      </c>
      <c r="C532" s="127" t="str">
        <f t="shared" ca="1" si="102"/>
        <v>IfcAnnotation</v>
      </c>
      <c r="D532" s="17" t="str">
        <f t="shared" ca="1" si="110"/>
        <v/>
      </c>
      <c r="E532" s="172" t="str">
        <f t="shared" ca="1" si="103"/>
        <v>&gt;&gt;</v>
      </c>
      <c r="F532" s="130" t="str">
        <f t="shared" ca="1" si="109"/>
        <v>IfcAnnotation</v>
      </c>
      <c r="G532" s="130" t="str">
        <f t="shared" ca="1" si="104"/>
        <v>Pipe AccessoriesMaintenance Zones</v>
      </c>
      <c r="H532" s="30"/>
      <c r="I532" s="30"/>
      <c r="J532" s="31"/>
      <c r="K532" s="31" t="str">
        <f t="shared" ca="1" si="105"/>
        <v/>
      </c>
      <c r="L532" s="168" t="str">
        <f t="shared" ca="1" si="106"/>
        <v/>
      </c>
      <c r="M532" s="169" t="str">
        <f t="shared" ca="1" si="107"/>
        <v>IfcAnnotation</v>
      </c>
      <c r="N532" s="170" t="str">
        <f t="shared" ca="1" si="108"/>
        <v>IfcValveType</v>
      </c>
    </row>
    <row r="533" spans="1:14" x14ac:dyDescent="0.25">
      <c r="A533" s="15" t="str">
        <f t="shared" ca="1" si="111"/>
        <v>Pipe Accessories</v>
      </c>
      <c r="B533" s="16" t="str">
        <f t="shared" ca="1" si="111"/>
        <v>Placement Zones</v>
      </c>
      <c r="C533" s="127" t="str">
        <f t="shared" ca="1" si="102"/>
        <v>IfcAnnotation</v>
      </c>
      <c r="D533" s="17" t="str">
        <f t="shared" ca="1" si="110"/>
        <v/>
      </c>
      <c r="E533" s="172" t="str">
        <f t="shared" ca="1" si="103"/>
        <v>&gt;&gt;</v>
      </c>
      <c r="F533" s="130" t="str">
        <f t="shared" ca="1" si="109"/>
        <v>IfcAnnotation</v>
      </c>
      <c r="G533" s="130" t="str">
        <f t="shared" ca="1" si="104"/>
        <v>Pipe AccessoriesPlacement Zones</v>
      </c>
      <c r="H533" s="30"/>
      <c r="I533" s="30"/>
      <c r="J533" s="31"/>
      <c r="K533" s="31" t="str">
        <f t="shared" ca="1" si="105"/>
        <v/>
      </c>
      <c r="L533" s="168" t="str">
        <f t="shared" ca="1" si="106"/>
        <v/>
      </c>
      <c r="M533" s="169" t="str">
        <f t="shared" ca="1" si="107"/>
        <v>IfcAnnotation</v>
      </c>
      <c r="N533" s="170" t="str">
        <f t="shared" ca="1" si="108"/>
        <v>IfcValveType</v>
      </c>
    </row>
    <row r="534" spans="1:14" x14ac:dyDescent="0.25">
      <c r="A534" s="15" t="str">
        <f t="shared" ca="1" si="111"/>
        <v>Pipe Fittings</v>
      </c>
      <c r="B534" s="16">
        <f t="shared" ca="1" si="111"/>
        <v>0</v>
      </c>
      <c r="C534" s="127" t="str">
        <f t="shared" ca="1" si="102"/>
        <v>IfcPipeFitting</v>
      </c>
      <c r="D534" s="17" t="str">
        <f t="shared" ca="1" si="110"/>
        <v/>
      </c>
      <c r="E534" s="172" t="str">
        <f t="shared" ca="1" si="103"/>
        <v>&gt;&gt;</v>
      </c>
      <c r="F534" s="130" t="str">
        <f t="shared" ca="1" si="109"/>
        <v>IfcPipeFitting</v>
      </c>
      <c r="G534" s="130" t="str">
        <f t="shared" ca="1" si="104"/>
        <v>Pipe Fittings</v>
      </c>
      <c r="H534" s="30"/>
      <c r="I534" s="30"/>
      <c r="J534" s="31"/>
      <c r="K534" s="31" t="str">
        <f t="shared" ca="1" si="105"/>
        <v/>
      </c>
      <c r="L534" s="168" t="str">
        <f t="shared" ca="1" si="106"/>
        <v/>
      </c>
      <c r="M534" s="169" t="str">
        <f t="shared" ca="1" si="107"/>
        <v>IfcPipeFitting</v>
      </c>
      <c r="N534" s="170" t="str">
        <f t="shared" ca="1" si="108"/>
        <v>IfcPipeFitting</v>
      </c>
    </row>
    <row r="535" spans="1:14" x14ac:dyDescent="0.25">
      <c r="A535" s="15" t="str">
        <f t="shared" ca="1" si="111"/>
        <v>Pipe Fittings</v>
      </c>
      <c r="B535" s="16" t="str">
        <f t="shared" ca="1" si="111"/>
        <v>Bounding Boxes</v>
      </c>
      <c r="C535" s="127" t="str">
        <f t="shared" ca="1" si="102"/>
        <v>IfcPipeFitting</v>
      </c>
      <c r="D535" s="17" t="str">
        <f t="shared" ca="1" si="110"/>
        <v/>
      </c>
      <c r="E535" s="172" t="str">
        <f t="shared" ca="1" si="103"/>
        <v>&gt;&gt;</v>
      </c>
      <c r="F535" s="130" t="str">
        <f t="shared" ca="1" si="109"/>
        <v>IfcPipeFitting</v>
      </c>
      <c r="G535" s="130" t="str">
        <f t="shared" ca="1" si="104"/>
        <v>Pipe FittingsBounding Boxes</v>
      </c>
      <c r="H535" s="30"/>
      <c r="I535" s="30"/>
      <c r="J535" s="31"/>
      <c r="K535" s="31" t="str">
        <f t="shared" ca="1" si="105"/>
        <v/>
      </c>
      <c r="L535" s="168" t="str">
        <f t="shared" ca="1" si="106"/>
        <v/>
      </c>
      <c r="M535" s="169" t="str">
        <f t="shared" ca="1" si="107"/>
        <v>IfcPipeFitting</v>
      </c>
      <c r="N535" s="170" t="str">
        <f t="shared" ca="1" si="108"/>
        <v>IfcPipeFitting</v>
      </c>
    </row>
    <row r="536" spans="1:14" x14ac:dyDescent="0.25">
      <c r="A536" s="15" t="str">
        <f t="shared" ca="1" si="111"/>
        <v>Pipe Fittings</v>
      </c>
      <c r="B536" s="16" t="str">
        <f t="shared" ca="1" si="111"/>
        <v>Center line</v>
      </c>
      <c r="C536" s="127" t="str">
        <f t="shared" ca="1" si="102"/>
        <v/>
      </c>
      <c r="D536" s="17" t="str">
        <f t="shared" ca="1" si="110"/>
        <v/>
      </c>
      <c r="E536" s="172" t="str">
        <f t="shared" ca="1" si="103"/>
        <v/>
      </c>
      <c r="F536" s="130" t="str">
        <f t="shared" ca="1" si="109"/>
        <v/>
      </c>
      <c r="G536" s="130" t="str">
        <f t="shared" ca="1" si="104"/>
        <v>Pipe FittingsCenter line</v>
      </c>
      <c r="H536" s="30"/>
      <c r="I536" s="30"/>
      <c r="J536" s="31"/>
      <c r="K536" s="31" t="str">
        <f t="shared" ca="1" si="105"/>
        <v/>
      </c>
      <c r="L536" s="168" t="str">
        <f t="shared" ca="1" si="106"/>
        <v/>
      </c>
      <c r="M536" s="169" t="str">
        <f t="shared" ca="1" si="107"/>
        <v/>
      </c>
      <c r="N536" s="170" t="str">
        <f t="shared" ca="1" si="108"/>
        <v/>
      </c>
    </row>
    <row r="537" spans="1:14" x14ac:dyDescent="0.25">
      <c r="A537" s="15" t="str">
        <f t="shared" ca="1" si="111"/>
        <v>Pipe Fittings</v>
      </c>
      <c r="B537" s="16" t="str">
        <f t="shared" ca="1" si="111"/>
        <v>Clearance Zones</v>
      </c>
      <c r="C537" s="127" t="str">
        <f t="shared" ca="1" si="102"/>
        <v>IfcAnnotation</v>
      </c>
      <c r="D537" s="17" t="str">
        <f t="shared" ca="1" si="110"/>
        <v/>
      </c>
      <c r="E537" s="172" t="str">
        <f t="shared" ca="1" si="103"/>
        <v>&gt;&gt;</v>
      </c>
      <c r="F537" s="130" t="str">
        <f t="shared" ca="1" si="109"/>
        <v>IfcAnnotation</v>
      </c>
      <c r="G537" s="130" t="str">
        <f t="shared" ca="1" si="104"/>
        <v>Pipe FittingsClearance Zones</v>
      </c>
      <c r="H537" s="30"/>
      <c r="I537" s="30"/>
      <c r="J537" s="31"/>
      <c r="K537" s="31" t="str">
        <f t="shared" ca="1" si="105"/>
        <v/>
      </c>
      <c r="L537" s="168" t="str">
        <f t="shared" ca="1" si="106"/>
        <v/>
      </c>
      <c r="M537" s="169" t="str">
        <f t="shared" ca="1" si="107"/>
        <v>IfcAnnotation</v>
      </c>
      <c r="N537" s="170" t="str">
        <f t="shared" ca="1" si="108"/>
        <v/>
      </c>
    </row>
    <row r="538" spans="1:14" x14ac:dyDescent="0.25">
      <c r="A538" s="15" t="str">
        <f t="shared" ca="1" si="111"/>
        <v>Pipe Fittings</v>
      </c>
      <c r="B538" s="16" t="str">
        <f t="shared" ca="1" si="111"/>
        <v>Connection Zones</v>
      </c>
      <c r="C538" s="127" t="str">
        <f t="shared" ca="1" si="102"/>
        <v>IfcAnnotation</v>
      </c>
      <c r="D538" s="17" t="str">
        <f t="shared" ca="1" si="110"/>
        <v/>
      </c>
      <c r="E538" s="172" t="str">
        <f t="shared" ca="1" si="103"/>
        <v>&gt;&gt;</v>
      </c>
      <c r="F538" s="130" t="str">
        <f t="shared" ca="1" si="109"/>
        <v>IfcAnnotation</v>
      </c>
      <c r="G538" s="130" t="str">
        <f t="shared" ca="1" si="104"/>
        <v>Pipe FittingsConnection Zones</v>
      </c>
      <c r="H538" s="30"/>
      <c r="I538" s="30"/>
      <c r="J538" s="31"/>
      <c r="K538" s="31" t="str">
        <f t="shared" ca="1" si="105"/>
        <v/>
      </c>
      <c r="L538" s="168" t="str">
        <f t="shared" ca="1" si="106"/>
        <v/>
      </c>
      <c r="M538" s="169" t="str">
        <f t="shared" ca="1" si="107"/>
        <v>IfcAnnotation</v>
      </c>
      <c r="N538" s="170" t="str">
        <f t="shared" ca="1" si="108"/>
        <v/>
      </c>
    </row>
    <row r="539" spans="1:14" x14ac:dyDescent="0.25">
      <c r="A539" s="15" t="str">
        <f t="shared" ca="1" si="111"/>
        <v>Pipe Fittings</v>
      </c>
      <c r="B539" s="16" t="str">
        <f t="shared" ca="1" si="111"/>
        <v>Fittings</v>
      </c>
      <c r="C539" s="127" t="str">
        <f t="shared" ca="1" si="102"/>
        <v>IfcPipeFittingType</v>
      </c>
      <c r="D539" s="17" t="str">
        <f t="shared" ca="1" si="110"/>
        <v/>
      </c>
      <c r="E539" s="172" t="str">
        <f t="shared" ca="1" si="103"/>
        <v>&gt;&gt;</v>
      </c>
      <c r="F539" s="130" t="str">
        <f t="shared" ca="1" si="109"/>
        <v>IfcPipeFittingType</v>
      </c>
      <c r="G539" s="130" t="str">
        <f t="shared" ca="1" si="104"/>
        <v>Pipe FittingsFittings</v>
      </c>
      <c r="H539" s="30"/>
      <c r="I539" s="30"/>
      <c r="J539" s="31"/>
      <c r="K539" s="31" t="str">
        <f t="shared" ca="1" si="105"/>
        <v/>
      </c>
      <c r="L539" s="168" t="str">
        <f t="shared" ca="1" si="106"/>
        <v/>
      </c>
      <c r="M539" s="169" t="str">
        <f t="shared" ca="1" si="107"/>
        <v>IfcPipeFittingType</v>
      </c>
      <c r="N539" s="170" t="str">
        <f t="shared" ca="1" si="108"/>
        <v/>
      </c>
    </row>
    <row r="540" spans="1:14" x14ac:dyDescent="0.25">
      <c r="A540" s="15" t="str">
        <f t="shared" ca="1" si="111"/>
        <v>Pipe Fittings</v>
      </c>
      <c r="B540" s="16" t="str">
        <f t="shared" ca="1" si="111"/>
        <v>Hidden Lines</v>
      </c>
      <c r="C540" s="127" t="str">
        <f t="shared" ca="1" si="102"/>
        <v>IfcPipeFittingType</v>
      </c>
      <c r="D540" s="17" t="str">
        <f t="shared" ca="1" si="110"/>
        <v/>
      </c>
      <c r="E540" s="172" t="str">
        <f t="shared" ca="1" si="103"/>
        <v>&gt;&gt;</v>
      </c>
      <c r="F540" s="130" t="str">
        <f t="shared" ca="1" si="109"/>
        <v>IfcPipeFittingType</v>
      </c>
      <c r="G540" s="130" t="str">
        <f t="shared" ca="1" si="104"/>
        <v>Pipe FittingsHidden Lines</v>
      </c>
      <c r="H540" s="30"/>
      <c r="I540" s="30"/>
      <c r="J540" s="31"/>
      <c r="K540" s="31" t="str">
        <f t="shared" ca="1" si="105"/>
        <v/>
      </c>
      <c r="L540" s="168" t="str">
        <f t="shared" ca="1" si="106"/>
        <v/>
      </c>
      <c r="M540" s="169" t="str">
        <f t="shared" ca="1" si="107"/>
        <v>IfcPipeFittingType</v>
      </c>
      <c r="N540" s="170" t="str">
        <f t="shared" ca="1" si="108"/>
        <v/>
      </c>
    </row>
    <row r="541" spans="1:14" x14ac:dyDescent="0.25">
      <c r="A541" s="15" t="str">
        <f t="shared" ca="1" si="111"/>
        <v>Pipe Fittings</v>
      </c>
      <c r="B541" s="16" t="str">
        <f t="shared" ca="1" si="111"/>
        <v>Maintenance Zones</v>
      </c>
      <c r="C541" s="127" t="str">
        <f t="shared" ca="1" si="102"/>
        <v>IfcPipeFittingType</v>
      </c>
      <c r="D541" s="17" t="str">
        <f t="shared" ca="1" si="110"/>
        <v/>
      </c>
      <c r="E541" s="172" t="str">
        <f t="shared" ca="1" si="103"/>
        <v>&gt;&gt;</v>
      </c>
      <c r="F541" s="130" t="str">
        <f t="shared" ca="1" si="109"/>
        <v>IfcPipeFittingType</v>
      </c>
      <c r="G541" s="130" t="str">
        <f t="shared" ca="1" si="104"/>
        <v>Pipe FittingsMaintenance Zones</v>
      </c>
      <c r="H541" s="30"/>
      <c r="I541" s="30"/>
      <c r="J541" s="31"/>
      <c r="K541" s="31" t="str">
        <f t="shared" ca="1" si="105"/>
        <v/>
      </c>
      <c r="L541" s="168" t="str">
        <f t="shared" ca="1" si="106"/>
        <v/>
      </c>
      <c r="M541" s="169" t="str">
        <f t="shared" ca="1" si="107"/>
        <v>IfcPipeFittingType</v>
      </c>
      <c r="N541" s="170" t="str">
        <f t="shared" ca="1" si="108"/>
        <v/>
      </c>
    </row>
    <row r="542" spans="1:14" x14ac:dyDescent="0.25">
      <c r="A542" s="15" t="str">
        <f t="shared" ca="1" si="111"/>
        <v>Pipe Fittings</v>
      </c>
      <c r="B542" s="16" t="str">
        <f t="shared" ca="1" si="111"/>
        <v>Placement Zones</v>
      </c>
      <c r="C542" s="127" t="str">
        <f t="shared" ca="1" si="102"/>
        <v>IfcPipeFittingType</v>
      </c>
      <c r="D542" s="17" t="str">
        <f t="shared" ca="1" si="110"/>
        <v/>
      </c>
      <c r="E542" s="172" t="str">
        <f t="shared" ca="1" si="103"/>
        <v>&gt;&gt;</v>
      </c>
      <c r="F542" s="130" t="str">
        <f t="shared" ca="1" si="109"/>
        <v>IfcPipeFittingType</v>
      </c>
      <c r="G542" s="130" t="str">
        <f t="shared" ca="1" si="104"/>
        <v>Pipe FittingsPlacement Zones</v>
      </c>
      <c r="H542" s="30"/>
      <c r="I542" s="30"/>
      <c r="J542" s="31"/>
      <c r="K542" s="31" t="str">
        <f t="shared" ca="1" si="105"/>
        <v/>
      </c>
      <c r="L542" s="168" t="str">
        <f t="shared" ca="1" si="106"/>
        <v/>
      </c>
      <c r="M542" s="169" t="str">
        <f t="shared" ca="1" si="107"/>
        <v>IfcPipeFittingType</v>
      </c>
      <c r="N542" s="170" t="str">
        <f t="shared" ca="1" si="108"/>
        <v/>
      </c>
    </row>
    <row r="543" spans="1:14" x14ac:dyDescent="0.25">
      <c r="A543" s="15" t="str">
        <f t="shared" ca="1" si="111"/>
        <v>Pipe Insulations</v>
      </c>
      <c r="B543" s="16">
        <f t="shared" ca="1" si="111"/>
        <v>0</v>
      </c>
      <c r="C543" s="127" t="str">
        <f t="shared" ca="1" si="102"/>
        <v>IfcCovering</v>
      </c>
      <c r="D543" s="17" t="str">
        <f t="shared" ca="1" si="110"/>
        <v/>
      </c>
      <c r="E543" s="172" t="str">
        <f t="shared" ca="1" si="103"/>
        <v>&gt;&gt;</v>
      </c>
      <c r="F543" s="130" t="str">
        <f t="shared" ca="1" si="109"/>
        <v>IfcCovering</v>
      </c>
      <c r="G543" s="130" t="str">
        <f t="shared" ca="1" si="104"/>
        <v>Pipe Insulations</v>
      </c>
      <c r="H543" s="30"/>
      <c r="I543" s="30"/>
      <c r="J543" s="31"/>
      <c r="K543" s="31" t="str">
        <f t="shared" ca="1" si="105"/>
        <v/>
      </c>
      <c r="L543" s="168" t="str">
        <f t="shared" ca="1" si="106"/>
        <v/>
      </c>
      <c r="M543" s="169" t="str">
        <f t="shared" ca="1" si="107"/>
        <v>IfcCovering</v>
      </c>
      <c r="N543" s="170" t="str">
        <f t="shared" ca="1" si="108"/>
        <v>IfcCovering</v>
      </c>
    </row>
    <row r="544" spans="1:14" x14ac:dyDescent="0.25">
      <c r="A544" s="15" t="str">
        <f t="shared" ca="1" si="111"/>
        <v>Pipe Insulations</v>
      </c>
      <c r="B544" s="16" t="str">
        <f t="shared" ca="1" si="111"/>
        <v>Bounding Boxes</v>
      </c>
      <c r="C544" s="127" t="str">
        <f t="shared" ca="1" si="102"/>
        <v>IfcCovering</v>
      </c>
      <c r="D544" s="17" t="str">
        <f t="shared" ca="1" si="110"/>
        <v/>
      </c>
      <c r="E544" s="172" t="str">
        <f t="shared" ca="1" si="103"/>
        <v>&gt;&gt;</v>
      </c>
      <c r="F544" s="130" t="str">
        <f t="shared" ca="1" si="109"/>
        <v>IfcCovering</v>
      </c>
      <c r="G544" s="130" t="str">
        <f t="shared" ca="1" si="104"/>
        <v>Pipe InsulationsBounding Boxes</v>
      </c>
      <c r="H544" s="30"/>
      <c r="I544" s="30"/>
      <c r="J544" s="31"/>
      <c r="K544" s="31" t="str">
        <f t="shared" ca="1" si="105"/>
        <v/>
      </c>
      <c r="L544" s="168" t="str">
        <f t="shared" ca="1" si="106"/>
        <v/>
      </c>
      <c r="M544" s="169" t="str">
        <f t="shared" ca="1" si="107"/>
        <v>IfcCovering</v>
      </c>
      <c r="N544" s="170" t="str">
        <f t="shared" ca="1" si="108"/>
        <v>IfcCovering</v>
      </c>
    </row>
    <row r="545" spans="1:14" x14ac:dyDescent="0.25">
      <c r="A545" s="15" t="str">
        <f t="shared" ca="1" si="111"/>
        <v>Pipe Insulations</v>
      </c>
      <c r="B545" s="16" t="str">
        <f t="shared" ca="1" si="111"/>
        <v>Clearance Zones</v>
      </c>
      <c r="C545" s="127" t="str">
        <f t="shared" ca="1" si="102"/>
        <v>IfcAnnotation</v>
      </c>
      <c r="D545" s="17" t="str">
        <f t="shared" ca="1" si="110"/>
        <v/>
      </c>
      <c r="E545" s="172" t="str">
        <f t="shared" ca="1" si="103"/>
        <v>&gt;&gt;</v>
      </c>
      <c r="F545" s="130" t="str">
        <f t="shared" ca="1" si="109"/>
        <v>IfcAnnotation</v>
      </c>
      <c r="G545" s="130" t="str">
        <f t="shared" ca="1" si="104"/>
        <v>Pipe InsulationsClearance Zones</v>
      </c>
      <c r="H545" s="30"/>
      <c r="I545" s="30"/>
      <c r="J545" s="31"/>
      <c r="K545" s="31" t="str">
        <f t="shared" ca="1" si="105"/>
        <v/>
      </c>
      <c r="L545" s="168" t="str">
        <f t="shared" ca="1" si="106"/>
        <v/>
      </c>
      <c r="M545" s="169" t="str">
        <f t="shared" ca="1" si="107"/>
        <v>IfcAnnotation</v>
      </c>
      <c r="N545" s="170" t="str">
        <f t="shared" ca="1" si="108"/>
        <v>IfcCovering</v>
      </c>
    </row>
    <row r="546" spans="1:14" x14ac:dyDescent="0.25">
      <c r="A546" s="15" t="str">
        <f t="shared" ca="1" si="111"/>
        <v>Pipe Placeholders</v>
      </c>
      <c r="B546" s="16">
        <f t="shared" ca="1" si="111"/>
        <v>0</v>
      </c>
      <c r="C546" s="127" t="str">
        <f t="shared" ca="1" si="102"/>
        <v>IfcPipeSegment</v>
      </c>
      <c r="D546" s="17" t="str">
        <f t="shared" ca="1" si="110"/>
        <v/>
      </c>
      <c r="E546" s="172" t="str">
        <f t="shared" ca="1" si="103"/>
        <v>&gt;&gt;</v>
      </c>
      <c r="F546" s="130" t="str">
        <f t="shared" ca="1" si="109"/>
        <v>IfcPipeSegment</v>
      </c>
      <c r="G546" s="130" t="str">
        <f t="shared" ca="1" si="104"/>
        <v>Pipe Placeholders</v>
      </c>
      <c r="H546" s="30"/>
      <c r="I546" s="30"/>
      <c r="J546" s="31"/>
      <c r="K546" s="31" t="str">
        <f t="shared" ca="1" si="105"/>
        <v/>
      </c>
      <c r="L546" s="168" t="str">
        <f t="shared" ca="1" si="106"/>
        <v/>
      </c>
      <c r="M546" s="169" t="str">
        <f t="shared" ca="1" si="107"/>
        <v>IfcPipeSegment</v>
      </c>
      <c r="N546" s="170" t="str">
        <f t="shared" ca="1" si="108"/>
        <v>IfcPipeSegment</v>
      </c>
    </row>
    <row r="547" spans="1:14" x14ac:dyDescent="0.25">
      <c r="A547" s="15" t="str">
        <f t="shared" ref="A547:B566" ca="1" si="112">INDIRECT(ADDRESS(ROW(),COLUMN(),1,1,exp_user),TRUE)</f>
        <v>Pipe Placeholders</v>
      </c>
      <c r="B547" s="16" t="str">
        <f t="shared" ca="1" si="112"/>
        <v>Bounding Boxes</v>
      </c>
      <c r="C547" s="127" t="str">
        <f t="shared" ca="1" si="102"/>
        <v>IfcPipeSegment</v>
      </c>
      <c r="D547" s="17" t="str">
        <f t="shared" ca="1" si="110"/>
        <v/>
      </c>
      <c r="E547" s="172" t="str">
        <f t="shared" ca="1" si="103"/>
        <v>&gt;&gt;</v>
      </c>
      <c r="F547" s="130" t="str">
        <f t="shared" ca="1" si="109"/>
        <v>IfcPipeSegment</v>
      </c>
      <c r="G547" s="130" t="str">
        <f t="shared" ca="1" si="104"/>
        <v>Pipe PlaceholdersBounding Boxes</v>
      </c>
      <c r="H547" s="30"/>
      <c r="I547" s="30"/>
      <c r="J547" s="31"/>
      <c r="K547" s="31" t="str">
        <f t="shared" ca="1" si="105"/>
        <v/>
      </c>
      <c r="L547" s="168" t="str">
        <f t="shared" ca="1" si="106"/>
        <v/>
      </c>
      <c r="M547" s="169" t="str">
        <f t="shared" ca="1" si="107"/>
        <v>IfcPipeSegment</v>
      </c>
      <c r="N547" s="170" t="str">
        <f t="shared" ca="1" si="108"/>
        <v>IfcPipeSegment</v>
      </c>
    </row>
    <row r="548" spans="1:14" x14ac:dyDescent="0.25">
      <c r="A548" s="15" t="str">
        <f t="shared" ca="1" si="112"/>
        <v>Pipe Placeholders</v>
      </c>
      <c r="B548" s="16" t="str">
        <f t="shared" ca="1" si="112"/>
        <v>Clearance Zones</v>
      </c>
      <c r="C548" s="127" t="str">
        <f t="shared" ca="1" si="102"/>
        <v>IfcAnnotation</v>
      </c>
      <c r="D548" s="17" t="str">
        <f t="shared" ca="1" si="110"/>
        <v/>
      </c>
      <c r="E548" s="172" t="str">
        <f t="shared" ca="1" si="103"/>
        <v>&gt;&gt;</v>
      </c>
      <c r="F548" s="130" t="str">
        <f t="shared" ca="1" si="109"/>
        <v>IfcAnnotation</v>
      </c>
      <c r="G548" s="130" t="str">
        <f t="shared" ca="1" si="104"/>
        <v>Pipe PlaceholdersClearance Zones</v>
      </c>
      <c r="H548" s="30"/>
      <c r="I548" s="30"/>
      <c r="J548" s="31"/>
      <c r="K548" s="31" t="str">
        <f t="shared" ca="1" si="105"/>
        <v/>
      </c>
      <c r="L548" s="168" t="str">
        <f t="shared" ca="1" si="106"/>
        <v/>
      </c>
      <c r="M548" s="169" t="str">
        <f t="shared" ca="1" si="107"/>
        <v>IfcAnnotation</v>
      </c>
      <c r="N548" s="170" t="str">
        <f t="shared" ca="1" si="108"/>
        <v>IfcPipeSegment</v>
      </c>
    </row>
    <row r="549" spans="1:14" x14ac:dyDescent="0.25">
      <c r="A549" s="15" t="str">
        <f t="shared" ca="1" si="112"/>
        <v>Pipes</v>
      </c>
      <c r="B549" s="16">
        <f t="shared" ca="1" si="112"/>
        <v>0</v>
      </c>
      <c r="C549" s="127" t="str">
        <f t="shared" ca="1" si="102"/>
        <v>IfcPipeSegment</v>
      </c>
      <c r="D549" s="17" t="str">
        <f t="shared" ca="1" si="110"/>
        <v/>
      </c>
      <c r="E549" s="172" t="str">
        <f t="shared" ca="1" si="103"/>
        <v>&gt;&gt;</v>
      </c>
      <c r="F549" s="130" t="str">
        <f t="shared" ca="1" si="109"/>
        <v>IfcPipeSegment</v>
      </c>
      <c r="G549" s="130" t="str">
        <f t="shared" ca="1" si="104"/>
        <v>Pipes</v>
      </c>
      <c r="H549" s="30"/>
      <c r="I549" s="30"/>
      <c r="J549" s="31"/>
      <c r="K549" s="31" t="str">
        <f t="shared" ca="1" si="105"/>
        <v/>
      </c>
      <c r="L549" s="168" t="str">
        <f t="shared" ca="1" si="106"/>
        <v/>
      </c>
      <c r="M549" s="169" t="str">
        <f t="shared" ca="1" si="107"/>
        <v>IfcPipeSegment</v>
      </c>
      <c r="N549" s="170" t="str">
        <f t="shared" ca="1" si="108"/>
        <v>IfcPipeSegment</v>
      </c>
    </row>
    <row r="550" spans="1:14" x14ac:dyDescent="0.25">
      <c r="A550" s="15" t="str">
        <f t="shared" ca="1" si="112"/>
        <v>Pipes</v>
      </c>
      <c r="B550" s="16" t="str">
        <f t="shared" ca="1" si="112"/>
        <v>Center Line</v>
      </c>
      <c r="C550" s="127" t="str">
        <f t="shared" ca="1" si="102"/>
        <v/>
      </c>
      <c r="D550" s="17" t="str">
        <f t="shared" ca="1" si="110"/>
        <v/>
      </c>
      <c r="E550" s="172" t="str">
        <f t="shared" ca="1" si="103"/>
        <v/>
      </c>
      <c r="F550" s="130" t="str">
        <f t="shared" ca="1" si="109"/>
        <v/>
      </c>
      <c r="G550" s="130" t="str">
        <f t="shared" ca="1" si="104"/>
        <v>PipesCenter Line</v>
      </c>
      <c r="H550" s="30"/>
      <c r="I550" s="30"/>
      <c r="J550" s="31"/>
      <c r="K550" s="31" t="str">
        <f t="shared" ca="1" si="105"/>
        <v/>
      </c>
      <c r="L550" s="168" t="str">
        <f t="shared" ca="1" si="106"/>
        <v/>
      </c>
      <c r="M550" s="169" t="str">
        <f t="shared" ca="1" si="107"/>
        <v/>
      </c>
      <c r="N550" s="170" t="str">
        <f t="shared" ca="1" si="108"/>
        <v/>
      </c>
    </row>
    <row r="551" spans="1:14" x14ac:dyDescent="0.25">
      <c r="A551" s="15" t="str">
        <f t="shared" ca="1" si="112"/>
        <v>Pipes</v>
      </c>
      <c r="B551" s="16" t="str">
        <f t="shared" ca="1" si="112"/>
        <v>Clearance Zones</v>
      </c>
      <c r="C551" s="127" t="str">
        <f t="shared" ca="1" si="102"/>
        <v>IfcAnnotation</v>
      </c>
      <c r="D551" s="17" t="str">
        <f t="shared" ca="1" si="110"/>
        <v/>
      </c>
      <c r="E551" s="172" t="str">
        <f t="shared" ca="1" si="103"/>
        <v>&gt;&gt;</v>
      </c>
      <c r="F551" s="130" t="str">
        <f t="shared" ca="1" si="109"/>
        <v>IfcAnnotation</v>
      </c>
      <c r="G551" s="130" t="str">
        <f t="shared" ca="1" si="104"/>
        <v>PipesClearance Zones</v>
      </c>
      <c r="H551" s="30"/>
      <c r="I551" s="30"/>
      <c r="J551" s="31"/>
      <c r="K551" s="31" t="str">
        <f t="shared" ca="1" si="105"/>
        <v/>
      </c>
      <c r="L551" s="168" t="str">
        <f t="shared" ca="1" si="106"/>
        <v/>
      </c>
      <c r="M551" s="169" t="str">
        <f t="shared" ca="1" si="107"/>
        <v>IfcAnnotation</v>
      </c>
      <c r="N551" s="170" t="str">
        <f t="shared" ca="1" si="108"/>
        <v/>
      </c>
    </row>
    <row r="552" spans="1:14" x14ac:dyDescent="0.25">
      <c r="A552" s="15" t="str">
        <f t="shared" ca="1" si="112"/>
        <v>Pipes</v>
      </c>
      <c r="B552" s="16" t="str">
        <f t="shared" ca="1" si="112"/>
        <v>Drop</v>
      </c>
      <c r="C552" s="127" t="str">
        <f t="shared" ca="1" si="102"/>
        <v/>
      </c>
      <c r="D552" s="17" t="str">
        <f t="shared" ca="1" si="110"/>
        <v/>
      </c>
      <c r="E552" s="172" t="str">
        <f t="shared" ca="1" si="103"/>
        <v/>
      </c>
      <c r="F552" s="130" t="str">
        <f t="shared" ca="1" si="109"/>
        <v/>
      </c>
      <c r="G552" s="130" t="str">
        <f t="shared" ca="1" si="104"/>
        <v>PipesDrop</v>
      </c>
      <c r="H552" s="30"/>
      <c r="I552" s="30"/>
      <c r="J552" s="31"/>
      <c r="K552" s="31" t="str">
        <f t="shared" ca="1" si="105"/>
        <v/>
      </c>
      <c r="L552" s="168" t="str">
        <f t="shared" ca="1" si="106"/>
        <v/>
      </c>
      <c r="M552" s="169" t="str">
        <f t="shared" ca="1" si="107"/>
        <v/>
      </c>
      <c r="N552" s="170" t="str">
        <f t="shared" ca="1" si="108"/>
        <v/>
      </c>
    </row>
    <row r="553" spans="1:14" x14ac:dyDescent="0.25">
      <c r="A553" s="15" t="str">
        <f t="shared" ca="1" si="112"/>
        <v>Pipes</v>
      </c>
      <c r="B553" s="16" t="str">
        <f t="shared" ca="1" si="112"/>
        <v>Rise</v>
      </c>
      <c r="C553" s="127" t="str">
        <f t="shared" ca="1" si="102"/>
        <v/>
      </c>
      <c r="D553" s="17" t="str">
        <f t="shared" ca="1" si="110"/>
        <v/>
      </c>
      <c r="E553" s="172" t="str">
        <f t="shared" ca="1" si="103"/>
        <v/>
      </c>
      <c r="F553" s="130" t="str">
        <f t="shared" ca="1" si="109"/>
        <v/>
      </c>
      <c r="G553" s="130" t="str">
        <f t="shared" ca="1" si="104"/>
        <v>PipesRise</v>
      </c>
      <c r="H553" s="30"/>
      <c r="I553" s="30"/>
      <c r="J553" s="31"/>
      <c r="K553" s="31" t="str">
        <f t="shared" ca="1" si="105"/>
        <v/>
      </c>
      <c r="L553" s="168" t="str">
        <f t="shared" ca="1" si="106"/>
        <v/>
      </c>
      <c r="M553" s="169" t="str">
        <f t="shared" ca="1" si="107"/>
        <v/>
      </c>
      <c r="N553" s="170" t="str">
        <f t="shared" ca="1" si="108"/>
        <v/>
      </c>
    </row>
    <row r="554" spans="1:14" x14ac:dyDescent="0.25">
      <c r="A554" s="15" t="str">
        <f t="shared" ca="1" si="112"/>
        <v>Plan Region</v>
      </c>
      <c r="B554" s="16">
        <f t="shared" ca="1" si="112"/>
        <v>0</v>
      </c>
      <c r="C554" s="127" t="str">
        <f t="shared" ca="1" si="102"/>
        <v>Not Exported</v>
      </c>
      <c r="D554" s="17" t="str">
        <f t="shared" ca="1" si="110"/>
        <v/>
      </c>
      <c r="E554" s="172" t="str">
        <f t="shared" ca="1" si="103"/>
        <v/>
      </c>
      <c r="F554" s="130" t="str">
        <f t="shared" ca="1" si="109"/>
        <v>Not Exported</v>
      </c>
      <c r="G554" s="130" t="str">
        <f t="shared" ca="1" si="104"/>
        <v>Plan Region</v>
      </c>
      <c r="H554" s="30"/>
      <c r="I554" s="30"/>
      <c r="J554" s="31"/>
      <c r="K554" s="31" t="str">
        <f t="shared" ca="1" si="105"/>
        <v/>
      </c>
      <c r="L554" s="168" t="str">
        <f t="shared" ca="1" si="106"/>
        <v/>
      </c>
      <c r="M554" s="169" t="str">
        <f t="shared" ca="1" si="107"/>
        <v>Not Exported</v>
      </c>
      <c r="N554" s="170" t="str">
        <f t="shared" ca="1" si="108"/>
        <v>Not Exported</v>
      </c>
    </row>
    <row r="555" spans="1:14" x14ac:dyDescent="0.25">
      <c r="A555" s="15" t="str">
        <f t="shared" ca="1" si="112"/>
        <v>Planting</v>
      </c>
      <c r="B555" s="16">
        <f t="shared" ca="1" si="112"/>
        <v>0</v>
      </c>
      <c r="C555" s="127" t="str">
        <f t="shared" ca="1" si="102"/>
        <v>IfcSite</v>
      </c>
      <c r="D555" s="17" t="str">
        <f t="shared" ca="1" si="110"/>
        <v/>
      </c>
      <c r="E555" s="172" t="str">
        <f t="shared" ca="1" si="103"/>
        <v>&gt;&gt;</v>
      </c>
      <c r="F555" s="130" t="str">
        <f t="shared" ca="1" si="109"/>
        <v>IfcSite</v>
      </c>
      <c r="G555" s="130" t="str">
        <f t="shared" ca="1" si="104"/>
        <v>Planting</v>
      </c>
      <c r="H555" s="30"/>
      <c r="I555" s="30"/>
      <c r="J555" s="31"/>
      <c r="K555" s="31" t="str">
        <f t="shared" ca="1" si="105"/>
        <v/>
      </c>
      <c r="L555" s="168" t="str">
        <f t="shared" ca="1" si="106"/>
        <v/>
      </c>
      <c r="M555" s="169" t="str">
        <f t="shared" ca="1" si="107"/>
        <v>IfcSite</v>
      </c>
      <c r="N555" s="170" t="str">
        <f t="shared" ca="1" si="108"/>
        <v>IfcBuildingElementProxy</v>
      </c>
    </row>
    <row r="556" spans="1:14" x14ac:dyDescent="0.25">
      <c r="A556" s="15" t="str">
        <f t="shared" ca="1" si="112"/>
        <v>Planting</v>
      </c>
      <c r="B556" s="16" t="str">
        <f t="shared" ca="1" si="112"/>
        <v>Bounding Boxes</v>
      </c>
      <c r="C556" s="127" t="str">
        <f t="shared" ca="1" si="102"/>
        <v>IfcSite</v>
      </c>
      <c r="D556" s="17" t="str">
        <f t="shared" ca="1" si="110"/>
        <v/>
      </c>
      <c r="E556" s="172" t="str">
        <f t="shared" ca="1" si="103"/>
        <v>&gt;&gt;</v>
      </c>
      <c r="F556" s="130" t="str">
        <f t="shared" ca="1" si="109"/>
        <v>IfcSite</v>
      </c>
      <c r="G556" s="130" t="str">
        <f t="shared" ca="1" si="104"/>
        <v>PlantingBounding Boxes</v>
      </c>
      <c r="H556" s="30"/>
      <c r="I556" s="30"/>
      <c r="J556" s="31"/>
      <c r="K556" s="31" t="str">
        <f t="shared" ca="1" si="105"/>
        <v/>
      </c>
      <c r="L556" s="168" t="str">
        <f t="shared" ca="1" si="106"/>
        <v/>
      </c>
      <c r="M556" s="169" t="str">
        <f t="shared" ca="1" si="107"/>
        <v>IfcSite</v>
      </c>
      <c r="N556" s="170" t="str">
        <f t="shared" ca="1" si="108"/>
        <v>IfcBuildingElementProxy</v>
      </c>
    </row>
    <row r="557" spans="1:14" x14ac:dyDescent="0.25">
      <c r="A557" s="15" t="str">
        <f t="shared" ca="1" si="112"/>
        <v>Planting</v>
      </c>
      <c r="B557" s="16" t="str">
        <f t="shared" ca="1" si="112"/>
        <v>Clearance Zones</v>
      </c>
      <c r="C557" s="127" t="str">
        <f t="shared" ca="1" si="102"/>
        <v>IfcAnnotation</v>
      </c>
      <c r="D557" s="17" t="str">
        <f t="shared" ca="1" si="110"/>
        <v/>
      </c>
      <c r="E557" s="172" t="str">
        <f t="shared" ca="1" si="103"/>
        <v>&gt;&gt;</v>
      </c>
      <c r="F557" s="130" t="str">
        <f t="shared" ca="1" si="109"/>
        <v>IfcAnnotation</v>
      </c>
      <c r="G557" s="130" t="str">
        <f t="shared" ca="1" si="104"/>
        <v>PlantingClearance Zones</v>
      </c>
      <c r="H557" s="30"/>
      <c r="I557" s="30"/>
      <c r="J557" s="31"/>
      <c r="K557" s="31" t="str">
        <f t="shared" ca="1" si="105"/>
        <v/>
      </c>
      <c r="L557" s="168" t="str">
        <f t="shared" ca="1" si="106"/>
        <v/>
      </c>
      <c r="M557" s="169" t="str">
        <f t="shared" ca="1" si="107"/>
        <v>IfcAnnotation</v>
      </c>
      <c r="N557" s="170" t="str">
        <f t="shared" ca="1" si="108"/>
        <v>IfcBuildingElementProxy</v>
      </c>
    </row>
    <row r="558" spans="1:14" x14ac:dyDescent="0.25">
      <c r="A558" s="15" t="str">
        <f t="shared" ca="1" si="112"/>
        <v>Planting</v>
      </c>
      <c r="B558" s="16" t="str">
        <f t="shared" ca="1" si="112"/>
        <v>Connection Zones</v>
      </c>
      <c r="C558" s="127" t="str">
        <f t="shared" ca="1" si="102"/>
        <v>IfcAnnotation</v>
      </c>
      <c r="D558" s="17" t="str">
        <f t="shared" ca="1" si="110"/>
        <v/>
      </c>
      <c r="E558" s="172" t="str">
        <f t="shared" ca="1" si="103"/>
        <v>&gt;&gt;</v>
      </c>
      <c r="F558" s="130" t="str">
        <f t="shared" ca="1" si="109"/>
        <v>IfcAnnotation</v>
      </c>
      <c r="G558" s="130" t="str">
        <f t="shared" ca="1" si="104"/>
        <v>PlantingConnection Zones</v>
      </c>
      <c r="H558" s="30"/>
      <c r="I558" s="30"/>
      <c r="J558" s="31"/>
      <c r="K558" s="31" t="str">
        <f t="shared" ca="1" si="105"/>
        <v/>
      </c>
      <c r="L558" s="168" t="str">
        <f t="shared" ca="1" si="106"/>
        <v/>
      </c>
      <c r="M558" s="169" t="str">
        <f t="shared" ca="1" si="107"/>
        <v>IfcAnnotation</v>
      </c>
      <c r="N558" s="170" t="str">
        <f t="shared" ca="1" si="108"/>
        <v>IfcBuildingElementProxy</v>
      </c>
    </row>
    <row r="559" spans="1:14" x14ac:dyDescent="0.25">
      <c r="A559" s="15" t="str">
        <f t="shared" ca="1" si="112"/>
        <v>Planting</v>
      </c>
      <c r="B559" s="16" t="str">
        <f t="shared" ca="1" si="112"/>
        <v>Ground Cover</v>
      </c>
      <c r="C559" s="127" t="str">
        <f t="shared" ca="1" si="102"/>
        <v>IfcSite</v>
      </c>
      <c r="D559" s="17" t="str">
        <f t="shared" ca="1" si="110"/>
        <v/>
      </c>
      <c r="E559" s="172" t="str">
        <f t="shared" ca="1" si="103"/>
        <v>&gt;&gt;</v>
      </c>
      <c r="F559" s="130" t="str">
        <f t="shared" ca="1" si="109"/>
        <v>IfcSite</v>
      </c>
      <c r="G559" s="130" t="str">
        <f t="shared" ca="1" si="104"/>
        <v>PlantingGround Cover</v>
      </c>
      <c r="H559" s="30"/>
      <c r="I559" s="30"/>
      <c r="J559" s="31"/>
      <c r="K559" s="31" t="str">
        <f t="shared" ca="1" si="105"/>
        <v/>
      </c>
      <c r="L559" s="168" t="str">
        <f t="shared" ca="1" si="106"/>
        <v/>
      </c>
      <c r="M559" s="169" t="str">
        <f t="shared" ca="1" si="107"/>
        <v>IfcSite</v>
      </c>
      <c r="N559" s="170" t="str">
        <f t="shared" ca="1" si="108"/>
        <v>IfcBuildingElementProxy</v>
      </c>
    </row>
    <row r="560" spans="1:14" x14ac:dyDescent="0.25">
      <c r="A560" s="15" t="str">
        <f t="shared" ca="1" si="112"/>
        <v>Planting</v>
      </c>
      <c r="B560" s="16" t="str">
        <f t="shared" ca="1" si="112"/>
        <v>Hidden Lines</v>
      </c>
      <c r="C560" s="127" t="str">
        <f t="shared" ca="1" si="102"/>
        <v/>
      </c>
      <c r="D560" s="17" t="str">
        <f t="shared" ca="1" si="110"/>
        <v/>
      </c>
      <c r="E560" s="172" t="str">
        <f t="shared" ca="1" si="103"/>
        <v/>
      </c>
      <c r="F560" s="130" t="str">
        <f t="shared" ca="1" si="109"/>
        <v/>
      </c>
      <c r="G560" s="130" t="str">
        <f t="shared" ca="1" si="104"/>
        <v>PlantingHidden Lines</v>
      </c>
      <c r="H560" s="30"/>
      <c r="I560" s="30"/>
      <c r="J560" s="31"/>
      <c r="K560" s="31" t="str">
        <f t="shared" ca="1" si="105"/>
        <v/>
      </c>
      <c r="L560" s="168" t="str">
        <f t="shared" ca="1" si="106"/>
        <v/>
      </c>
      <c r="M560" s="169" t="str">
        <f t="shared" ca="1" si="107"/>
        <v/>
      </c>
      <c r="N560" s="170" t="str">
        <f t="shared" ca="1" si="108"/>
        <v/>
      </c>
    </row>
    <row r="561" spans="1:14" x14ac:dyDescent="0.25">
      <c r="A561" s="15" t="str">
        <f t="shared" ca="1" si="112"/>
        <v>Planting</v>
      </c>
      <c r="B561" s="16" t="str">
        <f t="shared" ca="1" si="112"/>
        <v>Maintenance Zones</v>
      </c>
      <c r="C561" s="127" t="str">
        <f t="shared" ca="1" si="102"/>
        <v/>
      </c>
      <c r="D561" s="17" t="str">
        <f t="shared" ca="1" si="110"/>
        <v/>
      </c>
      <c r="E561" s="172" t="str">
        <f t="shared" ca="1" si="103"/>
        <v/>
      </c>
      <c r="F561" s="130" t="str">
        <f t="shared" ca="1" si="109"/>
        <v/>
      </c>
      <c r="G561" s="130" t="str">
        <f t="shared" ca="1" si="104"/>
        <v>PlantingMaintenance Zones</v>
      </c>
      <c r="H561" s="30"/>
      <c r="I561" s="30"/>
      <c r="J561" s="31"/>
      <c r="K561" s="31" t="str">
        <f t="shared" ca="1" si="105"/>
        <v/>
      </c>
      <c r="L561" s="168" t="str">
        <f t="shared" ca="1" si="106"/>
        <v/>
      </c>
      <c r="M561" s="169" t="str">
        <f t="shared" ca="1" si="107"/>
        <v/>
      </c>
      <c r="N561" s="170" t="str">
        <f t="shared" ca="1" si="108"/>
        <v/>
      </c>
    </row>
    <row r="562" spans="1:14" x14ac:dyDescent="0.25">
      <c r="A562" s="15" t="str">
        <f t="shared" ca="1" si="112"/>
        <v>Planting</v>
      </c>
      <c r="B562" s="16" t="str">
        <f t="shared" ca="1" si="112"/>
        <v>Placement Zones</v>
      </c>
      <c r="C562" s="127" t="str">
        <f t="shared" ca="1" si="102"/>
        <v/>
      </c>
      <c r="D562" s="17" t="str">
        <f t="shared" ca="1" si="110"/>
        <v/>
      </c>
      <c r="E562" s="172" t="str">
        <f t="shared" ca="1" si="103"/>
        <v/>
      </c>
      <c r="F562" s="130" t="str">
        <f t="shared" ca="1" si="109"/>
        <v/>
      </c>
      <c r="G562" s="130" t="str">
        <f t="shared" ca="1" si="104"/>
        <v>PlantingPlacement Zones</v>
      </c>
      <c r="H562" s="30"/>
      <c r="I562" s="30"/>
      <c r="J562" s="31"/>
      <c r="K562" s="31" t="str">
        <f t="shared" ca="1" si="105"/>
        <v/>
      </c>
      <c r="L562" s="168" t="str">
        <f t="shared" ca="1" si="106"/>
        <v/>
      </c>
      <c r="M562" s="169" t="str">
        <f t="shared" ca="1" si="107"/>
        <v/>
      </c>
      <c r="N562" s="170" t="str">
        <f t="shared" ca="1" si="108"/>
        <v/>
      </c>
    </row>
    <row r="563" spans="1:14" x14ac:dyDescent="0.25">
      <c r="A563" s="15" t="str">
        <f t="shared" ca="1" si="112"/>
        <v>Planting</v>
      </c>
      <c r="B563" s="16" t="str">
        <f t="shared" ca="1" si="112"/>
        <v>Trees / Shrubs</v>
      </c>
      <c r="C563" s="127" t="str">
        <f t="shared" ca="1" si="102"/>
        <v>IfcSite</v>
      </c>
      <c r="D563" s="17" t="str">
        <f t="shared" ca="1" si="110"/>
        <v/>
      </c>
      <c r="E563" s="172" t="str">
        <f t="shared" ca="1" si="103"/>
        <v>&gt;&gt;</v>
      </c>
      <c r="F563" s="130" t="str">
        <f t="shared" ca="1" si="109"/>
        <v>IfcSite</v>
      </c>
      <c r="G563" s="130" t="str">
        <f t="shared" ca="1" si="104"/>
        <v>PlantingTrees / Shrubs</v>
      </c>
      <c r="H563" s="30"/>
      <c r="I563" s="30"/>
      <c r="J563" s="31"/>
      <c r="K563" s="31" t="str">
        <f t="shared" ca="1" si="105"/>
        <v/>
      </c>
      <c r="L563" s="168" t="str">
        <f t="shared" ca="1" si="106"/>
        <v/>
      </c>
      <c r="M563" s="169" t="str">
        <f t="shared" ca="1" si="107"/>
        <v>IfcSite</v>
      </c>
      <c r="N563" s="170" t="str">
        <f t="shared" ca="1" si="108"/>
        <v/>
      </c>
    </row>
    <row r="564" spans="1:14" x14ac:dyDescent="0.25">
      <c r="A564" s="15" t="str">
        <f t="shared" ca="1" si="112"/>
        <v>Planting Tags</v>
      </c>
      <c r="B564" s="16">
        <f t="shared" ca="1" si="112"/>
        <v>0</v>
      </c>
      <c r="C564" s="127" t="str">
        <f t="shared" ca="1" si="102"/>
        <v>Not Exported</v>
      </c>
      <c r="D564" s="17" t="str">
        <f t="shared" ca="1" si="110"/>
        <v/>
      </c>
      <c r="E564" s="172" t="str">
        <f t="shared" ca="1" si="103"/>
        <v/>
      </c>
      <c r="F564" s="130" t="str">
        <f t="shared" ca="1" si="109"/>
        <v>Not Exported</v>
      </c>
      <c r="G564" s="130" t="str">
        <f t="shared" ca="1" si="104"/>
        <v>Planting Tags</v>
      </c>
      <c r="H564" s="30"/>
      <c r="I564" s="30"/>
      <c r="J564" s="31"/>
      <c r="K564" s="31" t="str">
        <f t="shared" ca="1" si="105"/>
        <v/>
      </c>
      <c r="L564" s="168" t="str">
        <f t="shared" ca="1" si="106"/>
        <v>Not Exported</v>
      </c>
      <c r="M564" s="169" t="str">
        <f t="shared" ca="1" si="107"/>
        <v>Not Exported</v>
      </c>
      <c r="N564" s="170" t="str">
        <f t="shared" ca="1" si="108"/>
        <v>Not Exported</v>
      </c>
    </row>
    <row r="565" spans="1:14" x14ac:dyDescent="0.25">
      <c r="A565" s="15" t="str">
        <f t="shared" ca="1" si="112"/>
        <v>Plumbing Fixture Tags</v>
      </c>
      <c r="B565" s="16">
        <f t="shared" ca="1" si="112"/>
        <v>0</v>
      </c>
      <c r="C565" s="127" t="str">
        <f t="shared" ca="1" si="102"/>
        <v>Not Exported</v>
      </c>
      <c r="D565" s="17" t="str">
        <f t="shared" ca="1" si="110"/>
        <v/>
      </c>
      <c r="E565" s="172" t="str">
        <f t="shared" ca="1" si="103"/>
        <v/>
      </c>
      <c r="F565" s="130" t="str">
        <f t="shared" ca="1" si="109"/>
        <v>Not Exported</v>
      </c>
      <c r="G565" s="130" t="str">
        <f t="shared" ca="1" si="104"/>
        <v>Plumbing Fixture Tags</v>
      </c>
      <c r="H565" s="30"/>
      <c r="I565" s="30"/>
      <c r="J565" s="31"/>
      <c r="K565" s="31" t="str">
        <f t="shared" ca="1" si="105"/>
        <v/>
      </c>
      <c r="L565" s="168" t="str">
        <f t="shared" ca="1" si="106"/>
        <v>Not Exported</v>
      </c>
      <c r="M565" s="169" t="str">
        <f t="shared" ca="1" si="107"/>
        <v>Not Exported</v>
      </c>
      <c r="N565" s="170" t="str">
        <f t="shared" ca="1" si="108"/>
        <v>Not Exported</v>
      </c>
    </row>
    <row r="566" spans="1:14" x14ac:dyDescent="0.25">
      <c r="A566" s="15" t="str">
        <f t="shared" ca="1" si="112"/>
        <v>Plumbing Fixtures</v>
      </c>
      <c r="B566" s="16">
        <f t="shared" ca="1" si="112"/>
        <v>0</v>
      </c>
      <c r="C566" s="127" t="str">
        <f t="shared" ca="1" si="102"/>
        <v>IfcFlowTerminalType</v>
      </c>
      <c r="D566" s="17" t="str">
        <f t="shared" ca="1" si="110"/>
        <v/>
      </c>
      <c r="E566" s="172" t="str">
        <f t="shared" ca="1" si="103"/>
        <v>&gt;&gt;</v>
      </c>
      <c r="F566" s="130" t="str">
        <f t="shared" ca="1" si="109"/>
        <v>IfcFlowTerminalType</v>
      </c>
      <c r="G566" s="130" t="str">
        <f t="shared" ca="1" si="104"/>
        <v>Plumbing Fixtures</v>
      </c>
      <c r="H566" s="30"/>
      <c r="I566" s="30"/>
      <c r="J566" s="31"/>
      <c r="K566" s="31" t="str">
        <f t="shared" ca="1" si="105"/>
        <v/>
      </c>
      <c r="L566" s="168" t="str">
        <f t="shared" ca="1" si="106"/>
        <v/>
      </c>
      <c r="M566" s="169" t="str">
        <f t="shared" ca="1" si="107"/>
        <v>IfcFlowTerminalType</v>
      </c>
      <c r="N566" s="170" t="str">
        <f t="shared" ca="1" si="108"/>
        <v>IfcFlowTerminal</v>
      </c>
    </row>
    <row r="567" spans="1:14" x14ac:dyDescent="0.25">
      <c r="A567" s="15" t="str">
        <f t="shared" ref="A567:B586" ca="1" si="113">INDIRECT(ADDRESS(ROW(),COLUMN(),1,1,exp_user),TRUE)</f>
        <v>Plumbing Fixtures</v>
      </c>
      <c r="B567" s="16" t="str">
        <f t="shared" ca="1" si="113"/>
        <v>Bounding Boxes</v>
      </c>
      <c r="C567" s="127" t="str">
        <f t="shared" ca="1" si="102"/>
        <v>IfcFlowTerminalType</v>
      </c>
      <c r="D567" s="17" t="str">
        <f t="shared" ca="1" si="110"/>
        <v/>
      </c>
      <c r="E567" s="172" t="str">
        <f t="shared" ca="1" si="103"/>
        <v>&gt;&gt;</v>
      </c>
      <c r="F567" s="130" t="str">
        <f t="shared" ca="1" si="109"/>
        <v>IfcFlowTerminalType</v>
      </c>
      <c r="G567" s="130" t="str">
        <f t="shared" ca="1" si="104"/>
        <v>Plumbing FixturesBounding Boxes</v>
      </c>
      <c r="H567" s="30"/>
      <c r="I567" s="30"/>
      <c r="J567" s="31"/>
      <c r="K567" s="31" t="str">
        <f t="shared" ca="1" si="105"/>
        <v/>
      </c>
      <c r="L567" s="168" t="str">
        <f t="shared" ca="1" si="106"/>
        <v/>
      </c>
      <c r="M567" s="169" t="str">
        <f t="shared" ca="1" si="107"/>
        <v>IfcFlowTerminalType</v>
      </c>
      <c r="N567" s="170" t="str">
        <f t="shared" ca="1" si="108"/>
        <v>IfcFlowTerminal</v>
      </c>
    </row>
    <row r="568" spans="1:14" x14ac:dyDescent="0.25">
      <c r="A568" s="15" t="str">
        <f t="shared" ca="1" si="113"/>
        <v>Plumbing Fixtures</v>
      </c>
      <c r="B568" s="16" t="str">
        <f t="shared" ca="1" si="113"/>
        <v>Clearance Zones</v>
      </c>
      <c r="C568" s="127" t="str">
        <f t="shared" ca="1" si="102"/>
        <v>IfcAnnotation</v>
      </c>
      <c r="D568" s="17" t="str">
        <f t="shared" ca="1" si="110"/>
        <v/>
      </c>
      <c r="E568" s="172" t="str">
        <f t="shared" ca="1" si="103"/>
        <v>&gt;&gt;</v>
      </c>
      <c r="F568" s="130" t="str">
        <f t="shared" ca="1" si="109"/>
        <v>IfcAnnotation</v>
      </c>
      <c r="G568" s="130" t="str">
        <f t="shared" ca="1" si="104"/>
        <v>Plumbing FixturesClearance Zones</v>
      </c>
      <c r="H568" s="30"/>
      <c r="I568" s="30"/>
      <c r="J568" s="31"/>
      <c r="K568" s="31" t="str">
        <f t="shared" ca="1" si="105"/>
        <v/>
      </c>
      <c r="L568" s="168" t="str">
        <f t="shared" ca="1" si="106"/>
        <v/>
      </c>
      <c r="M568" s="169" t="str">
        <f t="shared" ca="1" si="107"/>
        <v>IfcAnnotation</v>
      </c>
      <c r="N568" s="170" t="str">
        <f t="shared" ca="1" si="108"/>
        <v>IfcFlowTerminal</v>
      </c>
    </row>
    <row r="569" spans="1:14" x14ac:dyDescent="0.25">
      <c r="A569" s="15" t="str">
        <f t="shared" ca="1" si="113"/>
        <v>Plumbing Fixtures</v>
      </c>
      <c r="B569" s="16" t="str">
        <f t="shared" ca="1" si="113"/>
        <v>Connection Zones</v>
      </c>
      <c r="C569" s="127" t="str">
        <f t="shared" ca="1" si="102"/>
        <v>IfcAnnotation</v>
      </c>
      <c r="D569" s="17" t="str">
        <f t="shared" ca="1" si="110"/>
        <v/>
      </c>
      <c r="E569" s="172" t="str">
        <f t="shared" ca="1" si="103"/>
        <v>&gt;&gt;</v>
      </c>
      <c r="F569" s="130" t="str">
        <f t="shared" ca="1" si="109"/>
        <v>IfcAnnotation</v>
      </c>
      <c r="G569" s="130" t="str">
        <f t="shared" ca="1" si="104"/>
        <v>Plumbing FixturesConnection Zones</v>
      </c>
      <c r="H569" s="30"/>
      <c r="I569" s="30"/>
      <c r="J569" s="31"/>
      <c r="K569" s="31" t="str">
        <f t="shared" ca="1" si="105"/>
        <v/>
      </c>
      <c r="L569" s="168" t="str">
        <f t="shared" ca="1" si="106"/>
        <v/>
      </c>
      <c r="M569" s="169" t="str">
        <f t="shared" ca="1" si="107"/>
        <v>IfcAnnotation</v>
      </c>
      <c r="N569" s="170" t="str">
        <f t="shared" ca="1" si="108"/>
        <v>IfcFlowTerminal</v>
      </c>
    </row>
    <row r="570" spans="1:14" x14ac:dyDescent="0.25">
      <c r="A570" s="15" t="str">
        <f t="shared" ca="1" si="113"/>
        <v>Plumbing Fixtures</v>
      </c>
      <c r="B570" s="16" t="str">
        <f t="shared" ca="1" si="113"/>
        <v>Fire Safety Fixtures</v>
      </c>
      <c r="C570" s="127" t="str">
        <f t="shared" ca="1" si="102"/>
        <v>IfcAnnotation</v>
      </c>
      <c r="D570" s="17" t="str">
        <f t="shared" ca="1" si="110"/>
        <v/>
      </c>
      <c r="E570" s="172" t="str">
        <f t="shared" ca="1" si="103"/>
        <v>&gt;&gt;</v>
      </c>
      <c r="F570" s="130" t="str">
        <f t="shared" ca="1" si="109"/>
        <v>IfcAnnotation</v>
      </c>
      <c r="G570" s="130" t="str">
        <f t="shared" ca="1" si="104"/>
        <v>Plumbing FixturesFire Safety Fixtures</v>
      </c>
      <c r="H570" s="30"/>
      <c r="I570" s="30"/>
      <c r="J570" s="31"/>
      <c r="K570" s="31" t="str">
        <f t="shared" ca="1" si="105"/>
        <v/>
      </c>
      <c r="L570" s="168" t="str">
        <f t="shared" ca="1" si="106"/>
        <v/>
      </c>
      <c r="M570" s="169" t="str">
        <f t="shared" ca="1" si="107"/>
        <v>IfcAnnotation</v>
      </c>
      <c r="N570" s="170" t="str">
        <f t="shared" ca="1" si="108"/>
        <v>IfcFlowTerminal</v>
      </c>
    </row>
    <row r="571" spans="1:14" x14ac:dyDescent="0.25">
      <c r="A571" s="15" t="str">
        <f t="shared" ca="1" si="113"/>
        <v>Plumbing Fixtures</v>
      </c>
      <c r="B571" s="16" t="str">
        <f t="shared" ca="1" si="113"/>
        <v>Hidden Lines</v>
      </c>
      <c r="C571" s="127" t="str">
        <f t="shared" ca="1" si="102"/>
        <v/>
      </c>
      <c r="D571" s="17" t="str">
        <f t="shared" ca="1" si="110"/>
        <v/>
      </c>
      <c r="E571" s="172" t="str">
        <f t="shared" ca="1" si="103"/>
        <v/>
      </c>
      <c r="F571" s="130" t="str">
        <f t="shared" ca="1" si="109"/>
        <v/>
      </c>
      <c r="G571" s="130" t="str">
        <f t="shared" ca="1" si="104"/>
        <v>Plumbing FixturesHidden Lines</v>
      </c>
      <c r="H571" s="30"/>
      <c r="I571" s="30"/>
      <c r="J571" s="31"/>
      <c r="K571" s="31" t="str">
        <f t="shared" ca="1" si="105"/>
        <v/>
      </c>
      <c r="L571" s="168" t="str">
        <f t="shared" ca="1" si="106"/>
        <v/>
      </c>
      <c r="M571" s="169" t="str">
        <f t="shared" ca="1" si="107"/>
        <v/>
      </c>
      <c r="N571" s="170" t="str">
        <f t="shared" ca="1" si="108"/>
        <v/>
      </c>
    </row>
    <row r="572" spans="1:14" x14ac:dyDescent="0.25">
      <c r="A572" s="15" t="str">
        <f t="shared" ca="1" si="113"/>
        <v>Plumbing Fixtures</v>
      </c>
      <c r="B572" s="16" t="str">
        <f t="shared" ca="1" si="113"/>
        <v>Maintenance Zones</v>
      </c>
      <c r="C572" s="127" t="str">
        <f t="shared" ca="1" si="102"/>
        <v/>
      </c>
      <c r="D572" s="17" t="str">
        <f t="shared" ca="1" si="110"/>
        <v/>
      </c>
      <c r="E572" s="172" t="str">
        <f t="shared" ca="1" si="103"/>
        <v/>
      </c>
      <c r="F572" s="130" t="str">
        <f t="shared" ca="1" si="109"/>
        <v/>
      </c>
      <c r="G572" s="130" t="str">
        <f t="shared" ca="1" si="104"/>
        <v>Plumbing FixturesMaintenance Zones</v>
      </c>
      <c r="H572" s="30"/>
      <c r="I572" s="30"/>
      <c r="J572" s="31"/>
      <c r="K572" s="31" t="str">
        <f t="shared" ca="1" si="105"/>
        <v/>
      </c>
      <c r="L572" s="168" t="str">
        <f t="shared" ca="1" si="106"/>
        <v/>
      </c>
      <c r="M572" s="169" t="str">
        <f t="shared" ca="1" si="107"/>
        <v/>
      </c>
      <c r="N572" s="170" t="str">
        <f t="shared" ca="1" si="108"/>
        <v/>
      </c>
    </row>
    <row r="573" spans="1:14" x14ac:dyDescent="0.25">
      <c r="A573" s="15" t="str">
        <f t="shared" ca="1" si="113"/>
        <v>Plumbing Fixtures</v>
      </c>
      <c r="B573" s="16" t="str">
        <f t="shared" ca="1" si="113"/>
        <v>Placement Zones</v>
      </c>
      <c r="C573" s="127" t="str">
        <f t="shared" ca="1" si="102"/>
        <v/>
      </c>
      <c r="D573" s="17" t="str">
        <f t="shared" ca="1" si="110"/>
        <v/>
      </c>
      <c r="E573" s="172" t="str">
        <f t="shared" ca="1" si="103"/>
        <v/>
      </c>
      <c r="F573" s="130" t="str">
        <f t="shared" ca="1" si="109"/>
        <v/>
      </c>
      <c r="G573" s="130" t="str">
        <f t="shared" ca="1" si="104"/>
        <v>Plumbing FixturesPlacement Zones</v>
      </c>
      <c r="H573" s="30"/>
      <c r="I573" s="30"/>
      <c r="J573" s="31"/>
      <c r="K573" s="31" t="str">
        <f t="shared" ca="1" si="105"/>
        <v/>
      </c>
      <c r="L573" s="168" t="str">
        <f t="shared" ca="1" si="106"/>
        <v/>
      </c>
      <c r="M573" s="169" t="str">
        <f t="shared" ca="1" si="107"/>
        <v/>
      </c>
      <c r="N573" s="170" t="str">
        <f t="shared" ca="1" si="108"/>
        <v/>
      </c>
    </row>
    <row r="574" spans="1:14" x14ac:dyDescent="0.25">
      <c r="A574" s="15" t="str">
        <f t="shared" ca="1" si="113"/>
        <v>Plumbing Fixtures</v>
      </c>
      <c r="B574" s="16" t="str">
        <f t="shared" ca="1" si="113"/>
        <v>Sanitary Fixtures</v>
      </c>
      <c r="C574" s="127" t="str">
        <f t="shared" ca="1" si="102"/>
        <v/>
      </c>
      <c r="D574" s="17" t="str">
        <f t="shared" ca="1" si="110"/>
        <v/>
      </c>
      <c r="E574" s="172" t="str">
        <f t="shared" ca="1" si="103"/>
        <v/>
      </c>
      <c r="F574" s="130" t="str">
        <f t="shared" ca="1" si="109"/>
        <v/>
      </c>
      <c r="G574" s="130" t="str">
        <f t="shared" ca="1" si="104"/>
        <v>Plumbing FixturesSanitary Fixtures</v>
      </c>
      <c r="H574" s="30"/>
      <c r="I574" s="30"/>
      <c r="J574" s="31"/>
      <c r="K574" s="31" t="str">
        <f t="shared" ca="1" si="105"/>
        <v/>
      </c>
      <c r="L574" s="168" t="str">
        <f t="shared" ca="1" si="106"/>
        <v/>
      </c>
      <c r="M574" s="169" t="str">
        <f t="shared" ca="1" si="107"/>
        <v/>
      </c>
      <c r="N574" s="170" t="str">
        <f t="shared" ca="1" si="108"/>
        <v/>
      </c>
    </row>
    <row r="575" spans="1:14" x14ac:dyDescent="0.25">
      <c r="A575" s="15" t="str">
        <f t="shared" ca="1" si="113"/>
        <v>Point Clouds</v>
      </c>
      <c r="B575" s="16">
        <f t="shared" ca="1" si="113"/>
        <v>0</v>
      </c>
      <c r="C575" s="127" t="str">
        <f t="shared" ca="1" si="102"/>
        <v>Not Exported</v>
      </c>
      <c r="D575" s="17" t="str">
        <f t="shared" ca="1" si="110"/>
        <v/>
      </c>
      <c r="E575" s="172" t="str">
        <f t="shared" ca="1" si="103"/>
        <v/>
      </c>
      <c r="F575" s="130" t="str">
        <f t="shared" ca="1" si="109"/>
        <v>Not Exported</v>
      </c>
      <c r="G575" s="130" t="str">
        <f t="shared" ca="1" si="104"/>
        <v>Point Clouds</v>
      </c>
      <c r="H575" s="30"/>
      <c r="I575" s="30"/>
      <c r="J575" s="31"/>
      <c r="K575" s="31" t="str">
        <f t="shared" ca="1" si="105"/>
        <v/>
      </c>
      <c r="L575" s="168" t="str">
        <f t="shared" ca="1" si="106"/>
        <v/>
      </c>
      <c r="M575" s="169" t="str">
        <f t="shared" ca="1" si="107"/>
        <v>Not Exported</v>
      </c>
      <c r="N575" s="170" t="str">
        <f t="shared" ca="1" si="108"/>
        <v>Not Exported</v>
      </c>
    </row>
    <row r="576" spans="1:14" x14ac:dyDescent="0.25">
      <c r="A576" s="15" t="str">
        <f t="shared" ca="1" si="113"/>
        <v>Property Line Segment Tags</v>
      </c>
      <c r="B576" s="16">
        <f t="shared" ca="1" si="113"/>
        <v>0</v>
      </c>
      <c r="C576" s="127" t="str">
        <f t="shared" ca="1" si="102"/>
        <v>Not Exported</v>
      </c>
      <c r="D576" s="17" t="str">
        <f t="shared" ca="1" si="110"/>
        <v/>
      </c>
      <c r="E576" s="172" t="str">
        <f t="shared" ca="1" si="103"/>
        <v/>
      </c>
      <c r="F576" s="130" t="str">
        <f t="shared" ca="1" si="109"/>
        <v>Not Exported</v>
      </c>
      <c r="G576" s="130" t="str">
        <f t="shared" ca="1" si="104"/>
        <v>Property Line Segment Tags</v>
      </c>
      <c r="H576" s="30"/>
      <c r="I576" s="30"/>
      <c r="J576" s="31"/>
      <c r="K576" s="31" t="str">
        <f t="shared" ca="1" si="105"/>
        <v/>
      </c>
      <c r="L576" s="168" t="str">
        <f t="shared" ca="1" si="106"/>
        <v>Not Exported</v>
      </c>
      <c r="M576" s="169" t="str">
        <f t="shared" ca="1" si="107"/>
        <v>Not Exported</v>
      </c>
      <c r="N576" s="170" t="str">
        <f t="shared" ca="1" si="108"/>
        <v>Not Exported</v>
      </c>
    </row>
    <row r="577" spans="1:14" x14ac:dyDescent="0.25">
      <c r="A577" s="15" t="str">
        <f t="shared" ca="1" si="113"/>
        <v>Property Tags</v>
      </c>
      <c r="B577" s="16">
        <f t="shared" ca="1" si="113"/>
        <v>0</v>
      </c>
      <c r="C577" s="127" t="str">
        <f t="shared" ca="1" si="102"/>
        <v>Not Exported</v>
      </c>
      <c r="D577" s="17" t="str">
        <f t="shared" ca="1" si="110"/>
        <v/>
      </c>
      <c r="E577" s="172" t="str">
        <f t="shared" ca="1" si="103"/>
        <v/>
      </c>
      <c r="F577" s="130" t="str">
        <f t="shared" ca="1" si="109"/>
        <v>Not Exported</v>
      </c>
      <c r="G577" s="130" t="str">
        <f t="shared" ca="1" si="104"/>
        <v>Property Tags</v>
      </c>
      <c r="H577" s="30"/>
      <c r="I577" s="30"/>
      <c r="J577" s="31"/>
      <c r="K577" s="31" t="str">
        <f t="shared" ca="1" si="105"/>
        <v/>
      </c>
      <c r="L577" s="168" t="str">
        <f t="shared" ca="1" si="106"/>
        <v>Not Exported</v>
      </c>
      <c r="M577" s="169" t="str">
        <f t="shared" ca="1" si="107"/>
        <v>Not Exported</v>
      </c>
      <c r="N577" s="170" t="str">
        <f t="shared" ca="1" si="108"/>
        <v>Not Exported</v>
      </c>
    </row>
    <row r="578" spans="1:14" x14ac:dyDescent="0.25">
      <c r="A578" s="15" t="str">
        <f t="shared" ca="1" si="113"/>
        <v>Railing Tags</v>
      </c>
      <c r="B578" s="16">
        <f t="shared" ca="1" si="113"/>
        <v>0</v>
      </c>
      <c r="C578" s="127" t="str">
        <f t="shared" ca="1" si="102"/>
        <v>Not Exported</v>
      </c>
      <c r="D578" s="17" t="str">
        <f t="shared" ca="1" si="110"/>
        <v/>
      </c>
      <c r="E578" s="172" t="str">
        <f t="shared" ca="1" si="103"/>
        <v/>
      </c>
      <c r="F578" s="130" t="str">
        <f t="shared" ca="1" si="109"/>
        <v>Not Exported</v>
      </c>
      <c r="G578" s="130" t="str">
        <f t="shared" ca="1" si="104"/>
        <v>Railing Tags</v>
      </c>
      <c r="H578" s="30"/>
      <c r="I578" s="30"/>
      <c r="J578" s="31"/>
      <c r="K578" s="31" t="str">
        <f t="shared" ca="1" si="105"/>
        <v/>
      </c>
      <c r="L578" s="168" t="str">
        <f t="shared" ca="1" si="106"/>
        <v>Not Exported</v>
      </c>
      <c r="M578" s="169" t="str">
        <f t="shared" ca="1" si="107"/>
        <v>Not Exported</v>
      </c>
      <c r="N578" s="170" t="str">
        <f t="shared" ca="1" si="108"/>
        <v>Not Exported</v>
      </c>
    </row>
    <row r="579" spans="1:14" x14ac:dyDescent="0.25">
      <c r="A579" s="15" t="str">
        <f t="shared" ca="1" si="113"/>
        <v>Railings</v>
      </c>
      <c r="B579" s="16">
        <f t="shared" ca="1" si="113"/>
        <v>0</v>
      </c>
      <c r="C579" s="127" t="str">
        <f t="shared" ca="1" si="102"/>
        <v>IfcRailing</v>
      </c>
      <c r="D579" s="17" t="str">
        <f t="shared" ca="1" si="110"/>
        <v/>
      </c>
      <c r="E579" s="172" t="str">
        <f t="shared" ca="1" si="103"/>
        <v>&gt;&gt;</v>
      </c>
      <c r="F579" s="130" t="str">
        <f t="shared" ca="1" si="109"/>
        <v>IfcRailing</v>
      </c>
      <c r="G579" s="130" t="str">
        <f t="shared" ca="1" si="104"/>
        <v>Railings</v>
      </c>
      <c r="H579" s="30"/>
      <c r="I579" s="30"/>
      <c r="J579" s="31"/>
      <c r="K579" s="31" t="str">
        <f t="shared" ca="1" si="105"/>
        <v/>
      </c>
      <c r="L579" s="168" t="str">
        <f t="shared" ca="1" si="106"/>
        <v/>
      </c>
      <c r="M579" s="169" t="str">
        <f t="shared" ca="1" si="107"/>
        <v>IfcRailing</v>
      </c>
      <c r="N579" s="170" t="str">
        <f t="shared" ca="1" si="108"/>
        <v>IfcRailing</v>
      </c>
    </row>
    <row r="580" spans="1:14" x14ac:dyDescent="0.25">
      <c r="A580" s="15" t="str">
        <f t="shared" ca="1" si="113"/>
        <v>Railings</v>
      </c>
      <c r="B580" s="16" t="str">
        <f t="shared" ca="1" si="113"/>
        <v>&lt;Above&gt; Handrails</v>
      </c>
      <c r="C580" s="127" t="str">
        <f t="shared" ca="1" si="102"/>
        <v>IfcRailing</v>
      </c>
      <c r="D580" s="17" t="str">
        <f t="shared" ca="1" si="110"/>
        <v/>
      </c>
      <c r="E580" s="172" t="str">
        <f t="shared" ca="1" si="103"/>
        <v>&gt;&gt;</v>
      </c>
      <c r="F580" s="130" t="str">
        <f t="shared" ca="1" si="109"/>
        <v>IfcRailing</v>
      </c>
      <c r="G580" s="130" t="str">
        <f t="shared" ca="1" si="104"/>
        <v>Railings&lt;Above&gt; Handrails</v>
      </c>
      <c r="H580" s="30"/>
      <c r="I580" s="30"/>
      <c r="J580" s="31"/>
      <c r="K580" s="31" t="str">
        <f t="shared" ca="1" si="105"/>
        <v/>
      </c>
      <c r="L580" s="168" t="str">
        <f t="shared" ca="1" si="106"/>
        <v/>
      </c>
      <c r="M580" s="169" t="str">
        <f t="shared" ca="1" si="107"/>
        <v>IfcRailing</v>
      </c>
      <c r="N580" s="170" t="str">
        <f t="shared" ca="1" si="108"/>
        <v/>
      </c>
    </row>
    <row r="581" spans="1:14" x14ac:dyDescent="0.25">
      <c r="A581" s="15" t="str">
        <f t="shared" ca="1" si="113"/>
        <v>Railings</v>
      </c>
      <c r="B581" s="16" t="str">
        <f t="shared" ca="1" si="113"/>
        <v>&lt;Above&gt; Railings Cut Line</v>
      </c>
      <c r="C581" s="127" t="str">
        <f t="shared" ca="1" si="102"/>
        <v>IfcRailing</v>
      </c>
      <c r="D581" s="17" t="str">
        <f t="shared" ca="1" si="110"/>
        <v/>
      </c>
      <c r="E581" s="172" t="str">
        <f t="shared" ca="1" si="103"/>
        <v>&gt;&gt;</v>
      </c>
      <c r="F581" s="130" t="str">
        <f t="shared" ca="1" si="109"/>
        <v>IfcRailing</v>
      </c>
      <c r="G581" s="130" t="str">
        <f ca="1">IF(A581&lt;&gt;0,CONCATENATE(A581,IF(B581=0,"",B581)),"")</f>
        <v>Railings&lt;Above&gt; Railings Cut Line</v>
      </c>
      <c r="H581" s="30"/>
      <c r="I581" s="30"/>
      <c r="J581" s="31"/>
      <c r="K581" s="31" t="str">
        <f t="shared" ca="1" si="105"/>
        <v/>
      </c>
      <c r="L581" s="168" t="str">
        <f t="shared" ca="1" si="106"/>
        <v/>
      </c>
      <c r="M581" s="169" t="str">
        <f t="shared" ca="1" si="107"/>
        <v>IfcRailing</v>
      </c>
      <c r="N581" s="170" t="str">
        <f t="shared" ca="1" si="108"/>
        <v>IfcRailing</v>
      </c>
    </row>
    <row r="582" spans="1:14" x14ac:dyDescent="0.25">
      <c r="A582" s="15" t="str">
        <f t="shared" ca="1" si="113"/>
        <v>Railings</v>
      </c>
      <c r="B582" s="16" t="str">
        <f t="shared" ca="1" si="113"/>
        <v>&lt;Above&gt; Top Rails</v>
      </c>
      <c r="C582" s="127" t="str">
        <f t="shared" ca="1" si="102"/>
        <v>IfcRailing</v>
      </c>
      <c r="D582" s="17" t="str">
        <f t="shared" ca="1" si="110"/>
        <v/>
      </c>
      <c r="E582" s="172" t="str">
        <f t="shared" ca="1" si="103"/>
        <v>&gt;&gt;</v>
      </c>
      <c r="F582" s="130" t="str">
        <f t="shared" ca="1" si="109"/>
        <v>IfcRailing</v>
      </c>
      <c r="G582" s="130" t="str">
        <f t="shared" ref="G582:G645" ca="1" si="114">IF(A582&lt;&gt;0,CONCATENATE(A582,IF(B582=0,"",B582)),"")</f>
        <v>Railings&lt;Above&gt; Top Rails</v>
      </c>
      <c r="H582" s="30"/>
      <c r="I582" s="30"/>
      <c r="J582" s="31"/>
      <c r="K582" s="31" t="str">
        <f t="shared" ca="1" si="105"/>
        <v/>
      </c>
      <c r="L582" s="168" t="str">
        <f t="shared" ca="1" si="106"/>
        <v/>
      </c>
      <c r="M582" s="169" t="str">
        <f t="shared" ca="1" si="107"/>
        <v>IfcRailing</v>
      </c>
      <c r="N582" s="170" t="str">
        <f t="shared" ca="1" si="108"/>
        <v/>
      </c>
    </row>
    <row r="583" spans="1:14" x14ac:dyDescent="0.25">
      <c r="A583" s="15" t="str">
        <f t="shared" ca="1" si="113"/>
        <v>Railings</v>
      </c>
      <c r="B583" s="16" t="str">
        <f t="shared" ca="1" si="113"/>
        <v>Balusters</v>
      </c>
      <c r="C583" s="127" t="str">
        <f t="shared" ref="C583:C646" ca="1" si="115">IF(A583=0,"",IF(H583&lt;&gt;"",H583,IF(K583=not,not,IF(L583=not,not,IF(AND(M583&lt;&gt;0,M583&lt;&gt;"",M583&lt;&gt;not),IF(NOT(ISERROR(FIND("/",M583,1))),LEFT(M583,FIND("/",M583,1)-1),M583),IF(NOT(ISERROR(FIND("/",N583,1))),LEFT(N583,FIND("/",N583,1)-1),N583))))))</f>
        <v>IfcRailing</v>
      </c>
      <c r="D583" s="17" t="str">
        <f t="shared" ca="1" si="110"/>
        <v/>
      </c>
      <c r="E583" s="172" t="str">
        <f t="shared" ref="E583:E646" ca="1" si="116">IF(AND(C583&lt;&gt;"",C583&lt;&gt;not,C583&lt;&gt;0),HYPERLINK(CONCATENATE(link4x0,IFERROR(VLOOKUP(C583,Entity,2,FALSE),""),link_Entity,LOWER(C583),".htm"),"&gt;&gt;"),"")</f>
        <v>&gt;&gt;</v>
      </c>
      <c r="F583" s="130" t="str">
        <f t="shared" ca="1" si="109"/>
        <v>IfcRailing</v>
      </c>
      <c r="G583" s="130" t="str">
        <f t="shared" ca="1" si="114"/>
        <v>RailingsBalusters</v>
      </c>
      <c r="H583" s="30"/>
      <c r="I583" s="30"/>
      <c r="J583" s="31"/>
      <c r="K583" s="31" t="str">
        <f t="shared" ref="K583:K646" ca="1" si="117">IF(AND(K582=not,A583=A582),not,IF(J583=not,not,""))</f>
        <v/>
      </c>
      <c r="L583" s="168" t="str">
        <f t="shared" ref="L583:L646" ca="1" si="118">IFERROR(VLOOKUP(A583,exp_pre_sel,HLOOKUP(pre_sel_cat,exp_pre_sel,2,FALSE),FALSE),"")</f>
        <v/>
      </c>
      <c r="M583" s="169" t="str">
        <f t="shared" ref="M583:M646" ca="1" si="119">IFERROR(CONCATENATE(VLOOKUP($G583,Export_DRS,4,FALSE),IF(VLOOKUP($G583,Export_DRS,5,FALSE)&lt;&gt;"",CONCATENATE("/",VLOOKUP($G583,Export_DRS,5,FALSE)),"")),IF(AND(Export_DRS_andSub=yes,$A583=$A582),IF(M582=0,VLOOKUP(A583,A:N,10,FALSE),M582),""))</f>
        <v>IfcRailing</v>
      </c>
      <c r="N583" s="170" t="str">
        <f t="shared" ref="N583:N646" ca="1" si="120">IFERROR(CONCATENATE(VLOOKUP($G583,Export_AIA,4,FALSE),IF(VLOOKUP($G583,Export_AIA,5,FALSE)&lt;&gt;"",CONCATENATE("/",VLOOKUP($G583,Export_AIA,5,FALSE)),"")),IF(AND(Export_AIA_andSub=yes,$A583=$A582),IF(N582=0,VLOOKUP(A583,A:N,10,FALSE),N582),""))</f>
        <v>IfcRailing</v>
      </c>
    </row>
    <row r="584" spans="1:14" x14ac:dyDescent="0.25">
      <c r="A584" s="15" t="str">
        <f t="shared" ca="1" si="113"/>
        <v>Railings</v>
      </c>
      <c r="B584" s="16" t="str">
        <f t="shared" ca="1" si="113"/>
        <v>Bounding Boxes</v>
      </c>
      <c r="C584" s="127" t="str">
        <f t="shared" ca="1" si="115"/>
        <v>IfcRailing</v>
      </c>
      <c r="D584" s="17" t="str">
        <f t="shared" ca="1" si="110"/>
        <v/>
      </c>
      <c r="E584" s="172" t="str">
        <f t="shared" ca="1" si="116"/>
        <v>&gt;&gt;</v>
      </c>
      <c r="F584" s="130" t="str">
        <f t="shared" ref="F584:F647" ca="1" si="121">CONCATENATE(C584,IF(D584&lt;&gt;"",CONCATENATE("/",D584),""),"")</f>
        <v>IfcRailing</v>
      </c>
      <c r="G584" s="130" t="str">
        <f t="shared" ca="1" si="114"/>
        <v>RailingsBounding Boxes</v>
      </c>
      <c r="H584" s="30"/>
      <c r="I584" s="30"/>
      <c r="J584" s="31"/>
      <c r="K584" s="31" t="str">
        <f t="shared" ca="1" si="117"/>
        <v/>
      </c>
      <c r="L584" s="168" t="str">
        <f t="shared" ca="1" si="118"/>
        <v/>
      </c>
      <c r="M584" s="169" t="str">
        <f t="shared" ca="1" si="119"/>
        <v>IfcRailing</v>
      </c>
      <c r="N584" s="170" t="str">
        <f t="shared" ca="1" si="120"/>
        <v>IfcRailing</v>
      </c>
    </row>
    <row r="585" spans="1:14" x14ac:dyDescent="0.25">
      <c r="A585" s="15" t="str">
        <f t="shared" ca="1" si="113"/>
        <v>Railings</v>
      </c>
      <c r="B585" s="16" t="str">
        <f t="shared" ca="1" si="113"/>
        <v>Clearance Zones</v>
      </c>
      <c r="C585" s="127" t="str">
        <f t="shared" ca="1" si="115"/>
        <v>IfcRailing</v>
      </c>
      <c r="D585" s="17" t="str">
        <f t="shared" ref="D585:D648" ca="1" si="122">IF(I585&lt;&gt;"",I585,IF(NOT(ISERROR(FIND("/",M585,1))),RIGHT(M585,LEN(M585)-FIND("/",M585,1)),IF(AND(M585="",NOT(ISERROR(FIND("/",N585,1)))),RIGHT(N585,LEN(N585)-FIND("/",N585,1)),"")))</f>
        <v/>
      </c>
      <c r="E585" s="172" t="str">
        <f t="shared" ca="1" si="116"/>
        <v>&gt;&gt;</v>
      </c>
      <c r="F585" s="130" t="str">
        <f t="shared" ca="1" si="121"/>
        <v>IfcRailing</v>
      </c>
      <c r="G585" s="130" t="str">
        <f t="shared" ca="1" si="114"/>
        <v>RailingsClearance Zones</v>
      </c>
      <c r="H585" s="30"/>
      <c r="I585" s="30"/>
      <c r="J585" s="31"/>
      <c r="K585" s="31" t="str">
        <f t="shared" ca="1" si="117"/>
        <v/>
      </c>
      <c r="L585" s="168" t="str">
        <f t="shared" ca="1" si="118"/>
        <v/>
      </c>
      <c r="M585" s="169" t="str">
        <f t="shared" ca="1" si="119"/>
        <v/>
      </c>
      <c r="N585" s="170" t="str">
        <f t="shared" ca="1" si="120"/>
        <v>IfcRailing</v>
      </c>
    </row>
    <row r="586" spans="1:14" x14ac:dyDescent="0.25">
      <c r="A586" s="15" t="str">
        <f t="shared" ca="1" si="113"/>
        <v>Railings</v>
      </c>
      <c r="B586" s="16" t="str">
        <f t="shared" ca="1" si="113"/>
        <v>Connection Zones</v>
      </c>
      <c r="C586" s="127" t="str">
        <f t="shared" ca="1" si="115"/>
        <v>IfcRailing</v>
      </c>
      <c r="D586" s="17" t="str">
        <f t="shared" ca="1" si="122"/>
        <v/>
      </c>
      <c r="E586" s="172" t="str">
        <f t="shared" ca="1" si="116"/>
        <v>&gt;&gt;</v>
      </c>
      <c r="F586" s="130" t="str">
        <f t="shared" ca="1" si="121"/>
        <v>IfcRailing</v>
      </c>
      <c r="G586" s="130" t="str">
        <f t="shared" ca="1" si="114"/>
        <v>RailingsConnection Zones</v>
      </c>
      <c r="H586" s="30"/>
      <c r="I586" s="30"/>
      <c r="J586" s="31"/>
      <c r="K586" s="31" t="str">
        <f t="shared" ca="1" si="117"/>
        <v/>
      </c>
      <c r="L586" s="168" t="str">
        <f t="shared" ca="1" si="118"/>
        <v/>
      </c>
      <c r="M586" s="169" t="str">
        <f t="shared" ca="1" si="119"/>
        <v/>
      </c>
      <c r="N586" s="170" t="str">
        <f t="shared" ca="1" si="120"/>
        <v>IfcRailing</v>
      </c>
    </row>
    <row r="587" spans="1:14" x14ac:dyDescent="0.25">
      <c r="A587" s="15" t="str">
        <f t="shared" ref="A587:B606" ca="1" si="123">INDIRECT(ADDRESS(ROW(),COLUMN(),1,1,exp_user),TRUE)</f>
        <v>Railings</v>
      </c>
      <c r="B587" s="16" t="str">
        <f t="shared" ca="1" si="123"/>
        <v>Handrails</v>
      </c>
      <c r="C587" s="127" t="str">
        <f t="shared" ca="1" si="115"/>
        <v>IfcRailing</v>
      </c>
      <c r="D587" s="17" t="str">
        <f t="shared" ca="1" si="122"/>
        <v/>
      </c>
      <c r="E587" s="172" t="str">
        <f t="shared" ca="1" si="116"/>
        <v>&gt;&gt;</v>
      </c>
      <c r="F587" s="130" t="str">
        <f t="shared" ca="1" si="121"/>
        <v>IfcRailing</v>
      </c>
      <c r="G587" s="130" t="str">
        <f t="shared" ca="1" si="114"/>
        <v>RailingsHandrails</v>
      </c>
      <c r="H587" s="30"/>
      <c r="I587" s="30"/>
      <c r="J587" s="31"/>
      <c r="K587" s="31" t="str">
        <f t="shared" ca="1" si="117"/>
        <v/>
      </c>
      <c r="L587" s="168" t="str">
        <f t="shared" ca="1" si="118"/>
        <v/>
      </c>
      <c r="M587" s="169" t="str">
        <f t="shared" ca="1" si="119"/>
        <v>IfcRailing</v>
      </c>
      <c r="N587" s="170" t="str">
        <f t="shared" ca="1" si="120"/>
        <v/>
      </c>
    </row>
    <row r="588" spans="1:14" x14ac:dyDescent="0.25">
      <c r="A588" s="15" t="str">
        <f t="shared" ca="1" si="123"/>
        <v>Railings</v>
      </c>
      <c r="B588" s="16" t="str">
        <f t="shared" ca="1" si="123"/>
        <v>Hidden Lines</v>
      </c>
      <c r="C588" s="127" t="str">
        <f t="shared" ca="1" si="115"/>
        <v/>
      </c>
      <c r="D588" s="17" t="str">
        <f t="shared" ca="1" si="122"/>
        <v/>
      </c>
      <c r="E588" s="172" t="str">
        <f t="shared" ca="1" si="116"/>
        <v/>
      </c>
      <c r="F588" s="130" t="str">
        <f t="shared" ca="1" si="121"/>
        <v/>
      </c>
      <c r="G588" s="130" t="str">
        <f t="shared" ca="1" si="114"/>
        <v>RailingsHidden Lines</v>
      </c>
      <c r="H588" s="30"/>
      <c r="I588" s="30"/>
      <c r="J588" s="31"/>
      <c r="K588" s="31" t="str">
        <f t="shared" ca="1" si="117"/>
        <v/>
      </c>
      <c r="L588" s="168" t="str">
        <f t="shared" ca="1" si="118"/>
        <v/>
      </c>
      <c r="M588" s="169" t="str">
        <f t="shared" ca="1" si="119"/>
        <v/>
      </c>
      <c r="N588" s="170" t="str">
        <f t="shared" ca="1" si="120"/>
        <v/>
      </c>
    </row>
    <row r="589" spans="1:14" x14ac:dyDescent="0.25">
      <c r="A589" s="15" t="str">
        <f t="shared" ca="1" si="123"/>
        <v>Railings</v>
      </c>
      <c r="B589" s="16" t="str">
        <f t="shared" ca="1" si="123"/>
        <v>Maintenance Zones</v>
      </c>
      <c r="C589" s="127" t="str">
        <f t="shared" ca="1" si="115"/>
        <v/>
      </c>
      <c r="D589" s="17" t="str">
        <f t="shared" ca="1" si="122"/>
        <v/>
      </c>
      <c r="E589" s="172" t="str">
        <f t="shared" ca="1" si="116"/>
        <v/>
      </c>
      <c r="F589" s="130" t="str">
        <f t="shared" ca="1" si="121"/>
        <v/>
      </c>
      <c r="G589" s="130" t="str">
        <f t="shared" ca="1" si="114"/>
        <v>RailingsMaintenance Zones</v>
      </c>
      <c r="H589" s="30"/>
      <c r="I589" s="30"/>
      <c r="J589" s="31"/>
      <c r="K589" s="31" t="str">
        <f t="shared" ca="1" si="117"/>
        <v/>
      </c>
      <c r="L589" s="168" t="str">
        <f t="shared" ca="1" si="118"/>
        <v/>
      </c>
      <c r="M589" s="169" t="str">
        <f t="shared" ca="1" si="119"/>
        <v/>
      </c>
      <c r="N589" s="170" t="str">
        <f t="shared" ca="1" si="120"/>
        <v/>
      </c>
    </row>
    <row r="590" spans="1:14" x14ac:dyDescent="0.25">
      <c r="A590" s="15" t="str">
        <f t="shared" ca="1" si="123"/>
        <v>Railings</v>
      </c>
      <c r="B590" s="16" t="str">
        <f t="shared" ca="1" si="123"/>
        <v>Placement Zones</v>
      </c>
      <c r="C590" s="127" t="str">
        <f t="shared" ca="1" si="115"/>
        <v/>
      </c>
      <c r="D590" s="17" t="str">
        <f t="shared" ca="1" si="122"/>
        <v/>
      </c>
      <c r="E590" s="172" t="str">
        <f t="shared" ca="1" si="116"/>
        <v/>
      </c>
      <c r="F590" s="130" t="str">
        <f t="shared" ca="1" si="121"/>
        <v/>
      </c>
      <c r="G590" s="130" t="str">
        <f t="shared" ca="1" si="114"/>
        <v>RailingsPlacement Zones</v>
      </c>
      <c r="H590" s="30"/>
      <c r="I590" s="30"/>
      <c r="J590" s="31"/>
      <c r="K590" s="31" t="str">
        <f t="shared" ca="1" si="117"/>
        <v/>
      </c>
      <c r="L590" s="168" t="str">
        <f t="shared" ca="1" si="118"/>
        <v/>
      </c>
      <c r="M590" s="169" t="str">
        <f t="shared" ca="1" si="119"/>
        <v/>
      </c>
      <c r="N590" s="170" t="str">
        <f t="shared" ca="1" si="120"/>
        <v/>
      </c>
    </row>
    <row r="591" spans="1:14" x14ac:dyDescent="0.25">
      <c r="A591" s="15" t="str">
        <f t="shared" ca="1" si="123"/>
        <v>Railings</v>
      </c>
      <c r="B591" s="16" t="str">
        <f t="shared" ca="1" si="123"/>
        <v>Rails</v>
      </c>
      <c r="C591" s="127" t="str">
        <f t="shared" ca="1" si="115"/>
        <v>IfcRailing</v>
      </c>
      <c r="D591" s="17" t="str">
        <f t="shared" ca="1" si="122"/>
        <v/>
      </c>
      <c r="E591" s="172" t="str">
        <f t="shared" ca="1" si="116"/>
        <v>&gt;&gt;</v>
      </c>
      <c r="F591" s="130" t="str">
        <f t="shared" ca="1" si="121"/>
        <v>IfcRailing</v>
      </c>
      <c r="G591" s="130" t="str">
        <f t="shared" ca="1" si="114"/>
        <v>RailingsRails</v>
      </c>
      <c r="H591" s="30"/>
      <c r="I591" s="30"/>
      <c r="J591" s="31"/>
      <c r="K591" s="31" t="str">
        <f t="shared" ca="1" si="117"/>
        <v/>
      </c>
      <c r="L591" s="168" t="str">
        <f t="shared" ca="1" si="118"/>
        <v/>
      </c>
      <c r="M591" s="169" t="str">
        <f t="shared" ca="1" si="119"/>
        <v>IfcRailing</v>
      </c>
      <c r="N591" s="170" t="str">
        <f t="shared" ca="1" si="120"/>
        <v>IfcRailing</v>
      </c>
    </row>
    <row r="592" spans="1:14" x14ac:dyDescent="0.25">
      <c r="A592" s="15" t="str">
        <f t="shared" ca="1" si="123"/>
        <v>Railings</v>
      </c>
      <c r="B592" s="16" t="str">
        <f t="shared" ca="1" si="123"/>
        <v>Supports</v>
      </c>
      <c r="C592" s="127" t="str">
        <f t="shared" ca="1" si="115"/>
        <v>IfcRailing</v>
      </c>
      <c r="D592" s="17" t="str">
        <f t="shared" ca="1" si="122"/>
        <v/>
      </c>
      <c r="E592" s="172" t="str">
        <f t="shared" ca="1" si="116"/>
        <v>&gt;&gt;</v>
      </c>
      <c r="F592" s="130" t="str">
        <f t="shared" ca="1" si="121"/>
        <v>IfcRailing</v>
      </c>
      <c r="G592" s="130" t="str">
        <f t="shared" ca="1" si="114"/>
        <v>RailingsSupports</v>
      </c>
      <c r="H592" s="30"/>
      <c r="I592" s="30"/>
      <c r="J592" s="31"/>
      <c r="K592" s="31" t="str">
        <f t="shared" ca="1" si="117"/>
        <v/>
      </c>
      <c r="L592" s="168" t="str">
        <f t="shared" ca="1" si="118"/>
        <v/>
      </c>
      <c r="M592" s="169" t="str">
        <f t="shared" ca="1" si="119"/>
        <v>IfcRailing</v>
      </c>
      <c r="N592" s="170" t="str">
        <f t="shared" ca="1" si="120"/>
        <v/>
      </c>
    </row>
    <row r="593" spans="1:14" x14ac:dyDescent="0.25">
      <c r="A593" s="15" t="str">
        <f t="shared" ca="1" si="123"/>
        <v>Railings</v>
      </c>
      <c r="B593" s="16" t="str">
        <f t="shared" ca="1" si="123"/>
        <v>Terminations</v>
      </c>
      <c r="C593" s="127" t="str">
        <f t="shared" ca="1" si="115"/>
        <v>IfcRailing</v>
      </c>
      <c r="D593" s="17" t="str">
        <f t="shared" ca="1" si="122"/>
        <v/>
      </c>
      <c r="E593" s="172" t="str">
        <f t="shared" ca="1" si="116"/>
        <v>&gt;&gt;</v>
      </c>
      <c r="F593" s="130" t="str">
        <f t="shared" ca="1" si="121"/>
        <v>IfcRailing</v>
      </c>
      <c r="G593" s="130" t="str">
        <f t="shared" ca="1" si="114"/>
        <v>RailingsTerminations</v>
      </c>
      <c r="H593" s="30"/>
      <c r="I593" s="30"/>
      <c r="J593" s="31"/>
      <c r="K593" s="31" t="str">
        <f t="shared" ca="1" si="117"/>
        <v/>
      </c>
      <c r="L593" s="168" t="str">
        <f t="shared" ca="1" si="118"/>
        <v/>
      </c>
      <c r="M593" s="169" t="str">
        <f t="shared" ca="1" si="119"/>
        <v>IfcRailing</v>
      </c>
      <c r="N593" s="170" t="str">
        <f t="shared" ca="1" si="120"/>
        <v/>
      </c>
    </row>
    <row r="594" spans="1:14" x14ac:dyDescent="0.25">
      <c r="A594" s="15" t="str">
        <f t="shared" ca="1" si="123"/>
        <v>Railings</v>
      </c>
      <c r="B594" s="16" t="str">
        <f t="shared" ca="1" si="123"/>
        <v>Top Rails</v>
      </c>
      <c r="C594" s="127" t="str">
        <f t="shared" ca="1" si="115"/>
        <v>IfcRailing</v>
      </c>
      <c r="D594" s="17" t="str">
        <f t="shared" ca="1" si="122"/>
        <v/>
      </c>
      <c r="E594" s="172" t="str">
        <f t="shared" ca="1" si="116"/>
        <v>&gt;&gt;</v>
      </c>
      <c r="F594" s="130" t="str">
        <f t="shared" ca="1" si="121"/>
        <v>IfcRailing</v>
      </c>
      <c r="G594" s="130" t="str">
        <f t="shared" ca="1" si="114"/>
        <v>RailingsTop Rails</v>
      </c>
      <c r="H594" s="30"/>
      <c r="I594" s="30"/>
      <c r="J594" s="31"/>
      <c r="K594" s="31" t="str">
        <f t="shared" ca="1" si="117"/>
        <v/>
      </c>
      <c r="L594" s="168" t="str">
        <f t="shared" ca="1" si="118"/>
        <v/>
      </c>
      <c r="M594" s="169" t="str">
        <f t="shared" ca="1" si="119"/>
        <v>IfcRailing</v>
      </c>
      <c r="N594" s="170" t="str">
        <f t="shared" ca="1" si="120"/>
        <v/>
      </c>
    </row>
    <row r="595" spans="1:14" x14ac:dyDescent="0.25">
      <c r="A595" s="15" t="str">
        <f t="shared" ca="1" si="123"/>
        <v>Ramps</v>
      </c>
      <c r="B595" s="16">
        <f t="shared" ca="1" si="123"/>
        <v>0</v>
      </c>
      <c r="C595" s="127" t="str">
        <f t="shared" ca="1" si="115"/>
        <v>IfcRamp</v>
      </c>
      <c r="D595" s="17" t="str">
        <f t="shared" ca="1" si="122"/>
        <v/>
      </c>
      <c r="E595" s="172" t="str">
        <f t="shared" ca="1" si="116"/>
        <v>&gt;&gt;</v>
      </c>
      <c r="F595" s="130" t="str">
        <f t="shared" ca="1" si="121"/>
        <v>IfcRamp</v>
      </c>
      <c r="G595" s="130" t="str">
        <f t="shared" ca="1" si="114"/>
        <v>Ramps</v>
      </c>
      <c r="H595" s="30"/>
      <c r="I595" s="30"/>
      <c r="J595" s="31"/>
      <c r="K595" s="31" t="str">
        <f t="shared" ca="1" si="117"/>
        <v/>
      </c>
      <c r="L595" s="168" t="str">
        <f t="shared" ca="1" si="118"/>
        <v/>
      </c>
      <c r="M595" s="169" t="str">
        <f t="shared" ca="1" si="119"/>
        <v>IfcRamp</v>
      </c>
      <c r="N595" s="170" t="str">
        <f t="shared" ca="1" si="120"/>
        <v>IfcRamp</v>
      </c>
    </row>
    <row r="596" spans="1:14" x14ac:dyDescent="0.25">
      <c r="A596" s="15" t="str">
        <f t="shared" ca="1" si="123"/>
        <v>Ramps</v>
      </c>
      <c r="B596" s="16" t="str">
        <f t="shared" ca="1" si="123"/>
        <v>Down Arrow</v>
      </c>
      <c r="C596" s="127" t="str">
        <f t="shared" ca="1" si="115"/>
        <v>IfcRamp</v>
      </c>
      <c r="D596" s="17" t="str">
        <f t="shared" ca="1" si="122"/>
        <v/>
      </c>
      <c r="E596" s="172" t="str">
        <f t="shared" ca="1" si="116"/>
        <v>&gt;&gt;</v>
      </c>
      <c r="F596" s="130" t="str">
        <f t="shared" ca="1" si="121"/>
        <v>IfcRamp</v>
      </c>
      <c r="G596" s="130" t="str">
        <f t="shared" ca="1" si="114"/>
        <v>RampsDown Arrow</v>
      </c>
      <c r="H596" s="30"/>
      <c r="I596" s="30"/>
      <c r="J596" s="31"/>
      <c r="K596" s="31" t="str">
        <f t="shared" ca="1" si="117"/>
        <v/>
      </c>
      <c r="L596" s="168" t="str">
        <f t="shared" ca="1" si="118"/>
        <v/>
      </c>
      <c r="M596" s="169" t="str">
        <f t="shared" ca="1" si="119"/>
        <v>IfcRamp</v>
      </c>
      <c r="N596" s="170" t="str">
        <f t="shared" ca="1" si="120"/>
        <v>IfcRamp</v>
      </c>
    </row>
    <row r="597" spans="1:14" x14ac:dyDescent="0.25">
      <c r="A597" s="15" t="str">
        <f t="shared" ca="1" si="123"/>
        <v>Ramps</v>
      </c>
      <c r="B597" s="16" t="str">
        <f t="shared" ca="1" si="123"/>
        <v>DOWN text</v>
      </c>
      <c r="C597" s="127" t="str">
        <f t="shared" ca="1" si="115"/>
        <v>IfcRamp</v>
      </c>
      <c r="D597" s="17" t="str">
        <f t="shared" ca="1" si="122"/>
        <v/>
      </c>
      <c r="E597" s="172" t="str">
        <f t="shared" ca="1" si="116"/>
        <v>&gt;&gt;</v>
      </c>
      <c r="F597" s="130" t="str">
        <f t="shared" ca="1" si="121"/>
        <v>IfcRamp</v>
      </c>
      <c r="G597" s="130" t="str">
        <f t="shared" ca="1" si="114"/>
        <v>RampsDOWN text</v>
      </c>
      <c r="H597" s="30"/>
      <c r="I597" s="30"/>
      <c r="J597" s="31"/>
      <c r="K597" s="31" t="str">
        <f t="shared" ca="1" si="117"/>
        <v/>
      </c>
      <c r="L597" s="168" t="str">
        <f t="shared" ca="1" si="118"/>
        <v/>
      </c>
      <c r="M597" s="169" t="str">
        <f t="shared" ca="1" si="119"/>
        <v>IfcRamp</v>
      </c>
      <c r="N597" s="170" t="str">
        <f t="shared" ca="1" si="120"/>
        <v>IfcRamp</v>
      </c>
    </row>
    <row r="598" spans="1:14" x14ac:dyDescent="0.25">
      <c r="A598" s="15" t="str">
        <f t="shared" ca="1" si="123"/>
        <v>Ramps</v>
      </c>
      <c r="B598" s="16" t="str">
        <f t="shared" ca="1" si="123"/>
        <v>Hidden Lines</v>
      </c>
      <c r="C598" s="127" t="str">
        <f t="shared" ca="1" si="115"/>
        <v/>
      </c>
      <c r="D598" s="17" t="str">
        <f t="shared" ca="1" si="122"/>
        <v/>
      </c>
      <c r="E598" s="172" t="str">
        <f t="shared" ca="1" si="116"/>
        <v/>
      </c>
      <c r="F598" s="130" t="str">
        <f t="shared" ca="1" si="121"/>
        <v/>
      </c>
      <c r="G598" s="130" t="str">
        <f t="shared" ca="1" si="114"/>
        <v>RampsHidden Lines</v>
      </c>
      <c r="H598" s="30"/>
      <c r="I598" s="30"/>
      <c r="J598" s="31"/>
      <c r="K598" s="31" t="str">
        <f t="shared" ca="1" si="117"/>
        <v/>
      </c>
      <c r="L598" s="168" t="str">
        <f t="shared" ca="1" si="118"/>
        <v/>
      </c>
      <c r="M598" s="169" t="str">
        <f t="shared" ca="1" si="119"/>
        <v/>
      </c>
      <c r="N598" s="170" t="str">
        <f t="shared" ca="1" si="120"/>
        <v/>
      </c>
    </row>
    <row r="599" spans="1:14" x14ac:dyDescent="0.25">
      <c r="A599" s="15" t="str">
        <f t="shared" ca="1" si="123"/>
        <v>Ramps</v>
      </c>
      <c r="B599" s="16" t="str">
        <f t="shared" ca="1" si="123"/>
        <v>Incomplete ramps</v>
      </c>
      <c r="C599" s="127" t="str">
        <f t="shared" ca="1" si="115"/>
        <v>IfcRamp</v>
      </c>
      <c r="D599" s="17" t="str">
        <f t="shared" ca="1" si="122"/>
        <v/>
      </c>
      <c r="E599" s="172" t="str">
        <f t="shared" ca="1" si="116"/>
        <v>&gt;&gt;</v>
      </c>
      <c r="F599" s="130" t="str">
        <f t="shared" ca="1" si="121"/>
        <v>IfcRamp</v>
      </c>
      <c r="G599" s="130" t="str">
        <f t="shared" ca="1" si="114"/>
        <v>RampsIncomplete ramps</v>
      </c>
      <c r="H599" s="30"/>
      <c r="I599" s="30"/>
      <c r="J599" s="31"/>
      <c r="K599" s="31" t="str">
        <f t="shared" ca="1" si="117"/>
        <v/>
      </c>
      <c r="L599" s="168" t="str">
        <f t="shared" ca="1" si="118"/>
        <v/>
      </c>
      <c r="M599" s="169" t="str">
        <f t="shared" ca="1" si="119"/>
        <v>IfcRamp</v>
      </c>
      <c r="N599" s="170" t="str">
        <f t="shared" ca="1" si="120"/>
        <v>IfcRamp</v>
      </c>
    </row>
    <row r="600" spans="1:14" x14ac:dyDescent="0.25">
      <c r="A600" s="15" t="str">
        <f t="shared" ca="1" si="123"/>
        <v>Ramps</v>
      </c>
      <c r="B600" s="16" t="str">
        <f t="shared" ca="1" si="123"/>
        <v>Ramps Beyond Cut Line</v>
      </c>
      <c r="C600" s="127" t="str">
        <f t="shared" ca="1" si="115"/>
        <v>IfcRamp</v>
      </c>
      <c r="D600" s="17" t="str">
        <f t="shared" ca="1" si="122"/>
        <v/>
      </c>
      <c r="E600" s="172" t="str">
        <f t="shared" ca="1" si="116"/>
        <v>&gt;&gt;</v>
      </c>
      <c r="F600" s="130" t="str">
        <f t="shared" ca="1" si="121"/>
        <v>IfcRamp</v>
      </c>
      <c r="G600" s="130" t="str">
        <f t="shared" ca="1" si="114"/>
        <v>RampsRamps Beyond Cut Line</v>
      </c>
      <c r="H600" s="30"/>
      <c r="I600" s="30"/>
      <c r="J600" s="31"/>
      <c r="K600" s="31" t="str">
        <f t="shared" ca="1" si="117"/>
        <v/>
      </c>
      <c r="L600" s="168" t="str">
        <f t="shared" ca="1" si="118"/>
        <v/>
      </c>
      <c r="M600" s="169" t="str">
        <f t="shared" ca="1" si="119"/>
        <v>IfcRamp</v>
      </c>
      <c r="N600" s="170" t="str">
        <f t="shared" ca="1" si="120"/>
        <v>IfcRamp</v>
      </c>
    </row>
    <row r="601" spans="1:14" x14ac:dyDescent="0.25">
      <c r="A601" s="15" t="str">
        <f t="shared" ca="1" si="123"/>
        <v>Ramps</v>
      </c>
      <c r="B601" s="16" t="str">
        <f t="shared" ca="1" si="123"/>
        <v>Stringers</v>
      </c>
      <c r="C601" s="127" t="str">
        <f t="shared" ca="1" si="115"/>
        <v>IfcRamp</v>
      </c>
      <c r="D601" s="17" t="str">
        <f t="shared" ca="1" si="122"/>
        <v/>
      </c>
      <c r="E601" s="172" t="str">
        <f t="shared" ca="1" si="116"/>
        <v>&gt;&gt;</v>
      </c>
      <c r="F601" s="130" t="str">
        <f t="shared" ca="1" si="121"/>
        <v>IfcRamp</v>
      </c>
      <c r="G601" s="130" t="str">
        <f t="shared" ca="1" si="114"/>
        <v>RampsStringers</v>
      </c>
      <c r="H601" s="30"/>
      <c r="I601" s="30"/>
      <c r="J601" s="31"/>
      <c r="K601" s="31" t="str">
        <f t="shared" ca="1" si="117"/>
        <v/>
      </c>
      <c r="L601" s="168" t="str">
        <f t="shared" ca="1" si="118"/>
        <v/>
      </c>
      <c r="M601" s="169" t="str">
        <f t="shared" ca="1" si="119"/>
        <v>IfcRamp</v>
      </c>
      <c r="N601" s="170" t="str">
        <f t="shared" ca="1" si="120"/>
        <v>IfcRamp</v>
      </c>
    </row>
    <row r="602" spans="1:14" x14ac:dyDescent="0.25">
      <c r="A602" s="15" t="str">
        <f t="shared" ca="1" si="123"/>
        <v>Ramps</v>
      </c>
      <c r="B602" s="16" t="str">
        <f t="shared" ca="1" si="123"/>
        <v>Stringers Beyond Cut Line</v>
      </c>
      <c r="C602" s="127" t="str">
        <f t="shared" ca="1" si="115"/>
        <v>IfcRamp</v>
      </c>
      <c r="D602" s="17" t="str">
        <f t="shared" ca="1" si="122"/>
        <v/>
      </c>
      <c r="E602" s="172" t="str">
        <f t="shared" ca="1" si="116"/>
        <v>&gt;&gt;</v>
      </c>
      <c r="F602" s="130" t="str">
        <f t="shared" ca="1" si="121"/>
        <v>IfcRamp</v>
      </c>
      <c r="G602" s="130" t="str">
        <f t="shared" ca="1" si="114"/>
        <v>RampsStringers Beyond Cut Line</v>
      </c>
      <c r="H602" s="30"/>
      <c r="I602" s="30"/>
      <c r="J602" s="31"/>
      <c r="K602" s="31" t="str">
        <f t="shared" ca="1" si="117"/>
        <v/>
      </c>
      <c r="L602" s="168" t="str">
        <f t="shared" ca="1" si="118"/>
        <v/>
      </c>
      <c r="M602" s="169" t="str">
        <f t="shared" ca="1" si="119"/>
        <v>IfcRamp</v>
      </c>
      <c r="N602" s="170" t="str">
        <f t="shared" ca="1" si="120"/>
        <v>IfcRamp</v>
      </c>
    </row>
    <row r="603" spans="1:14" x14ac:dyDescent="0.25">
      <c r="A603" s="15" t="str">
        <f t="shared" ca="1" si="123"/>
        <v>Ramps</v>
      </c>
      <c r="B603" s="16" t="str">
        <f t="shared" ca="1" si="123"/>
        <v>Up Arrow</v>
      </c>
      <c r="C603" s="127" t="str">
        <f t="shared" ca="1" si="115"/>
        <v>IfcRamp</v>
      </c>
      <c r="D603" s="17" t="str">
        <f t="shared" ca="1" si="122"/>
        <v/>
      </c>
      <c r="E603" s="172" t="str">
        <f t="shared" ca="1" si="116"/>
        <v>&gt;&gt;</v>
      </c>
      <c r="F603" s="130" t="str">
        <f t="shared" ca="1" si="121"/>
        <v>IfcRamp</v>
      </c>
      <c r="G603" s="130" t="str">
        <f t="shared" ca="1" si="114"/>
        <v>RampsUp Arrow</v>
      </c>
      <c r="H603" s="30"/>
      <c r="I603" s="30"/>
      <c r="J603" s="31"/>
      <c r="K603" s="31" t="str">
        <f t="shared" ca="1" si="117"/>
        <v/>
      </c>
      <c r="L603" s="168" t="str">
        <f t="shared" ca="1" si="118"/>
        <v/>
      </c>
      <c r="M603" s="169" t="str">
        <f t="shared" ca="1" si="119"/>
        <v>IfcRamp</v>
      </c>
      <c r="N603" s="170" t="str">
        <f t="shared" ca="1" si="120"/>
        <v>IfcRamp</v>
      </c>
    </row>
    <row r="604" spans="1:14" x14ac:dyDescent="0.25">
      <c r="A604" s="15" t="str">
        <f t="shared" ca="1" si="123"/>
        <v>Ramps</v>
      </c>
      <c r="B604" s="16" t="str">
        <f t="shared" ca="1" si="123"/>
        <v>UP text</v>
      </c>
      <c r="C604" s="127" t="str">
        <f t="shared" ca="1" si="115"/>
        <v>IfcRamp</v>
      </c>
      <c r="D604" s="17" t="str">
        <f t="shared" ca="1" si="122"/>
        <v/>
      </c>
      <c r="E604" s="172" t="str">
        <f t="shared" ca="1" si="116"/>
        <v>&gt;&gt;</v>
      </c>
      <c r="F604" s="130" t="str">
        <f t="shared" ca="1" si="121"/>
        <v>IfcRamp</v>
      </c>
      <c r="G604" s="130" t="str">
        <f t="shared" ca="1" si="114"/>
        <v>RampsUP text</v>
      </c>
      <c r="H604" s="30"/>
      <c r="I604" s="30"/>
      <c r="J604" s="31"/>
      <c r="K604" s="31" t="str">
        <f t="shared" ca="1" si="117"/>
        <v/>
      </c>
      <c r="L604" s="168" t="str">
        <f t="shared" ca="1" si="118"/>
        <v/>
      </c>
      <c r="M604" s="169" t="str">
        <f t="shared" ca="1" si="119"/>
        <v>IfcRamp</v>
      </c>
      <c r="N604" s="170" t="str">
        <f t="shared" ca="1" si="120"/>
        <v>IfcRamp</v>
      </c>
    </row>
    <row r="605" spans="1:14" x14ac:dyDescent="0.25">
      <c r="A605" s="15" t="str">
        <f t="shared" ca="1" si="123"/>
        <v>Raster Images</v>
      </c>
      <c r="B605" s="16">
        <f t="shared" ca="1" si="123"/>
        <v>0</v>
      </c>
      <c r="C605" s="127" t="str">
        <f t="shared" ca="1" si="115"/>
        <v>Not Exported</v>
      </c>
      <c r="D605" s="17" t="str">
        <f t="shared" ca="1" si="122"/>
        <v/>
      </c>
      <c r="E605" s="172" t="str">
        <f t="shared" ca="1" si="116"/>
        <v/>
      </c>
      <c r="F605" s="130" t="str">
        <f t="shared" ca="1" si="121"/>
        <v>Not Exported</v>
      </c>
      <c r="G605" s="130" t="str">
        <f t="shared" ca="1" si="114"/>
        <v>Raster Images</v>
      </c>
      <c r="H605" s="30"/>
      <c r="I605" s="30"/>
      <c r="J605" s="31"/>
      <c r="K605" s="31" t="str">
        <f t="shared" ca="1" si="117"/>
        <v/>
      </c>
      <c r="L605" s="168" t="str">
        <f t="shared" ca="1" si="118"/>
        <v/>
      </c>
      <c r="M605" s="169" t="str">
        <f t="shared" ca="1" si="119"/>
        <v>Not Exported</v>
      </c>
      <c r="N605" s="170" t="str">
        <f t="shared" ca="1" si="120"/>
        <v>Not Exported</v>
      </c>
    </row>
    <row r="606" spans="1:14" x14ac:dyDescent="0.25">
      <c r="A606" s="15" t="str">
        <f t="shared" ca="1" si="123"/>
        <v>Reference Planes</v>
      </c>
      <c r="B606" s="16">
        <f t="shared" ca="1" si="123"/>
        <v>0</v>
      </c>
      <c r="C606" s="127" t="str">
        <f t="shared" ca="1" si="115"/>
        <v>Not Exported</v>
      </c>
      <c r="D606" s="17" t="str">
        <f t="shared" ca="1" si="122"/>
        <v/>
      </c>
      <c r="E606" s="172" t="str">
        <f t="shared" ca="1" si="116"/>
        <v/>
      </c>
      <c r="F606" s="130" t="str">
        <f t="shared" ca="1" si="121"/>
        <v>Not Exported</v>
      </c>
      <c r="G606" s="130" t="str">
        <f t="shared" ca="1" si="114"/>
        <v>Reference Planes</v>
      </c>
      <c r="H606" s="30"/>
      <c r="I606" s="30"/>
      <c r="J606" s="31"/>
      <c r="K606" s="31" t="str">
        <f t="shared" ca="1" si="117"/>
        <v/>
      </c>
      <c r="L606" s="168" t="str">
        <f t="shared" ca="1" si="118"/>
        <v/>
      </c>
      <c r="M606" s="169" t="str">
        <f t="shared" ca="1" si="119"/>
        <v>Not Exported</v>
      </c>
      <c r="N606" s="170" t="str">
        <f t="shared" ca="1" si="120"/>
        <v>Not Exported</v>
      </c>
    </row>
    <row r="607" spans="1:14" x14ac:dyDescent="0.25">
      <c r="A607" s="15" t="str">
        <f t="shared" ref="A607:B626" ca="1" si="124">INDIRECT(ADDRESS(ROW(),COLUMN(),1,1,exp_user),TRUE)</f>
        <v>Roads</v>
      </c>
      <c r="B607" s="16">
        <f t="shared" ca="1" si="124"/>
        <v>0</v>
      </c>
      <c r="C607" s="127" t="str">
        <f t="shared" ca="1" si="115"/>
        <v>IfcSite</v>
      </c>
      <c r="D607" s="17" t="str">
        <f t="shared" ca="1" si="122"/>
        <v/>
      </c>
      <c r="E607" s="172" t="str">
        <f t="shared" ca="1" si="116"/>
        <v>&gt;&gt;</v>
      </c>
      <c r="F607" s="130" t="str">
        <f t="shared" ca="1" si="121"/>
        <v>IfcSite</v>
      </c>
      <c r="G607" s="130" t="str">
        <f t="shared" ca="1" si="114"/>
        <v>Roads</v>
      </c>
      <c r="H607" s="30"/>
      <c r="I607" s="30"/>
      <c r="J607" s="31"/>
      <c r="K607" s="31" t="str">
        <f t="shared" ca="1" si="117"/>
        <v/>
      </c>
      <c r="L607" s="168" t="str">
        <f t="shared" ca="1" si="118"/>
        <v/>
      </c>
      <c r="M607" s="169" t="str">
        <f t="shared" ca="1" si="119"/>
        <v>IfcSite</v>
      </c>
      <c r="N607" s="170" t="str">
        <f t="shared" ca="1" si="120"/>
        <v>IfcBuildingElementProxy</v>
      </c>
    </row>
    <row r="608" spans="1:14" x14ac:dyDescent="0.25">
      <c r="A608" s="15" t="str">
        <f t="shared" ca="1" si="124"/>
        <v>Roads</v>
      </c>
      <c r="B608" s="16" t="str">
        <f t="shared" ca="1" si="124"/>
        <v>Hidden Lines</v>
      </c>
      <c r="C608" s="127" t="str">
        <f t="shared" ca="1" si="115"/>
        <v/>
      </c>
      <c r="D608" s="17" t="str">
        <f t="shared" ca="1" si="122"/>
        <v/>
      </c>
      <c r="E608" s="172" t="str">
        <f t="shared" ca="1" si="116"/>
        <v/>
      </c>
      <c r="F608" s="130" t="str">
        <f t="shared" ca="1" si="121"/>
        <v/>
      </c>
      <c r="G608" s="130" t="str">
        <f t="shared" ca="1" si="114"/>
        <v>RoadsHidden Lines</v>
      </c>
      <c r="H608" s="30"/>
      <c r="I608" s="30"/>
      <c r="J608" s="31"/>
      <c r="K608" s="31" t="str">
        <f t="shared" ca="1" si="117"/>
        <v/>
      </c>
      <c r="L608" s="168" t="str">
        <f t="shared" ca="1" si="118"/>
        <v/>
      </c>
      <c r="M608" s="169" t="str">
        <f t="shared" ca="1" si="119"/>
        <v/>
      </c>
      <c r="N608" s="170" t="str">
        <f t="shared" ca="1" si="120"/>
        <v/>
      </c>
    </row>
    <row r="609" spans="1:14" x14ac:dyDescent="0.25">
      <c r="A609" s="15" t="str">
        <f t="shared" ca="1" si="124"/>
        <v>Roof Tags</v>
      </c>
      <c r="B609" s="16">
        <f t="shared" ca="1" si="124"/>
        <v>0</v>
      </c>
      <c r="C609" s="127" t="str">
        <f t="shared" ca="1" si="115"/>
        <v>Not Exported</v>
      </c>
      <c r="D609" s="17" t="str">
        <f t="shared" ca="1" si="122"/>
        <v/>
      </c>
      <c r="E609" s="172" t="str">
        <f t="shared" ca="1" si="116"/>
        <v/>
      </c>
      <c r="F609" s="130" t="str">
        <f t="shared" ca="1" si="121"/>
        <v>Not Exported</v>
      </c>
      <c r="G609" s="130" t="str">
        <f t="shared" ca="1" si="114"/>
        <v>Roof Tags</v>
      </c>
      <c r="H609" s="30"/>
      <c r="I609" s="30"/>
      <c r="J609" s="31"/>
      <c r="K609" s="31" t="str">
        <f t="shared" ca="1" si="117"/>
        <v/>
      </c>
      <c r="L609" s="168" t="str">
        <f t="shared" ca="1" si="118"/>
        <v>Not Exported</v>
      </c>
      <c r="M609" s="169" t="str">
        <f t="shared" ca="1" si="119"/>
        <v>Not Exported</v>
      </c>
      <c r="N609" s="170" t="str">
        <f t="shared" ca="1" si="120"/>
        <v>Not Exported</v>
      </c>
    </row>
    <row r="610" spans="1:14" x14ac:dyDescent="0.25">
      <c r="A610" s="15" t="str">
        <f t="shared" ca="1" si="124"/>
        <v>Roofs</v>
      </c>
      <c r="B610" s="16">
        <f t="shared" ca="1" si="124"/>
        <v>0</v>
      </c>
      <c r="C610" s="127" t="str">
        <f t="shared" ca="1" si="115"/>
        <v>IfcRoof</v>
      </c>
      <c r="D610" s="17" t="str">
        <f t="shared" ca="1" si="122"/>
        <v/>
      </c>
      <c r="E610" s="172" t="str">
        <f t="shared" ca="1" si="116"/>
        <v>&gt;&gt;</v>
      </c>
      <c r="F610" s="130" t="str">
        <f t="shared" ca="1" si="121"/>
        <v>IfcRoof</v>
      </c>
      <c r="G610" s="130" t="str">
        <f t="shared" ca="1" si="114"/>
        <v>Roofs</v>
      </c>
      <c r="H610" s="30"/>
      <c r="I610" s="30"/>
      <c r="J610" s="31"/>
      <c r="K610" s="31" t="str">
        <f t="shared" ca="1" si="117"/>
        <v/>
      </c>
      <c r="L610" s="168" t="str">
        <f t="shared" ca="1" si="118"/>
        <v/>
      </c>
      <c r="M610" s="169" t="str">
        <f t="shared" ca="1" si="119"/>
        <v>IfcRoof</v>
      </c>
      <c r="N610" s="170" t="str">
        <f t="shared" ca="1" si="120"/>
        <v>IfcRoof</v>
      </c>
    </row>
    <row r="611" spans="1:14" x14ac:dyDescent="0.25">
      <c r="A611" s="15" t="str">
        <f t="shared" ca="1" si="124"/>
        <v>Roofs</v>
      </c>
      <c r="B611" s="16" t="str">
        <f t="shared" ca="1" si="124"/>
        <v>Common Edges</v>
      </c>
      <c r="C611" s="127" t="str">
        <f t="shared" ca="1" si="115"/>
        <v/>
      </c>
      <c r="D611" s="17" t="str">
        <f t="shared" ca="1" si="122"/>
        <v/>
      </c>
      <c r="E611" s="172" t="str">
        <f t="shared" ca="1" si="116"/>
        <v/>
      </c>
      <c r="F611" s="130" t="str">
        <f t="shared" ca="1" si="121"/>
        <v/>
      </c>
      <c r="G611" s="130" t="str">
        <f t="shared" ca="1" si="114"/>
        <v>RoofsCommon Edges</v>
      </c>
      <c r="H611" s="30"/>
      <c r="I611" s="30"/>
      <c r="J611" s="31"/>
      <c r="K611" s="31" t="str">
        <f t="shared" ca="1" si="117"/>
        <v/>
      </c>
      <c r="L611" s="168" t="str">
        <f t="shared" ca="1" si="118"/>
        <v/>
      </c>
      <c r="M611" s="169" t="str">
        <f t="shared" ca="1" si="119"/>
        <v/>
      </c>
      <c r="N611" s="170" t="str">
        <f t="shared" ca="1" si="120"/>
        <v/>
      </c>
    </row>
    <row r="612" spans="1:14" x14ac:dyDescent="0.25">
      <c r="A612" s="15" t="str">
        <f t="shared" ca="1" si="124"/>
        <v>Roofs</v>
      </c>
      <c r="B612" s="16" t="str">
        <f t="shared" ca="1" si="124"/>
        <v>Curtain Roof Grids</v>
      </c>
      <c r="C612" s="127" t="str">
        <f t="shared" ca="1" si="115"/>
        <v>IfcRoof</v>
      </c>
      <c r="D612" s="17" t="str">
        <f t="shared" ca="1" si="122"/>
        <v/>
      </c>
      <c r="E612" s="172" t="str">
        <f t="shared" ca="1" si="116"/>
        <v>&gt;&gt;</v>
      </c>
      <c r="F612" s="130" t="str">
        <f t="shared" ca="1" si="121"/>
        <v>IfcRoof</v>
      </c>
      <c r="G612" s="130" t="str">
        <f t="shared" ca="1" si="114"/>
        <v>RoofsCurtain Roof Grids</v>
      </c>
      <c r="H612" s="30"/>
      <c r="I612" s="30"/>
      <c r="J612" s="31"/>
      <c r="K612" s="31" t="str">
        <f t="shared" ca="1" si="117"/>
        <v/>
      </c>
      <c r="L612" s="168" t="str">
        <f t="shared" ca="1" si="118"/>
        <v/>
      </c>
      <c r="M612" s="169" t="str">
        <f t="shared" ca="1" si="119"/>
        <v>IfcRoof</v>
      </c>
      <c r="N612" s="170" t="str">
        <f t="shared" ca="1" si="120"/>
        <v>IfcRoof</v>
      </c>
    </row>
    <row r="613" spans="1:14" x14ac:dyDescent="0.25">
      <c r="A613" s="15" t="str">
        <f t="shared" ca="1" si="124"/>
        <v>Roofs</v>
      </c>
      <c r="B613" s="16" t="str">
        <f t="shared" ca="1" si="124"/>
        <v>Cut Pattern</v>
      </c>
      <c r="C613" s="127" t="str">
        <f t="shared" ca="1" si="115"/>
        <v/>
      </c>
      <c r="D613" s="17" t="str">
        <f t="shared" ca="1" si="122"/>
        <v/>
      </c>
      <c r="E613" s="172" t="str">
        <f t="shared" ca="1" si="116"/>
        <v/>
      </c>
      <c r="F613" s="130" t="str">
        <f t="shared" ca="1" si="121"/>
        <v/>
      </c>
      <c r="G613" s="130" t="str">
        <f t="shared" ca="1" si="114"/>
        <v>RoofsCut Pattern</v>
      </c>
      <c r="H613" s="30"/>
      <c r="I613" s="30"/>
      <c r="J613" s="31"/>
      <c r="K613" s="31" t="str">
        <f t="shared" ca="1" si="117"/>
        <v/>
      </c>
      <c r="L613" s="168" t="str">
        <f t="shared" ca="1" si="118"/>
        <v/>
      </c>
      <c r="M613" s="169" t="str">
        <f t="shared" ca="1" si="119"/>
        <v/>
      </c>
      <c r="N613" s="170" t="str">
        <f t="shared" ca="1" si="120"/>
        <v/>
      </c>
    </row>
    <row r="614" spans="1:14" x14ac:dyDescent="0.25">
      <c r="A614" s="15" t="str">
        <f t="shared" ca="1" si="124"/>
        <v>Roofs</v>
      </c>
      <c r="B614" s="16" t="str">
        <f t="shared" ca="1" si="124"/>
        <v>Fascias</v>
      </c>
      <c r="C614" s="127" t="str">
        <f t="shared" ca="1" si="115"/>
        <v>IfcRoof</v>
      </c>
      <c r="D614" s="17" t="str">
        <f t="shared" ca="1" si="122"/>
        <v/>
      </c>
      <c r="E614" s="172" t="str">
        <f t="shared" ca="1" si="116"/>
        <v>&gt;&gt;</v>
      </c>
      <c r="F614" s="130" t="str">
        <f t="shared" ca="1" si="121"/>
        <v>IfcRoof</v>
      </c>
      <c r="G614" s="130" t="str">
        <f t="shared" ca="1" si="114"/>
        <v>RoofsFascias</v>
      </c>
      <c r="H614" s="30"/>
      <c r="I614" s="30"/>
      <c r="J614" s="31"/>
      <c r="K614" s="31" t="str">
        <f t="shared" ca="1" si="117"/>
        <v/>
      </c>
      <c r="L614" s="168" t="str">
        <f t="shared" ca="1" si="118"/>
        <v/>
      </c>
      <c r="M614" s="169" t="str">
        <f t="shared" ca="1" si="119"/>
        <v>IfcRoof</v>
      </c>
      <c r="N614" s="170" t="str">
        <f t="shared" ca="1" si="120"/>
        <v>IfcRoof</v>
      </c>
    </row>
    <row r="615" spans="1:14" x14ac:dyDescent="0.25">
      <c r="A615" s="15" t="str">
        <f t="shared" ca="1" si="124"/>
        <v>Roofs</v>
      </c>
      <c r="B615" s="16" t="str">
        <f t="shared" ca="1" si="124"/>
        <v>Finish 1 [4]</v>
      </c>
      <c r="C615" s="127" t="str">
        <f t="shared" ca="1" si="115"/>
        <v/>
      </c>
      <c r="D615" s="17" t="str">
        <f t="shared" ca="1" si="122"/>
        <v/>
      </c>
      <c r="E615" s="172" t="str">
        <f t="shared" ca="1" si="116"/>
        <v/>
      </c>
      <c r="F615" s="130" t="str">
        <f t="shared" ca="1" si="121"/>
        <v/>
      </c>
      <c r="G615" s="130" t="str">
        <f t="shared" ca="1" si="114"/>
        <v>RoofsFinish 1 [4]</v>
      </c>
      <c r="H615" s="30"/>
      <c r="I615" s="30"/>
      <c r="J615" s="31"/>
      <c r="K615" s="31" t="str">
        <f t="shared" ca="1" si="117"/>
        <v/>
      </c>
      <c r="L615" s="168" t="str">
        <f t="shared" ca="1" si="118"/>
        <v/>
      </c>
      <c r="M615" s="169" t="str">
        <f t="shared" ca="1" si="119"/>
        <v/>
      </c>
      <c r="N615" s="170" t="str">
        <f t="shared" ca="1" si="120"/>
        <v/>
      </c>
    </row>
    <row r="616" spans="1:14" x14ac:dyDescent="0.25">
      <c r="A616" s="15" t="str">
        <f t="shared" ca="1" si="124"/>
        <v>Roofs</v>
      </c>
      <c r="B616" s="16" t="str">
        <f t="shared" ca="1" si="124"/>
        <v>Finish 2 [5]</v>
      </c>
      <c r="C616" s="127" t="str">
        <f t="shared" ca="1" si="115"/>
        <v/>
      </c>
      <c r="D616" s="17" t="str">
        <f t="shared" ca="1" si="122"/>
        <v/>
      </c>
      <c r="E616" s="172" t="str">
        <f t="shared" ca="1" si="116"/>
        <v/>
      </c>
      <c r="F616" s="130" t="str">
        <f t="shared" ca="1" si="121"/>
        <v/>
      </c>
      <c r="G616" s="130" t="str">
        <f t="shared" ca="1" si="114"/>
        <v>RoofsFinish 2 [5]</v>
      </c>
      <c r="H616" s="30"/>
      <c r="I616" s="30"/>
      <c r="J616" s="31"/>
      <c r="K616" s="31" t="str">
        <f t="shared" ca="1" si="117"/>
        <v/>
      </c>
      <c r="L616" s="168" t="str">
        <f t="shared" ca="1" si="118"/>
        <v/>
      </c>
      <c r="M616" s="169" t="str">
        <f t="shared" ca="1" si="119"/>
        <v/>
      </c>
      <c r="N616" s="170" t="str">
        <f t="shared" ca="1" si="120"/>
        <v/>
      </c>
    </row>
    <row r="617" spans="1:14" x14ac:dyDescent="0.25">
      <c r="A617" s="15" t="str">
        <f t="shared" ca="1" si="124"/>
        <v>Roofs</v>
      </c>
      <c r="B617" s="16" t="str">
        <f t="shared" ca="1" si="124"/>
        <v>Gutters</v>
      </c>
      <c r="C617" s="127" t="str">
        <f t="shared" ca="1" si="115"/>
        <v>IfcRoof</v>
      </c>
      <c r="D617" s="17" t="str">
        <f t="shared" ca="1" si="122"/>
        <v/>
      </c>
      <c r="E617" s="172" t="str">
        <f t="shared" ca="1" si="116"/>
        <v>&gt;&gt;</v>
      </c>
      <c r="F617" s="130" t="str">
        <f t="shared" ca="1" si="121"/>
        <v>IfcRoof</v>
      </c>
      <c r="G617" s="130" t="str">
        <f t="shared" ca="1" si="114"/>
        <v>RoofsGutters</v>
      </c>
      <c r="H617" s="30"/>
      <c r="I617" s="30"/>
      <c r="J617" s="31"/>
      <c r="K617" s="31" t="str">
        <f t="shared" ca="1" si="117"/>
        <v/>
      </c>
      <c r="L617" s="168" t="str">
        <f t="shared" ca="1" si="118"/>
        <v/>
      </c>
      <c r="M617" s="169" t="str">
        <f t="shared" ca="1" si="119"/>
        <v>IfcRoof</v>
      </c>
      <c r="N617" s="170" t="str">
        <f t="shared" ca="1" si="120"/>
        <v>IfcRoof</v>
      </c>
    </row>
    <row r="618" spans="1:14" x14ac:dyDescent="0.25">
      <c r="A618" s="15" t="str">
        <f t="shared" ca="1" si="124"/>
        <v>Roofs</v>
      </c>
      <c r="B618" s="16" t="str">
        <f t="shared" ca="1" si="124"/>
        <v>Hidden Lines</v>
      </c>
      <c r="C618" s="127" t="str">
        <f t="shared" ca="1" si="115"/>
        <v/>
      </c>
      <c r="D618" s="17" t="str">
        <f t="shared" ca="1" si="122"/>
        <v/>
      </c>
      <c r="E618" s="172" t="str">
        <f t="shared" ca="1" si="116"/>
        <v/>
      </c>
      <c r="F618" s="130" t="str">
        <f t="shared" ca="1" si="121"/>
        <v/>
      </c>
      <c r="G618" s="130" t="str">
        <f t="shared" ca="1" si="114"/>
        <v>RoofsHidden Lines</v>
      </c>
      <c r="H618" s="30"/>
      <c r="I618" s="30"/>
      <c r="J618" s="31"/>
      <c r="K618" s="31" t="str">
        <f t="shared" ca="1" si="117"/>
        <v/>
      </c>
      <c r="L618" s="168" t="str">
        <f t="shared" ca="1" si="118"/>
        <v/>
      </c>
      <c r="M618" s="169" t="str">
        <f t="shared" ca="1" si="119"/>
        <v/>
      </c>
      <c r="N618" s="170" t="str">
        <f t="shared" ca="1" si="120"/>
        <v/>
      </c>
    </row>
    <row r="619" spans="1:14" x14ac:dyDescent="0.25">
      <c r="A619" s="15" t="str">
        <f t="shared" ca="1" si="124"/>
        <v>Roofs</v>
      </c>
      <c r="B619" s="16" t="str">
        <f t="shared" ca="1" si="124"/>
        <v>Interior Edges</v>
      </c>
      <c r="C619" s="127" t="str">
        <f t="shared" ca="1" si="115"/>
        <v/>
      </c>
      <c r="D619" s="17" t="str">
        <f t="shared" ca="1" si="122"/>
        <v/>
      </c>
      <c r="E619" s="172" t="str">
        <f t="shared" ca="1" si="116"/>
        <v/>
      </c>
      <c r="F619" s="130" t="str">
        <f t="shared" ca="1" si="121"/>
        <v/>
      </c>
      <c r="G619" s="130" t="str">
        <f t="shared" ca="1" si="114"/>
        <v>RoofsInterior Edges</v>
      </c>
      <c r="H619" s="30"/>
      <c r="I619" s="30"/>
      <c r="J619" s="31"/>
      <c r="K619" s="31" t="str">
        <f t="shared" ca="1" si="117"/>
        <v/>
      </c>
      <c r="L619" s="168" t="str">
        <f t="shared" ca="1" si="118"/>
        <v/>
      </c>
      <c r="M619" s="169" t="str">
        <f t="shared" ca="1" si="119"/>
        <v/>
      </c>
      <c r="N619" s="170" t="str">
        <f t="shared" ca="1" si="120"/>
        <v/>
      </c>
    </row>
    <row r="620" spans="1:14" x14ac:dyDescent="0.25">
      <c r="A620" s="15" t="str">
        <f t="shared" ca="1" si="124"/>
        <v>Roofs</v>
      </c>
      <c r="B620" s="16" t="str">
        <f t="shared" ca="1" si="124"/>
        <v>Membrane Layer</v>
      </c>
      <c r="C620" s="127" t="str">
        <f t="shared" ca="1" si="115"/>
        <v/>
      </c>
      <c r="D620" s="17" t="str">
        <f t="shared" ca="1" si="122"/>
        <v/>
      </c>
      <c r="E620" s="172" t="str">
        <f t="shared" ca="1" si="116"/>
        <v/>
      </c>
      <c r="F620" s="130" t="str">
        <f t="shared" ca="1" si="121"/>
        <v/>
      </c>
      <c r="G620" s="130" t="str">
        <f t="shared" ca="1" si="114"/>
        <v>RoofsMembrane Layer</v>
      </c>
      <c r="H620" s="30"/>
      <c r="I620" s="30"/>
      <c r="J620" s="31"/>
      <c r="K620" s="31" t="str">
        <f t="shared" ca="1" si="117"/>
        <v/>
      </c>
      <c r="L620" s="168" t="str">
        <f t="shared" ca="1" si="118"/>
        <v/>
      </c>
      <c r="M620" s="169" t="str">
        <f t="shared" ca="1" si="119"/>
        <v/>
      </c>
      <c r="N620" s="170" t="str">
        <f t="shared" ca="1" si="120"/>
        <v/>
      </c>
    </row>
    <row r="621" spans="1:14" x14ac:dyDescent="0.25">
      <c r="A621" s="15" t="str">
        <f t="shared" ca="1" si="124"/>
        <v>Roofs</v>
      </c>
      <c r="B621" s="16" t="str">
        <f t="shared" ca="1" si="124"/>
        <v>Roof Soffits</v>
      </c>
      <c r="C621" s="127" t="str">
        <f t="shared" ca="1" si="115"/>
        <v>IfcCovering</v>
      </c>
      <c r="D621" s="17" t="str">
        <f t="shared" ca="1" si="122"/>
        <v/>
      </c>
      <c r="E621" s="172" t="str">
        <f t="shared" ca="1" si="116"/>
        <v>&gt;&gt;</v>
      </c>
      <c r="F621" s="130" t="str">
        <f t="shared" ca="1" si="121"/>
        <v>IfcCovering</v>
      </c>
      <c r="G621" s="130" t="str">
        <f t="shared" ca="1" si="114"/>
        <v>RoofsRoof Soffits</v>
      </c>
      <c r="H621" s="30"/>
      <c r="I621" s="30"/>
      <c r="J621" s="31"/>
      <c r="K621" s="31" t="str">
        <f t="shared" ca="1" si="117"/>
        <v/>
      </c>
      <c r="L621" s="168" t="str">
        <f t="shared" ca="1" si="118"/>
        <v/>
      </c>
      <c r="M621" s="169" t="str">
        <f t="shared" ca="1" si="119"/>
        <v>IfcCovering</v>
      </c>
      <c r="N621" s="170" t="str">
        <f t="shared" ca="1" si="120"/>
        <v>IfcRoof</v>
      </c>
    </row>
    <row r="622" spans="1:14" x14ac:dyDescent="0.25">
      <c r="A622" s="15" t="str">
        <f t="shared" ca="1" si="124"/>
        <v>Roofs</v>
      </c>
      <c r="B622" s="16" t="str">
        <f t="shared" ca="1" si="124"/>
        <v>Structure [1]</v>
      </c>
      <c r="C622" s="127" t="str">
        <f t="shared" ca="1" si="115"/>
        <v/>
      </c>
      <c r="D622" s="17" t="str">
        <f t="shared" ca="1" si="122"/>
        <v/>
      </c>
      <c r="E622" s="172" t="str">
        <f t="shared" ca="1" si="116"/>
        <v/>
      </c>
      <c r="F622" s="130" t="str">
        <f t="shared" ca="1" si="121"/>
        <v/>
      </c>
      <c r="G622" s="130" t="str">
        <f t="shared" ca="1" si="114"/>
        <v>RoofsStructure [1]</v>
      </c>
      <c r="H622" s="30"/>
      <c r="I622" s="30"/>
      <c r="J622" s="31"/>
      <c r="K622" s="31" t="str">
        <f t="shared" ca="1" si="117"/>
        <v/>
      </c>
      <c r="L622" s="168" t="str">
        <f t="shared" ca="1" si="118"/>
        <v/>
      </c>
      <c r="M622" s="169" t="str">
        <f t="shared" ca="1" si="119"/>
        <v/>
      </c>
      <c r="N622" s="170" t="str">
        <f t="shared" ca="1" si="120"/>
        <v/>
      </c>
    </row>
    <row r="623" spans="1:14" x14ac:dyDescent="0.25">
      <c r="A623" s="15" t="str">
        <f t="shared" ca="1" si="124"/>
        <v>Roofs</v>
      </c>
      <c r="B623" s="16" t="str">
        <f t="shared" ca="1" si="124"/>
        <v>Substrate [2]</v>
      </c>
      <c r="C623" s="127" t="str">
        <f t="shared" ca="1" si="115"/>
        <v/>
      </c>
      <c r="D623" s="17" t="str">
        <f t="shared" ca="1" si="122"/>
        <v/>
      </c>
      <c r="E623" s="172" t="str">
        <f t="shared" ca="1" si="116"/>
        <v/>
      </c>
      <c r="F623" s="130" t="str">
        <f t="shared" ca="1" si="121"/>
        <v/>
      </c>
      <c r="G623" s="130" t="str">
        <f t="shared" ca="1" si="114"/>
        <v>RoofsSubstrate [2]</v>
      </c>
      <c r="H623" s="30"/>
      <c r="I623" s="30"/>
      <c r="J623" s="31"/>
      <c r="K623" s="31" t="str">
        <f t="shared" ca="1" si="117"/>
        <v/>
      </c>
      <c r="L623" s="168" t="str">
        <f t="shared" ca="1" si="118"/>
        <v/>
      </c>
      <c r="M623" s="169" t="str">
        <f t="shared" ca="1" si="119"/>
        <v/>
      </c>
      <c r="N623" s="170" t="str">
        <f t="shared" ca="1" si="120"/>
        <v/>
      </c>
    </row>
    <row r="624" spans="1:14" x14ac:dyDescent="0.25">
      <c r="A624" s="15" t="str">
        <f t="shared" ca="1" si="124"/>
        <v>Roofs</v>
      </c>
      <c r="B624" s="16" t="str">
        <f t="shared" ca="1" si="124"/>
        <v>Surface Pattern</v>
      </c>
      <c r="C624" s="127" t="str">
        <f t="shared" ca="1" si="115"/>
        <v>IfcRoof</v>
      </c>
      <c r="D624" s="17" t="str">
        <f t="shared" ca="1" si="122"/>
        <v/>
      </c>
      <c r="E624" s="172" t="str">
        <f t="shared" ca="1" si="116"/>
        <v>&gt;&gt;</v>
      </c>
      <c r="F624" s="130" t="str">
        <f t="shared" ca="1" si="121"/>
        <v>IfcRoof</v>
      </c>
      <c r="G624" s="130" t="str">
        <f t="shared" ca="1" si="114"/>
        <v>RoofsSurface Pattern</v>
      </c>
      <c r="H624" s="30"/>
      <c r="I624" s="30"/>
      <c r="J624" s="31"/>
      <c r="K624" s="31" t="str">
        <f t="shared" ca="1" si="117"/>
        <v/>
      </c>
      <c r="L624" s="168" t="str">
        <f t="shared" ca="1" si="118"/>
        <v/>
      </c>
      <c r="M624" s="169" t="str">
        <f t="shared" ca="1" si="119"/>
        <v>IfcRoof</v>
      </c>
      <c r="N624" s="170" t="str">
        <f t="shared" ca="1" si="120"/>
        <v>IfcRoof</v>
      </c>
    </row>
    <row r="625" spans="1:14" x14ac:dyDescent="0.25">
      <c r="A625" s="15" t="str">
        <f t="shared" ca="1" si="124"/>
        <v>Roofs</v>
      </c>
      <c r="B625" s="16" t="str">
        <f t="shared" ca="1" si="124"/>
        <v>Thermal/Air Layer [3]</v>
      </c>
      <c r="C625" s="127" t="str">
        <f t="shared" ca="1" si="115"/>
        <v/>
      </c>
      <c r="D625" s="17" t="str">
        <f t="shared" ca="1" si="122"/>
        <v/>
      </c>
      <c r="E625" s="172" t="str">
        <f t="shared" ca="1" si="116"/>
        <v/>
      </c>
      <c r="F625" s="130" t="str">
        <f t="shared" ca="1" si="121"/>
        <v/>
      </c>
      <c r="G625" s="130" t="str">
        <f t="shared" ca="1" si="114"/>
        <v>RoofsThermal/Air Layer [3]</v>
      </c>
      <c r="H625" s="30"/>
      <c r="I625" s="30"/>
      <c r="J625" s="31"/>
      <c r="K625" s="31" t="str">
        <f t="shared" ca="1" si="117"/>
        <v/>
      </c>
      <c r="L625" s="168" t="str">
        <f t="shared" ca="1" si="118"/>
        <v/>
      </c>
      <c r="M625" s="169" t="str">
        <f t="shared" ca="1" si="119"/>
        <v/>
      </c>
      <c r="N625" s="170" t="str">
        <f t="shared" ca="1" si="120"/>
        <v/>
      </c>
    </row>
    <row r="626" spans="1:14" x14ac:dyDescent="0.25">
      <c r="A626" s="15" t="str">
        <f t="shared" ca="1" si="124"/>
        <v>Room Polylines</v>
      </c>
      <c r="B626" s="16">
        <f t="shared" ca="1" si="124"/>
        <v>0</v>
      </c>
      <c r="C626" s="127" t="str">
        <f t="shared" ca="1" si="115"/>
        <v>Not Exported</v>
      </c>
      <c r="D626" s="17" t="str">
        <f t="shared" ca="1" si="122"/>
        <v/>
      </c>
      <c r="E626" s="172" t="str">
        <f t="shared" ca="1" si="116"/>
        <v/>
      </c>
      <c r="F626" s="130" t="str">
        <f t="shared" ca="1" si="121"/>
        <v>Not Exported</v>
      </c>
      <c r="G626" s="130" t="str">
        <f t="shared" ca="1" si="114"/>
        <v>Room Polylines</v>
      </c>
      <c r="H626" s="30"/>
      <c r="I626" s="30"/>
      <c r="J626" s="31"/>
      <c r="K626" s="31" t="str">
        <f t="shared" ca="1" si="117"/>
        <v/>
      </c>
      <c r="L626" s="168" t="str">
        <f t="shared" ca="1" si="118"/>
        <v/>
      </c>
      <c r="M626" s="169" t="str">
        <f t="shared" ca="1" si="119"/>
        <v>Not Exported</v>
      </c>
      <c r="N626" s="170" t="str">
        <f t="shared" ca="1" si="120"/>
        <v>Not Exported</v>
      </c>
    </row>
    <row r="627" spans="1:14" x14ac:dyDescent="0.25">
      <c r="A627" s="15" t="str">
        <f t="shared" ref="A627:B646" ca="1" si="125">INDIRECT(ADDRESS(ROW(),COLUMN(),1,1,exp_user),TRUE)</f>
        <v>Room Tags</v>
      </c>
      <c r="B627" s="16">
        <f t="shared" ca="1" si="125"/>
        <v>0</v>
      </c>
      <c r="C627" s="127" t="str">
        <f t="shared" ca="1" si="115"/>
        <v>Not Exported</v>
      </c>
      <c r="D627" s="17" t="str">
        <f t="shared" ca="1" si="122"/>
        <v/>
      </c>
      <c r="E627" s="172" t="str">
        <f t="shared" ca="1" si="116"/>
        <v/>
      </c>
      <c r="F627" s="130" t="str">
        <f t="shared" ca="1" si="121"/>
        <v>Not Exported</v>
      </c>
      <c r="G627" s="130" t="str">
        <f t="shared" ca="1" si="114"/>
        <v>Room Tags</v>
      </c>
      <c r="H627" s="30"/>
      <c r="I627" s="30"/>
      <c r="J627" s="31"/>
      <c r="K627" s="31" t="str">
        <f t="shared" ca="1" si="117"/>
        <v/>
      </c>
      <c r="L627" s="168" t="str">
        <f t="shared" ca="1" si="118"/>
        <v>Not Exported</v>
      </c>
      <c r="M627" s="169" t="str">
        <f t="shared" ca="1" si="119"/>
        <v>Not Exported</v>
      </c>
      <c r="N627" s="170" t="str">
        <f t="shared" ca="1" si="120"/>
        <v>Not Exported</v>
      </c>
    </row>
    <row r="628" spans="1:14" x14ac:dyDescent="0.25">
      <c r="A628" s="15" t="str">
        <f t="shared" ca="1" si="125"/>
        <v>Rooms</v>
      </c>
      <c r="B628" s="16">
        <f t="shared" ca="1" si="125"/>
        <v>0</v>
      </c>
      <c r="C628" s="127" t="str">
        <f t="shared" ca="1" si="115"/>
        <v>IfcSpace</v>
      </c>
      <c r="D628" s="17" t="str">
        <f t="shared" ca="1" si="122"/>
        <v/>
      </c>
      <c r="E628" s="172" t="str">
        <f t="shared" ca="1" si="116"/>
        <v>&gt;&gt;</v>
      </c>
      <c r="F628" s="130" t="str">
        <f t="shared" ca="1" si="121"/>
        <v>IfcSpace</v>
      </c>
      <c r="G628" s="130" t="str">
        <f t="shared" ca="1" si="114"/>
        <v>Rooms</v>
      </c>
      <c r="H628" s="30"/>
      <c r="I628" s="30"/>
      <c r="J628" s="31"/>
      <c r="K628" s="31" t="str">
        <f t="shared" ca="1" si="117"/>
        <v/>
      </c>
      <c r="L628" s="168" t="str">
        <f t="shared" ca="1" si="118"/>
        <v/>
      </c>
      <c r="M628" s="169" t="str">
        <f t="shared" ca="1" si="119"/>
        <v>IfcSpace</v>
      </c>
      <c r="N628" s="170" t="str">
        <f t="shared" ca="1" si="120"/>
        <v>IfcSpace</v>
      </c>
    </row>
    <row r="629" spans="1:14" x14ac:dyDescent="0.25">
      <c r="A629" s="15" t="str">
        <f t="shared" ca="1" si="125"/>
        <v>Rooms</v>
      </c>
      <c r="B629" s="16" t="str">
        <f t="shared" ca="1" si="125"/>
        <v>Color Fill</v>
      </c>
      <c r="C629" s="127" t="str">
        <f t="shared" ca="1" si="115"/>
        <v/>
      </c>
      <c r="D629" s="17" t="str">
        <f t="shared" ca="1" si="122"/>
        <v/>
      </c>
      <c r="E629" s="172" t="str">
        <f t="shared" ca="1" si="116"/>
        <v/>
      </c>
      <c r="F629" s="130" t="str">
        <f t="shared" ca="1" si="121"/>
        <v/>
      </c>
      <c r="G629" s="130" t="str">
        <f t="shared" ca="1" si="114"/>
        <v>RoomsColor Fill</v>
      </c>
      <c r="H629" s="30"/>
      <c r="I629" s="30"/>
      <c r="J629" s="31"/>
      <c r="K629" s="31" t="str">
        <f t="shared" ca="1" si="117"/>
        <v/>
      </c>
      <c r="L629" s="168" t="str">
        <f t="shared" ca="1" si="118"/>
        <v/>
      </c>
      <c r="M629" s="169" t="str">
        <f t="shared" ca="1" si="119"/>
        <v/>
      </c>
      <c r="N629" s="170" t="str">
        <f t="shared" ca="1" si="120"/>
        <v/>
      </c>
    </row>
    <row r="630" spans="1:14" x14ac:dyDescent="0.25">
      <c r="A630" s="15" t="str">
        <f t="shared" ca="1" si="125"/>
        <v>Rooms</v>
      </c>
      <c r="B630" s="16" t="str">
        <f t="shared" ca="1" si="125"/>
        <v>Interior Fill</v>
      </c>
      <c r="C630" s="127" t="str">
        <f t="shared" ca="1" si="115"/>
        <v/>
      </c>
      <c r="D630" s="17" t="str">
        <f t="shared" ca="1" si="122"/>
        <v/>
      </c>
      <c r="E630" s="172" t="str">
        <f t="shared" ca="1" si="116"/>
        <v/>
      </c>
      <c r="F630" s="130" t="str">
        <f t="shared" ca="1" si="121"/>
        <v/>
      </c>
      <c r="G630" s="130" t="str">
        <f t="shared" ca="1" si="114"/>
        <v>RoomsInterior Fill</v>
      </c>
      <c r="H630" s="30"/>
      <c r="I630" s="30"/>
      <c r="J630" s="31"/>
      <c r="K630" s="31" t="str">
        <f t="shared" ca="1" si="117"/>
        <v/>
      </c>
      <c r="L630" s="168" t="str">
        <f t="shared" ca="1" si="118"/>
        <v/>
      </c>
      <c r="M630" s="169" t="str">
        <f t="shared" ca="1" si="119"/>
        <v/>
      </c>
      <c r="N630" s="170" t="str">
        <f t="shared" ca="1" si="120"/>
        <v/>
      </c>
    </row>
    <row r="631" spans="1:14" x14ac:dyDescent="0.25">
      <c r="A631" s="15" t="str">
        <f t="shared" ca="1" si="125"/>
        <v>Rooms</v>
      </c>
      <c r="B631" s="16" t="str">
        <f t="shared" ca="1" si="125"/>
        <v>Reference</v>
      </c>
      <c r="C631" s="127" t="str">
        <f t="shared" ca="1" si="115"/>
        <v/>
      </c>
      <c r="D631" s="17" t="str">
        <f t="shared" ca="1" si="122"/>
        <v/>
      </c>
      <c r="E631" s="172" t="str">
        <f t="shared" ca="1" si="116"/>
        <v/>
      </c>
      <c r="F631" s="130" t="str">
        <f t="shared" ca="1" si="121"/>
        <v/>
      </c>
      <c r="G631" s="130" t="str">
        <f t="shared" ca="1" si="114"/>
        <v>RoomsReference</v>
      </c>
      <c r="H631" s="30"/>
      <c r="I631" s="30"/>
      <c r="J631" s="31"/>
      <c r="K631" s="31" t="str">
        <f t="shared" ca="1" si="117"/>
        <v/>
      </c>
      <c r="L631" s="168" t="str">
        <f t="shared" ca="1" si="118"/>
        <v/>
      </c>
      <c r="M631" s="169" t="str">
        <f t="shared" ca="1" si="119"/>
        <v/>
      </c>
      <c r="N631" s="170" t="str">
        <f t="shared" ca="1" si="120"/>
        <v/>
      </c>
    </row>
    <row r="632" spans="1:14" x14ac:dyDescent="0.25">
      <c r="A632" s="15" t="str">
        <f t="shared" ca="1" si="125"/>
        <v>Ruled Curtain System</v>
      </c>
      <c r="B632" s="16">
        <f t="shared" ca="1" si="125"/>
        <v>0</v>
      </c>
      <c r="C632" s="127" t="str">
        <f t="shared" ca="1" si="115"/>
        <v>IfcCurtainWall</v>
      </c>
      <c r="D632" s="17" t="str">
        <f t="shared" ca="1" si="122"/>
        <v/>
      </c>
      <c r="E632" s="172" t="str">
        <f t="shared" ca="1" si="116"/>
        <v>&gt;&gt;</v>
      </c>
      <c r="F632" s="130" t="str">
        <f t="shared" ca="1" si="121"/>
        <v>IfcCurtainWall</v>
      </c>
      <c r="G632" s="130" t="str">
        <f t="shared" ca="1" si="114"/>
        <v>Ruled Curtain System</v>
      </c>
      <c r="H632" s="30"/>
      <c r="I632" s="30"/>
      <c r="J632" s="31"/>
      <c r="K632" s="31" t="str">
        <f t="shared" ca="1" si="117"/>
        <v/>
      </c>
      <c r="L632" s="168" t="str">
        <f t="shared" ca="1" si="118"/>
        <v/>
      </c>
      <c r="M632" s="169" t="str">
        <f t="shared" ca="1" si="119"/>
        <v>IfcCurtainWall</v>
      </c>
      <c r="N632" s="170" t="str">
        <f t="shared" ca="1" si="120"/>
        <v>IfcCurtainWall</v>
      </c>
    </row>
    <row r="633" spans="1:14" x14ac:dyDescent="0.25">
      <c r="A633" s="15" t="str">
        <f t="shared" ca="1" si="125"/>
        <v>Schedule Graphics</v>
      </c>
      <c r="B633" s="16">
        <f t="shared" ca="1" si="125"/>
        <v>0</v>
      </c>
      <c r="C633" s="127" t="str">
        <f t="shared" ca="1" si="115"/>
        <v>Not Exported</v>
      </c>
      <c r="D633" s="17" t="str">
        <f t="shared" ca="1" si="122"/>
        <v/>
      </c>
      <c r="E633" s="172" t="str">
        <f t="shared" ca="1" si="116"/>
        <v/>
      </c>
      <c r="F633" s="130" t="str">
        <f t="shared" ca="1" si="121"/>
        <v>Not Exported</v>
      </c>
      <c r="G633" s="130" t="str">
        <f t="shared" ca="1" si="114"/>
        <v>Schedule Graphics</v>
      </c>
      <c r="H633" s="30"/>
      <c r="I633" s="30"/>
      <c r="J633" s="31"/>
      <c r="K633" s="31" t="str">
        <f t="shared" ca="1" si="117"/>
        <v/>
      </c>
      <c r="L633" s="168" t="str">
        <f t="shared" ca="1" si="118"/>
        <v/>
      </c>
      <c r="M633" s="169" t="str">
        <f t="shared" ca="1" si="119"/>
        <v>Not Exported</v>
      </c>
      <c r="N633" s="170" t="str">
        <f t="shared" ca="1" si="120"/>
        <v>Not Exported</v>
      </c>
    </row>
    <row r="634" spans="1:14" x14ac:dyDescent="0.25">
      <c r="A634" s="15" t="str">
        <f t="shared" ca="1" si="125"/>
        <v>Scope Boxes</v>
      </c>
      <c r="B634" s="16">
        <f t="shared" ca="1" si="125"/>
        <v>0</v>
      </c>
      <c r="C634" s="127" t="str">
        <f t="shared" ca="1" si="115"/>
        <v>Not Exported</v>
      </c>
      <c r="D634" s="17" t="str">
        <f t="shared" ca="1" si="122"/>
        <v/>
      </c>
      <c r="E634" s="172" t="str">
        <f t="shared" ca="1" si="116"/>
        <v/>
      </c>
      <c r="F634" s="130" t="str">
        <f t="shared" ca="1" si="121"/>
        <v>Not Exported</v>
      </c>
      <c r="G634" s="130" t="str">
        <f t="shared" ca="1" si="114"/>
        <v>Scope Boxes</v>
      </c>
      <c r="H634" s="30"/>
      <c r="I634" s="30"/>
      <c r="J634" s="31"/>
      <c r="K634" s="31" t="str">
        <f t="shared" ca="1" si="117"/>
        <v/>
      </c>
      <c r="L634" s="168" t="str">
        <f t="shared" ca="1" si="118"/>
        <v/>
      </c>
      <c r="M634" s="169" t="str">
        <f t="shared" ca="1" si="119"/>
        <v>Not Exported</v>
      </c>
      <c r="N634" s="170" t="str">
        <f t="shared" ca="1" si="120"/>
        <v>Not Exported</v>
      </c>
    </row>
    <row r="635" spans="1:14" x14ac:dyDescent="0.25">
      <c r="A635" s="15" t="str">
        <f t="shared" ca="1" si="125"/>
        <v>Sections</v>
      </c>
      <c r="B635" s="16">
        <f t="shared" ca="1" si="125"/>
        <v>0</v>
      </c>
      <c r="C635" s="127" t="str">
        <f t="shared" ca="1" si="115"/>
        <v>Not Exported</v>
      </c>
      <c r="D635" s="17" t="str">
        <f t="shared" ca="1" si="122"/>
        <v/>
      </c>
      <c r="E635" s="172" t="str">
        <f t="shared" ca="1" si="116"/>
        <v/>
      </c>
      <c r="F635" s="130" t="str">
        <f t="shared" ca="1" si="121"/>
        <v>Not Exported</v>
      </c>
      <c r="G635" s="130" t="str">
        <f t="shared" ca="1" si="114"/>
        <v>Sections</v>
      </c>
      <c r="H635" s="30"/>
      <c r="I635" s="30"/>
      <c r="J635" s="31"/>
      <c r="K635" s="31" t="str">
        <f t="shared" ca="1" si="117"/>
        <v/>
      </c>
      <c r="L635" s="168" t="str">
        <f t="shared" ca="1" si="118"/>
        <v/>
      </c>
      <c r="M635" s="169" t="str">
        <f t="shared" ca="1" si="119"/>
        <v>Not Exported</v>
      </c>
      <c r="N635" s="170" t="str">
        <f t="shared" ca="1" si="120"/>
        <v>Not Exported</v>
      </c>
    </row>
    <row r="636" spans="1:14" x14ac:dyDescent="0.25">
      <c r="A636" s="15" t="str">
        <f t="shared" ca="1" si="125"/>
        <v>Security Devices</v>
      </c>
      <c r="B636" s="16">
        <f t="shared" ca="1" si="125"/>
        <v>0</v>
      </c>
      <c r="C636" s="127" t="str">
        <f t="shared" ca="1" si="115"/>
        <v>IfcAlarm</v>
      </c>
      <c r="D636" s="17" t="str">
        <f t="shared" ca="1" si="122"/>
        <v/>
      </c>
      <c r="E636" s="172" t="str">
        <f t="shared" ca="1" si="116"/>
        <v>&gt;&gt;</v>
      </c>
      <c r="F636" s="130" t="str">
        <f t="shared" ca="1" si="121"/>
        <v>IfcAlarm</v>
      </c>
      <c r="G636" s="130" t="str">
        <f t="shared" ca="1" si="114"/>
        <v>Security Devices</v>
      </c>
      <c r="H636" s="30"/>
      <c r="I636" s="30"/>
      <c r="J636" s="31"/>
      <c r="K636" s="31" t="str">
        <f t="shared" ca="1" si="117"/>
        <v/>
      </c>
      <c r="L636" s="168" t="str">
        <f t="shared" ca="1" si="118"/>
        <v/>
      </c>
      <c r="M636" s="169" t="str">
        <f t="shared" ca="1" si="119"/>
        <v>IfcAlarm</v>
      </c>
      <c r="N636" s="170" t="str">
        <f t="shared" ca="1" si="120"/>
        <v>IfcBuildingElementProxy</v>
      </c>
    </row>
    <row r="637" spans="1:14" x14ac:dyDescent="0.25">
      <c r="A637" s="15" t="str">
        <f t="shared" ca="1" si="125"/>
        <v>Security Devices</v>
      </c>
      <c r="B637" s="16" t="str">
        <f t="shared" ca="1" si="125"/>
        <v>Access Control Devices</v>
      </c>
      <c r="C637" s="127" t="str">
        <f t="shared" ca="1" si="115"/>
        <v>IfcAlarm</v>
      </c>
      <c r="D637" s="17" t="str">
        <f t="shared" ca="1" si="122"/>
        <v/>
      </c>
      <c r="E637" s="172" t="str">
        <f t="shared" ca="1" si="116"/>
        <v>&gt;&gt;</v>
      </c>
      <c r="F637" s="130" t="str">
        <f t="shared" ca="1" si="121"/>
        <v>IfcAlarm</v>
      </c>
      <c r="G637" s="130" t="str">
        <f t="shared" ca="1" si="114"/>
        <v>Security DevicesAccess Control Devices</v>
      </c>
      <c r="H637" s="30"/>
      <c r="I637" s="30"/>
      <c r="J637" s="31"/>
      <c r="K637" s="31" t="str">
        <f t="shared" ca="1" si="117"/>
        <v/>
      </c>
      <c r="L637" s="168" t="str">
        <f t="shared" ca="1" si="118"/>
        <v/>
      </c>
      <c r="M637" s="169" t="str">
        <f t="shared" ca="1" si="119"/>
        <v>IfcAlarm</v>
      </c>
      <c r="N637" s="170" t="str">
        <f t="shared" ca="1" si="120"/>
        <v>IfcBuildingElementProxy</v>
      </c>
    </row>
    <row r="638" spans="1:14" x14ac:dyDescent="0.25">
      <c r="A638" s="15" t="str">
        <f t="shared" ca="1" si="125"/>
        <v>Security Devices</v>
      </c>
      <c r="B638" s="16" t="str">
        <f t="shared" ca="1" si="125"/>
        <v>Bounding Boxes</v>
      </c>
      <c r="C638" s="127" t="str">
        <f t="shared" ca="1" si="115"/>
        <v>IfcAlarm</v>
      </c>
      <c r="D638" s="17" t="str">
        <f t="shared" ca="1" si="122"/>
        <v/>
      </c>
      <c r="E638" s="172" t="str">
        <f t="shared" ca="1" si="116"/>
        <v>&gt;&gt;</v>
      </c>
      <c r="F638" s="130" t="str">
        <f t="shared" ca="1" si="121"/>
        <v>IfcAlarm</v>
      </c>
      <c r="G638" s="130" t="str">
        <f t="shared" ca="1" si="114"/>
        <v>Security DevicesBounding Boxes</v>
      </c>
      <c r="H638" s="30"/>
      <c r="I638" s="30"/>
      <c r="J638" s="31"/>
      <c r="K638" s="31" t="str">
        <f t="shared" ca="1" si="117"/>
        <v/>
      </c>
      <c r="L638" s="168" t="str">
        <f t="shared" ca="1" si="118"/>
        <v/>
      </c>
      <c r="M638" s="169" t="str">
        <f t="shared" ca="1" si="119"/>
        <v>IfcAlarm</v>
      </c>
      <c r="N638" s="170" t="str">
        <f t="shared" ca="1" si="120"/>
        <v>IfcBuildingElementProxy</v>
      </c>
    </row>
    <row r="639" spans="1:14" x14ac:dyDescent="0.25">
      <c r="A639" s="15" t="str">
        <f t="shared" ca="1" si="125"/>
        <v>Security Devices</v>
      </c>
      <c r="B639" s="16" t="str">
        <f t="shared" ca="1" si="125"/>
        <v>Burglary and Escape Prevention Devices</v>
      </c>
      <c r="C639" s="127" t="str">
        <f t="shared" ca="1" si="115"/>
        <v>IfcAlarm</v>
      </c>
      <c r="D639" s="17" t="str">
        <f t="shared" ca="1" si="122"/>
        <v/>
      </c>
      <c r="E639" s="172" t="str">
        <f t="shared" ca="1" si="116"/>
        <v>&gt;&gt;</v>
      </c>
      <c r="F639" s="130" t="str">
        <f t="shared" ca="1" si="121"/>
        <v>IfcAlarm</v>
      </c>
      <c r="G639" s="130" t="str">
        <f t="shared" ca="1" si="114"/>
        <v>Security DevicesBurglary and Escape Prevention Devices</v>
      </c>
      <c r="H639" s="30"/>
      <c r="I639" s="30"/>
      <c r="J639" s="31"/>
      <c r="K639" s="31" t="str">
        <f t="shared" ca="1" si="117"/>
        <v/>
      </c>
      <c r="L639" s="168" t="str">
        <f t="shared" ca="1" si="118"/>
        <v/>
      </c>
      <c r="M639" s="169" t="str">
        <f t="shared" ca="1" si="119"/>
        <v>IfcAlarm</v>
      </c>
      <c r="N639" s="170" t="str">
        <f t="shared" ca="1" si="120"/>
        <v>IfcBuildingElementProxy</v>
      </c>
    </row>
    <row r="640" spans="1:14" x14ac:dyDescent="0.25">
      <c r="A640" s="15" t="str">
        <f t="shared" ca="1" si="125"/>
        <v>Security Devices</v>
      </c>
      <c r="B640" s="16" t="str">
        <f t="shared" ca="1" si="125"/>
        <v>Camera Surveillance Devices</v>
      </c>
      <c r="C640" s="127" t="str">
        <f t="shared" ca="1" si="115"/>
        <v>IfcAlarm</v>
      </c>
      <c r="D640" s="17" t="str">
        <f t="shared" ca="1" si="122"/>
        <v/>
      </c>
      <c r="E640" s="172" t="str">
        <f t="shared" ca="1" si="116"/>
        <v>&gt;&gt;</v>
      </c>
      <c r="F640" s="130" t="str">
        <f t="shared" ca="1" si="121"/>
        <v>IfcAlarm</v>
      </c>
      <c r="G640" s="130" t="str">
        <f t="shared" ca="1" si="114"/>
        <v>Security DevicesCamera Surveillance Devices</v>
      </c>
      <c r="H640" s="30"/>
      <c r="I640" s="30"/>
      <c r="J640" s="31"/>
      <c r="K640" s="31" t="str">
        <f t="shared" ca="1" si="117"/>
        <v/>
      </c>
      <c r="L640" s="168" t="str">
        <f t="shared" ca="1" si="118"/>
        <v/>
      </c>
      <c r="M640" s="169" t="str">
        <f t="shared" ca="1" si="119"/>
        <v>IfcAlarm</v>
      </c>
      <c r="N640" s="170" t="str">
        <f t="shared" ca="1" si="120"/>
        <v>IfcBuildingElementProxy</v>
      </c>
    </row>
    <row r="641" spans="1:14" x14ac:dyDescent="0.25">
      <c r="A641" s="15" t="str">
        <f t="shared" ca="1" si="125"/>
        <v>Security Devices</v>
      </c>
      <c r="B641" s="16" t="str">
        <f t="shared" ca="1" si="125"/>
        <v>Clearance Zones</v>
      </c>
      <c r="C641" s="127" t="str">
        <f t="shared" ca="1" si="115"/>
        <v>IfcBuildingElementProxy</v>
      </c>
      <c r="D641" s="17" t="str">
        <f t="shared" ca="1" si="122"/>
        <v/>
      </c>
      <c r="E641" s="172" t="str">
        <f t="shared" ca="1" si="116"/>
        <v>&gt;&gt;</v>
      </c>
      <c r="F641" s="130" t="str">
        <f t="shared" ca="1" si="121"/>
        <v>IfcBuildingElementProxy</v>
      </c>
      <c r="G641" s="130" t="str">
        <f t="shared" ca="1" si="114"/>
        <v>Security DevicesClearance Zones</v>
      </c>
      <c r="H641" s="30"/>
      <c r="I641" s="30"/>
      <c r="J641" s="31"/>
      <c r="K641" s="31" t="str">
        <f t="shared" ca="1" si="117"/>
        <v/>
      </c>
      <c r="L641" s="168" t="str">
        <f t="shared" ca="1" si="118"/>
        <v/>
      </c>
      <c r="M641" s="169" t="str">
        <f t="shared" ca="1" si="119"/>
        <v/>
      </c>
      <c r="N641" s="170" t="str">
        <f t="shared" ca="1" si="120"/>
        <v>IfcBuildingElementProxy</v>
      </c>
    </row>
    <row r="642" spans="1:14" x14ac:dyDescent="0.25">
      <c r="A642" s="15" t="str">
        <f t="shared" ca="1" si="125"/>
        <v>Security Devices</v>
      </c>
      <c r="B642" s="16" t="str">
        <f t="shared" ca="1" si="125"/>
        <v>Connection Zones</v>
      </c>
      <c r="C642" s="127" t="str">
        <f t="shared" ca="1" si="115"/>
        <v>IfcBuildingElementProxy</v>
      </c>
      <c r="D642" s="17" t="str">
        <f t="shared" ca="1" si="122"/>
        <v/>
      </c>
      <c r="E642" s="172" t="str">
        <f t="shared" ca="1" si="116"/>
        <v>&gt;&gt;</v>
      </c>
      <c r="F642" s="130" t="str">
        <f t="shared" ca="1" si="121"/>
        <v>IfcBuildingElementProxy</v>
      </c>
      <c r="G642" s="130" t="str">
        <f t="shared" ca="1" si="114"/>
        <v>Security DevicesConnection Zones</v>
      </c>
      <c r="H642" s="30"/>
      <c r="I642" s="30"/>
      <c r="J642" s="31"/>
      <c r="K642" s="31" t="str">
        <f t="shared" ca="1" si="117"/>
        <v/>
      </c>
      <c r="L642" s="168" t="str">
        <f t="shared" ca="1" si="118"/>
        <v/>
      </c>
      <c r="M642" s="169" t="str">
        <f t="shared" ca="1" si="119"/>
        <v/>
      </c>
      <c r="N642" s="170" t="str">
        <f t="shared" ca="1" si="120"/>
        <v>IfcBuildingElementProxy</v>
      </c>
    </row>
    <row r="643" spans="1:14" x14ac:dyDescent="0.25">
      <c r="A643" s="15" t="str">
        <f t="shared" ca="1" si="125"/>
        <v>Security Devices</v>
      </c>
      <c r="B643" s="16" t="str">
        <f t="shared" ca="1" si="125"/>
        <v>Detection Zones 1</v>
      </c>
      <c r="C643" s="127" t="str">
        <f t="shared" ca="1" si="115"/>
        <v>IfcBuildingElementProxy</v>
      </c>
      <c r="D643" s="17" t="str">
        <f t="shared" ca="1" si="122"/>
        <v/>
      </c>
      <c r="E643" s="172" t="str">
        <f t="shared" ca="1" si="116"/>
        <v>&gt;&gt;</v>
      </c>
      <c r="F643" s="130" t="str">
        <f t="shared" ca="1" si="121"/>
        <v>IfcBuildingElementProxy</v>
      </c>
      <c r="G643" s="130" t="str">
        <f t="shared" ca="1" si="114"/>
        <v>Security DevicesDetection Zones 1</v>
      </c>
      <c r="H643" s="30"/>
      <c r="I643" s="30"/>
      <c r="J643" s="31"/>
      <c r="K643" s="31" t="str">
        <f t="shared" ca="1" si="117"/>
        <v/>
      </c>
      <c r="L643" s="168" t="str">
        <f t="shared" ca="1" si="118"/>
        <v/>
      </c>
      <c r="M643" s="169" t="str">
        <f t="shared" ca="1" si="119"/>
        <v/>
      </c>
      <c r="N643" s="170" t="str">
        <f t="shared" ca="1" si="120"/>
        <v>IfcBuildingElementProxy</v>
      </c>
    </row>
    <row r="644" spans="1:14" x14ac:dyDescent="0.25">
      <c r="A644" s="15" t="str">
        <f t="shared" ca="1" si="125"/>
        <v>Security Devices</v>
      </c>
      <c r="B644" s="16" t="str">
        <f t="shared" ca="1" si="125"/>
        <v>Detection Zones 2</v>
      </c>
      <c r="C644" s="127" t="str">
        <f t="shared" ca="1" si="115"/>
        <v>IfcBuildingElementProxy</v>
      </c>
      <c r="D644" s="17" t="str">
        <f t="shared" ca="1" si="122"/>
        <v/>
      </c>
      <c r="E644" s="172" t="str">
        <f t="shared" ca="1" si="116"/>
        <v>&gt;&gt;</v>
      </c>
      <c r="F644" s="130" t="str">
        <f t="shared" ca="1" si="121"/>
        <v>IfcBuildingElementProxy</v>
      </c>
      <c r="G644" s="130" t="str">
        <f t="shared" ca="1" si="114"/>
        <v>Security DevicesDetection Zones 2</v>
      </c>
      <c r="H644" s="30"/>
      <c r="I644" s="30"/>
      <c r="J644" s="31"/>
      <c r="K644" s="31" t="str">
        <f t="shared" ca="1" si="117"/>
        <v/>
      </c>
      <c r="L644" s="168" t="str">
        <f t="shared" ca="1" si="118"/>
        <v/>
      </c>
      <c r="M644" s="169" t="str">
        <f t="shared" ca="1" si="119"/>
        <v/>
      </c>
      <c r="N644" s="170" t="str">
        <f t="shared" ca="1" si="120"/>
        <v>IfcBuildingElementProxy</v>
      </c>
    </row>
    <row r="645" spans="1:14" x14ac:dyDescent="0.25">
      <c r="A645" s="15" t="str">
        <f t="shared" ca="1" si="125"/>
        <v>Security Devices</v>
      </c>
      <c r="B645" s="16" t="str">
        <f t="shared" ca="1" si="125"/>
        <v>Detection, Max Surface</v>
      </c>
      <c r="C645" s="127" t="str">
        <f t="shared" ca="1" si="115"/>
        <v>IfcBuildingElementProxy</v>
      </c>
      <c r="D645" s="17" t="str">
        <f t="shared" ca="1" si="122"/>
        <v/>
      </c>
      <c r="E645" s="172" t="str">
        <f t="shared" ca="1" si="116"/>
        <v>&gt;&gt;</v>
      </c>
      <c r="F645" s="130" t="str">
        <f t="shared" ca="1" si="121"/>
        <v>IfcBuildingElementProxy</v>
      </c>
      <c r="G645" s="130" t="str">
        <f t="shared" ca="1" si="114"/>
        <v>Security DevicesDetection, Max Surface</v>
      </c>
      <c r="H645" s="30"/>
      <c r="I645" s="30"/>
      <c r="J645" s="31"/>
      <c r="K645" s="31" t="str">
        <f t="shared" ca="1" si="117"/>
        <v/>
      </c>
      <c r="L645" s="168" t="str">
        <f t="shared" ca="1" si="118"/>
        <v/>
      </c>
      <c r="M645" s="169" t="str">
        <f t="shared" ca="1" si="119"/>
        <v/>
      </c>
      <c r="N645" s="170" t="str">
        <f t="shared" ca="1" si="120"/>
        <v>IfcBuildingElementProxy</v>
      </c>
    </row>
    <row r="646" spans="1:14" x14ac:dyDescent="0.25">
      <c r="A646" s="15" t="str">
        <f t="shared" ca="1" si="125"/>
        <v>Security Devices</v>
      </c>
      <c r="B646" s="16" t="str">
        <f t="shared" ca="1" si="125"/>
        <v>Devices</v>
      </c>
      <c r="C646" s="127" t="str">
        <f t="shared" ca="1" si="115"/>
        <v>IfcAlarmType</v>
      </c>
      <c r="D646" s="17" t="str">
        <f t="shared" ca="1" si="122"/>
        <v/>
      </c>
      <c r="E646" s="172" t="str">
        <f t="shared" ca="1" si="116"/>
        <v>&gt;&gt;</v>
      </c>
      <c r="F646" s="130" t="str">
        <f t="shared" ca="1" si="121"/>
        <v>IfcAlarmType</v>
      </c>
      <c r="G646" s="130" t="str">
        <f t="shared" ref="G646:G709" ca="1" si="126">IF(A646&lt;&gt;0,CONCATENATE(A646,IF(B646=0,"",B646)),"")</f>
        <v>Security DevicesDevices</v>
      </c>
      <c r="H646" s="30"/>
      <c r="I646" s="30"/>
      <c r="J646" s="31"/>
      <c r="K646" s="31" t="str">
        <f t="shared" ca="1" si="117"/>
        <v/>
      </c>
      <c r="L646" s="168" t="str">
        <f t="shared" ca="1" si="118"/>
        <v/>
      </c>
      <c r="M646" s="169" t="str">
        <f t="shared" ca="1" si="119"/>
        <v>IfcAlarmType</v>
      </c>
      <c r="N646" s="170" t="str">
        <f t="shared" ca="1" si="120"/>
        <v>IfcBuildingElementProxy</v>
      </c>
    </row>
    <row r="647" spans="1:14" x14ac:dyDescent="0.25">
      <c r="A647" s="15" t="str">
        <f t="shared" ref="A647:B666" ca="1" si="127">INDIRECT(ADDRESS(ROW(),COLUMN(),1,1,exp_user),TRUE)</f>
        <v>Security Devices</v>
      </c>
      <c r="B647" s="16" t="str">
        <f t="shared" ca="1" si="127"/>
        <v>Electrical Safety Devices</v>
      </c>
      <c r="C647" s="127" t="str">
        <f t="shared" ref="C647:C710" ca="1" si="128">IF(A647=0,"",IF(H647&lt;&gt;"",H647,IF(K647=not,not,IF(L647=not,not,IF(AND(M647&lt;&gt;0,M647&lt;&gt;"",M647&lt;&gt;not),IF(NOT(ISERROR(FIND("/",M647,1))),LEFT(M647,FIND("/",M647,1)-1),M647),IF(NOT(ISERROR(FIND("/",N647,1))),LEFT(N647,FIND("/",N647,1)-1),N647))))))</f>
        <v>IfcAlarmType</v>
      </c>
      <c r="D647" s="17" t="str">
        <f t="shared" ca="1" si="122"/>
        <v/>
      </c>
      <c r="E647" s="172" t="str">
        <f t="shared" ref="E647:E710" ca="1" si="129">IF(AND(C647&lt;&gt;"",C647&lt;&gt;not,C647&lt;&gt;0),HYPERLINK(CONCATENATE(link4x0,IFERROR(VLOOKUP(C647,Entity,2,FALSE),""),link_Entity,LOWER(C647),".htm"),"&gt;&gt;"),"")</f>
        <v>&gt;&gt;</v>
      </c>
      <c r="F647" s="130" t="str">
        <f t="shared" ca="1" si="121"/>
        <v>IfcAlarmType</v>
      </c>
      <c r="G647" s="130" t="str">
        <f t="shared" ca="1" si="126"/>
        <v>Security DevicesElectrical Safety Devices</v>
      </c>
      <c r="H647" s="30"/>
      <c r="I647" s="30"/>
      <c r="J647" s="31"/>
      <c r="K647" s="31" t="str">
        <f t="shared" ref="K647:K710" ca="1" si="130">IF(AND(K646=not,A647=A646),not,IF(J647=not,not,""))</f>
        <v/>
      </c>
      <c r="L647" s="168" t="str">
        <f t="shared" ref="L647:L710" ca="1" si="131">IFERROR(VLOOKUP(A647,exp_pre_sel,HLOOKUP(pre_sel_cat,exp_pre_sel,2,FALSE),FALSE),"")</f>
        <v/>
      </c>
      <c r="M647" s="169" t="str">
        <f t="shared" ref="M647:M710" ca="1" si="132">IFERROR(CONCATENATE(VLOOKUP($G647,Export_DRS,4,FALSE),IF(VLOOKUP($G647,Export_DRS,5,FALSE)&lt;&gt;"",CONCATENATE("/",VLOOKUP($G647,Export_DRS,5,FALSE)),"")),IF(AND(Export_DRS_andSub=yes,$A647=$A646),IF(M646=0,VLOOKUP(A647,A:N,10,FALSE),M646),""))</f>
        <v>IfcAlarmType</v>
      </c>
      <c r="N647" s="170" t="str">
        <f t="shared" ref="N647:N710" ca="1" si="133">IFERROR(CONCATENATE(VLOOKUP($G647,Export_AIA,4,FALSE),IF(VLOOKUP($G647,Export_AIA,5,FALSE)&lt;&gt;"",CONCATENATE("/",VLOOKUP($G647,Export_AIA,5,FALSE)),"")),IF(AND(Export_AIA_andSub=yes,$A647=$A646),IF(N646=0,VLOOKUP(A647,A:N,10,FALSE),N646),""))</f>
        <v>IfcBuildingElementProxy</v>
      </c>
    </row>
    <row r="648" spans="1:14" x14ac:dyDescent="0.25">
      <c r="A648" s="15" t="str">
        <f t="shared" ca="1" si="127"/>
        <v>Security Devices</v>
      </c>
      <c r="B648" s="16" t="str">
        <f t="shared" ca="1" si="127"/>
        <v>Fire Safety Devices</v>
      </c>
      <c r="C648" s="127" t="str">
        <f t="shared" ca="1" si="128"/>
        <v>IfcAlarmType</v>
      </c>
      <c r="D648" s="17" t="str">
        <f t="shared" ca="1" si="122"/>
        <v/>
      </c>
      <c r="E648" s="172" t="str">
        <f t="shared" ca="1" si="129"/>
        <v>&gt;&gt;</v>
      </c>
      <c r="F648" s="130" t="str">
        <f t="shared" ref="F648:F711" ca="1" si="134">CONCATENATE(C648,IF(D648&lt;&gt;"",CONCATENATE("/",D648),""),"")</f>
        <v>IfcAlarmType</v>
      </c>
      <c r="G648" s="130" t="str">
        <f t="shared" ca="1" si="126"/>
        <v>Security DevicesFire Safety Devices</v>
      </c>
      <c r="H648" s="30"/>
      <c r="I648" s="30"/>
      <c r="J648" s="31"/>
      <c r="K648" s="31" t="str">
        <f t="shared" ca="1" si="130"/>
        <v/>
      </c>
      <c r="L648" s="168" t="str">
        <f t="shared" ca="1" si="131"/>
        <v/>
      </c>
      <c r="M648" s="169" t="str">
        <f t="shared" ca="1" si="132"/>
        <v>IfcAlarmType</v>
      </c>
      <c r="N648" s="170" t="str">
        <f t="shared" ca="1" si="133"/>
        <v>IfcBuildingElementProxy</v>
      </c>
    </row>
    <row r="649" spans="1:14" x14ac:dyDescent="0.25">
      <c r="A649" s="15" t="str">
        <f t="shared" ca="1" si="127"/>
        <v>Security Devices</v>
      </c>
      <c r="B649" s="16" t="str">
        <f t="shared" ca="1" si="127"/>
        <v>Gas Safety Devices</v>
      </c>
      <c r="C649" s="127" t="str">
        <f t="shared" ca="1" si="128"/>
        <v>IfcAlarmType</v>
      </c>
      <c r="D649" s="17" t="str">
        <f t="shared" ref="D649:D712" ca="1" si="135">IF(I649&lt;&gt;"",I649,IF(NOT(ISERROR(FIND("/",M649,1))),RIGHT(M649,LEN(M649)-FIND("/",M649,1)),IF(AND(M649="",NOT(ISERROR(FIND("/",N649,1)))),RIGHT(N649,LEN(N649)-FIND("/",N649,1)),"")))</f>
        <v/>
      </c>
      <c r="E649" s="172" t="str">
        <f t="shared" ca="1" si="129"/>
        <v>&gt;&gt;</v>
      </c>
      <c r="F649" s="130" t="str">
        <f t="shared" ca="1" si="134"/>
        <v>IfcAlarmType</v>
      </c>
      <c r="G649" s="130" t="str">
        <f t="shared" ca="1" si="126"/>
        <v>Security DevicesGas Safety Devices</v>
      </c>
      <c r="H649" s="30"/>
      <c r="I649" s="30"/>
      <c r="J649" s="31"/>
      <c r="K649" s="31" t="str">
        <f t="shared" ca="1" si="130"/>
        <v/>
      </c>
      <c r="L649" s="168" t="str">
        <f t="shared" ca="1" si="131"/>
        <v/>
      </c>
      <c r="M649" s="169" t="str">
        <f t="shared" ca="1" si="132"/>
        <v>IfcAlarmType</v>
      </c>
      <c r="N649" s="170" t="str">
        <f t="shared" ca="1" si="133"/>
        <v>IfcBuildingElementProxy</v>
      </c>
    </row>
    <row r="650" spans="1:14" x14ac:dyDescent="0.25">
      <c r="A650" s="15" t="str">
        <f t="shared" ca="1" si="127"/>
        <v>Security Devices</v>
      </c>
      <c r="B650" s="16" t="str">
        <f t="shared" ca="1" si="127"/>
        <v>Hidden Lines</v>
      </c>
      <c r="C650" s="127" t="str">
        <f t="shared" ca="1" si="128"/>
        <v>IfcAlarmType</v>
      </c>
      <c r="D650" s="17" t="str">
        <f t="shared" ca="1" si="135"/>
        <v/>
      </c>
      <c r="E650" s="172" t="str">
        <f t="shared" ca="1" si="129"/>
        <v>&gt;&gt;</v>
      </c>
      <c r="F650" s="130" t="str">
        <f t="shared" ca="1" si="134"/>
        <v>IfcAlarmType</v>
      </c>
      <c r="G650" s="130" t="str">
        <f t="shared" ca="1" si="126"/>
        <v>Security DevicesHidden Lines</v>
      </c>
      <c r="H650" s="30"/>
      <c r="I650" s="30"/>
      <c r="J650" s="31"/>
      <c r="K650" s="31" t="str">
        <f t="shared" ca="1" si="130"/>
        <v/>
      </c>
      <c r="L650" s="168" t="str">
        <f t="shared" ca="1" si="131"/>
        <v/>
      </c>
      <c r="M650" s="169" t="str">
        <f t="shared" ca="1" si="132"/>
        <v>IfcAlarmType</v>
      </c>
      <c r="N650" s="170" t="str">
        <f t="shared" ca="1" si="133"/>
        <v>IfcBuildingElementProxy</v>
      </c>
    </row>
    <row r="651" spans="1:14" x14ac:dyDescent="0.25">
      <c r="A651" s="15" t="str">
        <f t="shared" ca="1" si="127"/>
        <v>Security Devices</v>
      </c>
      <c r="B651" s="16" t="str">
        <f t="shared" ca="1" si="127"/>
        <v>Maintenance Zones</v>
      </c>
      <c r="C651" s="127" t="str">
        <f t="shared" ca="1" si="128"/>
        <v>IfcAlarmType</v>
      </c>
      <c r="D651" s="17" t="str">
        <f t="shared" ca="1" si="135"/>
        <v/>
      </c>
      <c r="E651" s="172" t="str">
        <f t="shared" ca="1" si="129"/>
        <v>&gt;&gt;</v>
      </c>
      <c r="F651" s="130" t="str">
        <f t="shared" ca="1" si="134"/>
        <v>IfcAlarmType</v>
      </c>
      <c r="G651" s="130" t="str">
        <f t="shared" ca="1" si="126"/>
        <v>Security DevicesMaintenance Zones</v>
      </c>
      <c r="H651" s="30"/>
      <c r="I651" s="30"/>
      <c r="J651" s="31"/>
      <c r="K651" s="31" t="str">
        <f t="shared" ca="1" si="130"/>
        <v/>
      </c>
      <c r="L651" s="168" t="str">
        <f t="shared" ca="1" si="131"/>
        <v/>
      </c>
      <c r="M651" s="169" t="str">
        <f t="shared" ca="1" si="132"/>
        <v>IfcAlarmType</v>
      </c>
      <c r="N651" s="170" t="str">
        <f t="shared" ca="1" si="133"/>
        <v>IfcBuildingElementProxy</v>
      </c>
    </row>
    <row r="652" spans="1:14" x14ac:dyDescent="0.25">
      <c r="A652" s="15" t="str">
        <f t="shared" ca="1" si="127"/>
        <v>Security Devices</v>
      </c>
      <c r="B652" s="16" t="str">
        <f t="shared" ca="1" si="127"/>
        <v>Placement Zones</v>
      </c>
      <c r="C652" s="127" t="str">
        <f t="shared" ca="1" si="128"/>
        <v>IfcAlarmType</v>
      </c>
      <c r="D652" s="17" t="str">
        <f t="shared" ca="1" si="135"/>
        <v/>
      </c>
      <c r="E652" s="172" t="str">
        <f t="shared" ca="1" si="129"/>
        <v>&gt;&gt;</v>
      </c>
      <c r="F652" s="130" t="str">
        <f t="shared" ca="1" si="134"/>
        <v>IfcAlarmType</v>
      </c>
      <c r="G652" s="130" t="str">
        <f t="shared" ca="1" si="126"/>
        <v>Security DevicesPlacement Zones</v>
      </c>
      <c r="H652" s="30"/>
      <c r="I652" s="30"/>
      <c r="J652" s="31"/>
      <c r="K652" s="31" t="str">
        <f t="shared" ca="1" si="130"/>
        <v/>
      </c>
      <c r="L652" s="168" t="str">
        <f t="shared" ca="1" si="131"/>
        <v/>
      </c>
      <c r="M652" s="169" t="str">
        <f t="shared" ca="1" si="132"/>
        <v>IfcAlarmType</v>
      </c>
      <c r="N652" s="170" t="str">
        <f t="shared" ca="1" si="133"/>
        <v>IfcBuildingElementProxy</v>
      </c>
    </row>
    <row r="653" spans="1:14" x14ac:dyDescent="0.25">
      <c r="A653" s="15" t="str">
        <f t="shared" ca="1" si="127"/>
        <v>Shaft Openings</v>
      </c>
      <c r="B653" s="16">
        <f t="shared" ca="1" si="127"/>
        <v>0</v>
      </c>
      <c r="C653" s="127" t="str">
        <f t="shared" ca="1" si="128"/>
        <v>IfcOpeningElement</v>
      </c>
      <c r="D653" s="17" t="str">
        <f t="shared" ca="1" si="135"/>
        <v/>
      </c>
      <c r="E653" s="172" t="str">
        <f t="shared" ca="1" si="129"/>
        <v>&gt;&gt;</v>
      </c>
      <c r="F653" s="130" t="str">
        <f t="shared" ca="1" si="134"/>
        <v>IfcOpeningElement</v>
      </c>
      <c r="G653" s="130" t="str">
        <f t="shared" ca="1" si="126"/>
        <v>Shaft Openings</v>
      </c>
      <c r="H653" s="30"/>
      <c r="I653" s="30"/>
      <c r="J653" s="31"/>
      <c r="K653" s="31" t="str">
        <f t="shared" ca="1" si="130"/>
        <v/>
      </c>
      <c r="L653" s="168" t="str">
        <f t="shared" ca="1" si="131"/>
        <v/>
      </c>
      <c r="M653" s="169" t="str">
        <f t="shared" ca="1" si="132"/>
        <v>IfcOpeningElement</v>
      </c>
      <c r="N653" s="170" t="str">
        <f t="shared" ca="1" si="133"/>
        <v>Not Exported</v>
      </c>
    </row>
    <row r="654" spans="1:14" x14ac:dyDescent="0.25">
      <c r="A654" s="15" t="str">
        <f t="shared" ca="1" si="127"/>
        <v>Shaft Openings</v>
      </c>
      <c r="B654" s="16" t="str">
        <f t="shared" ca="1" si="127"/>
        <v>Hidden Lines</v>
      </c>
      <c r="C654" s="127" t="str">
        <f t="shared" ca="1" si="128"/>
        <v>Not Exported</v>
      </c>
      <c r="D654" s="17" t="str">
        <f t="shared" ca="1" si="135"/>
        <v/>
      </c>
      <c r="E654" s="172" t="str">
        <f t="shared" ca="1" si="129"/>
        <v/>
      </c>
      <c r="F654" s="130" t="str">
        <f t="shared" ca="1" si="134"/>
        <v>Not Exported</v>
      </c>
      <c r="G654" s="130" t="str">
        <f t="shared" ca="1" si="126"/>
        <v>Shaft OpeningsHidden Lines</v>
      </c>
      <c r="H654" s="30"/>
      <c r="I654" s="30"/>
      <c r="J654" s="31"/>
      <c r="K654" s="31" t="str">
        <f t="shared" ca="1" si="130"/>
        <v/>
      </c>
      <c r="L654" s="168" t="str">
        <f t="shared" ca="1" si="131"/>
        <v/>
      </c>
      <c r="M654" s="169" t="str">
        <f t="shared" ca="1" si="132"/>
        <v>Not Exported</v>
      </c>
      <c r="N654" s="170" t="str">
        <f t="shared" ca="1" si="133"/>
        <v>Not Exported</v>
      </c>
    </row>
    <row r="655" spans="1:14" x14ac:dyDescent="0.25">
      <c r="A655" s="15" t="str">
        <f t="shared" ca="1" si="127"/>
        <v>Site</v>
      </c>
      <c r="B655" s="16">
        <f t="shared" ca="1" si="127"/>
        <v>0</v>
      </c>
      <c r="C655" s="127" t="str">
        <f t="shared" ca="1" si="128"/>
        <v>IfcSite</v>
      </c>
      <c r="D655" s="17" t="str">
        <f t="shared" ca="1" si="135"/>
        <v/>
      </c>
      <c r="E655" s="172" t="str">
        <f t="shared" ca="1" si="129"/>
        <v>&gt;&gt;</v>
      </c>
      <c r="F655" s="130" t="str">
        <f t="shared" ca="1" si="134"/>
        <v>IfcSite</v>
      </c>
      <c r="G655" s="130" t="str">
        <f t="shared" ca="1" si="126"/>
        <v>Site</v>
      </c>
      <c r="H655" s="30"/>
      <c r="I655" s="30"/>
      <c r="J655" s="31"/>
      <c r="K655" s="31" t="str">
        <f t="shared" ca="1" si="130"/>
        <v/>
      </c>
      <c r="L655" s="168" t="str">
        <f t="shared" ca="1" si="131"/>
        <v/>
      </c>
      <c r="M655" s="169" t="str">
        <f t="shared" ca="1" si="132"/>
        <v>IfcSite</v>
      </c>
      <c r="N655" s="170" t="str">
        <f t="shared" ca="1" si="133"/>
        <v>IfcSite</v>
      </c>
    </row>
    <row r="656" spans="1:14" x14ac:dyDescent="0.25">
      <c r="A656" s="15" t="str">
        <f t="shared" ca="1" si="127"/>
        <v>Site</v>
      </c>
      <c r="B656" s="16" t="str">
        <f t="shared" ca="1" si="127"/>
        <v>Bounding Boxes</v>
      </c>
      <c r="C656" s="127" t="str">
        <f t="shared" ca="1" si="128"/>
        <v>IfcSite</v>
      </c>
      <c r="D656" s="17" t="str">
        <f t="shared" ca="1" si="135"/>
        <v/>
      </c>
      <c r="E656" s="172" t="str">
        <f t="shared" ca="1" si="129"/>
        <v>&gt;&gt;</v>
      </c>
      <c r="F656" s="130" t="str">
        <f t="shared" ca="1" si="134"/>
        <v>IfcSite</v>
      </c>
      <c r="G656" s="130" t="str">
        <f t="shared" ca="1" si="126"/>
        <v>SiteBounding Boxes</v>
      </c>
      <c r="H656" s="30"/>
      <c r="I656" s="30"/>
      <c r="J656" s="31"/>
      <c r="K656" s="31" t="str">
        <f t="shared" ca="1" si="130"/>
        <v/>
      </c>
      <c r="L656" s="168" t="str">
        <f t="shared" ca="1" si="131"/>
        <v/>
      </c>
      <c r="M656" s="169" t="str">
        <f t="shared" ca="1" si="132"/>
        <v>IfcSite</v>
      </c>
      <c r="N656" s="170" t="str">
        <f t="shared" ca="1" si="133"/>
        <v>IfcSite</v>
      </c>
    </row>
    <row r="657" spans="1:14" x14ac:dyDescent="0.25">
      <c r="A657" s="15" t="str">
        <f t="shared" ca="1" si="127"/>
        <v>Site</v>
      </c>
      <c r="B657" s="16" t="str">
        <f t="shared" ca="1" si="127"/>
        <v>Clearance Zones</v>
      </c>
      <c r="C657" s="127" t="str">
        <f t="shared" ca="1" si="128"/>
        <v>IfcSite</v>
      </c>
      <c r="D657" s="17" t="str">
        <f t="shared" ca="1" si="135"/>
        <v/>
      </c>
      <c r="E657" s="172" t="str">
        <f t="shared" ca="1" si="129"/>
        <v>&gt;&gt;</v>
      </c>
      <c r="F657" s="130" t="str">
        <f t="shared" ca="1" si="134"/>
        <v>IfcSite</v>
      </c>
      <c r="G657" s="130" t="str">
        <f t="shared" ca="1" si="126"/>
        <v>SiteClearance Zones</v>
      </c>
      <c r="H657" s="30"/>
      <c r="I657" s="30"/>
      <c r="J657" s="31"/>
      <c r="K657" s="31" t="str">
        <f t="shared" ca="1" si="130"/>
        <v/>
      </c>
      <c r="L657" s="168" t="str">
        <f t="shared" ca="1" si="131"/>
        <v/>
      </c>
      <c r="M657" s="169" t="str">
        <f t="shared" ca="1" si="132"/>
        <v>IfcSite</v>
      </c>
      <c r="N657" s="170" t="str">
        <f t="shared" ca="1" si="133"/>
        <v>IfcSite</v>
      </c>
    </row>
    <row r="658" spans="1:14" x14ac:dyDescent="0.25">
      <c r="A658" s="15" t="str">
        <f t="shared" ca="1" si="127"/>
        <v>Site</v>
      </c>
      <c r="B658" s="16" t="str">
        <f t="shared" ca="1" si="127"/>
        <v>Connection Zones</v>
      </c>
      <c r="C658" s="127" t="str">
        <f t="shared" ca="1" si="128"/>
        <v>IfcSite</v>
      </c>
      <c r="D658" s="17" t="str">
        <f t="shared" ca="1" si="135"/>
        <v/>
      </c>
      <c r="E658" s="172" t="str">
        <f t="shared" ca="1" si="129"/>
        <v>&gt;&gt;</v>
      </c>
      <c r="F658" s="130" t="str">
        <f t="shared" ca="1" si="134"/>
        <v>IfcSite</v>
      </c>
      <c r="G658" s="130" t="str">
        <f t="shared" ca="1" si="126"/>
        <v>SiteConnection Zones</v>
      </c>
      <c r="H658" s="30"/>
      <c r="I658" s="30"/>
      <c r="J658" s="31"/>
      <c r="K658" s="31" t="str">
        <f t="shared" ca="1" si="130"/>
        <v/>
      </c>
      <c r="L658" s="168" t="str">
        <f t="shared" ca="1" si="131"/>
        <v/>
      </c>
      <c r="M658" s="169" t="str">
        <f t="shared" ca="1" si="132"/>
        <v>IfcSite</v>
      </c>
      <c r="N658" s="170" t="str">
        <f t="shared" ca="1" si="133"/>
        <v>IfcSite</v>
      </c>
    </row>
    <row r="659" spans="1:14" x14ac:dyDescent="0.25">
      <c r="A659" s="15" t="str">
        <f t="shared" ca="1" si="127"/>
        <v>Site</v>
      </c>
      <c r="B659" s="16" t="str">
        <f t="shared" ca="1" si="127"/>
        <v>Hard Landscaping</v>
      </c>
      <c r="C659" s="127" t="str">
        <f t="shared" ca="1" si="128"/>
        <v>IfcSite</v>
      </c>
      <c r="D659" s="17" t="str">
        <f t="shared" ca="1" si="135"/>
        <v/>
      </c>
      <c r="E659" s="172" t="str">
        <f t="shared" ca="1" si="129"/>
        <v>&gt;&gt;</v>
      </c>
      <c r="F659" s="130" t="str">
        <f t="shared" ca="1" si="134"/>
        <v>IfcSite</v>
      </c>
      <c r="G659" s="130" t="str">
        <f t="shared" ca="1" si="126"/>
        <v>SiteHard Landscaping</v>
      </c>
      <c r="H659" s="30"/>
      <c r="I659" s="30"/>
      <c r="J659" s="31"/>
      <c r="K659" s="31" t="str">
        <f t="shared" ca="1" si="130"/>
        <v/>
      </c>
      <c r="L659" s="168" t="str">
        <f t="shared" ca="1" si="131"/>
        <v/>
      </c>
      <c r="M659" s="169" t="str">
        <f t="shared" ca="1" si="132"/>
        <v>IfcSite</v>
      </c>
      <c r="N659" s="170" t="str">
        <f t="shared" ca="1" si="133"/>
        <v>IfcSite</v>
      </c>
    </row>
    <row r="660" spans="1:14" x14ac:dyDescent="0.25">
      <c r="A660" s="15" t="str">
        <f t="shared" ca="1" si="127"/>
        <v>Site</v>
      </c>
      <c r="B660" s="16" t="str">
        <f t="shared" ca="1" si="127"/>
        <v>Hidden Lines</v>
      </c>
      <c r="C660" s="127" t="str">
        <f t="shared" ca="1" si="128"/>
        <v/>
      </c>
      <c r="D660" s="17" t="str">
        <f t="shared" ca="1" si="135"/>
        <v/>
      </c>
      <c r="E660" s="172" t="str">
        <f t="shared" ca="1" si="129"/>
        <v/>
      </c>
      <c r="F660" s="130" t="str">
        <f t="shared" ca="1" si="134"/>
        <v/>
      </c>
      <c r="G660" s="130" t="str">
        <f t="shared" ca="1" si="126"/>
        <v>SiteHidden Lines</v>
      </c>
      <c r="H660" s="30"/>
      <c r="I660" s="30"/>
      <c r="J660" s="31"/>
      <c r="K660" s="31" t="str">
        <f t="shared" ca="1" si="130"/>
        <v/>
      </c>
      <c r="L660" s="168" t="str">
        <f t="shared" ca="1" si="131"/>
        <v/>
      </c>
      <c r="M660" s="169" t="str">
        <f t="shared" ca="1" si="132"/>
        <v/>
      </c>
      <c r="N660" s="170" t="str">
        <f t="shared" ca="1" si="133"/>
        <v/>
      </c>
    </row>
    <row r="661" spans="1:14" x14ac:dyDescent="0.25">
      <c r="A661" s="15" t="str">
        <f t="shared" ca="1" si="127"/>
        <v>Site</v>
      </c>
      <c r="B661" s="16" t="str">
        <f t="shared" ca="1" si="127"/>
        <v>Maintenance Zones</v>
      </c>
      <c r="C661" s="127" t="str">
        <f t="shared" ca="1" si="128"/>
        <v/>
      </c>
      <c r="D661" s="17" t="str">
        <f t="shared" ca="1" si="135"/>
        <v/>
      </c>
      <c r="E661" s="172" t="str">
        <f t="shared" ca="1" si="129"/>
        <v/>
      </c>
      <c r="F661" s="130" t="str">
        <f t="shared" ca="1" si="134"/>
        <v/>
      </c>
      <c r="G661" s="130" t="str">
        <f t="shared" ca="1" si="126"/>
        <v>SiteMaintenance Zones</v>
      </c>
      <c r="H661" s="30"/>
      <c r="I661" s="30"/>
      <c r="J661" s="31"/>
      <c r="K661" s="31" t="str">
        <f t="shared" ca="1" si="130"/>
        <v/>
      </c>
      <c r="L661" s="168" t="str">
        <f t="shared" ca="1" si="131"/>
        <v/>
      </c>
      <c r="M661" s="169" t="str">
        <f t="shared" ca="1" si="132"/>
        <v/>
      </c>
      <c r="N661" s="170" t="str">
        <f t="shared" ca="1" si="133"/>
        <v/>
      </c>
    </row>
    <row r="662" spans="1:14" x14ac:dyDescent="0.25">
      <c r="A662" s="15" t="str">
        <f t="shared" ca="1" si="127"/>
        <v>Site</v>
      </c>
      <c r="B662" s="16" t="str">
        <f t="shared" ca="1" si="127"/>
        <v>Pads</v>
      </c>
      <c r="C662" s="127" t="str">
        <f t="shared" ca="1" si="128"/>
        <v>IfcSlab</v>
      </c>
      <c r="D662" s="17" t="str">
        <f t="shared" ca="1" si="135"/>
        <v/>
      </c>
      <c r="E662" s="172" t="str">
        <f t="shared" ca="1" si="129"/>
        <v>&gt;&gt;</v>
      </c>
      <c r="F662" s="130" t="str">
        <f t="shared" ca="1" si="134"/>
        <v>IfcSlab</v>
      </c>
      <c r="G662" s="130" t="str">
        <f t="shared" ca="1" si="126"/>
        <v>SitePads</v>
      </c>
      <c r="H662" s="30"/>
      <c r="I662" s="30"/>
      <c r="J662" s="31"/>
      <c r="K662" s="31" t="str">
        <f t="shared" ca="1" si="130"/>
        <v/>
      </c>
      <c r="L662" s="168" t="str">
        <f t="shared" ca="1" si="131"/>
        <v/>
      </c>
      <c r="M662" s="169" t="str">
        <f t="shared" ca="1" si="132"/>
        <v>IfcSlab</v>
      </c>
      <c r="N662" s="170" t="str">
        <f t="shared" ca="1" si="133"/>
        <v>IfcSlab</v>
      </c>
    </row>
    <row r="663" spans="1:14" x14ac:dyDescent="0.25">
      <c r="A663" s="15" t="str">
        <f t="shared" ca="1" si="127"/>
        <v>Site</v>
      </c>
      <c r="B663" s="16" t="str">
        <f t="shared" ca="1" si="127"/>
        <v>Placement Zones</v>
      </c>
      <c r="C663" s="127" t="str">
        <f t="shared" ca="1" si="128"/>
        <v>IfcSlab</v>
      </c>
      <c r="D663" s="17" t="str">
        <f t="shared" ca="1" si="135"/>
        <v/>
      </c>
      <c r="E663" s="172" t="str">
        <f t="shared" ca="1" si="129"/>
        <v>&gt;&gt;</v>
      </c>
      <c r="F663" s="130" t="str">
        <f t="shared" ca="1" si="134"/>
        <v>IfcSlab</v>
      </c>
      <c r="G663" s="130" t="str">
        <f t="shared" ca="1" si="126"/>
        <v>SitePlacement Zones</v>
      </c>
      <c r="H663" s="30"/>
      <c r="I663" s="30"/>
      <c r="J663" s="31"/>
      <c r="K663" s="31" t="str">
        <f t="shared" ca="1" si="130"/>
        <v/>
      </c>
      <c r="L663" s="168" t="str">
        <f t="shared" ca="1" si="131"/>
        <v/>
      </c>
      <c r="M663" s="169" t="str">
        <f t="shared" ca="1" si="132"/>
        <v>IfcSlab</v>
      </c>
      <c r="N663" s="170" t="str">
        <f t="shared" ca="1" si="133"/>
        <v>IfcSlab</v>
      </c>
    </row>
    <row r="664" spans="1:14" x14ac:dyDescent="0.25">
      <c r="A664" s="15" t="str">
        <f t="shared" ca="1" si="127"/>
        <v>Site</v>
      </c>
      <c r="B664" s="16" t="str">
        <f t="shared" ca="1" si="127"/>
        <v>Project Base Point</v>
      </c>
      <c r="C664" s="127" t="str">
        <f t="shared" ca="1" si="128"/>
        <v>Not Exported</v>
      </c>
      <c r="D664" s="17" t="str">
        <f t="shared" ca="1" si="135"/>
        <v/>
      </c>
      <c r="E664" s="172" t="str">
        <f t="shared" ca="1" si="129"/>
        <v/>
      </c>
      <c r="F664" s="130" t="str">
        <f t="shared" ca="1" si="134"/>
        <v>Not Exported</v>
      </c>
      <c r="G664" s="130" t="str">
        <f t="shared" ca="1" si="126"/>
        <v>SiteProject Base Point</v>
      </c>
      <c r="H664" s="30"/>
      <c r="I664" s="30"/>
      <c r="J664" s="31"/>
      <c r="K664" s="31" t="str">
        <f t="shared" ca="1" si="130"/>
        <v/>
      </c>
      <c r="L664" s="168" t="str">
        <f t="shared" ca="1" si="131"/>
        <v/>
      </c>
      <c r="M664" s="169" t="str">
        <f t="shared" ca="1" si="132"/>
        <v>Not Exported</v>
      </c>
      <c r="N664" s="170" t="str">
        <f t="shared" ca="1" si="133"/>
        <v>Not Exported</v>
      </c>
    </row>
    <row r="665" spans="1:14" x14ac:dyDescent="0.25">
      <c r="A665" s="15" t="str">
        <f t="shared" ca="1" si="127"/>
        <v>Site</v>
      </c>
      <c r="B665" s="16" t="str">
        <f t="shared" ca="1" si="127"/>
        <v>Property</v>
      </c>
      <c r="C665" s="127" t="str">
        <f t="shared" ca="1" si="128"/>
        <v>IfcSite</v>
      </c>
      <c r="D665" s="17" t="str">
        <f t="shared" ca="1" si="135"/>
        <v/>
      </c>
      <c r="E665" s="172" t="str">
        <f t="shared" ca="1" si="129"/>
        <v>&gt;&gt;</v>
      </c>
      <c r="F665" s="130" t="str">
        <f t="shared" ca="1" si="134"/>
        <v>IfcSite</v>
      </c>
      <c r="G665" s="130" t="str">
        <f t="shared" ca="1" si="126"/>
        <v>SiteProperty</v>
      </c>
      <c r="H665" s="30"/>
      <c r="I665" s="30"/>
      <c r="J665" s="31"/>
      <c r="K665" s="31" t="str">
        <f t="shared" ca="1" si="130"/>
        <v/>
      </c>
      <c r="L665" s="168" t="str">
        <f t="shared" ca="1" si="131"/>
        <v/>
      </c>
      <c r="M665" s="169" t="str">
        <f t="shared" ca="1" si="132"/>
        <v>IfcSite</v>
      </c>
      <c r="N665" s="170" t="str">
        <f t="shared" ca="1" si="133"/>
        <v>IfcBuildingElementProxy</v>
      </c>
    </row>
    <row r="666" spans="1:14" x14ac:dyDescent="0.25">
      <c r="A666" s="15" t="str">
        <f t="shared" ca="1" si="127"/>
        <v>Site</v>
      </c>
      <c r="B666" s="16" t="str">
        <f t="shared" ca="1" si="127"/>
        <v>Property Lines</v>
      </c>
      <c r="C666" s="127" t="str">
        <f t="shared" ca="1" si="128"/>
        <v>IfcAnnotation</v>
      </c>
      <c r="D666" s="17" t="str">
        <f t="shared" ca="1" si="135"/>
        <v/>
      </c>
      <c r="E666" s="172" t="str">
        <f t="shared" ca="1" si="129"/>
        <v>&gt;&gt;</v>
      </c>
      <c r="F666" s="130" t="str">
        <f t="shared" ca="1" si="134"/>
        <v>IfcAnnotation</v>
      </c>
      <c r="G666" s="130" t="str">
        <f t="shared" ca="1" si="126"/>
        <v>SiteProperty Lines</v>
      </c>
      <c r="H666" s="30"/>
      <c r="I666" s="30"/>
      <c r="J666" s="31"/>
      <c r="K666" s="31" t="str">
        <f t="shared" ca="1" si="130"/>
        <v/>
      </c>
      <c r="L666" s="168" t="str">
        <f t="shared" ca="1" si="131"/>
        <v/>
      </c>
      <c r="M666" s="169" t="str">
        <f t="shared" ca="1" si="132"/>
        <v>IfcAnnotation</v>
      </c>
      <c r="N666" s="170" t="str">
        <f t="shared" ca="1" si="133"/>
        <v/>
      </c>
    </row>
    <row r="667" spans="1:14" x14ac:dyDescent="0.25">
      <c r="A667" s="15" t="str">
        <f t="shared" ref="A667:B686" ca="1" si="136">INDIRECT(ADDRESS(ROW(),COLUMN(),1,1,exp_user),TRUE)</f>
        <v>Site</v>
      </c>
      <c r="B667" s="16" t="str">
        <f t="shared" ca="1" si="136"/>
        <v>Site Furniture</v>
      </c>
      <c r="C667" s="127" t="str">
        <f t="shared" ca="1" si="128"/>
        <v>IfcFurnitureType</v>
      </c>
      <c r="D667" s="17" t="str">
        <f t="shared" ca="1" si="135"/>
        <v/>
      </c>
      <c r="E667" s="172" t="str">
        <f t="shared" ca="1" si="129"/>
        <v>&gt;&gt;</v>
      </c>
      <c r="F667" s="130" t="str">
        <f t="shared" ca="1" si="134"/>
        <v>IfcFurnitureType</v>
      </c>
      <c r="G667" s="130" t="str">
        <f t="shared" ca="1" si="126"/>
        <v>SiteSite Furniture</v>
      </c>
      <c r="H667" s="30"/>
      <c r="I667" s="30"/>
      <c r="J667" s="31"/>
      <c r="K667" s="31" t="str">
        <f t="shared" ca="1" si="130"/>
        <v/>
      </c>
      <c r="L667" s="168" t="str">
        <f t="shared" ca="1" si="131"/>
        <v/>
      </c>
      <c r="M667" s="169" t="str">
        <f t="shared" ca="1" si="132"/>
        <v>IfcFurnitureType</v>
      </c>
      <c r="N667" s="170" t="str">
        <f t="shared" ca="1" si="133"/>
        <v/>
      </c>
    </row>
    <row r="668" spans="1:14" x14ac:dyDescent="0.25">
      <c r="A668" s="15" t="str">
        <f t="shared" ca="1" si="136"/>
        <v>Site</v>
      </c>
      <c r="B668" s="16" t="str">
        <f t="shared" ca="1" si="136"/>
        <v>Survey Point</v>
      </c>
      <c r="C668" s="127" t="str">
        <f t="shared" ca="1" si="128"/>
        <v>Not Exported</v>
      </c>
      <c r="D668" s="17" t="str">
        <f t="shared" ca="1" si="135"/>
        <v/>
      </c>
      <c r="E668" s="172" t="str">
        <f t="shared" ca="1" si="129"/>
        <v/>
      </c>
      <c r="F668" s="130" t="str">
        <f t="shared" ca="1" si="134"/>
        <v>Not Exported</v>
      </c>
      <c r="G668" s="130" t="str">
        <f t="shared" ca="1" si="126"/>
        <v>SiteSurvey Point</v>
      </c>
      <c r="H668" s="30"/>
      <c r="I668" s="30"/>
      <c r="J668" s="31"/>
      <c r="K668" s="31" t="str">
        <f t="shared" ca="1" si="130"/>
        <v/>
      </c>
      <c r="L668" s="168" t="str">
        <f t="shared" ca="1" si="131"/>
        <v/>
      </c>
      <c r="M668" s="169" t="str">
        <f t="shared" ca="1" si="132"/>
        <v>Not Exported</v>
      </c>
      <c r="N668" s="170" t="str">
        <f t="shared" ca="1" si="133"/>
        <v>Not Exported</v>
      </c>
    </row>
    <row r="669" spans="1:14" x14ac:dyDescent="0.25">
      <c r="A669" s="15" t="str">
        <f t="shared" ca="1" si="136"/>
        <v>Site</v>
      </c>
      <c r="B669" s="16" t="str">
        <f t="shared" ca="1" si="136"/>
        <v>Utilities</v>
      </c>
      <c r="C669" s="127" t="str">
        <f t="shared" ca="1" si="128"/>
        <v>IfcFurnishingElements</v>
      </c>
      <c r="D669" s="17" t="str">
        <f t="shared" ca="1" si="135"/>
        <v/>
      </c>
      <c r="E669" s="172" t="str">
        <f t="shared" ca="1" si="129"/>
        <v>&gt;&gt;</v>
      </c>
      <c r="F669" s="130" t="str">
        <f t="shared" ca="1" si="134"/>
        <v>IfcFurnishingElements</v>
      </c>
      <c r="G669" s="130" t="str">
        <f t="shared" ca="1" si="126"/>
        <v>SiteUtilities</v>
      </c>
      <c r="H669" s="30"/>
      <c r="I669" s="30"/>
      <c r="J669" s="31"/>
      <c r="K669" s="31" t="str">
        <f t="shared" ca="1" si="130"/>
        <v/>
      </c>
      <c r="L669" s="168" t="str">
        <f t="shared" ca="1" si="131"/>
        <v/>
      </c>
      <c r="M669" s="169" t="str">
        <f t="shared" ca="1" si="132"/>
        <v>IfcFurnishingElements</v>
      </c>
      <c r="N669" s="170" t="str">
        <f t="shared" ca="1" si="133"/>
        <v>Not Exported</v>
      </c>
    </row>
    <row r="670" spans="1:14" x14ac:dyDescent="0.25">
      <c r="A670" s="15" t="str">
        <f t="shared" ca="1" si="136"/>
        <v>Site</v>
      </c>
      <c r="B670" s="16" t="str">
        <f t="shared" ca="1" si="136"/>
        <v>Way Finding</v>
      </c>
      <c r="C670" s="127" t="str">
        <f t="shared" ca="1" si="128"/>
        <v>IfcSite</v>
      </c>
      <c r="D670" s="17" t="str">
        <f t="shared" ca="1" si="135"/>
        <v/>
      </c>
      <c r="E670" s="172" t="str">
        <f t="shared" ca="1" si="129"/>
        <v>&gt;&gt;</v>
      </c>
      <c r="F670" s="130" t="str">
        <f t="shared" ca="1" si="134"/>
        <v>IfcSite</v>
      </c>
      <c r="G670" s="130" t="str">
        <f t="shared" ca="1" si="126"/>
        <v>SiteWay Finding</v>
      </c>
      <c r="H670" s="30"/>
      <c r="I670" s="30"/>
      <c r="J670" s="31"/>
      <c r="K670" s="31" t="str">
        <f t="shared" ca="1" si="130"/>
        <v/>
      </c>
      <c r="L670" s="168" t="str">
        <f t="shared" ca="1" si="131"/>
        <v/>
      </c>
      <c r="M670" s="169" t="str">
        <f t="shared" ca="1" si="132"/>
        <v>IfcSite</v>
      </c>
      <c r="N670" s="170" t="str">
        <f t="shared" ca="1" si="133"/>
        <v>Not Exported</v>
      </c>
    </row>
    <row r="671" spans="1:14" x14ac:dyDescent="0.25">
      <c r="A671" s="15" t="str">
        <f t="shared" ca="1" si="136"/>
        <v>Site Tags</v>
      </c>
      <c r="B671" s="16">
        <f t="shared" ca="1" si="136"/>
        <v>0</v>
      </c>
      <c r="C671" s="127" t="str">
        <f t="shared" ca="1" si="128"/>
        <v>Not Exported</v>
      </c>
      <c r="D671" s="17" t="str">
        <f t="shared" ca="1" si="135"/>
        <v/>
      </c>
      <c r="E671" s="172" t="str">
        <f t="shared" ca="1" si="129"/>
        <v/>
      </c>
      <c r="F671" s="130" t="str">
        <f t="shared" ca="1" si="134"/>
        <v>Not Exported</v>
      </c>
      <c r="G671" s="130" t="str">
        <f t="shared" ca="1" si="126"/>
        <v>Site Tags</v>
      </c>
      <c r="H671" s="30"/>
      <c r="I671" s="30"/>
      <c r="J671" s="31"/>
      <c r="K671" s="31" t="str">
        <f t="shared" ca="1" si="130"/>
        <v/>
      </c>
      <c r="L671" s="168" t="str">
        <f t="shared" ca="1" si="131"/>
        <v>Not Exported</v>
      </c>
      <c r="M671" s="169" t="str">
        <f t="shared" ca="1" si="132"/>
        <v>Not Exported</v>
      </c>
      <c r="N671" s="170" t="str">
        <f t="shared" ca="1" si="133"/>
        <v>Not Exported</v>
      </c>
    </row>
    <row r="672" spans="1:14" x14ac:dyDescent="0.25">
      <c r="A672" s="15" t="str">
        <f t="shared" ca="1" si="136"/>
        <v>Spaces</v>
      </c>
      <c r="B672" s="16">
        <f t="shared" ca="1" si="136"/>
        <v>0</v>
      </c>
      <c r="C672" s="127" t="str">
        <f t="shared" ca="1" si="128"/>
        <v>IfcSpace</v>
      </c>
      <c r="D672" s="17" t="str">
        <f t="shared" ca="1" si="135"/>
        <v/>
      </c>
      <c r="E672" s="172" t="str">
        <f t="shared" ca="1" si="129"/>
        <v>&gt;&gt;</v>
      </c>
      <c r="F672" s="130" t="str">
        <f t="shared" ca="1" si="134"/>
        <v>IfcSpace</v>
      </c>
      <c r="G672" s="130" t="str">
        <f t="shared" ca="1" si="126"/>
        <v>Spaces</v>
      </c>
      <c r="H672" s="30"/>
      <c r="I672" s="30"/>
      <c r="J672" s="31"/>
      <c r="K672" s="31" t="str">
        <f t="shared" ca="1" si="130"/>
        <v/>
      </c>
      <c r="L672" s="168" t="str">
        <f t="shared" ca="1" si="131"/>
        <v/>
      </c>
      <c r="M672" s="169" t="str">
        <f t="shared" ca="1" si="132"/>
        <v>IfcSpace</v>
      </c>
      <c r="N672" s="170" t="str">
        <f t="shared" ca="1" si="133"/>
        <v>Not Exported</v>
      </c>
    </row>
    <row r="673" spans="1:14" x14ac:dyDescent="0.25">
      <c r="A673" s="15" t="str">
        <f t="shared" ca="1" si="136"/>
        <v>Spaces</v>
      </c>
      <c r="B673" s="16" t="str">
        <f t="shared" ca="1" si="136"/>
        <v>Color Fill</v>
      </c>
      <c r="C673" s="127" t="str">
        <f t="shared" ca="1" si="128"/>
        <v>Not Exported</v>
      </c>
      <c r="D673" s="17" t="str">
        <f t="shared" ca="1" si="135"/>
        <v/>
      </c>
      <c r="E673" s="172" t="str">
        <f t="shared" ca="1" si="129"/>
        <v/>
      </c>
      <c r="F673" s="130" t="str">
        <f t="shared" ca="1" si="134"/>
        <v>Not Exported</v>
      </c>
      <c r="G673" s="130" t="str">
        <f t="shared" ca="1" si="126"/>
        <v>SpacesColor Fill</v>
      </c>
      <c r="H673" s="30"/>
      <c r="I673" s="30"/>
      <c r="J673" s="31"/>
      <c r="K673" s="31" t="str">
        <f t="shared" ca="1" si="130"/>
        <v/>
      </c>
      <c r="L673" s="168" t="str">
        <f t="shared" ca="1" si="131"/>
        <v/>
      </c>
      <c r="M673" s="169" t="str">
        <f t="shared" ca="1" si="132"/>
        <v>Not Exported</v>
      </c>
      <c r="N673" s="170" t="str">
        <f t="shared" ca="1" si="133"/>
        <v>Not Exported</v>
      </c>
    </row>
    <row r="674" spans="1:14" x14ac:dyDescent="0.25">
      <c r="A674" s="15" t="str">
        <f t="shared" ca="1" si="136"/>
        <v>Spaces</v>
      </c>
      <c r="B674" s="16" t="str">
        <f t="shared" ca="1" si="136"/>
        <v>Interior</v>
      </c>
      <c r="C674" s="127" t="str">
        <f t="shared" ca="1" si="128"/>
        <v>Not Exported</v>
      </c>
      <c r="D674" s="17" t="str">
        <f t="shared" ca="1" si="135"/>
        <v/>
      </c>
      <c r="E674" s="172" t="str">
        <f t="shared" ca="1" si="129"/>
        <v/>
      </c>
      <c r="F674" s="130" t="str">
        <f t="shared" ca="1" si="134"/>
        <v>Not Exported</v>
      </c>
      <c r="G674" s="130" t="str">
        <f t="shared" ca="1" si="126"/>
        <v>SpacesInterior</v>
      </c>
      <c r="H674" s="30"/>
      <c r="I674" s="30"/>
      <c r="J674" s="31"/>
      <c r="K674" s="31" t="str">
        <f t="shared" ca="1" si="130"/>
        <v/>
      </c>
      <c r="L674" s="168" t="str">
        <f t="shared" ca="1" si="131"/>
        <v/>
      </c>
      <c r="M674" s="169" t="str">
        <f t="shared" ca="1" si="132"/>
        <v>Not Exported</v>
      </c>
      <c r="N674" s="170" t="str">
        <f t="shared" ca="1" si="133"/>
        <v>Not Exported</v>
      </c>
    </row>
    <row r="675" spans="1:14" x14ac:dyDescent="0.25">
      <c r="A675" s="15" t="str">
        <f t="shared" ca="1" si="136"/>
        <v>Spaces</v>
      </c>
      <c r="B675" s="16" t="str">
        <f t="shared" ca="1" si="136"/>
        <v>Reference</v>
      </c>
      <c r="C675" s="127" t="str">
        <f t="shared" ca="1" si="128"/>
        <v>Not Exported</v>
      </c>
      <c r="D675" s="17" t="str">
        <f t="shared" ca="1" si="135"/>
        <v/>
      </c>
      <c r="E675" s="172" t="str">
        <f t="shared" ca="1" si="129"/>
        <v/>
      </c>
      <c r="F675" s="130" t="str">
        <f t="shared" ca="1" si="134"/>
        <v>Not Exported</v>
      </c>
      <c r="G675" s="130" t="str">
        <f t="shared" ca="1" si="126"/>
        <v>SpacesReference</v>
      </c>
      <c r="H675" s="30"/>
      <c r="I675" s="30"/>
      <c r="J675" s="31"/>
      <c r="K675" s="31" t="str">
        <f t="shared" ca="1" si="130"/>
        <v/>
      </c>
      <c r="L675" s="168" t="str">
        <f t="shared" ca="1" si="131"/>
        <v/>
      </c>
      <c r="M675" s="169" t="str">
        <f t="shared" ca="1" si="132"/>
        <v>Not Exported</v>
      </c>
      <c r="N675" s="170" t="str">
        <f t="shared" ca="1" si="133"/>
        <v>Not Exported</v>
      </c>
    </row>
    <row r="676" spans="1:14" x14ac:dyDescent="0.25">
      <c r="A676" s="15" t="str">
        <f t="shared" ca="1" si="136"/>
        <v>Specialty Equipment</v>
      </c>
      <c r="B676" s="16">
        <f t="shared" ca="1" si="136"/>
        <v>0</v>
      </c>
      <c r="C676" s="127" t="str">
        <f t="shared" ca="1" si="128"/>
        <v>IfcBuildingElementProxy</v>
      </c>
      <c r="D676" s="17" t="str">
        <f t="shared" ca="1" si="135"/>
        <v/>
      </c>
      <c r="E676" s="172" t="str">
        <f t="shared" ca="1" si="129"/>
        <v>&gt;&gt;</v>
      </c>
      <c r="F676" s="130" t="str">
        <f t="shared" ca="1" si="134"/>
        <v>IfcBuildingElementProxy</v>
      </c>
      <c r="G676" s="130" t="str">
        <f t="shared" ca="1" si="126"/>
        <v>Specialty Equipment</v>
      </c>
      <c r="H676" s="30"/>
      <c r="I676" s="30"/>
      <c r="J676" s="31"/>
      <c r="K676" s="31" t="str">
        <f t="shared" ca="1" si="130"/>
        <v/>
      </c>
      <c r="L676" s="168" t="str">
        <f t="shared" ca="1" si="131"/>
        <v/>
      </c>
      <c r="M676" s="169" t="str">
        <f t="shared" ca="1" si="132"/>
        <v>IfcBuildingElementProxy</v>
      </c>
      <c r="N676" s="170" t="str">
        <f t="shared" ca="1" si="133"/>
        <v>IfcBuildingElementProxy</v>
      </c>
    </row>
    <row r="677" spans="1:14" x14ac:dyDescent="0.25">
      <c r="A677" s="15" t="str">
        <f t="shared" ca="1" si="136"/>
        <v>Specialty Equipment</v>
      </c>
      <c r="B677" s="16" t="str">
        <f t="shared" ca="1" si="136"/>
        <v>Appliances</v>
      </c>
      <c r="C677" s="127" t="str">
        <f t="shared" ca="1" si="128"/>
        <v>IfcElectricApplianceType</v>
      </c>
      <c r="D677" s="17" t="str">
        <f t="shared" ca="1" si="135"/>
        <v/>
      </c>
      <c r="E677" s="172" t="str">
        <f t="shared" ca="1" si="129"/>
        <v>&gt;&gt;</v>
      </c>
      <c r="F677" s="130" t="str">
        <f t="shared" ca="1" si="134"/>
        <v>IfcElectricApplianceType</v>
      </c>
      <c r="G677" s="130" t="str">
        <f t="shared" ca="1" si="126"/>
        <v>Specialty EquipmentAppliances</v>
      </c>
      <c r="H677" s="30"/>
      <c r="I677" s="30"/>
      <c r="J677" s="31"/>
      <c r="K677" s="31" t="str">
        <f t="shared" ca="1" si="130"/>
        <v/>
      </c>
      <c r="L677" s="168" t="str">
        <f t="shared" ca="1" si="131"/>
        <v/>
      </c>
      <c r="M677" s="169" t="str">
        <f t="shared" ca="1" si="132"/>
        <v>IfcElectricApplianceType</v>
      </c>
      <c r="N677" s="170" t="str">
        <f t="shared" ca="1" si="133"/>
        <v>IfcBuildingElementProxy</v>
      </c>
    </row>
    <row r="678" spans="1:14" x14ac:dyDescent="0.25">
      <c r="A678" s="15" t="str">
        <f t="shared" ca="1" si="136"/>
        <v>Specialty Equipment</v>
      </c>
      <c r="B678" s="16" t="str">
        <f t="shared" ca="1" si="136"/>
        <v>Bathroom</v>
      </c>
      <c r="C678" s="127" t="str">
        <f t="shared" ca="1" si="128"/>
        <v>IfcFurnishingElementType</v>
      </c>
      <c r="D678" s="17" t="str">
        <f t="shared" ca="1" si="135"/>
        <v/>
      </c>
      <c r="E678" s="172" t="str">
        <f t="shared" ca="1" si="129"/>
        <v>&gt;&gt;</v>
      </c>
      <c r="F678" s="130" t="str">
        <f t="shared" ca="1" si="134"/>
        <v>IfcFurnishingElementType</v>
      </c>
      <c r="G678" s="130" t="str">
        <f t="shared" ca="1" si="126"/>
        <v>Specialty EquipmentBathroom</v>
      </c>
      <c r="H678" s="30"/>
      <c r="I678" s="30"/>
      <c r="J678" s="31"/>
      <c r="K678" s="31" t="str">
        <f t="shared" ca="1" si="130"/>
        <v/>
      </c>
      <c r="L678" s="168" t="str">
        <f t="shared" ca="1" si="131"/>
        <v/>
      </c>
      <c r="M678" s="169" t="str">
        <f t="shared" ca="1" si="132"/>
        <v>IfcFurnishingElementType</v>
      </c>
      <c r="N678" s="170" t="str">
        <f t="shared" ca="1" si="133"/>
        <v>IfcBuildingElementProxy</v>
      </c>
    </row>
    <row r="679" spans="1:14" x14ac:dyDescent="0.25">
      <c r="A679" s="15" t="str">
        <f t="shared" ca="1" si="136"/>
        <v>Specialty Equipment</v>
      </c>
      <c r="B679" s="16" t="str">
        <f t="shared" ca="1" si="136"/>
        <v>Bounding Boxes</v>
      </c>
      <c r="C679" s="127" t="str">
        <f t="shared" ca="1" si="128"/>
        <v>IfcFurnishingElementType</v>
      </c>
      <c r="D679" s="17" t="str">
        <f t="shared" ca="1" si="135"/>
        <v/>
      </c>
      <c r="E679" s="172" t="str">
        <f t="shared" ca="1" si="129"/>
        <v>&gt;&gt;</v>
      </c>
      <c r="F679" s="130" t="str">
        <f t="shared" ca="1" si="134"/>
        <v>IfcFurnishingElementType</v>
      </c>
      <c r="G679" s="130" t="str">
        <f t="shared" ca="1" si="126"/>
        <v>Specialty EquipmentBounding Boxes</v>
      </c>
      <c r="H679" s="30"/>
      <c r="I679" s="30"/>
      <c r="J679" s="31"/>
      <c r="K679" s="31" t="str">
        <f t="shared" ca="1" si="130"/>
        <v/>
      </c>
      <c r="L679" s="168" t="str">
        <f t="shared" ca="1" si="131"/>
        <v/>
      </c>
      <c r="M679" s="169" t="str">
        <f t="shared" ca="1" si="132"/>
        <v>IfcFurnishingElementType</v>
      </c>
      <c r="N679" s="170" t="str">
        <f t="shared" ca="1" si="133"/>
        <v>IfcBuildingElementProxy</v>
      </c>
    </row>
    <row r="680" spans="1:14" x14ac:dyDescent="0.25">
      <c r="A680" s="15" t="str">
        <f t="shared" ca="1" si="136"/>
        <v>Specialty Equipment</v>
      </c>
      <c r="B680" s="16" t="str">
        <f t="shared" ca="1" si="136"/>
        <v>Clearance Zones</v>
      </c>
      <c r="C680" s="127" t="str">
        <f t="shared" ca="1" si="128"/>
        <v>IfcAnnotation</v>
      </c>
      <c r="D680" s="17" t="str">
        <f t="shared" ca="1" si="135"/>
        <v/>
      </c>
      <c r="E680" s="172" t="str">
        <f t="shared" ca="1" si="129"/>
        <v>&gt;&gt;</v>
      </c>
      <c r="F680" s="130" t="str">
        <f t="shared" ca="1" si="134"/>
        <v>IfcAnnotation</v>
      </c>
      <c r="G680" s="130" t="str">
        <f t="shared" ca="1" si="126"/>
        <v>Specialty EquipmentClearance Zones</v>
      </c>
      <c r="H680" s="30"/>
      <c r="I680" s="30"/>
      <c r="J680" s="31"/>
      <c r="K680" s="31" t="str">
        <f t="shared" ca="1" si="130"/>
        <v/>
      </c>
      <c r="L680" s="168" t="str">
        <f t="shared" ca="1" si="131"/>
        <v/>
      </c>
      <c r="M680" s="169" t="str">
        <f t="shared" ca="1" si="132"/>
        <v>IfcAnnotation</v>
      </c>
      <c r="N680" s="170" t="str">
        <f t="shared" ca="1" si="133"/>
        <v>IfcBuildingElementProxy</v>
      </c>
    </row>
    <row r="681" spans="1:14" x14ac:dyDescent="0.25">
      <c r="A681" s="15" t="str">
        <f t="shared" ca="1" si="136"/>
        <v>Specialty Equipment</v>
      </c>
      <c r="B681" s="16" t="str">
        <f t="shared" ca="1" si="136"/>
        <v>Connection Zones</v>
      </c>
      <c r="C681" s="127" t="str">
        <f t="shared" ca="1" si="128"/>
        <v>IfcAnnotation</v>
      </c>
      <c r="D681" s="17" t="str">
        <f t="shared" ca="1" si="135"/>
        <v/>
      </c>
      <c r="E681" s="172" t="str">
        <f t="shared" ca="1" si="129"/>
        <v>&gt;&gt;</v>
      </c>
      <c r="F681" s="130" t="str">
        <f t="shared" ca="1" si="134"/>
        <v>IfcAnnotation</v>
      </c>
      <c r="G681" s="130" t="str">
        <f t="shared" ca="1" si="126"/>
        <v>Specialty EquipmentConnection Zones</v>
      </c>
      <c r="H681" s="30"/>
      <c r="I681" s="30"/>
      <c r="J681" s="31"/>
      <c r="K681" s="31" t="str">
        <f t="shared" ca="1" si="130"/>
        <v/>
      </c>
      <c r="L681" s="168" t="str">
        <f t="shared" ca="1" si="131"/>
        <v/>
      </c>
      <c r="M681" s="169" t="str">
        <f t="shared" ca="1" si="132"/>
        <v>IfcAnnotation</v>
      </c>
      <c r="N681" s="170" t="str">
        <f t="shared" ca="1" si="133"/>
        <v>IfcBuildingElementProxy</v>
      </c>
    </row>
    <row r="682" spans="1:14" x14ac:dyDescent="0.25">
      <c r="A682" s="15" t="str">
        <f t="shared" ca="1" si="136"/>
        <v>Specialty Equipment</v>
      </c>
      <c r="B682" s="16" t="str">
        <f t="shared" ca="1" si="136"/>
        <v>Conveyor Equipment</v>
      </c>
      <c r="C682" s="127" t="str">
        <f t="shared" ca="1" si="128"/>
        <v>IfcAnnotation</v>
      </c>
      <c r="D682" s="17" t="str">
        <f t="shared" ca="1" si="135"/>
        <v/>
      </c>
      <c r="E682" s="172" t="str">
        <f t="shared" ca="1" si="129"/>
        <v>&gt;&gt;</v>
      </c>
      <c r="F682" s="130" t="str">
        <f t="shared" ca="1" si="134"/>
        <v>IfcAnnotation</v>
      </c>
      <c r="G682" s="130" t="str">
        <f t="shared" ca="1" si="126"/>
        <v>Specialty EquipmentConveyor Equipment</v>
      </c>
      <c r="H682" s="30"/>
      <c r="I682" s="30"/>
      <c r="J682" s="31"/>
      <c r="K682" s="31" t="str">
        <f t="shared" ca="1" si="130"/>
        <v/>
      </c>
      <c r="L682" s="168" t="str">
        <f t="shared" ca="1" si="131"/>
        <v/>
      </c>
      <c r="M682" s="169" t="str">
        <f t="shared" ca="1" si="132"/>
        <v>IfcAnnotation</v>
      </c>
      <c r="N682" s="170" t="str">
        <f t="shared" ca="1" si="133"/>
        <v>IfcBuildingElementProxy</v>
      </c>
    </row>
    <row r="683" spans="1:14" x14ac:dyDescent="0.25">
      <c r="A683" s="15" t="str">
        <f t="shared" ca="1" si="136"/>
        <v>Specialty Equipment</v>
      </c>
      <c r="B683" s="16" t="str">
        <f t="shared" ca="1" si="136"/>
        <v>Fire Safety Equipment</v>
      </c>
      <c r="C683" s="127" t="str">
        <f t="shared" ca="1" si="128"/>
        <v>IfcAnnotation</v>
      </c>
      <c r="D683" s="17" t="str">
        <f t="shared" ca="1" si="135"/>
        <v/>
      </c>
      <c r="E683" s="172" t="str">
        <f t="shared" ca="1" si="129"/>
        <v>&gt;&gt;</v>
      </c>
      <c r="F683" s="130" t="str">
        <f t="shared" ca="1" si="134"/>
        <v>IfcAnnotation</v>
      </c>
      <c r="G683" s="130" t="str">
        <f t="shared" ca="1" si="126"/>
        <v>Specialty EquipmentFire Safety Equipment</v>
      </c>
      <c r="H683" s="30"/>
      <c r="I683" s="30"/>
      <c r="J683" s="31"/>
      <c r="K683" s="31" t="str">
        <f t="shared" ca="1" si="130"/>
        <v/>
      </c>
      <c r="L683" s="168" t="str">
        <f t="shared" ca="1" si="131"/>
        <v/>
      </c>
      <c r="M683" s="169" t="str">
        <f t="shared" ca="1" si="132"/>
        <v>IfcAnnotation</v>
      </c>
      <c r="N683" s="170" t="str">
        <f t="shared" ca="1" si="133"/>
        <v>IfcBuildingElementProxy</v>
      </c>
    </row>
    <row r="684" spans="1:14" x14ac:dyDescent="0.25">
      <c r="A684" s="15" t="str">
        <f t="shared" ca="1" si="136"/>
        <v>Specialty Equipment</v>
      </c>
      <c r="B684" s="16" t="str">
        <f t="shared" ca="1" si="136"/>
        <v>Hidden Lines</v>
      </c>
      <c r="C684" s="127" t="str">
        <f t="shared" ca="1" si="128"/>
        <v/>
      </c>
      <c r="D684" s="17" t="str">
        <f t="shared" ca="1" si="135"/>
        <v/>
      </c>
      <c r="E684" s="172" t="str">
        <f t="shared" ca="1" si="129"/>
        <v/>
      </c>
      <c r="F684" s="130" t="str">
        <f t="shared" ca="1" si="134"/>
        <v/>
      </c>
      <c r="G684" s="130" t="str">
        <f t="shared" ca="1" si="126"/>
        <v>Specialty EquipmentHidden Lines</v>
      </c>
      <c r="H684" s="30"/>
      <c r="I684" s="30"/>
      <c r="J684" s="31"/>
      <c r="K684" s="31" t="str">
        <f t="shared" ca="1" si="130"/>
        <v/>
      </c>
      <c r="L684" s="168" t="str">
        <f t="shared" ca="1" si="131"/>
        <v/>
      </c>
      <c r="M684" s="169" t="str">
        <f t="shared" ca="1" si="132"/>
        <v/>
      </c>
      <c r="N684" s="170" t="str">
        <f t="shared" ca="1" si="133"/>
        <v/>
      </c>
    </row>
    <row r="685" spans="1:14" x14ac:dyDescent="0.25">
      <c r="A685" s="15" t="str">
        <f t="shared" ca="1" si="136"/>
        <v>Specialty Equipment</v>
      </c>
      <c r="B685" s="16" t="str">
        <f t="shared" ca="1" si="136"/>
        <v>Maintenance Zones</v>
      </c>
      <c r="C685" s="127" t="str">
        <f t="shared" ca="1" si="128"/>
        <v/>
      </c>
      <c r="D685" s="17" t="str">
        <f t="shared" ca="1" si="135"/>
        <v/>
      </c>
      <c r="E685" s="172" t="str">
        <f t="shared" ca="1" si="129"/>
        <v/>
      </c>
      <c r="F685" s="130" t="str">
        <f t="shared" ca="1" si="134"/>
        <v/>
      </c>
      <c r="G685" s="130" t="str">
        <f t="shared" ca="1" si="126"/>
        <v>Specialty EquipmentMaintenance Zones</v>
      </c>
      <c r="H685" s="30"/>
      <c r="I685" s="30"/>
      <c r="J685" s="31"/>
      <c r="K685" s="31" t="str">
        <f t="shared" ca="1" si="130"/>
        <v/>
      </c>
      <c r="L685" s="168" t="str">
        <f t="shared" ca="1" si="131"/>
        <v/>
      </c>
      <c r="M685" s="169" t="str">
        <f t="shared" ca="1" si="132"/>
        <v/>
      </c>
      <c r="N685" s="170" t="str">
        <f t="shared" ca="1" si="133"/>
        <v/>
      </c>
    </row>
    <row r="686" spans="1:14" x14ac:dyDescent="0.25">
      <c r="A686" s="15" t="str">
        <f t="shared" ca="1" si="136"/>
        <v>Specialty Equipment</v>
      </c>
      <c r="B686" s="16" t="str">
        <f t="shared" ca="1" si="136"/>
        <v>Placement Zones</v>
      </c>
      <c r="C686" s="127" t="str">
        <f t="shared" ca="1" si="128"/>
        <v/>
      </c>
      <c r="D686" s="17" t="str">
        <f t="shared" ca="1" si="135"/>
        <v/>
      </c>
      <c r="E686" s="172" t="str">
        <f t="shared" ca="1" si="129"/>
        <v/>
      </c>
      <c r="F686" s="130" t="str">
        <f t="shared" ca="1" si="134"/>
        <v/>
      </c>
      <c r="G686" s="130" t="str">
        <f t="shared" ca="1" si="126"/>
        <v>Specialty EquipmentPlacement Zones</v>
      </c>
      <c r="H686" s="30"/>
      <c r="I686" s="30"/>
      <c r="J686" s="31"/>
      <c r="K686" s="31" t="str">
        <f t="shared" ca="1" si="130"/>
        <v/>
      </c>
      <c r="L686" s="168" t="str">
        <f t="shared" ca="1" si="131"/>
        <v/>
      </c>
      <c r="M686" s="169" t="str">
        <f t="shared" ca="1" si="132"/>
        <v/>
      </c>
      <c r="N686" s="170" t="str">
        <f t="shared" ca="1" si="133"/>
        <v/>
      </c>
    </row>
    <row r="687" spans="1:14" x14ac:dyDescent="0.25">
      <c r="A687" s="15" t="str">
        <f t="shared" ref="A687:B706" ca="1" si="137">INDIRECT(ADDRESS(ROW(),COLUMN(),1,1,exp_user),TRUE)</f>
        <v>Specialty Equipment</v>
      </c>
      <c r="B687" s="16" t="str">
        <f t="shared" ca="1" si="137"/>
        <v>Security Equipment</v>
      </c>
      <c r="C687" s="127" t="str">
        <f t="shared" ca="1" si="128"/>
        <v>IfcFurnishingElementType</v>
      </c>
      <c r="D687" s="17" t="str">
        <f t="shared" ca="1" si="135"/>
        <v/>
      </c>
      <c r="E687" s="172" t="str">
        <f t="shared" ca="1" si="129"/>
        <v>&gt;&gt;</v>
      </c>
      <c r="F687" s="130" t="str">
        <f t="shared" ca="1" si="134"/>
        <v>IfcFurnishingElementType</v>
      </c>
      <c r="G687" s="130" t="str">
        <f t="shared" ca="1" si="126"/>
        <v>Specialty EquipmentSecurity Equipment</v>
      </c>
      <c r="H687" s="30"/>
      <c r="I687" s="30"/>
      <c r="J687" s="31"/>
      <c r="K687" s="31" t="str">
        <f t="shared" ca="1" si="130"/>
        <v/>
      </c>
      <c r="L687" s="168" t="str">
        <f t="shared" ca="1" si="131"/>
        <v/>
      </c>
      <c r="M687" s="169" t="str">
        <f t="shared" ca="1" si="132"/>
        <v>IfcFurnishingElementType</v>
      </c>
      <c r="N687" s="170" t="str">
        <f t="shared" ca="1" si="133"/>
        <v/>
      </c>
    </row>
    <row r="688" spans="1:14" x14ac:dyDescent="0.25">
      <c r="A688" s="15" t="str">
        <f t="shared" ca="1" si="137"/>
        <v>Specialty Equipment</v>
      </c>
      <c r="B688" s="16" t="str">
        <f t="shared" ca="1" si="137"/>
        <v>Transportation Equipment</v>
      </c>
      <c r="C688" s="127" t="str">
        <f t="shared" ca="1" si="128"/>
        <v>IfcFurnishingElementType</v>
      </c>
      <c r="D688" s="17" t="str">
        <f t="shared" ca="1" si="135"/>
        <v/>
      </c>
      <c r="E688" s="172" t="str">
        <f t="shared" ca="1" si="129"/>
        <v>&gt;&gt;</v>
      </c>
      <c r="F688" s="130" t="str">
        <f t="shared" ca="1" si="134"/>
        <v>IfcFurnishingElementType</v>
      </c>
      <c r="G688" s="130" t="str">
        <f t="shared" ca="1" si="126"/>
        <v>Specialty EquipmentTransportation Equipment</v>
      </c>
      <c r="H688" s="30"/>
      <c r="I688" s="30"/>
      <c r="J688" s="31"/>
      <c r="K688" s="31" t="str">
        <f t="shared" ca="1" si="130"/>
        <v/>
      </c>
      <c r="L688" s="168" t="str">
        <f t="shared" ca="1" si="131"/>
        <v/>
      </c>
      <c r="M688" s="169" t="str">
        <f t="shared" ca="1" si="132"/>
        <v>IfcFurnishingElementType</v>
      </c>
      <c r="N688" s="170" t="str">
        <f t="shared" ca="1" si="133"/>
        <v/>
      </c>
    </row>
    <row r="689" spans="1:14" x14ac:dyDescent="0.25">
      <c r="A689" s="15" t="str">
        <f t="shared" ca="1" si="137"/>
        <v>Specialty Equipment Tags</v>
      </c>
      <c r="B689" s="16">
        <f t="shared" ca="1" si="137"/>
        <v>0</v>
      </c>
      <c r="C689" s="127" t="str">
        <f t="shared" ca="1" si="128"/>
        <v>Not Exported</v>
      </c>
      <c r="D689" s="17" t="str">
        <f t="shared" ca="1" si="135"/>
        <v/>
      </c>
      <c r="E689" s="172" t="str">
        <f t="shared" ca="1" si="129"/>
        <v/>
      </c>
      <c r="F689" s="130" t="str">
        <f t="shared" ca="1" si="134"/>
        <v>Not Exported</v>
      </c>
      <c r="G689" s="130" t="str">
        <f t="shared" ca="1" si="126"/>
        <v>Specialty Equipment Tags</v>
      </c>
      <c r="H689" s="30"/>
      <c r="I689" s="30"/>
      <c r="J689" s="31"/>
      <c r="K689" s="31" t="str">
        <f t="shared" ca="1" si="130"/>
        <v/>
      </c>
      <c r="L689" s="168" t="str">
        <f t="shared" ca="1" si="131"/>
        <v>Not Exported</v>
      </c>
      <c r="M689" s="169" t="str">
        <f t="shared" ca="1" si="132"/>
        <v>Not Exported</v>
      </c>
      <c r="N689" s="170" t="str">
        <f t="shared" ca="1" si="133"/>
        <v>Not Exported</v>
      </c>
    </row>
    <row r="690" spans="1:14" x14ac:dyDescent="0.25">
      <c r="A690" s="15" t="str">
        <f t="shared" ca="1" si="137"/>
        <v>Spot Coordinates</v>
      </c>
      <c r="B690" s="16">
        <f t="shared" ca="1" si="137"/>
        <v>0</v>
      </c>
      <c r="C690" s="127" t="str">
        <f t="shared" ca="1" si="128"/>
        <v>Not Exported</v>
      </c>
      <c r="D690" s="17" t="str">
        <f t="shared" ca="1" si="135"/>
        <v/>
      </c>
      <c r="E690" s="172" t="str">
        <f t="shared" ca="1" si="129"/>
        <v/>
      </c>
      <c r="F690" s="130" t="str">
        <f t="shared" ca="1" si="134"/>
        <v>Not Exported</v>
      </c>
      <c r="G690" s="130" t="str">
        <f t="shared" ca="1" si="126"/>
        <v>Spot Coordinates</v>
      </c>
      <c r="H690" s="30"/>
      <c r="I690" s="30"/>
      <c r="J690" s="31"/>
      <c r="K690" s="31" t="str">
        <f t="shared" ca="1" si="130"/>
        <v/>
      </c>
      <c r="L690" s="168" t="str">
        <f t="shared" ca="1" si="131"/>
        <v/>
      </c>
      <c r="M690" s="169" t="str">
        <f t="shared" ca="1" si="132"/>
        <v>Not Exported</v>
      </c>
      <c r="N690" s="170" t="str">
        <f t="shared" ca="1" si="133"/>
        <v>Not Exported</v>
      </c>
    </row>
    <row r="691" spans="1:14" x14ac:dyDescent="0.25">
      <c r="A691" s="15" t="str">
        <f t="shared" ca="1" si="137"/>
        <v>Spot Elevations</v>
      </c>
      <c r="B691" s="16">
        <f t="shared" ca="1" si="137"/>
        <v>0</v>
      </c>
      <c r="C691" s="127" t="str">
        <f t="shared" ca="1" si="128"/>
        <v>Not Exported</v>
      </c>
      <c r="D691" s="17" t="str">
        <f t="shared" ca="1" si="135"/>
        <v/>
      </c>
      <c r="E691" s="172" t="str">
        <f t="shared" ca="1" si="129"/>
        <v/>
      </c>
      <c r="F691" s="130" t="str">
        <f t="shared" ca="1" si="134"/>
        <v>Not Exported</v>
      </c>
      <c r="G691" s="130" t="str">
        <f t="shared" ca="1" si="126"/>
        <v>Spot Elevations</v>
      </c>
      <c r="H691" s="30"/>
      <c r="I691" s="30"/>
      <c r="J691" s="31"/>
      <c r="K691" s="31" t="str">
        <f t="shared" ca="1" si="130"/>
        <v/>
      </c>
      <c r="L691" s="168" t="str">
        <f t="shared" ca="1" si="131"/>
        <v/>
      </c>
      <c r="M691" s="169" t="str">
        <f t="shared" ca="1" si="132"/>
        <v>Not Exported</v>
      </c>
      <c r="N691" s="170" t="str">
        <f t="shared" ca="1" si="133"/>
        <v>Not Exported</v>
      </c>
    </row>
    <row r="692" spans="1:14" x14ac:dyDescent="0.25">
      <c r="A692" s="15" t="str">
        <f t="shared" ca="1" si="137"/>
        <v>Spot Slopes</v>
      </c>
      <c r="B692" s="16">
        <f t="shared" ca="1" si="137"/>
        <v>0</v>
      </c>
      <c r="C692" s="127" t="str">
        <f t="shared" ca="1" si="128"/>
        <v>Not Exported</v>
      </c>
      <c r="D692" s="17" t="str">
        <f t="shared" ca="1" si="135"/>
        <v/>
      </c>
      <c r="E692" s="172" t="str">
        <f t="shared" ca="1" si="129"/>
        <v/>
      </c>
      <c r="F692" s="130" t="str">
        <f t="shared" ca="1" si="134"/>
        <v>Not Exported</v>
      </c>
      <c r="G692" s="130" t="str">
        <f t="shared" ca="1" si="126"/>
        <v>Spot Slopes</v>
      </c>
      <c r="H692" s="30"/>
      <c r="I692" s="30"/>
      <c r="J692" s="31"/>
      <c r="K692" s="31" t="str">
        <f t="shared" ca="1" si="130"/>
        <v/>
      </c>
      <c r="L692" s="168" t="str">
        <f t="shared" ca="1" si="131"/>
        <v/>
      </c>
      <c r="M692" s="169" t="str">
        <f t="shared" ca="1" si="132"/>
        <v>Not Exported</v>
      </c>
      <c r="N692" s="170" t="str">
        <f t="shared" ca="1" si="133"/>
        <v>Not Exported</v>
      </c>
    </row>
    <row r="693" spans="1:14" x14ac:dyDescent="0.25">
      <c r="A693" s="15" t="str">
        <f t="shared" ca="1" si="137"/>
        <v>Sprinklers</v>
      </c>
      <c r="B693" s="16">
        <f t="shared" ca="1" si="137"/>
        <v>0</v>
      </c>
      <c r="C693" s="127" t="str">
        <f t="shared" ca="1" si="128"/>
        <v>IfcFireSuppressionTerminal</v>
      </c>
      <c r="D693" s="17" t="str">
        <f t="shared" ca="1" si="135"/>
        <v/>
      </c>
      <c r="E693" s="172" t="str">
        <f t="shared" ca="1" si="129"/>
        <v>&gt;&gt;</v>
      </c>
      <c r="F693" s="130" t="str">
        <f t="shared" ca="1" si="134"/>
        <v>IfcFireSuppressionTerminal</v>
      </c>
      <c r="G693" s="130" t="str">
        <f t="shared" ca="1" si="126"/>
        <v>Sprinklers</v>
      </c>
      <c r="H693" s="30"/>
      <c r="I693" s="30"/>
      <c r="J693" s="31"/>
      <c r="K693" s="31" t="str">
        <f t="shared" ca="1" si="130"/>
        <v/>
      </c>
      <c r="L693" s="168" t="str">
        <f t="shared" ca="1" si="131"/>
        <v/>
      </c>
      <c r="M693" s="169" t="str">
        <f t="shared" ca="1" si="132"/>
        <v>IfcFireSuppressionTerminal</v>
      </c>
      <c r="N693" s="170" t="str">
        <f t="shared" ca="1" si="133"/>
        <v>IfcFireSuppressionTerminalType</v>
      </c>
    </row>
    <row r="694" spans="1:14" x14ac:dyDescent="0.25">
      <c r="A694" s="15" t="str">
        <f t="shared" ca="1" si="137"/>
        <v>Sprinklers</v>
      </c>
      <c r="B694" s="16" t="str">
        <f t="shared" ca="1" si="137"/>
        <v>Bounding Boxes</v>
      </c>
      <c r="C694" s="127" t="str">
        <f t="shared" ca="1" si="128"/>
        <v>IfcFireSuppressionTerminal</v>
      </c>
      <c r="D694" s="17" t="str">
        <f t="shared" ca="1" si="135"/>
        <v/>
      </c>
      <c r="E694" s="172" t="str">
        <f t="shared" ca="1" si="129"/>
        <v>&gt;&gt;</v>
      </c>
      <c r="F694" s="130" t="str">
        <f t="shared" ca="1" si="134"/>
        <v>IfcFireSuppressionTerminal</v>
      </c>
      <c r="G694" s="130" t="str">
        <f t="shared" ca="1" si="126"/>
        <v>SprinklersBounding Boxes</v>
      </c>
      <c r="H694" s="30"/>
      <c r="I694" s="30"/>
      <c r="J694" s="31"/>
      <c r="K694" s="31" t="str">
        <f t="shared" ca="1" si="130"/>
        <v/>
      </c>
      <c r="L694" s="168" t="str">
        <f t="shared" ca="1" si="131"/>
        <v/>
      </c>
      <c r="M694" s="169" t="str">
        <f t="shared" ca="1" si="132"/>
        <v>IfcFireSuppressionTerminal</v>
      </c>
      <c r="N694" s="170" t="str">
        <f t="shared" ca="1" si="133"/>
        <v>IfcFireSuppressionTerminalType</v>
      </c>
    </row>
    <row r="695" spans="1:14" x14ac:dyDescent="0.25">
      <c r="A695" s="15" t="str">
        <f t="shared" ca="1" si="137"/>
        <v>Sprinklers</v>
      </c>
      <c r="B695" s="16" t="str">
        <f t="shared" ca="1" si="137"/>
        <v>Clearance Zones</v>
      </c>
      <c r="C695" s="127" t="str">
        <f t="shared" ca="1" si="128"/>
        <v>IfcAnnotation</v>
      </c>
      <c r="D695" s="17" t="str">
        <f t="shared" ca="1" si="135"/>
        <v/>
      </c>
      <c r="E695" s="172" t="str">
        <f t="shared" ca="1" si="129"/>
        <v>&gt;&gt;</v>
      </c>
      <c r="F695" s="130" t="str">
        <f t="shared" ca="1" si="134"/>
        <v>IfcAnnotation</v>
      </c>
      <c r="G695" s="130" t="str">
        <f t="shared" ca="1" si="126"/>
        <v>SprinklersClearance Zones</v>
      </c>
      <c r="H695" s="30"/>
      <c r="I695" s="30"/>
      <c r="J695" s="31"/>
      <c r="K695" s="31" t="str">
        <f t="shared" ca="1" si="130"/>
        <v/>
      </c>
      <c r="L695" s="168" t="str">
        <f t="shared" ca="1" si="131"/>
        <v/>
      </c>
      <c r="M695" s="169" t="str">
        <f t="shared" ca="1" si="132"/>
        <v>IfcAnnotation</v>
      </c>
      <c r="N695" s="170" t="str">
        <f t="shared" ca="1" si="133"/>
        <v>IfcFireSuppressionTerminalType</v>
      </c>
    </row>
    <row r="696" spans="1:14" x14ac:dyDescent="0.25">
      <c r="A696" s="15" t="str">
        <f t="shared" ca="1" si="137"/>
        <v>Sprinklers</v>
      </c>
      <c r="B696" s="16" t="str">
        <f t="shared" ca="1" si="137"/>
        <v>Connection Zones</v>
      </c>
      <c r="C696" s="127" t="str">
        <f t="shared" ca="1" si="128"/>
        <v>IfcAnnotation</v>
      </c>
      <c r="D696" s="17" t="str">
        <f t="shared" ca="1" si="135"/>
        <v/>
      </c>
      <c r="E696" s="172" t="str">
        <f t="shared" ca="1" si="129"/>
        <v>&gt;&gt;</v>
      </c>
      <c r="F696" s="130" t="str">
        <f t="shared" ca="1" si="134"/>
        <v>IfcAnnotation</v>
      </c>
      <c r="G696" s="130" t="str">
        <f t="shared" ca="1" si="126"/>
        <v>SprinklersConnection Zones</v>
      </c>
      <c r="H696" s="30"/>
      <c r="I696" s="30"/>
      <c r="J696" s="31"/>
      <c r="K696" s="31" t="str">
        <f t="shared" ca="1" si="130"/>
        <v/>
      </c>
      <c r="L696" s="168" t="str">
        <f t="shared" ca="1" si="131"/>
        <v/>
      </c>
      <c r="M696" s="169" t="str">
        <f t="shared" ca="1" si="132"/>
        <v>IfcAnnotation</v>
      </c>
      <c r="N696" s="170" t="str">
        <f t="shared" ca="1" si="133"/>
        <v>IfcFireSuppressionTerminalType</v>
      </c>
    </row>
    <row r="697" spans="1:14" x14ac:dyDescent="0.25">
      <c r="A697" s="15" t="str">
        <f t="shared" ca="1" si="137"/>
        <v>Sprinklers</v>
      </c>
      <c r="B697" s="16" t="str">
        <f t="shared" ca="1" si="137"/>
        <v>Fittings</v>
      </c>
      <c r="C697" s="127" t="str">
        <f t="shared" ca="1" si="128"/>
        <v>IfcFireSuppressionTerminalType</v>
      </c>
      <c r="D697" s="17" t="str">
        <f t="shared" ca="1" si="135"/>
        <v/>
      </c>
      <c r="E697" s="172" t="str">
        <f t="shared" ca="1" si="129"/>
        <v>&gt;&gt;</v>
      </c>
      <c r="F697" s="130" t="str">
        <f t="shared" ca="1" si="134"/>
        <v>IfcFireSuppressionTerminalType</v>
      </c>
      <c r="G697" s="130" t="str">
        <f t="shared" ca="1" si="126"/>
        <v>SprinklersFittings</v>
      </c>
      <c r="H697" s="30"/>
      <c r="I697" s="30"/>
      <c r="J697" s="31"/>
      <c r="K697" s="31" t="str">
        <f t="shared" ca="1" si="130"/>
        <v/>
      </c>
      <c r="L697" s="168" t="str">
        <f t="shared" ca="1" si="131"/>
        <v/>
      </c>
      <c r="M697" s="169" t="str">
        <f t="shared" ca="1" si="132"/>
        <v>IfcFireSuppressionTerminalType</v>
      </c>
      <c r="N697" s="170" t="str">
        <f t="shared" ca="1" si="133"/>
        <v>IfcFireSuppressionTerminalType</v>
      </c>
    </row>
    <row r="698" spans="1:14" x14ac:dyDescent="0.25">
      <c r="A698" s="15" t="str">
        <f t="shared" ca="1" si="137"/>
        <v>Sprinklers</v>
      </c>
      <c r="B698" s="16" t="str">
        <f t="shared" ca="1" si="137"/>
        <v>Hidden Lines</v>
      </c>
      <c r="C698" s="127" t="str">
        <f t="shared" ca="1" si="128"/>
        <v>IfcFireSuppressionTerminalType</v>
      </c>
      <c r="D698" s="17" t="str">
        <f t="shared" ca="1" si="135"/>
        <v/>
      </c>
      <c r="E698" s="172" t="str">
        <f t="shared" ca="1" si="129"/>
        <v>&gt;&gt;</v>
      </c>
      <c r="F698" s="130" t="str">
        <f t="shared" ca="1" si="134"/>
        <v>IfcFireSuppressionTerminalType</v>
      </c>
      <c r="G698" s="130" t="str">
        <f t="shared" ca="1" si="126"/>
        <v>SprinklersHidden Lines</v>
      </c>
      <c r="H698" s="30"/>
      <c r="I698" s="30"/>
      <c r="J698" s="31"/>
      <c r="K698" s="31" t="str">
        <f t="shared" ca="1" si="130"/>
        <v/>
      </c>
      <c r="L698" s="168" t="str">
        <f t="shared" ca="1" si="131"/>
        <v/>
      </c>
      <c r="M698" s="169" t="str">
        <f t="shared" ca="1" si="132"/>
        <v>IfcFireSuppressionTerminalType</v>
      </c>
      <c r="N698" s="170" t="str">
        <f t="shared" ca="1" si="133"/>
        <v>IfcFireSuppressionTerminalType</v>
      </c>
    </row>
    <row r="699" spans="1:14" x14ac:dyDescent="0.25">
      <c r="A699" s="15" t="str">
        <f t="shared" ca="1" si="137"/>
        <v>Sprinklers</v>
      </c>
      <c r="B699" s="16" t="str">
        <f t="shared" ca="1" si="137"/>
        <v>Maintenance Zones</v>
      </c>
      <c r="C699" s="127" t="str">
        <f t="shared" ca="1" si="128"/>
        <v>IfcFireSuppressionTerminalType</v>
      </c>
      <c r="D699" s="17" t="str">
        <f t="shared" ca="1" si="135"/>
        <v/>
      </c>
      <c r="E699" s="172" t="str">
        <f t="shared" ca="1" si="129"/>
        <v>&gt;&gt;</v>
      </c>
      <c r="F699" s="130" t="str">
        <f t="shared" ca="1" si="134"/>
        <v>IfcFireSuppressionTerminalType</v>
      </c>
      <c r="G699" s="130" t="str">
        <f t="shared" ca="1" si="126"/>
        <v>SprinklersMaintenance Zones</v>
      </c>
      <c r="H699" s="30"/>
      <c r="I699" s="30"/>
      <c r="J699" s="31"/>
      <c r="K699" s="31" t="str">
        <f t="shared" ca="1" si="130"/>
        <v/>
      </c>
      <c r="L699" s="168" t="str">
        <f t="shared" ca="1" si="131"/>
        <v/>
      </c>
      <c r="M699" s="169" t="str">
        <f t="shared" ca="1" si="132"/>
        <v>IfcFireSuppressionTerminalType</v>
      </c>
      <c r="N699" s="170" t="str">
        <f t="shared" ca="1" si="133"/>
        <v>IfcFireSuppressionTerminalType</v>
      </c>
    </row>
    <row r="700" spans="1:14" x14ac:dyDescent="0.25">
      <c r="A700" s="15" t="str">
        <f t="shared" ca="1" si="137"/>
        <v>Sprinklers</v>
      </c>
      <c r="B700" s="16" t="str">
        <f t="shared" ca="1" si="137"/>
        <v>Placement Zones</v>
      </c>
      <c r="C700" s="127" t="str">
        <f t="shared" ca="1" si="128"/>
        <v>IfcFireSuppressionTerminalType</v>
      </c>
      <c r="D700" s="17" t="str">
        <f t="shared" ca="1" si="135"/>
        <v/>
      </c>
      <c r="E700" s="172" t="str">
        <f t="shared" ca="1" si="129"/>
        <v>&gt;&gt;</v>
      </c>
      <c r="F700" s="130" t="str">
        <f t="shared" ca="1" si="134"/>
        <v>IfcFireSuppressionTerminalType</v>
      </c>
      <c r="G700" s="130" t="str">
        <f t="shared" ca="1" si="126"/>
        <v>SprinklersPlacement Zones</v>
      </c>
      <c r="H700" s="30"/>
      <c r="I700" s="30"/>
      <c r="J700" s="31"/>
      <c r="K700" s="31" t="str">
        <f t="shared" ca="1" si="130"/>
        <v/>
      </c>
      <c r="L700" s="168" t="str">
        <f t="shared" ca="1" si="131"/>
        <v/>
      </c>
      <c r="M700" s="169" t="str">
        <f t="shared" ca="1" si="132"/>
        <v>IfcFireSuppressionTerminalType</v>
      </c>
      <c r="N700" s="170" t="str">
        <f t="shared" ca="1" si="133"/>
        <v>IfcFireSuppressionTerminalType</v>
      </c>
    </row>
    <row r="701" spans="1:14" x14ac:dyDescent="0.25">
      <c r="A701" s="15" t="str">
        <f t="shared" ca="1" si="137"/>
        <v>Sprinklers</v>
      </c>
      <c r="B701" s="16" t="str">
        <f t="shared" ca="1" si="137"/>
        <v>Sprinklers</v>
      </c>
      <c r="C701" s="127" t="str">
        <f t="shared" ca="1" si="128"/>
        <v>IfcFireSuppressionTerminalType</v>
      </c>
      <c r="D701" s="17" t="str">
        <f t="shared" ca="1" si="135"/>
        <v/>
      </c>
      <c r="E701" s="172" t="str">
        <f t="shared" ca="1" si="129"/>
        <v>&gt;&gt;</v>
      </c>
      <c r="F701" s="130" t="str">
        <f t="shared" ca="1" si="134"/>
        <v>IfcFireSuppressionTerminalType</v>
      </c>
      <c r="G701" s="130" t="str">
        <f t="shared" ca="1" si="126"/>
        <v>SprinklersSprinklers</v>
      </c>
      <c r="H701" s="30"/>
      <c r="I701" s="30"/>
      <c r="J701" s="31"/>
      <c r="K701" s="31" t="str">
        <f t="shared" ca="1" si="130"/>
        <v/>
      </c>
      <c r="L701" s="168" t="str">
        <f t="shared" ca="1" si="131"/>
        <v/>
      </c>
      <c r="M701" s="169" t="str">
        <f t="shared" ca="1" si="132"/>
        <v>IfcFireSuppressionTerminalType</v>
      </c>
      <c r="N701" s="170" t="str">
        <f t="shared" ca="1" si="133"/>
        <v>IfcFireSuppressionTerminalType</v>
      </c>
    </row>
    <row r="702" spans="1:14" x14ac:dyDescent="0.25">
      <c r="A702" s="15" t="str">
        <f t="shared" ca="1" si="137"/>
        <v>Stair Landing Tags</v>
      </c>
      <c r="B702" s="16">
        <f t="shared" ca="1" si="137"/>
        <v>0</v>
      </c>
      <c r="C702" s="127" t="str">
        <f t="shared" ca="1" si="128"/>
        <v>Not Exported</v>
      </c>
      <c r="D702" s="17" t="str">
        <f t="shared" ca="1" si="135"/>
        <v/>
      </c>
      <c r="E702" s="172" t="str">
        <f t="shared" ca="1" si="129"/>
        <v/>
      </c>
      <c r="F702" s="130" t="str">
        <f t="shared" ca="1" si="134"/>
        <v>Not Exported</v>
      </c>
      <c r="G702" s="130" t="str">
        <f t="shared" ca="1" si="126"/>
        <v>Stair Landing Tags</v>
      </c>
      <c r="H702" s="30"/>
      <c r="I702" s="30"/>
      <c r="J702" s="31"/>
      <c r="K702" s="31" t="str">
        <f t="shared" ca="1" si="130"/>
        <v/>
      </c>
      <c r="L702" s="168" t="str">
        <f t="shared" ca="1" si="131"/>
        <v>Not Exported</v>
      </c>
      <c r="M702" s="169" t="str">
        <f t="shared" ca="1" si="132"/>
        <v>Not Exported</v>
      </c>
      <c r="N702" s="170" t="str">
        <f t="shared" ca="1" si="133"/>
        <v>Not Exported</v>
      </c>
    </row>
    <row r="703" spans="1:14" x14ac:dyDescent="0.25">
      <c r="A703" s="15" t="str">
        <f t="shared" ca="1" si="137"/>
        <v>Stair Paths</v>
      </c>
      <c r="B703" s="16">
        <f t="shared" ca="1" si="137"/>
        <v>0</v>
      </c>
      <c r="C703" s="127" t="str">
        <f t="shared" ca="1" si="128"/>
        <v>IfcAnnotation</v>
      </c>
      <c r="D703" s="17" t="str">
        <f t="shared" ca="1" si="135"/>
        <v/>
      </c>
      <c r="E703" s="172" t="str">
        <f t="shared" ca="1" si="129"/>
        <v>&gt;&gt;</v>
      </c>
      <c r="F703" s="130" t="str">
        <f t="shared" ca="1" si="134"/>
        <v>IfcAnnotation</v>
      </c>
      <c r="G703" s="130" t="str">
        <f t="shared" ca="1" si="126"/>
        <v>Stair Paths</v>
      </c>
      <c r="H703" s="30"/>
      <c r="I703" s="30"/>
      <c r="J703" s="31"/>
      <c r="K703" s="31" t="str">
        <f t="shared" ca="1" si="130"/>
        <v/>
      </c>
      <c r="L703" s="168" t="str">
        <f t="shared" ca="1" si="131"/>
        <v/>
      </c>
      <c r="M703" s="169" t="str">
        <f t="shared" ca="1" si="132"/>
        <v>IfcAnnotation</v>
      </c>
      <c r="N703" s="170" t="str">
        <f t="shared" ca="1" si="133"/>
        <v>Not Exported</v>
      </c>
    </row>
    <row r="704" spans="1:14" x14ac:dyDescent="0.25">
      <c r="A704" s="15" t="str">
        <f t="shared" ca="1" si="137"/>
        <v>Stair Paths</v>
      </c>
      <c r="B704" s="16" t="str">
        <f t="shared" ca="1" si="137"/>
        <v>&lt;Above&gt; Up Arrows</v>
      </c>
      <c r="C704" s="127" t="str">
        <f t="shared" ca="1" si="128"/>
        <v>IfcAnnotation</v>
      </c>
      <c r="D704" s="17" t="str">
        <f t="shared" ca="1" si="135"/>
        <v/>
      </c>
      <c r="E704" s="172" t="str">
        <f t="shared" ca="1" si="129"/>
        <v>&gt;&gt;</v>
      </c>
      <c r="F704" s="130" t="str">
        <f t="shared" ca="1" si="134"/>
        <v>IfcAnnotation</v>
      </c>
      <c r="G704" s="130" t="str">
        <f t="shared" ca="1" si="126"/>
        <v>Stair Paths&lt;Above&gt; Up Arrows</v>
      </c>
      <c r="H704" s="30"/>
      <c r="I704" s="30"/>
      <c r="J704" s="31"/>
      <c r="K704" s="31" t="str">
        <f t="shared" ca="1" si="130"/>
        <v/>
      </c>
      <c r="L704" s="168" t="str">
        <f t="shared" ca="1" si="131"/>
        <v/>
      </c>
      <c r="M704" s="169" t="str">
        <f t="shared" ca="1" si="132"/>
        <v>IfcAnnotation</v>
      </c>
      <c r="N704" s="170" t="str">
        <f t="shared" ca="1" si="133"/>
        <v>Not Exported</v>
      </c>
    </row>
    <row r="705" spans="1:14" x14ac:dyDescent="0.25">
      <c r="A705" s="15" t="str">
        <f t="shared" ca="1" si="137"/>
        <v>Stair Paths</v>
      </c>
      <c r="B705" s="16" t="str">
        <f t="shared" ca="1" si="137"/>
        <v>Down Arrows</v>
      </c>
      <c r="C705" s="127" t="str">
        <f t="shared" ca="1" si="128"/>
        <v>IfcAnnotation</v>
      </c>
      <c r="D705" s="17" t="str">
        <f t="shared" ca="1" si="135"/>
        <v/>
      </c>
      <c r="E705" s="172" t="str">
        <f t="shared" ca="1" si="129"/>
        <v>&gt;&gt;</v>
      </c>
      <c r="F705" s="130" t="str">
        <f t="shared" ca="1" si="134"/>
        <v>IfcAnnotation</v>
      </c>
      <c r="G705" s="130" t="str">
        <f t="shared" ca="1" si="126"/>
        <v>Stair PathsDown Arrows</v>
      </c>
      <c r="H705" s="30"/>
      <c r="I705" s="30"/>
      <c r="J705" s="31"/>
      <c r="K705" s="31" t="str">
        <f t="shared" ca="1" si="130"/>
        <v/>
      </c>
      <c r="L705" s="168" t="str">
        <f t="shared" ca="1" si="131"/>
        <v/>
      </c>
      <c r="M705" s="169" t="str">
        <f t="shared" ca="1" si="132"/>
        <v>IfcAnnotation</v>
      </c>
      <c r="N705" s="170" t="str">
        <f t="shared" ca="1" si="133"/>
        <v>Not Exported</v>
      </c>
    </row>
    <row r="706" spans="1:14" x14ac:dyDescent="0.25">
      <c r="A706" s="15" t="str">
        <f t="shared" ca="1" si="137"/>
        <v>Stair Paths</v>
      </c>
      <c r="B706" s="16" t="str">
        <f t="shared" ca="1" si="137"/>
        <v>DOWN Text</v>
      </c>
      <c r="C706" s="127" t="str">
        <f t="shared" ca="1" si="128"/>
        <v>IfcAnnotation</v>
      </c>
      <c r="D706" s="17" t="str">
        <f t="shared" ca="1" si="135"/>
        <v/>
      </c>
      <c r="E706" s="172" t="str">
        <f t="shared" ca="1" si="129"/>
        <v>&gt;&gt;</v>
      </c>
      <c r="F706" s="130" t="str">
        <f t="shared" ca="1" si="134"/>
        <v>IfcAnnotation</v>
      </c>
      <c r="G706" s="130" t="str">
        <f t="shared" ca="1" si="126"/>
        <v>Stair PathsDOWN Text</v>
      </c>
      <c r="H706" s="30"/>
      <c r="I706" s="30"/>
      <c r="J706" s="31"/>
      <c r="K706" s="31" t="str">
        <f t="shared" ca="1" si="130"/>
        <v/>
      </c>
      <c r="L706" s="168" t="str">
        <f t="shared" ca="1" si="131"/>
        <v/>
      </c>
      <c r="M706" s="169" t="str">
        <f t="shared" ca="1" si="132"/>
        <v>IfcAnnotation</v>
      </c>
      <c r="N706" s="170" t="str">
        <f t="shared" ca="1" si="133"/>
        <v>Not Exported</v>
      </c>
    </row>
    <row r="707" spans="1:14" x14ac:dyDescent="0.25">
      <c r="A707" s="15" t="str">
        <f t="shared" ref="A707:B726" ca="1" si="138">INDIRECT(ADDRESS(ROW(),COLUMN(),1,1,exp_user),TRUE)</f>
        <v>Stair Paths</v>
      </c>
      <c r="B707" s="16" t="str">
        <f t="shared" ca="1" si="138"/>
        <v>Up Arrows</v>
      </c>
      <c r="C707" s="127" t="str">
        <f t="shared" ca="1" si="128"/>
        <v>IfcAnnotation</v>
      </c>
      <c r="D707" s="17" t="str">
        <f t="shared" ca="1" si="135"/>
        <v/>
      </c>
      <c r="E707" s="172" t="str">
        <f t="shared" ca="1" si="129"/>
        <v>&gt;&gt;</v>
      </c>
      <c r="F707" s="130" t="str">
        <f t="shared" ca="1" si="134"/>
        <v>IfcAnnotation</v>
      </c>
      <c r="G707" s="130" t="str">
        <f t="shared" ca="1" si="126"/>
        <v>Stair PathsUp Arrows</v>
      </c>
      <c r="H707" s="30"/>
      <c r="I707" s="30"/>
      <c r="J707" s="31"/>
      <c r="K707" s="31" t="str">
        <f t="shared" ca="1" si="130"/>
        <v/>
      </c>
      <c r="L707" s="168" t="str">
        <f t="shared" ca="1" si="131"/>
        <v/>
      </c>
      <c r="M707" s="169" t="str">
        <f t="shared" ca="1" si="132"/>
        <v>IfcAnnotation</v>
      </c>
      <c r="N707" s="170" t="str">
        <f t="shared" ca="1" si="133"/>
        <v>Not Exported</v>
      </c>
    </row>
    <row r="708" spans="1:14" x14ac:dyDescent="0.25">
      <c r="A708" s="15" t="str">
        <f t="shared" ca="1" si="138"/>
        <v>Stair Paths</v>
      </c>
      <c r="B708" s="16" t="str">
        <f t="shared" ca="1" si="138"/>
        <v>UP Text</v>
      </c>
      <c r="C708" s="127" t="str">
        <f t="shared" ca="1" si="128"/>
        <v>IfcAnnotation</v>
      </c>
      <c r="D708" s="17" t="str">
        <f t="shared" ca="1" si="135"/>
        <v/>
      </c>
      <c r="E708" s="172" t="str">
        <f t="shared" ca="1" si="129"/>
        <v>&gt;&gt;</v>
      </c>
      <c r="F708" s="130" t="str">
        <f t="shared" ca="1" si="134"/>
        <v>IfcAnnotation</v>
      </c>
      <c r="G708" s="130" t="str">
        <f t="shared" ca="1" si="126"/>
        <v>Stair PathsUP Text</v>
      </c>
      <c r="H708" s="30"/>
      <c r="I708" s="30"/>
      <c r="J708" s="31"/>
      <c r="K708" s="31" t="str">
        <f t="shared" ca="1" si="130"/>
        <v/>
      </c>
      <c r="L708" s="168" t="str">
        <f t="shared" ca="1" si="131"/>
        <v/>
      </c>
      <c r="M708" s="169" t="str">
        <f t="shared" ca="1" si="132"/>
        <v>IfcAnnotation</v>
      </c>
      <c r="N708" s="170" t="str">
        <f t="shared" ca="1" si="133"/>
        <v>Not Exported</v>
      </c>
    </row>
    <row r="709" spans="1:14" x14ac:dyDescent="0.25">
      <c r="A709" s="15" t="str">
        <f t="shared" ca="1" si="138"/>
        <v>Stair Run Tags</v>
      </c>
      <c r="B709" s="16">
        <f t="shared" ca="1" si="138"/>
        <v>0</v>
      </c>
      <c r="C709" s="127" t="str">
        <f t="shared" ca="1" si="128"/>
        <v>Not Exported</v>
      </c>
      <c r="D709" s="17" t="str">
        <f t="shared" ca="1" si="135"/>
        <v/>
      </c>
      <c r="E709" s="172" t="str">
        <f t="shared" ca="1" si="129"/>
        <v/>
      </c>
      <c r="F709" s="130" t="str">
        <f t="shared" ca="1" si="134"/>
        <v>Not Exported</v>
      </c>
      <c r="G709" s="130" t="str">
        <f t="shared" ca="1" si="126"/>
        <v>Stair Run Tags</v>
      </c>
      <c r="H709" s="30"/>
      <c r="I709" s="30"/>
      <c r="J709" s="31"/>
      <c r="K709" s="31" t="str">
        <f t="shared" ca="1" si="130"/>
        <v/>
      </c>
      <c r="L709" s="168" t="str">
        <f t="shared" ca="1" si="131"/>
        <v>Not Exported</v>
      </c>
      <c r="M709" s="169" t="str">
        <f t="shared" ca="1" si="132"/>
        <v>Not Exported</v>
      </c>
      <c r="N709" s="170" t="str">
        <f t="shared" ca="1" si="133"/>
        <v>Not Exported</v>
      </c>
    </row>
    <row r="710" spans="1:14" x14ac:dyDescent="0.25">
      <c r="A710" s="15" t="str">
        <f t="shared" ca="1" si="138"/>
        <v>Stair Support Tags</v>
      </c>
      <c r="B710" s="16">
        <f t="shared" ca="1" si="138"/>
        <v>0</v>
      </c>
      <c r="C710" s="127" t="str">
        <f t="shared" ca="1" si="128"/>
        <v>Not Exported</v>
      </c>
      <c r="D710" s="17" t="str">
        <f t="shared" ca="1" si="135"/>
        <v/>
      </c>
      <c r="E710" s="172" t="str">
        <f t="shared" ca="1" si="129"/>
        <v/>
      </c>
      <c r="F710" s="130" t="str">
        <f t="shared" ca="1" si="134"/>
        <v>Not Exported</v>
      </c>
      <c r="G710" s="130" t="str">
        <f t="shared" ref="G710:G773" ca="1" si="139">IF(A710&lt;&gt;0,CONCATENATE(A710,IF(B710=0,"",B710)),"")</f>
        <v>Stair Support Tags</v>
      </c>
      <c r="H710" s="30"/>
      <c r="I710" s="30"/>
      <c r="J710" s="31"/>
      <c r="K710" s="31" t="str">
        <f t="shared" ca="1" si="130"/>
        <v/>
      </c>
      <c r="L710" s="168" t="str">
        <f t="shared" ca="1" si="131"/>
        <v>Not Exported</v>
      </c>
      <c r="M710" s="169" t="str">
        <f t="shared" ca="1" si="132"/>
        <v>Not Exported</v>
      </c>
      <c r="N710" s="170" t="str">
        <f t="shared" ca="1" si="133"/>
        <v>Not Exported</v>
      </c>
    </row>
    <row r="711" spans="1:14" x14ac:dyDescent="0.25">
      <c r="A711" s="15" t="str">
        <f t="shared" ca="1" si="138"/>
        <v>Stair Tags</v>
      </c>
      <c r="B711" s="16">
        <f t="shared" ca="1" si="138"/>
        <v>0</v>
      </c>
      <c r="C711" s="127" t="str">
        <f t="shared" ref="C711:C774" ca="1" si="140">IF(A711=0,"",IF(H711&lt;&gt;"",H711,IF(K711=not,not,IF(L711=not,not,IF(AND(M711&lt;&gt;0,M711&lt;&gt;"",M711&lt;&gt;not),IF(NOT(ISERROR(FIND("/",M711,1))),LEFT(M711,FIND("/",M711,1)-1),M711),IF(NOT(ISERROR(FIND("/",N711,1))),LEFT(N711,FIND("/",N711,1)-1),N711))))))</f>
        <v>Not Exported</v>
      </c>
      <c r="D711" s="17" t="str">
        <f t="shared" ca="1" si="135"/>
        <v/>
      </c>
      <c r="E711" s="172" t="str">
        <f t="shared" ref="E711:E774" ca="1" si="141">IF(AND(C711&lt;&gt;"",C711&lt;&gt;not,C711&lt;&gt;0),HYPERLINK(CONCATENATE(link4x0,IFERROR(VLOOKUP(C711,Entity,2,FALSE),""),link_Entity,LOWER(C711),".htm"),"&gt;&gt;"),"")</f>
        <v/>
      </c>
      <c r="F711" s="130" t="str">
        <f t="shared" ca="1" si="134"/>
        <v>Not Exported</v>
      </c>
      <c r="G711" s="130" t="str">
        <f t="shared" ca="1" si="139"/>
        <v>Stair Tags</v>
      </c>
      <c r="H711" s="30"/>
      <c r="I711" s="30"/>
      <c r="J711" s="31"/>
      <c r="K711" s="31" t="str">
        <f t="shared" ref="K711:K774" ca="1" si="142">IF(AND(K710=not,A711=A710),not,IF(J711=not,not,""))</f>
        <v/>
      </c>
      <c r="L711" s="168" t="str">
        <f t="shared" ref="L711:L774" ca="1" si="143">IFERROR(VLOOKUP(A711,exp_pre_sel,HLOOKUP(pre_sel_cat,exp_pre_sel,2,FALSE),FALSE),"")</f>
        <v>Not Exported</v>
      </c>
      <c r="M711" s="169" t="str">
        <f t="shared" ref="M711:M774" ca="1" si="144">IFERROR(CONCATENATE(VLOOKUP($G711,Export_DRS,4,FALSE),IF(VLOOKUP($G711,Export_DRS,5,FALSE)&lt;&gt;"",CONCATENATE("/",VLOOKUP($G711,Export_DRS,5,FALSE)),"")),IF(AND(Export_DRS_andSub=yes,$A711=$A710),IF(M710=0,VLOOKUP(A711,A:N,10,FALSE),M710),""))</f>
        <v>Not Exported</v>
      </c>
      <c r="N711" s="170" t="str">
        <f t="shared" ref="N711:N774" ca="1" si="145">IFERROR(CONCATENATE(VLOOKUP($G711,Export_AIA,4,FALSE),IF(VLOOKUP($G711,Export_AIA,5,FALSE)&lt;&gt;"",CONCATENATE("/",VLOOKUP($G711,Export_AIA,5,FALSE)),"")),IF(AND(Export_AIA_andSub=yes,$A711=$A710),IF(N710=0,VLOOKUP(A711,A:N,10,FALSE),N710),""))</f>
        <v>Not Exported</v>
      </c>
    </row>
    <row r="712" spans="1:14" x14ac:dyDescent="0.25">
      <c r="A712" s="15" t="str">
        <f t="shared" ca="1" si="138"/>
        <v>Stair Tread/Riser Numbers</v>
      </c>
      <c r="B712" s="16">
        <f t="shared" ca="1" si="138"/>
        <v>0</v>
      </c>
      <c r="C712" s="127" t="str">
        <f t="shared" ca="1" si="140"/>
        <v>Not Exported</v>
      </c>
      <c r="D712" s="17" t="str">
        <f t="shared" ca="1" si="135"/>
        <v/>
      </c>
      <c r="E712" s="172" t="str">
        <f t="shared" ca="1" si="141"/>
        <v/>
      </c>
      <c r="F712" s="130" t="str">
        <f t="shared" ref="F712:F775" ca="1" si="146">CONCATENATE(C712,IF(D712&lt;&gt;"",CONCATENATE("/",D712),""),"")</f>
        <v>Not Exported</v>
      </c>
      <c r="G712" s="130" t="str">
        <f t="shared" ca="1" si="139"/>
        <v>Stair Tread/Riser Numbers</v>
      </c>
      <c r="H712" s="30"/>
      <c r="I712" s="30"/>
      <c r="J712" s="31"/>
      <c r="K712" s="31" t="str">
        <f t="shared" ca="1" si="142"/>
        <v/>
      </c>
      <c r="L712" s="168" t="str">
        <f t="shared" ca="1" si="143"/>
        <v/>
      </c>
      <c r="M712" s="169" t="str">
        <f t="shared" ca="1" si="144"/>
        <v>Not Exported</v>
      </c>
      <c r="N712" s="170" t="str">
        <f t="shared" ca="1" si="145"/>
        <v>Not Exported</v>
      </c>
    </row>
    <row r="713" spans="1:14" x14ac:dyDescent="0.25">
      <c r="A713" s="15" t="str">
        <f t="shared" ca="1" si="138"/>
        <v>Stairs</v>
      </c>
      <c r="B713" s="16">
        <f t="shared" ca="1" si="138"/>
        <v>0</v>
      </c>
      <c r="C713" s="127" t="str">
        <f t="shared" ca="1" si="140"/>
        <v>IfcStair</v>
      </c>
      <c r="D713" s="17" t="str">
        <f t="shared" ref="D713:D776" ca="1" si="147">IF(I713&lt;&gt;"",I713,IF(NOT(ISERROR(FIND("/",M713,1))),RIGHT(M713,LEN(M713)-FIND("/",M713,1)),IF(AND(M713="",NOT(ISERROR(FIND("/",N713,1)))),RIGHT(N713,LEN(N713)-FIND("/",N713,1)),"")))</f>
        <v/>
      </c>
      <c r="E713" s="172" t="str">
        <f t="shared" ca="1" si="141"/>
        <v>&gt;&gt;</v>
      </c>
      <c r="F713" s="130" t="str">
        <f t="shared" ca="1" si="146"/>
        <v>IfcStair</v>
      </c>
      <c r="G713" s="130" t="str">
        <f t="shared" ca="1" si="139"/>
        <v>Stairs</v>
      </c>
      <c r="H713" s="30"/>
      <c r="I713" s="30"/>
      <c r="J713" s="31"/>
      <c r="K713" s="31" t="str">
        <f t="shared" ca="1" si="142"/>
        <v/>
      </c>
      <c r="L713" s="168" t="str">
        <f t="shared" ca="1" si="143"/>
        <v/>
      </c>
      <c r="M713" s="169" t="str">
        <f t="shared" ca="1" si="144"/>
        <v>IfcStair</v>
      </c>
      <c r="N713" s="170" t="str">
        <f t="shared" ca="1" si="145"/>
        <v>IfcStair</v>
      </c>
    </row>
    <row r="714" spans="1:14" x14ac:dyDescent="0.25">
      <c r="A714" s="15" t="str">
        <f t="shared" ca="1" si="138"/>
        <v>Stairs</v>
      </c>
      <c r="B714" s="16" t="str">
        <f t="shared" ca="1" si="138"/>
        <v>&lt;Above&gt; Cut Marks</v>
      </c>
      <c r="C714" s="127" t="str">
        <f t="shared" ca="1" si="140"/>
        <v>IfcStair</v>
      </c>
      <c r="D714" s="17" t="str">
        <f t="shared" ca="1" si="147"/>
        <v/>
      </c>
      <c r="E714" s="172" t="str">
        <f t="shared" ca="1" si="141"/>
        <v>&gt;&gt;</v>
      </c>
      <c r="F714" s="130" t="str">
        <f t="shared" ca="1" si="146"/>
        <v>IfcStair</v>
      </c>
      <c r="G714" s="130" t="str">
        <f t="shared" ca="1" si="139"/>
        <v>Stairs&lt;Above&gt; Cut Marks</v>
      </c>
      <c r="H714" s="30"/>
      <c r="I714" s="30"/>
      <c r="J714" s="31"/>
      <c r="K714" s="31" t="str">
        <f t="shared" ca="1" si="142"/>
        <v/>
      </c>
      <c r="L714" s="168" t="str">
        <f t="shared" ca="1" si="143"/>
        <v/>
      </c>
      <c r="M714" s="169" t="str">
        <f t="shared" ca="1" si="144"/>
        <v>IfcStair</v>
      </c>
      <c r="N714" s="170" t="str">
        <f t="shared" ca="1" si="145"/>
        <v>IfcStair</v>
      </c>
    </row>
    <row r="715" spans="1:14" x14ac:dyDescent="0.25">
      <c r="A715" s="15" t="str">
        <f t="shared" ca="1" si="138"/>
        <v>Stairs</v>
      </c>
      <c r="B715" s="16" t="str">
        <f t="shared" ca="1" si="138"/>
        <v>&lt;Above&gt; Nosing Lines</v>
      </c>
      <c r="C715" s="127" t="str">
        <f t="shared" ca="1" si="140"/>
        <v>IfcStair</v>
      </c>
      <c r="D715" s="17" t="str">
        <f t="shared" ca="1" si="147"/>
        <v/>
      </c>
      <c r="E715" s="172" t="str">
        <f t="shared" ca="1" si="141"/>
        <v>&gt;&gt;</v>
      </c>
      <c r="F715" s="130" t="str">
        <f t="shared" ca="1" si="146"/>
        <v>IfcStair</v>
      </c>
      <c r="G715" s="130" t="str">
        <f t="shared" ca="1" si="139"/>
        <v>Stairs&lt;Above&gt; Nosing Lines</v>
      </c>
      <c r="H715" s="30"/>
      <c r="I715" s="30"/>
      <c r="J715" s="31"/>
      <c r="K715" s="31" t="str">
        <f t="shared" ca="1" si="142"/>
        <v/>
      </c>
      <c r="L715" s="168" t="str">
        <f t="shared" ca="1" si="143"/>
        <v/>
      </c>
      <c r="M715" s="169" t="str">
        <f t="shared" ca="1" si="144"/>
        <v>IfcStair</v>
      </c>
      <c r="N715" s="170" t="str">
        <f t="shared" ca="1" si="145"/>
        <v>IfcStair</v>
      </c>
    </row>
    <row r="716" spans="1:14" x14ac:dyDescent="0.25">
      <c r="A716" s="15" t="str">
        <f t="shared" ca="1" si="138"/>
        <v>Stairs</v>
      </c>
      <c r="B716" s="16" t="str">
        <f t="shared" ca="1" si="138"/>
        <v>&lt;Above&gt; Outlines</v>
      </c>
      <c r="C716" s="127" t="str">
        <f t="shared" ca="1" si="140"/>
        <v>IfcStair</v>
      </c>
      <c r="D716" s="17" t="str">
        <f t="shared" ca="1" si="147"/>
        <v/>
      </c>
      <c r="E716" s="172" t="str">
        <f t="shared" ca="1" si="141"/>
        <v>&gt;&gt;</v>
      </c>
      <c r="F716" s="130" t="str">
        <f t="shared" ca="1" si="146"/>
        <v>IfcStair</v>
      </c>
      <c r="G716" s="130" t="str">
        <f t="shared" ca="1" si="139"/>
        <v>Stairs&lt;Above&gt; Outlines</v>
      </c>
      <c r="H716" s="30"/>
      <c r="I716" s="30"/>
      <c r="J716" s="31"/>
      <c r="K716" s="31" t="str">
        <f t="shared" ca="1" si="142"/>
        <v/>
      </c>
      <c r="L716" s="168" t="str">
        <f t="shared" ca="1" si="143"/>
        <v/>
      </c>
      <c r="M716" s="169" t="str">
        <f t="shared" ca="1" si="144"/>
        <v>IfcStair</v>
      </c>
      <c r="N716" s="170" t="str">
        <f t="shared" ca="1" si="145"/>
        <v>IfcStair</v>
      </c>
    </row>
    <row r="717" spans="1:14" x14ac:dyDescent="0.25">
      <c r="A717" s="15" t="str">
        <f t="shared" ca="1" si="138"/>
        <v>Stairs</v>
      </c>
      <c r="B717" s="16" t="str">
        <f t="shared" ca="1" si="138"/>
        <v>&lt;Above&gt; Riser Lines</v>
      </c>
      <c r="C717" s="127" t="str">
        <f t="shared" ca="1" si="140"/>
        <v>IfcStair</v>
      </c>
      <c r="D717" s="17" t="str">
        <f t="shared" ca="1" si="147"/>
        <v/>
      </c>
      <c r="E717" s="172" t="str">
        <f t="shared" ca="1" si="141"/>
        <v>&gt;&gt;</v>
      </c>
      <c r="F717" s="130" t="str">
        <f t="shared" ca="1" si="146"/>
        <v>IfcStair</v>
      </c>
      <c r="G717" s="130" t="str">
        <f t="shared" ca="1" si="139"/>
        <v>Stairs&lt;Above&gt; Riser Lines</v>
      </c>
      <c r="H717" s="30"/>
      <c r="I717" s="30"/>
      <c r="J717" s="31"/>
      <c r="K717" s="31" t="str">
        <f t="shared" ca="1" si="142"/>
        <v/>
      </c>
      <c r="L717" s="168" t="str">
        <f t="shared" ca="1" si="143"/>
        <v/>
      </c>
      <c r="M717" s="169" t="str">
        <f t="shared" ca="1" si="144"/>
        <v>IfcStair</v>
      </c>
      <c r="N717" s="170" t="str">
        <f t="shared" ca="1" si="145"/>
        <v>IfcStair</v>
      </c>
    </row>
    <row r="718" spans="1:14" x14ac:dyDescent="0.25">
      <c r="A718" s="15" t="str">
        <f t="shared" ca="1" si="138"/>
        <v>Stairs</v>
      </c>
      <c r="B718" s="16" t="str">
        <f t="shared" ca="1" si="138"/>
        <v>&lt;Above&gt; Supports</v>
      </c>
      <c r="C718" s="127" t="str">
        <f t="shared" ca="1" si="140"/>
        <v>IfcStair</v>
      </c>
      <c r="D718" s="17" t="str">
        <f t="shared" ca="1" si="147"/>
        <v/>
      </c>
      <c r="E718" s="172" t="str">
        <f t="shared" ca="1" si="141"/>
        <v>&gt;&gt;</v>
      </c>
      <c r="F718" s="130" t="str">
        <f t="shared" ca="1" si="146"/>
        <v>IfcStair</v>
      </c>
      <c r="G718" s="130" t="str">
        <f t="shared" ca="1" si="139"/>
        <v>Stairs&lt;Above&gt; Supports</v>
      </c>
      <c r="H718" s="30"/>
      <c r="I718" s="30"/>
      <c r="J718" s="31"/>
      <c r="K718" s="31" t="str">
        <f t="shared" ca="1" si="142"/>
        <v/>
      </c>
      <c r="L718" s="168" t="str">
        <f t="shared" ca="1" si="143"/>
        <v/>
      </c>
      <c r="M718" s="169" t="str">
        <f t="shared" ca="1" si="144"/>
        <v>IfcStair</v>
      </c>
      <c r="N718" s="170" t="str">
        <f t="shared" ca="1" si="145"/>
        <v>IfcStair</v>
      </c>
    </row>
    <row r="719" spans="1:14" x14ac:dyDescent="0.25">
      <c r="A719" s="15" t="str">
        <f t="shared" ca="1" si="138"/>
        <v>Stairs</v>
      </c>
      <c r="B719" s="16" t="str">
        <f t="shared" ca="1" si="138"/>
        <v>Cut Marks</v>
      </c>
      <c r="C719" s="127" t="str">
        <f t="shared" ca="1" si="140"/>
        <v>IfcStair</v>
      </c>
      <c r="D719" s="17" t="str">
        <f t="shared" ca="1" si="147"/>
        <v/>
      </c>
      <c r="E719" s="172" t="str">
        <f t="shared" ca="1" si="141"/>
        <v>&gt;&gt;</v>
      </c>
      <c r="F719" s="130" t="str">
        <f t="shared" ca="1" si="146"/>
        <v>IfcStair</v>
      </c>
      <c r="G719" s="130" t="str">
        <f t="shared" ca="1" si="139"/>
        <v>StairsCut Marks</v>
      </c>
      <c r="H719" s="30"/>
      <c r="I719" s="30"/>
      <c r="J719" s="31"/>
      <c r="K719" s="31" t="str">
        <f t="shared" ca="1" si="142"/>
        <v/>
      </c>
      <c r="L719" s="168" t="str">
        <f t="shared" ca="1" si="143"/>
        <v/>
      </c>
      <c r="M719" s="169" t="str">
        <f t="shared" ca="1" si="144"/>
        <v>IfcStair</v>
      </c>
      <c r="N719" s="170" t="str">
        <f t="shared" ca="1" si="145"/>
        <v>IfcStair</v>
      </c>
    </row>
    <row r="720" spans="1:14" x14ac:dyDescent="0.25">
      <c r="A720" s="15" t="str">
        <f t="shared" ca="1" si="138"/>
        <v>Stairs</v>
      </c>
      <c r="B720" s="16" t="str">
        <f t="shared" ca="1" si="138"/>
        <v>Hidden Lines</v>
      </c>
      <c r="C720" s="127" t="str">
        <f t="shared" ca="1" si="140"/>
        <v/>
      </c>
      <c r="D720" s="17" t="str">
        <f t="shared" ca="1" si="147"/>
        <v/>
      </c>
      <c r="E720" s="172" t="str">
        <f t="shared" ca="1" si="141"/>
        <v/>
      </c>
      <c r="F720" s="130" t="str">
        <f t="shared" ca="1" si="146"/>
        <v/>
      </c>
      <c r="G720" s="130" t="str">
        <f t="shared" ca="1" si="139"/>
        <v>StairsHidden Lines</v>
      </c>
      <c r="H720" s="30"/>
      <c r="I720" s="30"/>
      <c r="J720" s="31"/>
      <c r="K720" s="31" t="str">
        <f t="shared" ca="1" si="142"/>
        <v/>
      </c>
      <c r="L720" s="168" t="str">
        <f t="shared" ca="1" si="143"/>
        <v/>
      </c>
      <c r="M720" s="169" t="str">
        <f t="shared" ca="1" si="144"/>
        <v/>
      </c>
      <c r="N720" s="170" t="str">
        <f t="shared" ca="1" si="145"/>
        <v/>
      </c>
    </row>
    <row r="721" spans="1:14" x14ac:dyDescent="0.25">
      <c r="A721" s="15" t="str">
        <f t="shared" ca="1" si="138"/>
        <v>Stairs</v>
      </c>
      <c r="B721" s="16" t="str">
        <f t="shared" ca="1" si="138"/>
        <v>Incomplete Stairs</v>
      </c>
      <c r="C721" s="127" t="str">
        <f t="shared" ca="1" si="140"/>
        <v>IfcStair</v>
      </c>
      <c r="D721" s="17" t="str">
        <f t="shared" ca="1" si="147"/>
        <v/>
      </c>
      <c r="E721" s="172" t="str">
        <f t="shared" ca="1" si="141"/>
        <v>&gt;&gt;</v>
      </c>
      <c r="F721" s="130" t="str">
        <f t="shared" ca="1" si="146"/>
        <v>IfcStair</v>
      </c>
      <c r="G721" s="130" t="str">
        <f t="shared" ca="1" si="139"/>
        <v>StairsIncomplete Stairs</v>
      </c>
      <c r="H721" s="30"/>
      <c r="I721" s="30"/>
      <c r="J721" s="31"/>
      <c r="K721" s="31" t="str">
        <f t="shared" ca="1" si="142"/>
        <v/>
      </c>
      <c r="L721" s="168" t="str">
        <f t="shared" ca="1" si="143"/>
        <v/>
      </c>
      <c r="M721" s="169" t="str">
        <f t="shared" ca="1" si="144"/>
        <v>IfcStair</v>
      </c>
      <c r="N721" s="170" t="str">
        <f t="shared" ca="1" si="145"/>
        <v>IfcStair</v>
      </c>
    </row>
    <row r="722" spans="1:14" x14ac:dyDescent="0.25">
      <c r="A722" s="15" t="str">
        <f t="shared" ca="1" si="138"/>
        <v>Stairs</v>
      </c>
      <c r="B722" s="16" t="str">
        <f t="shared" ca="1" si="138"/>
        <v>Nosing Lines</v>
      </c>
      <c r="C722" s="127" t="str">
        <f t="shared" ca="1" si="140"/>
        <v>IfcStair</v>
      </c>
      <c r="D722" s="17" t="str">
        <f t="shared" ca="1" si="147"/>
        <v/>
      </c>
      <c r="E722" s="172" t="str">
        <f t="shared" ca="1" si="141"/>
        <v>&gt;&gt;</v>
      </c>
      <c r="F722" s="130" t="str">
        <f t="shared" ca="1" si="146"/>
        <v>IfcStair</v>
      </c>
      <c r="G722" s="130" t="str">
        <f t="shared" ca="1" si="139"/>
        <v>StairsNosing Lines</v>
      </c>
      <c r="H722" s="30"/>
      <c r="I722" s="30"/>
      <c r="J722" s="31"/>
      <c r="K722" s="31" t="str">
        <f t="shared" ca="1" si="142"/>
        <v/>
      </c>
      <c r="L722" s="168" t="str">
        <f t="shared" ca="1" si="143"/>
        <v/>
      </c>
      <c r="M722" s="169" t="str">
        <f t="shared" ca="1" si="144"/>
        <v>IfcStair</v>
      </c>
      <c r="N722" s="170" t="str">
        <f t="shared" ca="1" si="145"/>
        <v>IfcStair</v>
      </c>
    </row>
    <row r="723" spans="1:14" x14ac:dyDescent="0.25">
      <c r="A723" s="15" t="str">
        <f t="shared" ca="1" si="138"/>
        <v>Stairs</v>
      </c>
      <c r="B723" s="16" t="str">
        <f t="shared" ca="1" si="138"/>
        <v>Outlines</v>
      </c>
      <c r="C723" s="127" t="str">
        <f t="shared" ca="1" si="140"/>
        <v>IfcStair</v>
      </c>
      <c r="D723" s="17" t="str">
        <f t="shared" ca="1" si="147"/>
        <v/>
      </c>
      <c r="E723" s="172" t="str">
        <f t="shared" ca="1" si="141"/>
        <v>&gt;&gt;</v>
      </c>
      <c r="F723" s="130" t="str">
        <f t="shared" ca="1" si="146"/>
        <v>IfcStair</v>
      </c>
      <c r="G723" s="130" t="str">
        <f t="shared" ca="1" si="139"/>
        <v>StairsOutlines</v>
      </c>
      <c r="H723" s="30"/>
      <c r="I723" s="30"/>
      <c r="J723" s="31"/>
      <c r="K723" s="31" t="str">
        <f t="shared" ca="1" si="142"/>
        <v/>
      </c>
      <c r="L723" s="168" t="str">
        <f t="shared" ca="1" si="143"/>
        <v/>
      </c>
      <c r="M723" s="169" t="str">
        <f t="shared" ca="1" si="144"/>
        <v>IfcStair</v>
      </c>
      <c r="N723" s="170" t="str">
        <f t="shared" ca="1" si="145"/>
        <v>IfcStair</v>
      </c>
    </row>
    <row r="724" spans="1:14" x14ac:dyDescent="0.25">
      <c r="A724" s="15" t="str">
        <f t="shared" ca="1" si="138"/>
        <v>Stairs</v>
      </c>
      <c r="B724" s="16" t="str">
        <f t="shared" ca="1" si="138"/>
        <v>Riser Lines</v>
      </c>
      <c r="C724" s="127" t="str">
        <f t="shared" ca="1" si="140"/>
        <v>IfcStair</v>
      </c>
      <c r="D724" s="17" t="str">
        <f t="shared" ca="1" si="147"/>
        <v/>
      </c>
      <c r="E724" s="172" t="str">
        <f t="shared" ca="1" si="141"/>
        <v>&gt;&gt;</v>
      </c>
      <c r="F724" s="130" t="str">
        <f t="shared" ca="1" si="146"/>
        <v>IfcStair</v>
      </c>
      <c r="G724" s="130" t="str">
        <f t="shared" ca="1" si="139"/>
        <v>StairsRiser Lines</v>
      </c>
      <c r="H724" s="30"/>
      <c r="I724" s="30"/>
      <c r="J724" s="31"/>
      <c r="K724" s="31" t="str">
        <f t="shared" ca="1" si="142"/>
        <v/>
      </c>
      <c r="L724" s="168" t="str">
        <f t="shared" ca="1" si="143"/>
        <v/>
      </c>
      <c r="M724" s="169" t="str">
        <f t="shared" ca="1" si="144"/>
        <v>IfcStair</v>
      </c>
      <c r="N724" s="170" t="str">
        <f t="shared" ca="1" si="145"/>
        <v>IfcStair</v>
      </c>
    </row>
    <row r="725" spans="1:14" x14ac:dyDescent="0.25">
      <c r="A725" s="15" t="str">
        <f t="shared" ca="1" si="138"/>
        <v>Stairs</v>
      </c>
      <c r="B725" s="16" t="str">
        <f t="shared" ca="1" si="138"/>
        <v>Supports</v>
      </c>
      <c r="C725" s="127" t="str">
        <f t="shared" ca="1" si="140"/>
        <v>IfcStair</v>
      </c>
      <c r="D725" s="17" t="str">
        <f t="shared" ca="1" si="147"/>
        <v/>
      </c>
      <c r="E725" s="172" t="str">
        <f t="shared" ca="1" si="141"/>
        <v>&gt;&gt;</v>
      </c>
      <c r="F725" s="130" t="str">
        <f t="shared" ca="1" si="146"/>
        <v>IfcStair</v>
      </c>
      <c r="G725" s="130" t="str">
        <f t="shared" ca="1" si="139"/>
        <v>StairsSupports</v>
      </c>
      <c r="H725" s="30"/>
      <c r="I725" s="30"/>
      <c r="J725" s="31"/>
      <c r="K725" s="31" t="str">
        <f t="shared" ca="1" si="142"/>
        <v/>
      </c>
      <c r="L725" s="168" t="str">
        <f t="shared" ca="1" si="143"/>
        <v/>
      </c>
      <c r="M725" s="169" t="str">
        <f t="shared" ca="1" si="144"/>
        <v>IfcStair</v>
      </c>
      <c r="N725" s="170" t="str">
        <f t="shared" ca="1" si="145"/>
        <v>IfcStair</v>
      </c>
    </row>
    <row r="726" spans="1:14" x14ac:dyDescent="0.25">
      <c r="A726" s="15" t="str">
        <f t="shared" ca="1" si="138"/>
        <v>Stairs</v>
      </c>
      <c r="B726" s="16" t="str">
        <f t="shared" ca="1" si="138"/>
        <v>Treads/Risers</v>
      </c>
      <c r="C726" s="127" t="str">
        <f t="shared" ca="1" si="140"/>
        <v>IfcStair</v>
      </c>
      <c r="D726" s="17" t="str">
        <f t="shared" ca="1" si="147"/>
        <v/>
      </c>
      <c r="E726" s="172" t="str">
        <f t="shared" ca="1" si="141"/>
        <v>&gt;&gt;</v>
      </c>
      <c r="F726" s="130" t="str">
        <f t="shared" ca="1" si="146"/>
        <v>IfcStair</v>
      </c>
      <c r="G726" s="130" t="str">
        <f t="shared" ca="1" si="139"/>
        <v>StairsTreads/Risers</v>
      </c>
      <c r="H726" s="30"/>
      <c r="I726" s="30"/>
      <c r="J726" s="31"/>
      <c r="K726" s="31" t="str">
        <f t="shared" ca="1" si="142"/>
        <v/>
      </c>
      <c r="L726" s="168" t="str">
        <f t="shared" ca="1" si="143"/>
        <v/>
      </c>
      <c r="M726" s="169" t="str">
        <f t="shared" ca="1" si="144"/>
        <v>IfcStair</v>
      </c>
      <c r="N726" s="170" t="str">
        <f t="shared" ca="1" si="145"/>
        <v>IfcStair</v>
      </c>
    </row>
    <row r="727" spans="1:14" x14ac:dyDescent="0.25">
      <c r="A727" s="15" t="str">
        <f t="shared" ref="A727:B746" ca="1" si="148">INDIRECT(ADDRESS(ROW(),COLUMN(),1,1,exp_user),TRUE)</f>
        <v>Structural Area Reinforcement</v>
      </c>
      <c r="B727" s="16">
        <f t="shared" ca="1" si="148"/>
        <v>0</v>
      </c>
      <c r="C727" s="127" t="str">
        <f t="shared" ca="1" si="140"/>
        <v>IfcReinforcingMesh</v>
      </c>
      <c r="D727" s="17" t="str">
        <f t="shared" ca="1" si="147"/>
        <v/>
      </c>
      <c r="E727" s="172" t="str">
        <f t="shared" ca="1" si="141"/>
        <v>&gt;&gt;</v>
      </c>
      <c r="F727" s="130" t="str">
        <f t="shared" ca="1" si="146"/>
        <v>IfcReinforcingMesh</v>
      </c>
      <c r="G727" s="130" t="str">
        <f t="shared" ca="1" si="139"/>
        <v>Structural Area Reinforcement</v>
      </c>
      <c r="H727" s="30"/>
      <c r="I727" s="30"/>
      <c r="J727" s="31"/>
      <c r="K727" s="31" t="str">
        <f t="shared" ca="1" si="142"/>
        <v/>
      </c>
      <c r="L727" s="168" t="str">
        <f t="shared" ca="1" si="143"/>
        <v/>
      </c>
      <c r="M727" s="169" t="str">
        <f t="shared" ca="1" si="144"/>
        <v>IfcReinforcingMesh</v>
      </c>
      <c r="N727" s="170" t="str">
        <f t="shared" ca="1" si="145"/>
        <v>Not Exported</v>
      </c>
    </row>
    <row r="728" spans="1:14" x14ac:dyDescent="0.25">
      <c r="A728" s="15" t="str">
        <f t="shared" ca="1" si="148"/>
        <v>Structural Area Reinforcement</v>
      </c>
      <c r="B728" s="16" t="str">
        <f t="shared" ca="1" si="148"/>
        <v>Boundary</v>
      </c>
      <c r="C728" s="127" t="str">
        <f t="shared" ca="1" si="140"/>
        <v>Not Exported</v>
      </c>
      <c r="D728" s="17" t="str">
        <f t="shared" ca="1" si="147"/>
        <v/>
      </c>
      <c r="E728" s="172" t="str">
        <f t="shared" ca="1" si="141"/>
        <v/>
      </c>
      <c r="F728" s="130" t="str">
        <f t="shared" ca="1" si="146"/>
        <v>Not Exported</v>
      </c>
      <c r="G728" s="130" t="str">
        <f t="shared" ca="1" si="139"/>
        <v>Structural Area ReinforcementBoundary</v>
      </c>
      <c r="H728" s="30"/>
      <c r="I728" s="30"/>
      <c r="J728" s="31"/>
      <c r="K728" s="31" t="str">
        <f t="shared" ca="1" si="142"/>
        <v/>
      </c>
      <c r="L728" s="168" t="str">
        <f t="shared" ca="1" si="143"/>
        <v/>
      </c>
      <c r="M728" s="169" t="str">
        <f t="shared" ca="1" si="144"/>
        <v>Not Exported</v>
      </c>
      <c r="N728" s="170" t="str">
        <f t="shared" ca="1" si="145"/>
        <v>Not Exported</v>
      </c>
    </row>
    <row r="729" spans="1:14" x14ac:dyDescent="0.25">
      <c r="A729" s="15" t="str">
        <f t="shared" ca="1" si="148"/>
        <v>Structural Beam Systems</v>
      </c>
      <c r="B729" s="16">
        <f t="shared" ca="1" si="148"/>
        <v>0</v>
      </c>
      <c r="C729" s="127" t="str">
        <f t="shared" ca="1" si="140"/>
        <v>Not Exported</v>
      </c>
      <c r="D729" s="17" t="str">
        <f t="shared" ca="1" si="147"/>
        <v/>
      </c>
      <c r="E729" s="172" t="str">
        <f t="shared" ca="1" si="141"/>
        <v/>
      </c>
      <c r="F729" s="130" t="str">
        <f t="shared" ca="1" si="146"/>
        <v>Not Exported</v>
      </c>
      <c r="G729" s="130" t="str">
        <f t="shared" ca="1" si="139"/>
        <v>Structural Beam Systems</v>
      </c>
      <c r="H729" s="30"/>
      <c r="I729" s="30"/>
      <c r="J729" s="31"/>
      <c r="K729" s="31" t="str">
        <f t="shared" ca="1" si="142"/>
        <v/>
      </c>
      <c r="L729" s="168" t="str">
        <f t="shared" ca="1" si="143"/>
        <v/>
      </c>
      <c r="M729" s="169" t="str">
        <f t="shared" ca="1" si="144"/>
        <v>Not Exported</v>
      </c>
      <c r="N729" s="170" t="str">
        <f t="shared" ca="1" si="145"/>
        <v>Not Exported</v>
      </c>
    </row>
    <row r="730" spans="1:14" x14ac:dyDescent="0.25">
      <c r="A730" s="15" t="str">
        <f t="shared" ca="1" si="148"/>
        <v>Structural Column Tags</v>
      </c>
      <c r="B730" s="16">
        <f t="shared" ca="1" si="148"/>
        <v>0</v>
      </c>
      <c r="C730" s="127" t="str">
        <f t="shared" ca="1" si="140"/>
        <v>Not Exported</v>
      </c>
      <c r="D730" s="17" t="str">
        <f t="shared" ca="1" si="147"/>
        <v/>
      </c>
      <c r="E730" s="172" t="str">
        <f t="shared" ca="1" si="141"/>
        <v/>
      </c>
      <c r="F730" s="130" t="str">
        <f t="shared" ca="1" si="146"/>
        <v>Not Exported</v>
      </c>
      <c r="G730" s="130" t="str">
        <f t="shared" ca="1" si="139"/>
        <v>Structural Column Tags</v>
      </c>
      <c r="H730" s="30"/>
      <c r="I730" s="30"/>
      <c r="J730" s="31"/>
      <c r="K730" s="31" t="str">
        <f t="shared" ca="1" si="142"/>
        <v/>
      </c>
      <c r="L730" s="168" t="str">
        <f t="shared" ca="1" si="143"/>
        <v>Not Exported</v>
      </c>
      <c r="M730" s="169" t="str">
        <f t="shared" ca="1" si="144"/>
        <v>Not Exported</v>
      </c>
      <c r="N730" s="170" t="str">
        <f t="shared" ca="1" si="145"/>
        <v>Not Exported</v>
      </c>
    </row>
    <row r="731" spans="1:14" x14ac:dyDescent="0.25">
      <c r="A731" s="15" t="str">
        <f t="shared" ca="1" si="148"/>
        <v>Structural Columns</v>
      </c>
      <c r="B731" s="16">
        <f t="shared" ca="1" si="148"/>
        <v>0</v>
      </c>
      <c r="C731" s="127" t="str">
        <f t="shared" ca="1" si="140"/>
        <v>IfcColumn</v>
      </c>
      <c r="D731" s="17" t="str">
        <f t="shared" ca="1" si="147"/>
        <v/>
      </c>
      <c r="E731" s="172" t="str">
        <f t="shared" ca="1" si="141"/>
        <v>&gt;&gt;</v>
      </c>
      <c r="F731" s="130" t="str">
        <f t="shared" ca="1" si="146"/>
        <v>IfcColumn</v>
      </c>
      <c r="G731" s="130" t="str">
        <f t="shared" ca="1" si="139"/>
        <v>Structural Columns</v>
      </c>
      <c r="H731" s="30"/>
      <c r="I731" s="30"/>
      <c r="J731" s="31"/>
      <c r="K731" s="31" t="str">
        <f t="shared" ca="1" si="142"/>
        <v/>
      </c>
      <c r="L731" s="168" t="str">
        <f t="shared" ca="1" si="143"/>
        <v/>
      </c>
      <c r="M731" s="169" t="str">
        <f t="shared" ca="1" si="144"/>
        <v>IfcColumn</v>
      </c>
      <c r="N731" s="170" t="str">
        <f t="shared" ca="1" si="145"/>
        <v>IfcColumn</v>
      </c>
    </row>
    <row r="732" spans="1:14" x14ac:dyDescent="0.25">
      <c r="A732" s="15" t="str">
        <f t="shared" ca="1" si="148"/>
        <v>Structural Columns</v>
      </c>
      <c r="B732" s="16" t="str">
        <f t="shared" ca="1" si="148"/>
        <v>Bounding Boxes</v>
      </c>
      <c r="C732" s="127" t="str">
        <f t="shared" ca="1" si="140"/>
        <v>IfcColumn</v>
      </c>
      <c r="D732" s="17" t="str">
        <f t="shared" ca="1" si="147"/>
        <v/>
      </c>
      <c r="E732" s="172" t="str">
        <f t="shared" ca="1" si="141"/>
        <v>&gt;&gt;</v>
      </c>
      <c r="F732" s="130" t="str">
        <f t="shared" ca="1" si="146"/>
        <v>IfcColumn</v>
      </c>
      <c r="G732" s="130" t="str">
        <f t="shared" ca="1" si="139"/>
        <v>Structural ColumnsBounding Boxes</v>
      </c>
      <c r="H732" s="30"/>
      <c r="I732" s="30"/>
      <c r="J732" s="31"/>
      <c r="K732" s="31" t="str">
        <f t="shared" ca="1" si="142"/>
        <v/>
      </c>
      <c r="L732" s="168" t="str">
        <f t="shared" ca="1" si="143"/>
        <v/>
      </c>
      <c r="M732" s="169" t="str">
        <f t="shared" ca="1" si="144"/>
        <v>IfcColumn</v>
      </c>
      <c r="N732" s="170" t="str">
        <f t="shared" ca="1" si="145"/>
        <v>IfcColumn</v>
      </c>
    </row>
    <row r="733" spans="1:14" x14ac:dyDescent="0.25">
      <c r="A733" s="15" t="str">
        <f t="shared" ca="1" si="148"/>
        <v>Structural Columns</v>
      </c>
      <c r="B733" s="16" t="str">
        <f t="shared" ca="1" si="148"/>
        <v>Clearance Zones</v>
      </c>
      <c r="C733" s="127" t="str">
        <f t="shared" ca="1" si="140"/>
        <v>IfcColumn</v>
      </c>
      <c r="D733" s="17" t="str">
        <f t="shared" ca="1" si="147"/>
        <v/>
      </c>
      <c r="E733" s="172" t="str">
        <f t="shared" ca="1" si="141"/>
        <v>&gt;&gt;</v>
      </c>
      <c r="F733" s="130" t="str">
        <f t="shared" ca="1" si="146"/>
        <v>IfcColumn</v>
      </c>
      <c r="G733" s="130" t="str">
        <f t="shared" ca="1" si="139"/>
        <v>Structural ColumnsClearance Zones</v>
      </c>
      <c r="H733" s="30"/>
      <c r="I733" s="30"/>
      <c r="J733" s="31"/>
      <c r="K733" s="31" t="str">
        <f t="shared" ca="1" si="142"/>
        <v/>
      </c>
      <c r="L733" s="168" t="str">
        <f t="shared" ca="1" si="143"/>
        <v/>
      </c>
      <c r="M733" s="169" t="str">
        <f t="shared" ca="1" si="144"/>
        <v>IfcColumn</v>
      </c>
      <c r="N733" s="170" t="str">
        <f t="shared" ca="1" si="145"/>
        <v>IfcColumn</v>
      </c>
    </row>
    <row r="734" spans="1:14" x14ac:dyDescent="0.25">
      <c r="A734" s="15" t="str">
        <f t="shared" ca="1" si="148"/>
        <v>Structural Columns</v>
      </c>
      <c r="B734" s="16" t="str">
        <f t="shared" ca="1" si="148"/>
        <v>Connection Zones</v>
      </c>
      <c r="C734" s="127" t="str">
        <f t="shared" ca="1" si="140"/>
        <v>IfcColumn</v>
      </c>
      <c r="D734" s="17" t="str">
        <f t="shared" ca="1" si="147"/>
        <v/>
      </c>
      <c r="E734" s="172" t="str">
        <f t="shared" ca="1" si="141"/>
        <v>&gt;&gt;</v>
      </c>
      <c r="F734" s="130" t="str">
        <f t="shared" ca="1" si="146"/>
        <v>IfcColumn</v>
      </c>
      <c r="G734" s="130" t="str">
        <f t="shared" ca="1" si="139"/>
        <v>Structural ColumnsConnection Zones</v>
      </c>
      <c r="H734" s="30"/>
      <c r="I734" s="30"/>
      <c r="J734" s="31"/>
      <c r="K734" s="31" t="str">
        <f t="shared" ca="1" si="142"/>
        <v/>
      </c>
      <c r="L734" s="168" t="str">
        <f t="shared" ca="1" si="143"/>
        <v/>
      </c>
      <c r="M734" s="169" t="str">
        <f t="shared" ca="1" si="144"/>
        <v>IfcColumn</v>
      </c>
      <c r="N734" s="170" t="str">
        <f t="shared" ca="1" si="145"/>
        <v>IfcColumn</v>
      </c>
    </row>
    <row r="735" spans="1:14" x14ac:dyDescent="0.25">
      <c r="A735" s="15" t="str">
        <f t="shared" ca="1" si="148"/>
        <v>Structural Columns</v>
      </c>
      <c r="B735" s="16" t="str">
        <f t="shared" ca="1" si="148"/>
        <v>Hidden Lines</v>
      </c>
      <c r="C735" s="127" t="str">
        <f t="shared" ca="1" si="140"/>
        <v/>
      </c>
      <c r="D735" s="17" t="str">
        <f t="shared" ca="1" si="147"/>
        <v/>
      </c>
      <c r="E735" s="172" t="str">
        <f t="shared" ca="1" si="141"/>
        <v/>
      </c>
      <c r="F735" s="130" t="str">
        <f t="shared" ca="1" si="146"/>
        <v/>
      </c>
      <c r="G735" s="130" t="str">
        <f t="shared" ca="1" si="139"/>
        <v>Structural ColumnsHidden Lines</v>
      </c>
      <c r="H735" s="30"/>
      <c r="I735" s="30"/>
      <c r="J735" s="31"/>
      <c r="K735" s="31" t="str">
        <f t="shared" ca="1" si="142"/>
        <v/>
      </c>
      <c r="L735" s="168" t="str">
        <f t="shared" ca="1" si="143"/>
        <v/>
      </c>
      <c r="M735" s="169" t="str">
        <f t="shared" ca="1" si="144"/>
        <v/>
      </c>
      <c r="N735" s="170" t="str">
        <f t="shared" ca="1" si="145"/>
        <v/>
      </c>
    </row>
    <row r="736" spans="1:14" x14ac:dyDescent="0.25">
      <c r="A736" s="15" t="str">
        <f t="shared" ca="1" si="148"/>
        <v>Structural Columns</v>
      </c>
      <c r="B736" s="16" t="str">
        <f t="shared" ca="1" si="148"/>
        <v>Location Lines</v>
      </c>
      <c r="C736" s="127" t="str">
        <f t="shared" ca="1" si="140"/>
        <v/>
      </c>
      <c r="D736" s="17" t="str">
        <f t="shared" ca="1" si="147"/>
        <v/>
      </c>
      <c r="E736" s="172" t="str">
        <f t="shared" ca="1" si="141"/>
        <v/>
      </c>
      <c r="F736" s="130" t="str">
        <f t="shared" ca="1" si="146"/>
        <v/>
      </c>
      <c r="G736" s="130" t="str">
        <f t="shared" ca="1" si="139"/>
        <v>Structural ColumnsLocation Lines</v>
      </c>
      <c r="H736" s="30"/>
      <c r="I736" s="30"/>
      <c r="J736" s="31"/>
      <c r="K736" s="31" t="str">
        <f t="shared" ca="1" si="142"/>
        <v/>
      </c>
      <c r="L736" s="168" t="str">
        <f t="shared" ca="1" si="143"/>
        <v/>
      </c>
      <c r="M736" s="169" t="str">
        <f t="shared" ca="1" si="144"/>
        <v/>
      </c>
      <c r="N736" s="170" t="str">
        <f t="shared" ca="1" si="145"/>
        <v/>
      </c>
    </row>
    <row r="737" spans="1:14" x14ac:dyDescent="0.25">
      <c r="A737" s="15" t="str">
        <f t="shared" ca="1" si="148"/>
        <v>Structural Columns</v>
      </c>
      <c r="B737" s="16" t="str">
        <f t="shared" ca="1" si="148"/>
        <v>Maintenance Zones</v>
      </c>
      <c r="C737" s="127" t="str">
        <f t="shared" ca="1" si="140"/>
        <v/>
      </c>
      <c r="D737" s="17" t="str">
        <f t="shared" ca="1" si="147"/>
        <v/>
      </c>
      <c r="E737" s="172" t="str">
        <f t="shared" ca="1" si="141"/>
        <v/>
      </c>
      <c r="F737" s="130" t="str">
        <f t="shared" ca="1" si="146"/>
        <v/>
      </c>
      <c r="G737" s="130" t="str">
        <f t="shared" ca="1" si="139"/>
        <v>Structural ColumnsMaintenance Zones</v>
      </c>
      <c r="H737" s="30"/>
      <c r="I737" s="30"/>
      <c r="J737" s="31"/>
      <c r="K737" s="31" t="str">
        <f t="shared" ca="1" si="142"/>
        <v/>
      </c>
      <c r="L737" s="168" t="str">
        <f t="shared" ca="1" si="143"/>
        <v/>
      </c>
      <c r="M737" s="169" t="str">
        <f t="shared" ca="1" si="144"/>
        <v/>
      </c>
      <c r="N737" s="170" t="str">
        <f t="shared" ca="1" si="145"/>
        <v/>
      </c>
    </row>
    <row r="738" spans="1:14" x14ac:dyDescent="0.25">
      <c r="A738" s="15" t="str">
        <f t="shared" ca="1" si="148"/>
        <v>Structural Columns</v>
      </c>
      <c r="B738" s="16" t="str">
        <f t="shared" ca="1" si="148"/>
        <v>Placement Zones</v>
      </c>
      <c r="C738" s="127" t="str">
        <f t="shared" ca="1" si="140"/>
        <v/>
      </c>
      <c r="D738" s="17" t="str">
        <f t="shared" ca="1" si="147"/>
        <v/>
      </c>
      <c r="E738" s="172" t="str">
        <f t="shared" ca="1" si="141"/>
        <v/>
      </c>
      <c r="F738" s="130" t="str">
        <f t="shared" ca="1" si="146"/>
        <v/>
      </c>
      <c r="G738" s="130" t="str">
        <f t="shared" ca="1" si="139"/>
        <v>Structural ColumnsPlacement Zones</v>
      </c>
      <c r="H738" s="30"/>
      <c r="I738" s="30"/>
      <c r="J738" s="31"/>
      <c r="K738" s="31" t="str">
        <f t="shared" ca="1" si="142"/>
        <v/>
      </c>
      <c r="L738" s="168" t="str">
        <f t="shared" ca="1" si="143"/>
        <v/>
      </c>
      <c r="M738" s="169" t="str">
        <f t="shared" ca="1" si="144"/>
        <v/>
      </c>
      <c r="N738" s="170" t="str">
        <f t="shared" ca="1" si="145"/>
        <v/>
      </c>
    </row>
    <row r="739" spans="1:14" x14ac:dyDescent="0.25">
      <c r="A739" s="15" t="str">
        <f t="shared" ca="1" si="148"/>
        <v>Structural Columns</v>
      </c>
      <c r="B739" s="16" t="str">
        <f t="shared" ca="1" si="148"/>
        <v>Rigid Links</v>
      </c>
      <c r="C739" s="127" t="str">
        <f t="shared" ca="1" si="140"/>
        <v/>
      </c>
      <c r="D739" s="17" t="str">
        <f t="shared" ca="1" si="147"/>
        <v/>
      </c>
      <c r="E739" s="172" t="str">
        <f t="shared" ca="1" si="141"/>
        <v/>
      </c>
      <c r="F739" s="130" t="str">
        <f t="shared" ca="1" si="146"/>
        <v/>
      </c>
      <c r="G739" s="130" t="str">
        <f t="shared" ca="1" si="139"/>
        <v>Structural ColumnsRigid Links</v>
      </c>
      <c r="H739" s="30"/>
      <c r="I739" s="30"/>
      <c r="J739" s="31"/>
      <c r="K739" s="31" t="str">
        <f t="shared" ca="1" si="142"/>
        <v/>
      </c>
      <c r="L739" s="168" t="str">
        <f t="shared" ca="1" si="143"/>
        <v/>
      </c>
      <c r="M739" s="169" t="str">
        <f t="shared" ca="1" si="144"/>
        <v/>
      </c>
      <c r="N739" s="170" t="str">
        <f t="shared" ca="1" si="145"/>
        <v/>
      </c>
    </row>
    <row r="740" spans="1:14" x14ac:dyDescent="0.25">
      <c r="A740" s="15" t="str">
        <f t="shared" ca="1" si="148"/>
        <v>Structural Columns</v>
      </c>
      <c r="B740" s="16" t="str">
        <f t="shared" ca="1" si="148"/>
        <v>Stick Symbols</v>
      </c>
      <c r="C740" s="127" t="str">
        <f t="shared" ca="1" si="140"/>
        <v/>
      </c>
      <c r="D740" s="17" t="str">
        <f t="shared" ca="1" si="147"/>
        <v/>
      </c>
      <c r="E740" s="172" t="str">
        <f t="shared" ca="1" si="141"/>
        <v/>
      </c>
      <c r="F740" s="130" t="str">
        <f t="shared" ca="1" si="146"/>
        <v/>
      </c>
      <c r="G740" s="130" t="str">
        <f t="shared" ca="1" si="139"/>
        <v>Structural ColumnsStick Symbols</v>
      </c>
      <c r="H740" s="30"/>
      <c r="I740" s="30"/>
      <c r="J740" s="31"/>
      <c r="K740" s="31" t="str">
        <f t="shared" ca="1" si="142"/>
        <v/>
      </c>
      <c r="L740" s="168" t="str">
        <f t="shared" ca="1" si="143"/>
        <v/>
      </c>
      <c r="M740" s="169" t="str">
        <f t="shared" ca="1" si="144"/>
        <v/>
      </c>
      <c r="N740" s="170" t="str">
        <f t="shared" ca="1" si="145"/>
        <v/>
      </c>
    </row>
    <row r="741" spans="1:14" x14ac:dyDescent="0.25">
      <c r="A741" s="15" t="str">
        <f t="shared" ca="1" si="148"/>
        <v>Structural Connections</v>
      </c>
      <c r="B741" s="16">
        <f t="shared" ca="1" si="148"/>
        <v>0</v>
      </c>
      <c r="C741" s="127" t="str">
        <f t="shared" ca="1" si="140"/>
        <v>Not Exported</v>
      </c>
      <c r="D741" s="17" t="str">
        <f t="shared" ca="1" si="147"/>
        <v/>
      </c>
      <c r="E741" s="172" t="str">
        <f t="shared" ca="1" si="141"/>
        <v/>
      </c>
      <c r="F741" s="130" t="str">
        <f t="shared" ca="1" si="146"/>
        <v>Not Exported</v>
      </c>
      <c r="G741" s="130" t="str">
        <f t="shared" ca="1" si="139"/>
        <v>Structural Connections</v>
      </c>
      <c r="H741" s="30"/>
      <c r="I741" s="30"/>
      <c r="J741" s="31"/>
      <c r="K741" s="31" t="str">
        <f t="shared" ca="1" si="142"/>
        <v/>
      </c>
      <c r="L741" s="168" t="str">
        <f t="shared" ca="1" si="143"/>
        <v/>
      </c>
      <c r="M741" s="169" t="str">
        <f t="shared" ca="1" si="144"/>
        <v>Not Exported</v>
      </c>
      <c r="N741" s="170" t="str">
        <f t="shared" ca="1" si="145"/>
        <v>Not Exported</v>
      </c>
    </row>
    <row r="742" spans="1:14" x14ac:dyDescent="0.25">
      <c r="A742" s="15" t="str">
        <f t="shared" ca="1" si="148"/>
        <v>Structural Connections</v>
      </c>
      <c r="B742" s="16" t="str">
        <f t="shared" ca="1" si="148"/>
        <v>Hidden Lines</v>
      </c>
      <c r="C742" s="127" t="str">
        <f t="shared" ca="1" si="140"/>
        <v>Not Exported</v>
      </c>
      <c r="D742" s="17" t="str">
        <f t="shared" ca="1" si="147"/>
        <v/>
      </c>
      <c r="E742" s="172" t="str">
        <f t="shared" ca="1" si="141"/>
        <v/>
      </c>
      <c r="F742" s="130" t="str">
        <f t="shared" ca="1" si="146"/>
        <v>Not Exported</v>
      </c>
      <c r="G742" s="130" t="str">
        <f t="shared" ca="1" si="139"/>
        <v>Structural ConnectionsHidden Lines</v>
      </c>
      <c r="H742" s="30"/>
      <c r="I742" s="30"/>
      <c r="J742" s="31"/>
      <c r="K742" s="31" t="str">
        <f t="shared" ca="1" si="142"/>
        <v/>
      </c>
      <c r="L742" s="168" t="str">
        <f t="shared" ca="1" si="143"/>
        <v/>
      </c>
      <c r="M742" s="169" t="str">
        <f t="shared" ca="1" si="144"/>
        <v>Not Exported</v>
      </c>
      <c r="N742" s="170" t="str">
        <f t="shared" ca="1" si="145"/>
        <v>Not Exported</v>
      </c>
    </row>
    <row r="743" spans="1:14" x14ac:dyDescent="0.25">
      <c r="A743" s="15" t="str">
        <f t="shared" ca="1" si="148"/>
        <v>Structural Fabric Areas</v>
      </c>
      <c r="B743" s="16">
        <f t="shared" ca="1" si="148"/>
        <v>0</v>
      </c>
      <c r="C743" s="127" t="str">
        <f t="shared" ca="1" si="140"/>
        <v>Not Exported</v>
      </c>
      <c r="D743" s="17" t="str">
        <f t="shared" ca="1" si="147"/>
        <v/>
      </c>
      <c r="E743" s="172" t="str">
        <f t="shared" ca="1" si="141"/>
        <v/>
      </c>
      <c r="F743" s="130" t="str">
        <f t="shared" ca="1" si="146"/>
        <v>Not Exported</v>
      </c>
      <c r="G743" s="130" t="str">
        <f t="shared" ca="1" si="139"/>
        <v>Structural Fabric Areas</v>
      </c>
      <c r="H743" s="30"/>
      <c r="I743" s="30"/>
      <c r="J743" s="31"/>
      <c r="K743" s="31" t="str">
        <f t="shared" ca="1" si="142"/>
        <v/>
      </c>
      <c r="L743" s="168" t="str">
        <f t="shared" ca="1" si="143"/>
        <v/>
      </c>
      <c r="M743" s="169" t="str">
        <f t="shared" ca="1" si="144"/>
        <v>Not Exported</v>
      </c>
      <c r="N743" s="170" t="str">
        <f t="shared" ca="1" si="145"/>
        <v>Not Exported</v>
      </c>
    </row>
    <row r="744" spans="1:14" x14ac:dyDescent="0.25">
      <c r="A744" s="15" t="str">
        <f t="shared" ca="1" si="148"/>
        <v>Structural Fabric Areas</v>
      </c>
      <c r="B744" s="16" t="str">
        <f t="shared" ca="1" si="148"/>
        <v>Boundary</v>
      </c>
      <c r="C744" s="127" t="str">
        <f t="shared" ca="1" si="140"/>
        <v>Not Exported</v>
      </c>
      <c r="D744" s="17" t="str">
        <f t="shared" ca="1" si="147"/>
        <v/>
      </c>
      <c r="E744" s="172" t="str">
        <f t="shared" ca="1" si="141"/>
        <v/>
      </c>
      <c r="F744" s="130" t="str">
        <f t="shared" ca="1" si="146"/>
        <v>Not Exported</v>
      </c>
      <c r="G744" s="130" t="str">
        <f t="shared" ca="1" si="139"/>
        <v>Structural Fabric AreasBoundary</v>
      </c>
      <c r="H744" s="30"/>
      <c r="I744" s="30"/>
      <c r="J744" s="31"/>
      <c r="K744" s="31" t="str">
        <f t="shared" ca="1" si="142"/>
        <v/>
      </c>
      <c r="L744" s="168" t="str">
        <f t="shared" ca="1" si="143"/>
        <v/>
      </c>
      <c r="M744" s="169" t="str">
        <f t="shared" ca="1" si="144"/>
        <v>Not Exported</v>
      </c>
      <c r="N744" s="170" t="str">
        <f t="shared" ca="1" si="145"/>
        <v>Not Exported</v>
      </c>
    </row>
    <row r="745" spans="1:14" x14ac:dyDescent="0.25">
      <c r="A745" s="15" t="str">
        <f t="shared" ca="1" si="148"/>
        <v>Structural Fabric Reinforcement</v>
      </c>
      <c r="B745" s="16">
        <f t="shared" ca="1" si="148"/>
        <v>0</v>
      </c>
      <c r="C745" s="127" t="str">
        <f t="shared" ca="1" si="140"/>
        <v>IfcReinforcingMesh</v>
      </c>
      <c r="D745" s="17" t="str">
        <f t="shared" ca="1" si="147"/>
        <v/>
      </c>
      <c r="E745" s="172" t="str">
        <f t="shared" ca="1" si="141"/>
        <v>&gt;&gt;</v>
      </c>
      <c r="F745" s="130" t="str">
        <f t="shared" ca="1" si="146"/>
        <v>IfcReinforcingMesh</v>
      </c>
      <c r="G745" s="130" t="str">
        <f t="shared" ca="1" si="139"/>
        <v>Structural Fabric Reinforcement</v>
      </c>
      <c r="H745" s="30"/>
      <c r="I745" s="30"/>
      <c r="J745" s="31"/>
      <c r="K745" s="31" t="str">
        <f t="shared" ca="1" si="142"/>
        <v/>
      </c>
      <c r="L745" s="168" t="str">
        <f t="shared" ca="1" si="143"/>
        <v/>
      </c>
      <c r="M745" s="169" t="str">
        <f t="shared" ca="1" si="144"/>
        <v>IfcReinforcingMesh</v>
      </c>
      <c r="N745" s="170" t="str">
        <f t="shared" ca="1" si="145"/>
        <v>Not Exported</v>
      </c>
    </row>
    <row r="746" spans="1:14" x14ac:dyDescent="0.25">
      <c r="A746" s="15" t="str">
        <f t="shared" ca="1" si="148"/>
        <v>Structural Fabric Reinforcement</v>
      </c>
      <c r="B746" s="16" t="str">
        <f t="shared" ca="1" si="148"/>
        <v>Boundary</v>
      </c>
      <c r="C746" s="127" t="str">
        <f t="shared" ca="1" si="140"/>
        <v>Not Exported</v>
      </c>
      <c r="D746" s="17" t="str">
        <f t="shared" ca="1" si="147"/>
        <v/>
      </c>
      <c r="E746" s="172" t="str">
        <f t="shared" ca="1" si="141"/>
        <v/>
      </c>
      <c r="F746" s="130" t="str">
        <f t="shared" ca="1" si="146"/>
        <v>Not Exported</v>
      </c>
      <c r="G746" s="130" t="str">
        <f t="shared" ca="1" si="139"/>
        <v>Structural Fabric ReinforcementBoundary</v>
      </c>
      <c r="H746" s="30"/>
      <c r="I746" s="30"/>
      <c r="J746" s="31"/>
      <c r="K746" s="31" t="str">
        <f t="shared" ca="1" si="142"/>
        <v/>
      </c>
      <c r="L746" s="168" t="str">
        <f t="shared" ca="1" si="143"/>
        <v/>
      </c>
      <c r="M746" s="169" t="str">
        <f t="shared" ca="1" si="144"/>
        <v>Not Exported</v>
      </c>
      <c r="N746" s="170" t="str">
        <f t="shared" ca="1" si="145"/>
        <v>Not Exported</v>
      </c>
    </row>
    <row r="747" spans="1:14" x14ac:dyDescent="0.25">
      <c r="A747" s="15" t="str">
        <f t="shared" ref="A747:B766" ca="1" si="149">INDIRECT(ADDRESS(ROW(),COLUMN(),1,1,exp_user),TRUE)</f>
        <v>Structural Fabric Reinforcement</v>
      </c>
      <c r="B747" s="16" t="str">
        <f t="shared" ca="1" si="149"/>
        <v>Fabric Wire</v>
      </c>
      <c r="C747" s="127" t="str">
        <f t="shared" ca="1" si="140"/>
        <v>IfcReinforcingMesh</v>
      </c>
      <c r="D747" s="17" t="str">
        <f t="shared" ca="1" si="147"/>
        <v/>
      </c>
      <c r="E747" s="172" t="str">
        <f t="shared" ca="1" si="141"/>
        <v>&gt;&gt;</v>
      </c>
      <c r="F747" s="130" t="str">
        <f t="shared" ca="1" si="146"/>
        <v>IfcReinforcingMesh</v>
      </c>
      <c r="G747" s="130" t="str">
        <f t="shared" ca="1" si="139"/>
        <v>Structural Fabric ReinforcementFabric Wire</v>
      </c>
      <c r="H747" s="30"/>
      <c r="I747" s="30"/>
      <c r="J747" s="31"/>
      <c r="K747" s="31" t="str">
        <f t="shared" ca="1" si="142"/>
        <v/>
      </c>
      <c r="L747" s="168" t="str">
        <f t="shared" ca="1" si="143"/>
        <v/>
      </c>
      <c r="M747" s="169" t="str">
        <f t="shared" ca="1" si="144"/>
        <v>IfcReinforcingMesh</v>
      </c>
      <c r="N747" s="170" t="str">
        <f t="shared" ca="1" si="145"/>
        <v>Not Exported</v>
      </c>
    </row>
    <row r="748" spans="1:14" x14ac:dyDescent="0.25">
      <c r="A748" s="15" t="str">
        <f t="shared" ca="1" si="149"/>
        <v>Structural Foundation Tags</v>
      </c>
      <c r="B748" s="16">
        <f t="shared" ca="1" si="149"/>
        <v>0</v>
      </c>
      <c r="C748" s="127" t="str">
        <f t="shared" ca="1" si="140"/>
        <v>Not Exported</v>
      </c>
      <c r="D748" s="17" t="str">
        <f t="shared" ca="1" si="147"/>
        <v/>
      </c>
      <c r="E748" s="172" t="str">
        <f t="shared" ca="1" si="141"/>
        <v/>
      </c>
      <c r="F748" s="130" t="str">
        <f t="shared" ca="1" si="146"/>
        <v>Not Exported</v>
      </c>
      <c r="G748" s="130" t="str">
        <f t="shared" ca="1" si="139"/>
        <v>Structural Foundation Tags</v>
      </c>
      <c r="H748" s="30"/>
      <c r="I748" s="30"/>
      <c r="J748" s="31"/>
      <c r="K748" s="31" t="str">
        <f t="shared" ca="1" si="142"/>
        <v/>
      </c>
      <c r="L748" s="168" t="str">
        <f t="shared" ca="1" si="143"/>
        <v>Not Exported</v>
      </c>
      <c r="M748" s="169" t="str">
        <f t="shared" ca="1" si="144"/>
        <v>Not Exported</v>
      </c>
      <c r="N748" s="170" t="str">
        <f t="shared" ca="1" si="145"/>
        <v>Not Exported</v>
      </c>
    </row>
    <row r="749" spans="1:14" x14ac:dyDescent="0.25">
      <c r="A749" s="15" t="str">
        <f t="shared" ca="1" si="149"/>
        <v>Structural Foundations</v>
      </c>
      <c r="B749" s="16">
        <f t="shared" ca="1" si="149"/>
        <v>0</v>
      </c>
      <c r="C749" s="127" t="str">
        <f t="shared" ca="1" si="140"/>
        <v>IfcFooting</v>
      </c>
      <c r="D749" s="17" t="str">
        <f t="shared" ca="1" si="147"/>
        <v/>
      </c>
      <c r="E749" s="172" t="str">
        <f t="shared" ca="1" si="141"/>
        <v>&gt;&gt;</v>
      </c>
      <c r="F749" s="130" t="str">
        <f t="shared" ca="1" si="146"/>
        <v>IfcFooting</v>
      </c>
      <c r="G749" s="130" t="str">
        <f t="shared" ca="1" si="139"/>
        <v>Structural Foundations</v>
      </c>
      <c r="H749" s="30"/>
      <c r="I749" s="30"/>
      <c r="J749" s="31"/>
      <c r="K749" s="31" t="str">
        <f t="shared" ca="1" si="142"/>
        <v/>
      </c>
      <c r="L749" s="168" t="str">
        <f t="shared" ca="1" si="143"/>
        <v/>
      </c>
      <c r="M749" s="169" t="str">
        <f t="shared" ca="1" si="144"/>
        <v>IfcFooting</v>
      </c>
      <c r="N749" s="170" t="str">
        <f t="shared" ca="1" si="145"/>
        <v>IfcFooting</v>
      </c>
    </row>
    <row r="750" spans="1:14" x14ac:dyDescent="0.25">
      <c r="A750" s="15" t="str">
        <f t="shared" ca="1" si="149"/>
        <v>Structural Foundations</v>
      </c>
      <c r="B750" s="16" t="str">
        <f t="shared" ca="1" si="149"/>
        <v>Bounding Boxes</v>
      </c>
      <c r="C750" s="127" t="str">
        <f t="shared" ca="1" si="140"/>
        <v>IfcFooting</v>
      </c>
      <c r="D750" s="17" t="str">
        <f t="shared" ca="1" si="147"/>
        <v/>
      </c>
      <c r="E750" s="172" t="str">
        <f t="shared" ca="1" si="141"/>
        <v>&gt;&gt;</v>
      </c>
      <c r="F750" s="130" t="str">
        <f t="shared" ca="1" si="146"/>
        <v>IfcFooting</v>
      </c>
      <c r="G750" s="130" t="str">
        <f t="shared" ca="1" si="139"/>
        <v>Structural FoundationsBounding Boxes</v>
      </c>
      <c r="H750" s="30"/>
      <c r="I750" s="30"/>
      <c r="J750" s="31"/>
      <c r="K750" s="31" t="str">
        <f t="shared" ca="1" si="142"/>
        <v/>
      </c>
      <c r="L750" s="168" t="str">
        <f t="shared" ca="1" si="143"/>
        <v/>
      </c>
      <c r="M750" s="169" t="str">
        <f t="shared" ca="1" si="144"/>
        <v>IfcFooting</v>
      </c>
      <c r="N750" s="170" t="str">
        <f t="shared" ca="1" si="145"/>
        <v>IfcFooting</v>
      </c>
    </row>
    <row r="751" spans="1:14" x14ac:dyDescent="0.25">
      <c r="A751" s="15" t="str">
        <f t="shared" ca="1" si="149"/>
        <v>Structural Foundations</v>
      </c>
      <c r="B751" s="16" t="str">
        <f t="shared" ca="1" si="149"/>
        <v>Clearance Zones</v>
      </c>
      <c r="C751" s="127" t="str">
        <f t="shared" ca="1" si="140"/>
        <v>IfcFooting</v>
      </c>
      <c r="D751" s="17" t="str">
        <f t="shared" ca="1" si="147"/>
        <v/>
      </c>
      <c r="E751" s="172" t="str">
        <f t="shared" ca="1" si="141"/>
        <v>&gt;&gt;</v>
      </c>
      <c r="F751" s="130" t="str">
        <f t="shared" ca="1" si="146"/>
        <v>IfcFooting</v>
      </c>
      <c r="G751" s="130" t="str">
        <f t="shared" ca="1" si="139"/>
        <v>Structural FoundationsClearance Zones</v>
      </c>
      <c r="H751" s="30"/>
      <c r="I751" s="30"/>
      <c r="J751" s="31"/>
      <c r="K751" s="31" t="str">
        <f t="shared" ca="1" si="142"/>
        <v/>
      </c>
      <c r="L751" s="168" t="str">
        <f t="shared" ca="1" si="143"/>
        <v/>
      </c>
      <c r="M751" s="169" t="str">
        <f t="shared" ca="1" si="144"/>
        <v>IfcFooting</v>
      </c>
      <c r="N751" s="170" t="str">
        <f t="shared" ca="1" si="145"/>
        <v>IfcFooting</v>
      </c>
    </row>
    <row r="752" spans="1:14" x14ac:dyDescent="0.25">
      <c r="A752" s="15" t="str">
        <f t="shared" ca="1" si="149"/>
        <v>Structural Foundations</v>
      </c>
      <c r="B752" s="16" t="str">
        <f t="shared" ca="1" si="149"/>
        <v>Connection Zones</v>
      </c>
      <c r="C752" s="127" t="str">
        <f t="shared" ca="1" si="140"/>
        <v>IfcFooting</v>
      </c>
      <c r="D752" s="17" t="str">
        <f t="shared" ca="1" si="147"/>
        <v/>
      </c>
      <c r="E752" s="172" t="str">
        <f t="shared" ca="1" si="141"/>
        <v>&gt;&gt;</v>
      </c>
      <c r="F752" s="130" t="str">
        <f t="shared" ca="1" si="146"/>
        <v>IfcFooting</v>
      </c>
      <c r="G752" s="130" t="str">
        <f t="shared" ca="1" si="139"/>
        <v>Structural FoundationsConnection Zones</v>
      </c>
      <c r="H752" s="30"/>
      <c r="I752" s="30"/>
      <c r="J752" s="31"/>
      <c r="K752" s="31" t="str">
        <f t="shared" ca="1" si="142"/>
        <v/>
      </c>
      <c r="L752" s="168" t="str">
        <f t="shared" ca="1" si="143"/>
        <v/>
      </c>
      <c r="M752" s="169" t="str">
        <f t="shared" ca="1" si="144"/>
        <v>IfcFooting</v>
      </c>
      <c r="N752" s="170" t="str">
        <f t="shared" ca="1" si="145"/>
        <v>IfcFooting</v>
      </c>
    </row>
    <row r="753" spans="1:14" x14ac:dyDescent="0.25">
      <c r="A753" s="15" t="str">
        <f t="shared" ca="1" si="149"/>
        <v>Structural Foundations</v>
      </c>
      <c r="B753" s="16" t="str">
        <f t="shared" ca="1" si="149"/>
        <v>Foundation</v>
      </c>
      <c r="C753" s="127" t="str">
        <f t="shared" ca="1" si="140"/>
        <v>IfcFooting</v>
      </c>
      <c r="D753" s="17" t="str">
        <f t="shared" ca="1" si="147"/>
        <v/>
      </c>
      <c r="E753" s="172" t="str">
        <f t="shared" ca="1" si="141"/>
        <v>&gt;&gt;</v>
      </c>
      <c r="F753" s="130" t="str">
        <f t="shared" ca="1" si="146"/>
        <v>IfcFooting</v>
      </c>
      <c r="G753" s="130" t="str">
        <f t="shared" ca="1" si="139"/>
        <v>Structural FoundationsFoundation</v>
      </c>
      <c r="H753" s="30"/>
      <c r="I753" s="30"/>
      <c r="J753" s="31"/>
      <c r="K753" s="31" t="str">
        <f t="shared" ca="1" si="142"/>
        <v/>
      </c>
      <c r="L753" s="168" t="str">
        <f t="shared" ca="1" si="143"/>
        <v/>
      </c>
      <c r="M753" s="169" t="str">
        <f t="shared" ca="1" si="144"/>
        <v>IfcFooting</v>
      </c>
      <c r="N753" s="170" t="str">
        <f t="shared" ca="1" si="145"/>
        <v>IfcFooting</v>
      </c>
    </row>
    <row r="754" spans="1:14" x14ac:dyDescent="0.25">
      <c r="A754" s="15" t="str">
        <f t="shared" ca="1" si="149"/>
        <v>Structural Foundations</v>
      </c>
      <c r="B754" s="16" t="str">
        <f t="shared" ca="1" si="149"/>
        <v>Hidden Lines</v>
      </c>
      <c r="C754" s="127" t="str">
        <f t="shared" ca="1" si="140"/>
        <v/>
      </c>
      <c r="D754" s="17" t="str">
        <f t="shared" ca="1" si="147"/>
        <v/>
      </c>
      <c r="E754" s="172" t="str">
        <f t="shared" ca="1" si="141"/>
        <v/>
      </c>
      <c r="F754" s="130" t="str">
        <f t="shared" ca="1" si="146"/>
        <v/>
      </c>
      <c r="G754" s="130" t="str">
        <f t="shared" ca="1" si="139"/>
        <v>Structural FoundationsHidden Lines</v>
      </c>
      <c r="H754" s="30"/>
      <c r="I754" s="30"/>
      <c r="J754" s="31"/>
      <c r="K754" s="31" t="str">
        <f t="shared" ca="1" si="142"/>
        <v/>
      </c>
      <c r="L754" s="168" t="str">
        <f t="shared" ca="1" si="143"/>
        <v/>
      </c>
      <c r="M754" s="169" t="str">
        <f t="shared" ca="1" si="144"/>
        <v/>
      </c>
      <c r="N754" s="170" t="str">
        <f t="shared" ca="1" si="145"/>
        <v/>
      </c>
    </row>
    <row r="755" spans="1:14" x14ac:dyDescent="0.25">
      <c r="A755" s="15" t="str">
        <f t="shared" ca="1" si="149"/>
        <v>Structural Foundations</v>
      </c>
      <c r="B755" s="16" t="str">
        <f t="shared" ca="1" si="149"/>
        <v>Maintenance Zones</v>
      </c>
      <c r="C755" s="127" t="str">
        <f t="shared" ca="1" si="140"/>
        <v/>
      </c>
      <c r="D755" s="17" t="str">
        <f t="shared" ca="1" si="147"/>
        <v/>
      </c>
      <c r="E755" s="172" t="str">
        <f t="shared" ca="1" si="141"/>
        <v/>
      </c>
      <c r="F755" s="130" t="str">
        <f t="shared" ca="1" si="146"/>
        <v/>
      </c>
      <c r="G755" s="130" t="str">
        <f t="shared" ca="1" si="139"/>
        <v>Structural FoundationsMaintenance Zones</v>
      </c>
      <c r="H755" s="30"/>
      <c r="I755" s="30"/>
      <c r="J755" s="31"/>
      <c r="K755" s="31" t="str">
        <f t="shared" ca="1" si="142"/>
        <v/>
      </c>
      <c r="L755" s="168" t="str">
        <f t="shared" ca="1" si="143"/>
        <v/>
      </c>
      <c r="M755" s="169" t="str">
        <f t="shared" ca="1" si="144"/>
        <v/>
      </c>
      <c r="N755" s="170" t="str">
        <f t="shared" ca="1" si="145"/>
        <v/>
      </c>
    </row>
    <row r="756" spans="1:14" x14ac:dyDescent="0.25">
      <c r="A756" s="15" t="str">
        <f t="shared" ca="1" si="149"/>
        <v>Structural Foundations</v>
      </c>
      <c r="B756" s="16" t="str">
        <f t="shared" ca="1" si="149"/>
        <v>Pile</v>
      </c>
      <c r="C756" s="127" t="str">
        <f t="shared" ca="1" si="140"/>
        <v>IfcPile</v>
      </c>
      <c r="D756" s="17" t="str">
        <f t="shared" ca="1" si="147"/>
        <v/>
      </c>
      <c r="E756" s="172" t="str">
        <f t="shared" ca="1" si="141"/>
        <v>&gt;&gt;</v>
      </c>
      <c r="F756" s="130" t="str">
        <f t="shared" ca="1" si="146"/>
        <v>IfcPile</v>
      </c>
      <c r="G756" s="130" t="str">
        <f t="shared" ca="1" si="139"/>
        <v>Structural FoundationsPile</v>
      </c>
      <c r="H756" s="30"/>
      <c r="I756" s="30"/>
      <c r="J756" s="31"/>
      <c r="K756" s="31" t="str">
        <f t="shared" ca="1" si="142"/>
        <v/>
      </c>
      <c r="L756" s="168" t="str">
        <f t="shared" ca="1" si="143"/>
        <v/>
      </c>
      <c r="M756" s="169" t="str">
        <f t="shared" ca="1" si="144"/>
        <v>IfcPile</v>
      </c>
      <c r="N756" s="170" t="str">
        <f t="shared" ca="1" si="145"/>
        <v/>
      </c>
    </row>
    <row r="757" spans="1:14" x14ac:dyDescent="0.25">
      <c r="A757" s="15" t="str">
        <f t="shared" ca="1" si="149"/>
        <v>Structural Foundations</v>
      </c>
      <c r="B757" s="16" t="str">
        <f t="shared" ca="1" si="149"/>
        <v>Placement Zones</v>
      </c>
      <c r="C757" s="127" t="str">
        <f t="shared" ca="1" si="140"/>
        <v>IfcPile</v>
      </c>
      <c r="D757" s="17" t="str">
        <f t="shared" ca="1" si="147"/>
        <v/>
      </c>
      <c r="E757" s="172" t="str">
        <f t="shared" ca="1" si="141"/>
        <v>&gt;&gt;</v>
      </c>
      <c r="F757" s="130" t="str">
        <f t="shared" ca="1" si="146"/>
        <v>IfcPile</v>
      </c>
      <c r="G757" s="130" t="str">
        <f t="shared" ca="1" si="139"/>
        <v>Structural FoundationsPlacement Zones</v>
      </c>
      <c r="H757" s="30"/>
      <c r="I757" s="30"/>
      <c r="J757" s="31"/>
      <c r="K757" s="31" t="str">
        <f t="shared" ca="1" si="142"/>
        <v/>
      </c>
      <c r="L757" s="168" t="str">
        <f t="shared" ca="1" si="143"/>
        <v/>
      </c>
      <c r="M757" s="169" t="str">
        <f t="shared" ca="1" si="144"/>
        <v>IfcPile</v>
      </c>
      <c r="N757" s="170" t="str">
        <f t="shared" ca="1" si="145"/>
        <v/>
      </c>
    </row>
    <row r="758" spans="1:14" x14ac:dyDescent="0.25">
      <c r="A758" s="15" t="str">
        <f t="shared" ca="1" si="149"/>
        <v>Structural Foundations</v>
      </c>
      <c r="B758" s="16" t="str">
        <f t="shared" ca="1" si="149"/>
        <v>Plan Rep</v>
      </c>
      <c r="C758" s="127" t="str">
        <f t="shared" ca="1" si="140"/>
        <v>IfcAnnotation</v>
      </c>
      <c r="D758" s="17" t="str">
        <f t="shared" ca="1" si="147"/>
        <v/>
      </c>
      <c r="E758" s="172" t="str">
        <f t="shared" ca="1" si="141"/>
        <v>&gt;&gt;</v>
      </c>
      <c r="F758" s="130" t="str">
        <f t="shared" ca="1" si="146"/>
        <v>IfcAnnotation</v>
      </c>
      <c r="G758" s="130" t="str">
        <f t="shared" ca="1" si="139"/>
        <v>Structural FoundationsPlan Rep</v>
      </c>
      <c r="H758" s="30"/>
      <c r="I758" s="30"/>
      <c r="J758" s="31"/>
      <c r="K758" s="31" t="str">
        <f t="shared" ca="1" si="142"/>
        <v/>
      </c>
      <c r="L758" s="168" t="str">
        <f t="shared" ca="1" si="143"/>
        <v/>
      </c>
      <c r="M758" s="169" t="str">
        <f t="shared" ca="1" si="144"/>
        <v>IfcAnnotation</v>
      </c>
      <c r="N758" s="170" t="str">
        <f t="shared" ca="1" si="145"/>
        <v/>
      </c>
    </row>
    <row r="759" spans="1:14" x14ac:dyDescent="0.25">
      <c r="A759" s="15" t="str">
        <f t="shared" ca="1" si="149"/>
        <v>Structural Framing</v>
      </c>
      <c r="B759" s="16">
        <f t="shared" ca="1" si="149"/>
        <v>0</v>
      </c>
      <c r="C759" s="127" t="str">
        <f t="shared" ca="1" si="140"/>
        <v>IfcBeam</v>
      </c>
      <c r="D759" s="17" t="str">
        <f t="shared" ca="1" si="147"/>
        <v/>
      </c>
      <c r="E759" s="172" t="str">
        <f t="shared" ca="1" si="141"/>
        <v>&gt;&gt;</v>
      </c>
      <c r="F759" s="130" t="str">
        <f t="shared" ca="1" si="146"/>
        <v>IfcBeam</v>
      </c>
      <c r="G759" s="130" t="str">
        <f t="shared" ca="1" si="139"/>
        <v>Structural Framing</v>
      </c>
      <c r="H759" s="30"/>
      <c r="I759" s="30"/>
      <c r="J759" s="31"/>
      <c r="K759" s="31" t="str">
        <f t="shared" ca="1" si="142"/>
        <v/>
      </c>
      <c r="L759" s="168" t="str">
        <f t="shared" ca="1" si="143"/>
        <v/>
      </c>
      <c r="M759" s="169" t="str">
        <f t="shared" ca="1" si="144"/>
        <v>IfcBeam</v>
      </c>
      <c r="N759" s="170" t="str">
        <f t="shared" ca="1" si="145"/>
        <v>IfcBuildingElementProxy</v>
      </c>
    </row>
    <row r="760" spans="1:14" x14ac:dyDescent="0.25">
      <c r="A760" s="15" t="str">
        <f t="shared" ca="1" si="149"/>
        <v>Structural Framing</v>
      </c>
      <c r="B760" s="16" t="str">
        <f t="shared" ca="1" si="149"/>
        <v>Bounding Boxes</v>
      </c>
      <c r="C760" s="127" t="str">
        <f t="shared" ca="1" si="140"/>
        <v>IfcBeam</v>
      </c>
      <c r="D760" s="17" t="str">
        <f t="shared" ca="1" si="147"/>
        <v/>
      </c>
      <c r="E760" s="172" t="str">
        <f t="shared" ca="1" si="141"/>
        <v>&gt;&gt;</v>
      </c>
      <c r="F760" s="130" t="str">
        <f t="shared" ca="1" si="146"/>
        <v>IfcBeam</v>
      </c>
      <c r="G760" s="130" t="str">
        <f t="shared" ca="1" si="139"/>
        <v>Structural FramingBounding Boxes</v>
      </c>
      <c r="H760" s="30"/>
      <c r="I760" s="30"/>
      <c r="J760" s="31"/>
      <c r="K760" s="31" t="str">
        <f t="shared" ca="1" si="142"/>
        <v/>
      </c>
      <c r="L760" s="168" t="str">
        <f t="shared" ca="1" si="143"/>
        <v/>
      </c>
      <c r="M760" s="169" t="str">
        <f t="shared" ca="1" si="144"/>
        <v>IfcBeam</v>
      </c>
      <c r="N760" s="170" t="str">
        <f t="shared" ca="1" si="145"/>
        <v>IfcBuildingElementProxy</v>
      </c>
    </row>
    <row r="761" spans="1:14" x14ac:dyDescent="0.25">
      <c r="A761" s="15" t="str">
        <f t="shared" ca="1" si="149"/>
        <v>Structural Framing</v>
      </c>
      <c r="B761" s="16" t="str">
        <f t="shared" ca="1" si="149"/>
        <v>Chord</v>
      </c>
      <c r="C761" s="127" t="str">
        <f t="shared" ca="1" si="140"/>
        <v>IfcBeamType</v>
      </c>
      <c r="D761" s="17" t="str">
        <f t="shared" ca="1" si="147"/>
        <v/>
      </c>
      <c r="E761" s="172" t="str">
        <f t="shared" ca="1" si="141"/>
        <v>&gt;&gt;</v>
      </c>
      <c r="F761" s="130" t="str">
        <f t="shared" ca="1" si="146"/>
        <v>IfcBeamType</v>
      </c>
      <c r="G761" s="130" t="str">
        <f t="shared" ca="1" si="139"/>
        <v>Structural FramingChord</v>
      </c>
      <c r="H761" s="30"/>
      <c r="I761" s="30"/>
      <c r="J761" s="31"/>
      <c r="K761" s="31" t="str">
        <f t="shared" ca="1" si="142"/>
        <v/>
      </c>
      <c r="L761" s="168" t="str">
        <f t="shared" ca="1" si="143"/>
        <v/>
      </c>
      <c r="M761" s="169" t="str">
        <f t="shared" ca="1" si="144"/>
        <v>IfcBeamType</v>
      </c>
      <c r="N761" s="170" t="str">
        <f t="shared" ca="1" si="145"/>
        <v/>
      </c>
    </row>
    <row r="762" spans="1:14" x14ac:dyDescent="0.25">
      <c r="A762" s="15" t="str">
        <f t="shared" ca="1" si="149"/>
        <v>Structural Framing</v>
      </c>
      <c r="B762" s="16" t="str">
        <f t="shared" ca="1" si="149"/>
        <v>Clearance Zones</v>
      </c>
      <c r="C762" s="127" t="str">
        <f t="shared" ca="1" si="140"/>
        <v>IfcBeamType</v>
      </c>
      <c r="D762" s="17" t="str">
        <f t="shared" ca="1" si="147"/>
        <v/>
      </c>
      <c r="E762" s="172" t="str">
        <f t="shared" ca="1" si="141"/>
        <v>&gt;&gt;</v>
      </c>
      <c r="F762" s="130" t="str">
        <f t="shared" ca="1" si="146"/>
        <v>IfcBeamType</v>
      </c>
      <c r="G762" s="130" t="str">
        <f t="shared" ca="1" si="139"/>
        <v>Structural FramingClearance Zones</v>
      </c>
      <c r="H762" s="30"/>
      <c r="I762" s="30"/>
      <c r="J762" s="31"/>
      <c r="K762" s="31" t="str">
        <f t="shared" ca="1" si="142"/>
        <v/>
      </c>
      <c r="L762" s="168" t="str">
        <f t="shared" ca="1" si="143"/>
        <v/>
      </c>
      <c r="M762" s="169" t="str">
        <f t="shared" ca="1" si="144"/>
        <v>IfcBeamType</v>
      </c>
      <c r="N762" s="170" t="str">
        <f t="shared" ca="1" si="145"/>
        <v/>
      </c>
    </row>
    <row r="763" spans="1:14" x14ac:dyDescent="0.25">
      <c r="A763" s="15" t="str">
        <f t="shared" ca="1" si="149"/>
        <v>Structural Framing</v>
      </c>
      <c r="B763" s="16" t="str">
        <f t="shared" ca="1" si="149"/>
        <v>Connection Zones</v>
      </c>
      <c r="C763" s="127" t="str">
        <f t="shared" ca="1" si="140"/>
        <v>IfcBeamType</v>
      </c>
      <c r="D763" s="17" t="str">
        <f t="shared" ca="1" si="147"/>
        <v/>
      </c>
      <c r="E763" s="172" t="str">
        <f t="shared" ca="1" si="141"/>
        <v>&gt;&gt;</v>
      </c>
      <c r="F763" s="130" t="str">
        <f t="shared" ca="1" si="146"/>
        <v>IfcBeamType</v>
      </c>
      <c r="G763" s="130" t="str">
        <f t="shared" ca="1" si="139"/>
        <v>Structural FramingConnection Zones</v>
      </c>
      <c r="H763" s="30"/>
      <c r="I763" s="30"/>
      <c r="J763" s="31"/>
      <c r="K763" s="31" t="str">
        <f t="shared" ca="1" si="142"/>
        <v/>
      </c>
      <c r="L763" s="168" t="str">
        <f t="shared" ca="1" si="143"/>
        <v/>
      </c>
      <c r="M763" s="169" t="str">
        <f t="shared" ca="1" si="144"/>
        <v>IfcBeamType</v>
      </c>
      <c r="N763" s="170" t="str">
        <f t="shared" ca="1" si="145"/>
        <v/>
      </c>
    </row>
    <row r="764" spans="1:14" x14ac:dyDescent="0.25">
      <c r="A764" s="15" t="str">
        <f t="shared" ca="1" si="149"/>
        <v>Structural Framing</v>
      </c>
      <c r="B764" s="16" t="str">
        <f t="shared" ca="1" si="149"/>
        <v>Girder</v>
      </c>
      <c r="C764" s="127" t="str">
        <f t="shared" ca="1" si="140"/>
        <v>IfcBeamType</v>
      </c>
      <c r="D764" s="17" t="str">
        <f t="shared" ca="1" si="147"/>
        <v/>
      </c>
      <c r="E764" s="172" t="str">
        <f t="shared" ca="1" si="141"/>
        <v>&gt;&gt;</v>
      </c>
      <c r="F764" s="130" t="str">
        <f t="shared" ca="1" si="146"/>
        <v>IfcBeamType</v>
      </c>
      <c r="G764" s="130" t="str">
        <f t="shared" ca="1" si="139"/>
        <v>Structural FramingGirder</v>
      </c>
      <c r="H764" s="30"/>
      <c r="I764" s="30"/>
      <c r="J764" s="31"/>
      <c r="K764" s="31" t="str">
        <f t="shared" ca="1" si="142"/>
        <v/>
      </c>
      <c r="L764" s="168" t="str">
        <f t="shared" ca="1" si="143"/>
        <v/>
      </c>
      <c r="M764" s="169" t="str">
        <f t="shared" ca="1" si="144"/>
        <v>IfcBeamType</v>
      </c>
      <c r="N764" s="170" t="str">
        <f t="shared" ca="1" si="145"/>
        <v/>
      </c>
    </row>
    <row r="765" spans="1:14" x14ac:dyDescent="0.25">
      <c r="A765" s="15" t="str">
        <f t="shared" ca="1" si="149"/>
        <v>Structural Framing</v>
      </c>
      <c r="B765" s="16" t="str">
        <f t="shared" ca="1" si="149"/>
        <v>Hidden Faces</v>
      </c>
      <c r="C765" s="127" t="str">
        <f t="shared" ca="1" si="140"/>
        <v/>
      </c>
      <c r="D765" s="17" t="str">
        <f t="shared" ca="1" si="147"/>
        <v/>
      </c>
      <c r="E765" s="172" t="str">
        <f t="shared" ca="1" si="141"/>
        <v/>
      </c>
      <c r="F765" s="130" t="str">
        <f t="shared" ca="1" si="146"/>
        <v/>
      </c>
      <c r="G765" s="130" t="str">
        <f t="shared" ca="1" si="139"/>
        <v>Structural FramingHidden Faces</v>
      </c>
      <c r="H765" s="30"/>
      <c r="I765" s="30"/>
      <c r="J765" s="31"/>
      <c r="K765" s="31" t="str">
        <f t="shared" ca="1" si="142"/>
        <v/>
      </c>
      <c r="L765" s="168" t="str">
        <f t="shared" ca="1" si="143"/>
        <v/>
      </c>
      <c r="M765" s="169" t="str">
        <f t="shared" ca="1" si="144"/>
        <v/>
      </c>
      <c r="N765" s="170" t="str">
        <f t="shared" ca="1" si="145"/>
        <v/>
      </c>
    </row>
    <row r="766" spans="1:14" x14ac:dyDescent="0.25">
      <c r="A766" s="15" t="str">
        <f t="shared" ca="1" si="149"/>
        <v>Structural Framing</v>
      </c>
      <c r="B766" s="16" t="str">
        <f t="shared" ca="1" si="149"/>
        <v>Hidden Lines</v>
      </c>
      <c r="C766" s="127" t="str">
        <f t="shared" ca="1" si="140"/>
        <v/>
      </c>
      <c r="D766" s="17" t="str">
        <f t="shared" ca="1" si="147"/>
        <v/>
      </c>
      <c r="E766" s="172" t="str">
        <f t="shared" ca="1" si="141"/>
        <v/>
      </c>
      <c r="F766" s="130" t="str">
        <f t="shared" ca="1" si="146"/>
        <v/>
      </c>
      <c r="G766" s="130" t="str">
        <f t="shared" ca="1" si="139"/>
        <v>Structural FramingHidden Lines</v>
      </c>
      <c r="H766" s="30"/>
      <c r="I766" s="30"/>
      <c r="J766" s="31"/>
      <c r="K766" s="31" t="str">
        <f t="shared" ca="1" si="142"/>
        <v/>
      </c>
      <c r="L766" s="168" t="str">
        <f t="shared" ca="1" si="143"/>
        <v/>
      </c>
      <c r="M766" s="169" t="str">
        <f t="shared" ca="1" si="144"/>
        <v/>
      </c>
      <c r="N766" s="170" t="str">
        <f t="shared" ca="1" si="145"/>
        <v/>
      </c>
    </row>
    <row r="767" spans="1:14" x14ac:dyDescent="0.25">
      <c r="A767" s="15" t="str">
        <f t="shared" ref="A767:B786" ca="1" si="150">INDIRECT(ADDRESS(ROW(),COLUMN(),1,1,exp_user),TRUE)</f>
        <v>Structural Framing</v>
      </c>
      <c r="B767" s="16" t="str">
        <f t="shared" ca="1" si="150"/>
        <v>Horizontal Bracing</v>
      </c>
      <c r="C767" s="127" t="str">
        <f t="shared" ca="1" si="140"/>
        <v>IfcBeamType</v>
      </c>
      <c r="D767" s="17" t="str">
        <f t="shared" ca="1" si="147"/>
        <v/>
      </c>
      <c r="E767" s="172" t="str">
        <f t="shared" ca="1" si="141"/>
        <v>&gt;&gt;</v>
      </c>
      <c r="F767" s="130" t="str">
        <f t="shared" ca="1" si="146"/>
        <v>IfcBeamType</v>
      </c>
      <c r="G767" s="130" t="str">
        <f t="shared" ca="1" si="139"/>
        <v>Structural FramingHorizontal Bracing</v>
      </c>
      <c r="H767" s="30"/>
      <c r="I767" s="30"/>
      <c r="J767" s="31"/>
      <c r="K767" s="31" t="str">
        <f t="shared" ca="1" si="142"/>
        <v/>
      </c>
      <c r="L767" s="168" t="str">
        <f t="shared" ca="1" si="143"/>
        <v/>
      </c>
      <c r="M767" s="169" t="str">
        <f t="shared" ca="1" si="144"/>
        <v>IfcBeamType</v>
      </c>
      <c r="N767" s="170" t="str">
        <f t="shared" ca="1" si="145"/>
        <v/>
      </c>
    </row>
    <row r="768" spans="1:14" x14ac:dyDescent="0.25">
      <c r="A768" s="15" t="str">
        <f t="shared" ca="1" si="150"/>
        <v>Structural Framing</v>
      </c>
      <c r="B768" s="16" t="str">
        <f t="shared" ca="1" si="150"/>
        <v>Joist</v>
      </c>
      <c r="C768" s="127" t="str">
        <f t="shared" ca="1" si="140"/>
        <v>IfcBeamType</v>
      </c>
      <c r="D768" s="17" t="str">
        <f t="shared" ca="1" si="147"/>
        <v/>
      </c>
      <c r="E768" s="172" t="str">
        <f t="shared" ca="1" si="141"/>
        <v>&gt;&gt;</v>
      </c>
      <c r="F768" s="130" t="str">
        <f t="shared" ca="1" si="146"/>
        <v>IfcBeamType</v>
      </c>
      <c r="G768" s="130" t="str">
        <f t="shared" ca="1" si="139"/>
        <v>Structural FramingJoist</v>
      </c>
      <c r="H768" s="30"/>
      <c r="I768" s="30"/>
      <c r="J768" s="31"/>
      <c r="K768" s="31" t="str">
        <f t="shared" ca="1" si="142"/>
        <v/>
      </c>
      <c r="L768" s="168" t="str">
        <f t="shared" ca="1" si="143"/>
        <v/>
      </c>
      <c r="M768" s="169" t="str">
        <f t="shared" ca="1" si="144"/>
        <v>IfcBeamType</v>
      </c>
      <c r="N768" s="170" t="str">
        <f t="shared" ca="1" si="145"/>
        <v/>
      </c>
    </row>
    <row r="769" spans="1:14" x14ac:dyDescent="0.25">
      <c r="A769" s="15" t="str">
        <f t="shared" ca="1" si="150"/>
        <v>Structural Framing</v>
      </c>
      <c r="B769" s="16" t="str">
        <f t="shared" ca="1" si="150"/>
        <v>Kicker Bracing</v>
      </c>
      <c r="C769" s="127" t="str">
        <f t="shared" ca="1" si="140"/>
        <v>IfcBeamType</v>
      </c>
      <c r="D769" s="17" t="str">
        <f t="shared" ca="1" si="147"/>
        <v/>
      </c>
      <c r="E769" s="172" t="str">
        <f t="shared" ca="1" si="141"/>
        <v>&gt;&gt;</v>
      </c>
      <c r="F769" s="130" t="str">
        <f t="shared" ca="1" si="146"/>
        <v>IfcBeamType</v>
      </c>
      <c r="G769" s="130" t="str">
        <f t="shared" ca="1" si="139"/>
        <v>Structural FramingKicker Bracing</v>
      </c>
      <c r="H769" s="30"/>
      <c r="I769" s="30"/>
      <c r="J769" s="31"/>
      <c r="K769" s="31" t="str">
        <f t="shared" ca="1" si="142"/>
        <v/>
      </c>
      <c r="L769" s="168" t="str">
        <f t="shared" ca="1" si="143"/>
        <v/>
      </c>
      <c r="M769" s="169" t="str">
        <f t="shared" ca="1" si="144"/>
        <v>IfcBeamType</v>
      </c>
      <c r="N769" s="170" t="str">
        <f t="shared" ca="1" si="145"/>
        <v/>
      </c>
    </row>
    <row r="770" spans="1:14" x14ac:dyDescent="0.25">
      <c r="A770" s="15" t="str">
        <f t="shared" ca="1" si="150"/>
        <v>Structural Framing</v>
      </c>
      <c r="B770" s="16" t="str">
        <f t="shared" ca="1" si="150"/>
        <v>Location Lines</v>
      </c>
      <c r="C770" s="127" t="str">
        <f t="shared" ca="1" si="140"/>
        <v>IfcBeamType</v>
      </c>
      <c r="D770" s="17" t="str">
        <f t="shared" ca="1" si="147"/>
        <v/>
      </c>
      <c r="E770" s="172" t="str">
        <f t="shared" ca="1" si="141"/>
        <v>&gt;&gt;</v>
      </c>
      <c r="F770" s="130" t="str">
        <f t="shared" ca="1" si="146"/>
        <v>IfcBeamType</v>
      </c>
      <c r="G770" s="130" t="str">
        <f t="shared" ca="1" si="139"/>
        <v>Structural FramingLocation Lines</v>
      </c>
      <c r="H770" s="30"/>
      <c r="I770" s="30"/>
      <c r="J770" s="31"/>
      <c r="K770" s="31" t="str">
        <f t="shared" ca="1" si="142"/>
        <v/>
      </c>
      <c r="L770" s="168" t="str">
        <f t="shared" ca="1" si="143"/>
        <v/>
      </c>
      <c r="M770" s="169" t="str">
        <f t="shared" ca="1" si="144"/>
        <v>IfcBeamType</v>
      </c>
      <c r="N770" s="170" t="str">
        <f t="shared" ca="1" si="145"/>
        <v/>
      </c>
    </row>
    <row r="771" spans="1:14" x14ac:dyDescent="0.25">
      <c r="A771" s="15" t="str">
        <f t="shared" ca="1" si="150"/>
        <v>Structural Framing</v>
      </c>
      <c r="B771" s="16" t="str">
        <f t="shared" ca="1" si="150"/>
        <v>Maintenance Zones</v>
      </c>
      <c r="C771" s="127" t="str">
        <f t="shared" ca="1" si="140"/>
        <v>IfcBeamType</v>
      </c>
      <c r="D771" s="17" t="str">
        <f t="shared" ca="1" si="147"/>
        <v/>
      </c>
      <c r="E771" s="172" t="str">
        <f t="shared" ca="1" si="141"/>
        <v>&gt;&gt;</v>
      </c>
      <c r="F771" s="130" t="str">
        <f t="shared" ca="1" si="146"/>
        <v>IfcBeamType</v>
      </c>
      <c r="G771" s="130" t="str">
        <f t="shared" ca="1" si="139"/>
        <v>Structural FramingMaintenance Zones</v>
      </c>
      <c r="H771" s="30"/>
      <c r="I771" s="30"/>
      <c r="J771" s="31"/>
      <c r="K771" s="31" t="str">
        <f t="shared" ca="1" si="142"/>
        <v/>
      </c>
      <c r="L771" s="168" t="str">
        <f t="shared" ca="1" si="143"/>
        <v/>
      </c>
      <c r="M771" s="169" t="str">
        <f t="shared" ca="1" si="144"/>
        <v>IfcBeamType</v>
      </c>
      <c r="N771" s="170" t="str">
        <f t="shared" ca="1" si="145"/>
        <v/>
      </c>
    </row>
    <row r="772" spans="1:14" x14ac:dyDescent="0.25">
      <c r="A772" s="15" t="str">
        <f t="shared" ca="1" si="150"/>
        <v>Structural Framing</v>
      </c>
      <c r="B772" s="16" t="str">
        <f t="shared" ca="1" si="150"/>
        <v>Other</v>
      </c>
      <c r="C772" s="127" t="str">
        <f t="shared" ca="1" si="140"/>
        <v>IfcBeamType</v>
      </c>
      <c r="D772" s="17" t="str">
        <f t="shared" ca="1" si="147"/>
        <v/>
      </c>
      <c r="E772" s="172" t="str">
        <f t="shared" ca="1" si="141"/>
        <v>&gt;&gt;</v>
      </c>
      <c r="F772" s="130" t="str">
        <f t="shared" ca="1" si="146"/>
        <v>IfcBeamType</v>
      </c>
      <c r="G772" s="130" t="str">
        <f t="shared" ca="1" si="139"/>
        <v>Structural FramingOther</v>
      </c>
      <c r="H772" s="30"/>
      <c r="I772" s="30"/>
      <c r="J772" s="31"/>
      <c r="K772" s="31" t="str">
        <f t="shared" ca="1" si="142"/>
        <v/>
      </c>
      <c r="L772" s="168" t="str">
        <f t="shared" ca="1" si="143"/>
        <v/>
      </c>
      <c r="M772" s="169" t="str">
        <f t="shared" ca="1" si="144"/>
        <v>IfcBeamType</v>
      </c>
      <c r="N772" s="170" t="str">
        <f t="shared" ca="1" si="145"/>
        <v/>
      </c>
    </row>
    <row r="773" spans="1:14" x14ac:dyDescent="0.25">
      <c r="A773" s="15" t="str">
        <f t="shared" ca="1" si="150"/>
        <v>Structural Framing</v>
      </c>
      <c r="B773" s="16" t="str">
        <f t="shared" ca="1" si="150"/>
        <v>Placement Zones</v>
      </c>
      <c r="C773" s="127" t="str">
        <f t="shared" ca="1" si="140"/>
        <v>IfcBeamType</v>
      </c>
      <c r="D773" s="17" t="str">
        <f t="shared" ca="1" si="147"/>
        <v/>
      </c>
      <c r="E773" s="172" t="str">
        <f t="shared" ca="1" si="141"/>
        <v>&gt;&gt;</v>
      </c>
      <c r="F773" s="130" t="str">
        <f t="shared" ca="1" si="146"/>
        <v>IfcBeamType</v>
      </c>
      <c r="G773" s="130" t="str">
        <f t="shared" ca="1" si="139"/>
        <v>Structural FramingPlacement Zones</v>
      </c>
      <c r="H773" s="30"/>
      <c r="I773" s="30"/>
      <c r="J773" s="31"/>
      <c r="K773" s="31" t="str">
        <f t="shared" ca="1" si="142"/>
        <v/>
      </c>
      <c r="L773" s="168" t="str">
        <f t="shared" ca="1" si="143"/>
        <v/>
      </c>
      <c r="M773" s="169" t="str">
        <f t="shared" ca="1" si="144"/>
        <v>IfcBeamType</v>
      </c>
      <c r="N773" s="170" t="str">
        <f t="shared" ca="1" si="145"/>
        <v/>
      </c>
    </row>
    <row r="774" spans="1:14" x14ac:dyDescent="0.25">
      <c r="A774" s="15" t="str">
        <f t="shared" ca="1" si="150"/>
        <v>Structural Framing</v>
      </c>
      <c r="B774" s="16" t="str">
        <f t="shared" ca="1" si="150"/>
        <v>Plates</v>
      </c>
      <c r="C774" s="127" t="str">
        <f t="shared" ca="1" si="140"/>
        <v>IfcPlate</v>
      </c>
      <c r="D774" s="17" t="str">
        <f t="shared" ca="1" si="147"/>
        <v/>
      </c>
      <c r="E774" s="172" t="str">
        <f t="shared" ca="1" si="141"/>
        <v>&gt;&gt;</v>
      </c>
      <c r="F774" s="130" t="str">
        <f t="shared" ca="1" si="146"/>
        <v>IfcPlate</v>
      </c>
      <c r="G774" s="130" t="str">
        <f t="shared" ref="G774:G837" ca="1" si="151">IF(A774&lt;&gt;0,CONCATENATE(A774,IF(B774=0,"",B774)),"")</f>
        <v>Structural FramingPlates</v>
      </c>
      <c r="H774" s="30"/>
      <c r="I774" s="30"/>
      <c r="J774" s="31"/>
      <c r="K774" s="31" t="str">
        <f t="shared" ca="1" si="142"/>
        <v/>
      </c>
      <c r="L774" s="168" t="str">
        <f t="shared" ca="1" si="143"/>
        <v/>
      </c>
      <c r="M774" s="169" t="str">
        <f t="shared" ca="1" si="144"/>
        <v>IfcPlate</v>
      </c>
      <c r="N774" s="170" t="str">
        <f t="shared" ca="1" si="145"/>
        <v/>
      </c>
    </row>
    <row r="775" spans="1:14" x14ac:dyDescent="0.25">
      <c r="A775" s="15" t="str">
        <f t="shared" ca="1" si="150"/>
        <v>Structural Framing</v>
      </c>
      <c r="B775" s="16" t="str">
        <f t="shared" ca="1" si="150"/>
        <v>Purlin</v>
      </c>
      <c r="C775" s="127" t="str">
        <f t="shared" ref="C775:C838" ca="1" si="152">IF(A775=0,"",IF(H775&lt;&gt;"",H775,IF(K775=not,not,IF(L775=not,not,IF(AND(M775&lt;&gt;0,M775&lt;&gt;"",M775&lt;&gt;not),IF(NOT(ISERROR(FIND("/",M775,1))),LEFT(M775,FIND("/",M775,1)-1),M775),IF(NOT(ISERROR(FIND("/",N775,1))),LEFT(N775,FIND("/",N775,1)-1),N775))))))</f>
        <v>IfcBeamType</v>
      </c>
      <c r="D775" s="17" t="str">
        <f t="shared" ca="1" si="147"/>
        <v/>
      </c>
      <c r="E775" s="172" t="str">
        <f t="shared" ref="E775:E838" ca="1" si="153">IF(AND(C775&lt;&gt;"",C775&lt;&gt;not,C775&lt;&gt;0),HYPERLINK(CONCATENATE(link4x0,IFERROR(VLOOKUP(C775,Entity,2,FALSE),""),link_Entity,LOWER(C775),".htm"),"&gt;&gt;"),"")</f>
        <v>&gt;&gt;</v>
      </c>
      <c r="F775" s="130" t="str">
        <f t="shared" ca="1" si="146"/>
        <v>IfcBeamType</v>
      </c>
      <c r="G775" s="130" t="str">
        <f t="shared" ca="1" si="151"/>
        <v>Structural FramingPurlin</v>
      </c>
      <c r="H775" s="30"/>
      <c r="I775" s="30"/>
      <c r="J775" s="31"/>
      <c r="K775" s="31" t="str">
        <f t="shared" ref="K775:K838" ca="1" si="154">IF(AND(K774=not,A775=A774),not,IF(J775=not,not,""))</f>
        <v/>
      </c>
      <c r="L775" s="168" t="str">
        <f t="shared" ref="L775:L838" ca="1" si="155">IFERROR(VLOOKUP(A775,exp_pre_sel,HLOOKUP(pre_sel_cat,exp_pre_sel,2,FALSE),FALSE),"")</f>
        <v/>
      </c>
      <c r="M775" s="169" t="str">
        <f t="shared" ref="M775:M838" ca="1" si="156">IFERROR(CONCATENATE(VLOOKUP($G775,Export_DRS,4,FALSE),IF(VLOOKUP($G775,Export_DRS,5,FALSE)&lt;&gt;"",CONCATENATE("/",VLOOKUP($G775,Export_DRS,5,FALSE)),"")),IF(AND(Export_DRS_andSub=yes,$A775=$A774),IF(M774=0,VLOOKUP(A775,A:N,10,FALSE),M774),""))</f>
        <v>IfcBeamType</v>
      </c>
      <c r="N775" s="170" t="str">
        <f t="shared" ref="N775:N838" ca="1" si="157">IFERROR(CONCATENATE(VLOOKUP($G775,Export_AIA,4,FALSE),IF(VLOOKUP($G775,Export_AIA,5,FALSE)&lt;&gt;"",CONCATENATE("/",VLOOKUP($G775,Export_AIA,5,FALSE)),"")),IF(AND(Export_AIA_andSub=yes,$A775=$A774),IF(N774=0,VLOOKUP(A775,A:N,10,FALSE),N774),""))</f>
        <v/>
      </c>
    </row>
    <row r="776" spans="1:14" x14ac:dyDescent="0.25">
      <c r="A776" s="15" t="str">
        <f t="shared" ca="1" si="150"/>
        <v>Structural Framing</v>
      </c>
      <c r="B776" s="16" t="str">
        <f t="shared" ca="1" si="150"/>
        <v>Rigid Links</v>
      </c>
      <c r="C776" s="127" t="str">
        <f t="shared" ca="1" si="152"/>
        <v/>
      </c>
      <c r="D776" s="17" t="str">
        <f t="shared" ca="1" si="147"/>
        <v/>
      </c>
      <c r="E776" s="172" t="str">
        <f t="shared" ca="1" si="153"/>
        <v/>
      </c>
      <c r="F776" s="130" t="str">
        <f t="shared" ref="F776:F839" ca="1" si="158">CONCATENATE(C776,IF(D776&lt;&gt;"",CONCATENATE("/",D776),""),"")</f>
        <v/>
      </c>
      <c r="G776" s="130" t="str">
        <f t="shared" ca="1" si="151"/>
        <v>Structural FramingRigid Links</v>
      </c>
      <c r="H776" s="30"/>
      <c r="I776" s="30"/>
      <c r="J776" s="31"/>
      <c r="K776" s="31" t="str">
        <f t="shared" ca="1" si="154"/>
        <v/>
      </c>
      <c r="L776" s="168" t="str">
        <f t="shared" ca="1" si="155"/>
        <v/>
      </c>
      <c r="M776" s="169" t="str">
        <f t="shared" ca="1" si="156"/>
        <v/>
      </c>
      <c r="N776" s="170" t="str">
        <f t="shared" ca="1" si="157"/>
        <v/>
      </c>
    </row>
    <row r="777" spans="1:14" x14ac:dyDescent="0.25">
      <c r="A777" s="15" t="str">
        <f t="shared" ca="1" si="150"/>
        <v>Structural Framing</v>
      </c>
      <c r="B777" s="16" t="str">
        <f t="shared" ca="1" si="150"/>
        <v>Stick Symbols</v>
      </c>
      <c r="C777" s="127" t="str">
        <f t="shared" ca="1" si="152"/>
        <v/>
      </c>
      <c r="D777" s="17" t="str">
        <f t="shared" ref="D777:D840" ca="1" si="159">IF(I777&lt;&gt;"",I777,IF(NOT(ISERROR(FIND("/",M777,1))),RIGHT(M777,LEN(M777)-FIND("/",M777,1)),IF(AND(M777="",NOT(ISERROR(FIND("/",N777,1)))),RIGHT(N777,LEN(N777)-FIND("/",N777,1)),"")))</f>
        <v/>
      </c>
      <c r="E777" s="172" t="str">
        <f t="shared" ca="1" si="153"/>
        <v/>
      </c>
      <c r="F777" s="130" t="str">
        <f t="shared" ca="1" si="158"/>
        <v/>
      </c>
      <c r="G777" s="130" t="str">
        <f t="shared" ca="1" si="151"/>
        <v>Structural FramingStick Symbols</v>
      </c>
      <c r="H777" s="30"/>
      <c r="I777" s="30"/>
      <c r="J777" s="31"/>
      <c r="K777" s="31" t="str">
        <f t="shared" ca="1" si="154"/>
        <v/>
      </c>
      <c r="L777" s="168" t="str">
        <f t="shared" ca="1" si="155"/>
        <v/>
      </c>
      <c r="M777" s="169" t="str">
        <f t="shared" ca="1" si="156"/>
        <v/>
      </c>
      <c r="N777" s="170" t="str">
        <f t="shared" ca="1" si="157"/>
        <v/>
      </c>
    </row>
    <row r="778" spans="1:14" x14ac:dyDescent="0.25">
      <c r="A778" s="15" t="str">
        <f t="shared" ca="1" si="150"/>
        <v>Structural Framing</v>
      </c>
      <c r="B778" s="16" t="str">
        <f t="shared" ca="1" si="150"/>
        <v>Vertical Bracing</v>
      </c>
      <c r="C778" s="127" t="str">
        <f t="shared" ca="1" si="152"/>
        <v>IfcBeamType</v>
      </c>
      <c r="D778" s="17" t="str">
        <f t="shared" ca="1" si="159"/>
        <v/>
      </c>
      <c r="E778" s="172" t="str">
        <f t="shared" ca="1" si="153"/>
        <v>&gt;&gt;</v>
      </c>
      <c r="F778" s="130" t="str">
        <f t="shared" ca="1" si="158"/>
        <v>IfcBeamType</v>
      </c>
      <c r="G778" s="130" t="str">
        <f t="shared" ca="1" si="151"/>
        <v>Structural FramingVertical Bracing</v>
      </c>
      <c r="H778" s="30"/>
      <c r="I778" s="30"/>
      <c r="J778" s="31"/>
      <c r="K778" s="31" t="str">
        <f t="shared" ca="1" si="154"/>
        <v/>
      </c>
      <c r="L778" s="168" t="str">
        <f t="shared" ca="1" si="155"/>
        <v/>
      </c>
      <c r="M778" s="169" t="str">
        <f t="shared" ca="1" si="156"/>
        <v>IfcBeamType</v>
      </c>
      <c r="N778" s="170" t="str">
        <f t="shared" ca="1" si="157"/>
        <v/>
      </c>
    </row>
    <row r="779" spans="1:14" x14ac:dyDescent="0.25">
      <c r="A779" s="15" t="str">
        <f t="shared" ca="1" si="150"/>
        <v>Structural Framing</v>
      </c>
      <c r="B779" s="16" t="str">
        <f t="shared" ca="1" si="150"/>
        <v>Web</v>
      </c>
      <c r="C779" s="127" t="str">
        <f t="shared" ca="1" si="152"/>
        <v>IfcBeamType</v>
      </c>
      <c r="D779" s="17" t="str">
        <f t="shared" ca="1" si="159"/>
        <v/>
      </c>
      <c r="E779" s="172" t="str">
        <f t="shared" ca="1" si="153"/>
        <v>&gt;&gt;</v>
      </c>
      <c r="F779" s="130" t="str">
        <f t="shared" ca="1" si="158"/>
        <v>IfcBeamType</v>
      </c>
      <c r="G779" s="130" t="str">
        <f t="shared" ca="1" si="151"/>
        <v>Structural FramingWeb</v>
      </c>
      <c r="H779" s="30"/>
      <c r="I779" s="30"/>
      <c r="J779" s="31"/>
      <c r="K779" s="31" t="str">
        <f t="shared" ca="1" si="154"/>
        <v/>
      </c>
      <c r="L779" s="168" t="str">
        <f t="shared" ca="1" si="155"/>
        <v/>
      </c>
      <c r="M779" s="169" t="str">
        <f t="shared" ca="1" si="156"/>
        <v>IfcBeamType</v>
      </c>
      <c r="N779" s="170" t="str">
        <f t="shared" ca="1" si="157"/>
        <v/>
      </c>
    </row>
    <row r="780" spans="1:14" x14ac:dyDescent="0.25">
      <c r="A780" s="15" t="str">
        <f t="shared" ca="1" si="150"/>
        <v>Structural Framing Tags</v>
      </c>
      <c r="B780" s="16">
        <f t="shared" ca="1" si="150"/>
        <v>0</v>
      </c>
      <c r="C780" s="127" t="str">
        <f t="shared" ca="1" si="152"/>
        <v>Not Exported</v>
      </c>
      <c r="D780" s="17" t="str">
        <f t="shared" ca="1" si="159"/>
        <v/>
      </c>
      <c r="E780" s="172" t="str">
        <f t="shared" ca="1" si="153"/>
        <v/>
      </c>
      <c r="F780" s="130" t="str">
        <f t="shared" ca="1" si="158"/>
        <v>Not Exported</v>
      </c>
      <c r="G780" s="130" t="str">
        <f t="shared" ca="1" si="151"/>
        <v>Structural Framing Tags</v>
      </c>
      <c r="H780" s="30"/>
      <c r="I780" s="30"/>
      <c r="J780" s="31"/>
      <c r="K780" s="31" t="str">
        <f t="shared" ca="1" si="154"/>
        <v/>
      </c>
      <c r="L780" s="168" t="str">
        <f t="shared" ca="1" si="155"/>
        <v>Not Exported</v>
      </c>
      <c r="M780" s="169" t="str">
        <f t="shared" ca="1" si="156"/>
        <v>Not Exported</v>
      </c>
      <c r="N780" s="170" t="str">
        <f t="shared" ca="1" si="157"/>
        <v>Not Exported</v>
      </c>
    </row>
    <row r="781" spans="1:14" x14ac:dyDescent="0.25">
      <c r="A781" s="15" t="str">
        <f t="shared" ca="1" si="150"/>
        <v>Structural Path Reinforcement</v>
      </c>
      <c r="B781" s="16">
        <f t="shared" ca="1" si="150"/>
        <v>0</v>
      </c>
      <c r="C781" s="127" t="str">
        <f t="shared" ca="1" si="152"/>
        <v>IfcReinforcingMesh</v>
      </c>
      <c r="D781" s="17" t="str">
        <f t="shared" ca="1" si="159"/>
        <v/>
      </c>
      <c r="E781" s="172" t="str">
        <f t="shared" ca="1" si="153"/>
        <v>&gt;&gt;</v>
      </c>
      <c r="F781" s="130" t="str">
        <f t="shared" ca="1" si="158"/>
        <v>IfcReinforcingMesh</v>
      </c>
      <c r="G781" s="130" t="str">
        <f t="shared" ca="1" si="151"/>
        <v>Structural Path Reinforcement</v>
      </c>
      <c r="H781" s="30"/>
      <c r="I781" s="30"/>
      <c r="J781" s="31"/>
      <c r="K781" s="31" t="str">
        <f t="shared" ca="1" si="154"/>
        <v/>
      </c>
      <c r="L781" s="168" t="str">
        <f t="shared" ca="1" si="155"/>
        <v/>
      </c>
      <c r="M781" s="169" t="str">
        <f t="shared" ca="1" si="156"/>
        <v>IfcReinforcingMesh</v>
      </c>
      <c r="N781" s="170" t="str">
        <f t="shared" ca="1" si="157"/>
        <v>Not Exported</v>
      </c>
    </row>
    <row r="782" spans="1:14" x14ac:dyDescent="0.25">
      <c r="A782" s="15" t="str">
        <f t="shared" ca="1" si="150"/>
        <v>Structural Path Reinforcement</v>
      </c>
      <c r="B782" s="16" t="str">
        <f t="shared" ca="1" si="150"/>
        <v>Boundary</v>
      </c>
      <c r="C782" s="127" t="str">
        <f t="shared" ca="1" si="152"/>
        <v>Not Exported</v>
      </c>
      <c r="D782" s="17" t="str">
        <f t="shared" ca="1" si="159"/>
        <v/>
      </c>
      <c r="E782" s="172" t="str">
        <f t="shared" ca="1" si="153"/>
        <v/>
      </c>
      <c r="F782" s="130" t="str">
        <f t="shared" ca="1" si="158"/>
        <v>Not Exported</v>
      </c>
      <c r="G782" s="130" t="str">
        <f t="shared" ca="1" si="151"/>
        <v>Structural Path ReinforcementBoundary</v>
      </c>
      <c r="H782" s="30"/>
      <c r="I782" s="30"/>
      <c r="J782" s="31"/>
      <c r="K782" s="31" t="str">
        <f t="shared" ca="1" si="154"/>
        <v/>
      </c>
      <c r="L782" s="168" t="str">
        <f t="shared" ca="1" si="155"/>
        <v/>
      </c>
      <c r="M782" s="169" t="str">
        <f t="shared" ca="1" si="156"/>
        <v>Not Exported</v>
      </c>
      <c r="N782" s="170" t="str">
        <f t="shared" ca="1" si="157"/>
        <v>Not Exported</v>
      </c>
    </row>
    <row r="783" spans="1:14" x14ac:dyDescent="0.25">
      <c r="A783" s="15" t="str">
        <f t="shared" ca="1" si="150"/>
        <v>Structural Rebar</v>
      </c>
      <c r="B783" s="16">
        <f t="shared" ca="1" si="150"/>
        <v>0</v>
      </c>
      <c r="C783" s="127" t="str">
        <f t="shared" ca="1" si="152"/>
        <v>IfcReinforcingBar</v>
      </c>
      <c r="D783" s="17" t="str">
        <f t="shared" ca="1" si="159"/>
        <v/>
      </c>
      <c r="E783" s="172" t="str">
        <f t="shared" ca="1" si="153"/>
        <v>&gt;&gt;</v>
      </c>
      <c r="F783" s="130" t="str">
        <f t="shared" ca="1" si="158"/>
        <v>IfcReinforcingBar</v>
      </c>
      <c r="G783" s="130" t="str">
        <f t="shared" ca="1" si="151"/>
        <v>Structural Rebar</v>
      </c>
      <c r="H783" s="30"/>
      <c r="I783" s="30"/>
      <c r="J783" s="31"/>
      <c r="K783" s="31" t="str">
        <f t="shared" ca="1" si="154"/>
        <v/>
      </c>
      <c r="L783" s="168" t="str">
        <f t="shared" ca="1" si="155"/>
        <v/>
      </c>
      <c r="M783" s="169" t="str">
        <f t="shared" ca="1" si="156"/>
        <v>IfcReinforcingBar</v>
      </c>
      <c r="N783" s="170" t="str">
        <f t="shared" ca="1" si="157"/>
        <v>IfcReinforcingMesh</v>
      </c>
    </row>
    <row r="784" spans="1:14" x14ac:dyDescent="0.25">
      <c r="A784" s="15" t="str">
        <f t="shared" ca="1" si="150"/>
        <v>Structural Rebar</v>
      </c>
      <c r="B784" s="16" t="str">
        <f t="shared" ca="1" si="150"/>
        <v>Hidden Lines</v>
      </c>
      <c r="C784" s="127" t="str">
        <f t="shared" ca="1" si="152"/>
        <v>IfcReinforcingBar</v>
      </c>
      <c r="D784" s="17" t="str">
        <f t="shared" ca="1" si="159"/>
        <v/>
      </c>
      <c r="E784" s="172" t="str">
        <f t="shared" ca="1" si="153"/>
        <v>&gt;&gt;</v>
      </c>
      <c r="F784" s="130" t="str">
        <f t="shared" ca="1" si="158"/>
        <v>IfcReinforcingBar</v>
      </c>
      <c r="G784" s="130" t="str">
        <f t="shared" ca="1" si="151"/>
        <v>Structural RebarHidden Lines</v>
      </c>
      <c r="H784" s="30"/>
      <c r="I784" s="30"/>
      <c r="J784" s="31"/>
      <c r="K784" s="31" t="str">
        <f t="shared" ca="1" si="154"/>
        <v/>
      </c>
      <c r="L784" s="168" t="str">
        <f t="shared" ca="1" si="155"/>
        <v/>
      </c>
      <c r="M784" s="169" t="str">
        <f t="shared" ca="1" si="156"/>
        <v>IfcReinforcingBar</v>
      </c>
      <c r="N784" s="170" t="str">
        <f t="shared" ca="1" si="157"/>
        <v>IfcReinforcingMesh</v>
      </c>
    </row>
    <row r="785" spans="1:14" x14ac:dyDescent="0.25">
      <c r="A785" s="15" t="str">
        <f t="shared" ca="1" si="150"/>
        <v>Structural Stiffener Tags</v>
      </c>
      <c r="B785" s="16">
        <f t="shared" ca="1" si="150"/>
        <v>0</v>
      </c>
      <c r="C785" s="127" t="str">
        <f t="shared" ca="1" si="152"/>
        <v>Not Exported</v>
      </c>
      <c r="D785" s="17" t="str">
        <f t="shared" ca="1" si="159"/>
        <v/>
      </c>
      <c r="E785" s="172" t="str">
        <f t="shared" ca="1" si="153"/>
        <v/>
      </c>
      <c r="F785" s="130" t="str">
        <f t="shared" ca="1" si="158"/>
        <v>Not Exported</v>
      </c>
      <c r="G785" s="130" t="str">
        <f t="shared" ca="1" si="151"/>
        <v>Structural Stiffener Tags</v>
      </c>
      <c r="H785" s="30"/>
      <c r="I785" s="30"/>
      <c r="J785" s="31"/>
      <c r="K785" s="31" t="str">
        <f t="shared" ca="1" si="154"/>
        <v/>
      </c>
      <c r="L785" s="168" t="str">
        <f t="shared" ca="1" si="155"/>
        <v>Not Exported</v>
      </c>
      <c r="M785" s="169" t="str">
        <f t="shared" ca="1" si="156"/>
        <v>Not Exported</v>
      </c>
      <c r="N785" s="170" t="str">
        <f t="shared" ca="1" si="157"/>
        <v>Not Exported</v>
      </c>
    </row>
    <row r="786" spans="1:14" x14ac:dyDescent="0.25">
      <c r="A786" s="15" t="str">
        <f t="shared" ca="1" si="150"/>
        <v>Structural Stiffeners</v>
      </c>
      <c r="B786" s="16">
        <f t="shared" ca="1" si="150"/>
        <v>0</v>
      </c>
      <c r="C786" s="127" t="str">
        <f t="shared" ca="1" si="152"/>
        <v>IfcBeam</v>
      </c>
      <c r="D786" s="17" t="str">
        <f t="shared" ca="1" si="159"/>
        <v/>
      </c>
      <c r="E786" s="172" t="str">
        <f t="shared" ca="1" si="153"/>
        <v>&gt;&gt;</v>
      </c>
      <c r="F786" s="130" t="str">
        <f t="shared" ca="1" si="158"/>
        <v>IfcBeam</v>
      </c>
      <c r="G786" s="130" t="str">
        <f t="shared" ca="1" si="151"/>
        <v>Structural Stiffeners</v>
      </c>
      <c r="H786" s="30"/>
      <c r="I786" s="30"/>
      <c r="J786" s="31"/>
      <c r="K786" s="31" t="str">
        <f t="shared" ca="1" si="154"/>
        <v/>
      </c>
      <c r="L786" s="168" t="str">
        <f t="shared" ca="1" si="155"/>
        <v/>
      </c>
      <c r="M786" s="169" t="str">
        <f t="shared" ca="1" si="156"/>
        <v>IfcBeam</v>
      </c>
      <c r="N786" s="170" t="str">
        <f t="shared" ca="1" si="157"/>
        <v>Not Exported</v>
      </c>
    </row>
    <row r="787" spans="1:14" x14ac:dyDescent="0.25">
      <c r="A787" s="15" t="str">
        <f t="shared" ref="A787:B806" ca="1" si="160">INDIRECT(ADDRESS(ROW(),COLUMN(),1,1,exp_user),TRUE)</f>
        <v>Structural Stiffeners</v>
      </c>
      <c r="B787" s="16" t="str">
        <f t="shared" ca="1" si="160"/>
        <v>Hidden Lines</v>
      </c>
      <c r="C787" s="127" t="str">
        <f t="shared" ca="1" si="152"/>
        <v>IfcBeam</v>
      </c>
      <c r="D787" s="17" t="str">
        <f t="shared" ca="1" si="159"/>
        <v/>
      </c>
      <c r="E787" s="172" t="str">
        <f t="shared" ca="1" si="153"/>
        <v>&gt;&gt;</v>
      </c>
      <c r="F787" s="130" t="str">
        <f t="shared" ca="1" si="158"/>
        <v>IfcBeam</v>
      </c>
      <c r="G787" s="130" t="str">
        <f t="shared" ca="1" si="151"/>
        <v>Structural StiffenersHidden Lines</v>
      </c>
      <c r="H787" s="30"/>
      <c r="I787" s="30"/>
      <c r="J787" s="31"/>
      <c r="K787" s="31" t="str">
        <f t="shared" ca="1" si="154"/>
        <v/>
      </c>
      <c r="L787" s="168" t="str">
        <f t="shared" ca="1" si="155"/>
        <v/>
      </c>
      <c r="M787" s="169" t="str">
        <f t="shared" ca="1" si="156"/>
        <v>IfcBeam</v>
      </c>
      <c r="N787" s="170" t="str">
        <f t="shared" ca="1" si="157"/>
        <v>Not Exported</v>
      </c>
    </row>
    <row r="788" spans="1:14" x14ac:dyDescent="0.25">
      <c r="A788" s="15" t="str">
        <f t="shared" ca="1" si="160"/>
        <v>Structural Truss Tags</v>
      </c>
      <c r="B788" s="16">
        <f t="shared" ca="1" si="160"/>
        <v>0</v>
      </c>
      <c r="C788" s="127" t="str">
        <f t="shared" ca="1" si="152"/>
        <v>Not Exported</v>
      </c>
      <c r="D788" s="17" t="str">
        <f t="shared" ca="1" si="159"/>
        <v/>
      </c>
      <c r="E788" s="172" t="str">
        <f t="shared" ca="1" si="153"/>
        <v/>
      </c>
      <c r="F788" s="130" t="str">
        <f t="shared" ca="1" si="158"/>
        <v>Not Exported</v>
      </c>
      <c r="G788" s="130" t="str">
        <f t="shared" ca="1" si="151"/>
        <v>Structural Truss Tags</v>
      </c>
      <c r="H788" s="30"/>
      <c r="I788" s="30"/>
      <c r="J788" s="31"/>
      <c r="K788" s="31" t="str">
        <f t="shared" ca="1" si="154"/>
        <v/>
      </c>
      <c r="L788" s="168" t="str">
        <f t="shared" ca="1" si="155"/>
        <v>Not Exported</v>
      </c>
      <c r="M788" s="169" t="str">
        <f t="shared" ca="1" si="156"/>
        <v>Not Exported</v>
      </c>
      <c r="N788" s="170" t="str">
        <f t="shared" ca="1" si="157"/>
        <v>Not Exported</v>
      </c>
    </row>
    <row r="789" spans="1:14" x14ac:dyDescent="0.25">
      <c r="A789" s="15" t="str">
        <f t="shared" ca="1" si="160"/>
        <v>Structural Trusses</v>
      </c>
      <c r="B789" s="16">
        <f t="shared" ca="1" si="160"/>
        <v>0</v>
      </c>
      <c r="C789" s="127" t="str">
        <f t="shared" ca="1" si="152"/>
        <v>Not Exported</v>
      </c>
      <c r="D789" s="17" t="str">
        <f t="shared" ca="1" si="159"/>
        <v/>
      </c>
      <c r="E789" s="172" t="str">
        <f t="shared" ca="1" si="153"/>
        <v/>
      </c>
      <c r="F789" s="130" t="str">
        <f t="shared" ca="1" si="158"/>
        <v>Not Exported</v>
      </c>
      <c r="G789" s="130" t="str">
        <f t="shared" ca="1" si="151"/>
        <v>Structural Trusses</v>
      </c>
      <c r="H789" s="30"/>
      <c r="I789" s="30"/>
      <c r="J789" s="31"/>
      <c r="K789" s="31" t="str">
        <f t="shared" ca="1" si="154"/>
        <v/>
      </c>
      <c r="L789" s="168" t="str">
        <f t="shared" ca="1" si="155"/>
        <v/>
      </c>
      <c r="M789" s="169" t="str">
        <f t="shared" ca="1" si="156"/>
        <v>Not Exported</v>
      </c>
      <c r="N789" s="170" t="str">
        <f t="shared" ca="1" si="157"/>
        <v>Not Exported</v>
      </c>
    </row>
    <row r="790" spans="1:14" x14ac:dyDescent="0.25">
      <c r="A790" s="15" t="str">
        <f t="shared" ca="1" si="160"/>
        <v>Structural Trusses</v>
      </c>
      <c r="B790" s="16" t="str">
        <f t="shared" ca="1" si="160"/>
        <v>Stick Symbols</v>
      </c>
      <c r="C790" s="127" t="str">
        <f t="shared" ca="1" si="152"/>
        <v>Not Exported</v>
      </c>
      <c r="D790" s="17" t="str">
        <f t="shared" ca="1" si="159"/>
        <v/>
      </c>
      <c r="E790" s="172" t="str">
        <f t="shared" ca="1" si="153"/>
        <v/>
      </c>
      <c r="F790" s="130" t="str">
        <f t="shared" ca="1" si="158"/>
        <v>Not Exported</v>
      </c>
      <c r="G790" s="130" t="str">
        <f t="shared" ca="1" si="151"/>
        <v>Structural TrussesStick Symbols</v>
      </c>
      <c r="H790" s="30"/>
      <c r="I790" s="30"/>
      <c r="J790" s="31"/>
      <c r="K790" s="31" t="str">
        <f t="shared" ca="1" si="154"/>
        <v/>
      </c>
      <c r="L790" s="168" t="str">
        <f t="shared" ca="1" si="155"/>
        <v/>
      </c>
      <c r="M790" s="169" t="str">
        <f t="shared" ca="1" si="156"/>
        <v>Not Exported</v>
      </c>
      <c r="N790" s="170" t="str">
        <f t="shared" ca="1" si="157"/>
        <v>Not Exported</v>
      </c>
    </row>
    <row r="791" spans="1:14" x14ac:dyDescent="0.25">
      <c r="A791" s="15" t="str">
        <f t="shared" ca="1" si="160"/>
        <v>Telephone Devices</v>
      </c>
      <c r="B791" s="16">
        <f t="shared" ca="1" si="160"/>
        <v>0</v>
      </c>
      <c r="C791" s="127" t="str">
        <f t="shared" ca="1" si="152"/>
        <v>IfcAudioVisualAppliance</v>
      </c>
      <c r="D791" s="17" t="str">
        <f t="shared" ca="1" si="159"/>
        <v/>
      </c>
      <c r="E791" s="172" t="str">
        <f t="shared" ca="1" si="153"/>
        <v>&gt;&gt;</v>
      </c>
      <c r="F791" s="130" t="str">
        <f t="shared" ca="1" si="158"/>
        <v>IfcAudioVisualAppliance</v>
      </c>
      <c r="G791" s="130" t="str">
        <f t="shared" ca="1" si="151"/>
        <v>Telephone Devices</v>
      </c>
      <c r="H791" s="30"/>
      <c r="I791" s="30"/>
      <c r="J791" s="31"/>
      <c r="K791" s="31" t="str">
        <f t="shared" ca="1" si="154"/>
        <v/>
      </c>
      <c r="L791" s="168" t="str">
        <f t="shared" ca="1" si="155"/>
        <v/>
      </c>
      <c r="M791" s="169" t="str">
        <f t="shared" ca="1" si="156"/>
        <v>IfcAudioVisualAppliance</v>
      </c>
      <c r="N791" s="170" t="str">
        <f t="shared" ca="1" si="157"/>
        <v>IfcBuildingElementProxy</v>
      </c>
    </row>
    <row r="792" spans="1:14" x14ac:dyDescent="0.25">
      <c r="A792" s="15" t="str">
        <f t="shared" ca="1" si="160"/>
        <v>Telephone Devices</v>
      </c>
      <c r="B792" s="16" t="str">
        <f t="shared" ca="1" si="160"/>
        <v>Bounding Boxes</v>
      </c>
      <c r="C792" s="127" t="str">
        <f t="shared" ca="1" si="152"/>
        <v>IfcAudioVisualAppliance</v>
      </c>
      <c r="D792" s="17" t="str">
        <f t="shared" ca="1" si="159"/>
        <v/>
      </c>
      <c r="E792" s="172" t="str">
        <f t="shared" ca="1" si="153"/>
        <v>&gt;&gt;</v>
      </c>
      <c r="F792" s="130" t="str">
        <f t="shared" ca="1" si="158"/>
        <v>IfcAudioVisualAppliance</v>
      </c>
      <c r="G792" s="130" t="str">
        <f t="shared" ca="1" si="151"/>
        <v>Telephone DevicesBounding Boxes</v>
      </c>
      <c r="H792" s="30"/>
      <c r="I792" s="30"/>
      <c r="J792" s="31"/>
      <c r="K792" s="31" t="str">
        <f t="shared" ca="1" si="154"/>
        <v/>
      </c>
      <c r="L792" s="168" t="str">
        <f t="shared" ca="1" si="155"/>
        <v/>
      </c>
      <c r="M792" s="169" t="str">
        <f t="shared" ca="1" si="156"/>
        <v>IfcAudioVisualAppliance</v>
      </c>
      <c r="N792" s="170" t="str">
        <f t="shared" ca="1" si="157"/>
        <v>IfcBuildingElementProxy</v>
      </c>
    </row>
    <row r="793" spans="1:14" x14ac:dyDescent="0.25">
      <c r="A793" s="15" t="str">
        <f t="shared" ca="1" si="160"/>
        <v>Telephone Devices</v>
      </c>
      <c r="B793" s="16" t="str">
        <f t="shared" ca="1" si="160"/>
        <v>Clearance Zones</v>
      </c>
      <c r="C793" s="127" t="str">
        <f t="shared" ca="1" si="152"/>
        <v>IfcAudioVisualAppliance</v>
      </c>
      <c r="D793" s="17" t="str">
        <f t="shared" ca="1" si="159"/>
        <v/>
      </c>
      <c r="E793" s="172" t="str">
        <f t="shared" ca="1" si="153"/>
        <v>&gt;&gt;</v>
      </c>
      <c r="F793" s="130" t="str">
        <f t="shared" ca="1" si="158"/>
        <v>IfcAudioVisualAppliance</v>
      </c>
      <c r="G793" s="130" t="str">
        <f t="shared" ca="1" si="151"/>
        <v>Telephone DevicesClearance Zones</v>
      </c>
      <c r="H793" s="30"/>
      <c r="I793" s="30"/>
      <c r="J793" s="31"/>
      <c r="K793" s="31" t="str">
        <f t="shared" ca="1" si="154"/>
        <v/>
      </c>
      <c r="L793" s="168" t="str">
        <f t="shared" ca="1" si="155"/>
        <v/>
      </c>
      <c r="M793" s="169" t="str">
        <f t="shared" ca="1" si="156"/>
        <v>IfcAudioVisualAppliance</v>
      </c>
      <c r="N793" s="170" t="str">
        <f t="shared" ca="1" si="157"/>
        <v>IfcBuildingElementProxy</v>
      </c>
    </row>
    <row r="794" spans="1:14" x14ac:dyDescent="0.25">
      <c r="A794" s="15" t="str">
        <f t="shared" ca="1" si="160"/>
        <v>Telephone Devices</v>
      </c>
      <c r="B794" s="16" t="str">
        <f t="shared" ca="1" si="160"/>
        <v>Connection Zones</v>
      </c>
      <c r="C794" s="127" t="str">
        <f t="shared" ca="1" si="152"/>
        <v>IfcAudioVisualAppliance</v>
      </c>
      <c r="D794" s="17" t="str">
        <f t="shared" ca="1" si="159"/>
        <v/>
      </c>
      <c r="E794" s="172" t="str">
        <f t="shared" ca="1" si="153"/>
        <v>&gt;&gt;</v>
      </c>
      <c r="F794" s="130" t="str">
        <f t="shared" ca="1" si="158"/>
        <v>IfcAudioVisualAppliance</v>
      </c>
      <c r="G794" s="130" t="str">
        <f t="shared" ca="1" si="151"/>
        <v>Telephone DevicesConnection Zones</v>
      </c>
      <c r="H794" s="30"/>
      <c r="I794" s="30"/>
      <c r="J794" s="31"/>
      <c r="K794" s="31" t="str">
        <f t="shared" ca="1" si="154"/>
        <v/>
      </c>
      <c r="L794" s="168" t="str">
        <f t="shared" ca="1" si="155"/>
        <v/>
      </c>
      <c r="M794" s="169" t="str">
        <f t="shared" ca="1" si="156"/>
        <v>IfcAudioVisualAppliance</v>
      </c>
      <c r="N794" s="170" t="str">
        <f t="shared" ca="1" si="157"/>
        <v>IfcBuildingElementProxy</v>
      </c>
    </row>
    <row r="795" spans="1:14" x14ac:dyDescent="0.25">
      <c r="A795" s="15" t="str">
        <f t="shared" ca="1" si="160"/>
        <v>Telephone Devices</v>
      </c>
      <c r="B795" s="16" t="str">
        <f t="shared" ca="1" si="160"/>
        <v>Devices</v>
      </c>
      <c r="C795" s="127" t="str">
        <f t="shared" ca="1" si="152"/>
        <v>IfcAudioVisualApplianceType</v>
      </c>
      <c r="D795" s="17" t="str">
        <f t="shared" ca="1" si="159"/>
        <v/>
      </c>
      <c r="E795" s="172" t="str">
        <f t="shared" ca="1" si="153"/>
        <v>&gt;&gt;</v>
      </c>
      <c r="F795" s="130" t="str">
        <f t="shared" ca="1" si="158"/>
        <v>IfcAudioVisualApplianceType</v>
      </c>
      <c r="G795" s="130" t="str">
        <f t="shared" ca="1" si="151"/>
        <v>Telephone DevicesDevices</v>
      </c>
      <c r="H795" s="30"/>
      <c r="I795" s="30"/>
      <c r="J795" s="31"/>
      <c r="K795" s="31" t="str">
        <f t="shared" ca="1" si="154"/>
        <v/>
      </c>
      <c r="L795" s="168" t="str">
        <f t="shared" ca="1" si="155"/>
        <v/>
      </c>
      <c r="M795" s="169" t="str">
        <f t="shared" ca="1" si="156"/>
        <v>IfcAudioVisualApplianceType</v>
      </c>
      <c r="N795" s="170" t="str">
        <f t="shared" ca="1" si="157"/>
        <v>IfcBuildingElementProxy</v>
      </c>
    </row>
    <row r="796" spans="1:14" x14ac:dyDescent="0.25">
      <c r="A796" s="15" t="str">
        <f t="shared" ca="1" si="160"/>
        <v>Telephone Devices</v>
      </c>
      <c r="B796" s="16" t="str">
        <f t="shared" ca="1" si="160"/>
        <v>Hidden Lines</v>
      </c>
      <c r="C796" s="127" t="str">
        <f t="shared" ca="1" si="152"/>
        <v>IfcAudioVisualApplianceType</v>
      </c>
      <c r="D796" s="17" t="str">
        <f t="shared" ca="1" si="159"/>
        <v/>
      </c>
      <c r="E796" s="172" t="str">
        <f t="shared" ca="1" si="153"/>
        <v>&gt;&gt;</v>
      </c>
      <c r="F796" s="130" t="str">
        <f t="shared" ca="1" si="158"/>
        <v>IfcAudioVisualApplianceType</v>
      </c>
      <c r="G796" s="130" t="str">
        <f t="shared" ca="1" si="151"/>
        <v>Telephone DevicesHidden Lines</v>
      </c>
      <c r="H796" s="30"/>
      <c r="I796" s="30"/>
      <c r="J796" s="31"/>
      <c r="K796" s="31" t="str">
        <f t="shared" ca="1" si="154"/>
        <v/>
      </c>
      <c r="L796" s="168" t="str">
        <f t="shared" ca="1" si="155"/>
        <v/>
      </c>
      <c r="M796" s="169" t="str">
        <f t="shared" ca="1" si="156"/>
        <v>IfcAudioVisualApplianceType</v>
      </c>
      <c r="N796" s="170" t="str">
        <f t="shared" ca="1" si="157"/>
        <v>IfcBuildingElementProxy</v>
      </c>
    </row>
    <row r="797" spans="1:14" x14ac:dyDescent="0.25">
      <c r="A797" s="15" t="str">
        <f t="shared" ca="1" si="160"/>
        <v>Telephone Devices</v>
      </c>
      <c r="B797" s="16" t="str">
        <f t="shared" ca="1" si="160"/>
        <v>Maintenance Zones</v>
      </c>
      <c r="C797" s="127" t="str">
        <f t="shared" ca="1" si="152"/>
        <v>IfcAudioVisualApplianceType</v>
      </c>
      <c r="D797" s="17" t="str">
        <f t="shared" ca="1" si="159"/>
        <v/>
      </c>
      <c r="E797" s="172" t="str">
        <f t="shared" ca="1" si="153"/>
        <v>&gt;&gt;</v>
      </c>
      <c r="F797" s="130" t="str">
        <f t="shared" ca="1" si="158"/>
        <v>IfcAudioVisualApplianceType</v>
      </c>
      <c r="G797" s="130" t="str">
        <f t="shared" ca="1" si="151"/>
        <v>Telephone DevicesMaintenance Zones</v>
      </c>
      <c r="H797" s="30"/>
      <c r="I797" s="30"/>
      <c r="J797" s="31"/>
      <c r="K797" s="31" t="str">
        <f t="shared" ca="1" si="154"/>
        <v/>
      </c>
      <c r="L797" s="168" t="str">
        <f t="shared" ca="1" si="155"/>
        <v/>
      </c>
      <c r="M797" s="169" t="str">
        <f t="shared" ca="1" si="156"/>
        <v>IfcAudioVisualApplianceType</v>
      </c>
      <c r="N797" s="170" t="str">
        <f t="shared" ca="1" si="157"/>
        <v>IfcBuildingElementProxy</v>
      </c>
    </row>
    <row r="798" spans="1:14" x14ac:dyDescent="0.25">
      <c r="A798" s="15" t="str">
        <f t="shared" ca="1" si="160"/>
        <v>Telephone Devices</v>
      </c>
      <c r="B798" s="16" t="str">
        <f t="shared" ca="1" si="160"/>
        <v>Placement Zones</v>
      </c>
      <c r="C798" s="127" t="str">
        <f t="shared" ca="1" si="152"/>
        <v>IfcAudioVisualApplianceType</v>
      </c>
      <c r="D798" s="17" t="str">
        <f t="shared" ca="1" si="159"/>
        <v/>
      </c>
      <c r="E798" s="172" t="str">
        <f t="shared" ca="1" si="153"/>
        <v>&gt;&gt;</v>
      </c>
      <c r="F798" s="130" t="str">
        <f t="shared" ca="1" si="158"/>
        <v>IfcAudioVisualApplianceType</v>
      </c>
      <c r="G798" s="130" t="str">
        <f t="shared" ca="1" si="151"/>
        <v>Telephone DevicesPlacement Zones</v>
      </c>
      <c r="H798" s="30"/>
      <c r="I798" s="30"/>
      <c r="J798" s="31"/>
      <c r="K798" s="31" t="str">
        <f t="shared" ca="1" si="154"/>
        <v/>
      </c>
      <c r="L798" s="168" t="str">
        <f t="shared" ca="1" si="155"/>
        <v/>
      </c>
      <c r="M798" s="169" t="str">
        <f t="shared" ca="1" si="156"/>
        <v>IfcAudioVisualApplianceType</v>
      </c>
      <c r="N798" s="170" t="str">
        <f t="shared" ca="1" si="157"/>
        <v>IfcBuildingElementProxy</v>
      </c>
    </row>
    <row r="799" spans="1:14" x14ac:dyDescent="0.25">
      <c r="A799" s="15" t="str">
        <f t="shared" ca="1" si="160"/>
        <v>Temporary</v>
      </c>
      <c r="B799" s="16">
        <f t="shared" ca="1" si="160"/>
        <v>0</v>
      </c>
      <c r="C799" s="127" t="str">
        <f t="shared" ca="1" si="152"/>
        <v>Not Exported</v>
      </c>
      <c r="D799" s="17" t="str">
        <f t="shared" ca="1" si="159"/>
        <v/>
      </c>
      <c r="E799" s="172" t="str">
        <f t="shared" ca="1" si="153"/>
        <v/>
      </c>
      <c r="F799" s="130" t="str">
        <f t="shared" ca="1" si="158"/>
        <v>Not Exported</v>
      </c>
      <c r="G799" s="130" t="str">
        <f t="shared" ca="1" si="151"/>
        <v>Temporary</v>
      </c>
      <c r="H799" s="30"/>
      <c r="I799" s="30"/>
      <c r="J799" s="31"/>
      <c r="K799" s="31" t="str">
        <f t="shared" ca="1" si="154"/>
        <v/>
      </c>
      <c r="L799" s="168" t="str">
        <f t="shared" ca="1" si="155"/>
        <v/>
      </c>
      <c r="M799" s="169" t="str">
        <f t="shared" ca="1" si="156"/>
        <v>Not Exported</v>
      </c>
      <c r="N799" s="170" t="str">
        <f t="shared" ca="1" si="157"/>
        <v>Not Exported</v>
      </c>
    </row>
    <row r="800" spans="1:14" x14ac:dyDescent="0.25">
      <c r="A800" s="15" t="str">
        <f t="shared" ca="1" si="160"/>
        <v>Text Notes</v>
      </c>
      <c r="B800" s="16">
        <f t="shared" ca="1" si="160"/>
        <v>0</v>
      </c>
      <c r="C800" s="127" t="str">
        <f t="shared" ca="1" si="152"/>
        <v>IfcAnnotation</v>
      </c>
      <c r="D800" s="17" t="str">
        <f t="shared" ca="1" si="159"/>
        <v/>
      </c>
      <c r="E800" s="172" t="str">
        <f t="shared" ca="1" si="153"/>
        <v>&gt;&gt;</v>
      </c>
      <c r="F800" s="130" t="str">
        <f t="shared" ca="1" si="158"/>
        <v>IfcAnnotation</v>
      </c>
      <c r="G800" s="130" t="str">
        <f t="shared" ca="1" si="151"/>
        <v>Text Notes</v>
      </c>
      <c r="H800" s="30"/>
      <c r="I800" s="30"/>
      <c r="J800" s="31"/>
      <c r="K800" s="31" t="str">
        <f t="shared" ca="1" si="154"/>
        <v/>
      </c>
      <c r="L800" s="168" t="str">
        <f t="shared" ca="1" si="155"/>
        <v/>
      </c>
      <c r="M800" s="169" t="str">
        <f t="shared" ca="1" si="156"/>
        <v>IfcAnnotation</v>
      </c>
      <c r="N800" s="170" t="str">
        <f t="shared" ca="1" si="157"/>
        <v>IfcAnnotation</v>
      </c>
    </row>
    <row r="801" spans="1:14" x14ac:dyDescent="0.25">
      <c r="A801" s="15" t="str">
        <f t="shared" ca="1" si="160"/>
        <v>Title Blocks</v>
      </c>
      <c r="B801" s="16">
        <f t="shared" ca="1" si="160"/>
        <v>0</v>
      </c>
      <c r="C801" s="127" t="str">
        <f t="shared" ca="1" si="152"/>
        <v>Not Exported</v>
      </c>
      <c r="D801" s="17" t="str">
        <f t="shared" ca="1" si="159"/>
        <v/>
      </c>
      <c r="E801" s="172" t="str">
        <f t="shared" ca="1" si="153"/>
        <v/>
      </c>
      <c r="F801" s="130" t="str">
        <f t="shared" ca="1" si="158"/>
        <v>Not Exported</v>
      </c>
      <c r="G801" s="130" t="str">
        <f t="shared" ca="1" si="151"/>
        <v>Title Blocks</v>
      </c>
      <c r="H801" s="30"/>
      <c r="I801" s="30"/>
      <c r="J801" s="31"/>
      <c r="K801" s="31" t="str">
        <f t="shared" ca="1" si="154"/>
        <v/>
      </c>
      <c r="L801" s="168" t="str">
        <f t="shared" ca="1" si="155"/>
        <v/>
      </c>
      <c r="M801" s="169" t="str">
        <f t="shared" ca="1" si="156"/>
        <v>Not Exported</v>
      </c>
      <c r="N801" s="170" t="str">
        <f t="shared" ca="1" si="157"/>
        <v>Not Exported</v>
      </c>
    </row>
    <row r="802" spans="1:14" x14ac:dyDescent="0.25">
      <c r="A802" s="15" t="str">
        <f t="shared" ca="1" si="160"/>
        <v>Title Blocks</v>
      </c>
      <c r="B802" s="16" t="str">
        <f t="shared" ca="1" si="160"/>
        <v>Medium Lines</v>
      </c>
      <c r="C802" s="127" t="str">
        <f t="shared" ca="1" si="152"/>
        <v>Not Exported</v>
      </c>
      <c r="D802" s="17" t="str">
        <f t="shared" ca="1" si="159"/>
        <v/>
      </c>
      <c r="E802" s="172" t="str">
        <f t="shared" ca="1" si="153"/>
        <v/>
      </c>
      <c r="F802" s="130" t="str">
        <f t="shared" ca="1" si="158"/>
        <v>Not Exported</v>
      </c>
      <c r="G802" s="130" t="str">
        <f t="shared" ca="1" si="151"/>
        <v>Title BlocksMedium Lines</v>
      </c>
      <c r="H802" s="30"/>
      <c r="I802" s="30"/>
      <c r="J802" s="31"/>
      <c r="K802" s="31" t="str">
        <f t="shared" ca="1" si="154"/>
        <v/>
      </c>
      <c r="L802" s="168" t="str">
        <f t="shared" ca="1" si="155"/>
        <v/>
      </c>
      <c r="M802" s="169" t="str">
        <f t="shared" ca="1" si="156"/>
        <v>Not Exported</v>
      </c>
      <c r="N802" s="170" t="str">
        <f t="shared" ca="1" si="157"/>
        <v>Not Exported</v>
      </c>
    </row>
    <row r="803" spans="1:14" x14ac:dyDescent="0.25">
      <c r="A803" s="15" t="str">
        <f t="shared" ca="1" si="160"/>
        <v>Title Blocks</v>
      </c>
      <c r="B803" s="16" t="str">
        <f t="shared" ca="1" si="160"/>
        <v>Thin Lines</v>
      </c>
      <c r="C803" s="127" t="str">
        <f t="shared" ca="1" si="152"/>
        <v>Not Exported</v>
      </c>
      <c r="D803" s="17" t="str">
        <f t="shared" ca="1" si="159"/>
        <v/>
      </c>
      <c r="E803" s="172" t="str">
        <f t="shared" ca="1" si="153"/>
        <v/>
      </c>
      <c r="F803" s="130" t="str">
        <f t="shared" ca="1" si="158"/>
        <v>Not Exported</v>
      </c>
      <c r="G803" s="130" t="str">
        <f t="shared" ca="1" si="151"/>
        <v>Title BlocksThin Lines</v>
      </c>
      <c r="H803" s="30"/>
      <c r="I803" s="30"/>
      <c r="J803" s="31"/>
      <c r="K803" s="31" t="str">
        <f t="shared" ca="1" si="154"/>
        <v/>
      </c>
      <c r="L803" s="168" t="str">
        <f t="shared" ca="1" si="155"/>
        <v/>
      </c>
      <c r="M803" s="169" t="str">
        <f t="shared" ca="1" si="156"/>
        <v>Not Exported</v>
      </c>
      <c r="N803" s="170" t="str">
        <f t="shared" ca="1" si="157"/>
        <v>Not Exported</v>
      </c>
    </row>
    <row r="804" spans="1:14" x14ac:dyDescent="0.25">
      <c r="A804" s="15" t="str">
        <f t="shared" ca="1" si="160"/>
        <v>Title Blocks</v>
      </c>
      <c r="B804" s="16" t="str">
        <f t="shared" ca="1" si="160"/>
        <v>Wide Lines</v>
      </c>
      <c r="C804" s="127" t="str">
        <f t="shared" ca="1" si="152"/>
        <v>Not Exported</v>
      </c>
      <c r="D804" s="17" t="str">
        <f t="shared" ca="1" si="159"/>
        <v/>
      </c>
      <c r="E804" s="172" t="str">
        <f t="shared" ca="1" si="153"/>
        <v/>
      </c>
      <c r="F804" s="130" t="str">
        <f t="shared" ca="1" si="158"/>
        <v>Not Exported</v>
      </c>
      <c r="G804" s="130" t="str">
        <f t="shared" ca="1" si="151"/>
        <v>Title BlocksWide Lines</v>
      </c>
      <c r="H804" s="30"/>
      <c r="I804" s="30"/>
      <c r="J804" s="31"/>
      <c r="K804" s="31" t="str">
        <f t="shared" ca="1" si="154"/>
        <v/>
      </c>
      <c r="L804" s="168" t="str">
        <f t="shared" ca="1" si="155"/>
        <v/>
      </c>
      <c r="M804" s="169" t="str">
        <f t="shared" ca="1" si="156"/>
        <v>Not Exported</v>
      </c>
      <c r="N804" s="170" t="str">
        <f t="shared" ca="1" si="157"/>
        <v>Not Exported</v>
      </c>
    </row>
    <row r="805" spans="1:14" x14ac:dyDescent="0.25">
      <c r="A805" s="15" t="str">
        <f t="shared" ca="1" si="160"/>
        <v>Topography</v>
      </c>
      <c r="B805" s="16">
        <f t="shared" ca="1" si="160"/>
        <v>0</v>
      </c>
      <c r="C805" s="127" t="str">
        <f t="shared" ca="1" si="152"/>
        <v>IfcSite</v>
      </c>
      <c r="D805" s="17" t="str">
        <f t="shared" ca="1" si="159"/>
        <v/>
      </c>
      <c r="E805" s="172" t="str">
        <f t="shared" ca="1" si="153"/>
        <v>&gt;&gt;</v>
      </c>
      <c r="F805" s="130" t="str">
        <f t="shared" ca="1" si="158"/>
        <v>IfcSite</v>
      </c>
      <c r="G805" s="130" t="str">
        <f t="shared" ca="1" si="151"/>
        <v>Topography</v>
      </c>
      <c r="H805" s="30"/>
      <c r="I805" s="30"/>
      <c r="J805" s="31"/>
      <c r="K805" s="31" t="str">
        <f t="shared" ca="1" si="154"/>
        <v/>
      </c>
      <c r="L805" s="168" t="str">
        <f t="shared" ca="1" si="155"/>
        <v/>
      </c>
      <c r="M805" s="169" t="str">
        <f t="shared" ca="1" si="156"/>
        <v>IfcSite</v>
      </c>
      <c r="N805" s="170" t="str">
        <f t="shared" ca="1" si="157"/>
        <v>IfcBuildingElementProxy</v>
      </c>
    </row>
    <row r="806" spans="1:14" x14ac:dyDescent="0.25">
      <c r="A806" s="15" t="str">
        <f t="shared" ca="1" si="160"/>
        <v>Topography</v>
      </c>
      <c r="B806" s="16" t="str">
        <f t="shared" ca="1" si="160"/>
        <v>Boundary Point</v>
      </c>
      <c r="C806" s="127" t="str">
        <f t="shared" ca="1" si="152"/>
        <v>IfcSite</v>
      </c>
      <c r="D806" s="17" t="str">
        <f t="shared" ca="1" si="159"/>
        <v/>
      </c>
      <c r="E806" s="172" t="str">
        <f t="shared" ca="1" si="153"/>
        <v>&gt;&gt;</v>
      </c>
      <c r="F806" s="130" t="str">
        <f t="shared" ca="1" si="158"/>
        <v>IfcSite</v>
      </c>
      <c r="G806" s="130" t="str">
        <f t="shared" ca="1" si="151"/>
        <v>TopographyBoundary Point</v>
      </c>
      <c r="H806" s="30"/>
      <c r="I806" s="30"/>
      <c r="J806" s="31"/>
      <c r="K806" s="31" t="str">
        <f t="shared" ca="1" si="154"/>
        <v/>
      </c>
      <c r="L806" s="168" t="str">
        <f t="shared" ca="1" si="155"/>
        <v/>
      </c>
      <c r="M806" s="169" t="str">
        <f t="shared" ca="1" si="156"/>
        <v>IfcSite</v>
      </c>
      <c r="N806" s="170" t="str">
        <f t="shared" ca="1" si="157"/>
        <v>IfcBuildingElementProxy</v>
      </c>
    </row>
    <row r="807" spans="1:14" x14ac:dyDescent="0.25">
      <c r="A807" s="15" t="str">
        <f t="shared" ref="A807:B826" ca="1" si="161">INDIRECT(ADDRESS(ROW(),COLUMN(),1,1,exp_user),TRUE)</f>
        <v>Topography</v>
      </c>
      <c r="B807" s="16" t="str">
        <f t="shared" ca="1" si="161"/>
        <v>Bounding Boxes</v>
      </c>
      <c r="C807" s="127" t="str">
        <f t="shared" ca="1" si="152"/>
        <v>IfcSite</v>
      </c>
      <c r="D807" s="17" t="str">
        <f t="shared" ca="1" si="159"/>
        <v/>
      </c>
      <c r="E807" s="172" t="str">
        <f t="shared" ca="1" si="153"/>
        <v>&gt;&gt;</v>
      </c>
      <c r="F807" s="130" t="str">
        <f t="shared" ca="1" si="158"/>
        <v>IfcSite</v>
      </c>
      <c r="G807" s="130" t="str">
        <f t="shared" ca="1" si="151"/>
        <v>TopographyBounding Boxes</v>
      </c>
      <c r="H807" s="30"/>
      <c r="I807" s="30"/>
      <c r="J807" s="31"/>
      <c r="K807" s="31" t="str">
        <f t="shared" ca="1" si="154"/>
        <v/>
      </c>
      <c r="L807" s="168" t="str">
        <f t="shared" ca="1" si="155"/>
        <v/>
      </c>
      <c r="M807" s="169" t="str">
        <f t="shared" ca="1" si="156"/>
        <v>IfcSite</v>
      </c>
      <c r="N807" s="170" t="str">
        <f t="shared" ca="1" si="157"/>
        <v>IfcBuildingElementProxy</v>
      </c>
    </row>
    <row r="808" spans="1:14" x14ac:dyDescent="0.25">
      <c r="A808" s="15" t="str">
        <f t="shared" ca="1" si="161"/>
        <v>Topography</v>
      </c>
      <c r="B808" s="16" t="str">
        <f t="shared" ca="1" si="161"/>
        <v>Clearance Zones</v>
      </c>
      <c r="C808" s="127" t="str">
        <f t="shared" ca="1" si="152"/>
        <v>IfcSite</v>
      </c>
      <c r="D808" s="17" t="str">
        <f t="shared" ca="1" si="159"/>
        <v/>
      </c>
      <c r="E808" s="172" t="str">
        <f t="shared" ca="1" si="153"/>
        <v>&gt;&gt;</v>
      </c>
      <c r="F808" s="130" t="str">
        <f t="shared" ca="1" si="158"/>
        <v>IfcSite</v>
      </c>
      <c r="G808" s="130" t="str">
        <f t="shared" ca="1" si="151"/>
        <v>TopographyClearance Zones</v>
      </c>
      <c r="H808" s="30"/>
      <c r="I808" s="30"/>
      <c r="J808" s="31"/>
      <c r="K808" s="31" t="str">
        <f t="shared" ca="1" si="154"/>
        <v/>
      </c>
      <c r="L808" s="168" t="str">
        <f t="shared" ca="1" si="155"/>
        <v/>
      </c>
      <c r="M808" s="169" t="str">
        <f t="shared" ca="1" si="156"/>
        <v>IfcSite</v>
      </c>
      <c r="N808" s="170" t="str">
        <f t="shared" ca="1" si="157"/>
        <v>IfcBuildingElementProxy</v>
      </c>
    </row>
    <row r="809" spans="1:14" x14ac:dyDescent="0.25">
      <c r="A809" s="15" t="str">
        <f t="shared" ca="1" si="161"/>
        <v>Topography</v>
      </c>
      <c r="B809" s="16" t="str">
        <f t="shared" ca="1" si="161"/>
        <v>Connection Zones</v>
      </c>
      <c r="C809" s="127" t="str">
        <f t="shared" ca="1" si="152"/>
        <v>IfcSite</v>
      </c>
      <c r="D809" s="17" t="str">
        <f t="shared" ca="1" si="159"/>
        <v/>
      </c>
      <c r="E809" s="172" t="str">
        <f t="shared" ca="1" si="153"/>
        <v>&gt;&gt;</v>
      </c>
      <c r="F809" s="130" t="str">
        <f t="shared" ca="1" si="158"/>
        <v>IfcSite</v>
      </c>
      <c r="G809" s="130" t="str">
        <f t="shared" ca="1" si="151"/>
        <v>TopographyConnection Zones</v>
      </c>
      <c r="H809" s="30"/>
      <c r="I809" s="30"/>
      <c r="J809" s="31"/>
      <c r="K809" s="31" t="str">
        <f t="shared" ca="1" si="154"/>
        <v/>
      </c>
      <c r="L809" s="168" t="str">
        <f t="shared" ca="1" si="155"/>
        <v/>
      </c>
      <c r="M809" s="169" t="str">
        <f t="shared" ca="1" si="156"/>
        <v>IfcSite</v>
      </c>
      <c r="N809" s="170" t="str">
        <f t="shared" ca="1" si="157"/>
        <v>IfcBuildingElementProxy</v>
      </c>
    </row>
    <row r="810" spans="1:14" x14ac:dyDescent="0.25">
      <c r="A810" s="15" t="str">
        <f t="shared" ca="1" si="161"/>
        <v>Topography</v>
      </c>
      <c r="B810" s="16" t="str">
        <f t="shared" ca="1" si="161"/>
        <v>Hidden Lines</v>
      </c>
      <c r="C810" s="127" t="str">
        <f t="shared" ca="1" si="152"/>
        <v/>
      </c>
      <c r="D810" s="17" t="str">
        <f t="shared" ca="1" si="159"/>
        <v/>
      </c>
      <c r="E810" s="172" t="str">
        <f t="shared" ca="1" si="153"/>
        <v/>
      </c>
      <c r="F810" s="130" t="str">
        <f t="shared" ca="1" si="158"/>
        <v/>
      </c>
      <c r="G810" s="130" t="str">
        <f t="shared" ca="1" si="151"/>
        <v>TopographyHidden Lines</v>
      </c>
      <c r="H810" s="30"/>
      <c r="I810" s="30"/>
      <c r="J810" s="31"/>
      <c r="K810" s="31" t="str">
        <f t="shared" ca="1" si="154"/>
        <v/>
      </c>
      <c r="L810" s="168" t="str">
        <f t="shared" ca="1" si="155"/>
        <v/>
      </c>
      <c r="M810" s="169" t="str">
        <f t="shared" ca="1" si="156"/>
        <v/>
      </c>
      <c r="N810" s="170" t="str">
        <f t="shared" ca="1" si="157"/>
        <v/>
      </c>
    </row>
    <row r="811" spans="1:14" x14ac:dyDescent="0.25">
      <c r="A811" s="15" t="str">
        <f t="shared" ca="1" si="161"/>
        <v>Topography</v>
      </c>
      <c r="B811" s="16" t="str">
        <f t="shared" ca="1" si="161"/>
        <v>Interior Point</v>
      </c>
      <c r="C811" s="127" t="str">
        <f t="shared" ca="1" si="152"/>
        <v>IfcSite</v>
      </c>
      <c r="D811" s="17" t="str">
        <f t="shared" ca="1" si="159"/>
        <v/>
      </c>
      <c r="E811" s="172" t="str">
        <f t="shared" ca="1" si="153"/>
        <v>&gt;&gt;</v>
      </c>
      <c r="F811" s="130" t="str">
        <f t="shared" ca="1" si="158"/>
        <v>IfcSite</v>
      </c>
      <c r="G811" s="130" t="str">
        <f t="shared" ca="1" si="151"/>
        <v>TopographyInterior Point</v>
      </c>
      <c r="H811" s="30"/>
      <c r="I811" s="30"/>
      <c r="J811" s="31"/>
      <c r="K811" s="31" t="str">
        <f t="shared" ca="1" si="154"/>
        <v/>
      </c>
      <c r="L811" s="168" t="str">
        <f t="shared" ca="1" si="155"/>
        <v/>
      </c>
      <c r="M811" s="169" t="str">
        <f t="shared" ca="1" si="156"/>
        <v>IfcSite</v>
      </c>
      <c r="N811" s="170" t="str">
        <f t="shared" ca="1" si="157"/>
        <v>IfcBuildingElementProxy</v>
      </c>
    </row>
    <row r="812" spans="1:14" x14ac:dyDescent="0.25">
      <c r="A812" s="15" t="str">
        <f t="shared" ca="1" si="161"/>
        <v>Topography</v>
      </c>
      <c r="B812" s="16" t="str">
        <f t="shared" ca="1" si="161"/>
        <v>Maintenance Zones</v>
      </c>
      <c r="C812" s="127" t="str">
        <f t="shared" ca="1" si="152"/>
        <v>IfcSite</v>
      </c>
      <c r="D812" s="17" t="str">
        <f t="shared" ca="1" si="159"/>
        <v/>
      </c>
      <c r="E812" s="172" t="str">
        <f t="shared" ca="1" si="153"/>
        <v>&gt;&gt;</v>
      </c>
      <c r="F812" s="130" t="str">
        <f t="shared" ca="1" si="158"/>
        <v>IfcSite</v>
      </c>
      <c r="G812" s="130" t="str">
        <f t="shared" ca="1" si="151"/>
        <v>TopographyMaintenance Zones</v>
      </c>
      <c r="H812" s="30"/>
      <c r="I812" s="30"/>
      <c r="J812" s="31"/>
      <c r="K812" s="31" t="str">
        <f t="shared" ca="1" si="154"/>
        <v/>
      </c>
      <c r="L812" s="168" t="str">
        <f t="shared" ca="1" si="155"/>
        <v/>
      </c>
      <c r="M812" s="169" t="str">
        <f t="shared" ca="1" si="156"/>
        <v>IfcSite</v>
      </c>
      <c r="N812" s="170" t="str">
        <f t="shared" ca="1" si="157"/>
        <v>IfcBuildingElementProxy</v>
      </c>
    </row>
    <row r="813" spans="1:14" x14ac:dyDescent="0.25">
      <c r="A813" s="15" t="str">
        <f t="shared" ca="1" si="161"/>
        <v>Topography</v>
      </c>
      <c r="B813" s="16" t="str">
        <f t="shared" ca="1" si="161"/>
        <v>Placement Zones</v>
      </c>
      <c r="C813" s="127" t="str">
        <f t="shared" ca="1" si="152"/>
        <v>IfcSite</v>
      </c>
      <c r="D813" s="17" t="str">
        <f t="shared" ca="1" si="159"/>
        <v/>
      </c>
      <c r="E813" s="172" t="str">
        <f t="shared" ca="1" si="153"/>
        <v>&gt;&gt;</v>
      </c>
      <c r="F813" s="130" t="str">
        <f t="shared" ca="1" si="158"/>
        <v>IfcSite</v>
      </c>
      <c r="G813" s="130" t="str">
        <f t="shared" ca="1" si="151"/>
        <v>TopographyPlacement Zones</v>
      </c>
      <c r="H813" s="30"/>
      <c r="I813" s="30"/>
      <c r="J813" s="31"/>
      <c r="K813" s="31" t="str">
        <f t="shared" ca="1" si="154"/>
        <v/>
      </c>
      <c r="L813" s="168" t="str">
        <f t="shared" ca="1" si="155"/>
        <v/>
      </c>
      <c r="M813" s="169" t="str">
        <f t="shared" ca="1" si="156"/>
        <v>IfcSite</v>
      </c>
      <c r="N813" s="170" t="str">
        <f t="shared" ca="1" si="157"/>
        <v>IfcBuildingElementProxy</v>
      </c>
    </row>
    <row r="814" spans="1:14" x14ac:dyDescent="0.25">
      <c r="A814" s="15" t="str">
        <f t="shared" ca="1" si="161"/>
        <v>Topography</v>
      </c>
      <c r="B814" s="16" t="str">
        <f t="shared" ca="1" si="161"/>
        <v>Primary Contours</v>
      </c>
      <c r="C814" s="127" t="str">
        <f t="shared" ca="1" si="152"/>
        <v>IfcSite</v>
      </c>
      <c r="D814" s="17" t="str">
        <f t="shared" ca="1" si="159"/>
        <v/>
      </c>
      <c r="E814" s="172" t="str">
        <f t="shared" ca="1" si="153"/>
        <v>&gt;&gt;</v>
      </c>
      <c r="F814" s="130" t="str">
        <f t="shared" ca="1" si="158"/>
        <v>IfcSite</v>
      </c>
      <c r="G814" s="130" t="str">
        <f t="shared" ca="1" si="151"/>
        <v>TopographyPrimary Contours</v>
      </c>
      <c r="H814" s="30"/>
      <c r="I814" s="30"/>
      <c r="J814" s="31"/>
      <c r="K814" s="31" t="str">
        <f t="shared" ca="1" si="154"/>
        <v/>
      </c>
      <c r="L814" s="168" t="str">
        <f t="shared" ca="1" si="155"/>
        <v/>
      </c>
      <c r="M814" s="169" t="str">
        <f t="shared" ca="1" si="156"/>
        <v>IfcSite</v>
      </c>
      <c r="N814" s="170" t="str">
        <f t="shared" ca="1" si="157"/>
        <v>IfcBuildingElementProxy</v>
      </c>
    </row>
    <row r="815" spans="1:14" x14ac:dyDescent="0.25">
      <c r="A815" s="15" t="str">
        <f t="shared" ca="1" si="161"/>
        <v>Topography</v>
      </c>
      <c r="B815" s="16" t="str">
        <f t="shared" ca="1" si="161"/>
        <v>Secondary Contours</v>
      </c>
      <c r="C815" s="127" t="str">
        <f t="shared" ca="1" si="152"/>
        <v>IfcSite</v>
      </c>
      <c r="D815" s="17" t="str">
        <f t="shared" ca="1" si="159"/>
        <v/>
      </c>
      <c r="E815" s="172" t="str">
        <f t="shared" ca="1" si="153"/>
        <v>&gt;&gt;</v>
      </c>
      <c r="F815" s="130" t="str">
        <f t="shared" ca="1" si="158"/>
        <v>IfcSite</v>
      </c>
      <c r="G815" s="130" t="str">
        <f t="shared" ca="1" si="151"/>
        <v>TopographySecondary Contours</v>
      </c>
      <c r="H815" s="30"/>
      <c r="I815" s="30"/>
      <c r="J815" s="31"/>
      <c r="K815" s="31" t="str">
        <f t="shared" ca="1" si="154"/>
        <v/>
      </c>
      <c r="L815" s="168" t="str">
        <f t="shared" ca="1" si="155"/>
        <v/>
      </c>
      <c r="M815" s="169" t="str">
        <f t="shared" ca="1" si="156"/>
        <v>IfcSite</v>
      </c>
      <c r="N815" s="170" t="str">
        <f t="shared" ca="1" si="157"/>
        <v>IfcBuildingElementProxy</v>
      </c>
    </row>
    <row r="816" spans="1:14" x14ac:dyDescent="0.25">
      <c r="A816" s="15" t="str">
        <f t="shared" ca="1" si="161"/>
        <v>Topography</v>
      </c>
      <c r="B816" s="16" t="str">
        <f t="shared" ca="1" si="161"/>
        <v>Site Scrape Contours</v>
      </c>
      <c r="C816" s="127" t="str">
        <f t="shared" ca="1" si="152"/>
        <v>IfcBuildingElementProxy</v>
      </c>
      <c r="D816" s="17" t="str">
        <f t="shared" ca="1" si="159"/>
        <v/>
      </c>
      <c r="E816" s="172" t="str">
        <f t="shared" ca="1" si="153"/>
        <v>&gt;&gt;</v>
      </c>
      <c r="F816" s="130" t="str">
        <f t="shared" ca="1" si="158"/>
        <v>IfcBuildingElementProxy</v>
      </c>
      <c r="G816" s="130" t="str">
        <f t="shared" ca="1" si="151"/>
        <v>TopographySite Scrape Contours</v>
      </c>
      <c r="H816" s="30"/>
      <c r="I816" s="30"/>
      <c r="J816" s="31"/>
      <c r="K816" s="31" t="str">
        <f t="shared" ca="1" si="154"/>
        <v/>
      </c>
      <c r="L816" s="168" t="str">
        <f t="shared" ca="1" si="155"/>
        <v/>
      </c>
      <c r="M816" s="169" t="str">
        <f t="shared" ca="1" si="156"/>
        <v/>
      </c>
      <c r="N816" s="170" t="str">
        <f t="shared" ca="1" si="157"/>
        <v>IfcBuildingElementProxy</v>
      </c>
    </row>
    <row r="817" spans="1:14" x14ac:dyDescent="0.25">
      <c r="A817" s="15" t="str">
        <f t="shared" ca="1" si="161"/>
        <v>Topography</v>
      </c>
      <c r="B817" s="16" t="str">
        <f t="shared" ca="1" si="161"/>
        <v>Triangulation Edges</v>
      </c>
      <c r="C817" s="127" t="str">
        <f t="shared" ca="1" si="152"/>
        <v>IfcSite</v>
      </c>
      <c r="D817" s="17" t="str">
        <f t="shared" ca="1" si="159"/>
        <v/>
      </c>
      <c r="E817" s="172" t="str">
        <f t="shared" ca="1" si="153"/>
        <v>&gt;&gt;</v>
      </c>
      <c r="F817" s="130" t="str">
        <f t="shared" ca="1" si="158"/>
        <v>IfcSite</v>
      </c>
      <c r="G817" s="130" t="str">
        <f t="shared" ca="1" si="151"/>
        <v>TopographyTriangulation Edges</v>
      </c>
      <c r="H817" s="30"/>
      <c r="I817" s="30"/>
      <c r="J817" s="31"/>
      <c r="K817" s="31" t="str">
        <f t="shared" ca="1" si="154"/>
        <v/>
      </c>
      <c r="L817" s="168" t="str">
        <f t="shared" ca="1" si="155"/>
        <v/>
      </c>
      <c r="M817" s="169" t="str">
        <f t="shared" ca="1" si="156"/>
        <v>IfcSite</v>
      </c>
      <c r="N817" s="170" t="str">
        <f t="shared" ca="1" si="157"/>
        <v>IfcBuildingElementProxy</v>
      </c>
    </row>
    <row r="818" spans="1:14" x14ac:dyDescent="0.25">
      <c r="A818" s="15" t="str">
        <f t="shared" ca="1" si="161"/>
        <v>View Titles</v>
      </c>
      <c r="B818" s="16">
        <f t="shared" ca="1" si="161"/>
        <v>0</v>
      </c>
      <c r="C818" s="127" t="str">
        <f t="shared" ca="1" si="152"/>
        <v>Not Exported</v>
      </c>
      <c r="D818" s="17" t="str">
        <f t="shared" ca="1" si="159"/>
        <v/>
      </c>
      <c r="E818" s="172" t="str">
        <f t="shared" ca="1" si="153"/>
        <v/>
      </c>
      <c r="F818" s="130" t="str">
        <f t="shared" ca="1" si="158"/>
        <v>Not Exported</v>
      </c>
      <c r="G818" s="130" t="str">
        <f t="shared" ca="1" si="151"/>
        <v>View Titles</v>
      </c>
      <c r="H818" s="30"/>
      <c r="I818" s="30"/>
      <c r="J818" s="31"/>
      <c r="K818" s="31" t="str">
        <f t="shared" ca="1" si="154"/>
        <v/>
      </c>
      <c r="L818" s="168" t="str">
        <f t="shared" ca="1" si="155"/>
        <v/>
      </c>
      <c r="M818" s="169" t="str">
        <f t="shared" ca="1" si="156"/>
        <v>Not Exported</v>
      </c>
      <c r="N818" s="170" t="str">
        <f t="shared" ca="1" si="157"/>
        <v>Not Exported</v>
      </c>
    </row>
    <row r="819" spans="1:14" x14ac:dyDescent="0.25">
      <c r="A819" s="15" t="str">
        <f t="shared" ca="1" si="161"/>
        <v>Wall Tags</v>
      </c>
      <c r="B819" s="16">
        <f t="shared" ca="1" si="161"/>
        <v>0</v>
      </c>
      <c r="C819" s="127" t="str">
        <f t="shared" ca="1" si="152"/>
        <v>Not Exported</v>
      </c>
      <c r="D819" s="17" t="str">
        <f t="shared" ca="1" si="159"/>
        <v/>
      </c>
      <c r="E819" s="172" t="str">
        <f t="shared" ca="1" si="153"/>
        <v/>
      </c>
      <c r="F819" s="130" t="str">
        <f t="shared" ca="1" si="158"/>
        <v>Not Exported</v>
      </c>
      <c r="G819" s="130" t="str">
        <f t="shared" ca="1" si="151"/>
        <v>Wall Tags</v>
      </c>
      <c r="H819" s="30"/>
      <c r="I819" s="30"/>
      <c r="J819" s="31"/>
      <c r="K819" s="31" t="str">
        <f t="shared" ca="1" si="154"/>
        <v/>
      </c>
      <c r="L819" s="168" t="str">
        <f t="shared" ca="1" si="155"/>
        <v>Not Exported</v>
      </c>
      <c r="M819" s="169" t="str">
        <f t="shared" ca="1" si="156"/>
        <v>Not Exported</v>
      </c>
      <c r="N819" s="170" t="str">
        <f t="shared" ca="1" si="157"/>
        <v>Not Exported</v>
      </c>
    </row>
    <row r="820" spans="1:14" x14ac:dyDescent="0.25">
      <c r="A820" s="15" t="str">
        <f t="shared" ca="1" si="161"/>
        <v>Walls</v>
      </c>
      <c r="B820" s="16">
        <f t="shared" ca="1" si="161"/>
        <v>0</v>
      </c>
      <c r="C820" s="127" t="str">
        <f t="shared" ca="1" si="152"/>
        <v>IfcWallStandardCase</v>
      </c>
      <c r="D820" s="17" t="str">
        <f t="shared" ca="1" si="159"/>
        <v/>
      </c>
      <c r="E820" s="172" t="str">
        <f t="shared" ca="1" si="153"/>
        <v>&gt;&gt;</v>
      </c>
      <c r="F820" s="130" t="str">
        <f t="shared" ca="1" si="158"/>
        <v>IfcWallStandardCase</v>
      </c>
      <c r="G820" s="130" t="str">
        <f t="shared" ca="1" si="151"/>
        <v>Walls</v>
      </c>
      <c r="H820" s="30"/>
      <c r="I820" s="30"/>
      <c r="J820" s="31"/>
      <c r="K820" s="31" t="str">
        <f t="shared" ca="1" si="154"/>
        <v/>
      </c>
      <c r="L820" s="168" t="str">
        <f t="shared" ca="1" si="155"/>
        <v/>
      </c>
      <c r="M820" s="169" t="str">
        <f t="shared" ca="1" si="156"/>
        <v>IfcWallStandardCase</v>
      </c>
      <c r="N820" s="170" t="str">
        <f t="shared" ca="1" si="157"/>
        <v>IfcWall</v>
      </c>
    </row>
    <row r="821" spans="1:14" x14ac:dyDescent="0.25">
      <c r="A821" s="15" t="str">
        <f t="shared" ca="1" si="161"/>
        <v>Walls</v>
      </c>
      <c r="B821" s="16" t="str">
        <f t="shared" ca="1" si="161"/>
        <v>Bounding Boxes</v>
      </c>
      <c r="C821" s="127" t="str">
        <f t="shared" ca="1" si="152"/>
        <v>IfcWallStandardCase</v>
      </c>
      <c r="D821" s="17" t="str">
        <f t="shared" ca="1" si="159"/>
        <v/>
      </c>
      <c r="E821" s="172" t="str">
        <f t="shared" ca="1" si="153"/>
        <v>&gt;&gt;</v>
      </c>
      <c r="F821" s="130" t="str">
        <f t="shared" ca="1" si="158"/>
        <v>IfcWallStandardCase</v>
      </c>
      <c r="G821" s="130" t="str">
        <f t="shared" ca="1" si="151"/>
        <v>WallsBounding Boxes</v>
      </c>
      <c r="H821" s="30"/>
      <c r="I821" s="30"/>
      <c r="J821" s="31"/>
      <c r="K821" s="31" t="str">
        <f t="shared" ca="1" si="154"/>
        <v/>
      </c>
      <c r="L821" s="168" t="str">
        <f t="shared" ca="1" si="155"/>
        <v/>
      </c>
      <c r="M821" s="169" t="str">
        <f t="shared" ca="1" si="156"/>
        <v>IfcWallStandardCase</v>
      </c>
      <c r="N821" s="170" t="str">
        <f t="shared" ca="1" si="157"/>
        <v>IfcWall</v>
      </c>
    </row>
    <row r="822" spans="1:14" x14ac:dyDescent="0.25">
      <c r="A822" s="15" t="str">
        <f t="shared" ca="1" si="161"/>
        <v>Walls</v>
      </c>
      <c r="B822" s="16" t="str">
        <f t="shared" ca="1" si="161"/>
        <v>Clearance Zones</v>
      </c>
      <c r="C822" s="127" t="str">
        <f t="shared" ca="1" si="152"/>
        <v>IfcAnnotation</v>
      </c>
      <c r="D822" s="17" t="str">
        <f t="shared" ca="1" si="159"/>
        <v/>
      </c>
      <c r="E822" s="172" t="str">
        <f t="shared" ca="1" si="153"/>
        <v>&gt;&gt;</v>
      </c>
      <c r="F822" s="130" t="str">
        <f t="shared" ca="1" si="158"/>
        <v>IfcAnnotation</v>
      </c>
      <c r="G822" s="130" t="str">
        <f t="shared" ca="1" si="151"/>
        <v>WallsClearance Zones</v>
      </c>
      <c r="H822" s="30"/>
      <c r="I822" s="30"/>
      <c r="J822" s="31"/>
      <c r="K822" s="31" t="str">
        <f t="shared" ca="1" si="154"/>
        <v/>
      </c>
      <c r="L822" s="168" t="str">
        <f t="shared" ca="1" si="155"/>
        <v/>
      </c>
      <c r="M822" s="169" t="str">
        <f t="shared" ca="1" si="156"/>
        <v>IfcAnnotation</v>
      </c>
      <c r="N822" s="170" t="str">
        <f t="shared" ca="1" si="157"/>
        <v>IfcWall</v>
      </c>
    </row>
    <row r="823" spans="1:14" x14ac:dyDescent="0.25">
      <c r="A823" s="15" t="str">
        <f t="shared" ca="1" si="161"/>
        <v>Walls</v>
      </c>
      <c r="B823" s="16" t="str">
        <f t="shared" ca="1" si="161"/>
        <v>Common Edges</v>
      </c>
      <c r="C823" s="127" t="str">
        <f t="shared" ca="1" si="152"/>
        <v/>
      </c>
      <c r="D823" s="17" t="str">
        <f t="shared" ca="1" si="159"/>
        <v/>
      </c>
      <c r="E823" s="172" t="str">
        <f t="shared" ca="1" si="153"/>
        <v/>
      </c>
      <c r="F823" s="130" t="str">
        <f t="shared" ca="1" si="158"/>
        <v/>
      </c>
      <c r="G823" s="130" t="str">
        <f t="shared" ca="1" si="151"/>
        <v>WallsCommon Edges</v>
      </c>
      <c r="H823" s="30"/>
      <c r="I823" s="30"/>
      <c r="J823" s="31"/>
      <c r="K823" s="31" t="str">
        <f t="shared" ca="1" si="154"/>
        <v/>
      </c>
      <c r="L823" s="168" t="str">
        <f t="shared" ca="1" si="155"/>
        <v/>
      </c>
      <c r="M823" s="169" t="str">
        <f t="shared" ca="1" si="156"/>
        <v/>
      </c>
      <c r="N823" s="170" t="str">
        <f t="shared" ca="1" si="157"/>
        <v/>
      </c>
    </row>
    <row r="824" spans="1:14" x14ac:dyDescent="0.25">
      <c r="A824" s="15" t="str">
        <f t="shared" ca="1" si="161"/>
        <v>Walls</v>
      </c>
      <c r="B824" s="16" t="str">
        <f t="shared" ca="1" si="161"/>
        <v>Connection Zones</v>
      </c>
      <c r="C824" s="127" t="str">
        <f t="shared" ca="1" si="152"/>
        <v/>
      </c>
      <c r="D824" s="17" t="str">
        <f t="shared" ca="1" si="159"/>
        <v/>
      </c>
      <c r="E824" s="172" t="str">
        <f t="shared" ca="1" si="153"/>
        <v/>
      </c>
      <c r="F824" s="130" t="str">
        <f t="shared" ca="1" si="158"/>
        <v/>
      </c>
      <c r="G824" s="130" t="str">
        <f t="shared" ca="1" si="151"/>
        <v>WallsConnection Zones</v>
      </c>
      <c r="H824" s="30"/>
      <c r="I824" s="30"/>
      <c r="J824" s="31"/>
      <c r="K824" s="31" t="str">
        <f t="shared" ca="1" si="154"/>
        <v/>
      </c>
      <c r="L824" s="168" t="str">
        <f t="shared" ca="1" si="155"/>
        <v/>
      </c>
      <c r="M824" s="169" t="str">
        <f t="shared" ca="1" si="156"/>
        <v/>
      </c>
      <c r="N824" s="170" t="str">
        <f t="shared" ca="1" si="157"/>
        <v/>
      </c>
    </row>
    <row r="825" spans="1:14" x14ac:dyDescent="0.25">
      <c r="A825" s="15" t="str">
        <f t="shared" ca="1" si="161"/>
        <v>Walls</v>
      </c>
      <c r="B825" s="16" t="str">
        <f t="shared" ca="1" si="161"/>
        <v>Curtain Wall Grids</v>
      </c>
      <c r="C825" s="127" t="str">
        <f t="shared" ca="1" si="152"/>
        <v>IfcCurtainWall</v>
      </c>
      <c r="D825" s="17" t="str">
        <f t="shared" ca="1" si="159"/>
        <v/>
      </c>
      <c r="E825" s="172" t="str">
        <f t="shared" ca="1" si="153"/>
        <v>&gt;&gt;</v>
      </c>
      <c r="F825" s="130" t="str">
        <f t="shared" ca="1" si="158"/>
        <v>IfcCurtainWall</v>
      </c>
      <c r="G825" s="130" t="str">
        <f t="shared" ca="1" si="151"/>
        <v>WallsCurtain Wall Grids</v>
      </c>
      <c r="H825" s="30"/>
      <c r="I825" s="30"/>
      <c r="J825" s="31"/>
      <c r="K825" s="31" t="str">
        <f t="shared" ca="1" si="154"/>
        <v/>
      </c>
      <c r="L825" s="168" t="str">
        <f t="shared" ca="1" si="155"/>
        <v/>
      </c>
      <c r="M825" s="169" t="str">
        <f t="shared" ca="1" si="156"/>
        <v>IfcCurtainWall</v>
      </c>
      <c r="N825" s="170" t="str">
        <f t="shared" ca="1" si="157"/>
        <v>IfcWall</v>
      </c>
    </row>
    <row r="826" spans="1:14" x14ac:dyDescent="0.25">
      <c r="A826" s="15" t="str">
        <f t="shared" ca="1" si="161"/>
        <v>Walls</v>
      </c>
      <c r="B826" s="16" t="str">
        <f t="shared" ca="1" si="161"/>
        <v>Cut Pattern</v>
      </c>
      <c r="C826" s="127" t="str">
        <f t="shared" ca="1" si="152"/>
        <v/>
      </c>
      <c r="D826" s="17" t="str">
        <f t="shared" ca="1" si="159"/>
        <v/>
      </c>
      <c r="E826" s="172" t="str">
        <f t="shared" ca="1" si="153"/>
        <v/>
      </c>
      <c r="F826" s="130" t="str">
        <f t="shared" ca="1" si="158"/>
        <v/>
      </c>
      <c r="G826" s="130" t="str">
        <f t="shared" ca="1" si="151"/>
        <v>WallsCut Pattern</v>
      </c>
      <c r="H826" s="30"/>
      <c r="I826" s="30"/>
      <c r="J826" s="31"/>
      <c r="K826" s="31" t="str">
        <f t="shared" ca="1" si="154"/>
        <v/>
      </c>
      <c r="L826" s="168" t="str">
        <f t="shared" ca="1" si="155"/>
        <v/>
      </c>
      <c r="M826" s="169" t="str">
        <f t="shared" ca="1" si="156"/>
        <v/>
      </c>
      <c r="N826" s="170" t="str">
        <f t="shared" ca="1" si="157"/>
        <v/>
      </c>
    </row>
    <row r="827" spans="1:14" x14ac:dyDescent="0.25">
      <c r="A827" s="15" t="str">
        <f t="shared" ref="A827:B846" ca="1" si="162">INDIRECT(ADDRESS(ROW(),COLUMN(),1,1,exp_user),TRUE)</f>
        <v>Walls</v>
      </c>
      <c r="B827" s="16" t="str">
        <f t="shared" ca="1" si="162"/>
        <v>Finish 1 [4]</v>
      </c>
      <c r="C827" s="127" t="str">
        <f t="shared" ca="1" si="152"/>
        <v/>
      </c>
      <c r="D827" s="17" t="str">
        <f t="shared" ca="1" si="159"/>
        <v/>
      </c>
      <c r="E827" s="172" t="str">
        <f t="shared" ca="1" si="153"/>
        <v/>
      </c>
      <c r="F827" s="130" t="str">
        <f t="shared" ca="1" si="158"/>
        <v/>
      </c>
      <c r="G827" s="130" t="str">
        <f t="shared" ca="1" si="151"/>
        <v>WallsFinish 1 [4]</v>
      </c>
      <c r="H827" s="30"/>
      <c r="I827" s="30"/>
      <c r="J827" s="31"/>
      <c r="K827" s="31" t="str">
        <f t="shared" ca="1" si="154"/>
        <v/>
      </c>
      <c r="L827" s="168" t="str">
        <f t="shared" ca="1" si="155"/>
        <v/>
      </c>
      <c r="M827" s="169" t="str">
        <f t="shared" ca="1" si="156"/>
        <v/>
      </c>
      <c r="N827" s="170" t="str">
        <f t="shared" ca="1" si="157"/>
        <v/>
      </c>
    </row>
    <row r="828" spans="1:14" x14ac:dyDescent="0.25">
      <c r="A828" s="15" t="str">
        <f t="shared" ca="1" si="162"/>
        <v>Walls</v>
      </c>
      <c r="B828" s="16" t="str">
        <f t="shared" ca="1" si="162"/>
        <v>Finish 2 [5]</v>
      </c>
      <c r="C828" s="127" t="str">
        <f t="shared" ca="1" si="152"/>
        <v/>
      </c>
      <c r="D828" s="17" t="str">
        <f t="shared" ca="1" si="159"/>
        <v/>
      </c>
      <c r="E828" s="172" t="str">
        <f t="shared" ca="1" si="153"/>
        <v/>
      </c>
      <c r="F828" s="130" t="str">
        <f t="shared" ca="1" si="158"/>
        <v/>
      </c>
      <c r="G828" s="130" t="str">
        <f t="shared" ca="1" si="151"/>
        <v>WallsFinish 2 [5]</v>
      </c>
      <c r="H828" s="30"/>
      <c r="I828" s="30"/>
      <c r="J828" s="31"/>
      <c r="K828" s="31" t="str">
        <f t="shared" ca="1" si="154"/>
        <v/>
      </c>
      <c r="L828" s="168" t="str">
        <f t="shared" ca="1" si="155"/>
        <v/>
      </c>
      <c r="M828" s="169" t="str">
        <f t="shared" ca="1" si="156"/>
        <v/>
      </c>
      <c r="N828" s="170" t="str">
        <f t="shared" ca="1" si="157"/>
        <v/>
      </c>
    </row>
    <row r="829" spans="1:14" x14ac:dyDescent="0.25">
      <c r="A829" s="15" t="str">
        <f t="shared" ca="1" si="162"/>
        <v>Walls</v>
      </c>
      <c r="B829" s="16" t="str">
        <f t="shared" ca="1" si="162"/>
        <v>Hidden Lines</v>
      </c>
      <c r="C829" s="127" t="str">
        <f t="shared" ca="1" si="152"/>
        <v/>
      </c>
      <c r="D829" s="17" t="str">
        <f t="shared" ca="1" si="159"/>
        <v/>
      </c>
      <c r="E829" s="172" t="str">
        <f t="shared" ca="1" si="153"/>
        <v/>
      </c>
      <c r="F829" s="130" t="str">
        <f t="shared" ca="1" si="158"/>
        <v/>
      </c>
      <c r="G829" s="130" t="str">
        <f t="shared" ca="1" si="151"/>
        <v>WallsHidden Lines</v>
      </c>
      <c r="H829" s="30"/>
      <c r="I829" s="30"/>
      <c r="J829" s="31"/>
      <c r="K829" s="31" t="str">
        <f t="shared" ca="1" si="154"/>
        <v/>
      </c>
      <c r="L829" s="168" t="str">
        <f t="shared" ca="1" si="155"/>
        <v/>
      </c>
      <c r="M829" s="169" t="str">
        <f t="shared" ca="1" si="156"/>
        <v/>
      </c>
      <c r="N829" s="170" t="str">
        <f t="shared" ca="1" si="157"/>
        <v/>
      </c>
    </row>
    <row r="830" spans="1:14" x14ac:dyDescent="0.25">
      <c r="A830" s="15" t="str">
        <f t="shared" ca="1" si="162"/>
        <v>Walls</v>
      </c>
      <c r="B830" s="16" t="str">
        <f t="shared" ca="1" si="162"/>
        <v>Maintenance Zones</v>
      </c>
      <c r="C830" s="127" t="str">
        <f t="shared" ca="1" si="152"/>
        <v/>
      </c>
      <c r="D830" s="17" t="str">
        <f t="shared" ca="1" si="159"/>
        <v/>
      </c>
      <c r="E830" s="172" t="str">
        <f t="shared" ca="1" si="153"/>
        <v/>
      </c>
      <c r="F830" s="130" t="str">
        <f t="shared" ca="1" si="158"/>
        <v/>
      </c>
      <c r="G830" s="130" t="str">
        <f t="shared" ca="1" si="151"/>
        <v>WallsMaintenance Zones</v>
      </c>
      <c r="H830" s="30"/>
      <c r="I830" s="30"/>
      <c r="J830" s="31"/>
      <c r="K830" s="31" t="str">
        <f t="shared" ca="1" si="154"/>
        <v/>
      </c>
      <c r="L830" s="168" t="str">
        <f t="shared" ca="1" si="155"/>
        <v/>
      </c>
      <c r="M830" s="169" t="str">
        <f t="shared" ca="1" si="156"/>
        <v/>
      </c>
      <c r="N830" s="170" t="str">
        <f t="shared" ca="1" si="157"/>
        <v/>
      </c>
    </row>
    <row r="831" spans="1:14" x14ac:dyDescent="0.25">
      <c r="A831" s="15" t="str">
        <f t="shared" ca="1" si="162"/>
        <v>Walls</v>
      </c>
      <c r="B831" s="16" t="str">
        <f t="shared" ca="1" si="162"/>
        <v>Membrane Layer</v>
      </c>
      <c r="C831" s="127" t="str">
        <f t="shared" ca="1" si="152"/>
        <v/>
      </c>
      <c r="D831" s="17" t="str">
        <f t="shared" ca="1" si="159"/>
        <v/>
      </c>
      <c r="E831" s="172" t="str">
        <f t="shared" ca="1" si="153"/>
        <v/>
      </c>
      <c r="F831" s="130" t="str">
        <f t="shared" ca="1" si="158"/>
        <v/>
      </c>
      <c r="G831" s="130" t="str">
        <f t="shared" ca="1" si="151"/>
        <v>WallsMembrane Layer</v>
      </c>
      <c r="H831" s="30"/>
      <c r="I831" s="30"/>
      <c r="J831" s="31"/>
      <c r="K831" s="31" t="str">
        <f t="shared" ca="1" si="154"/>
        <v/>
      </c>
      <c r="L831" s="168" t="str">
        <f t="shared" ca="1" si="155"/>
        <v/>
      </c>
      <c r="M831" s="169" t="str">
        <f t="shared" ca="1" si="156"/>
        <v/>
      </c>
      <c r="N831" s="170" t="str">
        <f t="shared" ca="1" si="157"/>
        <v/>
      </c>
    </row>
    <row r="832" spans="1:14" x14ac:dyDescent="0.25">
      <c r="A832" s="15" t="str">
        <f t="shared" ca="1" si="162"/>
        <v>Walls</v>
      </c>
      <c r="B832" s="16" t="str">
        <f t="shared" ca="1" si="162"/>
        <v>Placement Zones</v>
      </c>
      <c r="C832" s="127" t="str">
        <f t="shared" ca="1" si="152"/>
        <v/>
      </c>
      <c r="D832" s="17" t="str">
        <f t="shared" ca="1" si="159"/>
        <v/>
      </c>
      <c r="E832" s="172" t="str">
        <f t="shared" ca="1" si="153"/>
        <v/>
      </c>
      <c r="F832" s="130" t="str">
        <f t="shared" ca="1" si="158"/>
        <v/>
      </c>
      <c r="G832" s="130" t="str">
        <f t="shared" ca="1" si="151"/>
        <v>WallsPlacement Zones</v>
      </c>
      <c r="H832" s="30"/>
      <c r="I832" s="30"/>
      <c r="J832" s="31"/>
      <c r="K832" s="31" t="str">
        <f t="shared" ca="1" si="154"/>
        <v/>
      </c>
      <c r="L832" s="168" t="str">
        <f t="shared" ca="1" si="155"/>
        <v/>
      </c>
      <c r="M832" s="169" t="str">
        <f t="shared" ca="1" si="156"/>
        <v/>
      </c>
      <c r="N832" s="170" t="str">
        <f t="shared" ca="1" si="157"/>
        <v/>
      </c>
    </row>
    <row r="833" spans="1:14" x14ac:dyDescent="0.25">
      <c r="A833" s="15" t="str">
        <f t="shared" ca="1" si="162"/>
        <v>Walls</v>
      </c>
      <c r="B833" s="16" t="str">
        <f t="shared" ca="1" si="162"/>
        <v>Reveals</v>
      </c>
      <c r="C833" s="127" t="str">
        <f t="shared" ca="1" si="152"/>
        <v>IfcOpeningElement</v>
      </c>
      <c r="D833" s="17" t="str">
        <f t="shared" ca="1" si="159"/>
        <v/>
      </c>
      <c r="E833" s="172" t="str">
        <f t="shared" ca="1" si="153"/>
        <v>&gt;&gt;</v>
      </c>
      <c r="F833" s="130" t="str">
        <f t="shared" ca="1" si="158"/>
        <v>IfcOpeningElement</v>
      </c>
      <c r="G833" s="130" t="str">
        <f t="shared" ca="1" si="151"/>
        <v>WallsReveals</v>
      </c>
      <c r="H833" s="30"/>
      <c r="I833" s="30"/>
      <c r="J833" s="31"/>
      <c r="K833" s="31" t="str">
        <f t="shared" ca="1" si="154"/>
        <v/>
      </c>
      <c r="L833" s="168" t="str">
        <f t="shared" ca="1" si="155"/>
        <v/>
      </c>
      <c r="M833" s="169" t="str">
        <f t="shared" ca="1" si="156"/>
        <v>IfcOpeningElement</v>
      </c>
      <c r="N833" s="170" t="str">
        <f t="shared" ca="1" si="157"/>
        <v>IfcOpeningElement</v>
      </c>
    </row>
    <row r="834" spans="1:14" x14ac:dyDescent="0.25">
      <c r="A834" s="15" t="str">
        <f t="shared" ca="1" si="162"/>
        <v>Walls</v>
      </c>
      <c r="B834" s="16" t="str">
        <f t="shared" ca="1" si="162"/>
        <v>Stacked Walls</v>
      </c>
      <c r="C834" s="127" t="str">
        <f t="shared" ca="1" si="152"/>
        <v>IfcWall</v>
      </c>
      <c r="D834" s="17" t="str">
        <f t="shared" ca="1" si="159"/>
        <v/>
      </c>
      <c r="E834" s="172" t="str">
        <f t="shared" ca="1" si="153"/>
        <v>&gt;&gt;</v>
      </c>
      <c r="F834" s="130" t="str">
        <f t="shared" ca="1" si="158"/>
        <v>IfcWall</v>
      </c>
      <c r="G834" s="130" t="str">
        <f t="shared" ca="1" si="151"/>
        <v>WallsStacked Walls</v>
      </c>
      <c r="H834" s="30"/>
      <c r="I834" s="30"/>
      <c r="J834" s="31"/>
      <c r="K834" s="31" t="str">
        <f t="shared" ca="1" si="154"/>
        <v/>
      </c>
      <c r="L834" s="168" t="str">
        <f t="shared" ca="1" si="155"/>
        <v/>
      </c>
      <c r="M834" s="169" t="str">
        <f t="shared" ca="1" si="156"/>
        <v>IfcWall</v>
      </c>
      <c r="N834" s="170" t="str">
        <f t="shared" ca="1" si="157"/>
        <v>IfcWall</v>
      </c>
    </row>
    <row r="835" spans="1:14" x14ac:dyDescent="0.25">
      <c r="A835" s="15" t="str">
        <f t="shared" ca="1" si="162"/>
        <v>Walls</v>
      </c>
      <c r="B835" s="16" t="str">
        <f t="shared" ca="1" si="162"/>
        <v>Structure [1]</v>
      </c>
      <c r="C835" s="127" t="str">
        <f t="shared" ca="1" si="152"/>
        <v/>
      </c>
      <c r="D835" s="17" t="str">
        <f t="shared" ca="1" si="159"/>
        <v/>
      </c>
      <c r="E835" s="172" t="str">
        <f t="shared" ca="1" si="153"/>
        <v/>
      </c>
      <c r="F835" s="130" t="str">
        <f t="shared" ca="1" si="158"/>
        <v/>
      </c>
      <c r="G835" s="130" t="str">
        <f t="shared" ca="1" si="151"/>
        <v>WallsStructure [1]</v>
      </c>
      <c r="H835" s="30"/>
      <c r="I835" s="30"/>
      <c r="J835" s="31"/>
      <c r="K835" s="31" t="str">
        <f t="shared" ca="1" si="154"/>
        <v/>
      </c>
      <c r="L835" s="168" t="str">
        <f t="shared" ca="1" si="155"/>
        <v/>
      </c>
      <c r="M835" s="169" t="str">
        <f t="shared" ca="1" si="156"/>
        <v/>
      </c>
      <c r="N835" s="170" t="str">
        <f t="shared" ca="1" si="157"/>
        <v/>
      </c>
    </row>
    <row r="836" spans="1:14" x14ac:dyDescent="0.25">
      <c r="A836" s="15" t="str">
        <f t="shared" ca="1" si="162"/>
        <v>Walls</v>
      </c>
      <c r="B836" s="16" t="str">
        <f t="shared" ca="1" si="162"/>
        <v>Substrate [2]</v>
      </c>
      <c r="C836" s="127" t="str">
        <f t="shared" ca="1" si="152"/>
        <v/>
      </c>
      <c r="D836" s="17" t="str">
        <f t="shared" ca="1" si="159"/>
        <v/>
      </c>
      <c r="E836" s="172" t="str">
        <f t="shared" ca="1" si="153"/>
        <v/>
      </c>
      <c r="F836" s="130" t="str">
        <f t="shared" ca="1" si="158"/>
        <v/>
      </c>
      <c r="G836" s="130" t="str">
        <f t="shared" ca="1" si="151"/>
        <v>WallsSubstrate [2]</v>
      </c>
      <c r="H836" s="30"/>
      <c r="I836" s="30"/>
      <c r="J836" s="31"/>
      <c r="K836" s="31" t="str">
        <f t="shared" ca="1" si="154"/>
        <v/>
      </c>
      <c r="L836" s="168" t="str">
        <f t="shared" ca="1" si="155"/>
        <v/>
      </c>
      <c r="M836" s="169" t="str">
        <f t="shared" ca="1" si="156"/>
        <v/>
      </c>
      <c r="N836" s="170" t="str">
        <f t="shared" ca="1" si="157"/>
        <v/>
      </c>
    </row>
    <row r="837" spans="1:14" x14ac:dyDescent="0.25">
      <c r="A837" s="15" t="str">
        <f t="shared" ca="1" si="162"/>
        <v>Walls</v>
      </c>
      <c r="B837" s="16" t="str">
        <f t="shared" ca="1" si="162"/>
        <v>Surface Pattern</v>
      </c>
      <c r="C837" s="127" t="str">
        <f t="shared" ca="1" si="152"/>
        <v>IfcWall</v>
      </c>
      <c r="D837" s="17" t="str">
        <f t="shared" ca="1" si="159"/>
        <v/>
      </c>
      <c r="E837" s="172" t="str">
        <f t="shared" ca="1" si="153"/>
        <v>&gt;&gt;</v>
      </c>
      <c r="F837" s="130" t="str">
        <f t="shared" ca="1" si="158"/>
        <v>IfcWall</v>
      </c>
      <c r="G837" s="130" t="str">
        <f t="shared" ca="1" si="151"/>
        <v>WallsSurface Pattern</v>
      </c>
      <c r="H837" s="30"/>
      <c r="I837" s="30"/>
      <c r="J837" s="31"/>
      <c r="K837" s="31" t="str">
        <f t="shared" ca="1" si="154"/>
        <v/>
      </c>
      <c r="L837" s="168" t="str">
        <f t="shared" ca="1" si="155"/>
        <v/>
      </c>
      <c r="M837" s="169" t="str">
        <f t="shared" ca="1" si="156"/>
        <v>IfcWall</v>
      </c>
      <c r="N837" s="170" t="str">
        <f t="shared" ca="1" si="157"/>
        <v>IfcWall</v>
      </c>
    </row>
    <row r="838" spans="1:14" x14ac:dyDescent="0.25">
      <c r="A838" s="15" t="str">
        <f t="shared" ca="1" si="162"/>
        <v>Walls</v>
      </c>
      <c r="B838" s="16" t="str">
        <f t="shared" ca="1" si="162"/>
        <v>Sweep_Cornice</v>
      </c>
      <c r="C838" s="127" t="str">
        <f t="shared" ca="1" si="152"/>
        <v>IfcWall</v>
      </c>
      <c r="D838" s="17" t="str">
        <f t="shared" ca="1" si="159"/>
        <v/>
      </c>
      <c r="E838" s="172" t="str">
        <f t="shared" ca="1" si="153"/>
        <v>&gt;&gt;</v>
      </c>
      <c r="F838" s="130" t="str">
        <f t="shared" ca="1" si="158"/>
        <v>IfcWall</v>
      </c>
      <c r="G838" s="130" t="str">
        <f t="shared" ref="G838:G901" ca="1" si="163">IF(A838&lt;&gt;0,CONCATENATE(A838,IF(B838=0,"",B838)),"")</f>
        <v>WallsSweep_Cornice</v>
      </c>
      <c r="H838" s="30"/>
      <c r="I838" s="30"/>
      <c r="J838" s="31"/>
      <c r="K838" s="31" t="str">
        <f t="shared" ca="1" si="154"/>
        <v/>
      </c>
      <c r="L838" s="168" t="str">
        <f t="shared" ca="1" si="155"/>
        <v/>
      </c>
      <c r="M838" s="169" t="str">
        <f t="shared" ca="1" si="156"/>
        <v>IfcWall</v>
      </c>
      <c r="N838" s="170" t="str">
        <f t="shared" ca="1" si="157"/>
        <v>IfcWall</v>
      </c>
    </row>
    <row r="839" spans="1:14" x14ac:dyDescent="0.25">
      <c r="A839" s="15" t="str">
        <f t="shared" ca="1" si="162"/>
        <v>Walls</v>
      </c>
      <c r="B839" s="16" t="str">
        <f t="shared" ca="1" si="162"/>
        <v>Sweep_Gutter</v>
      </c>
      <c r="C839" s="127" t="str">
        <f t="shared" ref="C839:C902" ca="1" si="164">IF(A839=0,"",IF(H839&lt;&gt;"",H839,IF(K839=not,not,IF(L839=not,not,IF(AND(M839&lt;&gt;0,M839&lt;&gt;"",M839&lt;&gt;not),IF(NOT(ISERROR(FIND("/",M839,1))),LEFT(M839,FIND("/",M839,1)-1),M839),IF(NOT(ISERROR(FIND("/",N839,1))),LEFT(N839,FIND("/",N839,1)-1),N839))))))</f>
        <v>IfcRoof</v>
      </c>
      <c r="D839" s="17" t="str">
        <f t="shared" ca="1" si="159"/>
        <v/>
      </c>
      <c r="E839" s="172" t="str">
        <f t="shared" ref="E839:E902" ca="1" si="165">IF(AND(C839&lt;&gt;"",C839&lt;&gt;not,C839&lt;&gt;0),HYPERLINK(CONCATENATE(link4x0,IFERROR(VLOOKUP(C839,Entity,2,FALSE),""),link_Entity,LOWER(C839),".htm"),"&gt;&gt;"),"")</f>
        <v>&gt;&gt;</v>
      </c>
      <c r="F839" s="130" t="str">
        <f t="shared" ca="1" si="158"/>
        <v>IfcRoof</v>
      </c>
      <c r="G839" s="130" t="str">
        <f t="shared" ca="1" si="163"/>
        <v>WallsSweep_Gutter</v>
      </c>
      <c r="H839" s="30"/>
      <c r="I839" s="30"/>
      <c r="J839" s="31"/>
      <c r="K839" s="31" t="str">
        <f t="shared" ref="K839:K902" ca="1" si="166">IF(AND(K838=not,A839=A838),not,IF(J839=not,not,""))</f>
        <v/>
      </c>
      <c r="L839" s="168" t="str">
        <f t="shared" ref="L839:L902" ca="1" si="167">IFERROR(VLOOKUP(A839,exp_pre_sel,HLOOKUP(pre_sel_cat,exp_pre_sel,2,FALSE),FALSE),"")</f>
        <v/>
      </c>
      <c r="M839" s="169" t="str">
        <f t="shared" ref="M839:M902" ca="1" si="168">IFERROR(CONCATENATE(VLOOKUP($G839,Export_DRS,4,FALSE),IF(VLOOKUP($G839,Export_DRS,5,FALSE)&lt;&gt;"",CONCATENATE("/",VLOOKUP($G839,Export_DRS,5,FALSE)),"")),IF(AND(Export_DRS_andSub=yes,$A839=$A838),IF(M838=0,VLOOKUP(A839,A:N,10,FALSE),M838),""))</f>
        <v>IfcRoof</v>
      </c>
      <c r="N839" s="170" t="str">
        <f t="shared" ref="N839:N902" ca="1" si="169">IFERROR(CONCATENATE(VLOOKUP($G839,Export_AIA,4,FALSE),IF(VLOOKUP($G839,Export_AIA,5,FALSE)&lt;&gt;"",CONCATENATE("/",VLOOKUP($G839,Export_AIA,5,FALSE)),"")),IF(AND(Export_AIA_andSub=yes,$A839=$A838),IF(N838=0,VLOOKUP(A839,A:N,10,FALSE),N838),""))</f>
        <v>IfcWall</v>
      </c>
    </row>
    <row r="840" spans="1:14" x14ac:dyDescent="0.25">
      <c r="A840" s="15" t="str">
        <f t="shared" ca="1" si="162"/>
        <v>Walls</v>
      </c>
      <c r="B840" s="16" t="str">
        <f t="shared" ca="1" si="162"/>
        <v>Sweep_Sidings</v>
      </c>
      <c r="C840" s="127" t="str">
        <f t="shared" ca="1" si="164"/>
        <v>IfcWall</v>
      </c>
      <c r="D840" s="17" t="str">
        <f t="shared" ca="1" si="159"/>
        <v/>
      </c>
      <c r="E840" s="172" t="str">
        <f t="shared" ca="1" si="165"/>
        <v>&gt;&gt;</v>
      </c>
      <c r="F840" s="130" t="str">
        <f t="shared" ref="F840:F903" ca="1" si="170">CONCATENATE(C840,IF(D840&lt;&gt;"",CONCATENATE("/",D840),""),"")</f>
        <v>IfcWall</v>
      </c>
      <c r="G840" s="130" t="str">
        <f t="shared" ca="1" si="163"/>
        <v>WallsSweep_Sidings</v>
      </c>
      <c r="H840" s="30"/>
      <c r="I840" s="30"/>
      <c r="J840" s="31"/>
      <c r="K840" s="31" t="str">
        <f t="shared" ca="1" si="166"/>
        <v/>
      </c>
      <c r="L840" s="168" t="str">
        <f t="shared" ca="1" si="167"/>
        <v/>
      </c>
      <c r="M840" s="169" t="str">
        <f t="shared" ca="1" si="168"/>
        <v/>
      </c>
      <c r="N840" s="170" t="str">
        <f t="shared" ca="1" si="169"/>
        <v>IfcWall</v>
      </c>
    </row>
    <row r="841" spans="1:14" x14ac:dyDescent="0.25">
      <c r="A841" s="15" t="str">
        <f t="shared" ca="1" si="162"/>
        <v>Walls</v>
      </c>
      <c r="B841" s="16" t="str">
        <f t="shared" ca="1" si="162"/>
        <v>Sweep_Skirting</v>
      </c>
      <c r="C841" s="127" t="str">
        <f t="shared" ca="1" si="164"/>
        <v>IfcWall</v>
      </c>
      <c r="D841" s="17" t="str">
        <f t="shared" ref="D841:D904" ca="1" si="171">IF(I841&lt;&gt;"",I841,IF(NOT(ISERROR(FIND("/",M841,1))),RIGHT(M841,LEN(M841)-FIND("/",M841,1)),IF(AND(M841="",NOT(ISERROR(FIND("/",N841,1)))),RIGHT(N841,LEN(N841)-FIND("/",N841,1)),"")))</f>
        <v/>
      </c>
      <c r="E841" s="172" t="str">
        <f t="shared" ca="1" si="165"/>
        <v>&gt;&gt;</v>
      </c>
      <c r="F841" s="130" t="str">
        <f t="shared" ca="1" si="170"/>
        <v>IfcWall</v>
      </c>
      <c r="G841" s="130" t="str">
        <f t="shared" ca="1" si="163"/>
        <v>WallsSweep_Skirting</v>
      </c>
      <c r="H841" s="30"/>
      <c r="I841" s="30"/>
      <c r="J841" s="31"/>
      <c r="K841" s="31" t="str">
        <f t="shared" ca="1" si="166"/>
        <v/>
      </c>
      <c r="L841" s="168" t="str">
        <f t="shared" ca="1" si="167"/>
        <v/>
      </c>
      <c r="M841" s="169" t="str">
        <f t="shared" ca="1" si="168"/>
        <v>IfcWall</v>
      </c>
      <c r="N841" s="170" t="str">
        <f t="shared" ca="1" si="169"/>
        <v>IfcWall</v>
      </c>
    </row>
    <row r="842" spans="1:14" x14ac:dyDescent="0.25">
      <c r="A842" s="15" t="str">
        <f t="shared" ca="1" si="162"/>
        <v>Walls</v>
      </c>
      <c r="B842" s="16" t="str">
        <f t="shared" ca="1" si="162"/>
        <v>Thermal/Air Layer [3]</v>
      </c>
      <c r="C842" s="127" t="str">
        <f t="shared" ca="1" si="164"/>
        <v/>
      </c>
      <c r="D842" s="17" t="str">
        <f t="shared" ca="1" si="171"/>
        <v/>
      </c>
      <c r="E842" s="172" t="str">
        <f t="shared" ca="1" si="165"/>
        <v/>
      </c>
      <c r="F842" s="130" t="str">
        <f t="shared" ca="1" si="170"/>
        <v/>
      </c>
      <c r="G842" s="130" t="str">
        <f t="shared" ca="1" si="163"/>
        <v>WallsThermal/Air Layer [3]</v>
      </c>
      <c r="H842" s="30"/>
      <c r="I842" s="30"/>
      <c r="J842" s="31"/>
      <c r="K842" s="31" t="str">
        <f t="shared" ca="1" si="166"/>
        <v/>
      </c>
      <c r="L842" s="168" t="str">
        <f t="shared" ca="1" si="167"/>
        <v/>
      </c>
      <c r="M842" s="169" t="str">
        <f t="shared" ca="1" si="168"/>
        <v/>
      </c>
      <c r="N842" s="170" t="str">
        <f t="shared" ca="1" si="169"/>
        <v/>
      </c>
    </row>
    <row r="843" spans="1:14" x14ac:dyDescent="0.25">
      <c r="A843" s="15" t="str">
        <f t="shared" ca="1" si="162"/>
        <v>Walls</v>
      </c>
      <c r="B843" s="16" t="str">
        <f t="shared" ca="1" si="162"/>
        <v>Wall Sweeps</v>
      </c>
      <c r="C843" s="127" t="str">
        <f t="shared" ca="1" si="164"/>
        <v>IfcWall</v>
      </c>
      <c r="D843" s="17" t="str">
        <f t="shared" ca="1" si="171"/>
        <v/>
      </c>
      <c r="E843" s="172" t="str">
        <f t="shared" ca="1" si="165"/>
        <v>&gt;&gt;</v>
      </c>
      <c r="F843" s="130" t="str">
        <f t="shared" ca="1" si="170"/>
        <v>IfcWall</v>
      </c>
      <c r="G843" s="130" t="str">
        <f t="shared" ca="1" si="163"/>
        <v>WallsWall Sweeps</v>
      </c>
      <c r="H843" s="30"/>
      <c r="I843" s="30"/>
      <c r="J843" s="31"/>
      <c r="K843" s="31" t="str">
        <f t="shared" ca="1" si="166"/>
        <v/>
      </c>
      <c r="L843" s="168" t="str">
        <f t="shared" ca="1" si="167"/>
        <v/>
      </c>
      <c r="M843" s="169" t="str">
        <f t="shared" ca="1" si="168"/>
        <v>IfcWall</v>
      </c>
      <c r="N843" s="170" t="str">
        <f t="shared" ca="1" si="169"/>
        <v>IfcRoof</v>
      </c>
    </row>
    <row r="844" spans="1:14" x14ac:dyDescent="0.25">
      <c r="A844" s="15" t="str">
        <f t="shared" ca="1" si="162"/>
        <v>Walls/Interior:1</v>
      </c>
      <c r="B844" s="16">
        <f t="shared" ca="1" si="162"/>
        <v>0</v>
      </c>
      <c r="C844" s="127" t="str">
        <f t="shared" ca="1" si="164"/>
        <v>IfcWall</v>
      </c>
      <c r="D844" s="17" t="str">
        <f t="shared" ca="1" si="171"/>
        <v/>
      </c>
      <c r="E844" s="172" t="str">
        <f t="shared" ca="1" si="165"/>
        <v>&gt;&gt;</v>
      </c>
      <c r="F844" s="130" t="str">
        <f t="shared" ca="1" si="170"/>
        <v>IfcWall</v>
      </c>
      <c r="G844" s="130" t="str">
        <f t="shared" ca="1" si="163"/>
        <v>Walls/Interior:1</v>
      </c>
      <c r="H844" s="30"/>
      <c r="I844" s="30"/>
      <c r="J844" s="31"/>
      <c r="K844" s="31" t="str">
        <f t="shared" ca="1" si="166"/>
        <v/>
      </c>
      <c r="L844" s="168" t="str">
        <f t="shared" ca="1" si="167"/>
        <v/>
      </c>
      <c r="M844" s="169" t="str">
        <f t="shared" ca="1" si="168"/>
        <v>IfcWall</v>
      </c>
      <c r="N844" s="170" t="str">
        <f t="shared" ca="1" si="169"/>
        <v>IfcWall</v>
      </c>
    </row>
    <row r="845" spans="1:14" x14ac:dyDescent="0.25">
      <c r="A845" s="15" t="str">
        <f t="shared" ca="1" si="162"/>
        <v>Walls/Exterior:2</v>
      </c>
      <c r="B845" s="16">
        <f t="shared" ca="1" si="162"/>
        <v>0</v>
      </c>
      <c r="C845" s="127" t="str">
        <f t="shared" ca="1" si="164"/>
        <v>IfcWall</v>
      </c>
      <c r="D845" s="17" t="str">
        <f t="shared" ca="1" si="171"/>
        <v/>
      </c>
      <c r="E845" s="172" t="str">
        <f t="shared" ca="1" si="165"/>
        <v>&gt;&gt;</v>
      </c>
      <c r="F845" s="130" t="str">
        <f t="shared" ca="1" si="170"/>
        <v>IfcWall</v>
      </c>
      <c r="G845" s="130" t="str">
        <f t="shared" ca="1" si="163"/>
        <v>Walls/Exterior:2</v>
      </c>
      <c r="H845" s="30"/>
      <c r="I845" s="30"/>
      <c r="J845" s="31"/>
      <c r="K845" s="31" t="str">
        <f t="shared" ca="1" si="166"/>
        <v/>
      </c>
      <c r="L845" s="168" t="str">
        <f t="shared" ca="1" si="167"/>
        <v/>
      </c>
      <c r="M845" s="169" t="str">
        <f t="shared" ca="1" si="168"/>
        <v>IfcWall</v>
      </c>
      <c r="N845" s="170" t="str">
        <f t="shared" ca="1" si="169"/>
        <v>IfcWall</v>
      </c>
    </row>
    <row r="846" spans="1:14" x14ac:dyDescent="0.25">
      <c r="A846" s="15" t="str">
        <f t="shared" ca="1" si="162"/>
        <v>Walls/Foundation:3</v>
      </c>
      <c r="B846" s="16">
        <f t="shared" ca="1" si="162"/>
        <v>0</v>
      </c>
      <c r="C846" s="127" t="str">
        <f t="shared" ca="1" si="164"/>
        <v>IfcWall</v>
      </c>
      <c r="D846" s="17" t="str">
        <f t="shared" ca="1" si="171"/>
        <v/>
      </c>
      <c r="E846" s="172" t="str">
        <f t="shared" ca="1" si="165"/>
        <v>&gt;&gt;</v>
      </c>
      <c r="F846" s="130" t="str">
        <f t="shared" ca="1" si="170"/>
        <v>IfcWall</v>
      </c>
      <c r="G846" s="130" t="str">
        <f t="shared" ca="1" si="163"/>
        <v>Walls/Foundation:3</v>
      </c>
      <c r="H846" s="30"/>
      <c r="I846" s="30"/>
      <c r="J846" s="31"/>
      <c r="K846" s="31" t="str">
        <f t="shared" ca="1" si="166"/>
        <v/>
      </c>
      <c r="L846" s="168" t="str">
        <f t="shared" ca="1" si="167"/>
        <v/>
      </c>
      <c r="M846" s="169" t="str">
        <f t="shared" ca="1" si="168"/>
        <v>IfcWall</v>
      </c>
      <c r="N846" s="170" t="str">
        <f t="shared" ca="1" si="169"/>
        <v>IfcWall</v>
      </c>
    </row>
    <row r="847" spans="1:14" x14ac:dyDescent="0.25">
      <c r="A847" s="15" t="str">
        <f t="shared" ref="A847:B866" ca="1" si="172">INDIRECT(ADDRESS(ROW(),COLUMN(),1,1,exp_user),TRUE)</f>
        <v>Walls/Retaining:4</v>
      </c>
      <c r="B847" s="16">
        <f t="shared" ca="1" si="172"/>
        <v>0</v>
      </c>
      <c r="C847" s="127" t="str">
        <f t="shared" ca="1" si="164"/>
        <v>IfcWall</v>
      </c>
      <c r="D847" s="17" t="str">
        <f t="shared" ca="1" si="171"/>
        <v/>
      </c>
      <c r="E847" s="172" t="str">
        <f t="shared" ca="1" si="165"/>
        <v>&gt;&gt;</v>
      </c>
      <c r="F847" s="130" t="str">
        <f t="shared" ca="1" si="170"/>
        <v>IfcWall</v>
      </c>
      <c r="G847" s="130" t="str">
        <f t="shared" ca="1" si="163"/>
        <v>Walls/Retaining:4</v>
      </c>
      <c r="H847" s="30"/>
      <c r="I847" s="30"/>
      <c r="J847" s="31"/>
      <c r="K847" s="31" t="str">
        <f t="shared" ca="1" si="166"/>
        <v/>
      </c>
      <c r="L847" s="168" t="str">
        <f t="shared" ca="1" si="167"/>
        <v/>
      </c>
      <c r="M847" s="169" t="str">
        <f t="shared" ca="1" si="168"/>
        <v>IfcWall</v>
      </c>
      <c r="N847" s="170" t="str">
        <f t="shared" ca="1" si="169"/>
        <v>IfcWall</v>
      </c>
    </row>
    <row r="848" spans="1:14" x14ac:dyDescent="0.25">
      <c r="A848" s="15" t="str">
        <f t="shared" ca="1" si="172"/>
        <v>Window Tags</v>
      </c>
      <c r="B848" s="16">
        <f t="shared" ca="1" si="172"/>
        <v>0</v>
      </c>
      <c r="C848" s="127" t="str">
        <f t="shared" ca="1" si="164"/>
        <v>Not Exported</v>
      </c>
      <c r="D848" s="17" t="str">
        <f t="shared" ca="1" si="171"/>
        <v/>
      </c>
      <c r="E848" s="172" t="str">
        <f t="shared" ca="1" si="165"/>
        <v/>
      </c>
      <c r="F848" s="130" t="str">
        <f t="shared" ca="1" si="170"/>
        <v>Not Exported</v>
      </c>
      <c r="G848" s="130" t="str">
        <f t="shared" ca="1" si="163"/>
        <v>Window Tags</v>
      </c>
      <c r="H848" s="30"/>
      <c r="I848" s="30"/>
      <c r="J848" s="31"/>
      <c r="K848" s="31" t="str">
        <f t="shared" ca="1" si="166"/>
        <v/>
      </c>
      <c r="L848" s="168" t="str">
        <f t="shared" ca="1" si="167"/>
        <v>Not Exported</v>
      </c>
      <c r="M848" s="169" t="str">
        <f t="shared" ca="1" si="168"/>
        <v/>
      </c>
      <c r="N848" s="170" t="str">
        <f t="shared" ca="1" si="169"/>
        <v>Not Exported</v>
      </c>
    </row>
    <row r="849" spans="1:14" x14ac:dyDescent="0.25">
      <c r="A849" s="15" t="str">
        <f t="shared" ca="1" si="172"/>
        <v>Windows</v>
      </c>
      <c r="B849" s="16">
        <f t="shared" ca="1" si="172"/>
        <v>0</v>
      </c>
      <c r="C849" s="127" t="str">
        <f t="shared" ca="1" si="164"/>
        <v>IfcWindow</v>
      </c>
      <c r="D849" s="17" t="str">
        <f t="shared" ca="1" si="171"/>
        <v/>
      </c>
      <c r="E849" s="172" t="str">
        <f t="shared" ca="1" si="165"/>
        <v>&gt;&gt;</v>
      </c>
      <c r="F849" s="130" t="str">
        <f t="shared" ca="1" si="170"/>
        <v>IfcWindow</v>
      </c>
      <c r="G849" s="130" t="str">
        <f t="shared" ca="1" si="163"/>
        <v>Windows</v>
      </c>
      <c r="H849" s="30"/>
      <c r="I849" s="30"/>
      <c r="J849" s="31"/>
      <c r="K849" s="31" t="str">
        <f t="shared" ca="1" si="166"/>
        <v/>
      </c>
      <c r="L849" s="168" t="str">
        <f t="shared" ca="1" si="167"/>
        <v/>
      </c>
      <c r="M849" s="169" t="str">
        <f t="shared" ca="1" si="168"/>
        <v>IfcWindow</v>
      </c>
      <c r="N849" s="170" t="str">
        <f t="shared" ca="1" si="169"/>
        <v>IfcWindow</v>
      </c>
    </row>
    <row r="850" spans="1:14" x14ac:dyDescent="0.25">
      <c r="A850" s="15" t="str">
        <f t="shared" ca="1" si="172"/>
        <v>Windows</v>
      </c>
      <c r="B850" s="16" t="str">
        <f t="shared" ca="1" si="172"/>
        <v>Architrave/Trim</v>
      </c>
      <c r="C850" s="127" t="str">
        <f t="shared" ca="1" si="164"/>
        <v>IfcWindow</v>
      </c>
      <c r="D850" s="17" t="str">
        <f t="shared" ca="1" si="171"/>
        <v/>
      </c>
      <c r="E850" s="172" t="str">
        <f t="shared" ca="1" si="165"/>
        <v>&gt;&gt;</v>
      </c>
      <c r="F850" s="130" t="str">
        <f t="shared" ca="1" si="170"/>
        <v>IfcWindow</v>
      </c>
      <c r="G850" s="130" t="str">
        <f t="shared" ca="1" si="163"/>
        <v>WindowsArchitrave/Trim</v>
      </c>
      <c r="H850" s="30"/>
      <c r="I850" s="30"/>
      <c r="J850" s="31"/>
      <c r="K850" s="31" t="str">
        <f t="shared" ca="1" si="166"/>
        <v/>
      </c>
      <c r="L850" s="168" t="str">
        <f t="shared" ca="1" si="167"/>
        <v/>
      </c>
      <c r="M850" s="169" t="str">
        <f t="shared" ca="1" si="168"/>
        <v/>
      </c>
      <c r="N850" s="170" t="str">
        <f t="shared" ca="1" si="169"/>
        <v>IfcWindow</v>
      </c>
    </row>
    <row r="851" spans="1:14" x14ac:dyDescent="0.25">
      <c r="A851" s="15" t="str">
        <f t="shared" ca="1" si="172"/>
        <v>Windows</v>
      </c>
      <c r="B851" s="16" t="str">
        <f t="shared" ca="1" si="172"/>
        <v>Bounding Boxes</v>
      </c>
      <c r="C851" s="127" t="str">
        <f t="shared" ca="1" si="164"/>
        <v>IfcWindow</v>
      </c>
      <c r="D851" s="17" t="str">
        <f t="shared" ca="1" si="171"/>
        <v/>
      </c>
      <c r="E851" s="172" t="str">
        <f t="shared" ca="1" si="165"/>
        <v>&gt;&gt;</v>
      </c>
      <c r="F851" s="130" t="str">
        <f t="shared" ca="1" si="170"/>
        <v>IfcWindow</v>
      </c>
      <c r="G851" s="130" t="str">
        <f t="shared" ca="1" si="163"/>
        <v>WindowsBounding Boxes</v>
      </c>
      <c r="H851" s="30"/>
      <c r="I851" s="30"/>
      <c r="J851" s="31"/>
      <c r="K851" s="31" t="str">
        <f t="shared" ca="1" si="166"/>
        <v/>
      </c>
      <c r="L851" s="168" t="str">
        <f t="shared" ca="1" si="167"/>
        <v/>
      </c>
      <c r="M851" s="169" t="str">
        <f t="shared" ca="1" si="168"/>
        <v/>
      </c>
      <c r="N851" s="170" t="str">
        <f t="shared" ca="1" si="169"/>
        <v>IfcWindow</v>
      </c>
    </row>
    <row r="852" spans="1:14" x14ac:dyDescent="0.25">
      <c r="A852" s="15" t="str">
        <f t="shared" ca="1" si="172"/>
        <v>Windows</v>
      </c>
      <c r="B852" s="16" t="str">
        <f t="shared" ca="1" si="172"/>
        <v>Clearance Zones</v>
      </c>
      <c r="C852" s="127" t="str">
        <f t="shared" ca="1" si="164"/>
        <v>IfcAnnotation</v>
      </c>
      <c r="D852" s="17" t="str">
        <f t="shared" ca="1" si="171"/>
        <v/>
      </c>
      <c r="E852" s="172" t="str">
        <f t="shared" ca="1" si="165"/>
        <v>&gt;&gt;</v>
      </c>
      <c r="F852" s="130" t="str">
        <f t="shared" ca="1" si="170"/>
        <v>IfcAnnotation</v>
      </c>
      <c r="G852" s="130" t="str">
        <f t="shared" ca="1" si="163"/>
        <v>WindowsClearance Zones</v>
      </c>
      <c r="H852" s="30"/>
      <c r="I852" s="30"/>
      <c r="J852" s="31"/>
      <c r="K852" s="31" t="str">
        <f t="shared" ca="1" si="166"/>
        <v/>
      </c>
      <c r="L852" s="168" t="str">
        <f t="shared" ca="1" si="167"/>
        <v/>
      </c>
      <c r="M852" s="169" t="str">
        <f t="shared" ca="1" si="168"/>
        <v>IfcAnnotation</v>
      </c>
      <c r="N852" s="170" t="str">
        <f t="shared" ca="1" si="169"/>
        <v>IfcWindow</v>
      </c>
    </row>
    <row r="853" spans="1:14" x14ac:dyDescent="0.25">
      <c r="A853" s="15" t="str">
        <f t="shared" ca="1" si="172"/>
        <v>Windows</v>
      </c>
      <c r="B853" s="16" t="str">
        <f t="shared" ca="1" si="172"/>
        <v>Connection Zones</v>
      </c>
      <c r="C853" s="127" t="str">
        <f t="shared" ca="1" si="164"/>
        <v>IfcAnnotation</v>
      </c>
      <c r="D853" s="17" t="str">
        <f t="shared" ca="1" si="171"/>
        <v/>
      </c>
      <c r="E853" s="172" t="str">
        <f t="shared" ca="1" si="165"/>
        <v>&gt;&gt;</v>
      </c>
      <c r="F853" s="130" t="str">
        <f t="shared" ca="1" si="170"/>
        <v>IfcAnnotation</v>
      </c>
      <c r="G853" s="130" t="str">
        <f t="shared" ca="1" si="163"/>
        <v>WindowsConnection Zones</v>
      </c>
      <c r="H853" s="30"/>
      <c r="I853" s="30"/>
      <c r="J853" s="31"/>
      <c r="K853" s="31" t="str">
        <f t="shared" ca="1" si="166"/>
        <v/>
      </c>
      <c r="L853" s="168" t="str">
        <f t="shared" ca="1" si="167"/>
        <v/>
      </c>
      <c r="M853" s="169" t="str">
        <f t="shared" ca="1" si="168"/>
        <v>IfcAnnotation</v>
      </c>
      <c r="N853" s="170" t="str">
        <f t="shared" ca="1" si="169"/>
        <v>IfcWindow</v>
      </c>
    </row>
    <row r="854" spans="1:14" x14ac:dyDescent="0.25">
      <c r="A854" s="15" t="str">
        <f t="shared" ca="1" si="172"/>
        <v>Windows</v>
      </c>
      <c r="B854" s="16" t="str">
        <f t="shared" ca="1" si="172"/>
        <v>Frame/Mullion</v>
      </c>
      <c r="C854" s="127" t="str">
        <f t="shared" ca="1" si="164"/>
        <v>IfcWindow</v>
      </c>
      <c r="D854" s="17" t="str">
        <f t="shared" ca="1" si="171"/>
        <v/>
      </c>
      <c r="E854" s="172" t="str">
        <f t="shared" ca="1" si="165"/>
        <v>&gt;&gt;</v>
      </c>
      <c r="F854" s="130" t="str">
        <f t="shared" ca="1" si="170"/>
        <v>IfcWindow</v>
      </c>
      <c r="G854" s="130" t="str">
        <f t="shared" ca="1" si="163"/>
        <v>WindowsFrame/Mullion</v>
      </c>
      <c r="H854" s="30"/>
      <c r="I854" s="30"/>
      <c r="J854" s="31"/>
      <c r="K854" s="31" t="str">
        <f t="shared" ca="1" si="166"/>
        <v/>
      </c>
      <c r="L854" s="168" t="str">
        <f t="shared" ca="1" si="167"/>
        <v/>
      </c>
      <c r="M854" s="169" t="str">
        <f t="shared" ca="1" si="168"/>
        <v>IfcWindow</v>
      </c>
      <c r="N854" s="170" t="str">
        <f t="shared" ca="1" si="169"/>
        <v>IfcWindow</v>
      </c>
    </row>
    <row r="855" spans="1:14" x14ac:dyDescent="0.25">
      <c r="A855" s="15" t="str">
        <f t="shared" ca="1" si="172"/>
        <v>Windows</v>
      </c>
      <c r="B855" s="16" t="str">
        <f t="shared" ca="1" si="172"/>
        <v>Glass</v>
      </c>
      <c r="C855" s="127" t="str">
        <f t="shared" ca="1" si="164"/>
        <v>IfcWindow</v>
      </c>
      <c r="D855" s="17" t="str">
        <f t="shared" ca="1" si="171"/>
        <v/>
      </c>
      <c r="E855" s="172" t="str">
        <f t="shared" ca="1" si="165"/>
        <v>&gt;&gt;</v>
      </c>
      <c r="F855" s="130" t="str">
        <f t="shared" ca="1" si="170"/>
        <v>IfcWindow</v>
      </c>
      <c r="G855" s="130" t="str">
        <f t="shared" ca="1" si="163"/>
        <v>WindowsGlass</v>
      </c>
      <c r="H855" s="30"/>
      <c r="I855" s="30"/>
      <c r="J855" s="31"/>
      <c r="K855" s="31" t="str">
        <f t="shared" ca="1" si="166"/>
        <v/>
      </c>
      <c r="L855" s="168" t="str">
        <f t="shared" ca="1" si="167"/>
        <v/>
      </c>
      <c r="M855" s="169" t="str">
        <f t="shared" ca="1" si="168"/>
        <v>IfcWindow</v>
      </c>
      <c r="N855" s="170" t="str">
        <f t="shared" ca="1" si="169"/>
        <v>IfcWindow</v>
      </c>
    </row>
    <row r="856" spans="1:14" x14ac:dyDescent="0.25">
      <c r="A856" s="15" t="str">
        <f t="shared" ca="1" si="172"/>
        <v>Windows</v>
      </c>
      <c r="B856" s="16" t="str">
        <f t="shared" ca="1" si="172"/>
        <v>Hardware</v>
      </c>
      <c r="C856" s="127" t="str">
        <f t="shared" ca="1" si="164"/>
        <v>IfcWindow</v>
      </c>
      <c r="D856" s="17" t="str">
        <f t="shared" ca="1" si="171"/>
        <v/>
      </c>
      <c r="E856" s="172" t="str">
        <f t="shared" ca="1" si="165"/>
        <v>&gt;&gt;</v>
      </c>
      <c r="F856" s="130" t="str">
        <f t="shared" ca="1" si="170"/>
        <v>IfcWindow</v>
      </c>
      <c r="G856" s="130" t="str">
        <f t="shared" ca="1" si="163"/>
        <v>WindowsHardware</v>
      </c>
      <c r="H856" s="30"/>
      <c r="I856" s="30"/>
      <c r="J856" s="31"/>
      <c r="K856" s="31" t="str">
        <f t="shared" ca="1" si="166"/>
        <v/>
      </c>
      <c r="L856" s="168" t="str">
        <f t="shared" ca="1" si="167"/>
        <v/>
      </c>
      <c r="M856" s="169" t="str">
        <f t="shared" ca="1" si="168"/>
        <v>IfcWindow</v>
      </c>
      <c r="N856" s="170" t="str">
        <f t="shared" ca="1" si="169"/>
        <v>IfcWindow</v>
      </c>
    </row>
    <row r="857" spans="1:14" x14ac:dyDescent="0.25">
      <c r="A857" s="15" t="str">
        <f t="shared" ca="1" si="172"/>
        <v>Windows</v>
      </c>
      <c r="B857" s="16" t="str">
        <f t="shared" ca="1" si="172"/>
        <v>Hidden Lines</v>
      </c>
      <c r="C857" s="127" t="str">
        <f t="shared" ca="1" si="164"/>
        <v/>
      </c>
      <c r="D857" s="17" t="str">
        <f t="shared" ca="1" si="171"/>
        <v/>
      </c>
      <c r="E857" s="172" t="str">
        <f t="shared" ca="1" si="165"/>
        <v/>
      </c>
      <c r="F857" s="130" t="str">
        <f t="shared" ca="1" si="170"/>
        <v/>
      </c>
      <c r="G857" s="130" t="str">
        <f t="shared" ca="1" si="163"/>
        <v>WindowsHidden Lines</v>
      </c>
      <c r="H857" s="30"/>
      <c r="I857" s="30"/>
      <c r="J857" s="31"/>
      <c r="K857" s="31" t="str">
        <f t="shared" ca="1" si="166"/>
        <v/>
      </c>
      <c r="L857" s="168" t="str">
        <f t="shared" ca="1" si="167"/>
        <v/>
      </c>
      <c r="M857" s="169" t="str">
        <f t="shared" ca="1" si="168"/>
        <v/>
      </c>
      <c r="N857" s="170" t="str">
        <f t="shared" ca="1" si="169"/>
        <v/>
      </c>
    </row>
    <row r="858" spans="1:14" x14ac:dyDescent="0.25">
      <c r="A858" s="15" t="str">
        <f t="shared" ca="1" si="172"/>
        <v>Windows</v>
      </c>
      <c r="B858" s="16" t="str">
        <f t="shared" ca="1" si="172"/>
        <v>Maintenance Zones</v>
      </c>
      <c r="C858" s="127" t="str">
        <f t="shared" ca="1" si="164"/>
        <v/>
      </c>
      <c r="D858" s="17" t="str">
        <f t="shared" ca="1" si="171"/>
        <v/>
      </c>
      <c r="E858" s="172" t="str">
        <f t="shared" ca="1" si="165"/>
        <v/>
      </c>
      <c r="F858" s="130" t="str">
        <f t="shared" ca="1" si="170"/>
        <v/>
      </c>
      <c r="G858" s="130" t="str">
        <f t="shared" ca="1" si="163"/>
        <v>WindowsMaintenance Zones</v>
      </c>
      <c r="H858" s="30"/>
      <c r="I858" s="30"/>
      <c r="J858" s="31"/>
      <c r="K858" s="31" t="str">
        <f t="shared" ca="1" si="166"/>
        <v/>
      </c>
      <c r="L858" s="168" t="str">
        <f t="shared" ca="1" si="167"/>
        <v/>
      </c>
      <c r="M858" s="169" t="str">
        <f t="shared" ca="1" si="168"/>
        <v/>
      </c>
      <c r="N858" s="170" t="str">
        <f t="shared" ca="1" si="169"/>
        <v/>
      </c>
    </row>
    <row r="859" spans="1:14" x14ac:dyDescent="0.25">
      <c r="A859" s="15" t="str">
        <f t="shared" ca="1" si="172"/>
        <v>Windows</v>
      </c>
      <c r="B859" s="16" t="str">
        <f t="shared" ca="1" si="172"/>
        <v>Moulding/Muntin</v>
      </c>
      <c r="C859" s="127" t="str">
        <f t="shared" ca="1" si="164"/>
        <v>IfcWindow</v>
      </c>
      <c r="D859" s="17" t="str">
        <f t="shared" ca="1" si="171"/>
        <v/>
      </c>
      <c r="E859" s="172" t="str">
        <f t="shared" ca="1" si="165"/>
        <v>&gt;&gt;</v>
      </c>
      <c r="F859" s="130" t="str">
        <f t="shared" ca="1" si="170"/>
        <v>IfcWindow</v>
      </c>
      <c r="G859" s="130" t="str">
        <f t="shared" ca="1" si="163"/>
        <v>WindowsMoulding/Muntin</v>
      </c>
      <c r="H859" s="30"/>
      <c r="I859" s="30"/>
      <c r="J859" s="31"/>
      <c r="K859" s="31" t="str">
        <f t="shared" ca="1" si="166"/>
        <v/>
      </c>
      <c r="L859" s="168" t="str">
        <f t="shared" ca="1" si="167"/>
        <v/>
      </c>
      <c r="M859" s="169" t="str">
        <f t="shared" ca="1" si="168"/>
        <v>IfcWindow</v>
      </c>
      <c r="N859" s="170" t="str">
        <f t="shared" ca="1" si="169"/>
        <v/>
      </c>
    </row>
    <row r="860" spans="1:14" x14ac:dyDescent="0.25">
      <c r="A860" s="15" t="str">
        <f t="shared" ca="1" si="172"/>
        <v>Windows</v>
      </c>
      <c r="B860" s="16" t="str">
        <f t="shared" ca="1" si="172"/>
        <v>Opening</v>
      </c>
      <c r="C860" s="127" t="str">
        <f t="shared" ca="1" si="164"/>
        <v>IfcOpeningElement</v>
      </c>
      <c r="D860" s="17" t="str">
        <f t="shared" ca="1" si="171"/>
        <v/>
      </c>
      <c r="E860" s="172" t="str">
        <f t="shared" ca="1" si="165"/>
        <v>&gt;&gt;</v>
      </c>
      <c r="F860" s="130" t="str">
        <f t="shared" ca="1" si="170"/>
        <v>IfcOpeningElement</v>
      </c>
      <c r="G860" s="130" t="str">
        <f t="shared" ca="1" si="163"/>
        <v>WindowsOpening</v>
      </c>
      <c r="H860" s="30"/>
      <c r="I860" s="30"/>
      <c r="J860" s="31"/>
      <c r="K860" s="31" t="str">
        <f t="shared" ca="1" si="166"/>
        <v/>
      </c>
      <c r="L860" s="168" t="str">
        <f t="shared" ca="1" si="167"/>
        <v/>
      </c>
      <c r="M860" s="169" t="str">
        <f t="shared" ca="1" si="168"/>
        <v>IfcOpeningElement</v>
      </c>
      <c r="N860" s="170" t="str">
        <f t="shared" ca="1" si="169"/>
        <v>IfcWindow</v>
      </c>
    </row>
    <row r="861" spans="1:14" x14ac:dyDescent="0.25">
      <c r="A861" s="15" t="str">
        <f t="shared" ca="1" si="172"/>
        <v>Windows</v>
      </c>
      <c r="B861" s="16" t="str">
        <f t="shared" ca="1" si="172"/>
        <v>Placement Zones</v>
      </c>
      <c r="C861" s="127" t="str">
        <f t="shared" ca="1" si="164"/>
        <v>IfcOpeningElement</v>
      </c>
      <c r="D861" s="17" t="str">
        <f t="shared" ca="1" si="171"/>
        <v/>
      </c>
      <c r="E861" s="172" t="str">
        <f t="shared" ca="1" si="165"/>
        <v>&gt;&gt;</v>
      </c>
      <c r="F861" s="130" t="str">
        <f t="shared" ca="1" si="170"/>
        <v>IfcOpeningElement</v>
      </c>
      <c r="G861" s="130" t="str">
        <f t="shared" ca="1" si="163"/>
        <v>WindowsPlacement Zones</v>
      </c>
      <c r="H861" s="30"/>
      <c r="I861" s="30"/>
      <c r="J861" s="31"/>
      <c r="K861" s="31" t="str">
        <f t="shared" ca="1" si="166"/>
        <v/>
      </c>
      <c r="L861" s="168" t="str">
        <f t="shared" ca="1" si="167"/>
        <v/>
      </c>
      <c r="M861" s="169" t="str">
        <f t="shared" ca="1" si="168"/>
        <v>IfcOpeningElement</v>
      </c>
      <c r="N861" s="170" t="str">
        <f t="shared" ca="1" si="169"/>
        <v>IfcWindow</v>
      </c>
    </row>
    <row r="862" spans="1:14" x14ac:dyDescent="0.25">
      <c r="A862" s="15" t="str">
        <f t="shared" ca="1" si="172"/>
        <v>Windows</v>
      </c>
      <c r="B862" s="16" t="str">
        <f t="shared" ca="1" si="172"/>
        <v>Reveal</v>
      </c>
      <c r="C862" s="127" t="str">
        <f t="shared" ca="1" si="164"/>
        <v>IfcWindow</v>
      </c>
      <c r="D862" s="17" t="str">
        <f t="shared" ca="1" si="171"/>
        <v/>
      </c>
      <c r="E862" s="172" t="str">
        <f t="shared" ca="1" si="165"/>
        <v>&gt;&gt;</v>
      </c>
      <c r="F862" s="130" t="str">
        <f t="shared" ca="1" si="170"/>
        <v>IfcWindow</v>
      </c>
      <c r="G862" s="130" t="str">
        <f t="shared" ca="1" si="163"/>
        <v>WindowsReveal</v>
      </c>
      <c r="H862" s="30"/>
      <c r="I862" s="30"/>
      <c r="J862" s="31"/>
      <c r="K862" s="31" t="str">
        <f t="shared" ca="1" si="166"/>
        <v/>
      </c>
      <c r="L862" s="168" t="str">
        <f t="shared" ca="1" si="167"/>
        <v/>
      </c>
      <c r="M862" s="169" t="str">
        <f t="shared" ca="1" si="168"/>
        <v>IfcWindow</v>
      </c>
      <c r="N862" s="170" t="str">
        <f t="shared" ca="1" si="169"/>
        <v>IfcWindow</v>
      </c>
    </row>
    <row r="863" spans="1:14" x14ac:dyDescent="0.25">
      <c r="A863" s="15" t="str">
        <f t="shared" ca="1" si="172"/>
        <v>Windows</v>
      </c>
      <c r="B863" s="16" t="str">
        <f t="shared" ca="1" si="172"/>
        <v>Sash</v>
      </c>
      <c r="C863" s="127" t="str">
        <f t="shared" ca="1" si="164"/>
        <v>IfcWindow</v>
      </c>
      <c r="D863" s="17" t="str">
        <f t="shared" ca="1" si="171"/>
        <v/>
      </c>
      <c r="E863" s="172" t="str">
        <f t="shared" ca="1" si="165"/>
        <v>&gt;&gt;</v>
      </c>
      <c r="F863" s="130" t="str">
        <f t="shared" ca="1" si="170"/>
        <v>IfcWindow</v>
      </c>
      <c r="G863" s="130" t="str">
        <f t="shared" ca="1" si="163"/>
        <v>WindowsSash</v>
      </c>
      <c r="H863" s="30"/>
      <c r="I863" s="30"/>
      <c r="J863" s="31"/>
      <c r="K863" s="31" t="str">
        <f t="shared" ca="1" si="166"/>
        <v/>
      </c>
      <c r="L863" s="168" t="str">
        <f t="shared" ca="1" si="167"/>
        <v/>
      </c>
      <c r="M863" s="169" t="str">
        <f t="shared" ca="1" si="168"/>
        <v>IfcWindow</v>
      </c>
      <c r="N863" s="170" t="str">
        <f t="shared" ca="1" si="169"/>
        <v>IfcWindow</v>
      </c>
    </row>
    <row r="864" spans="1:14" x14ac:dyDescent="0.25">
      <c r="A864" s="15" t="str">
        <f t="shared" ca="1" si="172"/>
        <v>Windows</v>
      </c>
      <c r="B864" s="16" t="str">
        <f t="shared" ca="1" si="172"/>
        <v>Sill/Head</v>
      </c>
      <c r="C864" s="127" t="str">
        <f t="shared" ca="1" si="164"/>
        <v>IfcWindow</v>
      </c>
      <c r="D864" s="17" t="str">
        <f t="shared" ca="1" si="171"/>
        <v/>
      </c>
      <c r="E864" s="172" t="str">
        <f t="shared" ca="1" si="165"/>
        <v>&gt;&gt;</v>
      </c>
      <c r="F864" s="130" t="str">
        <f t="shared" ca="1" si="170"/>
        <v>IfcWindow</v>
      </c>
      <c r="G864" s="130" t="str">
        <f t="shared" ca="1" si="163"/>
        <v>WindowsSill/Head</v>
      </c>
      <c r="H864" s="30"/>
      <c r="I864" s="30"/>
      <c r="J864" s="31"/>
      <c r="K864" s="31" t="str">
        <f t="shared" ca="1" si="166"/>
        <v/>
      </c>
      <c r="L864" s="168" t="str">
        <f t="shared" ca="1" si="167"/>
        <v/>
      </c>
      <c r="M864" s="169" t="str">
        <f t="shared" ca="1" si="168"/>
        <v>IfcWindow</v>
      </c>
      <c r="N864" s="170" t="str">
        <f t="shared" ca="1" si="169"/>
        <v>IfcWindow</v>
      </c>
    </row>
    <row r="865" spans="1:14" x14ac:dyDescent="0.25">
      <c r="A865" s="15" t="str">
        <f t="shared" ca="1" si="172"/>
        <v>Windows</v>
      </c>
      <c r="B865" s="16" t="str">
        <f t="shared" ca="1" si="172"/>
        <v>Sill_Wall</v>
      </c>
      <c r="C865" s="127" t="str">
        <f t="shared" ca="1" si="164"/>
        <v>IfcWindow</v>
      </c>
      <c r="D865" s="17" t="str">
        <f t="shared" ca="1" si="171"/>
        <v/>
      </c>
      <c r="E865" s="172" t="str">
        <f t="shared" ca="1" si="165"/>
        <v>&gt;&gt;</v>
      </c>
      <c r="F865" s="130" t="str">
        <f t="shared" ca="1" si="170"/>
        <v>IfcWindow</v>
      </c>
      <c r="G865" s="130" t="str">
        <f t="shared" ca="1" si="163"/>
        <v>WindowsSill_Wall</v>
      </c>
      <c r="H865" s="30"/>
      <c r="I865" s="30"/>
      <c r="J865" s="31"/>
      <c r="K865" s="31" t="str">
        <f t="shared" ca="1" si="166"/>
        <v/>
      </c>
      <c r="L865" s="168" t="str">
        <f t="shared" ca="1" si="167"/>
        <v/>
      </c>
      <c r="M865" s="169" t="str">
        <f t="shared" ca="1" si="168"/>
        <v/>
      </c>
      <c r="N865" s="170" t="str">
        <f t="shared" ca="1" si="169"/>
        <v>IfcWindow</v>
      </c>
    </row>
    <row r="866" spans="1:14" x14ac:dyDescent="0.25">
      <c r="A866" s="15" t="str">
        <f t="shared" ca="1" si="172"/>
        <v>Windows</v>
      </c>
      <c r="B866" s="16" t="str">
        <f t="shared" ca="1" si="172"/>
        <v>Structural Opening</v>
      </c>
      <c r="C866" s="127" t="str">
        <f t="shared" ca="1" si="164"/>
        <v>IfcOpeningElement</v>
      </c>
      <c r="D866" s="17" t="str">
        <f t="shared" ca="1" si="171"/>
        <v/>
      </c>
      <c r="E866" s="172" t="str">
        <f t="shared" ca="1" si="165"/>
        <v>&gt;&gt;</v>
      </c>
      <c r="F866" s="130" t="str">
        <f t="shared" ca="1" si="170"/>
        <v>IfcOpeningElement</v>
      </c>
      <c r="G866" s="130" t="str">
        <f t="shared" ca="1" si="163"/>
        <v>WindowsStructural Opening</v>
      </c>
      <c r="H866" s="30"/>
      <c r="I866" s="30"/>
      <c r="J866" s="31"/>
      <c r="K866" s="31" t="str">
        <f t="shared" ca="1" si="166"/>
        <v/>
      </c>
      <c r="L866" s="168" t="str">
        <f t="shared" ca="1" si="167"/>
        <v/>
      </c>
      <c r="M866" s="169" t="str">
        <f t="shared" ca="1" si="168"/>
        <v>IfcOpeningElement</v>
      </c>
      <c r="N866" s="170" t="str">
        <f t="shared" ca="1" si="169"/>
        <v>IfcWindow</v>
      </c>
    </row>
    <row r="867" spans="1:14" x14ac:dyDescent="0.25">
      <c r="A867" s="15" t="str">
        <f t="shared" ref="A867:B886" ca="1" si="173">INDIRECT(ADDRESS(ROW(),COLUMN(),1,1,exp_user),TRUE)</f>
        <v>Windows</v>
      </c>
      <c r="B867" s="16" t="str">
        <f t="shared" ca="1" si="173"/>
        <v>Swing_Elevation</v>
      </c>
      <c r="C867" s="127" t="str">
        <f t="shared" ca="1" si="164"/>
        <v>IfcAnnotation</v>
      </c>
      <c r="D867" s="17" t="str">
        <f t="shared" ca="1" si="171"/>
        <v/>
      </c>
      <c r="E867" s="172" t="str">
        <f t="shared" ca="1" si="165"/>
        <v>&gt;&gt;</v>
      </c>
      <c r="F867" s="130" t="str">
        <f t="shared" ca="1" si="170"/>
        <v>IfcAnnotation</v>
      </c>
      <c r="G867" s="130" t="str">
        <f t="shared" ca="1" si="163"/>
        <v>WindowsSwing_Elevation</v>
      </c>
      <c r="H867" s="30"/>
      <c r="I867" s="30"/>
      <c r="J867" s="31"/>
      <c r="K867" s="31" t="str">
        <f t="shared" ca="1" si="166"/>
        <v/>
      </c>
      <c r="L867" s="168" t="str">
        <f t="shared" ca="1" si="167"/>
        <v/>
      </c>
      <c r="M867" s="169" t="str">
        <f t="shared" ca="1" si="168"/>
        <v>IfcAnnotation</v>
      </c>
      <c r="N867" s="170" t="str">
        <f t="shared" ca="1" si="169"/>
        <v>IfcWindow</v>
      </c>
    </row>
    <row r="868" spans="1:14" x14ac:dyDescent="0.25">
      <c r="A868" s="15" t="str">
        <f t="shared" ca="1" si="173"/>
        <v>Windows</v>
      </c>
      <c r="B868" s="16" t="str">
        <f t="shared" ca="1" si="173"/>
        <v>Swing_Elevation_dashed</v>
      </c>
      <c r="C868" s="127" t="str">
        <f t="shared" ca="1" si="164"/>
        <v>IfcAnnotation</v>
      </c>
      <c r="D868" s="17" t="str">
        <f t="shared" ca="1" si="171"/>
        <v/>
      </c>
      <c r="E868" s="172" t="str">
        <f t="shared" ca="1" si="165"/>
        <v>&gt;&gt;</v>
      </c>
      <c r="F868" s="130" t="str">
        <f t="shared" ca="1" si="170"/>
        <v>IfcAnnotation</v>
      </c>
      <c r="G868" s="130" t="str">
        <f t="shared" ca="1" si="163"/>
        <v>WindowsSwing_Elevation_dashed</v>
      </c>
      <c r="H868" s="30"/>
      <c r="I868" s="30"/>
      <c r="J868" s="31"/>
      <c r="K868" s="31" t="str">
        <f t="shared" ca="1" si="166"/>
        <v/>
      </c>
      <c r="L868" s="168" t="str">
        <f t="shared" ca="1" si="167"/>
        <v/>
      </c>
      <c r="M868" s="169" t="str">
        <f t="shared" ca="1" si="168"/>
        <v>IfcAnnotation</v>
      </c>
      <c r="N868" s="170" t="str">
        <f t="shared" ca="1" si="169"/>
        <v>IfcWindow</v>
      </c>
    </row>
    <row r="869" spans="1:14" x14ac:dyDescent="0.25">
      <c r="A869" s="15" t="str">
        <f t="shared" ca="1" si="173"/>
        <v>Windows</v>
      </c>
      <c r="B869" s="16" t="str">
        <f t="shared" ca="1" si="173"/>
        <v>Swing_Plan</v>
      </c>
      <c r="C869" s="127" t="str">
        <f t="shared" ca="1" si="164"/>
        <v>IfcAnnotation</v>
      </c>
      <c r="D869" s="17" t="str">
        <f t="shared" ca="1" si="171"/>
        <v/>
      </c>
      <c r="E869" s="172" t="str">
        <f t="shared" ca="1" si="165"/>
        <v>&gt;&gt;</v>
      </c>
      <c r="F869" s="130" t="str">
        <f t="shared" ca="1" si="170"/>
        <v>IfcAnnotation</v>
      </c>
      <c r="G869" s="130" t="str">
        <f t="shared" ca="1" si="163"/>
        <v>WindowsSwing_Plan</v>
      </c>
      <c r="H869" s="30"/>
      <c r="I869" s="30"/>
      <c r="J869" s="31"/>
      <c r="K869" s="31" t="str">
        <f t="shared" ca="1" si="166"/>
        <v/>
      </c>
      <c r="L869" s="168" t="str">
        <f t="shared" ca="1" si="167"/>
        <v/>
      </c>
      <c r="M869" s="169" t="str">
        <f t="shared" ca="1" si="168"/>
        <v>IfcAnnotation</v>
      </c>
      <c r="N869" s="170" t="str">
        <f t="shared" ca="1" si="169"/>
        <v>IfcWindow</v>
      </c>
    </row>
    <row r="870" spans="1:14" x14ac:dyDescent="0.25">
      <c r="A870" s="15" t="str">
        <f t="shared" ca="1" si="173"/>
        <v>Wires</v>
      </c>
      <c r="B870" s="16">
        <f t="shared" ca="1" si="173"/>
        <v>0</v>
      </c>
      <c r="C870" s="127" t="str">
        <f t="shared" ca="1" si="164"/>
        <v>IfcCableSegmentType</v>
      </c>
      <c r="D870" s="17" t="str">
        <f t="shared" ca="1" si="171"/>
        <v/>
      </c>
      <c r="E870" s="172" t="str">
        <f t="shared" ca="1" si="165"/>
        <v>&gt;&gt;</v>
      </c>
      <c r="F870" s="130" t="str">
        <f t="shared" ca="1" si="170"/>
        <v>IfcCableSegmentType</v>
      </c>
      <c r="G870" s="130" t="str">
        <f t="shared" ca="1" si="163"/>
        <v>Wires</v>
      </c>
      <c r="H870" s="30"/>
      <c r="I870" s="30"/>
      <c r="J870" s="31"/>
      <c r="K870" s="31" t="str">
        <f t="shared" ca="1" si="166"/>
        <v/>
      </c>
      <c r="L870" s="168" t="str">
        <f t="shared" ca="1" si="167"/>
        <v/>
      </c>
      <c r="M870" s="169" t="str">
        <f t="shared" ca="1" si="168"/>
        <v>IfcCableSegmentType</v>
      </c>
      <c r="N870" s="170" t="str">
        <f t="shared" ca="1" si="169"/>
        <v>Not Exported</v>
      </c>
    </row>
    <row r="871" spans="1:14" x14ac:dyDescent="0.25">
      <c r="A871" s="15" t="str">
        <f t="shared" ca="1" si="173"/>
        <v>Wires</v>
      </c>
      <c r="B871" s="16" t="str">
        <f t="shared" ca="1" si="173"/>
        <v>Home Run Arrows</v>
      </c>
      <c r="C871" s="127" t="str">
        <f t="shared" ca="1" si="164"/>
        <v>Not Exported</v>
      </c>
      <c r="D871" s="17" t="str">
        <f t="shared" ca="1" si="171"/>
        <v/>
      </c>
      <c r="E871" s="172" t="str">
        <f t="shared" ca="1" si="165"/>
        <v/>
      </c>
      <c r="F871" s="130" t="str">
        <f t="shared" ca="1" si="170"/>
        <v>Not Exported</v>
      </c>
      <c r="G871" s="130" t="str">
        <f t="shared" ca="1" si="163"/>
        <v>WiresHome Run Arrows</v>
      </c>
      <c r="H871" s="30"/>
      <c r="I871" s="30"/>
      <c r="J871" s="31"/>
      <c r="K871" s="31" t="str">
        <f t="shared" ca="1" si="166"/>
        <v/>
      </c>
      <c r="L871" s="168" t="str">
        <f t="shared" ca="1" si="167"/>
        <v/>
      </c>
      <c r="M871" s="169" t="str">
        <f t="shared" ca="1" si="168"/>
        <v>Not Exported</v>
      </c>
      <c r="N871" s="170" t="str">
        <f t="shared" ca="1" si="169"/>
        <v>Not Exported</v>
      </c>
    </row>
    <row r="872" spans="1:14" x14ac:dyDescent="0.25">
      <c r="A872" s="15" t="str">
        <f t="shared" ca="1" si="173"/>
        <v>Wires</v>
      </c>
      <c r="B872" s="16" t="str">
        <f t="shared" ca="1" si="173"/>
        <v>Wire Tick Marks</v>
      </c>
      <c r="C872" s="127" t="str">
        <f t="shared" ca="1" si="164"/>
        <v>Not Exported</v>
      </c>
      <c r="D872" s="17" t="str">
        <f t="shared" ca="1" si="171"/>
        <v/>
      </c>
      <c r="E872" s="172" t="str">
        <f t="shared" ca="1" si="165"/>
        <v/>
      </c>
      <c r="F872" s="130" t="str">
        <f t="shared" ca="1" si="170"/>
        <v>Not Exported</v>
      </c>
      <c r="G872" s="130" t="str">
        <f t="shared" ca="1" si="163"/>
        <v>WiresWire Tick Marks</v>
      </c>
      <c r="H872" s="30"/>
      <c r="I872" s="30"/>
      <c r="J872" s="31"/>
      <c r="K872" s="31" t="str">
        <f t="shared" ca="1" si="166"/>
        <v/>
      </c>
      <c r="L872" s="168" t="str">
        <f t="shared" ca="1" si="167"/>
        <v/>
      </c>
      <c r="M872" s="169" t="str">
        <f t="shared" ca="1" si="168"/>
        <v>Not Exported</v>
      </c>
      <c r="N872" s="170" t="str">
        <f t="shared" ca="1" si="169"/>
        <v>Not Exported</v>
      </c>
    </row>
    <row r="873" spans="1:14" x14ac:dyDescent="0.25">
      <c r="A873" s="15">
        <f t="shared" ca="1" si="173"/>
        <v>0</v>
      </c>
      <c r="B873" s="16">
        <f t="shared" ca="1" si="173"/>
        <v>0</v>
      </c>
      <c r="C873" s="127" t="str">
        <f t="shared" ca="1" si="164"/>
        <v/>
      </c>
      <c r="D873" s="17" t="str">
        <f t="shared" ca="1" si="171"/>
        <v/>
      </c>
      <c r="E873" s="172" t="str">
        <f t="shared" ca="1" si="165"/>
        <v/>
      </c>
      <c r="F873" s="130" t="str">
        <f t="shared" ca="1" si="170"/>
        <v/>
      </c>
      <c r="G873" s="130" t="str">
        <f t="shared" ca="1" si="163"/>
        <v/>
      </c>
      <c r="H873" s="30"/>
      <c r="I873" s="30"/>
      <c r="J873" s="31"/>
      <c r="K873" s="31" t="str">
        <f t="shared" ca="1" si="166"/>
        <v/>
      </c>
      <c r="L873" s="168" t="str">
        <f t="shared" ca="1" si="167"/>
        <v/>
      </c>
      <c r="M873" s="169" t="str">
        <f t="shared" ca="1" si="168"/>
        <v/>
      </c>
      <c r="N873" s="170" t="str">
        <f t="shared" ca="1" si="169"/>
        <v/>
      </c>
    </row>
    <row r="874" spans="1:14" x14ac:dyDescent="0.25">
      <c r="A874" s="15">
        <f t="shared" ca="1" si="173"/>
        <v>0</v>
      </c>
      <c r="B874" s="16">
        <f t="shared" ca="1" si="173"/>
        <v>0</v>
      </c>
      <c r="C874" s="127" t="str">
        <f t="shared" ca="1" si="164"/>
        <v/>
      </c>
      <c r="D874" s="17" t="str">
        <f t="shared" ca="1" si="171"/>
        <v/>
      </c>
      <c r="E874" s="172" t="str">
        <f t="shared" ca="1" si="165"/>
        <v/>
      </c>
      <c r="F874" s="130" t="str">
        <f t="shared" ca="1" si="170"/>
        <v/>
      </c>
      <c r="G874" s="130" t="str">
        <f t="shared" ca="1" si="163"/>
        <v/>
      </c>
      <c r="H874" s="30"/>
      <c r="I874" s="30"/>
      <c r="J874" s="31"/>
      <c r="K874" s="31" t="str">
        <f t="shared" ca="1" si="166"/>
        <v/>
      </c>
      <c r="L874" s="168" t="str">
        <f t="shared" ca="1" si="167"/>
        <v/>
      </c>
      <c r="M874" s="169" t="str">
        <f t="shared" ca="1" si="168"/>
        <v/>
      </c>
      <c r="N874" s="170" t="str">
        <f t="shared" ca="1" si="169"/>
        <v/>
      </c>
    </row>
    <row r="875" spans="1:14" x14ac:dyDescent="0.25">
      <c r="A875" s="15">
        <f t="shared" ca="1" si="173"/>
        <v>0</v>
      </c>
      <c r="B875" s="16">
        <f t="shared" ca="1" si="173"/>
        <v>0</v>
      </c>
      <c r="C875" s="127" t="str">
        <f t="shared" ca="1" si="164"/>
        <v/>
      </c>
      <c r="D875" s="17" t="str">
        <f t="shared" ca="1" si="171"/>
        <v/>
      </c>
      <c r="E875" s="172" t="str">
        <f t="shared" ca="1" si="165"/>
        <v/>
      </c>
      <c r="F875" s="130" t="str">
        <f t="shared" ca="1" si="170"/>
        <v/>
      </c>
      <c r="G875" s="130" t="str">
        <f t="shared" ca="1" si="163"/>
        <v/>
      </c>
      <c r="H875" s="30"/>
      <c r="I875" s="30"/>
      <c r="J875" s="31"/>
      <c r="K875" s="31" t="str">
        <f t="shared" ca="1" si="166"/>
        <v/>
      </c>
      <c r="L875" s="168" t="str">
        <f t="shared" ca="1" si="167"/>
        <v/>
      </c>
      <c r="M875" s="169" t="str">
        <f t="shared" ca="1" si="168"/>
        <v/>
      </c>
      <c r="N875" s="170" t="str">
        <f t="shared" ca="1" si="169"/>
        <v/>
      </c>
    </row>
    <row r="876" spans="1:14" x14ac:dyDescent="0.25">
      <c r="A876" s="15">
        <f t="shared" ca="1" si="173"/>
        <v>0</v>
      </c>
      <c r="B876" s="16">
        <f t="shared" ca="1" si="173"/>
        <v>0</v>
      </c>
      <c r="C876" s="127" t="str">
        <f t="shared" ca="1" si="164"/>
        <v/>
      </c>
      <c r="D876" s="17" t="str">
        <f t="shared" ca="1" si="171"/>
        <v/>
      </c>
      <c r="E876" s="172" t="str">
        <f t="shared" ca="1" si="165"/>
        <v/>
      </c>
      <c r="F876" s="130" t="str">
        <f t="shared" ca="1" si="170"/>
        <v/>
      </c>
      <c r="G876" s="130" t="str">
        <f t="shared" ca="1" si="163"/>
        <v/>
      </c>
      <c r="H876" s="30"/>
      <c r="I876" s="30"/>
      <c r="J876" s="31"/>
      <c r="K876" s="31" t="str">
        <f t="shared" ca="1" si="166"/>
        <v/>
      </c>
      <c r="L876" s="168" t="str">
        <f t="shared" ca="1" si="167"/>
        <v/>
      </c>
      <c r="M876" s="169" t="str">
        <f t="shared" ca="1" si="168"/>
        <v/>
      </c>
      <c r="N876" s="170" t="str">
        <f t="shared" ca="1" si="169"/>
        <v/>
      </c>
    </row>
    <row r="877" spans="1:14" x14ac:dyDescent="0.25">
      <c r="A877" s="15">
        <f t="shared" ca="1" si="173"/>
        <v>0</v>
      </c>
      <c r="B877" s="16">
        <f t="shared" ca="1" si="173"/>
        <v>0</v>
      </c>
      <c r="C877" s="127" t="str">
        <f t="shared" ca="1" si="164"/>
        <v/>
      </c>
      <c r="D877" s="17" t="str">
        <f t="shared" ca="1" si="171"/>
        <v/>
      </c>
      <c r="E877" s="172" t="str">
        <f t="shared" ca="1" si="165"/>
        <v/>
      </c>
      <c r="F877" s="130" t="str">
        <f t="shared" ca="1" si="170"/>
        <v/>
      </c>
      <c r="G877" s="130" t="str">
        <f t="shared" ca="1" si="163"/>
        <v/>
      </c>
      <c r="H877" s="30"/>
      <c r="I877" s="30"/>
      <c r="J877" s="31"/>
      <c r="K877" s="31" t="str">
        <f t="shared" ca="1" si="166"/>
        <v/>
      </c>
      <c r="L877" s="168" t="str">
        <f t="shared" ca="1" si="167"/>
        <v/>
      </c>
      <c r="M877" s="169" t="str">
        <f t="shared" ca="1" si="168"/>
        <v/>
      </c>
      <c r="N877" s="170" t="str">
        <f t="shared" ca="1" si="169"/>
        <v/>
      </c>
    </row>
    <row r="878" spans="1:14" x14ac:dyDescent="0.25">
      <c r="A878" s="15">
        <f t="shared" ca="1" si="173"/>
        <v>0</v>
      </c>
      <c r="B878" s="16">
        <f t="shared" ca="1" si="173"/>
        <v>0</v>
      </c>
      <c r="C878" s="127" t="str">
        <f t="shared" ca="1" si="164"/>
        <v/>
      </c>
      <c r="D878" s="17" t="str">
        <f t="shared" ca="1" si="171"/>
        <v/>
      </c>
      <c r="E878" s="172" t="str">
        <f t="shared" ca="1" si="165"/>
        <v/>
      </c>
      <c r="F878" s="130" t="str">
        <f t="shared" ca="1" si="170"/>
        <v/>
      </c>
      <c r="G878" s="130" t="str">
        <f t="shared" ca="1" si="163"/>
        <v/>
      </c>
      <c r="H878" s="30"/>
      <c r="I878" s="30"/>
      <c r="J878" s="31"/>
      <c r="K878" s="31" t="str">
        <f t="shared" ca="1" si="166"/>
        <v/>
      </c>
      <c r="L878" s="168" t="str">
        <f t="shared" ca="1" si="167"/>
        <v/>
      </c>
      <c r="M878" s="169" t="str">
        <f t="shared" ca="1" si="168"/>
        <v/>
      </c>
      <c r="N878" s="170" t="str">
        <f t="shared" ca="1" si="169"/>
        <v/>
      </c>
    </row>
    <row r="879" spans="1:14" x14ac:dyDescent="0.25">
      <c r="A879" s="15">
        <f t="shared" ca="1" si="173"/>
        <v>0</v>
      </c>
      <c r="B879" s="16">
        <f t="shared" ca="1" si="173"/>
        <v>0</v>
      </c>
      <c r="C879" s="127" t="str">
        <f t="shared" ca="1" si="164"/>
        <v/>
      </c>
      <c r="D879" s="17" t="str">
        <f t="shared" ca="1" si="171"/>
        <v/>
      </c>
      <c r="E879" s="172" t="str">
        <f t="shared" ca="1" si="165"/>
        <v/>
      </c>
      <c r="F879" s="130" t="str">
        <f t="shared" ca="1" si="170"/>
        <v/>
      </c>
      <c r="G879" s="130" t="str">
        <f t="shared" ca="1" si="163"/>
        <v/>
      </c>
      <c r="H879" s="30"/>
      <c r="I879" s="30"/>
      <c r="J879" s="31"/>
      <c r="K879" s="31" t="str">
        <f t="shared" ca="1" si="166"/>
        <v/>
      </c>
      <c r="L879" s="168" t="str">
        <f t="shared" ca="1" si="167"/>
        <v/>
      </c>
      <c r="M879" s="169" t="str">
        <f t="shared" ca="1" si="168"/>
        <v/>
      </c>
      <c r="N879" s="170" t="str">
        <f t="shared" ca="1" si="169"/>
        <v/>
      </c>
    </row>
    <row r="880" spans="1:14" x14ac:dyDescent="0.25">
      <c r="A880" s="15">
        <f t="shared" ca="1" si="173"/>
        <v>0</v>
      </c>
      <c r="B880" s="16">
        <f t="shared" ca="1" si="173"/>
        <v>0</v>
      </c>
      <c r="C880" s="127" t="str">
        <f t="shared" ca="1" si="164"/>
        <v/>
      </c>
      <c r="D880" s="17" t="str">
        <f t="shared" ca="1" si="171"/>
        <v/>
      </c>
      <c r="E880" s="172" t="str">
        <f t="shared" ca="1" si="165"/>
        <v/>
      </c>
      <c r="F880" s="130" t="str">
        <f t="shared" ca="1" si="170"/>
        <v/>
      </c>
      <c r="G880" s="130" t="str">
        <f t="shared" ca="1" si="163"/>
        <v/>
      </c>
      <c r="H880" s="30"/>
      <c r="I880" s="30"/>
      <c r="J880" s="31"/>
      <c r="K880" s="31" t="str">
        <f t="shared" ca="1" si="166"/>
        <v/>
      </c>
      <c r="L880" s="168" t="str">
        <f t="shared" ca="1" si="167"/>
        <v/>
      </c>
      <c r="M880" s="169" t="str">
        <f t="shared" ca="1" si="168"/>
        <v/>
      </c>
      <c r="N880" s="170" t="str">
        <f t="shared" ca="1" si="169"/>
        <v/>
      </c>
    </row>
    <row r="881" spans="1:14" x14ac:dyDescent="0.25">
      <c r="A881" s="15">
        <f t="shared" ca="1" si="173"/>
        <v>0</v>
      </c>
      <c r="B881" s="16">
        <f t="shared" ca="1" si="173"/>
        <v>0</v>
      </c>
      <c r="C881" s="127" t="str">
        <f t="shared" ca="1" si="164"/>
        <v/>
      </c>
      <c r="D881" s="17" t="str">
        <f t="shared" ca="1" si="171"/>
        <v/>
      </c>
      <c r="E881" s="172" t="str">
        <f t="shared" ca="1" si="165"/>
        <v/>
      </c>
      <c r="F881" s="130" t="str">
        <f t="shared" ca="1" si="170"/>
        <v/>
      </c>
      <c r="G881" s="130" t="str">
        <f t="shared" ca="1" si="163"/>
        <v/>
      </c>
      <c r="H881" s="30"/>
      <c r="I881" s="30"/>
      <c r="J881" s="31"/>
      <c r="K881" s="31" t="str">
        <f t="shared" ca="1" si="166"/>
        <v/>
      </c>
      <c r="L881" s="168" t="str">
        <f t="shared" ca="1" si="167"/>
        <v/>
      </c>
      <c r="M881" s="169" t="str">
        <f t="shared" ca="1" si="168"/>
        <v/>
      </c>
      <c r="N881" s="170" t="str">
        <f t="shared" ca="1" si="169"/>
        <v/>
      </c>
    </row>
    <row r="882" spans="1:14" x14ac:dyDescent="0.25">
      <c r="A882" s="15">
        <f t="shared" ca="1" si="173"/>
        <v>0</v>
      </c>
      <c r="B882" s="16">
        <f t="shared" ca="1" si="173"/>
        <v>0</v>
      </c>
      <c r="C882" s="127" t="str">
        <f t="shared" ca="1" si="164"/>
        <v/>
      </c>
      <c r="D882" s="17" t="str">
        <f t="shared" ca="1" si="171"/>
        <v/>
      </c>
      <c r="E882" s="172" t="str">
        <f t="shared" ca="1" si="165"/>
        <v/>
      </c>
      <c r="F882" s="130" t="str">
        <f t="shared" ca="1" si="170"/>
        <v/>
      </c>
      <c r="G882" s="130" t="str">
        <f t="shared" ca="1" si="163"/>
        <v/>
      </c>
      <c r="H882" s="30"/>
      <c r="I882" s="30"/>
      <c r="J882" s="31"/>
      <c r="K882" s="31" t="str">
        <f t="shared" ca="1" si="166"/>
        <v/>
      </c>
      <c r="L882" s="168" t="str">
        <f t="shared" ca="1" si="167"/>
        <v/>
      </c>
      <c r="M882" s="169" t="str">
        <f t="shared" ca="1" si="168"/>
        <v/>
      </c>
      <c r="N882" s="170" t="str">
        <f t="shared" ca="1" si="169"/>
        <v/>
      </c>
    </row>
    <row r="883" spans="1:14" x14ac:dyDescent="0.25">
      <c r="A883" s="15">
        <f t="shared" ca="1" si="173"/>
        <v>0</v>
      </c>
      <c r="B883" s="16">
        <f t="shared" ca="1" si="173"/>
        <v>0</v>
      </c>
      <c r="C883" s="127" t="str">
        <f t="shared" ca="1" si="164"/>
        <v/>
      </c>
      <c r="D883" s="17" t="str">
        <f t="shared" ca="1" si="171"/>
        <v/>
      </c>
      <c r="E883" s="172" t="str">
        <f t="shared" ca="1" si="165"/>
        <v/>
      </c>
      <c r="F883" s="130" t="str">
        <f t="shared" ca="1" si="170"/>
        <v/>
      </c>
      <c r="G883" s="130" t="str">
        <f t="shared" ca="1" si="163"/>
        <v/>
      </c>
      <c r="H883" s="30"/>
      <c r="I883" s="30"/>
      <c r="J883" s="31"/>
      <c r="K883" s="31" t="str">
        <f t="shared" ca="1" si="166"/>
        <v/>
      </c>
      <c r="L883" s="168" t="str">
        <f t="shared" ca="1" si="167"/>
        <v/>
      </c>
      <c r="M883" s="169" t="str">
        <f t="shared" ca="1" si="168"/>
        <v/>
      </c>
      <c r="N883" s="170" t="str">
        <f t="shared" ca="1" si="169"/>
        <v/>
      </c>
    </row>
    <row r="884" spans="1:14" x14ac:dyDescent="0.25">
      <c r="A884" s="15">
        <f t="shared" ca="1" si="173"/>
        <v>0</v>
      </c>
      <c r="B884" s="16">
        <f t="shared" ca="1" si="173"/>
        <v>0</v>
      </c>
      <c r="C884" s="127" t="str">
        <f t="shared" ca="1" si="164"/>
        <v/>
      </c>
      <c r="D884" s="17" t="str">
        <f t="shared" ca="1" si="171"/>
        <v/>
      </c>
      <c r="E884" s="172" t="str">
        <f t="shared" ca="1" si="165"/>
        <v/>
      </c>
      <c r="F884" s="130" t="str">
        <f t="shared" ca="1" si="170"/>
        <v/>
      </c>
      <c r="G884" s="130" t="str">
        <f t="shared" ca="1" si="163"/>
        <v/>
      </c>
      <c r="H884" s="30"/>
      <c r="I884" s="30"/>
      <c r="J884" s="31"/>
      <c r="K884" s="31" t="str">
        <f t="shared" ca="1" si="166"/>
        <v/>
      </c>
      <c r="L884" s="168" t="str">
        <f t="shared" ca="1" si="167"/>
        <v/>
      </c>
      <c r="M884" s="169" t="str">
        <f t="shared" ca="1" si="168"/>
        <v/>
      </c>
      <c r="N884" s="170" t="str">
        <f t="shared" ca="1" si="169"/>
        <v/>
      </c>
    </row>
    <row r="885" spans="1:14" x14ac:dyDescent="0.25">
      <c r="A885" s="15">
        <f t="shared" ca="1" si="173"/>
        <v>0</v>
      </c>
      <c r="B885" s="16">
        <f t="shared" ca="1" si="173"/>
        <v>0</v>
      </c>
      <c r="C885" s="127" t="str">
        <f t="shared" ca="1" si="164"/>
        <v/>
      </c>
      <c r="D885" s="17" t="str">
        <f t="shared" ca="1" si="171"/>
        <v/>
      </c>
      <c r="E885" s="172" t="str">
        <f t="shared" ca="1" si="165"/>
        <v/>
      </c>
      <c r="F885" s="130" t="str">
        <f t="shared" ca="1" si="170"/>
        <v/>
      </c>
      <c r="G885" s="130" t="str">
        <f t="shared" ca="1" si="163"/>
        <v/>
      </c>
      <c r="H885" s="30"/>
      <c r="I885" s="30"/>
      <c r="J885" s="31"/>
      <c r="K885" s="31" t="str">
        <f t="shared" ca="1" si="166"/>
        <v/>
      </c>
      <c r="L885" s="168" t="str">
        <f t="shared" ca="1" si="167"/>
        <v/>
      </c>
      <c r="M885" s="169" t="str">
        <f t="shared" ca="1" si="168"/>
        <v/>
      </c>
      <c r="N885" s="170" t="str">
        <f t="shared" ca="1" si="169"/>
        <v/>
      </c>
    </row>
    <row r="886" spans="1:14" x14ac:dyDescent="0.25">
      <c r="A886" s="15">
        <f t="shared" ca="1" si="173"/>
        <v>0</v>
      </c>
      <c r="B886" s="16">
        <f t="shared" ca="1" si="173"/>
        <v>0</v>
      </c>
      <c r="C886" s="127" t="str">
        <f t="shared" ca="1" si="164"/>
        <v/>
      </c>
      <c r="D886" s="17" t="str">
        <f t="shared" ca="1" si="171"/>
        <v/>
      </c>
      <c r="E886" s="172" t="str">
        <f t="shared" ca="1" si="165"/>
        <v/>
      </c>
      <c r="F886" s="130" t="str">
        <f t="shared" ca="1" si="170"/>
        <v/>
      </c>
      <c r="G886" s="130" t="str">
        <f t="shared" ca="1" si="163"/>
        <v/>
      </c>
      <c r="H886" s="30"/>
      <c r="I886" s="30"/>
      <c r="J886" s="31"/>
      <c r="K886" s="31" t="str">
        <f t="shared" ca="1" si="166"/>
        <v/>
      </c>
      <c r="L886" s="168" t="str">
        <f t="shared" ca="1" si="167"/>
        <v/>
      </c>
      <c r="M886" s="169" t="str">
        <f t="shared" ca="1" si="168"/>
        <v/>
      </c>
      <c r="N886" s="170" t="str">
        <f t="shared" ca="1" si="169"/>
        <v/>
      </c>
    </row>
    <row r="887" spans="1:14" x14ac:dyDescent="0.25">
      <c r="A887" s="15">
        <f t="shared" ref="A887:B906" ca="1" si="174">INDIRECT(ADDRESS(ROW(),COLUMN(),1,1,exp_user),TRUE)</f>
        <v>0</v>
      </c>
      <c r="B887" s="16">
        <f t="shared" ca="1" si="174"/>
        <v>0</v>
      </c>
      <c r="C887" s="127" t="str">
        <f t="shared" ca="1" si="164"/>
        <v/>
      </c>
      <c r="D887" s="17" t="str">
        <f t="shared" ca="1" si="171"/>
        <v/>
      </c>
      <c r="E887" s="172" t="str">
        <f t="shared" ca="1" si="165"/>
        <v/>
      </c>
      <c r="F887" s="130" t="str">
        <f t="shared" ca="1" si="170"/>
        <v/>
      </c>
      <c r="G887" s="130" t="str">
        <f t="shared" ca="1" si="163"/>
        <v/>
      </c>
      <c r="H887" s="30"/>
      <c r="I887" s="30"/>
      <c r="J887" s="31"/>
      <c r="K887" s="31" t="str">
        <f t="shared" ca="1" si="166"/>
        <v/>
      </c>
      <c r="L887" s="168" t="str">
        <f t="shared" ca="1" si="167"/>
        <v/>
      </c>
      <c r="M887" s="169" t="str">
        <f t="shared" ca="1" si="168"/>
        <v/>
      </c>
      <c r="N887" s="170" t="str">
        <f t="shared" ca="1" si="169"/>
        <v/>
      </c>
    </row>
    <row r="888" spans="1:14" x14ac:dyDescent="0.25">
      <c r="A888" s="15">
        <f t="shared" ca="1" si="174"/>
        <v>0</v>
      </c>
      <c r="B888" s="16">
        <f t="shared" ca="1" si="174"/>
        <v>0</v>
      </c>
      <c r="C888" s="127" t="str">
        <f t="shared" ca="1" si="164"/>
        <v/>
      </c>
      <c r="D888" s="17" t="str">
        <f t="shared" ca="1" si="171"/>
        <v/>
      </c>
      <c r="E888" s="172" t="str">
        <f t="shared" ca="1" si="165"/>
        <v/>
      </c>
      <c r="F888" s="130" t="str">
        <f t="shared" ca="1" si="170"/>
        <v/>
      </c>
      <c r="G888" s="130" t="str">
        <f t="shared" ca="1" si="163"/>
        <v/>
      </c>
      <c r="H888" s="30"/>
      <c r="I888" s="30"/>
      <c r="J888" s="31"/>
      <c r="K888" s="31" t="str">
        <f t="shared" ca="1" si="166"/>
        <v/>
      </c>
      <c r="L888" s="168" t="str">
        <f t="shared" ca="1" si="167"/>
        <v/>
      </c>
      <c r="M888" s="169" t="str">
        <f t="shared" ca="1" si="168"/>
        <v/>
      </c>
      <c r="N888" s="170" t="str">
        <f t="shared" ca="1" si="169"/>
        <v/>
      </c>
    </row>
    <row r="889" spans="1:14" x14ac:dyDescent="0.25">
      <c r="A889" s="15">
        <f t="shared" ca="1" si="174"/>
        <v>0</v>
      </c>
      <c r="B889" s="16">
        <f t="shared" ca="1" si="174"/>
        <v>0</v>
      </c>
      <c r="C889" s="127" t="str">
        <f t="shared" ca="1" si="164"/>
        <v/>
      </c>
      <c r="D889" s="17" t="str">
        <f t="shared" ca="1" si="171"/>
        <v/>
      </c>
      <c r="E889" s="172" t="str">
        <f t="shared" ca="1" si="165"/>
        <v/>
      </c>
      <c r="F889" s="130" t="str">
        <f t="shared" ca="1" si="170"/>
        <v/>
      </c>
      <c r="G889" s="130" t="str">
        <f t="shared" ca="1" si="163"/>
        <v/>
      </c>
      <c r="H889" s="30"/>
      <c r="I889" s="30"/>
      <c r="J889" s="31"/>
      <c r="K889" s="31" t="str">
        <f t="shared" ca="1" si="166"/>
        <v/>
      </c>
      <c r="L889" s="168" t="str">
        <f t="shared" ca="1" si="167"/>
        <v/>
      </c>
      <c r="M889" s="169" t="str">
        <f t="shared" ca="1" si="168"/>
        <v/>
      </c>
      <c r="N889" s="170" t="str">
        <f t="shared" ca="1" si="169"/>
        <v/>
      </c>
    </row>
    <row r="890" spans="1:14" x14ac:dyDescent="0.25">
      <c r="A890" s="15">
        <f t="shared" ca="1" si="174"/>
        <v>0</v>
      </c>
      <c r="B890" s="16">
        <f t="shared" ca="1" si="174"/>
        <v>0</v>
      </c>
      <c r="C890" s="127" t="str">
        <f t="shared" ca="1" si="164"/>
        <v/>
      </c>
      <c r="D890" s="17" t="str">
        <f t="shared" ca="1" si="171"/>
        <v/>
      </c>
      <c r="E890" s="172" t="str">
        <f t="shared" ca="1" si="165"/>
        <v/>
      </c>
      <c r="F890" s="130" t="str">
        <f t="shared" ca="1" si="170"/>
        <v/>
      </c>
      <c r="G890" s="130" t="str">
        <f t="shared" ca="1" si="163"/>
        <v/>
      </c>
      <c r="H890" s="30"/>
      <c r="I890" s="30"/>
      <c r="J890" s="31"/>
      <c r="K890" s="31" t="str">
        <f t="shared" ca="1" si="166"/>
        <v/>
      </c>
      <c r="L890" s="168" t="str">
        <f t="shared" ca="1" si="167"/>
        <v/>
      </c>
      <c r="M890" s="169" t="str">
        <f t="shared" ca="1" si="168"/>
        <v/>
      </c>
      <c r="N890" s="170" t="str">
        <f t="shared" ca="1" si="169"/>
        <v/>
      </c>
    </row>
    <row r="891" spans="1:14" x14ac:dyDescent="0.25">
      <c r="A891" s="15">
        <f t="shared" ca="1" si="174"/>
        <v>0</v>
      </c>
      <c r="B891" s="16">
        <f t="shared" ca="1" si="174"/>
        <v>0</v>
      </c>
      <c r="C891" s="127" t="str">
        <f t="shared" ca="1" si="164"/>
        <v/>
      </c>
      <c r="D891" s="17" t="str">
        <f t="shared" ca="1" si="171"/>
        <v/>
      </c>
      <c r="E891" s="172" t="str">
        <f t="shared" ca="1" si="165"/>
        <v/>
      </c>
      <c r="F891" s="130" t="str">
        <f t="shared" ca="1" si="170"/>
        <v/>
      </c>
      <c r="G891" s="130" t="str">
        <f t="shared" ca="1" si="163"/>
        <v/>
      </c>
      <c r="H891" s="30"/>
      <c r="I891" s="30"/>
      <c r="J891" s="31"/>
      <c r="K891" s="31" t="str">
        <f t="shared" ca="1" si="166"/>
        <v/>
      </c>
      <c r="L891" s="168" t="str">
        <f t="shared" ca="1" si="167"/>
        <v/>
      </c>
      <c r="M891" s="169" t="str">
        <f t="shared" ca="1" si="168"/>
        <v/>
      </c>
      <c r="N891" s="170" t="str">
        <f t="shared" ca="1" si="169"/>
        <v/>
      </c>
    </row>
    <row r="892" spans="1:14" x14ac:dyDescent="0.25">
      <c r="A892" s="15">
        <f t="shared" ca="1" si="174"/>
        <v>0</v>
      </c>
      <c r="B892" s="16">
        <f t="shared" ca="1" si="174"/>
        <v>0</v>
      </c>
      <c r="C892" s="127" t="str">
        <f t="shared" ca="1" si="164"/>
        <v/>
      </c>
      <c r="D892" s="17" t="str">
        <f t="shared" ca="1" si="171"/>
        <v/>
      </c>
      <c r="E892" s="172" t="str">
        <f t="shared" ca="1" si="165"/>
        <v/>
      </c>
      <c r="F892" s="130" t="str">
        <f t="shared" ca="1" si="170"/>
        <v/>
      </c>
      <c r="G892" s="130" t="str">
        <f t="shared" ca="1" si="163"/>
        <v/>
      </c>
      <c r="H892" s="30"/>
      <c r="I892" s="30"/>
      <c r="J892" s="31"/>
      <c r="K892" s="31" t="str">
        <f t="shared" ca="1" si="166"/>
        <v/>
      </c>
      <c r="L892" s="168" t="str">
        <f t="shared" ca="1" si="167"/>
        <v/>
      </c>
      <c r="M892" s="169" t="str">
        <f t="shared" ca="1" si="168"/>
        <v/>
      </c>
      <c r="N892" s="170" t="str">
        <f t="shared" ca="1" si="169"/>
        <v/>
      </c>
    </row>
    <row r="893" spans="1:14" x14ac:dyDescent="0.25">
      <c r="A893" s="15">
        <f t="shared" ca="1" si="174"/>
        <v>0</v>
      </c>
      <c r="B893" s="16">
        <f t="shared" ca="1" si="174"/>
        <v>0</v>
      </c>
      <c r="C893" s="127" t="str">
        <f t="shared" ca="1" si="164"/>
        <v/>
      </c>
      <c r="D893" s="17" t="str">
        <f t="shared" ca="1" si="171"/>
        <v/>
      </c>
      <c r="E893" s="172" t="str">
        <f t="shared" ca="1" si="165"/>
        <v/>
      </c>
      <c r="F893" s="130" t="str">
        <f t="shared" ca="1" si="170"/>
        <v/>
      </c>
      <c r="G893" s="130" t="str">
        <f t="shared" ca="1" si="163"/>
        <v/>
      </c>
      <c r="H893" s="30"/>
      <c r="I893" s="30"/>
      <c r="J893" s="31"/>
      <c r="K893" s="31" t="str">
        <f t="shared" ca="1" si="166"/>
        <v/>
      </c>
      <c r="L893" s="168" t="str">
        <f t="shared" ca="1" si="167"/>
        <v/>
      </c>
      <c r="M893" s="169" t="str">
        <f t="shared" ca="1" si="168"/>
        <v/>
      </c>
      <c r="N893" s="170" t="str">
        <f t="shared" ca="1" si="169"/>
        <v/>
      </c>
    </row>
    <row r="894" spans="1:14" x14ac:dyDescent="0.25">
      <c r="A894" s="15">
        <f t="shared" ca="1" si="174"/>
        <v>0</v>
      </c>
      <c r="B894" s="16">
        <f t="shared" ca="1" si="174"/>
        <v>0</v>
      </c>
      <c r="C894" s="127" t="str">
        <f t="shared" ca="1" si="164"/>
        <v/>
      </c>
      <c r="D894" s="17" t="str">
        <f t="shared" ca="1" si="171"/>
        <v/>
      </c>
      <c r="E894" s="172" t="str">
        <f t="shared" ca="1" si="165"/>
        <v/>
      </c>
      <c r="F894" s="130" t="str">
        <f t="shared" ca="1" si="170"/>
        <v/>
      </c>
      <c r="G894" s="130" t="str">
        <f t="shared" ca="1" si="163"/>
        <v/>
      </c>
      <c r="H894" s="30"/>
      <c r="I894" s="30"/>
      <c r="J894" s="31"/>
      <c r="K894" s="31" t="str">
        <f t="shared" ca="1" si="166"/>
        <v/>
      </c>
      <c r="L894" s="168" t="str">
        <f t="shared" ca="1" si="167"/>
        <v/>
      </c>
      <c r="M894" s="169" t="str">
        <f t="shared" ca="1" si="168"/>
        <v/>
      </c>
      <c r="N894" s="170" t="str">
        <f t="shared" ca="1" si="169"/>
        <v/>
      </c>
    </row>
    <row r="895" spans="1:14" x14ac:dyDescent="0.25">
      <c r="A895" s="15">
        <f t="shared" ca="1" si="174"/>
        <v>0</v>
      </c>
      <c r="B895" s="16">
        <f t="shared" ca="1" si="174"/>
        <v>0</v>
      </c>
      <c r="C895" s="127" t="str">
        <f t="shared" ca="1" si="164"/>
        <v/>
      </c>
      <c r="D895" s="17" t="str">
        <f t="shared" ca="1" si="171"/>
        <v/>
      </c>
      <c r="E895" s="172" t="str">
        <f t="shared" ca="1" si="165"/>
        <v/>
      </c>
      <c r="F895" s="130" t="str">
        <f t="shared" ca="1" si="170"/>
        <v/>
      </c>
      <c r="G895" s="130" t="str">
        <f t="shared" ca="1" si="163"/>
        <v/>
      </c>
      <c r="H895" s="30"/>
      <c r="I895" s="30"/>
      <c r="J895" s="31"/>
      <c r="K895" s="31" t="str">
        <f t="shared" ca="1" si="166"/>
        <v/>
      </c>
      <c r="L895" s="168" t="str">
        <f t="shared" ca="1" si="167"/>
        <v/>
      </c>
      <c r="M895" s="169" t="str">
        <f t="shared" ca="1" si="168"/>
        <v/>
      </c>
      <c r="N895" s="170" t="str">
        <f t="shared" ca="1" si="169"/>
        <v/>
      </c>
    </row>
    <row r="896" spans="1:14" x14ac:dyDescent="0.25">
      <c r="A896" s="15">
        <f t="shared" ca="1" si="174"/>
        <v>0</v>
      </c>
      <c r="B896" s="16">
        <f t="shared" ca="1" si="174"/>
        <v>0</v>
      </c>
      <c r="C896" s="127" t="str">
        <f t="shared" ca="1" si="164"/>
        <v/>
      </c>
      <c r="D896" s="17" t="str">
        <f t="shared" ca="1" si="171"/>
        <v/>
      </c>
      <c r="E896" s="172" t="str">
        <f t="shared" ca="1" si="165"/>
        <v/>
      </c>
      <c r="F896" s="130" t="str">
        <f t="shared" ca="1" si="170"/>
        <v/>
      </c>
      <c r="G896" s="130" t="str">
        <f t="shared" ca="1" si="163"/>
        <v/>
      </c>
      <c r="H896" s="30"/>
      <c r="I896" s="30"/>
      <c r="J896" s="31"/>
      <c r="K896" s="31" t="str">
        <f t="shared" ca="1" si="166"/>
        <v/>
      </c>
      <c r="L896" s="168" t="str">
        <f t="shared" ca="1" si="167"/>
        <v/>
      </c>
      <c r="M896" s="169" t="str">
        <f t="shared" ca="1" si="168"/>
        <v/>
      </c>
      <c r="N896" s="170" t="str">
        <f t="shared" ca="1" si="169"/>
        <v/>
      </c>
    </row>
    <row r="897" spans="1:14" x14ac:dyDescent="0.25">
      <c r="A897" s="15">
        <f t="shared" ca="1" si="174"/>
        <v>0</v>
      </c>
      <c r="B897" s="16">
        <f t="shared" ca="1" si="174"/>
        <v>0</v>
      </c>
      <c r="C897" s="127" t="str">
        <f t="shared" ca="1" si="164"/>
        <v/>
      </c>
      <c r="D897" s="17" t="str">
        <f t="shared" ca="1" si="171"/>
        <v/>
      </c>
      <c r="E897" s="172" t="str">
        <f t="shared" ca="1" si="165"/>
        <v/>
      </c>
      <c r="F897" s="130" t="str">
        <f t="shared" ca="1" si="170"/>
        <v/>
      </c>
      <c r="G897" s="130" t="str">
        <f t="shared" ca="1" si="163"/>
        <v/>
      </c>
      <c r="H897" s="30"/>
      <c r="I897" s="30"/>
      <c r="J897" s="31"/>
      <c r="K897" s="31" t="str">
        <f t="shared" ca="1" si="166"/>
        <v/>
      </c>
      <c r="L897" s="168" t="str">
        <f t="shared" ca="1" si="167"/>
        <v/>
      </c>
      <c r="M897" s="169" t="str">
        <f t="shared" ca="1" si="168"/>
        <v/>
      </c>
      <c r="N897" s="170" t="str">
        <f t="shared" ca="1" si="169"/>
        <v/>
      </c>
    </row>
    <row r="898" spans="1:14" x14ac:dyDescent="0.25">
      <c r="A898" s="15">
        <f t="shared" ca="1" si="174"/>
        <v>0</v>
      </c>
      <c r="B898" s="16">
        <f t="shared" ca="1" si="174"/>
        <v>0</v>
      </c>
      <c r="C898" s="127" t="str">
        <f t="shared" ca="1" si="164"/>
        <v/>
      </c>
      <c r="D898" s="17" t="str">
        <f t="shared" ca="1" si="171"/>
        <v/>
      </c>
      <c r="E898" s="172" t="str">
        <f t="shared" ca="1" si="165"/>
        <v/>
      </c>
      <c r="F898" s="130" t="str">
        <f t="shared" ca="1" si="170"/>
        <v/>
      </c>
      <c r="G898" s="130" t="str">
        <f t="shared" ca="1" si="163"/>
        <v/>
      </c>
      <c r="H898" s="30"/>
      <c r="I898" s="30"/>
      <c r="J898" s="31"/>
      <c r="K898" s="31" t="str">
        <f t="shared" ca="1" si="166"/>
        <v/>
      </c>
      <c r="L898" s="168" t="str">
        <f t="shared" ca="1" si="167"/>
        <v/>
      </c>
      <c r="M898" s="169" t="str">
        <f t="shared" ca="1" si="168"/>
        <v/>
      </c>
      <c r="N898" s="170" t="str">
        <f t="shared" ca="1" si="169"/>
        <v/>
      </c>
    </row>
    <row r="899" spans="1:14" x14ac:dyDescent="0.25">
      <c r="A899" s="15">
        <f t="shared" ca="1" si="174"/>
        <v>0</v>
      </c>
      <c r="B899" s="16">
        <f t="shared" ca="1" si="174"/>
        <v>0</v>
      </c>
      <c r="C899" s="127" t="str">
        <f t="shared" ca="1" si="164"/>
        <v/>
      </c>
      <c r="D899" s="17" t="str">
        <f t="shared" ca="1" si="171"/>
        <v/>
      </c>
      <c r="E899" s="172" t="str">
        <f t="shared" ca="1" si="165"/>
        <v/>
      </c>
      <c r="F899" s="130" t="str">
        <f t="shared" ca="1" si="170"/>
        <v/>
      </c>
      <c r="G899" s="130" t="str">
        <f t="shared" ca="1" si="163"/>
        <v/>
      </c>
      <c r="H899" s="30"/>
      <c r="I899" s="30"/>
      <c r="J899" s="31"/>
      <c r="K899" s="31" t="str">
        <f t="shared" ca="1" si="166"/>
        <v/>
      </c>
      <c r="L899" s="168" t="str">
        <f t="shared" ca="1" si="167"/>
        <v/>
      </c>
      <c r="M899" s="169" t="str">
        <f t="shared" ca="1" si="168"/>
        <v/>
      </c>
      <c r="N899" s="170" t="str">
        <f t="shared" ca="1" si="169"/>
        <v/>
      </c>
    </row>
    <row r="900" spans="1:14" x14ac:dyDescent="0.25">
      <c r="A900" s="15">
        <f t="shared" ca="1" si="174"/>
        <v>0</v>
      </c>
      <c r="B900" s="16">
        <f t="shared" ca="1" si="174"/>
        <v>0</v>
      </c>
      <c r="C900" s="127" t="str">
        <f t="shared" ca="1" si="164"/>
        <v/>
      </c>
      <c r="D900" s="17" t="str">
        <f t="shared" ca="1" si="171"/>
        <v/>
      </c>
      <c r="E900" s="172" t="str">
        <f t="shared" ca="1" si="165"/>
        <v/>
      </c>
      <c r="F900" s="130" t="str">
        <f t="shared" ca="1" si="170"/>
        <v/>
      </c>
      <c r="G900" s="130" t="str">
        <f t="shared" ca="1" si="163"/>
        <v/>
      </c>
      <c r="H900" s="30"/>
      <c r="I900" s="30"/>
      <c r="J900" s="31"/>
      <c r="K900" s="31" t="str">
        <f t="shared" ca="1" si="166"/>
        <v/>
      </c>
      <c r="L900" s="168" t="str">
        <f t="shared" ca="1" si="167"/>
        <v/>
      </c>
      <c r="M900" s="169" t="str">
        <f t="shared" ca="1" si="168"/>
        <v/>
      </c>
      <c r="N900" s="170" t="str">
        <f t="shared" ca="1" si="169"/>
        <v/>
      </c>
    </row>
    <row r="901" spans="1:14" x14ac:dyDescent="0.25">
      <c r="A901" s="15">
        <f t="shared" ca="1" si="174"/>
        <v>0</v>
      </c>
      <c r="B901" s="16">
        <f t="shared" ca="1" si="174"/>
        <v>0</v>
      </c>
      <c r="C901" s="127" t="str">
        <f t="shared" ca="1" si="164"/>
        <v/>
      </c>
      <c r="D901" s="17" t="str">
        <f t="shared" ca="1" si="171"/>
        <v/>
      </c>
      <c r="E901" s="172" t="str">
        <f t="shared" ca="1" si="165"/>
        <v/>
      </c>
      <c r="F901" s="130" t="str">
        <f t="shared" ca="1" si="170"/>
        <v/>
      </c>
      <c r="G901" s="130" t="str">
        <f t="shared" ca="1" si="163"/>
        <v/>
      </c>
      <c r="H901" s="30"/>
      <c r="I901" s="30"/>
      <c r="J901" s="31"/>
      <c r="K901" s="31" t="str">
        <f t="shared" ca="1" si="166"/>
        <v/>
      </c>
      <c r="L901" s="168" t="str">
        <f t="shared" ca="1" si="167"/>
        <v/>
      </c>
      <c r="M901" s="169" t="str">
        <f t="shared" ca="1" si="168"/>
        <v/>
      </c>
      <c r="N901" s="170" t="str">
        <f t="shared" ca="1" si="169"/>
        <v/>
      </c>
    </row>
    <row r="902" spans="1:14" x14ac:dyDescent="0.25">
      <c r="A902" s="15">
        <f t="shared" ca="1" si="174"/>
        <v>0</v>
      </c>
      <c r="B902" s="16">
        <f t="shared" ca="1" si="174"/>
        <v>0</v>
      </c>
      <c r="C902" s="127" t="str">
        <f t="shared" ca="1" si="164"/>
        <v/>
      </c>
      <c r="D902" s="17" t="str">
        <f t="shared" ca="1" si="171"/>
        <v/>
      </c>
      <c r="E902" s="172" t="str">
        <f t="shared" ca="1" si="165"/>
        <v/>
      </c>
      <c r="F902" s="130" t="str">
        <f t="shared" ca="1" si="170"/>
        <v/>
      </c>
      <c r="G902" s="130" t="str">
        <f t="shared" ref="G902:G965" ca="1" si="175">IF(A902&lt;&gt;0,CONCATENATE(A902,IF(B902=0,"",B902)),"")</f>
        <v/>
      </c>
      <c r="H902" s="30"/>
      <c r="I902" s="30"/>
      <c r="J902" s="31"/>
      <c r="K902" s="31" t="str">
        <f t="shared" ca="1" si="166"/>
        <v/>
      </c>
      <c r="L902" s="168" t="str">
        <f t="shared" ca="1" si="167"/>
        <v/>
      </c>
      <c r="M902" s="169" t="str">
        <f t="shared" ca="1" si="168"/>
        <v/>
      </c>
      <c r="N902" s="170" t="str">
        <f t="shared" ca="1" si="169"/>
        <v/>
      </c>
    </row>
    <row r="903" spans="1:14" x14ac:dyDescent="0.25">
      <c r="A903" s="15">
        <f t="shared" ca="1" si="174"/>
        <v>0</v>
      </c>
      <c r="B903" s="16">
        <f t="shared" ca="1" si="174"/>
        <v>0</v>
      </c>
      <c r="C903" s="127" t="str">
        <f t="shared" ref="C903:C966" ca="1" si="176">IF(A903=0,"",IF(H903&lt;&gt;"",H903,IF(K903=not,not,IF(L903=not,not,IF(AND(M903&lt;&gt;0,M903&lt;&gt;"",M903&lt;&gt;not),IF(NOT(ISERROR(FIND("/",M903,1))),LEFT(M903,FIND("/",M903,1)-1),M903),IF(NOT(ISERROR(FIND("/",N903,1))),LEFT(N903,FIND("/",N903,1)-1),N903))))))</f>
        <v/>
      </c>
      <c r="D903" s="17" t="str">
        <f t="shared" ca="1" si="171"/>
        <v/>
      </c>
      <c r="E903" s="172" t="str">
        <f t="shared" ref="E903:E966" ca="1" si="177">IF(AND(C903&lt;&gt;"",C903&lt;&gt;not,C903&lt;&gt;0),HYPERLINK(CONCATENATE(link4x0,IFERROR(VLOOKUP(C903,Entity,2,FALSE),""),link_Entity,LOWER(C903),".htm"),"&gt;&gt;"),"")</f>
        <v/>
      </c>
      <c r="F903" s="130" t="str">
        <f t="shared" ca="1" si="170"/>
        <v/>
      </c>
      <c r="G903" s="130" t="str">
        <f t="shared" ca="1" si="175"/>
        <v/>
      </c>
      <c r="H903" s="30"/>
      <c r="I903" s="30"/>
      <c r="J903" s="31"/>
      <c r="K903" s="31" t="str">
        <f t="shared" ref="K903:K966" ca="1" si="178">IF(AND(K902=not,A903=A902),not,IF(J903=not,not,""))</f>
        <v/>
      </c>
      <c r="L903" s="168" t="str">
        <f t="shared" ref="L903:L966" ca="1" si="179">IFERROR(VLOOKUP(A903,exp_pre_sel,HLOOKUP(pre_sel_cat,exp_pre_sel,2,FALSE),FALSE),"")</f>
        <v/>
      </c>
      <c r="M903" s="169" t="str">
        <f t="shared" ref="M903:M966" ca="1" si="180">IFERROR(CONCATENATE(VLOOKUP($G903,Export_DRS,4,FALSE),IF(VLOOKUP($G903,Export_DRS,5,FALSE)&lt;&gt;"",CONCATENATE("/",VLOOKUP($G903,Export_DRS,5,FALSE)),"")),IF(AND(Export_DRS_andSub=yes,$A903=$A902),IF(M902=0,VLOOKUP(A903,A:N,10,FALSE),M902),""))</f>
        <v/>
      </c>
      <c r="N903" s="170" t="str">
        <f t="shared" ref="N903:N966" ca="1" si="181">IFERROR(CONCATENATE(VLOOKUP($G903,Export_AIA,4,FALSE),IF(VLOOKUP($G903,Export_AIA,5,FALSE)&lt;&gt;"",CONCATENATE("/",VLOOKUP($G903,Export_AIA,5,FALSE)),"")),IF(AND(Export_AIA_andSub=yes,$A903=$A902),IF(N902=0,VLOOKUP(A903,A:N,10,FALSE),N902),""))</f>
        <v/>
      </c>
    </row>
    <row r="904" spans="1:14" x14ac:dyDescent="0.25">
      <c r="A904" s="15">
        <f t="shared" ca="1" si="174"/>
        <v>0</v>
      </c>
      <c r="B904" s="16">
        <f t="shared" ca="1" si="174"/>
        <v>0</v>
      </c>
      <c r="C904" s="127" t="str">
        <f t="shared" ca="1" si="176"/>
        <v/>
      </c>
      <c r="D904" s="17" t="str">
        <f t="shared" ca="1" si="171"/>
        <v/>
      </c>
      <c r="E904" s="172" t="str">
        <f t="shared" ca="1" si="177"/>
        <v/>
      </c>
      <c r="F904" s="130" t="str">
        <f t="shared" ref="F904:F967" ca="1" si="182">CONCATENATE(C904,IF(D904&lt;&gt;"",CONCATENATE("/",D904),""),"")</f>
        <v/>
      </c>
      <c r="G904" s="130" t="str">
        <f t="shared" ca="1" si="175"/>
        <v/>
      </c>
      <c r="H904" s="30"/>
      <c r="I904" s="30"/>
      <c r="J904" s="31"/>
      <c r="K904" s="31" t="str">
        <f t="shared" ca="1" si="178"/>
        <v/>
      </c>
      <c r="L904" s="168" t="str">
        <f t="shared" ca="1" si="179"/>
        <v/>
      </c>
      <c r="M904" s="169" t="str">
        <f t="shared" ca="1" si="180"/>
        <v/>
      </c>
      <c r="N904" s="170" t="str">
        <f t="shared" ca="1" si="181"/>
        <v/>
      </c>
    </row>
    <row r="905" spans="1:14" x14ac:dyDescent="0.25">
      <c r="A905" s="15">
        <f t="shared" ca="1" si="174"/>
        <v>0</v>
      </c>
      <c r="B905" s="16">
        <f t="shared" ca="1" si="174"/>
        <v>0</v>
      </c>
      <c r="C905" s="127" t="str">
        <f t="shared" ca="1" si="176"/>
        <v/>
      </c>
      <c r="D905" s="17" t="str">
        <f t="shared" ref="D905:D968" ca="1" si="183">IF(I905&lt;&gt;"",I905,IF(NOT(ISERROR(FIND("/",M905,1))),RIGHT(M905,LEN(M905)-FIND("/",M905,1)),IF(AND(M905="",NOT(ISERROR(FIND("/",N905,1)))),RIGHT(N905,LEN(N905)-FIND("/",N905,1)),"")))</f>
        <v/>
      </c>
      <c r="E905" s="172" t="str">
        <f t="shared" ca="1" si="177"/>
        <v/>
      </c>
      <c r="F905" s="130" t="str">
        <f t="shared" ca="1" si="182"/>
        <v/>
      </c>
      <c r="G905" s="130" t="str">
        <f t="shared" ca="1" si="175"/>
        <v/>
      </c>
      <c r="H905" s="30"/>
      <c r="I905" s="30"/>
      <c r="J905" s="31"/>
      <c r="K905" s="31" t="str">
        <f t="shared" ca="1" si="178"/>
        <v/>
      </c>
      <c r="L905" s="168" t="str">
        <f t="shared" ca="1" si="179"/>
        <v/>
      </c>
      <c r="M905" s="169" t="str">
        <f t="shared" ca="1" si="180"/>
        <v/>
      </c>
      <c r="N905" s="170" t="str">
        <f t="shared" ca="1" si="181"/>
        <v/>
      </c>
    </row>
    <row r="906" spans="1:14" x14ac:dyDescent="0.25">
      <c r="A906" s="15">
        <f t="shared" ca="1" si="174"/>
        <v>0</v>
      </c>
      <c r="B906" s="16">
        <f t="shared" ca="1" si="174"/>
        <v>0</v>
      </c>
      <c r="C906" s="127" t="str">
        <f t="shared" ca="1" si="176"/>
        <v/>
      </c>
      <c r="D906" s="17" t="str">
        <f t="shared" ca="1" si="183"/>
        <v/>
      </c>
      <c r="E906" s="172" t="str">
        <f t="shared" ca="1" si="177"/>
        <v/>
      </c>
      <c r="F906" s="130" t="str">
        <f t="shared" ca="1" si="182"/>
        <v/>
      </c>
      <c r="G906" s="130" t="str">
        <f t="shared" ca="1" si="175"/>
        <v/>
      </c>
      <c r="H906" s="30"/>
      <c r="I906" s="30"/>
      <c r="J906" s="31"/>
      <c r="K906" s="31" t="str">
        <f t="shared" ca="1" si="178"/>
        <v/>
      </c>
      <c r="L906" s="168" t="str">
        <f t="shared" ca="1" si="179"/>
        <v/>
      </c>
      <c r="M906" s="169" t="str">
        <f t="shared" ca="1" si="180"/>
        <v/>
      </c>
      <c r="N906" s="170" t="str">
        <f t="shared" ca="1" si="181"/>
        <v/>
      </c>
    </row>
    <row r="907" spans="1:14" x14ac:dyDescent="0.25">
      <c r="A907" s="15">
        <f t="shared" ref="A907:B926" ca="1" si="184">INDIRECT(ADDRESS(ROW(),COLUMN(),1,1,exp_user),TRUE)</f>
        <v>0</v>
      </c>
      <c r="B907" s="16">
        <f t="shared" ca="1" si="184"/>
        <v>0</v>
      </c>
      <c r="C907" s="127" t="str">
        <f t="shared" ca="1" si="176"/>
        <v/>
      </c>
      <c r="D907" s="17" t="str">
        <f t="shared" ca="1" si="183"/>
        <v/>
      </c>
      <c r="E907" s="172" t="str">
        <f t="shared" ca="1" si="177"/>
        <v/>
      </c>
      <c r="F907" s="130" t="str">
        <f t="shared" ca="1" si="182"/>
        <v/>
      </c>
      <c r="G907" s="130" t="str">
        <f t="shared" ca="1" si="175"/>
        <v/>
      </c>
      <c r="H907" s="30"/>
      <c r="I907" s="30"/>
      <c r="J907" s="31"/>
      <c r="K907" s="31" t="str">
        <f t="shared" ca="1" si="178"/>
        <v/>
      </c>
      <c r="L907" s="168" t="str">
        <f t="shared" ca="1" si="179"/>
        <v/>
      </c>
      <c r="M907" s="169" t="str">
        <f t="shared" ca="1" si="180"/>
        <v/>
      </c>
      <c r="N907" s="170" t="str">
        <f t="shared" ca="1" si="181"/>
        <v/>
      </c>
    </row>
    <row r="908" spans="1:14" x14ac:dyDescent="0.25">
      <c r="A908" s="15">
        <f t="shared" ca="1" si="184"/>
        <v>0</v>
      </c>
      <c r="B908" s="16">
        <f t="shared" ca="1" si="184"/>
        <v>0</v>
      </c>
      <c r="C908" s="127" t="str">
        <f t="shared" ca="1" si="176"/>
        <v/>
      </c>
      <c r="D908" s="17" t="str">
        <f t="shared" ca="1" si="183"/>
        <v/>
      </c>
      <c r="E908" s="172" t="str">
        <f t="shared" ca="1" si="177"/>
        <v/>
      </c>
      <c r="F908" s="130" t="str">
        <f t="shared" ca="1" si="182"/>
        <v/>
      </c>
      <c r="G908" s="130" t="str">
        <f t="shared" ca="1" si="175"/>
        <v/>
      </c>
      <c r="H908" s="30"/>
      <c r="I908" s="30"/>
      <c r="J908" s="31"/>
      <c r="K908" s="31" t="str">
        <f t="shared" ca="1" si="178"/>
        <v/>
      </c>
      <c r="L908" s="168" t="str">
        <f t="shared" ca="1" si="179"/>
        <v/>
      </c>
      <c r="M908" s="169" t="str">
        <f t="shared" ca="1" si="180"/>
        <v/>
      </c>
      <c r="N908" s="170" t="str">
        <f t="shared" ca="1" si="181"/>
        <v/>
      </c>
    </row>
    <row r="909" spans="1:14" x14ac:dyDescent="0.25">
      <c r="A909" s="15">
        <f t="shared" ca="1" si="184"/>
        <v>0</v>
      </c>
      <c r="B909" s="16">
        <f t="shared" ca="1" si="184"/>
        <v>0</v>
      </c>
      <c r="C909" s="127" t="str">
        <f t="shared" ca="1" si="176"/>
        <v/>
      </c>
      <c r="D909" s="17" t="str">
        <f t="shared" ca="1" si="183"/>
        <v/>
      </c>
      <c r="E909" s="172" t="str">
        <f t="shared" ca="1" si="177"/>
        <v/>
      </c>
      <c r="F909" s="130" t="str">
        <f t="shared" ca="1" si="182"/>
        <v/>
      </c>
      <c r="G909" s="130" t="str">
        <f t="shared" ca="1" si="175"/>
        <v/>
      </c>
      <c r="H909" s="30"/>
      <c r="I909" s="30"/>
      <c r="J909" s="31"/>
      <c r="K909" s="31" t="str">
        <f t="shared" ca="1" si="178"/>
        <v/>
      </c>
      <c r="L909" s="168" t="str">
        <f t="shared" ca="1" si="179"/>
        <v/>
      </c>
      <c r="M909" s="169" t="str">
        <f t="shared" ca="1" si="180"/>
        <v/>
      </c>
      <c r="N909" s="170" t="str">
        <f t="shared" ca="1" si="181"/>
        <v/>
      </c>
    </row>
    <row r="910" spans="1:14" x14ac:dyDescent="0.25">
      <c r="A910" s="15">
        <f t="shared" ca="1" si="184"/>
        <v>0</v>
      </c>
      <c r="B910" s="16">
        <f t="shared" ca="1" si="184"/>
        <v>0</v>
      </c>
      <c r="C910" s="127" t="str">
        <f t="shared" ca="1" si="176"/>
        <v/>
      </c>
      <c r="D910" s="17" t="str">
        <f t="shared" ca="1" si="183"/>
        <v/>
      </c>
      <c r="E910" s="172" t="str">
        <f t="shared" ca="1" si="177"/>
        <v/>
      </c>
      <c r="F910" s="130" t="str">
        <f t="shared" ca="1" si="182"/>
        <v/>
      </c>
      <c r="G910" s="130" t="str">
        <f t="shared" ca="1" si="175"/>
        <v/>
      </c>
      <c r="H910" s="30"/>
      <c r="I910" s="30"/>
      <c r="J910" s="31"/>
      <c r="K910" s="31" t="str">
        <f t="shared" ca="1" si="178"/>
        <v/>
      </c>
      <c r="L910" s="168" t="str">
        <f t="shared" ca="1" si="179"/>
        <v/>
      </c>
      <c r="M910" s="169" t="str">
        <f t="shared" ca="1" si="180"/>
        <v/>
      </c>
      <c r="N910" s="170" t="str">
        <f t="shared" ca="1" si="181"/>
        <v/>
      </c>
    </row>
    <row r="911" spans="1:14" x14ac:dyDescent="0.25">
      <c r="A911" s="15">
        <f t="shared" ca="1" si="184"/>
        <v>0</v>
      </c>
      <c r="B911" s="16">
        <f t="shared" ca="1" si="184"/>
        <v>0</v>
      </c>
      <c r="C911" s="127" t="str">
        <f t="shared" ca="1" si="176"/>
        <v/>
      </c>
      <c r="D911" s="17" t="str">
        <f t="shared" ca="1" si="183"/>
        <v/>
      </c>
      <c r="E911" s="172" t="str">
        <f t="shared" ca="1" si="177"/>
        <v/>
      </c>
      <c r="F911" s="130" t="str">
        <f t="shared" ca="1" si="182"/>
        <v/>
      </c>
      <c r="G911" s="130" t="str">
        <f t="shared" ca="1" si="175"/>
        <v/>
      </c>
      <c r="H911" s="30"/>
      <c r="I911" s="30"/>
      <c r="J911" s="31"/>
      <c r="K911" s="31" t="str">
        <f t="shared" ca="1" si="178"/>
        <v/>
      </c>
      <c r="L911" s="168" t="str">
        <f t="shared" ca="1" si="179"/>
        <v/>
      </c>
      <c r="M911" s="169" t="str">
        <f t="shared" ca="1" si="180"/>
        <v/>
      </c>
      <c r="N911" s="170" t="str">
        <f t="shared" ca="1" si="181"/>
        <v/>
      </c>
    </row>
    <row r="912" spans="1:14" x14ac:dyDescent="0.25">
      <c r="A912" s="15">
        <f t="shared" ca="1" si="184"/>
        <v>0</v>
      </c>
      <c r="B912" s="16">
        <f t="shared" ca="1" si="184"/>
        <v>0</v>
      </c>
      <c r="C912" s="127" t="str">
        <f t="shared" ca="1" si="176"/>
        <v/>
      </c>
      <c r="D912" s="17" t="str">
        <f t="shared" ca="1" si="183"/>
        <v/>
      </c>
      <c r="E912" s="172" t="str">
        <f t="shared" ca="1" si="177"/>
        <v/>
      </c>
      <c r="F912" s="130" t="str">
        <f t="shared" ca="1" si="182"/>
        <v/>
      </c>
      <c r="G912" s="130" t="str">
        <f t="shared" ca="1" si="175"/>
        <v/>
      </c>
      <c r="H912" s="30"/>
      <c r="I912" s="30"/>
      <c r="J912" s="31"/>
      <c r="K912" s="31" t="str">
        <f t="shared" ca="1" si="178"/>
        <v/>
      </c>
      <c r="L912" s="168" t="str">
        <f t="shared" ca="1" si="179"/>
        <v/>
      </c>
      <c r="M912" s="169" t="str">
        <f t="shared" ca="1" si="180"/>
        <v/>
      </c>
      <c r="N912" s="170" t="str">
        <f t="shared" ca="1" si="181"/>
        <v/>
      </c>
    </row>
    <row r="913" spans="1:14" x14ac:dyDescent="0.25">
      <c r="A913" s="15">
        <f t="shared" ca="1" si="184"/>
        <v>0</v>
      </c>
      <c r="B913" s="16">
        <f t="shared" ca="1" si="184"/>
        <v>0</v>
      </c>
      <c r="C913" s="127" t="str">
        <f t="shared" ca="1" si="176"/>
        <v/>
      </c>
      <c r="D913" s="17" t="str">
        <f t="shared" ca="1" si="183"/>
        <v/>
      </c>
      <c r="E913" s="172" t="str">
        <f t="shared" ca="1" si="177"/>
        <v/>
      </c>
      <c r="F913" s="130" t="str">
        <f t="shared" ca="1" si="182"/>
        <v/>
      </c>
      <c r="G913" s="130" t="str">
        <f t="shared" ca="1" si="175"/>
        <v/>
      </c>
      <c r="H913" s="30"/>
      <c r="I913" s="30"/>
      <c r="J913" s="31"/>
      <c r="K913" s="31" t="str">
        <f t="shared" ca="1" si="178"/>
        <v/>
      </c>
      <c r="L913" s="168" t="str">
        <f t="shared" ca="1" si="179"/>
        <v/>
      </c>
      <c r="M913" s="169" t="str">
        <f t="shared" ca="1" si="180"/>
        <v/>
      </c>
      <c r="N913" s="170" t="str">
        <f t="shared" ca="1" si="181"/>
        <v/>
      </c>
    </row>
    <row r="914" spans="1:14" x14ac:dyDescent="0.25">
      <c r="A914" s="15">
        <f t="shared" ca="1" si="184"/>
        <v>0</v>
      </c>
      <c r="B914" s="16">
        <f t="shared" ca="1" si="184"/>
        <v>0</v>
      </c>
      <c r="C914" s="127" t="str">
        <f t="shared" ca="1" si="176"/>
        <v/>
      </c>
      <c r="D914" s="17" t="str">
        <f t="shared" ca="1" si="183"/>
        <v/>
      </c>
      <c r="E914" s="172" t="str">
        <f t="shared" ca="1" si="177"/>
        <v/>
      </c>
      <c r="F914" s="130" t="str">
        <f t="shared" ca="1" si="182"/>
        <v/>
      </c>
      <c r="G914" s="130" t="str">
        <f t="shared" ca="1" si="175"/>
        <v/>
      </c>
      <c r="H914" s="30"/>
      <c r="I914" s="30"/>
      <c r="J914" s="31"/>
      <c r="K914" s="31" t="str">
        <f t="shared" ca="1" si="178"/>
        <v/>
      </c>
      <c r="L914" s="168" t="str">
        <f t="shared" ca="1" si="179"/>
        <v/>
      </c>
      <c r="M914" s="169" t="str">
        <f t="shared" ca="1" si="180"/>
        <v/>
      </c>
      <c r="N914" s="170" t="str">
        <f t="shared" ca="1" si="181"/>
        <v/>
      </c>
    </row>
    <row r="915" spans="1:14" x14ac:dyDescent="0.25">
      <c r="A915" s="15">
        <f t="shared" ca="1" si="184"/>
        <v>0</v>
      </c>
      <c r="B915" s="16">
        <f t="shared" ca="1" si="184"/>
        <v>0</v>
      </c>
      <c r="C915" s="127" t="str">
        <f t="shared" ca="1" si="176"/>
        <v/>
      </c>
      <c r="D915" s="17" t="str">
        <f t="shared" ca="1" si="183"/>
        <v/>
      </c>
      <c r="E915" s="172" t="str">
        <f t="shared" ca="1" si="177"/>
        <v/>
      </c>
      <c r="F915" s="130" t="str">
        <f t="shared" ca="1" si="182"/>
        <v/>
      </c>
      <c r="G915" s="130" t="str">
        <f t="shared" ca="1" si="175"/>
        <v/>
      </c>
      <c r="H915" s="30"/>
      <c r="I915" s="30"/>
      <c r="J915" s="31"/>
      <c r="K915" s="31" t="str">
        <f t="shared" ca="1" si="178"/>
        <v/>
      </c>
      <c r="L915" s="168" t="str">
        <f t="shared" ca="1" si="179"/>
        <v/>
      </c>
      <c r="M915" s="169" t="str">
        <f t="shared" ca="1" si="180"/>
        <v/>
      </c>
      <c r="N915" s="170" t="str">
        <f t="shared" ca="1" si="181"/>
        <v/>
      </c>
    </row>
    <row r="916" spans="1:14" x14ac:dyDescent="0.25">
      <c r="A916" s="15">
        <f t="shared" ca="1" si="184"/>
        <v>0</v>
      </c>
      <c r="B916" s="16">
        <f t="shared" ca="1" si="184"/>
        <v>0</v>
      </c>
      <c r="C916" s="127" t="str">
        <f t="shared" ca="1" si="176"/>
        <v/>
      </c>
      <c r="D916" s="17" t="str">
        <f t="shared" ca="1" si="183"/>
        <v/>
      </c>
      <c r="E916" s="172" t="str">
        <f t="shared" ca="1" si="177"/>
        <v/>
      </c>
      <c r="F916" s="130" t="str">
        <f t="shared" ca="1" si="182"/>
        <v/>
      </c>
      <c r="G916" s="130" t="str">
        <f t="shared" ca="1" si="175"/>
        <v/>
      </c>
      <c r="H916" s="30"/>
      <c r="I916" s="30"/>
      <c r="J916" s="31"/>
      <c r="K916" s="31" t="str">
        <f t="shared" ca="1" si="178"/>
        <v/>
      </c>
      <c r="L916" s="168" t="str">
        <f t="shared" ca="1" si="179"/>
        <v/>
      </c>
      <c r="M916" s="169" t="str">
        <f t="shared" ca="1" si="180"/>
        <v/>
      </c>
      <c r="N916" s="170" t="str">
        <f t="shared" ca="1" si="181"/>
        <v/>
      </c>
    </row>
    <row r="917" spans="1:14" x14ac:dyDescent="0.25">
      <c r="A917" s="15">
        <f t="shared" ca="1" si="184"/>
        <v>0</v>
      </c>
      <c r="B917" s="16">
        <f t="shared" ca="1" si="184"/>
        <v>0</v>
      </c>
      <c r="C917" s="127" t="str">
        <f t="shared" ca="1" si="176"/>
        <v/>
      </c>
      <c r="D917" s="17" t="str">
        <f t="shared" ca="1" si="183"/>
        <v/>
      </c>
      <c r="E917" s="172" t="str">
        <f t="shared" ca="1" si="177"/>
        <v/>
      </c>
      <c r="F917" s="130" t="str">
        <f t="shared" ca="1" si="182"/>
        <v/>
      </c>
      <c r="G917" s="130" t="str">
        <f t="shared" ca="1" si="175"/>
        <v/>
      </c>
      <c r="H917" s="30"/>
      <c r="I917" s="30"/>
      <c r="J917" s="31"/>
      <c r="K917" s="31" t="str">
        <f t="shared" ca="1" si="178"/>
        <v/>
      </c>
      <c r="L917" s="168" t="str">
        <f t="shared" ca="1" si="179"/>
        <v/>
      </c>
      <c r="M917" s="169" t="str">
        <f t="shared" ca="1" si="180"/>
        <v/>
      </c>
      <c r="N917" s="170" t="str">
        <f t="shared" ca="1" si="181"/>
        <v/>
      </c>
    </row>
    <row r="918" spans="1:14" x14ac:dyDescent="0.25">
      <c r="A918" s="15">
        <f t="shared" ca="1" si="184"/>
        <v>0</v>
      </c>
      <c r="B918" s="16">
        <f t="shared" ca="1" si="184"/>
        <v>0</v>
      </c>
      <c r="C918" s="127" t="str">
        <f t="shared" ca="1" si="176"/>
        <v/>
      </c>
      <c r="D918" s="17" t="str">
        <f t="shared" ca="1" si="183"/>
        <v/>
      </c>
      <c r="E918" s="172" t="str">
        <f t="shared" ca="1" si="177"/>
        <v/>
      </c>
      <c r="F918" s="130" t="str">
        <f t="shared" ca="1" si="182"/>
        <v/>
      </c>
      <c r="G918" s="130" t="str">
        <f t="shared" ca="1" si="175"/>
        <v/>
      </c>
      <c r="H918" s="30"/>
      <c r="I918" s="30"/>
      <c r="J918" s="31"/>
      <c r="K918" s="31" t="str">
        <f t="shared" ca="1" si="178"/>
        <v/>
      </c>
      <c r="L918" s="168" t="str">
        <f t="shared" ca="1" si="179"/>
        <v/>
      </c>
      <c r="M918" s="169" t="str">
        <f t="shared" ca="1" si="180"/>
        <v/>
      </c>
      <c r="N918" s="170" t="str">
        <f t="shared" ca="1" si="181"/>
        <v/>
      </c>
    </row>
    <row r="919" spans="1:14" x14ac:dyDescent="0.25">
      <c r="A919" s="15">
        <f t="shared" ca="1" si="184"/>
        <v>0</v>
      </c>
      <c r="B919" s="16">
        <f t="shared" ca="1" si="184"/>
        <v>0</v>
      </c>
      <c r="C919" s="127" t="str">
        <f t="shared" ca="1" si="176"/>
        <v/>
      </c>
      <c r="D919" s="17" t="str">
        <f t="shared" ca="1" si="183"/>
        <v/>
      </c>
      <c r="E919" s="172" t="str">
        <f t="shared" ca="1" si="177"/>
        <v/>
      </c>
      <c r="F919" s="130" t="str">
        <f t="shared" ca="1" si="182"/>
        <v/>
      </c>
      <c r="G919" s="130" t="str">
        <f t="shared" ca="1" si="175"/>
        <v/>
      </c>
      <c r="H919" s="30"/>
      <c r="I919" s="30"/>
      <c r="J919" s="31"/>
      <c r="K919" s="31" t="str">
        <f t="shared" ca="1" si="178"/>
        <v/>
      </c>
      <c r="L919" s="168" t="str">
        <f t="shared" ca="1" si="179"/>
        <v/>
      </c>
      <c r="M919" s="169" t="str">
        <f t="shared" ca="1" si="180"/>
        <v/>
      </c>
      <c r="N919" s="170" t="str">
        <f t="shared" ca="1" si="181"/>
        <v/>
      </c>
    </row>
    <row r="920" spans="1:14" x14ac:dyDescent="0.25">
      <c r="A920" s="15">
        <f t="shared" ca="1" si="184"/>
        <v>0</v>
      </c>
      <c r="B920" s="16">
        <f t="shared" ca="1" si="184"/>
        <v>0</v>
      </c>
      <c r="C920" s="127" t="str">
        <f t="shared" ca="1" si="176"/>
        <v/>
      </c>
      <c r="D920" s="17" t="str">
        <f t="shared" ca="1" si="183"/>
        <v/>
      </c>
      <c r="E920" s="172" t="str">
        <f t="shared" ca="1" si="177"/>
        <v/>
      </c>
      <c r="F920" s="130" t="str">
        <f t="shared" ca="1" si="182"/>
        <v/>
      </c>
      <c r="G920" s="130" t="str">
        <f t="shared" ca="1" si="175"/>
        <v/>
      </c>
      <c r="H920" s="30"/>
      <c r="I920" s="30"/>
      <c r="J920" s="31"/>
      <c r="K920" s="31" t="str">
        <f t="shared" ca="1" si="178"/>
        <v/>
      </c>
      <c r="L920" s="168" t="str">
        <f t="shared" ca="1" si="179"/>
        <v/>
      </c>
      <c r="M920" s="169" t="str">
        <f t="shared" ca="1" si="180"/>
        <v/>
      </c>
      <c r="N920" s="170" t="str">
        <f t="shared" ca="1" si="181"/>
        <v/>
      </c>
    </row>
    <row r="921" spans="1:14" x14ac:dyDescent="0.25">
      <c r="A921" s="15">
        <f t="shared" ca="1" si="184"/>
        <v>0</v>
      </c>
      <c r="B921" s="16">
        <f t="shared" ca="1" si="184"/>
        <v>0</v>
      </c>
      <c r="C921" s="127" t="str">
        <f t="shared" ca="1" si="176"/>
        <v/>
      </c>
      <c r="D921" s="17" t="str">
        <f t="shared" ca="1" si="183"/>
        <v/>
      </c>
      <c r="E921" s="172" t="str">
        <f t="shared" ca="1" si="177"/>
        <v/>
      </c>
      <c r="F921" s="130" t="str">
        <f t="shared" ca="1" si="182"/>
        <v/>
      </c>
      <c r="G921" s="130" t="str">
        <f t="shared" ca="1" si="175"/>
        <v/>
      </c>
      <c r="H921" s="30"/>
      <c r="I921" s="30"/>
      <c r="J921" s="31"/>
      <c r="K921" s="31" t="str">
        <f t="shared" ca="1" si="178"/>
        <v/>
      </c>
      <c r="L921" s="168" t="str">
        <f t="shared" ca="1" si="179"/>
        <v/>
      </c>
      <c r="M921" s="169" t="str">
        <f t="shared" ca="1" si="180"/>
        <v/>
      </c>
      <c r="N921" s="170" t="str">
        <f t="shared" ca="1" si="181"/>
        <v/>
      </c>
    </row>
    <row r="922" spans="1:14" x14ac:dyDescent="0.25">
      <c r="A922" s="15">
        <f t="shared" ca="1" si="184"/>
        <v>0</v>
      </c>
      <c r="B922" s="16">
        <f t="shared" ca="1" si="184"/>
        <v>0</v>
      </c>
      <c r="C922" s="127" t="str">
        <f t="shared" ca="1" si="176"/>
        <v/>
      </c>
      <c r="D922" s="17" t="str">
        <f t="shared" ca="1" si="183"/>
        <v/>
      </c>
      <c r="E922" s="172" t="str">
        <f t="shared" ca="1" si="177"/>
        <v/>
      </c>
      <c r="F922" s="130" t="str">
        <f t="shared" ca="1" si="182"/>
        <v/>
      </c>
      <c r="G922" s="130" t="str">
        <f t="shared" ca="1" si="175"/>
        <v/>
      </c>
      <c r="H922" s="30"/>
      <c r="I922" s="30"/>
      <c r="J922" s="31"/>
      <c r="K922" s="31" t="str">
        <f t="shared" ca="1" si="178"/>
        <v/>
      </c>
      <c r="L922" s="168" t="str">
        <f t="shared" ca="1" si="179"/>
        <v/>
      </c>
      <c r="M922" s="169" t="str">
        <f t="shared" ca="1" si="180"/>
        <v/>
      </c>
      <c r="N922" s="170" t="str">
        <f t="shared" ca="1" si="181"/>
        <v/>
      </c>
    </row>
    <row r="923" spans="1:14" x14ac:dyDescent="0.25">
      <c r="A923" s="15">
        <f t="shared" ca="1" si="184"/>
        <v>0</v>
      </c>
      <c r="B923" s="16">
        <f t="shared" ca="1" si="184"/>
        <v>0</v>
      </c>
      <c r="C923" s="127" t="str">
        <f t="shared" ca="1" si="176"/>
        <v/>
      </c>
      <c r="D923" s="17" t="str">
        <f t="shared" ca="1" si="183"/>
        <v/>
      </c>
      <c r="E923" s="172" t="str">
        <f t="shared" ca="1" si="177"/>
        <v/>
      </c>
      <c r="F923" s="130" t="str">
        <f t="shared" ca="1" si="182"/>
        <v/>
      </c>
      <c r="G923" s="130" t="str">
        <f t="shared" ca="1" si="175"/>
        <v/>
      </c>
      <c r="H923" s="30"/>
      <c r="I923" s="30"/>
      <c r="J923" s="31"/>
      <c r="K923" s="31" t="str">
        <f t="shared" ca="1" si="178"/>
        <v/>
      </c>
      <c r="L923" s="168" t="str">
        <f t="shared" ca="1" si="179"/>
        <v/>
      </c>
      <c r="M923" s="169" t="str">
        <f t="shared" ca="1" si="180"/>
        <v/>
      </c>
      <c r="N923" s="170" t="str">
        <f t="shared" ca="1" si="181"/>
        <v/>
      </c>
    </row>
    <row r="924" spans="1:14" x14ac:dyDescent="0.25">
      <c r="A924" s="15">
        <f t="shared" ca="1" si="184"/>
        <v>0</v>
      </c>
      <c r="B924" s="16">
        <f t="shared" ca="1" si="184"/>
        <v>0</v>
      </c>
      <c r="C924" s="127" t="str">
        <f t="shared" ca="1" si="176"/>
        <v/>
      </c>
      <c r="D924" s="17" t="str">
        <f t="shared" ca="1" si="183"/>
        <v/>
      </c>
      <c r="E924" s="172" t="str">
        <f t="shared" ca="1" si="177"/>
        <v/>
      </c>
      <c r="F924" s="130" t="str">
        <f t="shared" ca="1" si="182"/>
        <v/>
      </c>
      <c r="G924" s="130" t="str">
        <f t="shared" ca="1" si="175"/>
        <v/>
      </c>
      <c r="H924" s="30"/>
      <c r="I924" s="30"/>
      <c r="J924" s="31"/>
      <c r="K924" s="31" t="str">
        <f t="shared" ca="1" si="178"/>
        <v/>
      </c>
      <c r="L924" s="168" t="str">
        <f t="shared" ca="1" si="179"/>
        <v/>
      </c>
      <c r="M924" s="169" t="str">
        <f t="shared" ca="1" si="180"/>
        <v/>
      </c>
      <c r="N924" s="170" t="str">
        <f t="shared" ca="1" si="181"/>
        <v/>
      </c>
    </row>
    <row r="925" spans="1:14" x14ac:dyDescent="0.25">
      <c r="A925" s="15">
        <f t="shared" ca="1" si="184"/>
        <v>0</v>
      </c>
      <c r="B925" s="16">
        <f t="shared" ca="1" si="184"/>
        <v>0</v>
      </c>
      <c r="C925" s="127" t="str">
        <f t="shared" ca="1" si="176"/>
        <v/>
      </c>
      <c r="D925" s="17" t="str">
        <f t="shared" ca="1" si="183"/>
        <v/>
      </c>
      <c r="E925" s="172" t="str">
        <f t="shared" ca="1" si="177"/>
        <v/>
      </c>
      <c r="F925" s="130" t="str">
        <f t="shared" ca="1" si="182"/>
        <v/>
      </c>
      <c r="G925" s="130" t="str">
        <f t="shared" ca="1" si="175"/>
        <v/>
      </c>
      <c r="H925" s="30"/>
      <c r="I925" s="30"/>
      <c r="J925" s="31"/>
      <c r="K925" s="31" t="str">
        <f t="shared" ca="1" si="178"/>
        <v/>
      </c>
      <c r="L925" s="168" t="str">
        <f t="shared" ca="1" si="179"/>
        <v/>
      </c>
      <c r="M925" s="169" t="str">
        <f t="shared" ca="1" si="180"/>
        <v/>
      </c>
      <c r="N925" s="170" t="str">
        <f t="shared" ca="1" si="181"/>
        <v/>
      </c>
    </row>
    <row r="926" spans="1:14" x14ac:dyDescent="0.25">
      <c r="A926" s="15">
        <f t="shared" ca="1" si="184"/>
        <v>0</v>
      </c>
      <c r="B926" s="16">
        <f t="shared" ca="1" si="184"/>
        <v>0</v>
      </c>
      <c r="C926" s="127" t="str">
        <f t="shared" ca="1" si="176"/>
        <v/>
      </c>
      <c r="D926" s="17" t="str">
        <f t="shared" ca="1" si="183"/>
        <v/>
      </c>
      <c r="E926" s="172" t="str">
        <f t="shared" ca="1" si="177"/>
        <v/>
      </c>
      <c r="F926" s="130" t="str">
        <f t="shared" ca="1" si="182"/>
        <v/>
      </c>
      <c r="G926" s="130" t="str">
        <f t="shared" ca="1" si="175"/>
        <v/>
      </c>
      <c r="H926" s="30"/>
      <c r="I926" s="30"/>
      <c r="J926" s="31"/>
      <c r="K926" s="31" t="str">
        <f t="shared" ca="1" si="178"/>
        <v/>
      </c>
      <c r="L926" s="168" t="str">
        <f t="shared" ca="1" si="179"/>
        <v/>
      </c>
      <c r="M926" s="169" t="str">
        <f t="shared" ca="1" si="180"/>
        <v/>
      </c>
      <c r="N926" s="170" t="str">
        <f t="shared" ca="1" si="181"/>
        <v/>
      </c>
    </row>
    <row r="927" spans="1:14" x14ac:dyDescent="0.25">
      <c r="A927" s="15">
        <f t="shared" ref="A927:B946" ca="1" si="185">INDIRECT(ADDRESS(ROW(),COLUMN(),1,1,exp_user),TRUE)</f>
        <v>0</v>
      </c>
      <c r="B927" s="16">
        <f t="shared" ca="1" si="185"/>
        <v>0</v>
      </c>
      <c r="C927" s="127" t="str">
        <f t="shared" ca="1" si="176"/>
        <v/>
      </c>
      <c r="D927" s="17" t="str">
        <f t="shared" ca="1" si="183"/>
        <v/>
      </c>
      <c r="E927" s="172" t="str">
        <f t="shared" ca="1" si="177"/>
        <v/>
      </c>
      <c r="F927" s="130" t="str">
        <f t="shared" ca="1" si="182"/>
        <v/>
      </c>
      <c r="G927" s="130" t="str">
        <f t="shared" ca="1" si="175"/>
        <v/>
      </c>
      <c r="H927" s="30"/>
      <c r="I927" s="30"/>
      <c r="J927" s="31"/>
      <c r="K927" s="31" t="str">
        <f t="shared" ca="1" si="178"/>
        <v/>
      </c>
      <c r="L927" s="168" t="str">
        <f t="shared" ca="1" si="179"/>
        <v/>
      </c>
      <c r="M927" s="169" t="str">
        <f t="shared" ca="1" si="180"/>
        <v/>
      </c>
      <c r="N927" s="170" t="str">
        <f t="shared" ca="1" si="181"/>
        <v/>
      </c>
    </row>
    <row r="928" spans="1:14" x14ac:dyDescent="0.25">
      <c r="A928" s="15">
        <f t="shared" ca="1" si="185"/>
        <v>0</v>
      </c>
      <c r="B928" s="16">
        <f t="shared" ca="1" si="185"/>
        <v>0</v>
      </c>
      <c r="C928" s="127" t="str">
        <f t="shared" ca="1" si="176"/>
        <v/>
      </c>
      <c r="D928" s="17" t="str">
        <f t="shared" ca="1" si="183"/>
        <v/>
      </c>
      <c r="E928" s="172" t="str">
        <f t="shared" ca="1" si="177"/>
        <v/>
      </c>
      <c r="F928" s="130" t="str">
        <f t="shared" ca="1" si="182"/>
        <v/>
      </c>
      <c r="G928" s="130" t="str">
        <f t="shared" ca="1" si="175"/>
        <v/>
      </c>
      <c r="H928" s="30"/>
      <c r="I928" s="30"/>
      <c r="J928" s="31"/>
      <c r="K928" s="31" t="str">
        <f t="shared" ca="1" si="178"/>
        <v/>
      </c>
      <c r="L928" s="168" t="str">
        <f t="shared" ca="1" si="179"/>
        <v/>
      </c>
      <c r="M928" s="169" t="str">
        <f t="shared" ca="1" si="180"/>
        <v/>
      </c>
      <c r="N928" s="170" t="str">
        <f t="shared" ca="1" si="181"/>
        <v/>
      </c>
    </row>
    <row r="929" spans="1:14" x14ac:dyDescent="0.25">
      <c r="A929" s="15">
        <f t="shared" ca="1" si="185"/>
        <v>0</v>
      </c>
      <c r="B929" s="16">
        <f t="shared" ca="1" si="185"/>
        <v>0</v>
      </c>
      <c r="C929" s="127" t="str">
        <f t="shared" ca="1" si="176"/>
        <v/>
      </c>
      <c r="D929" s="17" t="str">
        <f t="shared" ca="1" si="183"/>
        <v/>
      </c>
      <c r="E929" s="172" t="str">
        <f t="shared" ca="1" si="177"/>
        <v/>
      </c>
      <c r="F929" s="130" t="str">
        <f t="shared" ca="1" si="182"/>
        <v/>
      </c>
      <c r="G929" s="130" t="str">
        <f t="shared" ca="1" si="175"/>
        <v/>
      </c>
      <c r="H929" s="30"/>
      <c r="I929" s="30"/>
      <c r="J929" s="31"/>
      <c r="K929" s="31" t="str">
        <f t="shared" ca="1" si="178"/>
        <v/>
      </c>
      <c r="L929" s="168" t="str">
        <f t="shared" ca="1" si="179"/>
        <v/>
      </c>
      <c r="M929" s="169" t="str">
        <f t="shared" ca="1" si="180"/>
        <v/>
      </c>
      <c r="N929" s="170" t="str">
        <f t="shared" ca="1" si="181"/>
        <v/>
      </c>
    </row>
    <row r="930" spans="1:14" x14ac:dyDescent="0.25">
      <c r="A930" s="15">
        <f t="shared" ca="1" si="185"/>
        <v>0</v>
      </c>
      <c r="B930" s="16">
        <f t="shared" ca="1" si="185"/>
        <v>0</v>
      </c>
      <c r="C930" s="127" t="str">
        <f t="shared" ca="1" si="176"/>
        <v/>
      </c>
      <c r="D930" s="17" t="str">
        <f t="shared" ca="1" si="183"/>
        <v/>
      </c>
      <c r="E930" s="172" t="str">
        <f t="shared" ca="1" si="177"/>
        <v/>
      </c>
      <c r="F930" s="130" t="str">
        <f t="shared" ca="1" si="182"/>
        <v/>
      </c>
      <c r="G930" s="130" t="str">
        <f t="shared" ca="1" si="175"/>
        <v/>
      </c>
      <c r="H930" s="30"/>
      <c r="I930" s="30"/>
      <c r="J930" s="31"/>
      <c r="K930" s="31" t="str">
        <f t="shared" ca="1" si="178"/>
        <v/>
      </c>
      <c r="L930" s="168" t="str">
        <f t="shared" ca="1" si="179"/>
        <v/>
      </c>
      <c r="M930" s="169" t="str">
        <f t="shared" ca="1" si="180"/>
        <v/>
      </c>
      <c r="N930" s="170" t="str">
        <f t="shared" ca="1" si="181"/>
        <v/>
      </c>
    </row>
    <row r="931" spans="1:14" x14ac:dyDescent="0.25">
      <c r="A931" s="15">
        <f t="shared" ca="1" si="185"/>
        <v>0</v>
      </c>
      <c r="B931" s="16">
        <f t="shared" ca="1" si="185"/>
        <v>0</v>
      </c>
      <c r="C931" s="127" t="str">
        <f t="shared" ca="1" si="176"/>
        <v/>
      </c>
      <c r="D931" s="17" t="str">
        <f t="shared" ca="1" si="183"/>
        <v/>
      </c>
      <c r="E931" s="172" t="str">
        <f t="shared" ca="1" si="177"/>
        <v/>
      </c>
      <c r="F931" s="130" t="str">
        <f t="shared" ca="1" si="182"/>
        <v/>
      </c>
      <c r="G931" s="130" t="str">
        <f t="shared" ca="1" si="175"/>
        <v/>
      </c>
      <c r="H931" s="30"/>
      <c r="I931" s="30"/>
      <c r="J931" s="31"/>
      <c r="K931" s="31" t="str">
        <f t="shared" ca="1" si="178"/>
        <v/>
      </c>
      <c r="L931" s="168" t="str">
        <f t="shared" ca="1" si="179"/>
        <v/>
      </c>
      <c r="M931" s="169" t="str">
        <f t="shared" ca="1" si="180"/>
        <v/>
      </c>
      <c r="N931" s="170" t="str">
        <f t="shared" ca="1" si="181"/>
        <v/>
      </c>
    </row>
    <row r="932" spans="1:14" x14ac:dyDescent="0.25">
      <c r="A932" s="15">
        <f t="shared" ca="1" si="185"/>
        <v>0</v>
      </c>
      <c r="B932" s="16">
        <f t="shared" ca="1" si="185"/>
        <v>0</v>
      </c>
      <c r="C932" s="127" t="str">
        <f t="shared" ca="1" si="176"/>
        <v/>
      </c>
      <c r="D932" s="17" t="str">
        <f t="shared" ca="1" si="183"/>
        <v/>
      </c>
      <c r="E932" s="172" t="str">
        <f t="shared" ca="1" si="177"/>
        <v/>
      </c>
      <c r="F932" s="130" t="str">
        <f t="shared" ca="1" si="182"/>
        <v/>
      </c>
      <c r="G932" s="130" t="str">
        <f t="shared" ca="1" si="175"/>
        <v/>
      </c>
      <c r="H932" s="30"/>
      <c r="I932" s="30"/>
      <c r="J932" s="31"/>
      <c r="K932" s="31" t="str">
        <f t="shared" ca="1" si="178"/>
        <v/>
      </c>
      <c r="L932" s="168" t="str">
        <f t="shared" ca="1" si="179"/>
        <v/>
      </c>
      <c r="M932" s="169" t="str">
        <f t="shared" ca="1" si="180"/>
        <v/>
      </c>
      <c r="N932" s="170" t="str">
        <f t="shared" ca="1" si="181"/>
        <v/>
      </c>
    </row>
    <row r="933" spans="1:14" x14ac:dyDescent="0.25">
      <c r="A933" s="15">
        <f t="shared" ca="1" si="185"/>
        <v>0</v>
      </c>
      <c r="B933" s="16">
        <f t="shared" ca="1" si="185"/>
        <v>0</v>
      </c>
      <c r="C933" s="127" t="str">
        <f t="shared" ca="1" si="176"/>
        <v/>
      </c>
      <c r="D933" s="17" t="str">
        <f t="shared" ca="1" si="183"/>
        <v/>
      </c>
      <c r="E933" s="172" t="str">
        <f t="shared" ca="1" si="177"/>
        <v/>
      </c>
      <c r="F933" s="130" t="str">
        <f t="shared" ca="1" si="182"/>
        <v/>
      </c>
      <c r="G933" s="130" t="str">
        <f t="shared" ca="1" si="175"/>
        <v/>
      </c>
      <c r="H933" s="30"/>
      <c r="I933" s="30"/>
      <c r="J933" s="31"/>
      <c r="K933" s="31" t="str">
        <f t="shared" ca="1" si="178"/>
        <v/>
      </c>
      <c r="L933" s="168" t="str">
        <f t="shared" ca="1" si="179"/>
        <v/>
      </c>
      <c r="M933" s="169" t="str">
        <f t="shared" ca="1" si="180"/>
        <v/>
      </c>
      <c r="N933" s="170" t="str">
        <f t="shared" ca="1" si="181"/>
        <v/>
      </c>
    </row>
    <row r="934" spans="1:14" x14ac:dyDescent="0.25">
      <c r="A934" s="15">
        <f t="shared" ca="1" si="185"/>
        <v>0</v>
      </c>
      <c r="B934" s="16">
        <f t="shared" ca="1" si="185"/>
        <v>0</v>
      </c>
      <c r="C934" s="127" t="str">
        <f t="shared" ca="1" si="176"/>
        <v/>
      </c>
      <c r="D934" s="17" t="str">
        <f t="shared" ca="1" si="183"/>
        <v/>
      </c>
      <c r="E934" s="172" t="str">
        <f t="shared" ca="1" si="177"/>
        <v/>
      </c>
      <c r="F934" s="130" t="str">
        <f t="shared" ca="1" si="182"/>
        <v/>
      </c>
      <c r="G934" s="130" t="str">
        <f t="shared" ca="1" si="175"/>
        <v/>
      </c>
      <c r="H934" s="30"/>
      <c r="I934" s="30"/>
      <c r="J934" s="31"/>
      <c r="K934" s="31" t="str">
        <f t="shared" ca="1" si="178"/>
        <v/>
      </c>
      <c r="L934" s="168" t="str">
        <f t="shared" ca="1" si="179"/>
        <v/>
      </c>
      <c r="M934" s="169" t="str">
        <f t="shared" ca="1" si="180"/>
        <v/>
      </c>
      <c r="N934" s="170" t="str">
        <f t="shared" ca="1" si="181"/>
        <v/>
      </c>
    </row>
    <row r="935" spans="1:14" x14ac:dyDescent="0.25">
      <c r="A935" s="15">
        <f t="shared" ca="1" si="185"/>
        <v>0</v>
      </c>
      <c r="B935" s="16">
        <f t="shared" ca="1" si="185"/>
        <v>0</v>
      </c>
      <c r="C935" s="127" t="str">
        <f t="shared" ca="1" si="176"/>
        <v/>
      </c>
      <c r="D935" s="17" t="str">
        <f t="shared" ca="1" si="183"/>
        <v/>
      </c>
      <c r="E935" s="172" t="str">
        <f t="shared" ca="1" si="177"/>
        <v/>
      </c>
      <c r="F935" s="130" t="str">
        <f t="shared" ca="1" si="182"/>
        <v/>
      </c>
      <c r="G935" s="130" t="str">
        <f t="shared" ca="1" si="175"/>
        <v/>
      </c>
      <c r="H935" s="30"/>
      <c r="I935" s="30"/>
      <c r="J935" s="31"/>
      <c r="K935" s="31" t="str">
        <f t="shared" ca="1" si="178"/>
        <v/>
      </c>
      <c r="L935" s="168" t="str">
        <f t="shared" ca="1" si="179"/>
        <v/>
      </c>
      <c r="M935" s="169" t="str">
        <f t="shared" ca="1" si="180"/>
        <v/>
      </c>
      <c r="N935" s="170" t="str">
        <f t="shared" ca="1" si="181"/>
        <v/>
      </c>
    </row>
    <row r="936" spans="1:14" x14ac:dyDescent="0.25">
      <c r="A936" s="15">
        <f t="shared" ca="1" si="185"/>
        <v>0</v>
      </c>
      <c r="B936" s="16">
        <f t="shared" ca="1" si="185"/>
        <v>0</v>
      </c>
      <c r="C936" s="127" t="str">
        <f t="shared" ca="1" si="176"/>
        <v/>
      </c>
      <c r="D936" s="17" t="str">
        <f t="shared" ca="1" si="183"/>
        <v/>
      </c>
      <c r="E936" s="172" t="str">
        <f t="shared" ca="1" si="177"/>
        <v/>
      </c>
      <c r="F936" s="130" t="str">
        <f t="shared" ca="1" si="182"/>
        <v/>
      </c>
      <c r="G936" s="130" t="str">
        <f t="shared" ca="1" si="175"/>
        <v/>
      </c>
      <c r="H936" s="30"/>
      <c r="I936" s="30"/>
      <c r="J936" s="31"/>
      <c r="K936" s="31" t="str">
        <f t="shared" ca="1" si="178"/>
        <v/>
      </c>
      <c r="L936" s="168" t="str">
        <f t="shared" ca="1" si="179"/>
        <v/>
      </c>
      <c r="M936" s="169" t="str">
        <f t="shared" ca="1" si="180"/>
        <v/>
      </c>
      <c r="N936" s="170" t="str">
        <f t="shared" ca="1" si="181"/>
        <v/>
      </c>
    </row>
    <row r="937" spans="1:14" x14ac:dyDescent="0.25">
      <c r="A937" s="15">
        <f t="shared" ca="1" si="185"/>
        <v>0</v>
      </c>
      <c r="B937" s="16">
        <f t="shared" ca="1" si="185"/>
        <v>0</v>
      </c>
      <c r="C937" s="127" t="str">
        <f t="shared" ca="1" si="176"/>
        <v/>
      </c>
      <c r="D937" s="17" t="str">
        <f t="shared" ca="1" si="183"/>
        <v/>
      </c>
      <c r="E937" s="172" t="str">
        <f t="shared" ca="1" si="177"/>
        <v/>
      </c>
      <c r="F937" s="130" t="str">
        <f t="shared" ca="1" si="182"/>
        <v/>
      </c>
      <c r="G937" s="130" t="str">
        <f t="shared" ca="1" si="175"/>
        <v/>
      </c>
      <c r="H937" s="30"/>
      <c r="I937" s="30"/>
      <c r="J937" s="31"/>
      <c r="K937" s="31" t="str">
        <f t="shared" ca="1" si="178"/>
        <v/>
      </c>
      <c r="L937" s="168" t="str">
        <f t="shared" ca="1" si="179"/>
        <v/>
      </c>
      <c r="M937" s="169" t="str">
        <f t="shared" ca="1" si="180"/>
        <v/>
      </c>
      <c r="N937" s="170" t="str">
        <f t="shared" ca="1" si="181"/>
        <v/>
      </c>
    </row>
    <row r="938" spans="1:14" x14ac:dyDescent="0.25">
      <c r="A938" s="15">
        <f t="shared" ca="1" si="185"/>
        <v>0</v>
      </c>
      <c r="B938" s="16">
        <f t="shared" ca="1" si="185"/>
        <v>0</v>
      </c>
      <c r="C938" s="127" t="str">
        <f t="shared" ca="1" si="176"/>
        <v/>
      </c>
      <c r="D938" s="17" t="str">
        <f t="shared" ca="1" si="183"/>
        <v/>
      </c>
      <c r="E938" s="172" t="str">
        <f t="shared" ca="1" si="177"/>
        <v/>
      </c>
      <c r="F938" s="130" t="str">
        <f t="shared" ca="1" si="182"/>
        <v/>
      </c>
      <c r="G938" s="130" t="str">
        <f t="shared" ca="1" si="175"/>
        <v/>
      </c>
      <c r="H938" s="30"/>
      <c r="I938" s="30"/>
      <c r="J938" s="31"/>
      <c r="K938" s="31" t="str">
        <f t="shared" ca="1" si="178"/>
        <v/>
      </c>
      <c r="L938" s="168" t="str">
        <f t="shared" ca="1" si="179"/>
        <v/>
      </c>
      <c r="M938" s="169" t="str">
        <f t="shared" ca="1" si="180"/>
        <v/>
      </c>
      <c r="N938" s="170" t="str">
        <f t="shared" ca="1" si="181"/>
        <v/>
      </c>
    </row>
    <row r="939" spans="1:14" x14ac:dyDescent="0.25">
      <c r="A939" s="15">
        <f t="shared" ca="1" si="185"/>
        <v>0</v>
      </c>
      <c r="B939" s="16">
        <f t="shared" ca="1" si="185"/>
        <v>0</v>
      </c>
      <c r="C939" s="127" t="str">
        <f t="shared" ca="1" si="176"/>
        <v/>
      </c>
      <c r="D939" s="17" t="str">
        <f t="shared" ca="1" si="183"/>
        <v/>
      </c>
      <c r="E939" s="172" t="str">
        <f t="shared" ca="1" si="177"/>
        <v/>
      </c>
      <c r="F939" s="130" t="str">
        <f t="shared" ca="1" si="182"/>
        <v/>
      </c>
      <c r="G939" s="130" t="str">
        <f t="shared" ca="1" si="175"/>
        <v/>
      </c>
      <c r="H939" s="30"/>
      <c r="I939" s="30"/>
      <c r="J939" s="31"/>
      <c r="K939" s="31" t="str">
        <f t="shared" ca="1" si="178"/>
        <v/>
      </c>
      <c r="L939" s="168" t="str">
        <f t="shared" ca="1" si="179"/>
        <v/>
      </c>
      <c r="M939" s="169" t="str">
        <f t="shared" ca="1" si="180"/>
        <v/>
      </c>
      <c r="N939" s="170" t="str">
        <f t="shared" ca="1" si="181"/>
        <v/>
      </c>
    </row>
    <row r="940" spans="1:14" x14ac:dyDescent="0.25">
      <c r="A940" s="15">
        <f t="shared" ca="1" si="185"/>
        <v>0</v>
      </c>
      <c r="B940" s="16">
        <f t="shared" ca="1" si="185"/>
        <v>0</v>
      </c>
      <c r="C940" s="127" t="str">
        <f t="shared" ca="1" si="176"/>
        <v/>
      </c>
      <c r="D940" s="17" t="str">
        <f t="shared" ca="1" si="183"/>
        <v/>
      </c>
      <c r="E940" s="172" t="str">
        <f t="shared" ca="1" si="177"/>
        <v/>
      </c>
      <c r="F940" s="130" t="str">
        <f t="shared" ca="1" si="182"/>
        <v/>
      </c>
      <c r="G940" s="130" t="str">
        <f t="shared" ca="1" si="175"/>
        <v/>
      </c>
      <c r="H940" s="30"/>
      <c r="I940" s="30"/>
      <c r="J940" s="31"/>
      <c r="K940" s="31" t="str">
        <f t="shared" ca="1" si="178"/>
        <v/>
      </c>
      <c r="L940" s="168" t="str">
        <f t="shared" ca="1" si="179"/>
        <v/>
      </c>
      <c r="M940" s="169" t="str">
        <f t="shared" ca="1" si="180"/>
        <v/>
      </c>
      <c r="N940" s="170" t="str">
        <f t="shared" ca="1" si="181"/>
        <v/>
      </c>
    </row>
    <row r="941" spans="1:14" x14ac:dyDescent="0.25">
      <c r="A941" s="15">
        <f t="shared" ca="1" si="185"/>
        <v>0</v>
      </c>
      <c r="B941" s="16">
        <f t="shared" ca="1" si="185"/>
        <v>0</v>
      </c>
      <c r="C941" s="127" t="str">
        <f t="shared" ca="1" si="176"/>
        <v/>
      </c>
      <c r="D941" s="17" t="str">
        <f t="shared" ca="1" si="183"/>
        <v/>
      </c>
      <c r="E941" s="172" t="str">
        <f t="shared" ca="1" si="177"/>
        <v/>
      </c>
      <c r="F941" s="130" t="str">
        <f t="shared" ca="1" si="182"/>
        <v/>
      </c>
      <c r="G941" s="130" t="str">
        <f t="shared" ca="1" si="175"/>
        <v/>
      </c>
      <c r="H941" s="30"/>
      <c r="I941" s="30"/>
      <c r="J941" s="31"/>
      <c r="K941" s="31" t="str">
        <f t="shared" ca="1" si="178"/>
        <v/>
      </c>
      <c r="L941" s="168" t="str">
        <f t="shared" ca="1" si="179"/>
        <v/>
      </c>
      <c r="M941" s="169" t="str">
        <f t="shared" ca="1" si="180"/>
        <v/>
      </c>
      <c r="N941" s="170" t="str">
        <f t="shared" ca="1" si="181"/>
        <v/>
      </c>
    </row>
    <row r="942" spans="1:14" x14ac:dyDescent="0.25">
      <c r="A942" s="15">
        <f t="shared" ca="1" si="185"/>
        <v>0</v>
      </c>
      <c r="B942" s="16">
        <f t="shared" ca="1" si="185"/>
        <v>0</v>
      </c>
      <c r="C942" s="127" t="str">
        <f t="shared" ca="1" si="176"/>
        <v/>
      </c>
      <c r="D942" s="17" t="str">
        <f t="shared" ca="1" si="183"/>
        <v/>
      </c>
      <c r="E942" s="172" t="str">
        <f t="shared" ca="1" si="177"/>
        <v/>
      </c>
      <c r="F942" s="130" t="str">
        <f t="shared" ca="1" si="182"/>
        <v/>
      </c>
      <c r="G942" s="130" t="str">
        <f t="shared" ca="1" si="175"/>
        <v/>
      </c>
      <c r="H942" s="30"/>
      <c r="I942" s="30"/>
      <c r="J942" s="31"/>
      <c r="K942" s="31" t="str">
        <f t="shared" ca="1" si="178"/>
        <v/>
      </c>
      <c r="L942" s="168" t="str">
        <f t="shared" ca="1" si="179"/>
        <v/>
      </c>
      <c r="M942" s="169" t="str">
        <f t="shared" ca="1" si="180"/>
        <v/>
      </c>
      <c r="N942" s="170" t="str">
        <f t="shared" ca="1" si="181"/>
        <v/>
      </c>
    </row>
    <row r="943" spans="1:14" x14ac:dyDescent="0.25">
      <c r="A943" s="15">
        <f t="shared" ca="1" si="185"/>
        <v>0</v>
      </c>
      <c r="B943" s="16">
        <f t="shared" ca="1" si="185"/>
        <v>0</v>
      </c>
      <c r="C943" s="127" t="str">
        <f t="shared" ca="1" si="176"/>
        <v/>
      </c>
      <c r="D943" s="17" t="str">
        <f t="shared" ca="1" si="183"/>
        <v/>
      </c>
      <c r="E943" s="172" t="str">
        <f t="shared" ca="1" si="177"/>
        <v/>
      </c>
      <c r="F943" s="130" t="str">
        <f t="shared" ca="1" si="182"/>
        <v/>
      </c>
      <c r="G943" s="130" t="str">
        <f t="shared" ca="1" si="175"/>
        <v/>
      </c>
      <c r="H943" s="30"/>
      <c r="I943" s="30"/>
      <c r="J943" s="31"/>
      <c r="K943" s="31" t="str">
        <f t="shared" ca="1" si="178"/>
        <v/>
      </c>
      <c r="L943" s="168" t="str">
        <f t="shared" ca="1" si="179"/>
        <v/>
      </c>
      <c r="M943" s="169" t="str">
        <f t="shared" ca="1" si="180"/>
        <v/>
      </c>
      <c r="N943" s="170" t="str">
        <f t="shared" ca="1" si="181"/>
        <v/>
      </c>
    </row>
    <row r="944" spans="1:14" x14ac:dyDescent="0.25">
      <c r="A944" s="15">
        <f t="shared" ca="1" si="185"/>
        <v>0</v>
      </c>
      <c r="B944" s="16">
        <f t="shared" ca="1" si="185"/>
        <v>0</v>
      </c>
      <c r="C944" s="127" t="str">
        <f t="shared" ca="1" si="176"/>
        <v/>
      </c>
      <c r="D944" s="17" t="str">
        <f t="shared" ca="1" si="183"/>
        <v/>
      </c>
      <c r="E944" s="172" t="str">
        <f t="shared" ca="1" si="177"/>
        <v/>
      </c>
      <c r="F944" s="130" t="str">
        <f t="shared" ca="1" si="182"/>
        <v/>
      </c>
      <c r="G944" s="130" t="str">
        <f t="shared" ca="1" si="175"/>
        <v/>
      </c>
      <c r="H944" s="30"/>
      <c r="I944" s="30"/>
      <c r="J944" s="31"/>
      <c r="K944" s="31" t="str">
        <f t="shared" ca="1" si="178"/>
        <v/>
      </c>
      <c r="L944" s="168" t="str">
        <f t="shared" ca="1" si="179"/>
        <v/>
      </c>
      <c r="M944" s="169" t="str">
        <f t="shared" ca="1" si="180"/>
        <v/>
      </c>
      <c r="N944" s="170" t="str">
        <f t="shared" ca="1" si="181"/>
        <v/>
      </c>
    </row>
    <row r="945" spans="1:14" x14ac:dyDescent="0.25">
      <c r="A945" s="15">
        <f t="shared" ca="1" si="185"/>
        <v>0</v>
      </c>
      <c r="B945" s="16">
        <f t="shared" ca="1" si="185"/>
        <v>0</v>
      </c>
      <c r="C945" s="127" t="str">
        <f t="shared" ca="1" si="176"/>
        <v/>
      </c>
      <c r="D945" s="17" t="str">
        <f t="shared" ca="1" si="183"/>
        <v/>
      </c>
      <c r="E945" s="172" t="str">
        <f t="shared" ca="1" si="177"/>
        <v/>
      </c>
      <c r="F945" s="130" t="str">
        <f t="shared" ca="1" si="182"/>
        <v/>
      </c>
      <c r="G945" s="130" t="str">
        <f t="shared" ca="1" si="175"/>
        <v/>
      </c>
      <c r="H945" s="30"/>
      <c r="I945" s="30"/>
      <c r="J945" s="31"/>
      <c r="K945" s="31" t="str">
        <f t="shared" ca="1" si="178"/>
        <v/>
      </c>
      <c r="L945" s="168" t="str">
        <f t="shared" ca="1" si="179"/>
        <v/>
      </c>
      <c r="M945" s="169" t="str">
        <f t="shared" ca="1" si="180"/>
        <v/>
      </c>
      <c r="N945" s="170" t="str">
        <f t="shared" ca="1" si="181"/>
        <v/>
      </c>
    </row>
    <row r="946" spans="1:14" x14ac:dyDescent="0.25">
      <c r="A946" s="15">
        <f t="shared" ca="1" si="185"/>
        <v>0</v>
      </c>
      <c r="B946" s="16">
        <f t="shared" ca="1" si="185"/>
        <v>0</v>
      </c>
      <c r="C946" s="127" t="str">
        <f t="shared" ca="1" si="176"/>
        <v/>
      </c>
      <c r="D946" s="17" t="str">
        <f t="shared" ca="1" si="183"/>
        <v/>
      </c>
      <c r="E946" s="172" t="str">
        <f t="shared" ca="1" si="177"/>
        <v/>
      </c>
      <c r="F946" s="130" t="str">
        <f t="shared" ca="1" si="182"/>
        <v/>
      </c>
      <c r="G946" s="130" t="str">
        <f t="shared" ca="1" si="175"/>
        <v/>
      </c>
      <c r="H946" s="30"/>
      <c r="I946" s="30"/>
      <c r="J946" s="31"/>
      <c r="K946" s="31" t="str">
        <f t="shared" ca="1" si="178"/>
        <v/>
      </c>
      <c r="L946" s="168" t="str">
        <f t="shared" ca="1" si="179"/>
        <v/>
      </c>
      <c r="M946" s="169" t="str">
        <f t="shared" ca="1" si="180"/>
        <v/>
      </c>
      <c r="N946" s="170" t="str">
        <f t="shared" ca="1" si="181"/>
        <v/>
      </c>
    </row>
    <row r="947" spans="1:14" x14ac:dyDescent="0.25">
      <c r="A947" s="15">
        <f t="shared" ref="A947:B966" ca="1" si="186">INDIRECT(ADDRESS(ROW(),COLUMN(),1,1,exp_user),TRUE)</f>
        <v>0</v>
      </c>
      <c r="B947" s="16">
        <f t="shared" ca="1" si="186"/>
        <v>0</v>
      </c>
      <c r="C947" s="127" t="str">
        <f t="shared" ca="1" si="176"/>
        <v/>
      </c>
      <c r="D947" s="17" t="str">
        <f t="shared" ca="1" si="183"/>
        <v/>
      </c>
      <c r="E947" s="172" t="str">
        <f t="shared" ca="1" si="177"/>
        <v/>
      </c>
      <c r="F947" s="130" t="str">
        <f t="shared" ca="1" si="182"/>
        <v/>
      </c>
      <c r="G947" s="130" t="str">
        <f t="shared" ca="1" si="175"/>
        <v/>
      </c>
      <c r="H947" s="30"/>
      <c r="I947" s="30"/>
      <c r="J947" s="31"/>
      <c r="K947" s="31" t="str">
        <f t="shared" ca="1" si="178"/>
        <v/>
      </c>
      <c r="L947" s="168" t="str">
        <f t="shared" ca="1" si="179"/>
        <v/>
      </c>
      <c r="M947" s="169" t="str">
        <f t="shared" ca="1" si="180"/>
        <v/>
      </c>
      <c r="N947" s="170" t="str">
        <f t="shared" ca="1" si="181"/>
        <v/>
      </c>
    </row>
    <row r="948" spans="1:14" x14ac:dyDescent="0.25">
      <c r="A948" s="15">
        <f t="shared" ca="1" si="186"/>
        <v>0</v>
      </c>
      <c r="B948" s="16">
        <f t="shared" ca="1" si="186"/>
        <v>0</v>
      </c>
      <c r="C948" s="127" t="str">
        <f t="shared" ca="1" si="176"/>
        <v/>
      </c>
      <c r="D948" s="17" t="str">
        <f t="shared" ca="1" si="183"/>
        <v/>
      </c>
      <c r="E948" s="172" t="str">
        <f t="shared" ca="1" si="177"/>
        <v/>
      </c>
      <c r="F948" s="130" t="str">
        <f t="shared" ca="1" si="182"/>
        <v/>
      </c>
      <c r="G948" s="130" t="str">
        <f t="shared" ca="1" si="175"/>
        <v/>
      </c>
      <c r="H948" s="30"/>
      <c r="I948" s="30"/>
      <c r="J948" s="31"/>
      <c r="K948" s="31" t="str">
        <f t="shared" ca="1" si="178"/>
        <v/>
      </c>
      <c r="L948" s="168" t="str">
        <f t="shared" ca="1" si="179"/>
        <v/>
      </c>
      <c r="M948" s="169" t="str">
        <f t="shared" ca="1" si="180"/>
        <v/>
      </c>
      <c r="N948" s="170" t="str">
        <f t="shared" ca="1" si="181"/>
        <v/>
      </c>
    </row>
    <row r="949" spans="1:14" x14ac:dyDescent="0.25">
      <c r="A949" s="15">
        <f t="shared" ca="1" si="186"/>
        <v>0</v>
      </c>
      <c r="B949" s="16">
        <f t="shared" ca="1" si="186"/>
        <v>0</v>
      </c>
      <c r="C949" s="127" t="str">
        <f t="shared" ca="1" si="176"/>
        <v/>
      </c>
      <c r="D949" s="17" t="str">
        <f t="shared" ca="1" si="183"/>
        <v/>
      </c>
      <c r="E949" s="172" t="str">
        <f t="shared" ca="1" si="177"/>
        <v/>
      </c>
      <c r="F949" s="130" t="str">
        <f t="shared" ca="1" si="182"/>
        <v/>
      </c>
      <c r="G949" s="130" t="str">
        <f t="shared" ca="1" si="175"/>
        <v/>
      </c>
      <c r="H949" s="30"/>
      <c r="I949" s="30"/>
      <c r="J949" s="31"/>
      <c r="K949" s="31" t="str">
        <f t="shared" ca="1" si="178"/>
        <v/>
      </c>
      <c r="L949" s="168" t="str">
        <f t="shared" ca="1" si="179"/>
        <v/>
      </c>
      <c r="M949" s="169" t="str">
        <f t="shared" ca="1" si="180"/>
        <v/>
      </c>
      <c r="N949" s="170" t="str">
        <f t="shared" ca="1" si="181"/>
        <v/>
      </c>
    </row>
    <row r="950" spans="1:14" x14ac:dyDescent="0.25">
      <c r="A950" s="15">
        <f t="shared" ca="1" si="186"/>
        <v>0</v>
      </c>
      <c r="B950" s="16">
        <f t="shared" ca="1" si="186"/>
        <v>0</v>
      </c>
      <c r="C950" s="127" t="str">
        <f t="shared" ca="1" si="176"/>
        <v/>
      </c>
      <c r="D950" s="17" t="str">
        <f t="shared" ca="1" si="183"/>
        <v/>
      </c>
      <c r="E950" s="172" t="str">
        <f t="shared" ca="1" si="177"/>
        <v/>
      </c>
      <c r="F950" s="130" t="str">
        <f t="shared" ca="1" si="182"/>
        <v/>
      </c>
      <c r="G950" s="130" t="str">
        <f t="shared" ca="1" si="175"/>
        <v/>
      </c>
      <c r="H950" s="30"/>
      <c r="I950" s="30"/>
      <c r="J950" s="31"/>
      <c r="K950" s="31" t="str">
        <f t="shared" ca="1" si="178"/>
        <v/>
      </c>
      <c r="L950" s="168" t="str">
        <f t="shared" ca="1" si="179"/>
        <v/>
      </c>
      <c r="M950" s="169" t="str">
        <f t="shared" ca="1" si="180"/>
        <v/>
      </c>
      <c r="N950" s="170" t="str">
        <f t="shared" ca="1" si="181"/>
        <v/>
      </c>
    </row>
    <row r="951" spans="1:14" x14ac:dyDescent="0.25">
      <c r="A951" s="15">
        <f t="shared" ca="1" si="186"/>
        <v>0</v>
      </c>
      <c r="B951" s="16">
        <f t="shared" ca="1" si="186"/>
        <v>0</v>
      </c>
      <c r="C951" s="127" t="str">
        <f t="shared" ca="1" si="176"/>
        <v/>
      </c>
      <c r="D951" s="17" t="str">
        <f t="shared" ca="1" si="183"/>
        <v/>
      </c>
      <c r="E951" s="172" t="str">
        <f t="shared" ca="1" si="177"/>
        <v/>
      </c>
      <c r="F951" s="130" t="str">
        <f t="shared" ca="1" si="182"/>
        <v/>
      </c>
      <c r="G951" s="130" t="str">
        <f t="shared" ca="1" si="175"/>
        <v/>
      </c>
      <c r="H951" s="30"/>
      <c r="I951" s="30"/>
      <c r="J951" s="31"/>
      <c r="K951" s="31" t="str">
        <f t="shared" ca="1" si="178"/>
        <v/>
      </c>
      <c r="L951" s="168" t="str">
        <f t="shared" ca="1" si="179"/>
        <v/>
      </c>
      <c r="M951" s="169" t="str">
        <f t="shared" ca="1" si="180"/>
        <v/>
      </c>
      <c r="N951" s="170" t="str">
        <f t="shared" ca="1" si="181"/>
        <v/>
      </c>
    </row>
    <row r="952" spans="1:14" x14ac:dyDescent="0.25">
      <c r="A952" s="15">
        <f t="shared" ca="1" si="186"/>
        <v>0</v>
      </c>
      <c r="B952" s="16">
        <f t="shared" ca="1" si="186"/>
        <v>0</v>
      </c>
      <c r="C952" s="127" t="str">
        <f t="shared" ca="1" si="176"/>
        <v/>
      </c>
      <c r="D952" s="17" t="str">
        <f t="shared" ca="1" si="183"/>
        <v/>
      </c>
      <c r="E952" s="172" t="str">
        <f t="shared" ca="1" si="177"/>
        <v/>
      </c>
      <c r="F952" s="130" t="str">
        <f t="shared" ca="1" si="182"/>
        <v/>
      </c>
      <c r="G952" s="130" t="str">
        <f t="shared" ca="1" si="175"/>
        <v/>
      </c>
      <c r="H952" s="30"/>
      <c r="I952" s="30"/>
      <c r="J952" s="31"/>
      <c r="K952" s="31" t="str">
        <f t="shared" ca="1" si="178"/>
        <v/>
      </c>
      <c r="L952" s="168" t="str">
        <f t="shared" ca="1" si="179"/>
        <v/>
      </c>
      <c r="M952" s="169" t="str">
        <f t="shared" ca="1" si="180"/>
        <v/>
      </c>
      <c r="N952" s="170" t="str">
        <f t="shared" ca="1" si="181"/>
        <v/>
      </c>
    </row>
    <row r="953" spans="1:14" x14ac:dyDescent="0.25">
      <c r="A953" s="15">
        <f t="shared" ca="1" si="186"/>
        <v>0</v>
      </c>
      <c r="B953" s="16">
        <f t="shared" ca="1" si="186"/>
        <v>0</v>
      </c>
      <c r="C953" s="127" t="str">
        <f t="shared" ca="1" si="176"/>
        <v/>
      </c>
      <c r="D953" s="17" t="str">
        <f t="shared" ca="1" si="183"/>
        <v/>
      </c>
      <c r="E953" s="172" t="str">
        <f t="shared" ca="1" si="177"/>
        <v/>
      </c>
      <c r="F953" s="130" t="str">
        <f t="shared" ca="1" si="182"/>
        <v/>
      </c>
      <c r="G953" s="130" t="str">
        <f t="shared" ca="1" si="175"/>
        <v/>
      </c>
      <c r="H953" s="30"/>
      <c r="I953" s="30"/>
      <c r="J953" s="31"/>
      <c r="K953" s="31" t="str">
        <f t="shared" ca="1" si="178"/>
        <v/>
      </c>
      <c r="L953" s="168" t="str">
        <f t="shared" ca="1" si="179"/>
        <v/>
      </c>
      <c r="M953" s="169" t="str">
        <f t="shared" ca="1" si="180"/>
        <v/>
      </c>
      <c r="N953" s="170" t="str">
        <f t="shared" ca="1" si="181"/>
        <v/>
      </c>
    </row>
    <row r="954" spans="1:14" x14ac:dyDescent="0.25">
      <c r="A954" s="15">
        <f t="shared" ca="1" si="186"/>
        <v>0</v>
      </c>
      <c r="B954" s="16">
        <f t="shared" ca="1" si="186"/>
        <v>0</v>
      </c>
      <c r="C954" s="127" t="str">
        <f t="shared" ca="1" si="176"/>
        <v/>
      </c>
      <c r="D954" s="17" t="str">
        <f t="shared" ca="1" si="183"/>
        <v/>
      </c>
      <c r="E954" s="172" t="str">
        <f t="shared" ca="1" si="177"/>
        <v/>
      </c>
      <c r="F954" s="130" t="str">
        <f t="shared" ca="1" si="182"/>
        <v/>
      </c>
      <c r="G954" s="130" t="str">
        <f t="shared" ca="1" si="175"/>
        <v/>
      </c>
      <c r="H954" s="30"/>
      <c r="I954" s="30"/>
      <c r="J954" s="31"/>
      <c r="K954" s="31" t="str">
        <f t="shared" ca="1" si="178"/>
        <v/>
      </c>
      <c r="L954" s="168" t="str">
        <f t="shared" ca="1" si="179"/>
        <v/>
      </c>
      <c r="M954" s="169" t="str">
        <f t="shared" ca="1" si="180"/>
        <v/>
      </c>
      <c r="N954" s="170" t="str">
        <f t="shared" ca="1" si="181"/>
        <v/>
      </c>
    </row>
    <row r="955" spans="1:14" x14ac:dyDescent="0.25">
      <c r="A955" s="15">
        <f t="shared" ca="1" si="186"/>
        <v>0</v>
      </c>
      <c r="B955" s="16">
        <f t="shared" ca="1" si="186"/>
        <v>0</v>
      </c>
      <c r="C955" s="127" t="str">
        <f t="shared" ca="1" si="176"/>
        <v/>
      </c>
      <c r="D955" s="17" t="str">
        <f t="shared" ca="1" si="183"/>
        <v/>
      </c>
      <c r="E955" s="172" t="str">
        <f t="shared" ca="1" si="177"/>
        <v/>
      </c>
      <c r="F955" s="130" t="str">
        <f t="shared" ca="1" si="182"/>
        <v/>
      </c>
      <c r="G955" s="130" t="str">
        <f t="shared" ca="1" si="175"/>
        <v/>
      </c>
      <c r="H955" s="30"/>
      <c r="I955" s="30"/>
      <c r="J955" s="31"/>
      <c r="K955" s="31" t="str">
        <f t="shared" ca="1" si="178"/>
        <v/>
      </c>
      <c r="L955" s="168" t="str">
        <f t="shared" ca="1" si="179"/>
        <v/>
      </c>
      <c r="M955" s="169" t="str">
        <f t="shared" ca="1" si="180"/>
        <v/>
      </c>
      <c r="N955" s="170" t="str">
        <f t="shared" ca="1" si="181"/>
        <v/>
      </c>
    </row>
    <row r="956" spans="1:14" x14ac:dyDescent="0.25">
      <c r="A956" s="15">
        <f t="shared" ca="1" si="186"/>
        <v>0</v>
      </c>
      <c r="B956" s="16">
        <f t="shared" ca="1" si="186"/>
        <v>0</v>
      </c>
      <c r="C956" s="127" t="str">
        <f t="shared" ca="1" si="176"/>
        <v/>
      </c>
      <c r="D956" s="17" t="str">
        <f t="shared" ca="1" si="183"/>
        <v/>
      </c>
      <c r="E956" s="172" t="str">
        <f t="shared" ca="1" si="177"/>
        <v/>
      </c>
      <c r="F956" s="130" t="str">
        <f t="shared" ca="1" si="182"/>
        <v/>
      </c>
      <c r="G956" s="130" t="str">
        <f t="shared" ca="1" si="175"/>
        <v/>
      </c>
      <c r="H956" s="30"/>
      <c r="I956" s="30"/>
      <c r="J956" s="31"/>
      <c r="K956" s="31" t="str">
        <f t="shared" ca="1" si="178"/>
        <v/>
      </c>
      <c r="L956" s="168" t="str">
        <f t="shared" ca="1" si="179"/>
        <v/>
      </c>
      <c r="M956" s="169" t="str">
        <f t="shared" ca="1" si="180"/>
        <v/>
      </c>
      <c r="N956" s="170" t="str">
        <f t="shared" ca="1" si="181"/>
        <v/>
      </c>
    </row>
    <row r="957" spans="1:14" x14ac:dyDescent="0.25">
      <c r="A957" s="15">
        <f t="shared" ca="1" si="186"/>
        <v>0</v>
      </c>
      <c r="B957" s="16">
        <f t="shared" ca="1" si="186"/>
        <v>0</v>
      </c>
      <c r="C957" s="127" t="str">
        <f t="shared" ca="1" si="176"/>
        <v/>
      </c>
      <c r="D957" s="17" t="str">
        <f t="shared" ca="1" si="183"/>
        <v/>
      </c>
      <c r="E957" s="172" t="str">
        <f t="shared" ca="1" si="177"/>
        <v/>
      </c>
      <c r="F957" s="130" t="str">
        <f t="shared" ca="1" si="182"/>
        <v/>
      </c>
      <c r="G957" s="130" t="str">
        <f t="shared" ca="1" si="175"/>
        <v/>
      </c>
      <c r="H957" s="30"/>
      <c r="I957" s="30"/>
      <c r="J957" s="31"/>
      <c r="K957" s="31" t="str">
        <f t="shared" ca="1" si="178"/>
        <v/>
      </c>
      <c r="L957" s="168" t="str">
        <f t="shared" ca="1" si="179"/>
        <v/>
      </c>
      <c r="M957" s="169" t="str">
        <f t="shared" ca="1" si="180"/>
        <v/>
      </c>
      <c r="N957" s="170" t="str">
        <f t="shared" ca="1" si="181"/>
        <v/>
      </c>
    </row>
    <row r="958" spans="1:14" x14ac:dyDescent="0.25">
      <c r="A958" s="15">
        <f t="shared" ca="1" si="186"/>
        <v>0</v>
      </c>
      <c r="B958" s="16">
        <f t="shared" ca="1" si="186"/>
        <v>0</v>
      </c>
      <c r="C958" s="127" t="str">
        <f t="shared" ca="1" si="176"/>
        <v/>
      </c>
      <c r="D958" s="17" t="str">
        <f t="shared" ca="1" si="183"/>
        <v/>
      </c>
      <c r="E958" s="172" t="str">
        <f t="shared" ca="1" si="177"/>
        <v/>
      </c>
      <c r="F958" s="130" t="str">
        <f t="shared" ca="1" si="182"/>
        <v/>
      </c>
      <c r="G958" s="130" t="str">
        <f t="shared" ca="1" si="175"/>
        <v/>
      </c>
      <c r="H958" s="30"/>
      <c r="I958" s="30"/>
      <c r="J958" s="31"/>
      <c r="K958" s="31" t="str">
        <f t="shared" ca="1" si="178"/>
        <v/>
      </c>
      <c r="L958" s="168" t="str">
        <f t="shared" ca="1" si="179"/>
        <v/>
      </c>
      <c r="M958" s="169" t="str">
        <f t="shared" ca="1" si="180"/>
        <v/>
      </c>
      <c r="N958" s="170" t="str">
        <f t="shared" ca="1" si="181"/>
        <v/>
      </c>
    </row>
    <row r="959" spans="1:14" x14ac:dyDescent="0.25">
      <c r="A959" s="15">
        <f t="shared" ca="1" si="186"/>
        <v>0</v>
      </c>
      <c r="B959" s="16">
        <f t="shared" ca="1" si="186"/>
        <v>0</v>
      </c>
      <c r="C959" s="127" t="str">
        <f t="shared" ca="1" si="176"/>
        <v/>
      </c>
      <c r="D959" s="17" t="str">
        <f t="shared" ca="1" si="183"/>
        <v/>
      </c>
      <c r="E959" s="172" t="str">
        <f t="shared" ca="1" si="177"/>
        <v/>
      </c>
      <c r="F959" s="130" t="str">
        <f t="shared" ca="1" si="182"/>
        <v/>
      </c>
      <c r="G959" s="130" t="str">
        <f t="shared" ca="1" si="175"/>
        <v/>
      </c>
      <c r="H959" s="30"/>
      <c r="I959" s="30"/>
      <c r="J959" s="31"/>
      <c r="K959" s="31" t="str">
        <f t="shared" ca="1" si="178"/>
        <v/>
      </c>
      <c r="L959" s="168" t="str">
        <f t="shared" ca="1" si="179"/>
        <v/>
      </c>
      <c r="M959" s="169" t="str">
        <f t="shared" ca="1" si="180"/>
        <v/>
      </c>
      <c r="N959" s="170" t="str">
        <f t="shared" ca="1" si="181"/>
        <v/>
      </c>
    </row>
    <row r="960" spans="1:14" x14ac:dyDescent="0.25">
      <c r="A960" s="15">
        <f t="shared" ca="1" si="186"/>
        <v>0</v>
      </c>
      <c r="B960" s="16">
        <f t="shared" ca="1" si="186"/>
        <v>0</v>
      </c>
      <c r="C960" s="127" t="str">
        <f t="shared" ca="1" si="176"/>
        <v/>
      </c>
      <c r="D960" s="17" t="str">
        <f t="shared" ca="1" si="183"/>
        <v/>
      </c>
      <c r="E960" s="172" t="str">
        <f t="shared" ca="1" si="177"/>
        <v/>
      </c>
      <c r="F960" s="130" t="str">
        <f t="shared" ca="1" si="182"/>
        <v/>
      </c>
      <c r="G960" s="130" t="str">
        <f t="shared" ca="1" si="175"/>
        <v/>
      </c>
      <c r="H960" s="30"/>
      <c r="I960" s="30"/>
      <c r="J960" s="31"/>
      <c r="K960" s="31" t="str">
        <f t="shared" ca="1" si="178"/>
        <v/>
      </c>
      <c r="L960" s="168" t="str">
        <f t="shared" ca="1" si="179"/>
        <v/>
      </c>
      <c r="M960" s="169" t="str">
        <f t="shared" ca="1" si="180"/>
        <v/>
      </c>
      <c r="N960" s="170" t="str">
        <f t="shared" ca="1" si="181"/>
        <v/>
      </c>
    </row>
    <row r="961" spans="1:14" x14ac:dyDescent="0.25">
      <c r="A961" s="15">
        <f t="shared" ca="1" si="186"/>
        <v>0</v>
      </c>
      <c r="B961" s="16">
        <f t="shared" ca="1" si="186"/>
        <v>0</v>
      </c>
      <c r="C961" s="127" t="str">
        <f t="shared" ca="1" si="176"/>
        <v/>
      </c>
      <c r="D961" s="17" t="str">
        <f t="shared" ca="1" si="183"/>
        <v/>
      </c>
      <c r="E961" s="172" t="str">
        <f t="shared" ca="1" si="177"/>
        <v/>
      </c>
      <c r="F961" s="130" t="str">
        <f t="shared" ca="1" si="182"/>
        <v/>
      </c>
      <c r="G961" s="130" t="str">
        <f t="shared" ca="1" si="175"/>
        <v/>
      </c>
      <c r="H961" s="30"/>
      <c r="I961" s="30"/>
      <c r="J961" s="31"/>
      <c r="K961" s="31" t="str">
        <f t="shared" ca="1" si="178"/>
        <v/>
      </c>
      <c r="L961" s="168" t="str">
        <f t="shared" ca="1" si="179"/>
        <v/>
      </c>
      <c r="M961" s="169" t="str">
        <f t="shared" ca="1" si="180"/>
        <v/>
      </c>
      <c r="N961" s="170" t="str">
        <f t="shared" ca="1" si="181"/>
        <v/>
      </c>
    </row>
    <row r="962" spans="1:14" x14ac:dyDescent="0.25">
      <c r="A962" s="15">
        <f t="shared" ca="1" si="186"/>
        <v>0</v>
      </c>
      <c r="B962" s="16">
        <f t="shared" ca="1" si="186"/>
        <v>0</v>
      </c>
      <c r="C962" s="127" t="str">
        <f t="shared" ca="1" si="176"/>
        <v/>
      </c>
      <c r="D962" s="17" t="str">
        <f t="shared" ca="1" si="183"/>
        <v/>
      </c>
      <c r="E962" s="172" t="str">
        <f t="shared" ca="1" si="177"/>
        <v/>
      </c>
      <c r="F962" s="130" t="str">
        <f t="shared" ca="1" si="182"/>
        <v/>
      </c>
      <c r="G962" s="130" t="str">
        <f t="shared" ca="1" si="175"/>
        <v/>
      </c>
      <c r="H962" s="30"/>
      <c r="I962" s="30"/>
      <c r="J962" s="31"/>
      <c r="K962" s="31" t="str">
        <f t="shared" ca="1" si="178"/>
        <v/>
      </c>
      <c r="L962" s="168" t="str">
        <f t="shared" ca="1" si="179"/>
        <v/>
      </c>
      <c r="M962" s="169" t="str">
        <f t="shared" ca="1" si="180"/>
        <v/>
      </c>
      <c r="N962" s="170" t="str">
        <f t="shared" ca="1" si="181"/>
        <v/>
      </c>
    </row>
    <row r="963" spans="1:14" x14ac:dyDescent="0.25">
      <c r="A963" s="15">
        <f t="shared" ca="1" si="186"/>
        <v>0</v>
      </c>
      <c r="B963" s="16">
        <f t="shared" ca="1" si="186"/>
        <v>0</v>
      </c>
      <c r="C963" s="127" t="str">
        <f t="shared" ca="1" si="176"/>
        <v/>
      </c>
      <c r="D963" s="17" t="str">
        <f t="shared" ca="1" si="183"/>
        <v/>
      </c>
      <c r="E963" s="172" t="str">
        <f t="shared" ca="1" si="177"/>
        <v/>
      </c>
      <c r="F963" s="130" t="str">
        <f t="shared" ca="1" si="182"/>
        <v/>
      </c>
      <c r="G963" s="130" t="str">
        <f t="shared" ca="1" si="175"/>
        <v/>
      </c>
      <c r="H963" s="30"/>
      <c r="I963" s="30"/>
      <c r="J963" s="31"/>
      <c r="K963" s="31" t="str">
        <f t="shared" ca="1" si="178"/>
        <v/>
      </c>
      <c r="L963" s="168" t="str">
        <f t="shared" ca="1" si="179"/>
        <v/>
      </c>
      <c r="M963" s="169" t="str">
        <f t="shared" ca="1" si="180"/>
        <v/>
      </c>
      <c r="N963" s="170" t="str">
        <f t="shared" ca="1" si="181"/>
        <v/>
      </c>
    </row>
    <row r="964" spans="1:14" x14ac:dyDescent="0.25">
      <c r="A964" s="15">
        <f t="shared" ca="1" si="186"/>
        <v>0</v>
      </c>
      <c r="B964" s="16">
        <f t="shared" ca="1" si="186"/>
        <v>0</v>
      </c>
      <c r="C964" s="127" t="str">
        <f t="shared" ca="1" si="176"/>
        <v/>
      </c>
      <c r="D964" s="17" t="str">
        <f t="shared" ca="1" si="183"/>
        <v/>
      </c>
      <c r="E964" s="172" t="str">
        <f t="shared" ca="1" si="177"/>
        <v/>
      </c>
      <c r="F964" s="130" t="str">
        <f t="shared" ca="1" si="182"/>
        <v/>
      </c>
      <c r="G964" s="130" t="str">
        <f t="shared" ca="1" si="175"/>
        <v/>
      </c>
      <c r="H964" s="30"/>
      <c r="I964" s="30"/>
      <c r="J964" s="31"/>
      <c r="K964" s="31" t="str">
        <f t="shared" ca="1" si="178"/>
        <v/>
      </c>
      <c r="L964" s="168" t="str">
        <f t="shared" ca="1" si="179"/>
        <v/>
      </c>
      <c r="M964" s="169" t="str">
        <f t="shared" ca="1" si="180"/>
        <v/>
      </c>
      <c r="N964" s="170" t="str">
        <f t="shared" ca="1" si="181"/>
        <v/>
      </c>
    </row>
    <row r="965" spans="1:14" x14ac:dyDescent="0.25">
      <c r="A965" s="15">
        <f t="shared" ca="1" si="186"/>
        <v>0</v>
      </c>
      <c r="B965" s="16">
        <f t="shared" ca="1" si="186"/>
        <v>0</v>
      </c>
      <c r="C965" s="127" t="str">
        <f t="shared" ca="1" si="176"/>
        <v/>
      </c>
      <c r="D965" s="17" t="str">
        <f t="shared" ca="1" si="183"/>
        <v/>
      </c>
      <c r="E965" s="172" t="str">
        <f t="shared" ca="1" si="177"/>
        <v/>
      </c>
      <c r="F965" s="130" t="str">
        <f t="shared" ca="1" si="182"/>
        <v/>
      </c>
      <c r="G965" s="130" t="str">
        <f t="shared" ca="1" si="175"/>
        <v/>
      </c>
      <c r="H965" s="30"/>
      <c r="I965" s="30"/>
      <c r="J965" s="31"/>
      <c r="K965" s="31" t="str">
        <f t="shared" ca="1" si="178"/>
        <v/>
      </c>
      <c r="L965" s="168" t="str">
        <f t="shared" ca="1" si="179"/>
        <v/>
      </c>
      <c r="M965" s="169" t="str">
        <f t="shared" ca="1" si="180"/>
        <v/>
      </c>
      <c r="N965" s="170" t="str">
        <f t="shared" ca="1" si="181"/>
        <v/>
      </c>
    </row>
    <row r="966" spans="1:14" x14ac:dyDescent="0.25">
      <c r="A966" s="15">
        <f t="shared" ca="1" si="186"/>
        <v>0</v>
      </c>
      <c r="B966" s="16">
        <f t="shared" ca="1" si="186"/>
        <v>0</v>
      </c>
      <c r="C966" s="127" t="str">
        <f t="shared" ca="1" si="176"/>
        <v/>
      </c>
      <c r="D966" s="17" t="str">
        <f t="shared" ca="1" si="183"/>
        <v/>
      </c>
      <c r="E966" s="172" t="str">
        <f t="shared" ca="1" si="177"/>
        <v/>
      </c>
      <c r="F966" s="130" t="str">
        <f t="shared" ca="1" si="182"/>
        <v/>
      </c>
      <c r="G966" s="130" t="str">
        <f t="shared" ref="G966:G1029" ca="1" si="187">IF(A966&lt;&gt;0,CONCATENATE(A966,IF(B966=0,"",B966)),"")</f>
        <v/>
      </c>
      <c r="H966" s="30"/>
      <c r="I966" s="30"/>
      <c r="J966" s="31"/>
      <c r="K966" s="31" t="str">
        <f t="shared" ca="1" si="178"/>
        <v/>
      </c>
      <c r="L966" s="168" t="str">
        <f t="shared" ca="1" si="179"/>
        <v/>
      </c>
      <c r="M966" s="169" t="str">
        <f t="shared" ca="1" si="180"/>
        <v/>
      </c>
      <c r="N966" s="170" t="str">
        <f t="shared" ca="1" si="181"/>
        <v/>
      </c>
    </row>
    <row r="967" spans="1:14" x14ac:dyDescent="0.25">
      <c r="A967" s="15">
        <f t="shared" ref="A967:B986" ca="1" si="188">INDIRECT(ADDRESS(ROW(),COLUMN(),1,1,exp_user),TRUE)</f>
        <v>0</v>
      </c>
      <c r="B967" s="16">
        <f t="shared" ca="1" si="188"/>
        <v>0</v>
      </c>
      <c r="C967" s="127" t="str">
        <f t="shared" ref="C967:C1030" ca="1" si="189">IF(A967=0,"",IF(H967&lt;&gt;"",H967,IF(K967=not,not,IF(L967=not,not,IF(AND(M967&lt;&gt;0,M967&lt;&gt;"",M967&lt;&gt;not),IF(NOT(ISERROR(FIND("/",M967,1))),LEFT(M967,FIND("/",M967,1)-1),M967),IF(NOT(ISERROR(FIND("/",N967,1))),LEFT(N967,FIND("/",N967,1)-1),N967))))))</f>
        <v/>
      </c>
      <c r="D967" s="17" t="str">
        <f t="shared" ca="1" si="183"/>
        <v/>
      </c>
      <c r="E967" s="172" t="str">
        <f t="shared" ref="E967:E1030" ca="1" si="190">IF(AND(C967&lt;&gt;"",C967&lt;&gt;not,C967&lt;&gt;0),HYPERLINK(CONCATENATE(link4x0,IFERROR(VLOOKUP(C967,Entity,2,FALSE),""),link_Entity,LOWER(C967),".htm"),"&gt;&gt;"),"")</f>
        <v/>
      </c>
      <c r="F967" s="130" t="str">
        <f t="shared" ca="1" si="182"/>
        <v/>
      </c>
      <c r="G967" s="130" t="str">
        <f t="shared" ca="1" si="187"/>
        <v/>
      </c>
      <c r="H967" s="30"/>
      <c r="I967" s="30"/>
      <c r="J967" s="31"/>
      <c r="K967" s="31" t="str">
        <f t="shared" ref="K967:K1030" ca="1" si="191">IF(AND(K966=not,A967=A966),not,IF(J967=not,not,""))</f>
        <v/>
      </c>
      <c r="L967" s="168" t="str">
        <f t="shared" ref="L967:L1030" ca="1" si="192">IFERROR(VLOOKUP(A967,exp_pre_sel,HLOOKUP(pre_sel_cat,exp_pre_sel,2,FALSE),FALSE),"")</f>
        <v/>
      </c>
      <c r="M967" s="169" t="str">
        <f t="shared" ref="M967:M1030" ca="1" si="193">IFERROR(CONCATENATE(VLOOKUP($G967,Export_DRS,4,FALSE),IF(VLOOKUP($G967,Export_DRS,5,FALSE)&lt;&gt;"",CONCATENATE("/",VLOOKUP($G967,Export_DRS,5,FALSE)),"")),IF(AND(Export_DRS_andSub=yes,$A967=$A966),IF(M966=0,VLOOKUP(A967,A:N,10,FALSE),M966),""))</f>
        <v/>
      </c>
      <c r="N967" s="170" t="str">
        <f t="shared" ref="N967:N1030" ca="1" si="194">IFERROR(CONCATENATE(VLOOKUP($G967,Export_AIA,4,FALSE),IF(VLOOKUP($G967,Export_AIA,5,FALSE)&lt;&gt;"",CONCATENATE("/",VLOOKUP($G967,Export_AIA,5,FALSE)),"")),IF(AND(Export_AIA_andSub=yes,$A967=$A966),IF(N966=0,VLOOKUP(A967,A:N,10,FALSE),N966),""))</f>
        <v/>
      </c>
    </row>
    <row r="968" spans="1:14" x14ac:dyDescent="0.25">
      <c r="A968" s="15">
        <f t="shared" ca="1" si="188"/>
        <v>0</v>
      </c>
      <c r="B968" s="16">
        <f t="shared" ca="1" si="188"/>
        <v>0</v>
      </c>
      <c r="C968" s="127" t="str">
        <f t="shared" ca="1" si="189"/>
        <v/>
      </c>
      <c r="D968" s="17" t="str">
        <f t="shared" ca="1" si="183"/>
        <v/>
      </c>
      <c r="E968" s="172" t="str">
        <f t="shared" ca="1" si="190"/>
        <v/>
      </c>
      <c r="F968" s="130" t="str">
        <f t="shared" ref="F968:F1031" ca="1" si="195">CONCATENATE(C968,IF(D968&lt;&gt;"",CONCATENATE("/",D968),""),"")</f>
        <v/>
      </c>
      <c r="G968" s="130" t="str">
        <f t="shared" ca="1" si="187"/>
        <v/>
      </c>
      <c r="H968" s="30"/>
      <c r="I968" s="30"/>
      <c r="J968" s="31"/>
      <c r="K968" s="31" t="str">
        <f t="shared" ca="1" si="191"/>
        <v/>
      </c>
      <c r="L968" s="168" t="str">
        <f t="shared" ca="1" si="192"/>
        <v/>
      </c>
      <c r="M968" s="169" t="str">
        <f t="shared" ca="1" si="193"/>
        <v/>
      </c>
      <c r="N968" s="170" t="str">
        <f t="shared" ca="1" si="194"/>
        <v/>
      </c>
    </row>
    <row r="969" spans="1:14" x14ac:dyDescent="0.25">
      <c r="A969" s="15">
        <f t="shared" ca="1" si="188"/>
        <v>0</v>
      </c>
      <c r="B969" s="16">
        <f t="shared" ca="1" si="188"/>
        <v>0</v>
      </c>
      <c r="C969" s="127" t="str">
        <f t="shared" ca="1" si="189"/>
        <v/>
      </c>
      <c r="D969" s="17" t="str">
        <f t="shared" ref="D969:D1032" ca="1" si="196">IF(I969&lt;&gt;"",I969,IF(NOT(ISERROR(FIND("/",M969,1))),RIGHT(M969,LEN(M969)-FIND("/",M969,1)),IF(AND(M969="",NOT(ISERROR(FIND("/",N969,1)))),RIGHT(N969,LEN(N969)-FIND("/",N969,1)),"")))</f>
        <v/>
      </c>
      <c r="E969" s="172" t="str">
        <f t="shared" ca="1" si="190"/>
        <v/>
      </c>
      <c r="F969" s="130" t="str">
        <f t="shared" ca="1" si="195"/>
        <v/>
      </c>
      <c r="G969" s="130" t="str">
        <f t="shared" ca="1" si="187"/>
        <v/>
      </c>
      <c r="H969" s="30"/>
      <c r="I969" s="30"/>
      <c r="J969" s="31"/>
      <c r="K969" s="31" t="str">
        <f t="shared" ca="1" si="191"/>
        <v/>
      </c>
      <c r="L969" s="168" t="str">
        <f t="shared" ca="1" si="192"/>
        <v/>
      </c>
      <c r="M969" s="169" t="str">
        <f t="shared" ca="1" si="193"/>
        <v/>
      </c>
      <c r="N969" s="170" t="str">
        <f t="shared" ca="1" si="194"/>
        <v/>
      </c>
    </row>
    <row r="970" spans="1:14" x14ac:dyDescent="0.25">
      <c r="A970" s="15">
        <f t="shared" ca="1" si="188"/>
        <v>0</v>
      </c>
      <c r="B970" s="16">
        <f t="shared" ca="1" si="188"/>
        <v>0</v>
      </c>
      <c r="C970" s="127" t="str">
        <f t="shared" ca="1" si="189"/>
        <v/>
      </c>
      <c r="D970" s="17" t="str">
        <f t="shared" ca="1" si="196"/>
        <v/>
      </c>
      <c r="E970" s="172" t="str">
        <f t="shared" ca="1" si="190"/>
        <v/>
      </c>
      <c r="F970" s="130" t="str">
        <f t="shared" ca="1" si="195"/>
        <v/>
      </c>
      <c r="G970" s="130" t="str">
        <f t="shared" ca="1" si="187"/>
        <v/>
      </c>
      <c r="H970" s="30"/>
      <c r="I970" s="30"/>
      <c r="J970" s="31"/>
      <c r="K970" s="31" t="str">
        <f t="shared" ca="1" si="191"/>
        <v/>
      </c>
      <c r="L970" s="168" t="str">
        <f t="shared" ca="1" si="192"/>
        <v/>
      </c>
      <c r="M970" s="169" t="str">
        <f t="shared" ca="1" si="193"/>
        <v/>
      </c>
      <c r="N970" s="170" t="str">
        <f t="shared" ca="1" si="194"/>
        <v/>
      </c>
    </row>
    <row r="971" spans="1:14" x14ac:dyDescent="0.25">
      <c r="A971" s="15">
        <f t="shared" ca="1" si="188"/>
        <v>0</v>
      </c>
      <c r="B971" s="16">
        <f t="shared" ca="1" si="188"/>
        <v>0</v>
      </c>
      <c r="C971" s="127" t="str">
        <f t="shared" ca="1" si="189"/>
        <v/>
      </c>
      <c r="D971" s="17" t="str">
        <f t="shared" ca="1" si="196"/>
        <v/>
      </c>
      <c r="E971" s="172" t="str">
        <f t="shared" ca="1" si="190"/>
        <v/>
      </c>
      <c r="F971" s="130" t="str">
        <f t="shared" ca="1" si="195"/>
        <v/>
      </c>
      <c r="G971" s="130" t="str">
        <f t="shared" ca="1" si="187"/>
        <v/>
      </c>
      <c r="H971" s="30"/>
      <c r="I971" s="30"/>
      <c r="J971" s="31"/>
      <c r="K971" s="31" t="str">
        <f t="shared" ca="1" si="191"/>
        <v/>
      </c>
      <c r="L971" s="168" t="str">
        <f t="shared" ca="1" si="192"/>
        <v/>
      </c>
      <c r="M971" s="169" t="str">
        <f t="shared" ca="1" si="193"/>
        <v/>
      </c>
      <c r="N971" s="170" t="str">
        <f t="shared" ca="1" si="194"/>
        <v/>
      </c>
    </row>
    <row r="972" spans="1:14" x14ac:dyDescent="0.25">
      <c r="A972" s="15">
        <f t="shared" ca="1" si="188"/>
        <v>0</v>
      </c>
      <c r="B972" s="16">
        <f t="shared" ca="1" si="188"/>
        <v>0</v>
      </c>
      <c r="C972" s="127" t="str">
        <f t="shared" ca="1" si="189"/>
        <v/>
      </c>
      <c r="D972" s="17" t="str">
        <f t="shared" ca="1" si="196"/>
        <v/>
      </c>
      <c r="E972" s="172" t="str">
        <f t="shared" ca="1" si="190"/>
        <v/>
      </c>
      <c r="F972" s="130" t="str">
        <f t="shared" ca="1" si="195"/>
        <v/>
      </c>
      <c r="G972" s="130" t="str">
        <f t="shared" ca="1" si="187"/>
        <v/>
      </c>
      <c r="H972" s="30"/>
      <c r="I972" s="30"/>
      <c r="J972" s="31"/>
      <c r="K972" s="31" t="str">
        <f t="shared" ca="1" si="191"/>
        <v/>
      </c>
      <c r="L972" s="168" t="str">
        <f t="shared" ca="1" si="192"/>
        <v/>
      </c>
      <c r="M972" s="169" t="str">
        <f t="shared" ca="1" si="193"/>
        <v/>
      </c>
      <c r="N972" s="170" t="str">
        <f t="shared" ca="1" si="194"/>
        <v/>
      </c>
    </row>
    <row r="973" spans="1:14" x14ac:dyDescent="0.25">
      <c r="A973" s="15">
        <f t="shared" ca="1" si="188"/>
        <v>0</v>
      </c>
      <c r="B973" s="16">
        <f t="shared" ca="1" si="188"/>
        <v>0</v>
      </c>
      <c r="C973" s="127" t="str">
        <f t="shared" ca="1" si="189"/>
        <v/>
      </c>
      <c r="D973" s="17" t="str">
        <f t="shared" ca="1" si="196"/>
        <v/>
      </c>
      <c r="E973" s="172" t="str">
        <f t="shared" ca="1" si="190"/>
        <v/>
      </c>
      <c r="F973" s="130" t="str">
        <f t="shared" ca="1" si="195"/>
        <v/>
      </c>
      <c r="G973" s="130" t="str">
        <f t="shared" ca="1" si="187"/>
        <v/>
      </c>
      <c r="H973" s="30"/>
      <c r="I973" s="30"/>
      <c r="J973" s="31"/>
      <c r="K973" s="31" t="str">
        <f t="shared" ca="1" si="191"/>
        <v/>
      </c>
      <c r="L973" s="168" t="str">
        <f t="shared" ca="1" si="192"/>
        <v/>
      </c>
      <c r="M973" s="169" t="str">
        <f t="shared" ca="1" si="193"/>
        <v/>
      </c>
      <c r="N973" s="170" t="str">
        <f t="shared" ca="1" si="194"/>
        <v/>
      </c>
    </row>
    <row r="974" spans="1:14" x14ac:dyDescent="0.25">
      <c r="A974" s="15">
        <f t="shared" ca="1" si="188"/>
        <v>0</v>
      </c>
      <c r="B974" s="16">
        <f t="shared" ca="1" si="188"/>
        <v>0</v>
      </c>
      <c r="C974" s="127" t="str">
        <f t="shared" ca="1" si="189"/>
        <v/>
      </c>
      <c r="D974" s="17" t="str">
        <f t="shared" ca="1" si="196"/>
        <v/>
      </c>
      <c r="E974" s="172" t="str">
        <f t="shared" ca="1" si="190"/>
        <v/>
      </c>
      <c r="F974" s="130" t="str">
        <f t="shared" ca="1" si="195"/>
        <v/>
      </c>
      <c r="G974" s="130" t="str">
        <f t="shared" ca="1" si="187"/>
        <v/>
      </c>
      <c r="H974" s="30"/>
      <c r="I974" s="30"/>
      <c r="J974" s="31"/>
      <c r="K974" s="31" t="str">
        <f t="shared" ca="1" si="191"/>
        <v/>
      </c>
      <c r="L974" s="168" t="str">
        <f t="shared" ca="1" si="192"/>
        <v/>
      </c>
      <c r="M974" s="169" t="str">
        <f t="shared" ca="1" si="193"/>
        <v/>
      </c>
      <c r="N974" s="170" t="str">
        <f t="shared" ca="1" si="194"/>
        <v/>
      </c>
    </row>
    <row r="975" spans="1:14" x14ac:dyDescent="0.25">
      <c r="A975" s="15">
        <f t="shared" ca="1" si="188"/>
        <v>0</v>
      </c>
      <c r="B975" s="16">
        <f t="shared" ca="1" si="188"/>
        <v>0</v>
      </c>
      <c r="C975" s="127" t="str">
        <f t="shared" ca="1" si="189"/>
        <v/>
      </c>
      <c r="D975" s="17" t="str">
        <f t="shared" ca="1" si="196"/>
        <v/>
      </c>
      <c r="E975" s="172" t="str">
        <f t="shared" ca="1" si="190"/>
        <v/>
      </c>
      <c r="F975" s="130" t="str">
        <f t="shared" ca="1" si="195"/>
        <v/>
      </c>
      <c r="G975" s="130" t="str">
        <f t="shared" ca="1" si="187"/>
        <v/>
      </c>
      <c r="H975" s="30"/>
      <c r="I975" s="30"/>
      <c r="J975" s="31"/>
      <c r="K975" s="31" t="str">
        <f t="shared" ca="1" si="191"/>
        <v/>
      </c>
      <c r="L975" s="168" t="str">
        <f t="shared" ca="1" si="192"/>
        <v/>
      </c>
      <c r="M975" s="169" t="str">
        <f t="shared" ca="1" si="193"/>
        <v/>
      </c>
      <c r="N975" s="170" t="str">
        <f t="shared" ca="1" si="194"/>
        <v/>
      </c>
    </row>
    <row r="976" spans="1:14" x14ac:dyDescent="0.25">
      <c r="A976" s="15">
        <f t="shared" ca="1" si="188"/>
        <v>0</v>
      </c>
      <c r="B976" s="16">
        <f t="shared" ca="1" si="188"/>
        <v>0</v>
      </c>
      <c r="C976" s="127" t="str">
        <f t="shared" ca="1" si="189"/>
        <v/>
      </c>
      <c r="D976" s="17" t="str">
        <f t="shared" ca="1" si="196"/>
        <v/>
      </c>
      <c r="E976" s="172" t="str">
        <f t="shared" ca="1" si="190"/>
        <v/>
      </c>
      <c r="F976" s="130" t="str">
        <f t="shared" ca="1" si="195"/>
        <v/>
      </c>
      <c r="G976" s="130" t="str">
        <f t="shared" ca="1" si="187"/>
        <v/>
      </c>
      <c r="H976" s="30"/>
      <c r="I976" s="30"/>
      <c r="J976" s="31"/>
      <c r="K976" s="31" t="str">
        <f t="shared" ca="1" si="191"/>
        <v/>
      </c>
      <c r="L976" s="168" t="str">
        <f t="shared" ca="1" si="192"/>
        <v/>
      </c>
      <c r="M976" s="169" t="str">
        <f t="shared" ca="1" si="193"/>
        <v/>
      </c>
      <c r="N976" s="170" t="str">
        <f t="shared" ca="1" si="194"/>
        <v/>
      </c>
    </row>
    <row r="977" spans="1:14" x14ac:dyDescent="0.25">
      <c r="A977" s="15">
        <f t="shared" ca="1" si="188"/>
        <v>0</v>
      </c>
      <c r="B977" s="16">
        <f t="shared" ca="1" si="188"/>
        <v>0</v>
      </c>
      <c r="C977" s="127" t="str">
        <f t="shared" ca="1" si="189"/>
        <v/>
      </c>
      <c r="D977" s="17" t="str">
        <f t="shared" ca="1" si="196"/>
        <v/>
      </c>
      <c r="E977" s="172" t="str">
        <f t="shared" ca="1" si="190"/>
        <v/>
      </c>
      <c r="F977" s="130" t="str">
        <f t="shared" ca="1" si="195"/>
        <v/>
      </c>
      <c r="G977" s="130" t="str">
        <f t="shared" ca="1" si="187"/>
        <v/>
      </c>
      <c r="H977" s="30"/>
      <c r="I977" s="30"/>
      <c r="J977" s="31"/>
      <c r="K977" s="31" t="str">
        <f t="shared" ca="1" si="191"/>
        <v/>
      </c>
      <c r="L977" s="168" t="str">
        <f t="shared" ca="1" si="192"/>
        <v/>
      </c>
      <c r="M977" s="169" t="str">
        <f t="shared" ca="1" si="193"/>
        <v/>
      </c>
      <c r="N977" s="170" t="str">
        <f t="shared" ca="1" si="194"/>
        <v/>
      </c>
    </row>
    <row r="978" spans="1:14" x14ac:dyDescent="0.25">
      <c r="A978" s="15">
        <f t="shared" ca="1" si="188"/>
        <v>0</v>
      </c>
      <c r="B978" s="16">
        <f t="shared" ca="1" si="188"/>
        <v>0</v>
      </c>
      <c r="C978" s="127" t="str">
        <f t="shared" ca="1" si="189"/>
        <v/>
      </c>
      <c r="D978" s="17" t="str">
        <f t="shared" ca="1" si="196"/>
        <v/>
      </c>
      <c r="E978" s="172" t="str">
        <f t="shared" ca="1" si="190"/>
        <v/>
      </c>
      <c r="F978" s="130" t="str">
        <f t="shared" ca="1" si="195"/>
        <v/>
      </c>
      <c r="G978" s="130" t="str">
        <f t="shared" ca="1" si="187"/>
        <v/>
      </c>
      <c r="H978" s="30"/>
      <c r="I978" s="30"/>
      <c r="J978" s="31"/>
      <c r="K978" s="31" t="str">
        <f t="shared" ca="1" si="191"/>
        <v/>
      </c>
      <c r="L978" s="168" t="str">
        <f t="shared" ca="1" si="192"/>
        <v/>
      </c>
      <c r="M978" s="169" t="str">
        <f t="shared" ca="1" si="193"/>
        <v/>
      </c>
      <c r="N978" s="170" t="str">
        <f t="shared" ca="1" si="194"/>
        <v/>
      </c>
    </row>
    <row r="979" spans="1:14" x14ac:dyDescent="0.25">
      <c r="A979" s="15">
        <f t="shared" ca="1" si="188"/>
        <v>0</v>
      </c>
      <c r="B979" s="16">
        <f t="shared" ca="1" si="188"/>
        <v>0</v>
      </c>
      <c r="C979" s="127" t="str">
        <f t="shared" ca="1" si="189"/>
        <v/>
      </c>
      <c r="D979" s="17" t="str">
        <f t="shared" ca="1" si="196"/>
        <v/>
      </c>
      <c r="E979" s="172" t="str">
        <f t="shared" ca="1" si="190"/>
        <v/>
      </c>
      <c r="F979" s="130" t="str">
        <f t="shared" ca="1" si="195"/>
        <v/>
      </c>
      <c r="G979" s="130" t="str">
        <f t="shared" ca="1" si="187"/>
        <v/>
      </c>
      <c r="H979" s="30"/>
      <c r="I979" s="30"/>
      <c r="J979" s="31"/>
      <c r="K979" s="31" t="str">
        <f t="shared" ca="1" si="191"/>
        <v/>
      </c>
      <c r="L979" s="168" t="str">
        <f t="shared" ca="1" si="192"/>
        <v/>
      </c>
      <c r="M979" s="169" t="str">
        <f t="shared" ca="1" si="193"/>
        <v/>
      </c>
      <c r="N979" s="170" t="str">
        <f t="shared" ca="1" si="194"/>
        <v/>
      </c>
    </row>
    <row r="980" spans="1:14" x14ac:dyDescent="0.25">
      <c r="A980" s="15">
        <f t="shared" ca="1" si="188"/>
        <v>0</v>
      </c>
      <c r="B980" s="16">
        <f t="shared" ca="1" si="188"/>
        <v>0</v>
      </c>
      <c r="C980" s="127" t="str">
        <f t="shared" ca="1" si="189"/>
        <v/>
      </c>
      <c r="D980" s="17" t="str">
        <f t="shared" ca="1" si="196"/>
        <v/>
      </c>
      <c r="E980" s="172" t="str">
        <f t="shared" ca="1" si="190"/>
        <v/>
      </c>
      <c r="F980" s="130" t="str">
        <f t="shared" ca="1" si="195"/>
        <v/>
      </c>
      <c r="G980" s="130" t="str">
        <f t="shared" ca="1" si="187"/>
        <v/>
      </c>
      <c r="H980" s="30"/>
      <c r="I980" s="30"/>
      <c r="J980" s="31"/>
      <c r="K980" s="31" t="str">
        <f t="shared" ca="1" si="191"/>
        <v/>
      </c>
      <c r="L980" s="168" t="str">
        <f t="shared" ca="1" si="192"/>
        <v/>
      </c>
      <c r="M980" s="169" t="str">
        <f t="shared" ca="1" si="193"/>
        <v/>
      </c>
      <c r="N980" s="170" t="str">
        <f t="shared" ca="1" si="194"/>
        <v/>
      </c>
    </row>
    <row r="981" spans="1:14" x14ac:dyDescent="0.25">
      <c r="A981" s="15">
        <f t="shared" ca="1" si="188"/>
        <v>0</v>
      </c>
      <c r="B981" s="16">
        <f t="shared" ca="1" si="188"/>
        <v>0</v>
      </c>
      <c r="C981" s="127" t="str">
        <f t="shared" ca="1" si="189"/>
        <v/>
      </c>
      <c r="D981" s="17" t="str">
        <f t="shared" ca="1" si="196"/>
        <v/>
      </c>
      <c r="E981" s="172" t="str">
        <f t="shared" ca="1" si="190"/>
        <v/>
      </c>
      <c r="F981" s="130" t="str">
        <f t="shared" ca="1" si="195"/>
        <v/>
      </c>
      <c r="G981" s="130" t="str">
        <f t="shared" ca="1" si="187"/>
        <v/>
      </c>
      <c r="H981" s="30"/>
      <c r="I981" s="30"/>
      <c r="J981" s="31"/>
      <c r="K981" s="31" t="str">
        <f t="shared" ca="1" si="191"/>
        <v/>
      </c>
      <c r="L981" s="168" t="str">
        <f t="shared" ca="1" si="192"/>
        <v/>
      </c>
      <c r="M981" s="169" t="str">
        <f t="shared" ca="1" si="193"/>
        <v/>
      </c>
      <c r="N981" s="170" t="str">
        <f t="shared" ca="1" si="194"/>
        <v/>
      </c>
    </row>
    <row r="982" spans="1:14" x14ac:dyDescent="0.25">
      <c r="A982" s="15">
        <f t="shared" ca="1" si="188"/>
        <v>0</v>
      </c>
      <c r="B982" s="16">
        <f t="shared" ca="1" si="188"/>
        <v>0</v>
      </c>
      <c r="C982" s="127" t="str">
        <f t="shared" ca="1" si="189"/>
        <v/>
      </c>
      <c r="D982" s="17" t="str">
        <f t="shared" ca="1" si="196"/>
        <v/>
      </c>
      <c r="E982" s="172" t="str">
        <f t="shared" ca="1" si="190"/>
        <v/>
      </c>
      <c r="F982" s="130" t="str">
        <f t="shared" ca="1" si="195"/>
        <v/>
      </c>
      <c r="G982" s="130" t="str">
        <f t="shared" ca="1" si="187"/>
        <v/>
      </c>
      <c r="H982" s="30"/>
      <c r="I982" s="30"/>
      <c r="J982" s="31"/>
      <c r="K982" s="31" t="str">
        <f t="shared" ca="1" si="191"/>
        <v/>
      </c>
      <c r="L982" s="168" t="str">
        <f t="shared" ca="1" si="192"/>
        <v/>
      </c>
      <c r="M982" s="169" t="str">
        <f t="shared" ca="1" si="193"/>
        <v/>
      </c>
      <c r="N982" s="170" t="str">
        <f t="shared" ca="1" si="194"/>
        <v/>
      </c>
    </row>
    <row r="983" spans="1:14" x14ac:dyDescent="0.25">
      <c r="A983" s="15">
        <f t="shared" ca="1" si="188"/>
        <v>0</v>
      </c>
      <c r="B983" s="16">
        <f t="shared" ca="1" si="188"/>
        <v>0</v>
      </c>
      <c r="C983" s="127" t="str">
        <f t="shared" ca="1" si="189"/>
        <v/>
      </c>
      <c r="D983" s="17" t="str">
        <f t="shared" ca="1" si="196"/>
        <v/>
      </c>
      <c r="E983" s="172" t="str">
        <f t="shared" ca="1" si="190"/>
        <v/>
      </c>
      <c r="F983" s="130" t="str">
        <f t="shared" ca="1" si="195"/>
        <v/>
      </c>
      <c r="G983" s="130" t="str">
        <f t="shared" ca="1" si="187"/>
        <v/>
      </c>
      <c r="H983" s="30"/>
      <c r="I983" s="30"/>
      <c r="J983" s="31"/>
      <c r="K983" s="31" t="str">
        <f t="shared" ca="1" si="191"/>
        <v/>
      </c>
      <c r="L983" s="168" t="str">
        <f t="shared" ca="1" si="192"/>
        <v/>
      </c>
      <c r="M983" s="169" t="str">
        <f t="shared" ca="1" si="193"/>
        <v/>
      </c>
      <c r="N983" s="170" t="str">
        <f t="shared" ca="1" si="194"/>
        <v/>
      </c>
    </row>
    <row r="984" spans="1:14" x14ac:dyDescent="0.25">
      <c r="A984" s="15">
        <f t="shared" ca="1" si="188"/>
        <v>0</v>
      </c>
      <c r="B984" s="16">
        <f t="shared" ca="1" si="188"/>
        <v>0</v>
      </c>
      <c r="C984" s="127" t="str">
        <f t="shared" ca="1" si="189"/>
        <v/>
      </c>
      <c r="D984" s="17" t="str">
        <f t="shared" ca="1" si="196"/>
        <v/>
      </c>
      <c r="E984" s="172" t="str">
        <f t="shared" ca="1" si="190"/>
        <v/>
      </c>
      <c r="F984" s="130" t="str">
        <f t="shared" ca="1" si="195"/>
        <v/>
      </c>
      <c r="G984" s="130" t="str">
        <f t="shared" ca="1" si="187"/>
        <v/>
      </c>
      <c r="H984" s="30"/>
      <c r="I984" s="30"/>
      <c r="J984" s="31"/>
      <c r="K984" s="31" t="str">
        <f t="shared" ca="1" si="191"/>
        <v/>
      </c>
      <c r="L984" s="168" t="str">
        <f t="shared" ca="1" si="192"/>
        <v/>
      </c>
      <c r="M984" s="169" t="str">
        <f t="shared" ca="1" si="193"/>
        <v/>
      </c>
      <c r="N984" s="170" t="str">
        <f t="shared" ca="1" si="194"/>
        <v/>
      </c>
    </row>
    <row r="985" spans="1:14" x14ac:dyDescent="0.25">
      <c r="A985" s="15">
        <f t="shared" ca="1" si="188"/>
        <v>0</v>
      </c>
      <c r="B985" s="16">
        <f t="shared" ca="1" si="188"/>
        <v>0</v>
      </c>
      <c r="C985" s="127" t="str">
        <f t="shared" ca="1" si="189"/>
        <v/>
      </c>
      <c r="D985" s="17" t="str">
        <f t="shared" ca="1" si="196"/>
        <v/>
      </c>
      <c r="E985" s="172" t="str">
        <f t="shared" ca="1" si="190"/>
        <v/>
      </c>
      <c r="F985" s="130" t="str">
        <f t="shared" ca="1" si="195"/>
        <v/>
      </c>
      <c r="G985" s="130" t="str">
        <f t="shared" ca="1" si="187"/>
        <v/>
      </c>
      <c r="H985" s="30"/>
      <c r="I985" s="30"/>
      <c r="J985" s="31"/>
      <c r="K985" s="31" t="str">
        <f t="shared" ca="1" si="191"/>
        <v/>
      </c>
      <c r="L985" s="168" t="str">
        <f t="shared" ca="1" si="192"/>
        <v/>
      </c>
      <c r="M985" s="169" t="str">
        <f t="shared" ca="1" si="193"/>
        <v/>
      </c>
      <c r="N985" s="170" t="str">
        <f t="shared" ca="1" si="194"/>
        <v/>
      </c>
    </row>
    <row r="986" spans="1:14" x14ac:dyDescent="0.25">
      <c r="A986" s="15">
        <f t="shared" ca="1" si="188"/>
        <v>0</v>
      </c>
      <c r="B986" s="16">
        <f t="shared" ca="1" si="188"/>
        <v>0</v>
      </c>
      <c r="C986" s="127" t="str">
        <f t="shared" ca="1" si="189"/>
        <v/>
      </c>
      <c r="D986" s="17" t="str">
        <f t="shared" ca="1" si="196"/>
        <v/>
      </c>
      <c r="E986" s="172" t="str">
        <f t="shared" ca="1" si="190"/>
        <v/>
      </c>
      <c r="F986" s="130" t="str">
        <f t="shared" ca="1" si="195"/>
        <v/>
      </c>
      <c r="G986" s="130" t="str">
        <f t="shared" ca="1" si="187"/>
        <v/>
      </c>
      <c r="H986" s="30"/>
      <c r="I986" s="30"/>
      <c r="J986" s="31"/>
      <c r="K986" s="31" t="str">
        <f t="shared" ca="1" si="191"/>
        <v/>
      </c>
      <c r="L986" s="168" t="str">
        <f t="shared" ca="1" si="192"/>
        <v/>
      </c>
      <c r="M986" s="169" t="str">
        <f t="shared" ca="1" si="193"/>
        <v/>
      </c>
      <c r="N986" s="170" t="str">
        <f t="shared" ca="1" si="194"/>
        <v/>
      </c>
    </row>
    <row r="987" spans="1:14" x14ac:dyDescent="0.25">
      <c r="A987" s="15">
        <f t="shared" ref="A987:B1006" ca="1" si="197">INDIRECT(ADDRESS(ROW(),COLUMN(),1,1,exp_user),TRUE)</f>
        <v>0</v>
      </c>
      <c r="B987" s="16">
        <f t="shared" ca="1" si="197"/>
        <v>0</v>
      </c>
      <c r="C987" s="127" t="str">
        <f t="shared" ca="1" si="189"/>
        <v/>
      </c>
      <c r="D987" s="17" t="str">
        <f t="shared" ca="1" si="196"/>
        <v/>
      </c>
      <c r="E987" s="172" t="str">
        <f t="shared" ca="1" si="190"/>
        <v/>
      </c>
      <c r="F987" s="130" t="str">
        <f t="shared" ca="1" si="195"/>
        <v/>
      </c>
      <c r="G987" s="130" t="str">
        <f t="shared" ca="1" si="187"/>
        <v/>
      </c>
      <c r="H987" s="30"/>
      <c r="I987" s="30"/>
      <c r="J987" s="31"/>
      <c r="K987" s="31" t="str">
        <f t="shared" ca="1" si="191"/>
        <v/>
      </c>
      <c r="L987" s="168" t="str">
        <f t="shared" ca="1" si="192"/>
        <v/>
      </c>
      <c r="M987" s="169" t="str">
        <f t="shared" ca="1" si="193"/>
        <v/>
      </c>
      <c r="N987" s="170" t="str">
        <f t="shared" ca="1" si="194"/>
        <v/>
      </c>
    </row>
    <row r="988" spans="1:14" x14ac:dyDescent="0.25">
      <c r="A988" s="15">
        <f t="shared" ca="1" si="197"/>
        <v>0</v>
      </c>
      <c r="B988" s="16">
        <f t="shared" ca="1" si="197"/>
        <v>0</v>
      </c>
      <c r="C988" s="127" t="str">
        <f t="shared" ca="1" si="189"/>
        <v/>
      </c>
      <c r="D988" s="17" t="str">
        <f t="shared" ca="1" si="196"/>
        <v/>
      </c>
      <c r="E988" s="172" t="str">
        <f t="shared" ca="1" si="190"/>
        <v/>
      </c>
      <c r="F988" s="130" t="str">
        <f t="shared" ca="1" si="195"/>
        <v/>
      </c>
      <c r="G988" s="130" t="str">
        <f t="shared" ca="1" si="187"/>
        <v/>
      </c>
      <c r="H988" s="30"/>
      <c r="I988" s="30"/>
      <c r="J988" s="31"/>
      <c r="K988" s="31" t="str">
        <f t="shared" ca="1" si="191"/>
        <v/>
      </c>
      <c r="L988" s="168" t="str">
        <f t="shared" ca="1" si="192"/>
        <v/>
      </c>
      <c r="M988" s="169" t="str">
        <f t="shared" ca="1" si="193"/>
        <v/>
      </c>
      <c r="N988" s="170" t="str">
        <f t="shared" ca="1" si="194"/>
        <v/>
      </c>
    </row>
    <row r="989" spans="1:14" x14ac:dyDescent="0.25">
      <c r="A989" s="15">
        <f t="shared" ca="1" si="197"/>
        <v>0</v>
      </c>
      <c r="B989" s="16">
        <f t="shared" ca="1" si="197"/>
        <v>0</v>
      </c>
      <c r="C989" s="127" t="str">
        <f t="shared" ca="1" si="189"/>
        <v/>
      </c>
      <c r="D989" s="17" t="str">
        <f t="shared" ca="1" si="196"/>
        <v/>
      </c>
      <c r="E989" s="172" t="str">
        <f t="shared" ca="1" si="190"/>
        <v/>
      </c>
      <c r="F989" s="130" t="str">
        <f t="shared" ca="1" si="195"/>
        <v/>
      </c>
      <c r="G989" s="130" t="str">
        <f t="shared" ca="1" si="187"/>
        <v/>
      </c>
      <c r="H989" s="30"/>
      <c r="I989" s="30"/>
      <c r="J989" s="31"/>
      <c r="K989" s="31" t="str">
        <f t="shared" ca="1" si="191"/>
        <v/>
      </c>
      <c r="L989" s="168" t="str">
        <f t="shared" ca="1" si="192"/>
        <v/>
      </c>
      <c r="M989" s="169" t="str">
        <f t="shared" ca="1" si="193"/>
        <v/>
      </c>
      <c r="N989" s="170" t="str">
        <f t="shared" ca="1" si="194"/>
        <v/>
      </c>
    </row>
    <row r="990" spans="1:14" x14ac:dyDescent="0.25">
      <c r="A990" s="15">
        <f t="shared" ca="1" si="197"/>
        <v>0</v>
      </c>
      <c r="B990" s="16">
        <f t="shared" ca="1" si="197"/>
        <v>0</v>
      </c>
      <c r="C990" s="127" t="str">
        <f t="shared" ca="1" si="189"/>
        <v/>
      </c>
      <c r="D990" s="17" t="str">
        <f t="shared" ca="1" si="196"/>
        <v/>
      </c>
      <c r="E990" s="172" t="str">
        <f t="shared" ca="1" si="190"/>
        <v/>
      </c>
      <c r="F990" s="130" t="str">
        <f t="shared" ca="1" si="195"/>
        <v/>
      </c>
      <c r="G990" s="130" t="str">
        <f t="shared" ca="1" si="187"/>
        <v/>
      </c>
      <c r="H990" s="30"/>
      <c r="I990" s="30"/>
      <c r="J990" s="31"/>
      <c r="K990" s="31" t="str">
        <f t="shared" ca="1" si="191"/>
        <v/>
      </c>
      <c r="L990" s="168" t="str">
        <f t="shared" ca="1" si="192"/>
        <v/>
      </c>
      <c r="M990" s="169" t="str">
        <f t="shared" ca="1" si="193"/>
        <v/>
      </c>
      <c r="N990" s="170" t="str">
        <f t="shared" ca="1" si="194"/>
        <v/>
      </c>
    </row>
    <row r="991" spans="1:14" x14ac:dyDescent="0.25">
      <c r="A991" s="15">
        <f t="shared" ca="1" si="197"/>
        <v>0</v>
      </c>
      <c r="B991" s="16">
        <f t="shared" ca="1" si="197"/>
        <v>0</v>
      </c>
      <c r="C991" s="127" t="str">
        <f t="shared" ca="1" si="189"/>
        <v/>
      </c>
      <c r="D991" s="17" t="str">
        <f t="shared" ca="1" si="196"/>
        <v/>
      </c>
      <c r="E991" s="172" t="str">
        <f t="shared" ca="1" si="190"/>
        <v/>
      </c>
      <c r="F991" s="130" t="str">
        <f t="shared" ca="1" si="195"/>
        <v/>
      </c>
      <c r="G991" s="130" t="str">
        <f t="shared" ca="1" si="187"/>
        <v/>
      </c>
      <c r="H991" s="30"/>
      <c r="I991" s="30"/>
      <c r="J991" s="31"/>
      <c r="K991" s="31" t="str">
        <f t="shared" ca="1" si="191"/>
        <v/>
      </c>
      <c r="L991" s="168" t="str">
        <f t="shared" ca="1" si="192"/>
        <v/>
      </c>
      <c r="M991" s="169" t="str">
        <f t="shared" ca="1" si="193"/>
        <v/>
      </c>
      <c r="N991" s="170" t="str">
        <f t="shared" ca="1" si="194"/>
        <v/>
      </c>
    </row>
    <row r="992" spans="1:14" x14ac:dyDescent="0.25">
      <c r="A992" s="15">
        <f t="shared" ca="1" si="197"/>
        <v>0</v>
      </c>
      <c r="B992" s="16">
        <f t="shared" ca="1" si="197"/>
        <v>0</v>
      </c>
      <c r="C992" s="127" t="str">
        <f t="shared" ca="1" si="189"/>
        <v/>
      </c>
      <c r="D992" s="17" t="str">
        <f t="shared" ca="1" si="196"/>
        <v/>
      </c>
      <c r="E992" s="172" t="str">
        <f t="shared" ca="1" si="190"/>
        <v/>
      </c>
      <c r="F992" s="130" t="str">
        <f t="shared" ca="1" si="195"/>
        <v/>
      </c>
      <c r="G992" s="130" t="str">
        <f t="shared" ca="1" si="187"/>
        <v/>
      </c>
      <c r="H992" s="30"/>
      <c r="I992" s="30"/>
      <c r="J992" s="31"/>
      <c r="K992" s="31" t="str">
        <f t="shared" ca="1" si="191"/>
        <v/>
      </c>
      <c r="L992" s="168" t="str">
        <f t="shared" ca="1" si="192"/>
        <v/>
      </c>
      <c r="M992" s="169" t="str">
        <f t="shared" ca="1" si="193"/>
        <v/>
      </c>
      <c r="N992" s="170" t="str">
        <f t="shared" ca="1" si="194"/>
        <v/>
      </c>
    </row>
    <row r="993" spans="1:14" x14ac:dyDescent="0.25">
      <c r="A993" s="15">
        <f t="shared" ca="1" si="197"/>
        <v>0</v>
      </c>
      <c r="B993" s="16">
        <f t="shared" ca="1" si="197"/>
        <v>0</v>
      </c>
      <c r="C993" s="127" t="str">
        <f t="shared" ca="1" si="189"/>
        <v/>
      </c>
      <c r="D993" s="17" t="str">
        <f t="shared" ca="1" si="196"/>
        <v/>
      </c>
      <c r="E993" s="172" t="str">
        <f t="shared" ca="1" si="190"/>
        <v/>
      </c>
      <c r="F993" s="130" t="str">
        <f t="shared" ca="1" si="195"/>
        <v/>
      </c>
      <c r="G993" s="130" t="str">
        <f t="shared" ca="1" si="187"/>
        <v/>
      </c>
      <c r="H993" s="30"/>
      <c r="I993" s="30"/>
      <c r="J993" s="31"/>
      <c r="K993" s="31" t="str">
        <f t="shared" ca="1" si="191"/>
        <v/>
      </c>
      <c r="L993" s="168" t="str">
        <f t="shared" ca="1" si="192"/>
        <v/>
      </c>
      <c r="M993" s="169" t="str">
        <f t="shared" ca="1" si="193"/>
        <v/>
      </c>
      <c r="N993" s="170" t="str">
        <f t="shared" ca="1" si="194"/>
        <v/>
      </c>
    </row>
    <row r="994" spans="1:14" x14ac:dyDescent="0.25">
      <c r="A994" s="15">
        <f t="shared" ca="1" si="197"/>
        <v>0</v>
      </c>
      <c r="B994" s="16">
        <f t="shared" ca="1" si="197"/>
        <v>0</v>
      </c>
      <c r="C994" s="127" t="str">
        <f t="shared" ca="1" si="189"/>
        <v/>
      </c>
      <c r="D994" s="17" t="str">
        <f t="shared" ca="1" si="196"/>
        <v/>
      </c>
      <c r="E994" s="172" t="str">
        <f t="shared" ca="1" si="190"/>
        <v/>
      </c>
      <c r="F994" s="130" t="str">
        <f t="shared" ca="1" si="195"/>
        <v/>
      </c>
      <c r="G994" s="130" t="str">
        <f t="shared" ca="1" si="187"/>
        <v/>
      </c>
      <c r="H994" s="30"/>
      <c r="I994" s="30"/>
      <c r="J994" s="31"/>
      <c r="K994" s="31" t="str">
        <f t="shared" ca="1" si="191"/>
        <v/>
      </c>
      <c r="L994" s="168" t="str">
        <f t="shared" ca="1" si="192"/>
        <v/>
      </c>
      <c r="M994" s="169" t="str">
        <f t="shared" ca="1" si="193"/>
        <v/>
      </c>
      <c r="N994" s="170" t="str">
        <f t="shared" ca="1" si="194"/>
        <v/>
      </c>
    </row>
    <row r="995" spans="1:14" x14ac:dyDescent="0.25">
      <c r="A995" s="15">
        <f t="shared" ca="1" si="197"/>
        <v>0</v>
      </c>
      <c r="B995" s="16">
        <f t="shared" ca="1" si="197"/>
        <v>0</v>
      </c>
      <c r="C995" s="127" t="str">
        <f t="shared" ca="1" si="189"/>
        <v/>
      </c>
      <c r="D995" s="17" t="str">
        <f t="shared" ca="1" si="196"/>
        <v/>
      </c>
      <c r="E995" s="172" t="str">
        <f t="shared" ca="1" si="190"/>
        <v/>
      </c>
      <c r="F995" s="130" t="str">
        <f t="shared" ca="1" si="195"/>
        <v/>
      </c>
      <c r="G995" s="130" t="str">
        <f t="shared" ca="1" si="187"/>
        <v/>
      </c>
      <c r="H995" s="30"/>
      <c r="I995" s="30"/>
      <c r="J995" s="31"/>
      <c r="K995" s="31" t="str">
        <f t="shared" ca="1" si="191"/>
        <v/>
      </c>
      <c r="L995" s="168" t="str">
        <f t="shared" ca="1" si="192"/>
        <v/>
      </c>
      <c r="M995" s="169" t="str">
        <f t="shared" ca="1" si="193"/>
        <v/>
      </c>
      <c r="N995" s="170" t="str">
        <f t="shared" ca="1" si="194"/>
        <v/>
      </c>
    </row>
    <row r="996" spans="1:14" x14ac:dyDescent="0.25">
      <c r="A996" s="15">
        <f t="shared" ca="1" si="197"/>
        <v>0</v>
      </c>
      <c r="B996" s="16">
        <f t="shared" ca="1" si="197"/>
        <v>0</v>
      </c>
      <c r="C996" s="127" t="str">
        <f t="shared" ca="1" si="189"/>
        <v/>
      </c>
      <c r="D996" s="17" t="str">
        <f t="shared" ca="1" si="196"/>
        <v/>
      </c>
      <c r="E996" s="172" t="str">
        <f t="shared" ca="1" si="190"/>
        <v/>
      </c>
      <c r="F996" s="130" t="str">
        <f t="shared" ca="1" si="195"/>
        <v/>
      </c>
      <c r="G996" s="130" t="str">
        <f t="shared" ca="1" si="187"/>
        <v/>
      </c>
      <c r="H996" s="30"/>
      <c r="I996" s="30"/>
      <c r="J996" s="31"/>
      <c r="K996" s="31" t="str">
        <f t="shared" ca="1" si="191"/>
        <v/>
      </c>
      <c r="L996" s="168" t="str">
        <f t="shared" ca="1" si="192"/>
        <v/>
      </c>
      <c r="M996" s="169" t="str">
        <f t="shared" ca="1" si="193"/>
        <v/>
      </c>
      <c r="N996" s="170" t="str">
        <f t="shared" ca="1" si="194"/>
        <v/>
      </c>
    </row>
    <row r="997" spans="1:14" x14ac:dyDescent="0.25">
      <c r="A997" s="15">
        <f t="shared" ca="1" si="197"/>
        <v>0</v>
      </c>
      <c r="B997" s="16">
        <f t="shared" ca="1" si="197"/>
        <v>0</v>
      </c>
      <c r="C997" s="127" t="str">
        <f t="shared" ca="1" si="189"/>
        <v/>
      </c>
      <c r="D997" s="17" t="str">
        <f t="shared" ca="1" si="196"/>
        <v/>
      </c>
      <c r="E997" s="172" t="str">
        <f t="shared" ca="1" si="190"/>
        <v/>
      </c>
      <c r="F997" s="130" t="str">
        <f t="shared" ca="1" si="195"/>
        <v/>
      </c>
      <c r="G997" s="130" t="str">
        <f t="shared" ca="1" si="187"/>
        <v/>
      </c>
      <c r="H997" s="30"/>
      <c r="I997" s="30"/>
      <c r="J997" s="31"/>
      <c r="K997" s="31" t="str">
        <f t="shared" ca="1" si="191"/>
        <v/>
      </c>
      <c r="L997" s="168" t="str">
        <f t="shared" ca="1" si="192"/>
        <v/>
      </c>
      <c r="M997" s="169" t="str">
        <f t="shared" ca="1" si="193"/>
        <v/>
      </c>
      <c r="N997" s="170" t="str">
        <f t="shared" ca="1" si="194"/>
        <v/>
      </c>
    </row>
    <row r="998" spans="1:14" x14ac:dyDescent="0.25">
      <c r="A998" s="15">
        <f t="shared" ca="1" si="197"/>
        <v>0</v>
      </c>
      <c r="B998" s="16">
        <f t="shared" ca="1" si="197"/>
        <v>0</v>
      </c>
      <c r="C998" s="127" t="str">
        <f t="shared" ca="1" si="189"/>
        <v/>
      </c>
      <c r="D998" s="17" t="str">
        <f t="shared" ca="1" si="196"/>
        <v/>
      </c>
      <c r="E998" s="172" t="str">
        <f t="shared" ca="1" si="190"/>
        <v/>
      </c>
      <c r="F998" s="130" t="str">
        <f t="shared" ca="1" si="195"/>
        <v/>
      </c>
      <c r="G998" s="130" t="str">
        <f t="shared" ca="1" si="187"/>
        <v/>
      </c>
      <c r="H998" s="30"/>
      <c r="I998" s="30"/>
      <c r="J998" s="31"/>
      <c r="K998" s="31" t="str">
        <f t="shared" ca="1" si="191"/>
        <v/>
      </c>
      <c r="L998" s="168" t="str">
        <f t="shared" ca="1" si="192"/>
        <v/>
      </c>
      <c r="M998" s="169" t="str">
        <f t="shared" ca="1" si="193"/>
        <v/>
      </c>
      <c r="N998" s="170" t="str">
        <f t="shared" ca="1" si="194"/>
        <v/>
      </c>
    </row>
    <row r="999" spans="1:14" x14ac:dyDescent="0.25">
      <c r="A999" s="15">
        <f t="shared" ca="1" si="197"/>
        <v>0</v>
      </c>
      <c r="B999" s="16">
        <f t="shared" ca="1" si="197"/>
        <v>0</v>
      </c>
      <c r="C999" s="127" t="str">
        <f t="shared" ca="1" si="189"/>
        <v/>
      </c>
      <c r="D999" s="17" t="str">
        <f t="shared" ca="1" si="196"/>
        <v/>
      </c>
      <c r="E999" s="172" t="str">
        <f t="shared" ca="1" si="190"/>
        <v/>
      </c>
      <c r="F999" s="130" t="str">
        <f t="shared" ca="1" si="195"/>
        <v/>
      </c>
      <c r="G999" s="130" t="str">
        <f t="shared" ca="1" si="187"/>
        <v/>
      </c>
      <c r="H999" s="30"/>
      <c r="I999" s="30"/>
      <c r="J999" s="31"/>
      <c r="K999" s="31" t="str">
        <f t="shared" ca="1" si="191"/>
        <v/>
      </c>
      <c r="L999" s="168" t="str">
        <f t="shared" ca="1" si="192"/>
        <v/>
      </c>
      <c r="M999" s="169" t="str">
        <f t="shared" ca="1" si="193"/>
        <v/>
      </c>
      <c r="N999" s="170" t="str">
        <f t="shared" ca="1" si="194"/>
        <v/>
      </c>
    </row>
    <row r="1000" spans="1:14" x14ac:dyDescent="0.25">
      <c r="A1000" s="15">
        <f t="shared" ca="1" si="197"/>
        <v>0</v>
      </c>
      <c r="B1000" s="16">
        <f t="shared" ca="1" si="197"/>
        <v>0</v>
      </c>
      <c r="C1000" s="127" t="str">
        <f t="shared" ca="1" si="189"/>
        <v/>
      </c>
      <c r="D1000" s="17" t="str">
        <f t="shared" ca="1" si="196"/>
        <v/>
      </c>
      <c r="E1000" s="172" t="str">
        <f t="shared" ca="1" si="190"/>
        <v/>
      </c>
      <c r="F1000" s="130" t="str">
        <f t="shared" ca="1" si="195"/>
        <v/>
      </c>
      <c r="G1000" s="130" t="str">
        <f t="shared" ca="1" si="187"/>
        <v/>
      </c>
      <c r="H1000" s="30"/>
      <c r="I1000" s="30"/>
      <c r="J1000" s="31"/>
      <c r="K1000" s="31" t="str">
        <f t="shared" ca="1" si="191"/>
        <v/>
      </c>
      <c r="L1000" s="168" t="str">
        <f t="shared" ca="1" si="192"/>
        <v/>
      </c>
      <c r="M1000" s="169" t="str">
        <f t="shared" ca="1" si="193"/>
        <v/>
      </c>
      <c r="N1000" s="170" t="str">
        <f t="shared" ca="1" si="194"/>
        <v/>
      </c>
    </row>
    <row r="1001" spans="1:14" x14ac:dyDescent="0.25">
      <c r="A1001" s="15">
        <f t="shared" ca="1" si="197"/>
        <v>0</v>
      </c>
      <c r="B1001" s="16">
        <f t="shared" ca="1" si="197"/>
        <v>0</v>
      </c>
      <c r="C1001" s="127" t="str">
        <f t="shared" ca="1" si="189"/>
        <v/>
      </c>
      <c r="D1001" s="17" t="str">
        <f t="shared" ca="1" si="196"/>
        <v/>
      </c>
      <c r="E1001" s="172" t="str">
        <f t="shared" ca="1" si="190"/>
        <v/>
      </c>
      <c r="F1001" s="130" t="str">
        <f t="shared" ca="1" si="195"/>
        <v/>
      </c>
      <c r="G1001" s="130" t="str">
        <f t="shared" ca="1" si="187"/>
        <v/>
      </c>
      <c r="H1001" s="30"/>
      <c r="I1001" s="30"/>
      <c r="J1001" s="31"/>
      <c r="K1001" s="31" t="str">
        <f t="shared" ca="1" si="191"/>
        <v/>
      </c>
      <c r="L1001" s="168" t="str">
        <f t="shared" ca="1" si="192"/>
        <v/>
      </c>
      <c r="M1001" s="169" t="str">
        <f t="shared" ca="1" si="193"/>
        <v/>
      </c>
      <c r="N1001" s="170" t="str">
        <f t="shared" ca="1" si="194"/>
        <v/>
      </c>
    </row>
    <row r="1002" spans="1:14" x14ac:dyDescent="0.25">
      <c r="A1002" s="15">
        <f t="shared" ca="1" si="197"/>
        <v>0</v>
      </c>
      <c r="B1002" s="16">
        <f t="shared" ca="1" si="197"/>
        <v>0</v>
      </c>
      <c r="C1002" s="127" t="str">
        <f t="shared" ca="1" si="189"/>
        <v/>
      </c>
      <c r="D1002" s="17" t="str">
        <f t="shared" ca="1" si="196"/>
        <v/>
      </c>
      <c r="E1002" s="172" t="str">
        <f t="shared" ca="1" si="190"/>
        <v/>
      </c>
      <c r="F1002" s="130" t="str">
        <f t="shared" ca="1" si="195"/>
        <v/>
      </c>
      <c r="G1002" s="130" t="str">
        <f t="shared" ca="1" si="187"/>
        <v/>
      </c>
      <c r="H1002" s="30"/>
      <c r="I1002" s="30"/>
      <c r="J1002" s="31"/>
      <c r="K1002" s="31" t="str">
        <f t="shared" ca="1" si="191"/>
        <v/>
      </c>
      <c r="L1002" s="168" t="str">
        <f t="shared" ca="1" si="192"/>
        <v/>
      </c>
      <c r="M1002" s="169" t="str">
        <f t="shared" ca="1" si="193"/>
        <v/>
      </c>
      <c r="N1002" s="170" t="str">
        <f t="shared" ca="1" si="194"/>
        <v/>
      </c>
    </row>
    <row r="1003" spans="1:14" x14ac:dyDescent="0.25">
      <c r="A1003" s="15">
        <f t="shared" ca="1" si="197"/>
        <v>0</v>
      </c>
      <c r="B1003" s="16">
        <f t="shared" ca="1" si="197"/>
        <v>0</v>
      </c>
      <c r="C1003" s="127" t="str">
        <f t="shared" ca="1" si="189"/>
        <v/>
      </c>
      <c r="D1003" s="17" t="str">
        <f t="shared" ca="1" si="196"/>
        <v/>
      </c>
      <c r="E1003" s="172" t="str">
        <f t="shared" ca="1" si="190"/>
        <v/>
      </c>
      <c r="F1003" s="130" t="str">
        <f t="shared" ca="1" si="195"/>
        <v/>
      </c>
      <c r="G1003" s="130" t="str">
        <f t="shared" ca="1" si="187"/>
        <v/>
      </c>
      <c r="H1003" s="30"/>
      <c r="I1003" s="30"/>
      <c r="J1003" s="31"/>
      <c r="K1003" s="31" t="str">
        <f t="shared" ca="1" si="191"/>
        <v/>
      </c>
      <c r="L1003" s="168" t="str">
        <f t="shared" ca="1" si="192"/>
        <v/>
      </c>
      <c r="M1003" s="169" t="str">
        <f t="shared" ca="1" si="193"/>
        <v/>
      </c>
      <c r="N1003" s="170" t="str">
        <f t="shared" ca="1" si="194"/>
        <v/>
      </c>
    </row>
    <row r="1004" spans="1:14" x14ac:dyDescent="0.25">
      <c r="A1004" s="15">
        <f t="shared" ca="1" si="197"/>
        <v>0</v>
      </c>
      <c r="B1004" s="16">
        <f t="shared" ca="1" si="197"/>
        <v>0</v>
      </c>
      <c r="C1004" s="127" t="str">
        <f t="shared" ca="1" si="189"/>
        <v/>
      </c>
      <c r="D1004" s="17" t="str">
        <f t="shared" ca="1" si="196"/>
        <v/>
      </c>
      <c r="E1004" s="172" t="str">
        <f t="shared" ca="1" si="190"/>
        <v/>
      </c>
      <c r="F1004" s="130" t="str">
        <f t="shared" ca="1" si="195"/>
        <v/>
      </c>
      <c r="G1004" s="130" t="str">
        <f t="shared" ca="1" si="187"/>
        <v/>
      </c>
      <c r="H1004" s="30"/>
      <c r="I1004" s="30"/>
      <c r="J1004" s="31"/>
      <c r="K1004" s="31" t="str">
        <f t="shared" ca="1" si="191"/>
        <v/>
      </c>
      <c r="L1004" s="168" t="str">
        <f t="shared" ca="1" si="192"/>
        <v/>
      </c>
      <c r="M1004" s="169" t="str">
        <f t="shared" ca="1" si="193"/>
        <v/>
      </c>
      <c r="N1004" s="170" t="str">
        <f t="shared" ca="1" si="194"/>
        <v/>
      </c>
    </row>
    <row r="1005" spans="1:14" x14ac:dyDescent="0.25">
      <c r="A1005" s="15">
        <f t="shared" ca="1" si="197"/>
        <v>0</v>
      </c>
      <c r="B1005" s="16">
        <f t="shared" ca="1" si="197"/>
        <v>0</v>
      </c>
      <c r="C1005" s="127" t="str">
        <f t="shared" ca="1" si="189"/>
        <v/>
      </c>
      <c r="D1005" s="17" t="str">
        <f t="shared" ca="1" si="196"/>
        <v/>
      </c>
      <c r="E1005" s="172" t="str">
        <f t="shared" ca="1" si="190"/>
        <v/>
      </c>
      <c r="F1005" s="130" t="str">
        <f t="shared" ca="1" si="195"/>
        <v/>
      </c>
      <c r="G1005" s="130" t="str">
        <f t="shared" ca="1" si="187"/>
        <v/>
      </c>
      <c r="H1005" s="30"/>
      <c r="I1005" s="30"/>
      <c r="J1005" s="31"/>
      <c r="K1005" s="31" t="str">
        <f t="shared" ca="1" si="191"/>
        <v/>
      </c>
      <c r="L1005" s="168" t="str">
        <f t="shared" ca="1" si="192"/>
        <v/>
      </c>
      <c r="M1005" s="169" t="str">
        <f t="shared" ca="1" si="193"/>
        <v/>
      </c>
      <c r="N1005" s="170" t="str">
        <f t="shared" ca="1" si="194"/>
        <v/>
      </c>
    </row>
    <row r="1006" spans="1:14" x14ac:dyDescent="0.25">
      <c r="A1006" s="15">
        <f t="shared" ca="1" si="197"/>
        <v>0</v>
      </c>
      <c r="B1006" s="16">
        <f t="shared" ca="1" si="197"/>
        <v>0</v>
      </c>
      <c r="C1006" s="127" t="str">
        <f t="shared" ca="1" si="189"/>
        <v/>
      </c>
      <c r="D1006" s="17" t="str">
        <f t="shared" ca="1" si="196"/>
        <v/>
      </c>
      <c r="E1006" s="172" t="str">
        <f t="shared" ca="1" si="190"/>
        <v/>
      </c>
      <c r="F1006" s="130" t="str">
        <f t="shared" ca="1" si="195"/>
        <v/>
      </c>
      <c r="G1006" s="130" t="str">
        <f t="shared" ca="1" si="187"/>
        <v/>
      </c>
      <c r="H1006" s="30"/>
      <c r="I1006" s="30"/>
      <c r="J1006" s="31"/>
      <c r="K1006" s="31" t="str">
        <f t="shared" ca="1" si="191"/>
        <v/>
      </c>
      <c r="L1006" s="168" t="str">
        <f t="shared" ca="1" si="192"/>
        <v/>
      </c>
      <c r="M1006" s="169" t="str">
        <f t="shared" ca="1" si="193"/>
        <v/>
      </c>
      <c r="N1006" s="170" t="str">
        <f t="shared" ca="1" si="194"/>
        <v/>
      </c>
    </row>
    <row r="1007" spans="1:14" x14ac:dyDescent="0.25">
      <c r="A1007" s="15">
        <f t="shared" ref="A1007:B1026" ca="1" si="198">INDIRECT(ADDRESS(ROW(),COLUMN(),1,1,exp_user),TRUE)</f>
        <v>0</v>
      </c>
      <c r="B1007" s="16">
        <f t="shared" ca="1" si="198"/>
        <v>0</v>
      </c>
      <c r="C1007" s="127" t="str">
        <f t="shared" ca="1" si="189"/>
        <v/>
      </c>
      <c r="D1007" s="17" t="str">
        <f t="shared" ca="1" si="196"/>
        <v/>
      </c>
      <c r="E1007" s="172" t="str">
        <f t="shared" ca="1" si="190"/>
        <v/>
      </c>
      <c r="F1007" s="130" t="str">
        <f t="shared" ca="1" si="195"/>
        <v/>
      </c>
      <c r="G1007" s="130" t="str">
        <f t="shared" ca="1" si="187"/>
        <v/>
      </c>
      <c r="H1007" s="30"/>
      <c r="I1007" s="30"/>
      <c r="J1007" s="31"/>
      <c r="K1007" s="31" t="str">
        <f t="shared" ca="1" si="191"/>
        <v/>
      </c>
      <c r="L1007" s="168" t="str">
        <f t="shared" ca="1" si="192"/>
        <v/>
      </c>
      <c r="M1007" s="169" t="str">
        <f t="shared" ca="1" si="193"/>
        <v/>
      </c>
      <c r="N1007" s="170" t="str">
        <f t="shared" ca="1" si="194"/>
        <v/>
      </c>
    </row>
    <row r="1008" spans="1:14" x14ac:dyDescent="0.25">
      <c r="A1008" s="15">
        <f t="shared" ca="1" si="198"/>
        <v>0</v>
      </c>
      <c r="B1008" s="16">
        <f t="shared" ca="1" si="198"/>
        <v>0</v>
      </c>
      <c r="C1008" s="127" t="str">
        <f t="shared" ca="1" si="189"/>
        <v/>
      </c>
      <c r="D1008" s="17" t="str">
        <f t="shared" ca="1" si="196"/>
        <v/>
      </c>
      <c r="E1008" s="172" t="str">
        <f t="shared" ca="1" si="190"/>
        <v/>
      </c>
      <c r="F1008" s="130" t="str">
        <f t="shared" ca="1" si="195"/>
        <v/>
      </c>
      <c r="G1008" s="130" t="str">
        <f t="shared" ca="1" si="187"/>
        <v/>
      </c>
      <c r="H1008" s="30"/>
      <c r="I1008" s="30"/>
      <c r="J1008" s="31"/>
      <c r="K1008" s="31" t="str">
        <f t="shared" ca="1" si="191"/>
        <v/>
      </c>
      <c r="L1008" s="168" t="str">
        <f t="shared" ca="1" si="192"/>
        <v/>
      </c>
      <c r="M1008" s="169" t="str">
        <f t="shared" ca="1" si="193"/>
        <v/>
      </c>
      <c r="N1008" s="170" t="str">
        <f t="shared" ca="1" si="194"/>
        <v/>
      </c>
    </row>
    <row r="1009" spans="1:14" x14ac:dyDescent="0.25">
      <c r="A1009" s="15">
        <f t="shared" ca="1" si="198"/>
        <v>0</v>
      </c>
      <c r="B1009" s="16">
        <f t="shared" ca="1" si="198"/>
        <v>0</v>
      </c>
      <c r="C1009" s="127" t="str">
        <f t="shared" ca="1" si="189"/>
        <v/>
      </c>
      <c r="D1009" s="17" t="str">
        <f t="shared" ca="1" si="196"/>
        <v/>
      </c>
      <c r="E1009" s="172" t="str">
        <f t="shared" ca="1" si="190"/>
        <v/>
      </c>
      <c r="F1009" s="130" t="str">
        <f t="shared" ca="1" si="195"/>
        <v/>
      </c>
      <c r="G1009" s="130" t="str">
        <f t="shared" ca="1" si="187"/>
        <v/>
      </c>
      <c r="H1009" s="30"/>
      <c r="I1009" s="30"/>
      <c r="J1009" s="31"/>
      <c r="K1009" s="31" t="str">
        <f t="shared" ca="1" si="191"/>
        <v/>
      </c>
      <c r="L1009" s="168" t="str">
        <f t="shared" ca="1" si="192"/>
        <v/>
      </c>
      <c r="M1009" s="169" t="str">
        <f t="shared" ca="1" si="193"/>
        <v/>
      </c>
      <c r="N1009" s="170" t="str">
        <f t="shared" ca="1" si="194"/>
        <v/>
      </c>
    </row>
    <row r="1010" spans="1:14" x14ac:dyDescent="0.25">
      <c r="A1010" s="15">
        <f t="shared" ca="1" si="198"/>
        <v>0</v>
      </c>
      <c r="B1010" s="16">
        <f t="shared" ca="1" si="198"/>
        <v>0</v>
      </c>
      <c r="C1010" s="127" t="str">
        <f t="shared" ca="1" si="189"/>
        <v/>
      </c>
      <c r="D1010" s="17" t="str">
        <f t="shared" ca="1" si="196"/>
        <v/>
      </c>
      <c r="E1010" s="172" t="str">
        <f t="shared" ca="1" si="190"/>
        <v/>
      </c>
      <c r="F1010" s="130" t="str">
        <f t="shared" ca="1" si="195"/>
        <v/>
      </c>
      <c r="G1010" s="130" t="str">
        <f t="shared" ca="1" si="187"/>
        <v/>
      </c>
      <c r="H1010" s="30"/>
      <c r="I1010" s="30"/>
      <c r="J1010" s="31"/>
      <c r="K1010" s="31" t="str">
        <f t="shared" ca="1" si="191"/>
        <v/>
      </c>
      <c r="L1010" s="168" t="str">
        <f t="shared" ca="1" si="192"/>
        <v/>
      </c>
      <c r="M1010" s="169" t="str">
        <f t="shared" ca="1" si="193"/>
        <v/>
      </c>
      <c r="N1010" s="170" t="str">
        <f t="shared" ca="1" si="194"/>
        <v/>
      </c>
    </row>
    <row r="1011" spans="1:14" x14ac:dyDescent="0.25">
      <c r="A1011" s="15">
        <f t="shared" ca="1" si="198"/>
        <v>0</v>
      </c>
      <c r="B1011" s="16">
        <f t="shared" ca="1" si="198"/>
        <v>0</v>
      </c>
      <c r="C1011" s="127" t="str">
        <f t="shared" ca="1" si="189"/>
        <v/>
      </c>
      <c r="D1011" s="17" t="str">
        <f t="shared" ca="1" si="196"/>
        <v/>
      </c>
      <c r="E1011" s="172" t="str">
        <f t="shared" ca="1" si="190"/>
        <v/>
      </c>
      <c r="F1011" s="130" t="str">
        <f t="shared" ca="1" si="195"/>
        <v/>
      </c>
      <c r="G1011" s="130" t="str">
        <f t="shared" ca="1" si="187"/>
        <v/>
      </c>
      <c r="H1011" s="30"/>
      <c r="I1011" s="30"/>
      <c r="J1011" s="31"/>
      <c r="K1011" s="31" t="str">
        <f t="shared" ca="1" si="191"/>
        <v/>
      </c>
      <c r="L1011" s="168" t="str">
        <f t="shared" ca="1" si="192"/>
        <v/>
      </c>
      <c r="M1011" s="169" t="str">
        <f t="shared" ca="1" si="193"/>
        <v/>
      </c>
      <c r="N1011" s="170" t="str">
        <f t="shared" ca="1" si="194"/>
        <v/>
      </c>
    </row>
    <row r="1012" spans="1:14" x14ac:dyDescent="0.25">
      <c r="A1012" s="15">
        <f t="shared" ca="1" si="198"/>
        <v>0</v>
      </c>
      <c r="B1012" s="16">
        <f t="shared" ca="1" si="198"/>
        <v>0</v>
      </c>
      <c r="C1012" s="127" t="str">
        <f t="shared" ca="1" si="189"/>
        <v/>
      </c>
      <c r="D1012" s="17" t="str">
        <f t="shared" ca="1" si="196"/>
        <v/>
      </c>
      <c r="E1012" s="172" t="str">
        <f t="shared" ca="1" si="190"/>
        <v/>
      </c>
      <c r="F1012" s="130" t="str">
        <f t="shared" ca="1" si="195"/>
        <v/>
      </c>
      <c r="G1012" s="130" t="str">
        <f t="shared" ca="1" si="187"/>
        <v/>
      </c>
      <c r="H1012" s="30"/>
      <c r="I1012" s="30"/>
      <c r="J1012" s="31"/>
      <c r="K1012" s="31" t="str">
        <f t="shared" ca="1" si="191"/>
        <v/>
      </c>
      <c r="L1012" s="168" t="str">
        <f t="shared" ca="1" si="192"/>
        <v/>
      </c>
      <c r="M1012" s="169" t="str">
        <f t="shared" ca="1" si="193"/>
        <v/>
      </c>
      <c r="N1012" s="170" t="str">
        <f t="shared" ca="1" si="194"/>
        <v/>
      </c>
    </row>
    <row r="1013" spans="1:14" x14ac:dyDescent="0.25">
      <c r="A1013" s="15">
        <f t="shared" ca="1" si="198"/>
        <v>0</v>
      </c>
      <c r="B1013" s="16">
        <f t="shared" ca="1" si="198"/>
        <v>0</v>
      </c>
      <c r="C1013" s="127" t="str">
        <f t="shared" ca="1" si="189"/>
        <v/>
      </c>
      <c r="D1013" s="17" t="str">
        <f t="shared" ca="1" si="196"/>
        <v/>
      </c>
      <c r="E1013" s="172" t="str">
        <f t="shared" ca="1" si="190"/>
        <v/>
      </c>
      <c r="F1013" s="130" t="str">
        <f t="shared" ca="1" si="195"/>
        <v/>
      </c>
      <c r="G1013" s="130" t="str">
        <f t="shared" ca="1" si="187"/>
        <v/>
      </c>
      <c r="H1013" s="30"/>
      <c r="I1013" s="30"/>
      <c r="J1013" s="31"/>
      <c r="K1013" s="31" t="str">
        <f t="shared" ca="1" si="191"/>
        <v/>
      </c>
      <c r="L1013" s="168" t="str">
        <f t="shared" ca="1" si="192"/>
        <v/>
      </c>
      <c r="M1013" s="169" t="str">
        <f t="shared" ca="1" si="193"/>
        <v/>
      </c>
      <c r="N1013" s="170" t="str">
        <f t="shared" ca="1" si="194"/>
        <v/>
      </c>
    </row>
    <row r="1014" spans="1:14" x14ac:dyDescent="0.25">
      <c r="A1014" s="15">
        <f t="shared" ca="1" si="198"/>
        <v>0</v>
      </c>
      <c r="B1014" s="16">
        <f t="shared" ca="1" si="198"/>
        <v>0</v>
      </c>
      <c r="C1014" s="127" t="str">
        <f t="shared" ca="1" si="189"/>
        <v/>
      </c>
      <c r="D1014" s="17" t="str">
        <f t="shared" ca="1" si="196"/>
        <v/>
      </c>
      <c r="E1014" s="172" t="str">
        <f t="shared" ca="1" si="190"/>
        <v/>
      </c>
      <c r="F1014" s="130" t="str">
        <f t="shared" ca="1" si="195"/>
        <v/>
      </c>
      <c r="G1014" s="130" t="str">
        <f t="shared" ca="1" si="187"/>
        <v/>
      </c>
      <c r="H1014" s="30"/>
      <c r="I1014" s="30"/>
      <c r="J1014" s="31"/>
      <c r="K1014" s="31" t="str">
        <f t="shared" ca="1" si="191"/>
        <v/>
      </c>
      <c r="L1014" s="168" t="str">
        <f t="shared" ca="1" si="192"/>
        <v/>
      </c>
      <c r="M1014" s="169" t="str">
        <f t="shared" ca="1" si="193"/>
        <v/>
      </c>
      <c r="N1014" s="170" t="str">
        <f t="shared" ca="1" si="194"/>
        <v/>
      </c>
    </row>
    <row r="1015" spans="1:14" x14ac:dyDescent="0.25">
      <c r="A1015" s="15">
        <f t="shared" ca="1" si="198"/>
        <v>0</v>
      </c>
      <c r="B1015" s="16">
        <f t="shared" ca="1" si="198"/>
        <v>0</v>
      </c>
      <c r="C1015" s="127" t="str">
        <f t="shared" ca="1" si="189"/>
        <v/>
      </c>
      <c r="D1015" s="17" t="str">
        <f t="shared" ca="1" si="196"/>
        <v/>
      </c>
      <c r="E1015" s="172" t="str">
        <f t="shared" ca="1" si="190"/>
        <v/>
      </c>
      <c r="F1015" s="130" t="str">
        <f t="shared" ca="1" si="195"/>
        <v/>
      </c>
      <c r="G1015" s="130" t="str">
        <f t="shared" ca="1" si="187"/>
        <v/>
      </c>
      <c r="H1015" s="30"/>
      <c r="I1015" s="30"/>
      <c r="J1015" s="31"/>
      <c r="K1015" s="31" t="str">
        <f t="shared" ca="1" si="191"/>
        <v/>
      </c>
      <c r="L1015" s="168" t="str">
        <f t="shared" ca="1" si="192"/>
        <v/>
      </c>
      <c r="M1015" s="169" t="str">
        <f t="shared" ca="1" si="193"/>
        <v/>
      </c>
      <c r="N1015" s="170" t="str">
        <f t="shared" ca="1" si="194"/>
        <v/>
      </c>
    </row>
    <row r="1016" spans="1:14" x14ac:dyDescent="0.25">
      <c r="A1016" s="15">
        <f t="shared" ca="1" si="198"/>
        <v>0</v>
      </c>
      <c r="B1016" s="16">
        <f t="shared" ca="1" si="198"/>
        <v>0</v>
      </c>
      <c r="C1016" s="127" t="str">
        <f t="shared" ca="1" si="189"/>
        <v/>
      </c>
      <c r="D1016" s="17" t="str">
        <f t="shared" ca="1" si="196"/>
        <v/>
      </c>
      <c r="E1016" s="172" t="str">
        <f t="shared" ca="1" si="190"/>
        <v/>
      </c>
      <c r="F1016" s="130" t="str">
        <f t="shared" ca="1" si="195"/>
        <v/>
      </c>
      <c r="G1016" s="130" t="str">
        <f t="shared" ca="1" si="187"/>
        <v/>
      </c>
      <c r="H1016" s="30"/>
      <c r="I1016" s="30"/>
      <c r="J1016" s="31"/>
      <c r="K1016" s="31" t="str">
        <f t="shared" ca="1" si="191"/>
        <v/>
      </c>
      <c r="L1016" s="168" t="str">
        <f t="shared" ca="1" si="192"/>
        <v/>
      </c>
      <c r="M1016" s="169" t="str">
        <f t="shared" ca="1" si="193"/>
        <v/>
      </c>
      <c r="N1016" s="170" t="str">
        <f t="shared" ca="1" si="194"/>
        <v/>
      </c>
    </row>
    <row r="1017" spans="1:14" x14ac:dyDescent="0.25">
      <c r="A1017" s="15">
        <f t="shared" ca="1" si="198"/>
        <v>0</v>
      </c>
      <c r="B1017" s="16">
        <f t="shared" ca="1" si="198"/>
        <v>0</v>
      </c>
      <c r="C1017" s="127" t="str">
        <f t="shared" ca="1" si="189"/>
        <v/>
      </c>
      <c r="D1017" s="17" t="str">
        <f t="shared" ca="1" si="196"/>
        <v/>
      </c>
      <c r="E1017" s="172" t="str">
        <f t="shared" ca="1" si="190"/>
        <v/>
      </c>
      <c r="F1017" s="130" t="str">
        <f t="shared" ca="1" si="195"/>
        <v/>
      </c>
      <c r="G1017" s="130" t="str">
        <f t="shared" ca="1" si="187"/>
        <v/>
      </c>
      <c r="H1017" s="30"/>
      <c r="I1017" s="30"/>
      <c r="J1017" s="31"/>
      <c r="K1017" s="31" t="str">
        <f t="shared" ca="1" si="191"/>
        <v/>
      </c>
      <c r="L1017" s="168" t="str">
        <f t="shared" ca="1" si="192"/>
        <v/>
      </c>
      <c r="M1017" s="169" t="str">
        <f t="shared" ca="1" si="193"/>
        <v/>
      </c>
      <c r="N1017" s="170" t="str">
        <f t="shared" ca="1" si="194"/>
        <v/>
      </c>
    </row>
    <row r="1018" spans="1:14" x14ac:dyDescent="0.25">
      <c r="A1018" s="15">
        <f t="shared" ca="1" si="198"/>
        <v>0</v>
      </c>
      <c r="B1018" s="16">
        <f t="shared" ca="1" si="198"/>
        <v>0</v>
      </c>
      <c r="C1018" s="127" t="str">
        <f t="shared" ca="1" si="189"/>
        <v/>
      </c>
      <c r="D1018" s="17" t="str">
        <f t="shared" ca="1" si="196"/>
        <v/>
      </c>
      <c r="E1018" s="172" t="str">
        <f t="shared" ca="1" si="190"/>
        <v/>
      </c>
      <c r="F1018" s="130" t="str">
        <f t="shared" ca="1" si="195"/>
        <v/>
      </c>
      <c r="G1018" s="130" t="str">
        <f t="shared" ca="1" si="187"/>
        <v/>
      </c>
      <c r="H1018" s="30"/>
      <c r="I1018" s="30"/>
      <c r="J1018" s="31"/>
      <c r="K1018" s="31" t="str">
        <f t="shared" ca="1" si="191"/>
        <v/>
      </c>
      <c r="L1018" s="168" t="str">
        <f t="shared" ca="1" si="192"/>
        <v/>
      </c>
      <c r="M1018" s="169" t="str">
        <f t="shared" ca="1" si="193"/>
        <v/>
      </c>
      <c r="N1018" s="170" t="str">
        <f t="shared" ca="1" si="194"/>
        <v/>
      </c>
    </row>
    <row r="1019" spans="1:14" x14ac:dyDescent="0.25">
      <c r="A1019" s="15">
        <f t="shared" ca="1" si="198"/>
        <v>0</v>
      </c>
      <c r="B1019" s="16">
        <f t="shared" ca="1" si="198"/>
        <v>0</v>
      </c>
      <c r="C1019" s="127" t="str">
        <f t="shared" ca="1" si="189"/>
        <v/>
      </c>
      <c r="D1019" s="17" t="str">
        <f t="shared" ca="1" si="196"/>
        <v/>
      </c>
      <c r="E1019" s="172" t="str">
        <f t="shared" ca="1" si="190"/>
        <v/>
      </c>
      <c r="F1019" s="130" t="str">
        <f t="shared" ca="1" si="195"/>
        <v/>
      </c>
      <c r="G1019" s="130" t="str">
        <f t="shared" ca="1" si="187"/>
        <v/>
      </c>
      <c r="H1019" s="30"/>
      <c r="I1019" s="30"/>
      <c r="J1019" s="31"/>
      <c r="K1019" s="31" t="str">
        <f t="shared" ca="1" si="191"/>
        <v/>
      </c>
      <c r="L1019" s="168" t="str">
        <f t="shared" ca="1" si="192"/>
        <v/>
      </c>
      <c r="M1019" s="169" t="str">
        <f t="shared" ca="1" si="193"/>
        <v/>
      </c>
      <c r="N1019" s="170" t="str">
        <f t="shared" ca="1" si="194"/>
        <v/>
      </c>
    </row>
    <row r="1020" spans="1:14" x14ac:dyDescent="0.25">
      <c r="A1020" s="15">
        <f t="shared" ca="1" si="198"/>
        <v>0</v>
      </c>
      <c r="B1020" s="16">
        <f t="shared" ca="1" si="198"/>
        <v>0</v>
      </c>
      <c r="C1020" s="127" t="str">
        <f t="shared" ca="1" si="189"/>
        <v/>
      </c>
      <c r="D1020" s="17" t="str">
        <f t="shared" ca="1" si="196"/>
        <v/>
      </c>
      <c r="E1020" s="172" t="str">
        <f t="shared" ca="1" si="190"/>
        <v/>
      </c>
      <c r="F1020" s="130" t="str">
        <f t="shared" ca="1" si="195"/>
        <v/>
      </c>
      <c r="G1020" s="130" t="str">
        <f t="shared" ca="1" si="187"/>
        <v/>
      </c>
      <c r="H1020" s="30"/>
      <c r="I1020" s="30"/>
      <c r="J1020" s="31"/>
      <c r="K1020" s="31" t="str">
        <f t="shared" ca="1" si="191"/>
        <v/>
      </c>
      <c r="L1020" s="168" t="str">
        <f t="shared" ca="1" si="192"/>
        <v/>
      </c>
      <c r="M1020" s="169" t="str">
        <f t="shared" ca="1" si="193"/>
        <v/>
      </c>
      <c r="N1020" s="170" t="str">
        <f t="shared" ca="1" si="194"/>
        <v/>
      </c>
    </row>
    <row r="1021" spans="1:14" x14ac:dyDescent="0.25">
      <c r="A1021" s="15">
        <f t="shared" ca="1" si="198"/>
        <v>0</v>
      </c>
      <c r="B1021" s="16">
        <f t="shared" ca="1" si="198"/>
        <v>0</v>
      </c>
      <c r="C1021" s="127" t="str">
        <f t="shared" ca="1" si="189"/>
        <v/>
      </c>
      <c r="D1021" s="17" t="str">
        <f t="shared" ca="1" si="196"/>
        <v/>
      </c>
      <c r="E1021" s="172" t="str">
        <f t="shared" ca="1" si="190"/>
        <v/>
      </c>
      <c r="F1021" s="130" t="str">
        <f t="shared" ca="1" si="195"/>
        <v/>
      </c>
      <c r="G1021" s="130" t="str">
        <f t="shared" ca="1" si="187"/>
        <v/>
      </c>
      <c r="H1021" s="30"/>
      <c r="I1021" s="30"/>
      <c r="J1021" s="31"/>
      <c r="K1021" s="31" t="str">
        <f t="shared" ca="1" si="191"/>
        <v/>
      </c>
      <c r="L1021" s="168" t="str">
        <f t="shared" ca="1" si="192"/>
        <v/>
      </c>
      <c r="M1021" s="169" t="str">
        <f t="shared" ca="1" si="193"/>
        <v/>
      </c>
      <c r="N1021" s="170" t="str">
        <f t="shared" ca="1" si="194"/>
        <v/>
      </c>
    </row>
    <row r="1022" spans="1:14" x14ac:dyDescent="0.25">
      <c r="A1022" s="15">
        <f t="shared" ca="1" si="198"/>
        <v>0</v>
      </c>
      <c r="B1022" s="16">
        <f t="shared" ca="1" si="198"/>
        <v>0</v>
      </c>
      <c r="C1022" s="127" t="str">
        <f t="shared" ca="1" si="189"/>
        <v/>
      </c>
      <c r="D1022" s="17" t="str">
        <f t="shared" ca="1" si="196"/>
        <v/>
      </c>
      <c r="E1022" s="172" t="str">
        <f t="shared" ca="1" si="190"/>
        <v/>
      </c>
      <c r="F1022" s="130" t="str">
        <f t="shared" ca="1" si="195"/>
        <v/>
      </c>
      <c r="G1022" s="130" t="str">
        <f t="shared" ca="1" si="187"/>
        <v/>
      </c>
      <c r="H1022" s="30"/>
      <c r="I1022" s="30"/>
      <c r="J1022" s="31"/>
      <c r="K1022" s="31" t="str">
        <f t="shared" ca="1" si="191"/>
        <v/>
      </c>
      <c r="L1022" s="168" t="str">
        <f t="shared" ca="1" si="192"/>
        <v/>
      </c>
      <c r="M1022" s="169" t="str">
        <f t="shared" ca="1" si="193"/>
        <v/>
      </c>
      <c r="N1022" s="170" t="str">
        <f t="shared" ca="1" si="194"/>
        <v/>
      </c>
    </row>
    <row r="1023" spans="1:14" x14ac:dyDescent="0.25">
      <c r="A1023" s="15">
        <f t="shared" ca="1" si="198"/>
        <v>0</v>
      </c>
      <c r="B1023" s="16">
        <f t="shared" ca="1" si="198"/>
        <v>0</v>
      </c>
      <c r="C1023" s="127" t="str">
        <f t="shared" ca="1" si="189"/>
        <v/>
      </c>
      <c r="D1023" s="17" t="str">
        <f t="shared" ca="1" si="196"/>
        <v/>
      </c>
      <c r="E1023" s="172" t="str">
        <f t="shared" ca="1" si="190"/>
        <v/>
      </c>
      <c r="F1023" s="130" t="str">
        <f t="shared" ca="1" si="195"/>
        <v/>
      </c>
      <c r="G1023" s="130" t="str">
        <f t="shared" ca="1" si="187"/>
        <v/>
      </c>
      <c r="H1023" s="30"/>
      <c r="I1023" s="30"/>
      <c r="J1023" s="31"/>
      <c r="K1023" s="31" t="str">
        <f t="shared" ca="1" si="191"/>
        <v/>
      </c>
      <c r="L1023" s="168" t="str">
        <f t="shared" ca="1" si="192"/>
        <v/>
      </c>
      <c r="M1023" s="169" t="str">
        <f t="shared" ca="1" si="193"/>
        <v/>
      </c>
      <c r="N1023" s="170" t="str">
        <f t="shared" ca="1" si="194"/>
        <v/>
      </c>
    </row>
    <row r="1024" spans="1:14" x14ac:dyDescent="0.25">
      <c r="A1024" s="15">
        <f t="shared" ca="1" si="198"/>
        <v>0</v>
      </c>
      <c r="B1024" s="16">
        <f t="shared" ca="1" si="198"/>
        <v>0</v>
      </c>
      <c r="C1024" s="127" t="str">
        <f t="shared" ca="1" si="189"/>
        <v/>
      </c>
      <c r="D1024" s="17" t="str">
        <f t="shared" ca="1" si="196"/>
        <v/>
      </c>
      <c r="E1024" s="172" t="str">
        <f t="shared" ca="1" si="190"/>
        <v/>
      </c>
      <c r="F1024" s="130" t="str">
        <f t="shared" ca="1" si="195"/>
        <v/>
      </c>
      <c r="G1024" s="130" t="str">
        <f t="shared" ca="1" si="187"/>
        <v/>
      </c>
      <c r="H1024" s="30"/>
      <c r="I1024" s="30"/>
      <c r="J1024" s="31"/>
      <c r="K1024" s="31" t="str">
        <f t="shared" ca="1" si="191"/>
        <v/>
      </c>
      <c r="L1024" s="168" t="str">
        <f t="shared" ca="1" si="192"/>
        <v/>
      </c>
      <c r="M1024" s="169" t="str">
        <f t="shared" ca="1" si="193"/>
        <v/>
      </c>
      <c r="N1024" s="170" t="str">
        <f t="shared" ca="1" si="194"/>
        <v/>
      </c>
    </row>
    <row r="1025" spans="1:14" x14ac:dyDescent="0.25">
      <c r="A1025" s="15">
        <f t="shared" ca="1" si="198"/>
        <v>0</v>
      </c>
      <c r="B1025" s="16">
        <f t="shared" ca="1" si="198"/>
        <v>0</v>
      </c>
      <c r="C1025" s="127" t="str">
        <f t="shared" ca="1" si="189"/>
        <v/>
      </c>
      <c r="D1025" s="17" t="str">
        <f t="shared" ca="1" si="196"/>
        <v/>
      </c>
      <c r="E1025" s="172" t="str">
        <f t="shared" ca="1" si="190"/>
        <v/>
      </c>
      <c r="F1025" s="130" t="str">
        <f t="shared" ca="1" si="195"/>
        <v/>
      </c>
      <c r="G1025" s="130" t="str">
        <f t="shared" ca="1" si="187"/>
        <v/>
      </c>
      <c r="H1025" s="30"/>
      <c r="I1025" s="30"/>
      <c r="J1025" s="31"/>
      <c r="K1025" s="31" t="str">
        <f t="shared" ca="1" si="191"/>
        <v/>
      </c>
      <c r="L1025" s="168" t="str">
        <f t="shared" ca="1" si="192"/>
        <v/>
      </c>
      <c r="M1025" s="169" t="str">
        <f t="shared" ca="1" si="193"/>
        <v/>
      </c>
      <c r="N1025" s="170" t="str">
        <f t="shared" ca="1" si="194"/>
        <v/>
      </c>
    </row>
    <row r="1026" spans="1:14" x14ac:dyDescent="0.25">
      <c r="A1026" s="15">
        <f t="shared" ca="1" si="198"/>
        <v>0</v>
      </c>
      <c r="B1026" s="16">
        <f t="shared" ca="1" si="198"/>
        <v>0</v>
      </c>
      <c r="C1026" s="127" t="str">
        <f t="shared" ca="1" si="189"/>
        <v/>
      </c>
      <c r="D1026" s="17" t="str">
        <f t="shared" ca="1" si="196"/>
        <v/>
      </c>
      <c r="E1026" s="172" t="str">
        <f t="shared" ca="1" si="190"/>
        <v/>
      </c>
      <c r="F1026" s="130" t="str">
        <f t="shared" ca="1" si="195"/>
        <v/>
      </c>
      <c r="G1026" s="130" t="str">
        <f t="shared" ca="1" si="187"/>
        <v/>
      </c>
      <c r="H1026" s="30"/>
      <c r="I1026" s="30"/>
      <c r="J1026" s="31"/>
      <c r="K1026" s="31" t="str">
        <f t="shared" ca="1" si="191"/>
        <v/>
      </c>
      <c r="L1026" s="168" t="str">
        <f t="shared" ca="1" si="192"/>
        <v/>
      </c>
      <c r="M1026" s="169" t="str">
        <f t="shared" ca="1" si="193"/>
        <v/>
      </c>
      <c r="N1026" s="170" t="str">
        <f t="shared" ca="1" si="194"/>
        <v/>
      </c>
    </row>
    <row r="1027" spans="1:14" x14ac:dyDescent="0.25">
      <c r="A1027" s="15">
        <f t="shared" ref="A1027:B1046" ca="1" si="199">INDIRECT(ADDRESS(ROW(),COLUMN(),1,1,exp_user),TRUE)</f>
        <v>0</v>
      </c>
      <c r="B1027" s="16">
        <f t="shared" ca="1" si="199"/>
        <v>0</v>
      </c>
      <c r="C1027" s="127" t="str">
        <f t="shared" ca="1" si="189"/>
        <v/>
      </c>
      <c r="D1027" s="17" t="str">
        <f t="shared" ca="1" si="196"/>
        <v/>
      </c>
      <c r="E1027" s="172" t="str">
        <f t="shared" ca="1" si="190"/>
        <v/>
      </c>
      <c r="F1027" s="130" t="str">
        <f t="shared" ca="1" si="195"/>
        <v/>
      </c>
      <c r="G1027" s="130" t="str">
        <f t="shared" ca="1" si="187"/>
        <v/>
      </c>
      <c r="H1027" s="30"/>
      <c r="I1027" s="30"/>
      <c r="J1027" s="31"/>
      <c r="K1027" s="31" t="str">
        <f t="shared" ca="1" si="191"/>
        <v/>
      </c>
      <c r="L1027" s="168" t="str">
        <f t="shared" ca="1" si="192"/>
        <v/>
      </c>
      <c r="M1027" s="169" t="str">
        <f t="shared" ca="1" si="193"/>
        <v/>
      </c>
      <c r="N1027" s="170" t="str">
        <f t="shared" ca="1" si="194"/>
        <v/>
      </c>
    </row>
    <row r="1028" spans="1:14" x14ac:dyDescent="0.25">
      <c r="A1028" s="15">
        <f t="shared" ca="1" si="199"/>
        <v>0</v>
      </c>
      <c r="B1028" s="16">
        <f t="shared" ca="1" si="199"/>
        <v>0</v>
      </c>
      <c r="C1028" s="127" t="str">
        <f t="shared" ca="1" si="189"/>
        <v/>
      </c>
      <c r="D1028" s="17" t="str">
        <f t="shared" ca="1" si="196"/>
        <v/>
      </c>
      <c r="E1028" s="172" t="str">
        <f t="shared" ca="1" si="190"/>
        <v/>
      </c>
      <c r="F1028" s="130" t="str">
        <f t="shared" ca="1" si="195"/>
        <v/>
      </c>
      <c r="G1028" s="130" t="str">
        <f t="shared" ca="1" si="187"/>
        <v/>
      </c>
      <c r="H1028" s="30"/>
      <c r="I1028" s="30"/>
      <c r="J1028" s="31"/>
      <c r="K1028" s="31" t="str">
        <f t="shared" ca="1" si="191"/>
        <v/>
      </c>
      <c r="L1028" s="168" t="str">
        <f t="shared" ca="1" si="192"/>
        <v/>
      </c>
      <c r="M1028" s="169" t="str">
        <f t="shared" ca="1" si="193"/>
        <v/>
      </c>
      <c r="N1028" s="170" t="str">
        <f t="shared" ca="1" si="194"/>
        <v/>
      </c>
    </row>
    <row r="1029" spans="1:14" x14ac:dyDescent="0.25">
      <c r="A1029" s="15">
        <f t="shared" ca="1" si="199"/>
        <v>0</v>
      </c>
      <c r="B1029" s="16">
        <f t="shared" ca="1" si="199"/>
        <v>0</v>
      </c>
      <c r="C1029" s="127" t="str">
        <f t="shared" ca="1" si="189"/>
        <v/>
      </c>
      <c r="D1029" s="17" t="str">
        <f t="shared" ca="1" si="196"/>
        <v/>
      </c>
      <c r="E1029" s="172" t="str">
        <f t="shared" ca="1" si="190"/>
        <v/>
      </c>
      <c r="F1029" s="130" t="str">
        <f t="shared" ca="1" si="195"/>
        <v/>
      </c>
      <c r="G1029" s="130" t="str">
        <f t="shared" ca="1" si="187"/>
        <v/>
      </c>
      <c r="H1029" s="30"/>
      <c r="I1029" s="30"/>
      <c r="J1029" s="31"/>
      <c r="K1029" s="31" t="str">
        <f t="shared" ca="1" si="191"/>
        <v/>
      </c>
      <c r="L1029" s="168" t="str">
        <f t="shared" ca="1" si="192"/>
        <v/>
      </c>
      <c r="M1029" s="169" t="str">
        <f t="shared" ca="1" si="193"/>
        <v/>
      </c>
      <c r="N1029" s="170" t="str">
        <f t="shared" ca="1" si="194"/>
        <v/>
      </c>
    </row>
    <row r="1030" spans="1:14" x14ac:dyDescent="0.25">
      <c r="A1030" s="15">
        <f t="shared" ca="1" si="199"/>
        <v>0</v>
      </c>
      <c r="B1030" s="16">
        <f t="shared" ca="1" si="199"/>
        <v>0</v>
      </c>
      <c r="C1030" s="127" t="str">
        <f t="shared" ca="1" si="189"/>
        <v/>
      </c>
      <c r="D1030" s="17" t="str">
        <f t="shared" ca="1" si="196"/>
        <v/>
      </c>
      <c r="E1030" s="172" t="str">
        <f t="shared" ca="1" si="190"/>
        <v/>
      </c>
      <c r="F1030" s="130" t="str">
        <f t="shared" ca="1" si="195"/>
        <v/>
      </c>
      <c r="G1030" s="130" t="str">
        <f t="shared" ref="G1030:G1093" ca="1" si="200">IF(A1030&lt;&gt;0,CONCATENATE(A1030,IF(B1030=0,"",B1030)),"")</f>
        <v/>
      </c>
      <c r="H1030" s="30"/>
      <c r="I1030" s="30"/>
      <c r="J1030" s="31"/>
      <c r="K1030" s="31" t="str">
        <f t="shared" ca="1" si="191"/>
        <v/>
      </c>
      <c r="L1030" s="168" t="str">
        <f t="shared" ca="1" si="192"/>
        <v/>
      </c>
      <c r="M1030" s="169" t="str">
        <f t="shared" ca="1" si="193"/>
        <v/>
      </c>
      <c r="N1030" s="170" t="str">
        <f t="shared" ca="1" si="194"/>
        <v/>
      </c>
    </row>
    <row r="1031" spans="1:14" x14ac:dyDescent="0.25">
      <c r="A1031" s="15">
        <f t="shared" ca="1" si="199"/>
        <v>0</v>
      </c>
      <c r="B1031" s="16">
        <f t="shared" ca="1" si="199"/>
        <v>0</v>
      </c>
      <c r="C1031" s="127" t="str">
        <f t="shared" ref="C1031:C1094" ca="1" si="201">IF(A1031=0,"",IF(H1031&lt;&gt;"",H1031,IF(K1031=not,not,IF(L1031=not,not,IF(AND(M1031&lt;&gt;0,M1031&lt;&gt;"",M1031&lt;&gt;not),IF(NOT(ISERROR(FIND("/",M1031,1))),LEFT(M1031,FIND("/",M1031,1)-1),M1031),IF(NOT(ISERROR(FIND("/",N1031,1))),LEFT(N1031,FIND("/",N1031,1)-1),N1031))))))</f>
        <v/>
      </c>
      <c r="D1031" s="17" t="str">
        <f t="shared" ca="1" si="196"/>
        <v/>
      </c>
      <c r="E1031" s="172" t="str">
        <f t="shared" ref="E1031:E1094" ca="1" si="202">IF(AND(C1031&lt;&gt;"",C1031&lt;&gt;not,C1031&lt;&gt;0),HYPERLINK(CONCATENATE(link4x0,IFERROR(VLOOKUP(C1031,Entity,2,FALSE),""),link_Entity,LOWER(C1031),".htm"),"&gt;&gt;"),"")</f>
        <v/>
      </c>
      <c r="F1031" s="130" t="str">
        <f t="shared" ca="1" si="195"/>
        <v/>
      </c>
      <c r="G1031" s="130" t="str">
        <f t="shared" ca="1" si="200"/>
        <v/>
      </c>
      <c r="H1031" s="30"/>
      <c r="I1031" s="30"/>
      <c r="J1031" s="31"/>
      <c r="K1031" s="31" t="str">
        <f t="shared" ref="K1031:K1094" ca="1" si="203">IF(AND(K1030=not,A1031=A1030),not,IF(J1031=not,not,""))</f>
        <v/>
      </c>
      <c r="L1031" s="168" t="str">
        <f t="shared" ref="L1031:L1094" ca="1" si="204">IFERROR(VLOOKUP(A1031,exp_pre_sel,HLOOKUP(pre_sel_cat,exp_pre_sel,2,FALSE),FALSE),"")</f>
        <v/>
      </c>
      <c r="M1031" s="169" t="str">
        <f t="shared" ref="M1031:M1094" ca="1" si="205">IFERROR(CONCATENATE(VLOOKUP($G1031,Export_DRS,4,FALSE),IF(VLOOKUP($G1031,Export_DRS,5,FALSE)&lt;&gt;"",CONCATENATE("/",VLOOKUP($G1031,Export_DRS,5,FALSE)),"")),IF(AND(Export_DRS_andSub=yes,$A1031=$A1030),IF(M1030=0,VLOOKUP(A1031,A:N,10,FALSE),M1030),""))</f>
        <v/>
      </c>
      <c r="N1031" s="170" t="str">
        <f t="shared" ref="N1031:N1094" ca="1" si="206">IFERROR(CONCATENATE(VLOOKUP($G1031,Export_AIA,4,FALSE),IF(VLOOKUP($G1031,Export_AIA,5,FALSE)&lt;&gt;"",CONCATENATE("/",VLOOKUP($G1031,Export_AIA,5,FALSE)),"")),IF(AND(Export_AIA_andSub=yes,$A1031=$A1030),IF(N1030=0,VLOOKUP(A1031,A:N,10,FALSE),N1030),""))</f>
        <v/>
      </c>
    </row>
    <row r="1032" spans="1:14" x14ac:dyDescent="0.25">
      <c r="A1032" s="15">
        <f t="shared" ca="1" si="199"/>
        <v>0</v>
      </c>
      <c r="B1032" s="16">
        <f t="shared" ca="1" si="199"/>
        <v>0</v>
      </c>
      <c r="C1032" s="127" t="str">
        <f t="shared" ca="1" si="201"/>
        <v/>
      </c>
      <c r="D1032" s="17" t="str">
        <f t="shared" ca="1" si="196"/>
        <v/>
      </c>
      <c r="E1032" s="172" t="str">
        <f t="shared" ca="1" si="202"/>
        <v/>
      </c>
      <c r="F1032" s="130" t="str">
        <f t="shared" ref="F1032:F1095" ca="1" si="207">CONCATENATE(C1032,IF(D1032&lt;&gt;"",CONCATENATE("/",D1032),""),"")</f>
        <v/>
      </c>
      <c r="G1032" s="130" t="str">
        <f t="shared" ca="1" si="200"/>
        <v/>
      </c>
      <c r="H1032" s="30"/>
      <c r="I1032" s="30"/>
      <c r="J1032" s="31"/>
      <c r="K1032" s="31" t="str">
        <f t="shared" ca="1" si="203"/>
        <v/>
      </c>
      <c r="L1032" s="168" t="str">
        <f t="shared" ca="1" si="204"/>
        <v/>
      </c>
      <c r="M1032" s="169" t="str">
        <f t="shared" ca="1" si="205"/>
        <v/>
      </c>
      <c r="N1032" s="170" t="str">
        <f t="shared" ca="1" si="206"/>
        <v/>
      </c>
    </row>
    <row r="1033" spans="1:14" x14ac:dyDescent="0.25">
      <c r="A1033" s="15">
        <f t="shared" ca="1" si="199"/>
        <v>0</v>
      </c>
      <c r="B1033" s="16">
        <f t="shared" ca="1" si="199"/>
        <v>0</v>
      </c>
      <c r="C1033" s="127" t="str">
        <f t="shared" ca="1" si="201"/>
        <v/>
      </c>
      <c r="D1033" s="17" t="str">
        <f t="shared" ref="D1033:D1096" ca="1" si="208">IF(I1033&lt;&gt;"",I1033,IF(NOT(ISERROR(FIND("/",M1033,1))),RIGHT(M1033,LEN(M1033)-FIND("/",M1033,1)),IF(AND(M1033="",NOT(ISERROR(FIND("/",N1033,1)))),RIGHT(N1033,LEN(N1033)-FIND("/",N1033,1)),"")))</f>
        <v/>
      </c>
      <c r="E1033" s="172" t="str">
        <f t="shared" ca="1" si="202"/>
        <v/>
      </c>
      <c r="F1033" s="130" t="str">
        <f t="shared" ca="1" si="207"/>
        <v/>
      </c>
      <c r="G1033" s="130" t="str">
        <f t="shared" ca="1" si="200"/>
        <v/>
      </c>
      <c r="H1033" s="30"/>
      <c r="I1033" s="30"/>
      <c r="J1033" s="31"/>
      <c r="K1033" s="31" t="str">
        <f t="shared" ca="1" si="203"/>
        <v/>
      </c>
      <c r="L1033" s="168" t="str">
        <f t="shared" ca="1" si="204"/>
        <v/>
      </c>
      <c r="M1033" s="169" t="str">
        <f t="shared" ca="1" si="205"/>
        <v/>
      </c>
      <c r="N1033" s="170" t="str">
        <f t="shared" ca="1" si="206"/>
        <v/>
      </c>
    </row>
    <row r="1034" spans="1:14" x14ac:dyDescent="0.25">
      <c r="A1034" s="15">
        <f t="shared" ca="1" si="199"/>
        <v>0</v>
      </c>
      <c r="B1034" s="16">
        <f t="shared" ca="1" si="199"/>
        <v>0</v>
      </c>
      <c r="C1034" s="127" t="str">
        <f t="shared" ca="1" si="201"/>
        <v/>
      </c>
      <c r="D1034" s="17" t="str">
        <f t="shared" ca="1" si="208"/>
        <v/>
      </c>
      <c r="E1034" s="172" t="str">
        <f t="shared" ca="1" si="202"/>
        <v/>
      </c>
      <c r="F1034" s="130" t="str">
        <f t="shared" ca="1" si="207"/>
        <v/>
      </c>
      <c r="G1034" s="130" t="str">
        <f t="shared" ca="1" si="200"/>
        <v/>
      </c>
      <c r="H1034" s="30"/>
      <c r="I1034" s="30"/>
      <c r="J1034" s="31"/>
      <c r="K1034" s="31" t="str">
        <f t="shared" ca="1" si="203"/>
        <v/>
      </c>
      <c r="L1034" s="168" t="str">
        <f t="shared" ca="1" si="204"/>
        <v/>
      </c>
      <c r="M1034" s="169" t="str">
        <f t="shared" ca="1" si="205"/>
        <v/>
      </c>
      <c r="N1034" s="170" t="str">
        <f t="shared" ca="1" si="206"/>
        <v/>
      </c>
    </row>
    <row r="1035" spans="1:14" x14ac:dyDescent="0.25">
      <c r="A1035" s="15">
        <f t="shared" ca="1" si="199"/>
        <v>0</v>
      </c>
      <c r="B1035" s="16">
        <f t="shared" ca="1" si="199"/>
        <v>0</v>
      </c>
      <c r="C1035" s="127" t="str">
        <f t="shared" ca="1" si="201"/>
        <v/>
      </c>
      <c r="D1035" s="17" t="str">
        <f t="shared" ca="1" si="208"/>
        <v/>
      </c>
      <c r="E1035" s="172" t="str">
        <f t="shared" ca="1" si="202"/>
        <v/>
      </c>
      <c r="F1035" s="130" t="str">
        <f t="shared" ca="1" si="207"/>
        <v/>
      </c>
      <c r="G1035" s="130" t="str">
        <f t="shared" ca="1" si="200"/>
        <v/>
      </c>
      <c r="H1035" s="30"/>
      <c r="I1035" s="30"/>
      <c r="J1035" s="31"/>
      <c r="K1035" s="31" t="str">
        <f t="shared" ca="1" si="203"/>
        <v/>
      </c>
      <c r="L1035" s="168" t="str">
        <f t="shared" ca="1" si="204"/>
        <v/>
      </c>
      <c r="M1035" s="169" t="str">
        <f t="shared" ca="1" si="205"/>
        <v/>
      </c>
      <c r="N1035" s="170" t="str">
        <f t="shared" ca="1" si="206"/>
        <v/>
      </c>
    </row>
    <row r="1036" spans="1:14" x14ac:dyDescent="0.25">
      <c r="A1036" s="15">
        <f t="shared" ca="1" si="199"/>
        <v>0</v>
      </c>
      <c r="B1036" s="16">
        <f t="shared" ca="1" si="199"/>
        <v>0</v>
      </c>
      <c r="C1036" s="127" t="str">
        <f t="shared" ca="1" si="201"/>
        <v/>
      </c>
      <c r="D1036" s="17" t="str">
        <f t="shared" ca="1" si="208"/>
        <v/>
      </c>
      <c r="E1036" s="172" t="str">
        <f t="shared" ca="1" si="202"/>
        <v/>
      </c>
      <c r="F1036" s="130" t="str">
        <f t="shared" ca="1" si="207"/>
        <v/>
      </c>
      <c r="G1036" s="130" t="str">
        <f t="shared" ca="1" si="200"/>
        <v/>
      </c>
      <c r="H1036" s="30"/>
      <c r="I1036" s="30"/>
      <c r="J1036" s="31"/>
      <c r="K1036" s="31" t="str">
        <f t="shared" ca="1" si="203"/>
        <v/>
      </c>
      <c r="L1036" s="168" t="str">
        <f t="shared" ca="1" si="204"/>
        <v/>
      </c>
      <c r="M1036" s="169" t="str">
        <f t="shared" ca="1" si="205"/>
        <v/>
      </c>
      <c r="N1036" s="170" t="str">
        <f t="shared" ca="1" si="206"/>
        <v/>
      </c>
    </row>
    <row r="1037" spans="1:14" x14ac:dyDescent="0.25">
      <c r="A1037" s="15">
        <f t="shared" ca="1" si="199"/>
        <v>0</v>
      </c>
      <c r="B1037" s="16">
        <f t="shared" ca="1" si="199"/>
        <v>0</v>
      </c>
      <c r="C1037" s="127" t="str">
        <f t="shared" ca="1" si="201"/>
        <v/>
      </c>
      <c r="D1037" s="17" t="str">
        <f t="shared" ca="1" si="208"/>
        <v/>
      </c>
      <c r="E1037" s="172" t="str">
        <f t="shared" ca="1" si="202"/>
        <v/>
      </c>
      <c r="F1037" s="130" t="str">
        <f t="shared" ca="1" si="207"/>
        <v/>
      </c>
      <c r="G1037" s="130" t="str">
        <f t="shared" ca="1" si="200"/>
        <v/>
      </c>
      <c r="H1037" s="30"/>
      <c r="I1037" s="30"/>
      <c r="J1037" s="31"/>
      <c r="K1037" s="31" t="str">
        <f t="shared" ca="1" si="203"/>
        <v/>
      </c>
      <c r="L1037" s="168" t="str">
        <f t="shared" ca="1" si="204"/>
        <v/>
      </c>
      <c r="M1037" s="169" t="str">
        <f t="shared" ca="1" si="205"/>
        <v/>
      </c>
      <c r="N1037" s="170" t="str">
        <f t="shared" ca="1" si="206"/>
        <v/>
      </c>
    </row>
    <row r="1038" spans="1:14" x14ac:dyDescent="0.25">
      <c r="A1038" s="15">
        <f t="shared" ca="1" si="199"/>
        <v>0</v>
      </c>
      <c r="B1038" s="16">
        <f t="shared" ca="1" si="199"/>
        <v>0</v>
      </c>
      <c r="C1038" s="127" t="str">
        <f t="shared" ca="1" si="201"/>
        <v/>
      </c>
      <c r="D1038" s="17" t="str">
        <f t="shared" ca="1" si="208"/>
        <v/>
      </c>
      <c r="E1038" s="172" t="str">
        <f t="shared" ca="1" si="202"/>
        <v/>
      </c>
      <c r="F1038" s="130" t="str">
        <f t="shared" ca="1" si="207"/>
        <v/>
      </c>
      <c r="G1038" s="130" t="str">
        <f t="shared" ca="1" si="200"/>
        <v/>
      </c>
      <c r="H1038" s="30"/>
      <c r="I1038" s="30"/>
      <c r="J1038" s="31"/>
      <c r="K1038" s="31" t="str">
        <f t="shared" ca="1" si="203"/>
        <v/>
      </c>
      <c r="L1038" s="168" t="str">
        <f t="shared" ca="1" si="204"/>
        <v/>
      </c>
      <c r="M1038" s="169" t="str">
        <f t="shared" ca="1" si="205"/>
        <v/>
      </c>
      <c r="N1038" s="170" t="str">
        <f t="shared" ca="1" si="206"/>
        <v/>
      </c>
    </row>
    <row r="1039" spans="1:14" x14ac:dyDescent="0.25">
      <c r="A1039" s="15">
        <f t="shared" ca="1" si="199"/>
        <v>0</v>
      </c>
      <c r="B1039" s="16">
        <f t="shared" ca="1" si="199"/>
        <v>0</v>
      </c>
      <c r="C1039" s="127" t="str">
        <f t="shared" ca="1" si="201"/>
        <v/>
      </c>
      <c r="D1039" s="17" t="str">
        <f t="shared" ca="1" si="208"/>
        <v/>
      </c>
      <c r="E1039" s="172" t="str">
        <f t="shared" ca="1" si="202"/>
        <v/>
      </c>
      <c r="F1039" s="130" t="str">
        <f t="shared" ca="1" si="207"/>
        <v/>
      </c>
      <c r="G1039" s="130" t="str">
        <f t="shared" ca="1" si="200"/>
        <v/>
      </c>
      <c r="H1039" s="30"/>
      <c r="I1039" s="30"/>
      <c r="J1039" s="31"/>
      <c r="K1039" s="31" t="str">
        <f t="shared" ca="1" si="203"/>
        <v/>
      </c>
      <c r="L1039" s="168" t="str">
        <f t="shared" ca="1" si="204"/>
        <v/>
      </c>
      <c r="M1039" s="169" t="str">
        <f t="shared" ca="1" si="205"/>
        <v/>
      </c>
      <c r="N1039" s="170" t="str">
        <f t="shared" ca="1" si="206"/>
        <v/>
      </c>
    </row>
    <row r="1040" spans="1:14" x14ac:dyDescent="0.25">
      <c r="A1040" s="15">
        <f t="shared" ca="1" si="199"/>
        <v>0</v>
      </c>
      <c r="B1040" s="16">
        <f t="shared" ca="1" si="199"/>
        <v>0</v>
      </c>
      <c r="C1040" s="127" t="str">
        <f t="shared" ca="1" si="201"/>
        <v/>
      </c>
      <c r="D1040" s="17" t="str">
        <f t="shared" ca="1" si="208"/>
        <v/>
      </c>
      <c r="E1040" s="172" t="str">
        <f t="shared" ca="1" si="202"/>
        <v/>
      </c>
      <c r="F1040" s="130" t="str">
        <f t="shared" ca="1" si="207"/>
        <v/>
      </c>
      <c r="G1040" s="130" t="str">
        <f t="shared" ca="1" si="200"/>
        <v/>
      </c>
      <c r="H1040" s="30"/>
      <c r="I1040" s="30"/>
      <c r="J1040" s="31"/>
      <c r="K1040" s="31" t="str">
        <f t="shared" ca="1" si="203"/>
        <v/>
      </c>
      <c r="L1040" s="168" t="str">
        <f t="shared" ca="1" si="204"/>
        <v/>
      </c>
      <c r="M1040" s="169" t="str">
        <f t="shared" ca="1" si="205"/>
        <v/>
      </c>
      <c r="N1040" s="170" t="str">
        <f t="shared" ca="1" si="206"/>
        <v/>
      </c>
    </row>
    <row r="1041" spans="1:14" x14ac:dyDescent="0.25">
      <c r="A1041" s="15">
        <f t="shared" ca="1" si="199"/>
        <v>0</v>
      </c>
      <c r="B1041" s="16">
        <f t="shared" ca="1" si="199"/>
        <v>0</v>
      </c>
      <c r="C1041" s="127" t="str">
        <f t="shared" ca="1" si="201"/>
        <v/>
      </c>
      <c r="D1041" s="17" t="str">
        <f t="shared" ca="1" si="208"/>
        <v/>
      </c>
      <c r="E1041" s="172" t="str">
        <f t="shared" ca="1" si="202"/>
        <v/>
      </c>
      <c r="F1041" s="130" t="str">
        <f t="shared" ca="1" si="207"/>
        <v/>
      </c>
      <c r="G1041" s="130" t="str">
        <f t="shared" ca="1" si="200"/>
        <v/>
      </c>
      <c r="H1041" s="30"/>
      <c r="I1041" s="30"/>
      <c r="J1041" s="31"/>
      <c r="K1041" s="31" t="str">
        <f t="shared" ca="1" si="203"/>
        <v/>
      </c>
      <c r="L1041" s="168" t="str">
        <f t="shared" ca="1" si="204"/>
        <v/>
      </c>
      <c r="M1041" s="169" t="str">
        <f t="shared" ca="1" si="205"/>
        <v/>
      </c>
      <c r="N1041" s="170" t="str">
        <f t="shared" ca="1" si="206"/>
        <v/>
      </c>
    </row>
    <row r="1042" spans="1:14" x14ac:dyDescent="0.25">
      <c r="A1042" s="15">
        <f t="shared" ca="1" si="199"/>
        <v>0</v>
      </c>
      <c r="B1042" s="16">
        <f t="shared" ca="1" si="199"/>
        <v>0</v>
      </c>
      <c r="C1042" s="127" t="str">
        <f t="shared" ca="1" si="201"/>
        <v/>
      </c>
      <c r="D1042" s="17" t="str">
        <f t="shared" ca="1" si="208"/>
        <v/>
      </c>
      <c r="E1042" s="172" t="str">
        <f t="shared" ca="1" si="202"/>
        <v/>
      </c>
      <c r="F1042" s="130" t="str">
        <f t="shared" ca="1" si="207"/>
        <v/>
      </c>
      <c r="G1042" s="130" t="str">
        <f t="shared" ca="1" si="200"/>
        <v/>
      </c>
      <c r="H1042" s="30"/>
      <c r="I1042" s="30"/>
      <c r="J1042" s="31"/>
      <c r="K1042" s="31" t="str">
        <f t="shared" ca="1" si="203"/>
        <v/>
      </c>
      <c r="L1042" s="168" t="str">
        <f t="shared" ca="1" si="204"/>
        <v/>
      </c>
      <c r="M1042" s="169" t="str">
        <f t="shared" ca="1" si="205"/>
        <v/>
      </c>
      <c r="N1042" s="170" t="str">
        <f t="shared" ca="1" si="206"/>
        <v/>
      </c>
    </row>
    <row r="1043" spans="1:14" x14ac:dyDescent="0.25">
      <c r="A1043" s="15">
        <f t="shared" ca="1" si="199"/>
        <v>0</v>
      </c>
      <c r="B1043" s="16">
        <f t="shared" ca="1" si="199"/>
        <v>0</v>
      </c>
      <c r="C1043" s="127" t="str">
        <f t="shared" ca="1" si="201"/>
        <v/>
      </c>
      <c r="D1043" s="17" t="str">
        <f t="shared" ca="1" si="208"/>
        <v/>
      </c>
      <c r="E1043" s="172" t="str">
        <f t="shared" ca="1" si="202"/>
        <v/>
      </c>
      <c r="F1043" s="130" t="str">
        <f t="shared" ca="1" si="207"/>
        <v/>
      </c>
      <c r="G1043" s="130" t="str">
        <f t="shared" ca="1" si="200"/>
        <v/>
      </c>
      <c r="H1043" s="30"/>
      <c r="I1043" s="30"/>
      <c r="J1043" s="31"/>
      <c r="K1043" s="31" t="str">
        <f t="shared" ca="1" si="203"/>
        <v/>
      </c>
      <c r="L1043" s="168" t="str">
        <f t="shared" ca="1" si="204"/>
        <v/>
      </c>
      <c r="M1043" s="169" t="str">
        <f t="shared" ca="1" si="205"/>
        <v/>
      </c>
      <c r="N1043" s="170" t="str">
        <f t="shared" ca="1" si="206"/>
        <v/>
      </c>
    </row>
    <row r="1044" spans="1:14" x14ac:dyDescent="0.25">
      <c r="A1044" s="15">
        <f t="shared" ca="1" si="199"/>
        <v>0</v>
      </c>
      <c r="B1044" s="16">
        <f t="shared" ca="1" si="199"/>
        <v>0</v>
      </c>
      <c r="C1044" s="127" t="str">
        <f t="shared" ca="1" si="201"/>
        <v/>
      </c>
      <c r="D1044" s="17" t="str">
        <f t="shared" ca="1" si="208"/>
        <v/>
      </c>
      <c r="E1044" s="172" t="str">
        <f t="shared" ca="1" si="202"/>
        <v/>
      </c>
      <c r="F1044" s="130" t="str">
        <f t="shared" ca="1" si="207"/>
        <v/>
      </c>
      <c r="G1044" s="130" t="str">
        <f t="shared" ca="1" si="200"/>
        <v/>
      </c>
      <c r="H1044" s="30"/>
      <c r="I1044" s="30"/>
      <c r="J1044" s="31"/>
      <c r="K1044" s="31" t="str">
        <f t="shared" ca="1" si="203"/>
        <v/>
      </c>
      <c r="L1044" s="168" t="str">
        <f t="shared" ca="1" si="204"/>
        <v/>
      </c>
      <c r="M1044" s="169" t="str">
        <f t="shared" ca="1" si="205"/>
        <v/>
      </c>
      <c r="N1044" s="170" t="str">
        <f t="shared" ca="1" si="206"/>
        <v/>
      </c>
    </row>
    <row r="1045" spans="1:14" x14ac:dyDescent="0.25">
      <c r="A1045" s="15">
        <f t="shared" ca="1" si="199"/>
        <v>0</v>
      </c>
      <c r="B1045" s="16">
        <f t="shared" ca="1" si="199"/>
        <v>0</v>
      </c>
      <c r="C1045" s="127" t="str">
        <f t="shared" ca="1" si="201"/>
        <v/>
      </c>
      <c r="D1045" s="17" t="str">
        <f t="shared" ca="1" si="208"/>
        <v/>
      </c>
      <c r="E1045" s="172" t="str">
        <f t="shared" ca="1" si="202"/>
        <v/>
      </c>
      <c r="F1045" s="130" t="str">
        <f t="shared" ca="1" si="207"/>
        <v/>
      </c>
      <c r="G1045" s="130" t="str">
        <f t="shared" ca="1" si="200"/>
        <v/>
      </c>
      <c r="H1045" s="30"/>
      <c r="I1045" s="30"/>
      <c r="J1045" s="31"/>
      <c r="K1045" s="31" t="str">
        <f t="shared" ca="1" si="203"/>
        <v/>
      </c>
      <c r="L1045" s="168" t="str">
        <f t="shared" ca="1" si="204"/>
        <v/>
      </c>
      <c r="M1045" s="169" t="str">
        <f t="shared" ca="1" si="205"/>
        <v/>
      </c>
      <c r="N1045" s="170" t="str">
        <f t="shared" ca="1" si="206"/>
        <v/>
      </c>
    </row>
    <row r="1046" spans="1:14" x14ac:dyDescent="0.25">
      <c r="A1046" s="15">
        <f t="shared" ca="1" si="199"/>
        <v>0</v>
      </c>
      <c r="B1046" s="16">
        <f t="shared" ca="1" si="199"/>
        <v>0</v>
      </c>
      <c r="C1046" s="127" t="str">
        <f t="shared" ca="1" si="201"/>
        <v/>
      </c>
      <c r="D1046" s="17" t="str">
        <f t="shared" ca="1" si="208"/>
        <v/>
      </c>
      <c r="E1046" s="172" t="str">
        <f t="shared" ca="1" si="202"/>
        <v/>
      </c>
      <c r="F1046" s="130" t="str">
        <f t="shared" ca="1" si="207"/>
        <v/>
      </c>
      <c r="G1046" s="130" t="str">
        <f t="shared" ca="1" si="200"/>
        <v/>
      </c>
      <c r="H1046" s="30"/>
      <c r="I1046" s="30"/>
      <c r="J1046" s="31"/>
      <c r="K1046" s="31" t="str">
        <f t="shared" ca="1" si="203"/>
        <v/>
      </c>
      <c r="L1046" s="168" t="str">
        <f t="shared" ca="1" si="204"/>
        <v/>
      </c>
      <c r="M1046" s="169" t="str">
        <f t="shared" ca="1" si="205"/>
        <v/>
      </c>
      <c r="N1046" s="170" t="str">
        <f t="shared" ca="1" si="206"/>
        <v/>
      </c>
    </row>
    <row r="1047" spans="1:14" x14ac:dyDescent="0.25">
      <c r="A1047" s="15">
        <f t="shared" ref="A1047:B1066" ca="1" si="209">INDIRECT(ADDRESS(ROW(),COLUMN(),1,1,exp_user),TRUE)</f>
        <v>0</v>
      </c>
      <c r="B1047" s="16">
        <f t="shared" ca="1" si="209"/>
        <v>0</v>
      </c>
      <c r="C1047" s="127" t="str">
        <f t="shared" ca="1" si="201"/>
        <v/>
      </c>
      <c r="D1047" s="17" t="str">
        <f t="shared" ca="1" si="208"/>
        <v/>
      </c>
      <c r="E1047" s="172" t="str">
        <f t="shared" ca="1" si="202"/>
        <v/>
      </c>
      <c r="F1047" s="130" t="str">
        <f t="shared" ca="1" si="207"/>
        <v/>
      </c>
      <c r="G1047" s="130" t="str">
        <f t="shared" ca="1" si="200"/>
        <v/>
      </c>
      <c r="H1047" s="30"/>
      <c r="I1047" s="30"/>
      <c r="J1047" s="31"/>
      <c r="K1047" s="31" t="str">
        <f t="shared" ca="1" si="203"/>
        <v/>
      </c>
      <c r="L1047" s="168" t="str">
        <f t="shared" ca="1" si="204"/>
        <v/>
      </c>
      <c r="M1047" s="169" t="str">
        <f t="shared" ca="1" si="205"/>
        <v/>
      </c>
      <c r="N1047" s="170" t="str">
        <f t="shared" ca="1" si="206"/>
        <v/>
      </c>
    </row>
    <row r="1048" spans="1:14" x14ac:dyDescent="0.25">
      <c r="A1048" s="15">
        <f t="shared" ca="1" si="209"/>
        <v>0</v>
      </c>
      <c r="B1048" s="16">
        <f t="shared" ca="1" si="209"/>
        <v>0</v>
      </c>
      <c r="C1048" s="127" t="str">
        <f t="shared" ca="1" si="201"/>
        <v/>
      </c>
      <c r="D1048" s="17" t="str">
        <f t="shared" ca="1" si="208"/>
        <v/>
      </c>
      <c r="E1048" s="172" t="str">
        <f t="shared" ca="1" si="202"/>
        <v/>
      </c>
      <c r="F1048" s="130" t="str">
        <f t="shared" ca="1" si="207"/>
        <v/>
      </c>
      <c r="G1048" s="130" t="str">
        <f t="shared" ca="1" si="200"/>
        <v/>
      </c>
      <c r="H1048" s="30"/>
      <c r="I1048" s="30"/>
      <c r="J1048" s="31"/>
      <c r="K1048" s="31" t="str">
        <f t="shared" ca="1" si="203"/>
        <v/>
      </c>
      <c r="L1048" s="168" t="str">
        <f t="shared" ca="1" si="204"/>
        <v/>
      </c>
      <c r="M1048" s="169" t="str">
        <f t="shared" ca="1" si="205"/>
        <v/>
      </c>
      <c r="N1048" s="170" t="str">
        <f t="shared" ca="1" si="206"/>
        <v/>
      </c>
    </row>
    <row r="1049" spans="1:14" x14ac:dyDescent="0.25">
      <c r="A1049" s="15">
        <f t="shared" ca="1" si="209"/>
        <v>0</v>
      </c>
      <c r="B1049" s="16">
        <f t="shared" ca="1" si="209"/>
        <v>0</v>
      </c>
      <c r="C1049" s="127" t="str">
        <f t="shared" ca="1" si="201"/>
        <v/>
      </c>
      <c r="D1049" s="17" t="str">
        <f t="shared" ca="1" si="208"/>
        <v/>
      </c>
      <c r="E1049" s="172" t="str">
        <f t="shared" ca="1" si="202"/>
        <v/>
      </c>
      <c r="F1049" s="130" t="str">
        <f t="shared" ca="1" si="207"/>
        <v/>
      </c>
      <c r="G1049" s="130" t="str">
        <f t="shared" ca="1" si="200"/>
        <v/>
      </c>
      <c r="H1049" s="30"/>
      <c r="I1049" s="30"/>
      <c r="J1049" s="31"/>
      <c r="K1049" s="31" t="str">
        <f t="shared" ca="1" si="203"/>
        <v/>
      </c>
      <c r="L1049" s="168" t="str">
        <f t="shared" ca="1" si="204"/>
        <v/>
      </c>
      <c r="M1049" s="169" t="str">
        <f t="shared" ca="1" si="205"/>
        <v/>
      </c>
      <c r="N1049" s="170" t="str">
        <f t="shared" ca="1" si="206"/>
        <v/>
      </c>
    </row>
    <row r="1050" spans="1:14" x14ac:dyDescent="0.25">
      <c r="A1050" s="15">
        <f t="shared" ca="1" si="209"/>
        <v>0</v>
      </c>
      <c r="B1050" s="16">
        <f t="shared" ca="1" si="209"/>
        <v>0</v>
      </c>
      <c r="C1050" s="127" t="str">
        <f t="shared" ca="1" si="201"/>
        <v/>
      </c>
      <c r="D1050" s="17" t="str">
        <f t="shared" ca="1" si="208"/>
        <v/>
      </c>
      <c r="E1050" s="172" t="str">
        <f t="shared" ca="1" si="202"/>
        <v/>
      </c>
      <c r="F1050" s="130" t="str">
        <f t="shared" ca="1" si="207"/>
        <v/>
      </c>
      <c r="G1050" s="130" t="str">
        <f t="shared" ca="1" si="200"/>
        <v/>
      </c>
      <c r="H1050" s="30"/>
      <c r="I1050" s="30"/>
      <c r="J1050" s="31"/>
      <c r="K1050" s="31" t="str">
        <f t="shared" ca="1" si="203"/>
        <v/>
      </c>
      <c r="L1050" s="168" t="str">
        <f t="shared" ca="1" si="204"/>
        <v/>
      </c>
      <c r="M1050" s="169" t="str">
        <f t="shared" ca="1" si="205"/>
        <v/>
      </c>
      <c r="N1050" s="170" t="str">
        <f t="shared" ca="1" si="206"/>
        <v/>
      </c>
    </row>
    <row r="1051" spans="1:14" x14ac:dyDescent="0.25">
      <c r="A1051" s="15">
        <f t="shared" ca="1" si="209"/>
        <v>0</v>
      </c>
      <c r="B1051" s="16">
        <f t="shared" ca="1" si="209"/>
        <v>0</v>
      </c>
      <c r="C1051" s="127" t="str">
        <f t="shared" ca="1" si="201"/>
        <v/>
      </c>
      <c r="D1051" s="17" t="str">
        <f t="shared" ca="1" si="208"/>
        <v/>
      </c>
      <c r="E1051" s="172" t="str">
        <f t="shared" ca="1" si="202"/>
        <v/>
      </c>
      <c r="F1051" s="130" t="str">
        <f t="shared" ca="1" si="207"/>
        <v/>
      </c>
      <c r="G1051" s="130" t="str">
        <f t="shared" ca="1" si="200"/>
        <v/>
      </c>
      <c r="H1051" s="30"/>
      <c r="I1051" s="30"/>
      <c r="J1051" s="31"/>
      <c r="K1051" s="31" t="str">
        <f t="shared" ca="1" si="203"/>
        <v/>
      </c>
      <c r="L1051" s="168" t="str">
        <f t="shared" ca="1" si="204"/>
        <v/>
      </c>
      <c r="M1051" s="169" t="str">
        <f t="shared" ca="1" si="205"/>
        <v/>
      </c>
      <c r="N1051" s="170" t="str">
        <f t="shared" ca="1" si="206"/>
        <v/>
      </c>
    </row>
    <row r="1052" spans="1:14" x14ac:dyDescent="0.25">
      <c r="A1052" s="15">
        <f t="shared" ca="1" si="209"/>
        <v>0</v>
      </c>
      <c r="B1052" s="16">
        <f t="shared" ca="1" si="209"/>
        <v>0</v>
      </c>
      <c r="C1052" s="127" t="str">
        <f t="shared" ca="1" si="201"/>
        <v/>
      </c>
      <c r="D1052" s="17" t="str">
        <f t="shared" ca="1" si="208"/>
        <v/>
      </c>
      <c r="E1052" s="172" t="str">
        <f t="shared" ca="1" si="202"/>
        <v/>
      </c>
      <c r="F1052" s="130" t="str">
        <f t="shared" ca="1" si="207"/>
        <v/>
      </c>
      <c r="G1052" s="130" t="str">
        <f t="shared" ca="1" si="200"/>
        <v/>
      </c>
      <c r="H1052" s="30"/>
      <c r="I1052" s="30"/>
      <c r="J1052" s="31"/>
      <c r="K1052" s="31" t="str">
        <f t="shared" ca="1" si="203"/>
        <v/>
      </c>
      <c r="L1052" s="168" t="str">
        <f t="shared" ca="1" si="204"/>
        <v/>
      </c>
      <c r="M1052" s="169" t="str">
        <f t="shared" ca="1" si="205"/>
        <v/>
      </c>
      <c r="N1052" s="170" t="str">
        <f t="shared" ca="1" si="206"/>
        <v/>
      </c>
    </row>
    <row r="1053" spans="1:14" x14ac:dyDescent="0.25">
      <c r="A1053" s="15">
        <f t="shared" ca="1" si="209"/>
        <v>0</v>
      </c>
      <c r="B1053" s="16">
        <f t="shared" ca="1" si="209"/>
        <v>0</v>
      </c>
      <c r="C1053" s="127" t="str">
        <f t="shared" ca="1" si="201"/>
        <v/>
      </c>
      <c r="D1053" s="17" t="str">
        <f t="shared" ca="1" si="208"/>
        <v/>
      </c>
      <c r="E1053" s="172" t="str">
        <f t="shared" ca="1" si="202"/>
        <v/>
      </c>
      <c r="F1053" s="130" t="str">
        <f t="shared" ca="1" si="207"/>
        <v/>
      </c>
      <c r="G1053" s="130" t="str">
        <f t="shared" ca="1" si="200"/>
        <v/>
      </c>
      <c r="H1053" s="30"/>
      <c r="I1053" s="30"/>
      <c r="J1053" s="31"/>
      <c r="K1053" s="31" t="str">
        <f t="shared" ca="1" si="203"/>
        <v/>
      </c>
      <c r="L1053" s="168" t="str">
        <f t="shared" ca="1" si="204"/>
        <v/>
      </c>
      <c r="M1053" s="169" t="str">
        <f t="shared" ca="1" si="205"/>
        <v/>
      </c>
      <c r="N1053" s="170" t="str">
        <f t="shared" ca="1" si="206"/>
        <v/>
      </c>
    </row>
    <row r="1054" spans="1:14" x14ac:dyDescent="0.25">
      <c r="A1054" s="15">
        <f t="shared" ca="1" si="209"/>
        <v>0</v>
      </c>
      <c r="B1054" s="16">
        <f t="shared" ca="1" si="209"/>
        <v>0</v>
      </c>
      <c r="C1054" s="127" t="str">
        <f t="shared" ca="1" si="201"/>
        <v/>
      </c>
      <c r="D1054" s="17" t="str">
        <f t="shared" ca="1" si="208"/>
        <v/>
      </c>
      <c r="E1054" s="172" t="str">
        <f t="shared" ca="1" si="202"/>
        <v/>
      </c>
      <c r="F1054" s="130" t="str">
        <f t="shared" ca="1" si="207"/>
        <v/>
      </c>
      <c r="G1054" s="130" t="str">
        <f t="shared" ca="1" si="200"/>
        <v/>
      </c>
      <c r="H1054" s="30"/>
      <c r="I1054" s="30"/>
      <c r="J1054" s="31"/>
      <c r="K1054" s="31" t="str">
        <f t="shared" ca="1" si="203"/>
        <v/>
      </c>
      <c r="L1054" s="168" t="str">
        <f t="shared" ca="1" si="204"/>
        <v/>
      </c>
      <c r="M1054" s="169" t="str">
        <f t="shared" ca="1" si="205"/>
        <v/>
      </c>
      <c r="N1054" s="170" t="str">
        <f t="shared" ca="1" si="206"/>
        <v/>
      </c>
    </row>
    <row r="1055" spans="1:14" x14ac:dyDescent="0.25">
      <c r="A1055" s="15">
        <f t="shared" ca="1" si="209"/>
        <v>0</v>
      </c>
      <c r="B1055" s="16">
        <f t="shared" ca="1" si="209"/>
        <v>0</v>
      </c>
      <c r="C1055" s="127" t="str">
        <f t="shared" ca="1" si="201"/>
        <v/>
      </c>
      <c r="D1055" s="17" t="str">
        <f t="shared" ca="1" si="208"/>
        <v/>
      </c>
      <c r="E1055" s="172" t="str">
        <f t="shared" ca="1" si="202"/>
        <v/>
      </c>
      <c r="F1055" s="130" t="str">
        <f t="shared" ca="1" si="207"/>
        <v/>
      </c>
      <c r="G1055" s="130" t="str">
        <f t="shared" ca="1" si="200"/>
        <v/>
      </c>
      <c r="H1055" s="30"/>
      <c r="I1055" s="30"/>
      <c r="J1055" s="31"/>
      <c r="K1055" s="31" t="str">
        <f t="shared" ca="1" si="203"/>
        <v/>
      </c>
      <c r="L1055" s="168" t="str">
        <f t="shared" ca="1" si="204"/>
        <v/>
      </c>
      <c r="M1055" s="169" t="str">
        <f t="shared" ca="1" si="205"/>
        <v/>
      </c>
      <c r="N1055" s="170" t="str">
        <f t="shared" ca="1" si="206"/>
        <v/>
      </c>
    </row>
    <row r="1056" spans="1:14" x14ac:dyDescent="0.25">
      <c r="A1056" s="15">
        <f t="shared" ca="1" si="209"/>
        <v>0</v>
      </c>
      <c r="B1056" s="16">
        <f t="shared" ca="1" si="209"/>
        <v>0</v>
      </c>
      <c r="C1056" s="127" t="str">
        <f t="shared" ca="1" si="201"/>
        <v/>
      </c>
      <c r="D1056" s="17" t="str">
        <f t="shared" ca="1" si="208"/>
        <v/>
      </c>
      <c r="E1056" s="172" t="str">
        <f t="shared" ca="1" si="202"/>
        <v/>
      </c>
      <c r="F1056" s="130" t="str">
        <f t="shared" ca="1" si="207"/>
        <v/>
      </c>
      <c r="G1056" s="130" t="str">
        <f t="shared" ca="1" si="200"/>
        <v/>
      </c>
      <c r="H1056" s="30"/>
      <c r="I1056" s="30"/>
      <c r="J1056" s="31"/>
      <c r="K1056" s="31" t="str">
        <f t="shared" ca="1" si="203"/>
        <v/>
      </c>
      <c r="L1056" s="168" t="str">
        <f t="shared" ca="1" si="204"/>
        <v/>
      </c>
      <c r="M1056" s="169" t="str">
        <f t="shared" ca="1" si="205"/>
        <v/>
      </c>
      <c r="N1056" s="170" t="str">
        <f t="shared" ca="1" si="206"/>
        <v/>
      </c>
    </row>
    <row r="1057" spans="1:14" x14ac:dyDescent="0.25">
      <c r="A1057" s="15">
        <f t="shared" ca="1" si="209"/>
        <v>0</v>
      </c>
      <c r="B1057" s="16">
        <f t="shared" ca="1" si="209"/>
        <v>0</v>
      </c>
      <c r="C1057" s="127" t="str">
        <f t="shared" ca="1" si="201"/>
        <v/>
      </c>
      <c r="D1057" s="17" t="str">
        <f t="shared" ca="1" si="208"/>
        <v/>
      </c>
      <c r="E1057" s="172" t="str">
        <f t="shared" ca="1" si="202"/>
        <v/>
      </c>
      <c r="F1057" s="130" t="str">
        <f t="shared" ca="1" si="207"/>
        <v/>
      </c>
      <c r="G1057" s="130" t="str">
        <f t="shared" ca="1" si="200"/>
        <v/>
      </c>
      <c r="H1057" s="30"/>
      <c r="I1057" s="30"/>
      <c r="J1057" s="31"/>
      <c r="K1057" s="31" t="str">
        <f t="shared" ca="1" si="203"/>
        <v/>
      </c>
      <c r="L1057" s="168" t="str">
        <f t="shared" ca="1" si="204"/>
        <v/>
      </c>
      <c r="M1057" s="169" t="str">
        <f t="shared" ca="1" si="205"/>
        <v/>
      </c>
      <c r="N1057" s="170" t="str">
        <f t="shared" ca="1" si="206"/>
        <v/>
      </c>
    </row>
    <row r="1058" spans="1:14" x14ac:dyDescent="0.25">
      <c r="A1058" s="15">
        <f t="shared" ca="1" si="209"/>
        <v>0</v>
      </c>
      <c r="B1058" s="16">
        <f t="shared" ca="1" si="209"/>
        <v>0</v>
      </c>
      <c r="C1058" s="127" t="str">
        <f t="shared" ca="1" si="201"/>
        <v/>
      </c>
      <c r="D1058" s="17" t="str">
        <f t="shared" ca="1" si="208"/>
        <v/>
      </c>
      <c r="E1058" s="172" t="str">
        <f t="shared" ca="1" si="202"/>
        <v/>
      </c>
      <c r="F1058" s="130" t="str">
        <f t="shared" ca="1" si="207"/>
        <v/>
      </c>
      <c r="G1058" s="130" t="str">
        <f t="shared" ca="1" si="200"/>
        <v/>
      </c>
      <c r="H1058" s="30"/>
      <c r="I1058" s="30"/>
      <c r="J1058" s="31"/>
      <c r="K1058" s="31" t="str">
        <f t="shared" ca="1" si="203"/>
        <v/>
      </c>
      <c r="L1058" s="168" t="str">
        <f t="shared" ca="1" si="204"/>
        <v/>
      </c>
      <c r="M1058" s="169" t="str">
        <f t="shared" ca="1" si="205"/>
        <v/>
      </c>
      <c r="N1058" s="170" t="str">
        <f t="shared" ca="1" si="206"/>
        <v/>
      </c>
    </row>
    <row r="1059" spans="1:14" x14ac:dyDescent="0.25">
      <c r="A1059" s="15">
        <f t="shared" ca="1" si="209"/>
        <v>0</v>
      </c>
      <c r="B1059" s="16">
        <f t="shared" ca="1" si="209"/>
        <v>0</v>
      </c>
      <c r="C1059" s="127" t="str">
        <f t="shared" ca="1" si="201"/>
        <v/>
      </c>
      <c r="D1059" s="17" t="str">
        <f t="shared" ca="1" si="208"/>
        <v/>
      </c>
      <c r="E1059" s="172" t="str">
        <f t="shared" ca="1" si="202"/>
        <v/>
      </c>
      <c r="F1059" s="130" t="str">
        <f t="shared" ca="1" si="207"/>
        <v/>
      </c>
      <c r="G1059" s="130" t="str">
        <f t="shared" ca="1" si="200"/>
        <v/>
      </c>
      <c r="H1059" s="30"/>
      <c r="I1059" s="30"/>
      <c r="J1059" s="31"/>
      <c r="K1059" s="31" t="str">
        <f t="shared" ca="1" si="203"/>
        <v/>
      </c>
      <c r="L1059" s="168" t="str">
        <f t="shared" ca="1" si="204"/>
        <v/>
      </c>
      <c r="M1059" s="169" t="str">
        <f t="shared" ca="1" si="205"/>
        <v/>
      </c>
      <c r="N1059" s="170" t="str">
        <f t="shared" ca="1" si="206"/>
        <v/>
      </c>
    </row>
    <row r="1060" spans="1:14" x14ac:dyDescent="0.25">
      <c r="A1060" s="15">
        <f t="shared" ca="1" si="209"/>
        <v>0</v>
      </c>
      <c r="B1060" s="16">
        <f t="shared" ca="1" si="209"/>
        <v>0</v>
      </c>
      <c r="C1060" s="127" t="str">
        <f t="shared" ca="1" si="201"/>
        <v/>
      </c>
      <c r="D1060" s="17" t="str">
        <f t="shared" ca="1" si="208"/>
        <v/>
      </c>
      <c r="E1060" s="172" t="str">
        <f t="shared" ca="1" si="202"/>
        <v/>
      </c>
      <c r="F1060" s="130" t="str">
        <f t="shared" ca="1" si="207"/>
        <v/>
      </c>
      <c r="G1060" s="130" t="str">
        <f t="shared" ca="1" si="200"/>
        <v/>
      </c>
      <c r="H1060" s="30"/>
      <c r="I1060" s="30"/>
      <c r="J1060" s="31"/>
      <c r="K1060" s="31" t="str">
        <f t="shared" ca="1" si="203"/>
        <v/>
      </c>
      <c r="L1060" s="168" t="str">
        <f t="shared" ca="1" si="204"/>
        <v/>
      </c>
      <c r="M1060" s="169" t="str">
        <f t="shared" ca="1" si="205"/>
        <v/>
      </c>
      <c r="N1060" s="170" t="str">
        <f t="shared" ca="1" si="206"/>
        <v/>
      </c>
    </row>
    <row r="1061" spans="1:14" x14ac:dyDescent="0.25">
      <c r="A1061" s="15">
        <f t="shared" ca="1" si="209"/>
        <v>0</v>
      </c>
      <c r="B1061" s="16">
        <f t="shared" ca="1" si="209"/>
        <v>0</v>
      </c>
      <c r="C1061" s="127" t="str">
        <f t="shared" ca="1" si="201"/>
        <v/>
      </c>
      <c r="D1061" s="17" t="str">
        <f t="shared" ca="1" si="208"/>
        <v/>
      </c>
      <c r="E1061" s="172" t="str">
        <f t="shared" ca="1" si="202"/>
        <v/>
      </c>
      <c r="F1061" s="130" t="str">
        <f t="shared" ca="1" si="207"/>
        <v/>
      </c>
      <c r="G1061" s="130" t="str">
        <f t="shared" ca="1" si="200"/>
        <v/>
      </c>
      <c r="H1061" s="30"/>
      <c r="I1061" s="30"/>
      <c r="J1061" s="31"/>
      <c r="K1061" s="31" t="str">
        <f t="shared" ca="1" si="203"/>
        <v/>
      </c>
      <c r="L1061" s="168" t="str">
        <f t="shared" ca="1" si="204"/>
        <v/>
      </c>
      <c r="M1061" s="169" t="str">
        <f t="shared" ca="1" si="205"/>
        <v/>
      </c>
      <c r="N1061" s="170" t="str">
        <f t="shared" ca="1" si="206"/>
        <v/>
      </c>
    </row>
    <row r="1062" spans="1:14" x14ac:dyDescent="0.25">
      <c r="A1062" s="15">
        <f t="shared" ca="1" si="209"/>
        <v>0</v>
      </c>
      <c r="B1062" s="16">
        <f t="shared" ca="1" si="209"/>
        <v>0</v>
      </c>
      <c r="C1062" s="127" t="str">
        <f t="shared" ca="1" si="201"/>
        <v/>
      </c>
      <c r="D1062" s="17" t="str">
        <f t="shared" ca="1" si="208"/>
        <v/>
      </c>
      <c r="E1062" s="172" t="str">
        <f t="shared" ca="1" si="202"/>
        <v/>
      </c>
      <c r="F1062" s="130" t="str">
        <f t="shared" ca="1" si="207"/>
        <v/>
      </c>
      <c r="G1062" s="130" t="str">
        <f t="shared" ca="1" si="200"/>
        <v/>
      </c>
      <c r="H1062" s="30"/>
      <c r="I1062" s="30"/>
      <c r="J1062" s="31"/>
      <c r="K1062" s="31" t="str">
        <f t="shared" ca="1" si="203"/>
        <v/>
      </c>
      <c r="L1062" s="168" t="str">
        <f t="shared" ca="1" si="204"/>
        <v/>
      </c>
      <c r="M1062" s="169" t="str">
        <f t="shared" ca="1" si="205"/>
        <v/>
      </c>
      <c r="N1062" s="170" t="str">
        <f t="shared" ca="1" si="206"/>
        <v/>
      </c>
    </row>
    <row r="1063" spans="1:14" x14ac:dyDescent="0.25">
      <c r="A1063" s="15">
        <f t="shared" ca="1" si="209"/>
        <v>0</v>
      </c>
      <c r="B1063" s="16">
        <f t="shared" ca="1" si="209"/>
        <v>0</v>
      </c>
      <c r="C1063" s="127" t="str">
        <f t="shared" ca="1" si="201"/>
        <v/>
      </c>
      <c r="D1063" s="17" t="str">
        <f t="shared" ca="1" si="208"/>
        <v/>
      </c>
      <c r="E1063" s="172" t="str">
        <f t="shared" ca="1" si="202"/>
        <v/>
      </c>
      <c r="F1063" s="130" t="str">
        <f t="shared" ca="1" si="207"/>
        <v/>
      </c>
      <c r="G1063" s="130" t="str">
        <f t="shared" ca="1" si="200"/>
        <v/>
      </c>
      <c r="H1063" s="30"/>
      <c r="I1063" s="30"/>
      <c r="J1063" s="31"/>
      <c r="K1063" s="31" t="str">
        <f t="shared" ca="1" si="203"/>
        <v/>
      </c>
      <c r="L1063" s="168" t="str">
        <f t="shared" ca="1" si="204"/>
        <v/>
      </c>
      <c r="M1063" s="169" t="str">
        <f t="shared" ca="1" si="205"/>
        <v/>
      </c>
      <c r="N1063" s="170" t="str">
        <f t="shared" ca="1" si="206"/>
        <v/>
      </c>
    </row>
    <row r="1064" spans="1:14" x14ac:dyDescent="0.25">
      <c r="A1064" s="15">
        <f t="shared" ca="1" si="209"/>
        <v>0</v>
      </c>
      <c r="B1064" s="16">
        <f t="shared" ca="1" si="209"/>
        <v>0</v>
      </c>
      <c r="C1064" s="127" t="str">
        <f t="shared" ca="1" si="201"/>
        <v/>
      </c>
      <c r="D1064" s="17" t="str">
        <f t="shared" ca="1" si="208"/>
        <v/>
      </c>
      <c r="E1064" s="172" t="str">
        <f t="shared" ca="1" si="202"/>
        <v/>
      </c>
      <c r="F1064" s="130" t="str">
        <f t="shared" ca="1" si="207"/>
        <v/>
      </c>
      <c r="G1064" s="130" t="str">
        <f t="shared" ca="1" si="200"/>
        <v/>
      </c>
      <c r="H1064" s="30"/>
      <c r="I1064" s="30"/>
      <c r="J1064" s="31"/>
      <c r="K1064" s="31" t="str">
        <f t="shared" ca="1" si="203"/>
        <v/>
      </c>
      <c r="L1064" s="168" t="str">
        <f t="shared" ca="1" si="204"/>
        <v/>
      </c>
      <c r="M1064" s="169" t="str">
        <f t="shared" ca="1" si="205"/>
        <v/>
      </c>
      <c r="N1064" s="170" t="str">
        <f t="shared" ca="1" si="206"/>
        <v/>
      </c>
    </row>
    <row r="1065" spans="1:14" x14ac:dyDescent="0.25">
      <c r="A1065" s="15">
        <f t="shared" ca="1" si="209"/>
        <v>0</v>
      </c>
      <c r="B1065" s="16">
        <f t="shared" ca="1" si="209"/>
        <v>0</v>
      </c>
      <c r="C1065" s="127" t="str">
        <f t="shared" ca="1" si="201"/>
        <v/>
      </c>
      <c r="D1065" s="17" t="str">
        <f t="shared" ca="1" si="208"/>
        <v/>
      </c>
      <c r="E1065" s="172" t="str">
        <f t="shared" ca="1" si="202"/>
        <v/>
      </c>
      <c r="F1065" s="130" t="str">
        <f t="shared" ca="1" si="207"/>
        <v/>
      </c>
      <c r="G1065" s="130" t="str">
        <f t="shared" ca="1" si="200"/>
        <v/>
      </c>
      <c r="H1065" s="30"/>
      <c r="I1065" s="30"/>
      <c r="J1065" s="31"/>
      <c r="K1065" s="31" t="str">
        <f t="shared" ca="1" si="203"/>
        <v/>
      </c>
      <c r="L1065" s="168" t="str">
        <f t="shared" ca="1" si="204"/>
        <v/>
      </c>
      <c r="M1065" s="169" t="str">
        <f t="shared" ca="1" si="205"/>
        <v/>
      </c>
      <c r="N1065" s="170" t="str">
        <f t="shared" ca="1" si="206"/>
        <v/>
      </c>
    </row>
    <row r="1066" spans="1:14" x14ac:dyDescent="0.25">
      <c r="A1066" s="15">
        <f t="shared" ca="1" si="209"/>
        <v>0</v>
      </c>
      <c r="B1066" s="16">
        <f t="shared" ca="1" si="209"/>
        <v>0</v>
      </c>
      <c r="C1066" s="127" t="str">
        <f t="shared" ca="1" si="201"/>
        <v/>
      </c>
      <c r="D1066" s="17" t="str">
        <f t="shared" ca="1" si="208"/>
        <v/>
      </c>
      <c r="E1066" s="172" t="str">
        <f t="shared" ca="1" si="202"/>
        <v/>
      </c>
      <c r="F1066" s="130" t="str">
        <f t="shared" ca="1" si="207"/>
        <v/>
      </c>
      <c r="G1066" s="130" t="str">
        <f t="shared" ca="1" si="200"/>
        <v/>
      </c>
      <c r="H1066" s="30"/>
      <c r="I1066" s="30"/>
      <c r="J1066" s="31"/>
      <c r="K1066" s="31" t="str">
        <f t="shared" ca="1" si="203"/>
        <v/>
      </c>
      <c r="L1066" s="168" t="str">
        <f t="shared" ca="1" si="204"/>
        <v/>
      </c>
      <c r="M1066" s="169" t="str">
        <f t="shared" ca="1" si="205"/>
        <v/>
      </c>
      <c r="N1066" s="170" t="str">
        <f t="shared" ca="1" si="206"/>
        <v/>
      </c>
    </row>
    <row r="1067" spans="1:14" x14ac:dyDescent="0.25">
      <c r="A1067" s="15">
        <f t="shared" ref="A1067:B1086" ca="1" si="210">INDIRECT(ADDRESS(ROW(),COLUMN(),1,1,exp_user),TRUE)</f>
        <v>0</v>
      </c>
      <c r="B1067" s="16">
        <f t="shared" ca="1" si="210"/>
        <v>0</v>
      </c>
      <c r="C1067" s="127" t="str">
        <f t="shared" ca="1" si="201"/>
        <v/>
      </c>
      <c r="D1067" s="17" t="str">
        <f t="shared" ca="1" si="208"/>
        <v/>
      </c>
      <c r="E1067" s="172" t="str">
        <f t="shared" ca="1" si="202"/>
        <v/>
      </c>
      <c r="F1067" s="130" t="str">
        <f t="shared" ca="1" si="207"/>
        <v/>
      </c>
      <c r="G1067" s="130" t="str">
        <f t="shared" ca="1" si="200"/>
        <v/>
      </c>
      <c r="H1067" s="30"/>
      <c r="I1067" s="30"/>
      <c r="J1067" s="31"/>
      <c r="K1067" s="31" t="str">
        <f t="shared" ca="1" si="203"/>
        <v/>
      </c>
      <c r="L1067" s="168" t="str">
        <f t="shared" ca="1" si="204"/>
        <v/>
      </c>
      <c r="M1067" s="169" t="str">
        <f t="shared" ca="1" si="205"/>
        <v/>
      </c>
      <c r="N1067" s="170" t="str">
        <f t="shared" ca="1" si="206"/>
        <v/>
      </c>
    </row>
    <row r="1068" spans="1:14" x14ac:dyDescent="0.25">
      <c r="A1068" s="15">
        <f t="shared" ca="1" si="210"/>
        <v>0</v>
      </c>
      <c r="B1068" s="16">
        <f t="shared" ca="1" si="210"/>
        <v>0</v>
      </c>
      <c r="C1068" s="127" t="str">
        <f t="shared" ca="1" si="201"/>
        <v/>
      </c>
      <c r="D1068" s="17" t="str">
        <f t="shared" ca="1" si="208"/>
        <v/>
      </c>
      <c r="E1068" s="172" t="str">
        <f t="shared" ca="1" si="202"/>
        <v/>
      </c>
      <c r="F1068" s="130" t="str">
        <f t="shared" ca="1" si="207"/>
        <v/>
      </c>
      <c r="G1068" s="130" t="str">
        <f t="shared" ca="1" si="200"/>
        <v/>
      </c>
      <c r="H1068" s="30"/>
      <c r="I1068" s="30"/>
      <c r="J1068" s="31"/>
      <c r="K1068" s="31" t="str">
        <f t="shared" ca="1" si="203"/>
        <v/>
      </c>
      <c r="L1068" s="168" t="str">
        <f t="shared" ca="1" si="204"/>
        <v/>
      </c>
      <c r="M1068" s="169" t="str">
        <f t="shared" ca="1" si="205"/>
        <v/>
      </c>
      <c r="N1068" s="170" t="str">
        <f t="shared" ca="1" si="206"/>
        <v/>
      </c>
    </row>
    <row r="1069" spans="1:14" x14ac:dyDescent="0.25">
      <c r="A1069" s="15">
        <f t="shared" ca="1" si="210"/>
        <v>0</v>
      </c>
      <c r="B1069" s="16">
        <f t="shared" ca="1" si="210"/>
        <v>0</v>
      </c>
      <c r="C1069" s="127" t="str">
        <f t="shared" ca="1" si="201"/>
        <v/>
      </c>
      <c r="D1069" s="17" t="str">
        <f t="shared" ca="1" si="208"/>
        <v/>
      </c>
      <c r="E1069" s="172" t="str">
        <f t="shared" ca="1" si="202"/>
        <v/>
      </c>
      <c r="F1069" s="130" t="str">
        <f t="shared" ca="1" si="207"/>
        <v/>
      </c>
      <c r="G1069" s="130" t="str">
        <f t="shared" ca="1" si="200"/>
        <v/>
      </c>
      <c r="H1069" s="30"/>
      <c r="I1069" s="30"/>
      <c r="J1069" s="31"/>
      <c r="K1069" s="31" t="str">
        <f t="shared" ca="1" si="203"/>
        <v/>
      </c>
      <c r="L1069" s="168" t="str">
        <f t="shared" ca="1" si="204"/>
        <v/>
      </c>
      <c r="M1069" s="169" t="str">
        <f t="shared" ca="1" si="205"/>
        <v/>
      </c>
      <c r="N1069" s="170" t="str">
        <f t="shared" ca="1" si="206"/>
        <v/>
      </c>
    </row>
    <row r="1070" spans="1:14" x14ac:dyDescent="0.25">
      <c r="A1070" s="15">
        <f t="shared" ca="1" si="210"/>
        <v>0</v>
      </c>
      <c r="B1070" s="16">
        <f t="shared" ca="1" si="210"/>
        <v>0</v>
      </c>
      <c r="C1070" s="127" t="str">
        <f t="shared" ca="1" si="201"/>
        <v/>
      </c>
      <c r="D1070" s="17" t="str">
        <f t="shared" ca="1" si="208"/>
        <v/>
      </c>
      <c r="E1070" s="172" t="str">
        <f t="shared" ca="1" si="202"/>
        <v/>
      </c>
      <c r="F1070" s="130" t="str">
        <f t="shared" ca="1" si="207"/>
        <v/>
      </c>
      <c r="G1070" s="130" t="str">
        <f t="shared" ca="1" si="200"/>
        <v/>
      </c>
      <c r="H1070" s="30"/>
      <c r="I1070" s="30"/>
      <c r="J1070" s="31"/>
      <c r="K1070" s="31" t="str">
        <f t="shared" ca="1" si="203"/>
        <v/>
      </c>
      <c r="L1070" s="168" t="str">
        <f t="shared" ca="1" si="204"/>
        <v/>
      </c>
      <c r="M1070" s="169" t="str">
        <f t="shared" ca="1" si="205"/>
        <v/>
      </c>
      <c r="N1070" s="170" t="str">
        <f t="shared" ca="1" si="206"/>
        <v/>
      </c>
    </row>
    <row r="1071" spans="1:14" x14ac:dyDescent="0.25">
      <c r="A1071" s="15">
        <f t="shared" ca="1" si="210"/>
        <v>0</v>
      </c>
      <c r="B1071" s="16">
        <f t="shared" ca="1" si="210"/>
        <v>0</v>
      </c>
      <c r="C1071" s="127" t="str">
        <f t="shared" ca="1" si="201"/>
        <v/>
      </c>
      <c r="D1071" s="17" t="str">
        <f t="shared" ca="1" si="208"/>
        <v/>
      </c>
      <c r="E1071" s="172" t="str">
        <f t="shared" ca="1" si="202"/>
        <v/>
      </c>
      <c r="F1071" s="130" t="str">
        <f t="shared" ca="1" si="207"/>
        <v/>
      </c>
      <c r="G1071" s="130" t="str">
        <f t="shared" ca="1" si="200"/>
        <v/>
      </c>
      <c r="H1071" s="30"/>
      <c r="I1071" s="30"/>
      <c r="J1071" s="31"/>
      <c r="K1071" s="31" t="str">
        <f t="shared" ca="1" si="203"/>
        <v/>
      </c>
      <c r="L1071" s="168" t="str">
        <f t="shared" ca="1" si="204"/>
        <v/>
      </c>
      <c r="M1071" s="169" t="str">
        <f t="shared" ca="1" si="205"/>
        <v/>
      </c>
      <c r="N1071" s="170" t="str">
        <f t="shared" ca="1" si="206"/>
        <v/>
      </c>
    </row>
    <row r="1072" spans="1:14" x14ac:dyDescent="0.25">
      <c r="A1072" s="15">
        <f t="shared" ca="1" si="210"/>
        <v>0</v>
      </c>
      <c r="B1072" s="16">
        <f t="shared" ca="1" si="210"/>
        <v>0</v>
      </c>
      <c r="C1072" s="127" t="str">
        <f t="shared" ca="1" si="201"/>
        <v/>
      </c>
      <c r="D1072" s="17" t="str">
        <f t="shared" ca="1" si="208"/>
        <v/>
      </c>
      <c r="E1072" s="172" t="str">
        <f t="shared" ca="1" si="202"/>
        <v/>
      </c>
      <c r="F1072" s="130" t="str">
        <f t="shared" ca="1" si="207"/>
        <v/>
      </c>
      <c r="G1072" s="130" t="str">
        <f t="shared" ca="1" si="200"/>
        <v/>
      </c>
      <c r="H1072" s="30"/>
      <c r="I1072" s="30"/>
      <c r="J1072" s="31"/>
      <c r="K1072" s="31" t="str">
        <f t="shared" ca="1" si="203"/>
        <v/>
      </c>
      <c r="L1072" s="168" t="str">
        <f t="shared" ca="1" si="204"/>
        <v/>
      </c>
      <c r="M1072" s="169" t="str">
        <f t="shared" ca="1" si="205"/>
        <v/>
      </c>
      <c r="N1072" s="170" t="str">
        <f t="shared" ca="1" si="206"/>
        <v/>
      </c>
    </row>
    <row r="1073" spans="1:14" x14ac:dyDescent="0.25">
      <c r="A1073" s="15">
        <f t="shared" ca="1" si="210"/>
        <v>0</v>
      </c>
      <c r="B1073" s="16">
        <f t="shared" ca="1" si="210"/>
        <v>0</v>
      </c>
      <c r="C1073" s="127" t="str">
        <f t="shared" ca="1" si="201"/>
        <v/>
      </c>
      <c r="D1073" s="17" t="str">
        <f t="shared" ca="1" si="208"/>
        <v/>
      </c>
      <c r="E1073" s="172" t="str">
        <f t="shared" ca="1" si="202"/>
        <v/>
      </c>
      <c r="F1073" s="130" t="str">
        <f t="shared" ca="1" si="207"/>
        <v/>
      </c>
      <c r="G1073" s="130" t="str">
        <f t="shared" ca="1" si="200"/>
        <v/>
      </c>
      <c r="H1073" s="30"/>
      <c r="I1073" s="30"/>
      <c r="J1073" s="31"/>
      <c r="K1073" s="31" t="str">
        <f t="shared" ca="1" si="203"/>
        <v/>
      </c>
      <c r="L1073" s="168" t="str">
        <f t="shared" ca="1" si="204"/>
        <v/>
      </c>
      <c r="M1073" s="169" t="str">
        <f t="shared" ca="1" si="205"/>
        <v/>
      </c>
      <c r="N1073" s="170" t="str">
        <f t="shared" ca="1" si="206"/>
        <v/>
      </c>
    </row>
    <row r="1074" spans="1:14" x14ac:dyDescent="0.25">
      <c r="A1074" s="15">
        <f t="shared" ca="1" si="210"/>
        <v>0</v>
      </c>
      <c r="B1074" s="16">
        <f t="shared" ca="1" si="210"/>
        <v>0</v>
      </c>
      <c r="C1074" s="127" t="str">
        <f t="shared" ca="1" si="201"/>
        <v/>
      </c>
      <c r="D1074" s="17" t="str">
        <f t="shared" ca="1" si="208"/>
        <v/>
      </c>
      <c r="E1074" s="172" t="str">
        <f t="shared" ca="1" si="202"/>
        <v/>
      </c>
      <c r="F1074" s="130" t="str">
        <f t="shared" ca="1" si="207"/>
        <v/>
      </c>
      <c r="G1074" s="130" t="str">
        <f t="shared" ca="1" si="200"/>
        <v/>
      </c>
      <c r="H1074" s="30"/>
      <c r="I1074" s="30"/>
      <c r="J1074" s="31"/>
      <c r="K1074" s="31" t="str">
        <f t="shared" ca="1" si="203"/>
        <v/>
      </c>
      <c r="L1074" s="168" t="str">
        <f t="shared" ca="1" si="204"/>
        <v/>
      </c>
      <c r="M1074" s="169" t="str">
        <f t="shared" ca="1" si="205"/>
        <v/>
      </c>
      <c r="N1074" s="170" t="str">
        <f t="shared" ca="1" si="206"/>
        <v/>
      </c>
    </row>
    <row r="1075" spans="1:14" x14ac:dyDescent="0.25">
      <c r="A1075" s="15">
        <f t="shared" ca="1" si="210"/>
        <v>0</v>
      </c>
      <c r="B1075" s="16">
        <f t="shared" ca="1" si="210"/>
        <v>0</v>
      </c>
      <c r="C1075" s="127" t="str">
        <f t="shared" ca="1" si="201"/>
        <v/>
      </c>
      <c r="D1075" s="17" t="str">
        <f t="shared" ca="1" si="208"/>
        <v/>
      </c>
      <c r="E1075" s="172" t="str">
        <f t="shared" ca="1" si="202"/>
        <v/>
      </c>
      <c r="F1075" s="130" t="str">
        <f t="shared" ca="1" si="207"/>
        <v/>
      </c>
      <c r="G1075" s="130" t="str">
        <f t="shared" ca="1" si="200"/>
        <v/>
      </c>
      <c r="H1075" s="30"/>
      <c r="I1075" s="30"/>
      <c r="J1075" s="31"/>
      <c r="K1075" s="31" t="str">
        <f t="shared" ca="1" si="203"/>
        <v/>
      </c>
      <c r="L1075" s="168" t="str">
        <f t="shared" ca="1" si="204"/>
        <v/>
      </c>
      <c r="M1075" s="169" t="str">
        <f t="shared" ca="1" si="205"/>
        <v/>
      </c>
      <c r="N1075" s="170" t="str">
        <f t="shared" ca="1" si="206"/>
        <v/>
      </c>
    </row>
    <row r="1076" spans="1:14" x14ac:dyDescent="0.25">
      <c r="A1076" s="15">
        <f t="shared" ca="1" si="210"/>
        <v>0</v>
      </c>
      <c r="B1076" s="16">
        <f t="shared" ca="1" si="210"/>
        <v>0</v>
      </c>
      <c r="C1076" s="127" t="str">
        <f t="shared" ca="1" si="201"/>
        <v/>
      </c>
      <c r="D1076" s="17" t="str">
        <f t="shared" ca="1" si="208"/>
        <v/>
      </c>
      <c r="E1076" s="172" t="str">
        <f t="shared" ca="1" si="202"/>
        <v/>
      </c>
      <c r="F1076" s="130" t="str">
        <f t="shared" ca="1" si="207"/>
        <v/>
      </c>
      <c r="G1076" s="130" t="str">
        <f t="shared" ca="1" si="200"/>
        <v/>
      </c>
      <c r="H1076" s="30"/>
      <c r="I1076" s="30"/>
      <c r="J1076" s="31"/>
      <c r="K1076" s="31" t="str">
        <f t="shared" ca="1" si="203"/>
        <v/>
      </c>
      <c r="L1076" s="168" t="str">
        <f t="shared" ca="1" si="204"/>
        <v/>
      </c>
      <c r="M1076" s="169" t="str">
        <f t="shared" ca="1" si="205"/>
        <v/>
      </c>
      <c r="N1076" s="170" t="str">
        <f t="shared" ca="1" si="206"/>
        <v/>
      </c>
    </row>
    <row r="1077" spans="1:14" x14ac:dyDescent="0.25">
      <c r="A1077" s="15">
        <f t="shared" ca="1" si="210"/>
        <v>0</v>
      </c>
      <c r="B1077" s="16">
        <f t="shared" ca="1" si="210"/>
        <v>0</v>
      </c>
      <c r="C1077" s="127" t="str">
        <f t="shared" ca="1" si="201"/>
        <v/>
      </c>
      <c r="D1077" s="17" t="str">
        <f t="shared" ca="1" si="208"/>
        <v/>
      </c>
      <c r="E1077" s="172" t="str">
        <f t="shared" ca="1" si="202"/>
        <v/>
      </c>
      <c r="F1077" s="130" t="str">
        <f t="shared" ca="1" si="207"/>
        <v/>
      </c>
      <c r="G1077" s="130" t="str">
        <f t="shared" ca="1" si="200"/>
        <v/>
      </c>
      <c r="H1077" s="30"/>
      <c r="I1077" s="30"/>
      <c r="J1077" s="31"/>
      <c r="K1077" s="31" t="str">
        <f t="shared" ca="1" si="203"/>
        <v/>
      </c>
      <c r="L1077" s="168" t="str">
        <f t="shared" ca="1" si="204"/>
        <v/>
      </c>
      <c r="M1077" s="169" t="str">
        <f t="shared" ca="1" si="205"/>
        <v/>
      </c>
      <c r="N1077" s="170" t="str">
        <f t="shared" ca="1" si="206"/>
        <v/>
      </c>
    </row>
    <row r="1078" spans="1:14" x14ac:dyDescent="0.25">
      <c r="A1078" s="15">
        <f t="shared" ca="1" si="210"/>
        <v>0</v>
      </c>
      <c r="B1078" s="16">
        <f t="shared" ca="1" si="210"/>
        <v>0</v>
      </c>
      <c r="C1078" s="127" t="str">
        <f t="shared" ca="1" si="201"/>
        <v/>
      </c>
      <c r="D1078" s="17" t="str">
        <f t="shared" ca="1" si="208"/>
        <v/>
      </c>
      <c r="E1078" s="172" t="str">
        <f t="shared" ca="1" si="202"/>
        <v/>
      </c>
      <c r="F1078" s="130" t="str">
        <f t="shared" ca="1" si="207"/>
        <v/>
      </c>
      <c r="G1078" s="130" t="str">
        <f t="shared" ca="1" si="200"/>
        <v/>
      </c>
      <c r="H1078" s="30"/>
      <c r="I1078" s="30"/>
      <c r="J1078" s="31"/>
      <c r="K1078" s="31" t="str">
        <f t="shared" ca="1" si="203"/>
        <v/>
      </c>
      <c r="L1078" s="168" t="str">
        <f t="shared" ca="1" si="204"/>
        <v/>
      </c>
      <c r="M1078" s="169" t="str">
        <f t="shared" ca="1" si="205"/>
        <v/>
      </c>
      <c r="N1078" s="170" t="str">
        <f t="shared" ca="1" si="206"/>
        <v/>
      </c>
    </row>
    <row r="1079" spans="1:14" x14ac:dyDescent="0.25">
      <c r="A1079" s="15">
        <f t="shared" ca="1" si="210"/>
        <v>0</v>
      </c>
      <c r="B1079" s="16">
        <f t="shared" ca="1" si="210"/>
        <v>0</v>
      </c>
      <c r="C1079" s="127" t="str">
        <f t="shared" ca="1" si="201"/>
        <v/>
      </c>
      <c r="D1079" s="17" t="str">
        <f t="shared" ca="1" si="208"/>
        <v/>
      </c>
      <c r="E1079" s="172" t="str">
        <f t="shared" ca="1" si="202"/>
        <v/>
      </c>
      <c r="F1079" s="130" t="str">
        <f t="shared" ca="1" si="207"/>
        <v/>
      </c>
      <c r="G1079" s="130" t="str">
        <f t="shared" ca="1" si="200"/>
        <v/>
      </c>
      <c r="H1079" s="30"/>
      <c r="I1079" s="30"/>
      <c r="J1079" s="31"/>
      <c r="K1079" s="31" t="str">
        <f t="shared" ca="1" si="203"/>
        <v/>
      </c>
      <c r="L1079" s="168" t="str">
        <f t="shared" ca="1" si="204"/>
        <v/>
      </c>
      <c r="M1079" s="169" t="str">
        <f t="shared" ca="1" si="205"/>
        <v/>
      </c>
      <c r="N1079" s="170" t="str">
        <f t="shared" ca="1" si="206"/>
        <v/>
      </c>
    </row>
    <row r="1080" spans="1:14" x14ac:dyDescent="0.25">
      <c r="A1080" s="15">
        <f t="shared" ca="1" si="210"/>
        <v>0</v>
      </c>
      <c r="B1080" s="16">
        <f t="shared" ca="1" si="210"/>
        <v>0</v>
      </c>
      <c r="C1080" s="127" t="str">
        <f t="shared" ca="1" si="201"/>
        <v/>
      </c>
      <c r="D1080" s="17" t="str">
        <f t="shared" ca="1" si="208"/>
        <v/>
      </c>
      <c r="E1080" s="172" t="str">
        <f t="shared" ca="1" si="202"/>
        <v/>
      </c>
      <c r="F1080" s="130" t="str">
        <f t="shared" ca="1" si="207"/>
        <v/>
      </c>
      <c r="G1080" s="130" t="str">
        <f t="shared" ca="1" si="200"/>
        <v/>
      </c>
      <c r="H1080" s="30"/>
      <c r="I1080" s="30"/>
      <c r="J1080" s="31"/>
      <c r="K1080" s="31" t="str">
        <f t="shared" ca="1" si="203"/>
        <v/>
      </c>
      <c r="L1080" s="168" t="str">
        <f t="shared" ca="1" si="204"/>
        <v/>
      </c>
      <c r="M1080" s="169" t="str">
        <f t="shared" ca="1" si="205"/>
        <v/>
      </c>
      <c r="N1080" s="170" t="str">
        <f t="shared" ca="1" si="206"/>
        <v/>
      </c>
    </row>
    <row r="1081" spans="1:14" x14ac:dyDescent="0.25">
      <c r="A1081" s="15">
        <f t="shared" ca="1" si="210"/>
        <v>0</v>
      </c>
      <c r="B1081" s="16">
        <f t="shared" ca="1" si="210"/>
        <v>0</v>
      </c>
      <c r="C1081" s="127" t="str">
        <f t="shared" ca="1" si="201"/>
        <v/>
      </c>
      <c r="D1081" s="17" t="str">
        <f t="shared" ca="1" si="208"/>
        <v/>
      </c>
      <c r="E1081" s="172" t="str">
        <f t="shared" ca="1" si="202"/>
        <v/>
      </c>
      <c r="F1081" s="130" t="str">
        <f t="shared" ca="1" si="207"/>
        <v/>
      </c>
      <c r="G1081" s="130" t="str">
        <f t="shared" ca="1" si="200"/>
        <v/>
      </c>
      <c r="H1081" s="30"/>
      <c r="I1081" s="30"/>
      <c r="J1081" s="31"/>
      <c r="K1081" s="31" t="str">
        <f t="shared" ca="1" si="203"/>
        <v/>
      </c>
      <c r="L1081" s="168" t="str">
        <f t="shared" ca="1" si="204"/>
        <v/>
      </c>
      <c r="M1081" s="169" t="str">
        <f t="shared" ca="1" si="205"/>
        <v/>
      </c>
      <c r="N1081" s="170" t="str">
        <f t="shared" ca="1" si="206"/>
        <v/>
      </c>
    </row>
    <row r="1082" spans="1:14" x14ac:dyDescent="0.25">
      <c r="A1082" s="15">
        <f t="shared" ca="1" si="210"/>
        <v>0</v>
      </c>
      <c r="B1082" s="16">
        <f t="shared" ca="1" si="210"/>
        <v>0</v>
      </c>
      <c r="C1082" s="127" t="str">
        <f t="shared" ca="1" si="201"/>
        <v/>
      </c>
      <c r="D1082" s="17" t="str">
        <f t="shared" ca="1" si="208"/>
        <v/>
      </c>
      <c r="E1082" s="172" t="str">
        <f t="shared" ca="1" si="202"/>
        <v/>
      </c>
      <c r="F1082" s="130" t="str">
        <f t="shared" ca="1" si="207"/>
        <v/>
      </c>
      <c r="G1082" s="130" t="str">
        <f t="shared" ca="1" si="200"/>
        <v/>
      </c>
      <c r="H1082" s="30"/>
      <c r="I1082" s="30"/>
      <c r="J1082" s="31"/>
      <c r="K1082" s="31" t="str">
        <f t="shared" ca="1" si="203"/>
        <v/>
      </c>
      <c r="L1082" s="168" t="str">
        <f t="shared" ca="1" si="204"/>
        <v/>
      </c>
      <c r="M1082" s="169" t="str">
        <f t="shared" ca="1" si="205"/>
        <v/>
      </c>
      <c r="N1082" s="170" t="str">
        <f t="shared" ca="1" si="206"/>
        <v/>
      </c>
    </row>
    <row r="1083" spans="1:14" x14ac:dyDescent="0.25">
      <c r="A1083" s="15">
        <f t="shared" ca="1" si="210"/>
        <v>0</v>
      </c>
      <c r="B1083" s="16">
        <f t="shared" ca="1" si="210"/>
        <v>0</v>
      </c>
      <c r="C1083" s="127" t="str">
        <f t="shared" ca="1" si="201"/>
        <v/>
      </c>
      <c r="D1083" s="17" t="str">
        <f t="shared" ca="1" si="208"/>
        <v/>
      </c>
      <c r="E1083" s="172" t="str">
        <f t="shared" ca="1" si="202"/>
        <v/>
      </c>
      <c r="F1083" s="130" t="str">
        <f t="shared" ca="1" si="207"/>
        <v/>
      </c>
      <c r="G1083" s="130" t="str">
        <f t="shared" ca="1" si="200"/>
        <v/>
      </c>
      <c r="H1083" s="30"/>
      <c r="I1083" s="30"/>
      <c r="J1083" s="31"/>
      <c r="K1083" s="31" t="str">
        <f t="shared" ca="1" si="203"/>
        <v/>
      </c>
      <c r="L1083" s="168" t="str">
        <f t="shared" ca="1" si="204"/>
        <v/>
      </c>
      <c r="M1083" s="169" t="str">
        <f t="shared" ca="1" si="205"/>
        <v/>
      </c>
      <c r="N1083" s="170" t="str">
        <f t="shared" ca="1" si="206"/>
        <v/>
      </c>
    </row>
    <row r="1084" spans="1:14" x14ac:dyDescent="0.25">
      <c r="A1084" s="15">
        <f t="shared" ca="1" si="210"/>
        <v>0</v>
      </c>
      <c r="B1084" s="16">
        <f t="shared" ca="1" si="210"/>
        <v>0</v>
      </c>
      <c r="C1084" s="127" t="str">
        <f t="shared" ca="1" si="201"/>
        <v/>
      </c>
      <c r="D1084" s="17" t="str">
        <f t="shared" ca="1" si="208"/>
        <v/>
      </c>
      <c r="E1084" s="172" t="str">
        <f t="shared" ca="1" si="202"/>
        <v/>
      </c>
      <c r="F1084" s="130" t="str">
        <f t="shared" ca="1" si="207"/>
        <v/>
      </c>
      <c r="G1084" s="130" t="str">
        <f t="shared" ca="1" si="200"/>
        <v/>
      </c>
      <c r="H1084" s="30"/>
      <c r="I1084" s="30"/>
      <c r="J1084" s="31"/>
      <c r="K1084" s="31" t="str">
        <f t="shared" ca="1" si="203"/>
        <v/>
      </c>
      <c r="L1084" s="168" t="str">
        <f t="shared" ca="1" si="204"/>
        <v/>
      </c>
      <c r="M1084" s="169" t="str">
        <f t="shared" ca="1" si="205"/>
        <v/>
      </c>
      <c r="N1084" s="170" t="str">
        <f t="shared" ca="1" si="206"/>
        <v/>
      </c>
    </row>
    <row r="1085" spans="1:14" x14ac:dyDescent="0.25">
      <c r="A1085" s="15">
        <f t="shared" ca="1" si="210"/>
        <v>0</v>
      </c>
      <c r="B1085" s="16">
        <f t="shared" ca="1" si="210"/>
        <v>0</v>
      </c>
      <c r="C1085" s="127" t="str">
        <f t="shared" ca="1" si="201"/>
        <v/>
      </c>
      <c r="D1085" s="17" t="str">
        <f t="shared" ca="1" si="208"/>
        <v/>
      </c>
      <c r="E1085" s="172" t="str">
        <f t="shared" ca="1" si="202"/>
        <v/>
      </c>
      <c r="F1085" s="130" t="str">
        <f t="shared" ca="1" si="207"/>
        <v/>
      </c>
      <c r="G1085" s="130" t="str">
        <f t="shared" ca="1" si="200"/>
        <v/>
      </c>
      <c r="H1085" s="30"/>
      <c r="I1085" s="30"/>
      <c r="J1085" s="31"/>
      <c r="K1085" s="31" t="str">
        <f t="shared" ca="1" si="203"/>
        <v/>
      </c>
      <c r="L1085" s="168" t="str">
        <f t="shared" ca="1" si="204"/>
        <v/>
      </c>
      <c r="M1085" s="169" t="str">
        <f t="shared" ca="1" si="205"/>
        <v/>
      </c>
      <c r="N1085" s="170" t="str">
        <f t="shared" ca="1" si="206"/>
        <v/>
      </c>
    </row>
    <row r="1086" spans="1:14" x14ac:dyDescent="0.25">
      <c r="A1086" s="15">
        <f t="shared" ca="1" si="210"/>
        <v>0</v>
      </c>
      <c r="B1086" s="16">
        <f t="shared" ca="1" si="210"/>
        <v>0</v>
      </c>
      <c r="C1086" s="127" t="str">
        <f t="shared" ca="1" si="201"/>
        <v/>
      </c>
      <c r="D1086" s="17" t="str">
        <f t="shared" ca="1" si="208"/>
        <v/>
      </c>
      <c r="E1086" s="172" t="str">
        <f t="shared" ca="1" si="202"/>
        <v/>
      </c>
      <c r="F1086" s="130" t="str">
        <f t="shared" ca="1" si="207"/>
        <v/>
      </c>
      <c r="G1086" s="130" t="str">
        <f t="shared" ca="1" si="200"/>
        <v/>
      </c>
      <c r="H1086" s="30"/>
      <c r="I1086" s="30"/>
      <c r="J1086" s="31"/>
      <c r="K1086" s="31" t="str">
        <f t="shared" ca="1" si="203"/>
        <v/>
      </c>
      <c r="L1086" s="168" t="str">
        <f t="shared" ca="1" si="204"/>
        <v/>
      </c>
      <c r="M1086" s="169" t="str">
        <f t="shared" ca="1" si="205"/>
        <v/>
      </c>
      <c r="N1086" s="170" t="str">
        <f t="shared" ca="1" si="206"/>
        <v/>
      </c>
    </row>
    <row r="1087" spans="1:14" x14ac:dyDescent="0.25">
      <c r="A1087" s="15">
        <f t="shared" ref="A1087:B1106" ca="1" si="211">INDIRECT(ADDRESS(ROW(),COLUMN(),1,1,exp_user),TRUE)</f>
        <v>0</v>
      </c>
      <c r="B1087" s="16">
        <f t="shared" ca="1" si="211"/>
        <v>0</v>
      </c>
      <c r="C1087" s="127" t="str">
        <f t="shared" ca="1" si="201"/>
        <v/>
      </c>
      <c r="D1087" s="17" t="str">
        <f t="shared" ca="1" si="208"/>
        <v/>
      </c>
      <c r="E1087" s="172" t="str">
        <f t="shared" ca="1" si="202"/>
        <v/>
      </c>
      <c r="F1087" s="130" t="str">
        <f t="shared" ca="1" si="207"/>
        <v/>
      </c>
      <c r="G1087" s="130" t="str">
        <f t="shared" ca="1" si="200"/>
        <v/>
      </c>
      <c r="H1087" s="30"/>
      <c r="I1087" s="30"/>
      <c r="J1087" s="31"/>
      <c r="K1087" s="31" t="str">
        <f t="shared" ca="1" si="203"/>
        <v/>
      </c>
      <c r="L1087" s="168" t="str">
        <f t="shared" ca="1" si="204"/>
        <v/>
      </c>
      <c r="M1087" s="169" t="str">
        <f t="shared" ca="1" si="205"/>
        <v/>
      </c>
      <c r="N1087" s="170" t="str">
        <f t="shared" ca="1" si="206"/>
        <v/>
      </c>
    </row>
    <row r="1088" spans="1:14" x14ac:dyDescent="0.25">
      <c r="A1088" s="15">
        <f t="shared" ca="1" si="211"/>
        <v>0</v>
      </c>
      <c r="B1088" s="16">
        <f t="shared" ca="1" si="211"/>
        <v>0</v>
      </c>
      <c r="C1088" s="127" t="str">
        <f t="shared" ca="1" si="201"/>
        <v/>
      </c>
      <c r="D1088" s="17" t="str">
        <f t="shared" ca="1" si="208"/>
        <v/>
      </c>
      <c r="E1088" s="172" t="str">
        <f t="shared" ca="1" si="202"/>
        <v/>
      </c>
      <c r="F1088" s="130" t="str">
        <f t="shared" ca="1" si="207"/>
        <v/>
      </c>
      <c r="G1088" s="130" t="str">
        <f t="shared" ca="1" si="200"/>
        <v/>
      </c>
      <c r="H1088" s="30"/>
      <c r="I1088" s="30"/>
      <c r="J1088" s="31"/>
      <c r="K1088" s="31" t="str">
        <f t="shared" ca="1" si="203"/>
        <v/>
      </c>
      <c r="L1088" s="168" t="str">
        <f t="shared" ca="1" si="204"/>
        <v/>
      </c>
      <c r="M1088" s="169" t="str">
        <f t="shared" ca="1" si="205"/>
        <v/>
      </c>
      <c r="N1088" s="170" t="str">
        <f t="shared" ca="1" si="206"/>
        <v/>
      </c>
    </row>
    <row r="1089" spans="1:14" x14ac:dyDescent="0.25">
      <c r="A1089" s="15">
        <f t="shared" ca="1" si="211"/>
        <v>0</v>
      </c>
      <c r="B1089" s="16">
        <f t="shared" ca="1" si="211"/>
        <v>0</v>
      </c>
      <c r="C1089" s="127" t="str">
        <f t="shared" ca="1" si="201"/>
        <v/>
      </c>
      <c r="D1089" s="17" t="str">
        <f t="shared" ca="1" si="208"/>
        <v/>
      </c>
      <c r="E1089" s="172" t="str">
        <f t="shared" ca="1" si="202"/>
        <v/>
      </c>
      <c r="F1089" s="130" t="str">
        <f t="shared" ca="1" si="207"/>
        <v/>
      </c>
      <c r="G1089" s="130" t="str">
        <f t="shared" ca="1" si="200"/>
        <v/>
      </c>
      <c r="H1089" s="30"/>
      <c r="I1089" s="30"/>
      <c r="J1089" s="31"/>
      <c r="K1089" s="31" t="str">
        <f t="shared" ca="1" si="203"/>
        <v/>
      </c>
      <c r="L1089" s="168" t="str">
        <f t="shared" ca="1" si="204"/>
        <v/>
      </c>
      <c r="M1089" s="169" t="str">
        <f t="shared" ca="1" si="205"/>
        <v/>
      </c>
      <c r="N1089" s="170" t="str">
        <f t="shared" ca="1" si="206"/>
        <v/>
      </c>
    </row>
    <row r="1090" spans="1:14" x14ac:dyDescent="0.25">
      <c r="A1090" s="15">
        <f t="shared" ca="1" si="211"/>
        <v>0</v>
      </c>
      <c r="B1090" s="16">
        <f t="shared" ca="1" si="211"/>
        <v>0</v>
      </c>
      <c r="C1090" s="127" t="str">
        <f t="shared" ca="1" si="201"/>
        <v/>
      </c>
      <c r="D1090" s="17" t="str">
        <f t="shared" ca="1" si="208"/>
        <v/>
      </c>
      <c r="E1090" s="172" t="str">
        <f t="shared" ca="1" si="202"/>
        <v/>
      </c>
      <c r="F1090" s="130" t="str">
        <f t="shared" ca="1" si="207"/>
        <v/>
      </c>
      <c r="G1090" s="130" t="str">
        <f t="shared" ca="1" si="200"/>
        <v/>
      </c>
      <c r="H1090" s="30"/>
      <c r="I1090" s="30"/>
      <c r="J1090" s="31"/>
      <c r="K1090" s="31" t="str">
        <f t="shared" ca="1" si="203"/>
        <v/>
      </c>
      <c r="L1090" s="168" t="str">
        <f t="shared" ca="1" si="204"/>
        <v/>
      </c>
      <c r="M1090" s="169" t="str">
        <f t="shared" ca="1" si="205"/>
        <v/>
      </c>
      <c r="N1090" s="170" t="str">
        <f t="shared" ca="1" si="206"/>
        <v/>
      </c>
    </row>
    <row r="1091" spans="1:14" x14ac:dyDescent="0.25">
      <c r="A1091" s="15">
        <f t="shared" ca="1" si="211"/>
        <v>0</v>
      </c>
      <c r="B1091" s="16">
        <f t="shared" ca="1" si="211"/>
        <v>0</v>
      </c>
      <c r="C1091" s="127" t="str">
        <f t="shared" ca="1" si="201"/>
        <v/>
      </c>
      <c r="D1091" s="17" t="str">
        <f t="shared" ca="1" si="208"/>
        <v/>
      </c>
      <c r="E1091" s="172" t="str">
        <f t="shared" ca="1" si="202"/>
        <v/>
      </c>
      <c r="F1091" s="130" t="str">
        <f t="shared" ca="1" si="207"/>
        <v/>
      </c>
      <c r="G1091" s="130" t="str">
        <f t="shared" ca="1" si="200"/>
        <v/>
      </c>
      <c r="H1091" s="30"/>
      <c r="I1091" s="30"/>
      <c r="J1091" s="31"/>
      <c r="K1091" s="31" t="str">
        <f t="shared" ca="1" si="203"/>
        <v/>
      </c>
      <c r="L1091" s="168" t="str">
        <f t="shared" ca="1" si="204"/>
        <v/>
      </c>
      <c r="M1091" s="169" t="str">
        <f t="shared" ca="1" si="205"/>
        <v/>
      </c>
      <c r="N1091" s="170" t="str">
        <f t="shared" ca="1" si="206"/>
        <v/>
      </c>
    </row>
    <row r="1092" spans="1:14" x14ac:dyDescent="0.25">
      <c r="A1092" s="15">
        <f t="shared" ca="1" si="211"/>
        <v>0</v>
      </c>
      <c r="B1092" s="16">
        <f t="shared" ca="1" si="211"/>
        <v>0</v>
      </c>
      <c r="C1092" s="127" t="str">
        <f t="shared" ca="1" si="201"/>
        <v/>
      </c>
      <c r="D1092" s="17" t="str">
        <f t="shared" ca="1" si="208"/>
        <v/>
      </c>
      <c r="E1092" s="172" t="str">
        <f t="shared" ca="1" si="202"/>
        <v/>
      </c>
      <c r="F1092" s="130" t="str">
        <f t="shared" ca="1" si="207"/>
        <v/>
      </c>
      <c r="G1092" s="130" t="str">
        <f t="shared" ca="1" si="200"/>
        <v/>
      </c>
      <c r="H1092" s="30"/>
      <c r="I1092" s="30"/>
      <c r="J1092" s="31"/>
      <c r="K1092" s="31" t="str">
        <f t="shared" ca="1" si="203"/>
        <v/>
      </c>
      <c r="L1092" s="168" t="str">
        <f t="shared" ca="1" si="204"/>
        <v/>
      </c>
      <c r="M1092" s="169" t="str">
        <f t="shared" ca="1" si="205"/>
        <v/>
      </c>
      <c r="N1092" s="170" t="str">
        <f t="shared" ca="1" si="206"/>
        <v/>
      </c>
    </row>
    <row r="1093" spans="1:14" x14ac:dyDescent="0.25">
      <c r="A1093" s="15">
        <f t="shared" ca="1" si="211"/>
        <v>0</v>
      </c>
      <c r="B1093" s="16">
        <f t="shared" ca="1" si="211"/>
        <v>0</v>
      </c>
      <c r="C1093" s="127" t="str">
        <f t="shared" ca="1" si="201"/>
        <v/>
      </c>
      <c r="D1093" s="17" t="str">
        <f t="shared" ca="1" si="208"/>
        <v/>
      </c>
      <c r="E1093" s="172" t="str">
        <f t="shared" ca="1" si="202"/>
        <v/>
      </c>
      <c r="F1093" s="130" t="str">
        <f t="shared" ca="1" si="207"/>
        <v/>
      </c>
      <c r="G1093" s="130" t="str">
        <f t="shared" ca="1" si="200"/>
        <v/>
      </c>
      <c r="H1093" s="30"/>
      <c r="I1093" s="30"/>
      <c r="J1093" s="31"/>
      <c r="K1093" s="31" t="str">
        <f t="shared" ca="1" si="203"/>
        <v/>
      </c>
      <c r="L1093" s="168" t="str">
        <f t="shared" ca="1" si="204"/>
        <v/>
      </c>
      <c r="M1093" s="169" t="str">
        <f t="shared" ca="1" si="205"/>
        <v/>
      </c>
      <c r="N1093" s="170" t="str">
        <f t="shared" ca="1" si="206"/>
        <v/>
      </c>
    </row>
    <row r="1094" spans="1:14" x14ac:dyDescent="0.25">
      <c r="A1094" s="15">
        <f t="shared" ca="1" si="211"/>
        <v>0</v>
      </c>
      <c r="B1094" s="16">
        <f t="shared" ca="1" si="211"/>
        <v>0</v>
      </c>
      <c r="C1094" s="127" t="str">
        <f t="shared" ca="1" si="201"/>
        <v/>
      </c>
      <c r="D1094" s="17" t="str">
        <f t="shared" ca="1" si="208"/>
        <v/>
      </c>
      <c r="E1094" s="172" t="str">
        <f t="shared" ca="1" si="202"/>
        <v/>
      </c>
      <c r="F1094" s="130" t="str">
        <f t="shared" ca="1" si="207"/>
        <v/>
      </c>
      <c r="G1094" s="130" t="str">
        <f t="shared" ref="G1094:G1157" ca="1" si="212">IF(A1094&lt;&gt;0,CONCATENATE(A1094,IF(B1094=0,"",B1094)),"")</f>
        <v/>
      </c>
      <c r="H1094" s="30"/>
      <c r="I1094" s="30"/>
      <c r="J1094" s="31"/>
      <c r="K1094" s="31" t="str">
        <f t="shared" ca="1" si="203"/>
        <v/>
      </c>
      <c r="L1094" s="168" t="str">
        <f t="shared" ca="1" si="204"/>
        <v/>
      </c>
      <c r="M1094" s="169" t="str">
        <f t="shared" ca="1" si="205"/>
        <v/>
      </c>
      <c r="N1094" s="170" t="str">
        <f t="shared" ca="1" si="206"/>
        <v/>
      </c>
    </row>
    <row r="1095" spans="1:14" x14ac:dyDescent="0.25">
      <c r="A1095" s="15">
        <f t="shared" ca="1" si="211"/>
        <v>0</v>
      </c>
      <c r="B1095" s="16">
        <f t="shared" ca="1" si="211"/>
        <v>0</v>
      </c>
      <c r="C1095" s="127" t="str">
        <f t="shared" ref="C1095:C1158" ca="1" si="213">IF(A1095=0,"",IF(H1095&lt;&gt;"",H1095,IF(K1095=not,not,IF(L1095=not,not,IF(AND(M1095&lt;&gt;0,M1095&lt;&gt;"",M1095&lt;&gt;not),IF(NOT(ISERROR(FIND("/",M1095,1))),LEFT(M1095,FIND("/",M1095,1)-1),M1095),IF(NOT(ISERROR(FIND("/",N1095,1))),LEFT(N1095,FIND("/",N1095,1)-1),N1095))))))</f>
        <v/>
      </c>
      <c r="D1095" s="17" t="str">
        <f t="shared" ca="1" si="208"/>
        <v/>
      </c>
      <c r="E1095" s="172" t="str">
        <f t="shared" ref="E1095:E1158" ca="1" si="214">IF(AND(C1095&lt;&gt;"",C1095&lt;&gt;not,C1095&lt;&gt;0),HYPERLINK(CONCATENATE(link4x0,IFERROR(VLOOKUP(C1095,Entity,2,FALSE),""),link_Entity,LOWER(C1095),".htm"),"&gt;&gt;"),"")</f>
        <v/>
      </c>
      <c r="F1095" s="130" t="str">
        <f t="shared" ca="1" si="207"/>
        <v/>
      </c>
      <c r="G1095" s="130" t="str">
        <f t="shared" ca="1" si="212"/>
        <v/>
      </c>
      <c r="H1095" s="30"/>
      <c r="I1095" s="30"/>
      <c r="J1095" s="31"/>
      <c r="K1095" s="31" t="str">
        <f t="shared" ref="K1095:K1158" ca="1" si="215">IF(AND(K1094=not,A1095=A1094),not,IF(J1095=not,not,""))</f>
        <v/>
      </c>
      <c r="L1095" s="168" t="str">
        <f t="shared" ref="L1095:L1158" ca="1" si="216">IFERROR(VLOOKUP(A1095,exp_pre_sel,HLOOKUP(pre_sel_cat,exp_pre_sel,2,FALSE),FALSE),"")</f>
        <v/>
      </c>
      <c r="M1095" s="169" t="str">
        <f t="shared" ref="M1095:M1158" ca="1" si="217">IFERROR(CONCATENATE(VLOOKUP($G1095,Export_DRS,4,FALSE),IF(VLOOKUP($G1095,Export_DRS,5,FALSE)&lt;&gt;"",CONCATENATE("/",VLOOKUP($G1095,Export_DRS,5,FALSE)),"")),IF(AND(Export_DRS_andSub=yes,$A1095=$A1094),IF(M1094=0,VLOOKUP(A1095,A:N,10,FALSE),M1094),""))</f>
        <v/>
      </c>
      <c r="N1095" s="170" t="str">
        <f t="shared" ref="N1095:N1158" ca="1" si="218">IFERROR(CONCATENATE(VLOOKUP($G1095,Export_AIA,4,FALSE),IF(VLOOKUP($G1095,Export_AIA,5,FALSE)&lt;&gt;"",CONCATENATE("/",VLOOKUP($G1095,Export_AIA,5,FALSE)),"")),IF(AND(Export_AIA_andSub=yes,$A1095=$A1094),IF(N1094=0,VLOOKUP(A1095,A:N,10,FALSE),N1094),""))</f>
        <v/>
      </c>
    </row>
    <row r="1096" spans="1:14" x14ac:dyDescent="0.25">
      <c r="A1096" s="15">
        <f t="shared" ca="1" si="211"/>
        <v>0</v>
      </c>
      <c r="B1096" s="16">
        <f t="shared" ca="1" si="211"/>
        <v>0</v>
      </c>
      <c r="C1096" s="127" t="str">
        <f t="shared" ca="1" si="213"/>
        <v/>
      </c>
      <c r="D1096" s="17" t="str">
        <f t="shared" ca="1" si="208"/>
        <v/>
      </c>
      <c r="E1096" s="172" t="str">
        <f t="shared" ca="1" si="214"/>
        <v/>
      </c>
      <c r="F1096" s="130" t="str">
        <f t="shared" ref="F1096:F1159" ca="1" si="219">CONCATENATE(C1096,IF(D1096&lt;&gt;"",CONCATENATE("/",D1096),""),"")</f>
        <v/>
      </c>
      <c r="G1096" s="130" t="str">
        <f t="shared" ca="1" si="212"/>
        <v/>
      </c>
      <c r="H1096" s="30"/>
      <c r="I1096" s="30"/>
      <c r="J1096" s="31"/>
      <c r="K1096" s="31" t="str">
        <f t="shared" ca="1" si="215"/>
        <v/>
      </c>
      <c r="L1096" s="168" t="str">
        <f t="shared" ca="1" si="216"/>
        <v/>
      </c>
      <c r="M1096" s="169" t="str">
        <f t="shared" ca="1" si="217"/>
        <v/>
      </c>
      <c r="N1096" s="170" t="str">
        <f t="shared" ca="1" si="218"/>
        <v/>
      </c>
    </row>
    <row r="1097" spans="1:14" x14ac:dyDescent="0.25">
      <c r="A1097" s="15">
        <f t="shared" ca="1" si="211"/>
        <v>0</v>
      </c>
      <c r="B1097" s="16">
        <f t="shared" ca="1" si="211"/>
        <v>0</v>
      </c>
      <c r="C1097" s="127" t="str">
        <f t="shared" ca="1" si="213"/>
        <v/>
      </c>
      <c r="D1097" s="17" t="str">
        <f t="shared" ref="D1097:D1160" ca="1" si="220">IF(I1097&lt;&gt;"",I1097,IF(NOT(ISERROR(FIND("/",M1097,1))),RIGHT(M1097,LEN(M1097)-FIND("/",M1097,1)),IF(AND(M1097="",NOT(ISERROR(FIND("/",N1097,1)))),RIGHT(N1097,LEN(N1097)-FIND("/",N1097,1)),"")))</f>
        <v/>
      </c>
      <c r="E1097" s="172" t="str">
        <f t="shared" ca="1" si="214"/>
        <v/>
      </c>
      <c r="F1097" s="130" t="str">
        <f t="shared" ca="1" si="219"/>
        <v/>
      </c>
      <c r="G1097" s="130" t="str">
        <f t="shared" ca="1" si="212"/>
        <v/>
      </c>
      <c r="H1097" s="30"/>
      <c r="I1097" s="30"/>
      <c r="J1097" s="31"/>
      <c r="K1097" s="31" t="str">
        <f t="shared" ca="1" si="215"/>
        <v/>
      </c>
      <c r="L1097" s="168" t="str">
        <f t="shared" ca="1" si="216"/>
        <v/>
      </c>
      <c r="M1097" s="169" t="str">
        <f t="shared" ca="1" si="217"/>
        <v/>
      </c>
      <c r="N1097" s="170" t="str">
        <f t="shared" ca="1" si="218"/>
        <v/>
      </c>
    </row>
    <row r="1098" spans="1:14" x14ac:dyDescent="0.25">
      <c r="A1098" s="15">
        <f t="shared" ca="1" si="211"/>
        <v>0</v>
      </c>
      <c r="B1098" s="16">
        <f t="shared" ca="1" si="211"/>
        <v>0</v>
      </c>
      <c r="C1098" s="127" t="str">
        <f t="shared" ca="1" si="213"/>
        <v/>
      </c>
      <c r="D1098" s="17" t="str">
        <f t="shared" ca="1" si="220"/>
        <v/>
      </c>
      <c r="E1098" s="172" t="str">
        <f t="shared" ca="1" si="214"/>
        <v/>
      </c>
      <c r="F1098" s="130" t="str">
        <f t="shared" ca="1" si="219"/>
        <v/>
      </c>
      <c r="G1098" s="130" t="str">
        <f t="shared" ca="1" si="212"/>
        <v/>
      </c>
      <c r="H1098" s="30"/>
      <c r="I1098" s="30"/>
      <c r="J1098" s="31"/>
      <c r="K1098" s="31" t="str">
        <f t="shared" ca="1" si="215"/>
        <v/>
      </c>
      <c r="L1098" s="168" t="str">
        <f t="shared" ca="1" si="216"/>
        <v/>
      </c>
      <c r="M1098" s="169" t="str">
        <f t="shared" ca="1" si="217"/>
        <v/>
      </c>
      <c r="N1098" s="170" t="str">
        <f t="shared" ca="1" si="218"/>
        <v/>
      </c>
    </row>
    <row r="1099" spans="1:14" x14ac:dyDescent="0.25">
      <c r="A1099" s="15">
        <f t="shared" ca="1" si="211"/>
        <v>0</v>
      </c>
      <c r="B1099" s="16">
        <f t="shared" ca="1" si="211"/>
        <v>0</v>
      </c>
      <c r="C1099" s="127" t="str">
        <f t="shared" ca="1" si="213"/>
        <v/>
      </c>
      <c r="D1099" s="17" t="str">
        <f t="shared" ca="1" si="220"/>
        <v/>
      </c>
      <c r="E1099" s="172" t="str">
        <f t="shared" ca="1" si="214"/>
        <v/>
      </c>
      <c r="F1099" s="130" t="str">
        <f t="shared" ca="1" si="219"/>
        <v/>
      </c>
      <c r="G1099" s="130" t="str">
        <f t="shared" ca="1" si="212"/>
        <v/>
      </c>
      <c r="H1099" s="30"/>
      <c r="I1099" s="30"/>
      <c r="J1099" s="31"/>
      <c r="K1099" s="31" t="str">
        <f t="shared" ca="1" si="215"/>
        <v/>
      </c>
      <c r="L1099" s="168" t="str">
        <f t="shared" ca="1" si="216"/>
        <v/>
      </c>
      <c r="M1099" s="169" t="str">
        <f t="shared" ca="1" si="217"/>
        <v/>
      </c>
      <c r="N1099" s="170" t="str">
        <f t="shared" ca="1" si="218"/>
        <v/>
      </c>
    </row>
    <row r="1100" spans="1:14" x14ac:dyDescent="0.25">
      <c r="A1100" s="15">
        <f t="shared" ca="1" si="211"/>
        <v>0</v>
      </c>
      <c r="B1100" s="16">
        <f t="shared" ca="1" si="211"/>
        <v>0</v>
      </c>
      <c r="C1100" s="127" t="str">
        <f t="shared" ca="1" si="213"/>
        <v/>
      </c>
      <c r="D1100" s="17" t="str">
        <f t="shared" ca="1" si="220"/>
        <v/>
      </c>
      <c r="E1100" s="172" t="str">
        <f t="shared" ca="1" si="214"/>
        <v/>
      </c>
      <c r="F1100" s="130" t="str">
        <f t="shared" ca="1" si="219"/>
        <v/>
      </c>
      <c r="G1100" s="130" t="str">
        <f t="shared" ca="1" si="212"/>
        <v/>
      </c>
      <c r="H1100" s="30"/>
      <c r="I1100" s="30"/>
      <c r="J1100" s="31"/>
      <c r="K1100" s="31" t="str">
        <f t="shared" ca="1" si="215"/>
        <v/>
      </c>
      <c r="L1100" s="168" t="str">
        <f t="shared" ca="1" si="216"/>
        <v/>
      </c>
      <c r="M1100" s="169" t="str">
        <f t="shared" ca="1" si="217"/>
        <v/>
      </c>
      <c r="N1100" s="170" t="str">
        <f t="shared" ca="1" si="218"/>
        <v/>
      </c>
    </row>
    <row r="1101" spans="1:14" x14ac:dyDescent="0.25">
      <c r="A1101" s="15">
        <f t="shared" ca="1" si="211"/>
        <v>0</v>
      </c>
      <c r="B1101" s="16">
        <f t="shared" ca="1" si="211"/>
        <v>0</v>
      </c>
      <c r="C1101" s="127" t="str">
        <f t="shared" ca="1" si="213"/>
        <v/>
      </c>
      <c r="D1101" s="17" t="str">
        <f t="shared" ca="1" si="220"/>
        <v/>
      </c>
      <c r="E1101" s="172" t="str">
        <f t="shared" ca="1" si="214"/>
        <v/>
      </c>
      <c r="F1101" s="130" t="str">
        <f t="shared" ca="1" si="219"/>
        <v/>
      </c>
      <c r="G1101" s="130" t="str">
        <f t="shared" ca="1" si="212"/>
        <v/>
      </c>
      <c r="H1101" s="30"/>
      <c r="I1101" s="30"/>
      <c r="J1101" s="31"/>
      <c r="K1101" s="31" t="str">
        <f t="shared" ca="1" si="215"/>
        <v/>
      </c>
      <c r="L1101" s="168" t="str">
        <f t="shared" ca="1" si="216"/>
        <v/>
      </c>
      <c r="M1101" s="169" t="str">
        <f t="shared" ca="1" si="217"/>
        <v/>
      </c>
      <c r="N1101" s="170" t="str">
        <f t="shared" ca="1" si="218"/>
        <v/>
      </c>
    </row>
    <row r="1102" spans="1:14" x14ac:dyDescent="0.25">
      <c r="A1102" s="15">
        <f t="shared" ca="1" si="211"/>
        <v>0</v>
      </c>
      <c r="B1102" s="16">
        <f t="shared" ca="1" si="211"/>
        <v>0</v>
      </c>
      <c r="C1102" s="127" t="str">
        <f t="shared" ca="1" si="213"/>
        <v/>
      </c>
      <c r="D1102" s="17" t="str">
        <f t="shared" ca="1" si="220"/>
        <v/>
      </c>
      <c r="E1102" s="172" t="str">
        <f t="shared" ca="1" si="214"/>
        <v/>
      </c>
      <c r="F1102" s="130" t="str">
        <f t="shared" ca="1" si="219"/>
        <v/>
      </c>
      <c r="G1102" s="130" t="str">
        <f t="shared" ca="1" si="212"/>
        <v/>
      </c>
      <c r="H1102" s="30"/>
      <c r="I1102" s="30"/>
      <c r="J1102" s="31"/>
      <c r="K1102" s="31" t="str">
        <f t="shared" ca="1" si="215"/>
        <v/>
      </c>
      <c r="L1102" s="168" t="str">
        <f t="shared" ca="1" si="216"/>
        <v/>
      </c>
      <c r="M1102" s="169" t="str">
        <f t="shared" ca="1" si="217"/>
        <v/>
      </c>
      <c r="N1102" s="170" t="str">
        <f t="shared" ca="1" si="218"/>
        <v/>
      </c>
    </row>
    <row r="1103" spans="1:14" x14ac:dyDescent="0.25">
      <c r="A1103" s="15">
        <f t="shared" ca="1" si="211"/>
        <v>0</v>
      </c>
      <c r="B1103" s="16">
        <f t="shared" ca="1" si="211"/>
        <v>0</v>
      </c>
      <c r="C1103" s="127" t="str">
        <f t="shared" ca="1" si="213"/>
        <v/>
      </c>
      <c r="D1103" s="17" t="str">
        <f t="shared" ca="1" si="220"/>
        <v/>
      </c>
      <c r="E1103" s="172" t="str">
        <f t="shared" ca="1" si="214"/>
        <v/>
      </c>
      <c r="F1103" s="130" t="str">
        <f t="shared" ca="1" si="219"/>
        <v/>
      </c>
      <c r="G1103" s="130" t="str">
        <f t="shared" ca="1" si="212"/>
        <v/>
      </c>
      <c r="H1103" s="30"/>
      <c r="I1103" s="30"/>
      <c r="J1103" s="31"/>
      <c r="K1103" s="31" t="str">
        <f t="shared" ca="1" si="215"/>
        <v/>
      </c>
      <c r="L1103" s="168" t="str">
        <f t="shared" ca="1" si="216"/>
        <v/>
      </c>
      <c r="M1103" s="169" t="str">
        <f t="shared" ca="1" si="217"/>
        <v/>
      </c>
      <c r="N1103" s="170" t="str">
        <f t="shared" ca="1" si="218"/>
        <v/>
      </c>
    </row>
    <row r="1104" spans="1:14" x14ac:dyDescent="0.25">
      <c r="A1104" s="15">
        <f t="shared" ca="1" si="211"/>
        <v>0</v>
      </c>
      <c r="B1104" s="16">
        <f t="shared" ca="1" si="211"/>
        <v>0</v>
      </c>
      <c r="C1104" s="127" t="str">
        <f t="shared" ca="1" si="213"/>
        <v/>
      </c>
      <c r="D1104" s="17" t="str">
        <f t="shared" ca="1" si="220"/>
        <v/>
      </c>
      <c r="E1104" s="172" t="str">
        <f t="shared" ca="1" si="214"/>
        <v/>
      </c>
      <c r="F1104" s="130" t="str">
        <f t="shared" ca="1" si="219"/>
        <v/>
      </c>
      <c r="G1104" s="130" t="str">
        <f t="shared" ca="1" si="212"/>
        <v/>
      </c>
      <c r="H1104" s="30"/>
      <c r="I1104" s="30"/>
      <c r="J1104" s="31"/>
      <c r="K1104" s="31" t="str">
        <f t="shared" ca="1" si="215"/>
        <v/>
      </c>
      <c r="L1104" s="168" t="str">
        <f t="shared" ca="1" si="216"/>
        <v/>
      </c>
      <c r="M1104" s="169" t="str">
        <f t="shared" ca="1" si="217"/>
        <v/>
      </c>
      <c r="N1104" s="170" t="str">
        <f t="shared" ca="1" si="218"/>
        <v/>
      </c>
    </row>
    <row r="1105" spans="1:14" x14ac:dyDescent="0.25">
      <c r="A1105" s="15">
        <f t="shared" ca="1" si="211"/>
        <v>0</v>
      </c>
      <c r="B1105" s="16">
        <f t="shared" ca="1" si="211"/>
        <v>0</v>
      </c>
      <c r="C1105" s="127" t="str">
        <f t="shared" ca="1" si="213"/>
        <v/>
      </c>
      <c r="D1105" s="17" t="str">
        <f t="shared" ca="1" si="220"/>
        <v/>
      </c>
      <c r="E1105" s="172" t="str">
        <f t="shared" ca="1" si="214"/>
        <v/>
      </c>
      <c r="F1105" s="130" t="str">
        <f t="shared" ca="1" si="219"/>
        <v/>
      </c>
      <c r="G1105" s="130" t="str">
        <f t="shared" ca="1" si="212"/>
        <v/>
      </c>
      <c r="H1105" s="30"/>
      <c r="I1105" s="30"/>
      <c r="J1105" s="31"/>
      <c r="K1105" s="31" t="str">
        <f t="shared" ca="1" si="215"/>
        <v/>
      </c>
      <c r="L1105" s="168" t="str">
        <f t="shared" ca="1" si="216"/>
        <v/>
      </c>
      <c r="M1105" s="169" t="str">
        <f t="shared" ca="1" si="217"/>
        <v/>
      </c>
      <c r="N1105" s="170" t="str">
        <f t="shared" ca="1" si="218"/>
        <v/>
      </c>
    </row>
    <row r="1106" spans="1:14" x14ac:dyDescent="0.25">
      <c r="A1106" s="15">
        <f t="shared" ca="1" si="211"/>
        <v>0</v>
      </c>
      <c r="B1106" s="16">
        <f t="shared" ca="1" si="211"/>
        <v>0</v>
      </c>
      <c r="C1106" s="127" t="str">
        <f t="shared" ca="1" si="213"/>
        <v/>
      </c>
      <c r="D1106" s="17" t="str">
        <f t="shared" ca="1" si="220"/>
        <v/>
      </c>
      <c r="E1106" s="172" t="str">
        <f t="shared" ca="1" si="214"/>
        <v/>
      </c>
      <c r="F1106" s="130" t="str">
        <f t="shared" ca="1" si="219"/>
        <v/>
      </c>
      <c r="G1106" s="130" t="str">
        <f t="shared" ca="1" si="212"/>
        <v/>
      </c>
      <c r="H1106" s="30"/>
      <c r="I1106" s="30"/>
      <c r="J1106" s="31"/>
      <c r="K1106" s="31" t="str">
        <f t="shared" ca="1" si="215"/>
        <v/>
      </c>
      <c r="L1106" s="168" t="str">
        <f t="shared" ca="1" si="216"/>
        <v/>
      </c>
      <c r="M1106" s="169" t="str">
        <f t="shared" ca="1" si="217"/>
        <v/>
      </c>
      <c r="N1106" s="170" t="str">
        <f t="shared" ca="1" si="218"/>
        <v/>
      </c>
    </row>
    <row r="1107" spans="1:14" x14ac:dyDescent="0.25">
      <c r="A1107" s="15">
        <f t="shared" ref="A1107:B1126" ca="1" si="221">INDIRECT(ADDRESS(ROW(),COLUMN(),1,1,exp_user),TRUE)</f>
        <v>0</v>
      </c>
      <c r="B1107" s="16">
        <f t="shared" ca="1" si="221"/>
        <v>0</v>
      </c>
      <c r="C1107" s="127" t="str">
        <f t="shared" ca="1" si="213"/>
        <v/>
      </c>
      <c r="D1107" s="17" t="str">
        <f t="shared" ca="1" si="220"/>
        <v/>
      </c>
      <c r="E1107" s="172" t="str">
        <f t="shared" ca="1" si="214"/>
        <v/>
      </c>
      <c r="F1107" s="130" t="str">
        <f t="shared" ca="1" si="219"/>
        <v/>
      </c>
      <c r="G1107" s="130" t="str">
        <f t="shared" ca="1" si="212"/>
        <v/>
      </c>
      <c r="H1107" s="30"/>
      <c r="I1107" s="30"/>
      <c r="J1107" s="31"/>
      <c r="K1107" s="31" t="str">
        <f t="shared" ca="1" si="215"/>
        <v/>
      </c>
      <c r="L1107" s="168" t="str">
        <f t="shared" ca="1" si="216"/>
        <v/>
      </c>
      <c r="M1107" s="169" t="str">
        <f t="shared" ca="1" si="217"/>
        <v/>
      </c>
      <c r="N1107" s="170" t="str">
        <f t="shared" ca="1" si="218"/>
        <v/>
      </c>
    </row>
    <row r="1108" spans="1:14" x14ac:dyDescent="0.25">
      <c r="A1108" s="15">
        <f t="shared" ca="1" si="221"/>
        <v>0</v>
      </c>
      <c r="B1108" s="16">
        <f t="shared" ca="1" si="221"/>
        <v>0</v>
      </c>
      <c r="C1108" s="127" t="str">
        <f t="shared" ca="1" si="213"/>
        <v/>
      </c>
      <c r="D1108" s="17" t="str">
        <f t="shared" ca="1" si="220"/>
        <v/>
      </c>
      <c r="E1108" s="172" t="str">
        <f t="shared" ca="1" si="214"/>
        <v/>
      </c>
      <c r="F1108" s="130" t="str">
        <f t="shared" ca="1" si="219"/>
        <v/>
      </c>
      <c r="G1108" s="130" t="str">
        <f t="shared" ca="1" si="212"/>
        <v/>
      </c>
      <c r="H1108" s="30"/>
      <c r="I1108" s="30"/>
      <c r="J1108" s="31"/>
      <c r="K1108" s="31" t="str">
        <f t="shared" ca="1" si="215"/>
        <v/>
      </c>
      <c r="L1108" s="168" t="str">
        <f t="shared" ca="1" si="216"/>
        <v/>
      </c>
      <c r="M1108" s="169" t="str">
        <f t="shared" ca="1" si="217"/>
        <v/>
      </c>
      <c r="N1108" s="170" t="str">
        <f t="shared" ca="1" si="218"/>
        <v/>
      </c>
    </row>
    <row r="1109" spans="1:14" x14ac:dyDescent="0.25">
      <c r="A1109" s="15">
        <f t="shared" ca="1" si="221"/>
        <v>0</v>
      </c>
      <c r="B1109" s="16">
        <f t="shared" ca="1" si="221"/>
        <v>0</v>
      </c>
      <c r="C1109" s="127" t="str">
        <f t="shared" ca="1" si="213"/>
        <v/>
      </c>
      <c r="D1109" s="17" t="str">
        <f t="shared" ca="1" si="220"/>
        <v/>
      </c>
      <c r="E1109" s="172" t="str">
        <f t="shared" ca="1" si="214"/>
        <v/>
      </c>
      <c r="F1109" s="130" t="str">
        <f t="shared" ca="1" si="219"/>
        <v/>
      </c>
      <c r="G1109" s="130" t="str">
        <f t="shared" ca="1" si="212"/>
        <v/>
      </c>
      <c r="H1109" s="30"/>
      <c r="I1109" s="30"/>
      <c r="J1109" s="31"/>
      <c r="K1109" s="31" t="str">
        <f t="shared" ca="1" si="215"/>
        <v/>
      </c>
      <c r="L1109" s="168" t="str">
        <f t="shared" ca="1" si="216"/>
        <v/>
      </c>
      <c r="M1109" s="169" t="str">
        <f t="shared" ca="1" si="217"/>
        <v/>
      </c>
      <c r="N1109" s="170" t="str">
        <f t="shared" ca="1" si="218"/>
        <v/>
      </c>
    </row>
    <row r="1110" spans="1:14" x14ac:dyDescent="0.25">
      <c r="A1110" s="15">
        <f t="shared" ca="1" si="221"/>
        <v>0</v>
      </c>
      <c r="B1110" s="16">
        <f t="shared" ca="1" si="221"/>
        <v>0</v>
      </c>
      <c r="C1110" s="127" t="str">
        <f t="shared" ca="1" si="213"/>
        <v/>
      </c>
      <c r="D1110" s="17" t="str">
        <f t="shared" ca="1" si="220"/>
        <v/>
      </c>
      <c r="E1110" s="172" t="str">
        <f t="shared" ca="1" si="214"/>
        <v/>
      </c>
      <c r="F1110" s="130" t="str">
        <f t="shared" ca="1" si="219"/>
        <v/>
      </c>
      <c r="G1110" s="130" t="str">
        <f t="shared" ca="1" si="212"/>
        <v/>
      </c>
      <c r="H1110" s="30"/>
      <c r="I1110" s="30"/>
      <c r="J1110" s="31"/>
      <c r="K1110" s="31" t="str">
        <f t="shared" ca="1" si="215"/>
        <v/>
      </c>
      <c r="L1110" s="168" t="str">
        <f t="shared" ca="1" si="216"/>
        <v/>
      </c>
      <c r="M1110" s="169" t="str">
        <f t="shared" ca="1" si="217"/>
        <v/>
      </c>
      <c r="N1110" s="170" t="str">
        <f t="shared" ca="1" si="218"/>
        <v/>
      </c>
    </row>
    <row r="1111" spans="1:14" x14ac:dyDescent="0.25">
      <c r="A1111" s="15">
        <f t="shared" ca="1" si="221"/>
        <v>0</v>
      </c>
      <c r="B1111" s="16">
        <f t="shared" ca="1" si="221"/>
        <v>0</v>
      </c>
      <c r="C1111" s="127" t="str">
        <f t="shared" ca="1" si="213"/>
        <v/>
      </c>
      <c r="D1111" s="17" t="str">
        <f t="shared" ca="1" si="220"/>
        <v/>
      </c>
      <c r="E1111" s="172" t="str">
        <f t="shared" ca="1" si="214"/>
        <v/>
      </c>
      <c r="F1111" s="130" t="str">
        <f t="shared" ca="1" si="219"/>
        <v/>
      </c>
      <c r="G1111" s="130" t="str">
        <f t="shared" ca="1" si="212"/>
        <v/>
      </c>
      <c r="H1111" s="30"/>
      <c r="I1111" s="30"/>
      <c r="J1111" s="31"/>
      <c r="K1111" s="31" t="str">
        <f t="shared" ca="1" si="215"/>
        <v/>
      </c>
      <c r="L1111" s="168" t="str">
        <f t="shared" ca="1" si="216"/>
        <v/>
      </c>
      <c r="M1111" s="169" t="str">
        <f t="shared" ca="1" si="217"/>
        <v/>
      </c>
      <c r="N1111" s="170" t="str">
        <f t="shared" ca="1" si="218"/>
        <v/>
      </c>
    </row>
    <row r="1112" spans="1:14" x14ac:dyDescent="0.25">
      <c r="A1112" s="15">
        <f t="shared" ca="1" si="221"/>
        <v>0</v>
      </c>
      <c r="B1112" s="16">
        <f t="shared" ca="1" si="221"/>
        <v>0</v>
      </c>
      <c r="C1112" s="127" t="str">
        <f t="shared" ca="1" si="213"/>
        <v/>
      </c>
      <c r="D1112" s="17" t="str">
        <f t="shared" ca="1" si="220"/>
        <v/>
      </c>
      <c r="E1112" s="172" t="str">
        <f t="shared" ca="1" si="214"/>
        <v/>
      </c>
      <c r="F1112" s="130" t="str">
        <f t="shared" ca="1" si="219"/>
        <v/>
      </c>
      <c r="G1112" s="130" t="str">
        <f t="shared" ca="1" si="212"/>
        <v/>
      </c>
      <c r="H1112" s="30"/>
      <c r="I1112" s="30"/>
      <c r="J1112" s="31"/>
      <c r="K1112" s="31" t="str">
        <f t="shared" ca="1" si="215"/>
        <v/>
      </c>
      <c r="L1112" s="168" t="str">
        <f t="shared" ca="1" si="216"/>
        <v/>
      </c>
      <c r="M1112" s="169" t="str">
        <f t="shared" ca="1" si="217"/>
        <v/>
      </c>
      <c r="N1112" s="170" t="str">
        <f t="shared" ca="1" si="218"/>
        <v/>
      </c>
    </row>
    <row r="1113" spans="1:14" x14ac:dyDescent="0.25">
      <c r="A1113" s="15">
        <f t="shared" ca="1" si="221"/>
        <v>0</v>
      </c>
      <c r="B1113" s="16">
        <f t="shared" ca="1" si="221"/>
        <v>0</v>
      </c>
      <c r="C1113" s="127" t="str">
        <f t="shared" ca="1" si="213"/>
        <v/>
      </c>
      <c r="D1113" s="17" t="str">
        <f t="shared" ca="1" si="220"/>
        <v/>
      </c>
      <c r="E1113" s="172" t="str">
        <f t="shared" ca="1" si="214"/>
        <v/>
      </c>
      <c r="F1113" s="130" t="str">
        <f t="shared" ca="1" si="219"/>
        <v/>
      </c>
      <c r="G1113" s="130" t="str">
        <f t="shared" ca="1" si="212"/>
        <v/>
      </c>
      <c r="H1113" s="30"/>
      <c r="I1113" s="30"/>
      <c r="J1113" s="31"/>
      <c r="K1113" s="31" t="str">
        <f t="shared" ca="1" si="215"/>
        <v/>
      </c>
      <c r="L1113" s="168" t="str">
        <f t="shared" ca="1" si="216"/>
        <v/>
      </c>
      <c r="M1113" s="169" t="str">
        <f t="shared" ca="1" si="217"/>
        <v/>
      </c>
      <c r="N1113" s="170" t="str">
        <f t="shared" ca="1" si="218"/>
        <v/>
      </c>
    </row>
    <row r="1114" spans="1:14" x14ac:dyDescent="0.25">
      <c r="A1114" s="15">
        <f t="shared" ca="1" si="221"/>
        <v>0</v>
      </c>
      <c r="B1114" s="16">
        <f t="shared" ca="1" si="221"/>
        <v>0</v>
      </c>
      <c r="C1114" s="127" t="str">
        <f t="shared" ca="1" si="213"/>
        <v/>
      </c>
      <c r="D1114" s="17" t="str">
        <f t="shared" ca="1" si="220"/>
        <v/>
      </c>
      <c r="E1114" s="172" t="str">
        <f t="shared" ca="1" si="214"/>
        <v/>
      </c>
      <c r="F1114" s="130" t="str">
        <f t="shared" ca="1" si="219"/>
        <v/>
      </c>
      <c r="G1114" s="130" t="str">
        <f t="shared" ca="1" si="212"/>
        <v/>
      </c>
      <c r="H1114" s="30"/>
      <c r="I1114" s="30"/>
      <c r="J1114" s="31"/>
      <c r="K1114" s="31" t="str">
        <f t="shared" ca="1" si="215"/>
        <v/>
      </c>
      <c r="L1114" s="168" t="str">
        <f t="shared" ca="1" si="216"/>
        <v/>
      </c>
      <c r="M1114" s="169" t="str">
        <f t="shared" ca="1" si="217"/>
        <v/>
      </c>
      <c r="N1114" s="170" t="str">
        <f t="shared" ca="1" si="218"/>
        <v/>
      </c>
    </row>
    <row r="1115" spans="1:14" x14ac:dyDescent="0.25">
      <c r="A1115" s="15">
        <f t="shared" ca="1" si="221"/>
        <v>0</v>
      </c>
      <c r="B1115" s="16">
        <f t="shared" ca="1" si="221"/>
        <v>0</v>
      </c>
      <c r="C1115" s="127" t="str">
        <f t="shared" ca="1" si="213"/>
        <v/>
      </c>
      <c r="D1115" s="17" t="str">
        <f t="shared" ca="1" si="220"/>
        <v/>
      </c>
      <c r="E1115" s="172" t="str">
        <f t="shared" ca="1" si="214"/>
        <v/>
      </c>
      <c r="F1115" s="130" t="str">
        <f t="shared" ca="1" si="219"/>
        <v/>
      </c>
      <c r="G1115" s="130" t="str">
        <f t="shared" ca="1" si="212"/>
        <v/>
      </c>
      <c r="H1115" s="30"/>
      <c r="I1115" s="30"/>
      <c r="J1115" s="31"/>
      <c r="K1115" s="31" t="str">
        <f t="shared" ca="1" si="215"/>
        <v/>
      </c>
      <c r="L1115" s="168" t="str">
        <f t="shared" ca="1" si="216"/>
        <v/>
      </c>
      <c r="M1115" s="169" t="str">
        <f t="shared" ca="1" si="217"/>
        <v/>
      </c>
      <c r="N1115" s="170" t="str">
        <f t="shared" ca="1" si="218"/>
        <v/>
      </c>
    </row>
    <row r="1116" spans="1:14" x14ac:dyDescent="0.25">
      <c r="A1116" s="15">
        <f t="shared" ca="1" si="221"/>
        <v>0</v>
      </c>
      <c r="B1116" s="16">
        <f t="shared" ca="1" si="221"/>
        <v>0</v>
      </c>
      <c r="C1116" s="127" t="str">
        <f t="shared" ca="1" si="213"/>
        <v/>
      </c>
      <c r="D1116" s="17" t="str">
        <f t="shared" ca="1" si="220"/>
        <v/>
      </c>
      <c r="E1116" s="172" t="str">
        <f t="shared" ca="1" si="214"/>
        <v/>
      </c>
      <c r="F1116" s="130" t="str">
        <f t="shared" ca="1" si="219"/>
        <v/>
      </c>
      <c r="G1116" s="130" t="str">
        <f t="shared" ca="1" si="212"/>
        <v/>
      </c>
      <c r="H1116" s="30"/>
      <c r="I1116" s="30"/>
      <c r="J1116" s="31"/>
      <c r="K1116" s="31" t="str">
        <f t="shared" ca="1" si="215"/>
        <v/>
      </c>
      <c r="L1116" s="168" t="str">
        <f t="shared" ca="1" si="216"/>
        <v/>
      </c>
      <c r="M1116" s="169" t="str">
        <f t="shared" ca="1" si="217"/>
        <v/>
      </c>
      <c r="N1116" s="170" t="str">
        <f t="shared" ca="1" si="218"/>
        <v/>
      </c>
    </row>
    <row r="1117" spans="1:14" x14ac:dyDescent="0.25">
      <c r="A1117" s="15">
        <f t="shared" ca="1" si="221"/>
        <v>0</v>
      </c>
      <c r="B1117" s="16">
        <f t="shared" ca="1" si="221"/>
        <v>0</v>
      </c>
      <c r="C1117" s="127" t="str">
        <f t="shared" ca="1" si="213"/>
        <v/>
      </c>
      <c r="D1117" s="17" t="str">
        <f t="shared" ca="1" si="220"/>
        <v/>
      </c>
      <c r="E1117" s="172" t="str">
        <f t="shared" ca="1" si="214"/>
        <v/>
      </c>
      <c r="F1117" s="130" t="str">
        <f t="shared" ca="1" si="219"/>
        <v/>
      </c>
      <c r="G1117" s="130" t="str">
        <f t="shared" ca="1" si="212"/>
        <v/>
      </c>
      <c r="H1117" s="30"/>
      <c r="I1117" s="30"/>
      <c r="J1117" s="31"/>
      <c r="K1117" s="31" t="str">
        <f t="shared" ca="1" si="215"/>
        <v/>
      </c>
      <c r="L1117" s="168" t="str">
        <f t="shared" ca="1" si="216"/>
        <v/>
      </c>
      <c r="M1117" s="169" t="str">
        <f t="shared" ca="1" si="217"/>
        <v/>
      </c>
      <c r="N1117" s="170" t="str">
        <f t="shared" ca="1" si="218"/>
        <v/>
      </c>
    </row>
    <row r="1118" spans="1:14" x14ac:dyDescent="0.25">
      <c r="A1118" s="15">
        <f t="shared" ca="1" si="221"/>
        <v>0</v>
      </c>
      <c r="B1118" s="16">
        <f t="shared" ca="1" si="221"/>
        <v>0</v>
      </c>
      <c r="C1118" s="127" t="str">
        <f t="shared" ca="1" si="213"/>
        <v/>
      </c>
      <c r="D1118" s="17" t="str">
        <f t="shared" ca="1" si="220"/>
        <v/>
      </c>
      <c r="E1118" s="172" t="str">
        <f t="shared" ca="1" si="214"/>
        <v/>
      </c>
      <c r="F1118" s="130" t="str">
        <f t="shared" ca="1" si="219"/>
        <v/>
      </c>
      <c r="G1118" s="130" t="str">
        <f t="shared" ca="1" si="212"/>
        <v/>
      </c>
      <c r="H1118" s="30"/>
      <c r="I1118" s="30"/>
      <c r="J1118" s="31"/>
      <c r="K1118" s="31" t="str">
        <f t="shared" ca="1" si="215"/>
        <v/>
      </c>
      <c r="L1118" s="168" t="str">
        <f t="shared" ca="1" si="216"/>
        <v/>
      </c>
      <c r="M1118" s="169" t="str">
        <f t="shared" ca="1" si="217"/>
        <v/>
      </c>
      <c r="N1118" s="170" t="str">
        <f t="shared" ca="1" si="218"/>
        <v/>
      </c>
    </row>
    <row r="1119" spans="1:14" x14ac:dyDescent="0.25">
      <c r="A1119" s="15">
        <f t="shared" ca="1" si="221"/>
        <v>0</v>
      </c>
      <c r="B1119" s="16">
        <f t="shared" ca="1" si="221"/>
        <v>0</v>
      </c>
      <c r="C1119" s="127" t="str">
        <f t="shared" ca="1" si="213"/>
        <v/>
      </c>
      <c r="D1119" s="17" t="str">
        <f t="shared" ca="1" si="220"/>
        <v/>
      </c>
      <c r="E1119" s="172" t="str">
        <f t="shared" ca="1" si="214"/>
        <v/>
      </c>
      <c r="F1119" s="130" t="str">
        <f t="shared" ca="1" si="219"/>
        <v/>
      </c>
      <c r="G1119" s="130" t="str">
        <f t="shared" ca="1" si="212"/>
        <v/>
      </c>
      <c r="H1119" s="30"/>
      <c r="I1119" s="30"/>
      <c r="J1119" s="31"/>
      <c r="K1119" s="31" t="str">
        <f t="shared" ca="1" si="215"/>
        <v/>
      </c>
      <c r="L1119" s="168" t="str">
        <f t="shared" ca="1" si="216"/>
        <v/>
      </c>
      <c r="M1119" s="169" t="str">
        <f t="shared" ca="1" si="217"/>
        <v/>
      </c>
      <c r="N1119" s="170" t="str">
        <f t="shared" ca="1" si="218"/>
        <v/>
      </c>
    </row>
    <row r="1120" spans="1:14" x14ac:dyDescent="0.25">
      <c r="A1120" s="15">
        <f t="shared" ca="1" si="221"/>
        <v>0</v>
      </c>
      <c r="B1120" s="16">
        <f t="shared" ca="1" si="221"/>
        <v>0</v>
      </c>
      <c r="C1120" s="127" t="str">
        <f t="shared" ca="1" si="213"/>
        <v/>
      </c>
      <c r="D1120" s="17" t="str">
        <f t="shared" ca="1" si="220"/>
        <v/>
      </c>
      <c r="E1120" s="172" t="str">
        <f t="shared" ca="1" si="214"/>
        <v/>
      </c>
      <c r="F1120" s="130" t="str">
        <f t="shared" ca="1" si="219"/>
        <v/>
      </c>
      <c r="G1120" s="130" t="str">
        <f t="shared" ca="1" si="212"/>
        <v/>
      </c>
      <c r="H1120" s="30"/>
      <c r="I1120" s="30"/>
      <c r="J1120" s="31"/>
      <c r="K1120" s="31" t="str">
        <f t="shared" ca="1" si="215"/>
        <v/>
      </c>
      <c r="L1120" s="168" t="str">
        <f t="shared" ca="1" si="216"/>
        <v/>
      </c>
      <c r="M1120" s="169" t="str">
        <f t="shared" ca="1" si="217"/>
        <v/>
      </c>
      <c r="N1120" s="170" t="str">
        <f t="shared" ca="1" si="218"/>
        <v/>
      </c>
    </row>
    <row r="1121" spans="1:14" x14ac:dyDescent="0.25">
      <c r="A1121" s="15">
        <f t="shared" ca="1" si="221"/>
        <v>0</v>
      </c>
      <c r="B1121" s="16">
        <f t="shared" ca="1" si="221"/>
        <v>0</v>
      </c>
      <c r="C1121" s="127" t="str">
        <f t="shared" ca="1" si="213"/>
        <v/>
      </c>
      <c r="D1121" s="17" t="str">
        <f t="shared" ca="1" si="220"/>
        <v/>
      </c>
      <c r="E1121" s="172" t="str">
        <f t="shared" ca="1" si="214"/>
        <v/>
      </c>
      <c r="F1121" s="130" t="str">
        <f t="shared" ca="1" si="219"/>
        <v/>
      </c>
      <c r="G1121" s="130" t="str">
        <f t="shared" ca="1" si="212"/>
        <v/>
      </c>
      <c r="H1121" s="30"/>
      <c r="I1121" s="30"/>
      <c r="J1121" s="31"/>
      <c r="K1121" s="31" t="str">
        <f t="shared" ca="1" si="215"/>
        <v/>
      </c>
      <c r="L1121" s="168" t="str">
        <f t="shared" ca="1" si="216"/>
        <v/>
      </c>
      <c r="M1121" s="169" t="str">
        <f t="shared" ca="1" si="217"/>
        <v/>
      </c>
      <c r="N1121" s="170" t="str">
        <f t="shared" ca="1" si="218"/>
        <v/>
      </c>
    </row>
    <row r="1122" spans="1:14" x14ac:dyDescent="0.25">
      <c r="A1122" s="15">
        <f t="shared" ca="1" si="221"/>
        <v>0</v>
      </c>
      <c r="B1122" s="16">
        <f t="shared" ca="1" si="221"/>
        <v>0</v>
      </c>
      <c r="C1122" s="127" t="str">
        <f t="shared" ca="1" si="213"/>
        <v/>
      </c>
      <c r="D1122" s="17" t="str">
        <f t="shared" ca="1" si="220"/>
        <v/>
      </c>
      <c r="E1122" s="172" t="str">
        <f t="shared" ca="1" si="214"/>
        <v/>
      </c>
      <c r="F1122" s="130" t="str">
        <f t="shared" ca="1" si="219"/>
        <v/>
      </c>
      <c r="G1122" s="130" t="str">
        <f t="shared" ca="1" si="212"/>
        <v/>
      </c>
      <c r="H1122" s="30"/>
      <c r="I1122" s="30"/>
      <c r="J1122" s="31"/>
      <c r="K1122" s="31" t="str">
        <f t="shared" ca="1" si="215"/>
        <v/>
      </c>
      <c r="L1122" s="168" t="str">
        <f t="shared" ca="1" si="216"/>
        <v/>
      </c>
      <c r="M1122" s="169" t="str">
        <f t="shared" ca="1" si="217"/>
        <v/>
      </c>
      <c r="N1122" s="170" t="str">
        <f t="shared" ca="1" si="218"/>
        <v/>
      </c>
    </row>
    <row r="1123" spans="1:14" x14ac:dyDescent="0.25">
      <c r="A1123" s="15">
        <f t="shared" ca="1" si="221"/>
        <v>0</v>
      </c>
      <c r="B1123" s="16">
        <f t="shared" ca="1" si="221"/>
        <v>0</v>
      </c>
      <c r="C1123" s="127" t="str">
        <f t="shared" ca="1" si="213"/>
        <v/>
      </c>
      <c r="D1123" s="17" t="str">
        <f t="shared" ca="1" si="220"/>
        <v/>
      </c>
      <c r="E1123" s="172" t="str">
        <f t="shared" ca="1" si="214"/>
        <v/>
      </c>
      <c r="F1123" s="130" t="str">
        <f t="shared" ca="1" si="219"/>
        <v/>
      </c>
      <c r="G1123" s="130" t="str">
        <f t="shared" ca="1" si="212"/>
        <v/>
      </c>
      <c r="H1123" s="30"/>
      <c r="I1123" s="30"/>
      <c r="J1123" s="31"/>
      <c r="K1123" s="31" t="str">
        <f t="shared" ca="1" si="215"/>
        <v/>
      </c>
      <c r="L1123" s="168" t="str">
        <f t="shared" ca="1" si="216"/>
        <v/>
      </c>
      <c r="M1123" s="169" t="str">
        <f t="shared" ca="1" si="217"/>
        <v/>
      </c>
      <c r="N1123" s="170" t="str">
        <f t="shared" ca="1" si="218"/>
        <v/>
      </c>
    </row>
    <row r="1124" spans="1:14" x14ac:dyDescent="0.25">
      <c r="A1124" s="15">
        <f t="shared" ca="1" si="221"/>
        <v>0</v>
      </c>
      <c r="B1124" s="16">
        <f t="shared" ca="1" si="221"/>
        <v>0</v>
      </c>
      <c r="C1124" s="127" t="str">
        <f t="shared" ca="1" si="213"/>
        <v/>
      </c>
      <c r="D1124" s="17" t="str">
        <f t="shared" ca="1" si="220"/>
        <v/>
      </c>
      <c r="E1124" s="172" t="str">
        <f t="shared" ca="1" si="214"/>
        <v/>
      </c>
      <c r="F1124" s="130" t="str">
        <f t="shared" ca="1" si="219"/>
        <v/>
      </c>
      <c r="G1124" s="130" t="str">
        <f t="shared" ca="1" si="212"/>
        <v/>
      </c>
      <c r="H1124" s="30"/>
      <c r="I1124" s="30"/>
      <c r="J1124" s="31"/>
      <c r="K1124" s="31" t="str">
        <f t="shared" ca="1" si="215"/>
        <v/>
      </c>
      <c r="L1124" s="168" t="str">
        <f t="shared" ca="1" si="216"/>
        <v/>
      </c>
      <c r="M1124" s="169" t="str">
        <f t="shared" ca="1" si="217"/>
        <v/>
      </c>
      <c r="N1124" s="170" t="str">
        <f t="shared" ca="1" si="218"/>
        <v/>
      </c>
    </row>
    <row r="1125" spans="1:14" x14ac:dyDescent="0.25">
      <c r="A1125" s="15">
        <f t="shared" ca="1" si="221"/>
        <v>0</v>
      </c>
      <c r="B1125" s="16">
        <f t="shared" ca="1" si="221"/>
        <v>0</v>
      </c>
      <c r="C1125" s="127" t="str">
        <f t="shared" ca="1" si="213"/>
        <v/>
      </c>
      <c r="D1125" s="17" t="str">
        <f t="shared" ca="1" si="220"/>
        <v/>
      </c>
      <c r="E1125" s="172" t="str">
        <f t="shared" ca="1" si="214"/>
        <v/>
      </c>
      <c r="F1125" s="130" t="str">
        <f t="shared" ca="1" si="219"/>
        <v/>
      </c>
      <c r="G1125" s="130" t="str">
        <f t="shared" ca="1" si="212"/>
        <v/>
      </c>
      <c r="H1125" s="30"/>
      <c r="I1125" s="30"/>
      <c r="J1125" s="31"/>
      <c r="K1125" s="31" t="str">
        <f t="shared" ca="1" si="215"/>
        <v/>
      </c>
      <c r="L1125" s="168" t="str">
        <f t="shared" ca="1" si="216"/>
        <v/>
      </c>
      <c r="M1125" s="169" t="str">
        <f t="shared" ca="1" si="217"/>
        <v/>
      </c>
      <c r="N1125" s="170" t="str">
        <f t="shared" ca="1" si="218"/>
        <v/>
      </c>
    </row>
    <row r="1126" spans="1:14" x14ac:dyDescent="0.25">
      <c r="A1126" s="15">
        <f t="shared" ca="1" si="221"/>
        <v>0</v>
      </c>
      <c r="B1126" s="16">
        <f t="shared" ca="1" si="221"/>
        <v>0</v>
      </c>
      <c r="C1126" s="127" t="str">
        <f t="shared" ca="1" si="213"/>
        <v/>
      </c>
      <c r="D1126" s="17" t="str">
        <f t="shared" ca="1" si="220"/>
        <v/>
      </c>
      <c r="E1126" s="172" t="str">
        <f t="shared" ca="1" si="214"/>
        <v/>
      </c>
      <c r="F1126" s="130" t="str">
        <f t="shared" ca="1" si="219"/>
        <v/>
      </c>
      <c r="G1126" s="130" t="str">
        <f t="shared" ca="1" si="212"/>
        <v/>
      </c>
      <c r="H1126" s="30"/>
      <c r="I1126" s="30"/>
      <c r="J1126" s="31"/>
      <c r="K1126" s="31" t="str">
        <f t="shared" ca="1" si="215"/>
        <v/>
      </c>
      <c r="L1126" s="168" t="str">
        <f t="shared" ca="1" si="216"/>
        <v/>
      </c>
      <c r="M1126" s="169" t="str">
        <f t="shared" ca="1" si="217"/>
        <v/>
      </c>
      <c r="N1126" s="170" t="str">
        <f t="shared" ca="1" si="218"/>
        <v/>
      </c>
    </row>
    <row r="1127" spans="1:14" x14ac:dyDescent="0.25">
      <c r="A1127" s="15">
        <f t="shared" ref="A1127:B1146" ca="1" si="222">INDIRECT(ADDRESS(ROW(),COLUMN(),1,1,exp_user),TRUE)</f>
        <v>0</v>
      </c>
      <c r="B1127" s="16">
        <f t="shared" ca="1" si="222"/>
        <v>0</v>
      </c>
      <c r="C1127" s="127" t="str">
        <f t="shared" ca="1" si="213"/>
        <v/>
      </c>
      <c r="D1127" s="17" t="str">
        <f t="shared" ca="1" si="220"/>
        <v/>
      </c>
      <c r="E1127" s="172" t="str">
        <f t="shared" ca="1" si="214"/>
        <v/>
      </c>
      <c r="F1127" s="130" t="str">
        <f t="shared" ca="1" si="219"/>
        <v/>
      </c>
      <c r="G1127" s="130" t="str">
        <f t="shared" ca="1" si="212"/>
        <v/>
      </c>
      <c r="H1127" s="30"/>
      <c r="I1127" s="30"/>
      <c r="J1127" s="31"/>
      <c r="K1127" s="31" t="str">
        <f t="shared" ca="1" si="215"/>
        <v/>
      </c>
      <c r="L1127" s="168" t="str">
        <f t="shared" ca="1" si="216"/>
        <v/>
      </c>
      <c r="M1127" s="169" t="str">
        <f t="shared" ca="1" si="217"/>
        <v/>
      </c>
      <c r="N1127" s="170" t="str">
        <f t="shared" ca="1" si="218"/>
        <v/>
      </c>
    </row>
    <row r="1128" spans="1:14" x14ac:dyDescent="0.25">
      <c r="A1128" s="15">
        <f t="shared" ca="1" si="222"/>
        <v>0</v>
      </c>
      <c r="B1128" s="16">
        <f t="shared" ca="1" si="222"/>
        <v>0</v>
      </c>
      <c r="C1128" s="127" t="str">
        <f t="shared" ca="1" si="213"/>
        <v/>
      </c>
      <c r="D1128" s="17" t="str">
        <f t="shared" ca="1" si="220"/>
        <v/>
      </c>
      <c r="E1128" s="172" t="str">
        <f t="shared" ca="1" si="214"/>
        <v/>
      </c>
      <c r="F1128" s="130" t="str">
        <f t="shared" ca="1" si="219"/>
        <v/>
      </c>
      <c r="G1128" s="130" t="str">
        <f t="shared" ca="1" si="212"/>
        <v/>
      </c>
      <c r="H1128" s="30"/>
      <c r="I1128" s="30"/>
      <c r="J1128" s="31"/>
      <c r="K1128" s="31" t="str">
        <f t="shared" ca="1" si="215"/>
        <v/>
      </c>
      <c r="L1128" s="168" t="str">
        <f t="shared" ca="1" si="216"/>
        <v/>
      </c>
      <c r="M1128" s="169" t="str">
        <f t="shared" ca="1" si="217"/>
        <v/>
      </c>
      <c r="N1128" s="170" t="str">
        <f t="shared" ca="1" si="218"/>
        <v/>
      </c>
    </row>
    <row r="1129" spans="1:14" x14ac:dyDescent="0.25">
      <c r="A1129" s="15">
        <f t="shared" ca="1" si="222"/>
        <v>0</v>
      </c>
      <c r="B1129" s="16">
        <f t="shared" ca="1" si="222"/>
        <v>0</v>
      </c>
      <c r="C1129" s="127" t="str">
        <f t="shared" ca="1" si="213"/>
        <v/>
      </c>
      <c r="D1129" s="17" t="str">
        <f t="shared" ca="1" si="220"/>
        <v/>
      </c>
      <c r="E1129" s="172" t="str">
        <f t="shared" ca="1" si="214"/>
        <v/>
      </c>
      <c r="F1129" s="130" t="str">
        <f t="shared" ca="1" si="219"/>
        <v/>
      </c>
      <c r="G1129" s="130" t="str">
        <f t="shared" ca="1" si="212"/>
        <v/>
      </c>
      <c r="H1129" s="30"/>
      <c r="I1129" s="30"/>
      <c r="J1129" s="31"/>
      <c r="K1129" s="31" t="str">
        <f t="shared" ca="1" si="215"/>
        <v/>
      </c>
      <c r="L1129" s="168" t="str">
        <f t="shared" ca="1" si="216"/>
        <v/>
      </c>
      <c r="M1129" s="169" t="str">
        <f t="shared" ca="1" si="217"/>
        <v/>
      </c>
      <c r="N1129" s="170" t="str">
        <f t="shared" ca="1" si="218"/>
        <v/>
      </c>
    </row>
    <row r="1130" spans="1:14" x14ac:dyDescent="0.25">
      <c r="A1130" s="15">
        <f t="shared" ca="1" si="222"/>
        <v>0</v>
      </c>
      <c r="B1130" s="16">
        <f t="shared" ca="1" si="222"/>
        <v>0</v>
      </c>
      <c r="C1130" s="127" t="str">
        <f t="shared" ca="1" si="213"/>
        <v/>
      </c>
      <c r="D1130" s="17" t="str">
        <f t="shared" ca="1" si="220"/>
        <v/>
      </c>
      <c r="E1130" s="172" t="str">
        <f t="shared" ca="1" si="214"/>
        <v/>
      </c>
      <c r="F1130" s="130" t="str">
        <f t="shared" ca="1" si="219"/>
        <v/>
      </c>
      <c r="G1130" s="130" t="str">
        <f t="shared" ca="1" si="212"/>
        <v/>
      </c>
      <c r="H1130" s="30"/>
      <c r="I1130" s="30"/>
      <c r="J1130" s="31"/>
      <c r="K1130" s="31" t="str">
        <f t="shared" ca="1" si="215"/>
        <v/>
      </c>
      <c r="L1130" s="168" t="str">
        <f t="shared" ca="1" si="216"/>
        <v/>
      </c>
      <c r="M1130" s="169" t="str">
        <f t="shared" ca="1" si="217"/>
        <v/>
      </c>
      <c r="N1130" s="170" t="str">
        <f t="shared" ca="1" si="218"/>
        <v/>
      </c>
    </row>
    <row r="1131" spans="1:14" x14ac:dyDescent="0.25">
      <c r="A1131" s="15">
        <f t="shared" ca="1" si="222"/>
        <v>0</v>
      </c>
      <c r="B1131" s="16">
        <f t="shared" ca="1" si="222"/>
        <v>0</v>
      </c>
      <c r="C1131" s="127" t="str">
        <f t="shared" ca="1" si="213"/>
        <v/>
      </c>
      <c r="D1131" s="17" t="str">
        <f t="shared" ca="1" si="220"/>
        <v/>
      </c>
      <c r="E1131" s="172" t="str">
        <f t="shared" ca="1" si="214"/>
        <v/>
      </c>
      <c r="F1131" s="130" t="str">
        <f t="shared" ca="1" si="219"/>
        <v/>
      </c>
      <c r="G1131" s="130" t="str">
        <f t="shared" ca="1" si="212"/>
        <v/>
      </c>
      <c r="H1131" s="30"/>
      <c r="I1131" s="30"/>
      <c r="J1131" s="31"/>
      <c r="K1131" s="31" t="str">
        <f t="shared" ca="1" si="215"/>
        <v/>
      </c>
      <c r="L1131" s="168" t="str">
        <f t="shared" ca="1" si="216"/>
        <v/>
      </c>
      <c r="M1131" s="169" t="str">
        <f t="shared" ca="1" si="217"/>
        <v/>
      </c>
      <c r="N1131" s="170" t="str">
        <f t="shared" ca="1" si="218"/>
        <v/>
      </c>
    </row>
    <row r="1132" spans="1:14" x14ac:dyDescent="0.25">
      <c r="A1132" s="15">
        <f t="shared" ca="1" si="222"/>
        <v>0</v>
      </c>
      <c r="B1132" s="16">
        <f t="shared" ca="1" si="222"/>
        <v>0</v>
      </c>
      <c r="C1132" s="127" t="str">
        <f t="shared" ca="1" si="213"/>
        <v/>
      </c>
      <c r="D1132" s="17" t="str">
        <f t="shared" ca="1" si="220"/>
        <v/>
      </c>
      <c r="E1132" s="172" t="str">
        <f t="shared" ca="1" si="214"/>
        <v/>
      </c>
      <c r="F1132" s="130" t="str">
        <f t="shared" ca="1" si="219"/>
        <v/>
      </c>
      <c r="G1132" s="130" t="str">
        <f t="shared" ca="1" si="212"/>
        <v/>
      </c>
      <c r="H1132" s="30"/>
      <c r="I1132" s="30"/>
      <c r="J1132" s="31"/>
      <c r="K1132" s="31" t="str">
        <f t="shared" ca="1" si="215"/>
        <v/>
      </c>
      <c r="L1132" s="168" t="str">
        <f t="shared" ca="1" si="216"/>
        <v/>
      </c>
      <c r="M1132" s="169" t="str">
        <f t="shared" ca="1" si="217"/>
        <v/>
      </c>
      <c r="N1132" s="170" t="str">
        <f t="shared" ca="1" si="218"/>
        <v/>
      </c>
    </row>
    <row r="1133" spans="1:14" x14ac:dyDescent="0.25">
      <c r="A1133" s="15">
        <f t="shared" ca="1" si="222"/>
        <v>0</v>
      </c>
      <c r="B1133" s="16">
        <f t="shared" ca="1" si="222"/>
        <v>0</v>
      </c>
      <c r="C1133" s="127" t="str">
        <f t="shared" ca="1" si="213"/>
        <v/>
      </c>
      <c r="D1133" s="17" t="str">
        <f t="shared" ca="1" si="220"/>
        <v/>
      </c>
      <c r="E1133" s="172" t="str">
        <f t="shared" ca="1" si="214"/>
        <v/>
      </c>
      <c r="F1133" s="130" t="str">
        <f t="shared" ca="1" si="219"/>
        <v/>
      </c>
      <c r="G1133" s="130" t="str">
        <f t="shared" ca="1" si="212"/>
        <v/>
      </c>
      <c r="H1133" s="30"/>
      <c r="I1133" s="30"/>
      <c r="J1133" s="31"/>
      <c r="K1133" s="31" t="str">
        <f t="shared" ca="1" si="215"/>
        <v/>
      </c>
      <c r="L1133" s="168" t="str">
        <f t="shared" ca="1" si="216"/>
        <v/>
      </c>
      <c r="M1133" s="169" t="str">
        <f t="shared" ca="1" si="217"/>
        <v/>
      </c>
      <c r="N1133" s="170" t="str">
        <f t="shared" ca="1" si="218"/>
        <v/>
      </c>
    </row>
    <row r="1134" spans="1:14" x14ac:dyDescent="0.25">
      <c r="A1134" s="15">
        <f t="shared" ca="1" si="222"/>
        <v>0</v>
      </c>
      <c r="B1134" s="16">
        <f t="shared" ca="1" si="222"/>
        <v>0</v>
      </c>
      <c r="C1134" s="127" t="str">
        <f t="shared" ca="1" si="213"/>
        <v/>
      </c>
      <c r="D1134" s="17" t="str">
        <f t="shared" ca="1" si="220"/>
        <v/>
      </c>
      <c r="E1134" s="172" t="str">
        <f t="shared" ca="1" si="214"/>
        <v/>
      </c>
      <c r="F1134" s="130" t="str">
        <f t="shared" ca="1" si="219"/>
        <v/>
      </c>
      <c r="G1134" s="130" t="str">
        <f t="shared" ca="1" si="212"/>
        <v/>
      </c>
      <c r="H1134" s="30"/>
      <c r="I1134" s="30"/>
      <c r="J1134" s="31"/>
      <c r="K1134" s="31" t="str">
        <f t="shared" ca="1" si="215"/>
        <v/>
      </c>
      <c r="L1134" s="168" t="str">
        <f t="shared" ca="1" si="216"/>
        <v/>
      </c>
      <c r="M1134" s="169" t="str">
        <f t="shared" ca="1" si="217"/>
        <v/>
      </c>
      <c r="N1134" s="170" t="str">
        <f t="shared" ca="1" si="218"/>
        <v/>
      </c>
    </row>
    <row r="1135" spans="1:14" x14ac:dyDescent="0.25">
      <c r="A1135" s="15">
        <f t="shared" ca="1" si="222"/>
        <v>0</v>
      </c>
      <c r="B1135" s="16">
        <f t="shared" ca="1" si="222"/>
        <v>0</v>
      </c>
      <c r="C1135" s="127" t="str">
        <f t="shared" ca="1" si="213"/>
        <v/>
      </c>
      <c r="D1135" s="17" t="str">
        <f t="shared" ca="1" si="220"/>
        <v/>
      </c>
      <c r="E1135" s="172" t="str">
        <f t="shared" ca="1" si="214"/>
        <v/>
      </c>
      <c r="F1135" s="130" t="str">
        <f t="shared" ca="1" si="219"/>
        <v/>
      </c>
      <c r="G1135" s="130" t="str">
        <f t="shared" ca="1" si="212"/>
        <v/>
      </c>
      <c r="H1135" s="30"/>
      <c r="I1135" s="30"/>
      <c r="J1135" s="31"/>
      <c r="K1135" s="31" t="str">
        <f t="shared" ca="1" si="215"/>
        <v/>
      </c>
      <c r="L1135" s="168" t="str">
        <f t="shared" ca="1" si="216"/>
        <v/>
      </c>
      <c r="M1135" s="169" t="str">
        <f t="shared" ca="1" si="217"/>
        <v/>
      </c>
      <c r="N1135" s="170" t="str">
        <f t="shared" ca="1" si="218"/>
        <v/>
      </c>
    </row>
    <row r="1136" spans="1:14" x14ac:dyDescent="0.25">
      <c r="A1136" s="15">
        <f t="shared" ca="1" si="222"/>
        <v>0</v>
      </c>
      <c r="B1136" s="16">
        <f t="shared" ca="1" si="222"/>
        <v>0</v>
      </c>
      <c r="C1136" s="127" t="str">
        <f t="shared" ca="1" si="213"/>
        <v/>
      </c>
      <c r="D1136" s="17" t="str">
        <f t="shared" ca="1" si="220"/>
        <v/>
      </c>
      <c r="E1136" s="172" t="str">
        <f t="shared" ca="1" si="214"/>
        <v/>
      </c>
      <c r="F1136" s="130" t="str">
        <f t="shared" ca="1" si="219"/>
        <v/>
      </c>
      <c r="G1136" s="130" t="str">
        <f t="shared" ca="1" si="212"/>
        <v/>
      </c>
      <c r="H1136" s="30"/>
      <c r="I1136" s="30"/>
      <c r="J1136" s="31"/>
      <c r="K1136" s="31" t="str">
        <f t="shared" ca="1" si="215"/>
        <v/>
      </c>
      <c r="L1136" s="168" t="str">
        <f t="shared" ca="1" si="216"/>
        <v/>
      </c>
      <c r="M1136" s="169" t="str">
        <f t="shared" ca="1" si="217"/>
        <v/>
      </c>
      <c r="N1136" s="170" t="str">
        <f t="shared" ca="1" si="218"/>
        <v/>
      </c>
    </row>
    <row r="1137" spans="1:14" x14ac:dyDescent="0.25">
      <c r="A1137" s="15">
        <f t="shared" ca="1" si="222"/>
        <v>0</v>
      </c>
      <c r="B1137" s="16">
        <f t="shared" ca="1" si="222"/>
        <v>0</v>
      </c>
      <c r="C1137" s="127" t="str">
        <f t="shared" ca="1" si="213"/>
        <v/>
      </c>
      <c r="D1137" s="17" t="str">
        <f t="shared" ca="1" si="220"/>
        <v/>
      </c>
      <c r="E1137" s="172" t="str">
        <f t="shared" ca="1" si="214"/>
        <v/>
      </c>
      <c r="F1137" s="130" t="str">
        <f t="shared" ca="1" si="219"/>
        <v/>
      </c>
      <c r="G1137" s="130" t="str">
        <f t="shared" ca="1" si="212"/>
        <v/>
      </c>
      <c r="H1137" s="30"/>
      <c r="I1137" s="30"/>
      <c r="J1137" s="31"/>
      <c r="K1137" s="31" t="str">
        <f t="shared" ca="1" si="215"/>
        <v/>
      </c>
      <c r="L1137" s="168" t="str">
        <f t="shared" ca="1" si="216"/>
        <v/>
      </c>
      <c r="M1137" s="169" t="str">
        <f t="shared" ca="1" si="217"/>
        <v/>
      </c>
      <c r="N1137" s="170" t="str">
        <f t="shared" ca="1" si="218"/>
        <v/>
      </c>
    </row>
    <row r="1138" spans="1:14" x14ac:dyDescent="0.25">
      <c r="A1138" s="15">
        <f t="shared" ca="1" si="222"/>
        <v>0</v>
      </c>
      <c r="B1138" s="16">
        <f t="shared" ca="1" si="222"/>
        <v>0</v>
      </c>
      <c r="C1138" s="127" t="str">
        <f t="shared" ca="1" si="213"/>
        <v/>
      </c>
      <c r="D1138" s="17" t="str">
        <f t="shared" ca="1" si="220"/>
        <v/>
      </c>
      <c r="E1138" s="172" t="str">
        <f t="shared" ca="1" si="214"/>
        <v/>
      </c>
      <c r="F1138" s="130" t="str">
        <f t="shared" ca="1" si="219"/>
        <v/>
      </c>
      <c r="G1138" s="130" t="str">
        <f t="shared" ca="1" si="212"/>
        <v/>
      </c>
      <c r="H1138" s="30"/>
      <c r="I1138" s="30"/>
      <c r="J1138" s="31"/>
      <c r="K1138" s="31" t="str">
        <f t="shared" ca="1" si="215"/>
        <v/>
      </c>
      <c r="L1138" s="168" t="str">
        <f t="shared" ca="1" si="216"/>
        <v/>
      </c>
      <c r="M1138" s="169" t="str">
        <f t="shared" ca="1" si="217"/>
        <v/>
      </c>
      <c r="N1138" s="170" t="str">
        <f t="shared" ca="1" si="218"/>
        <v/>
      </c>
    </row>
    <row r="1139" spans="1:14" x14ac:dyDescent="0.25">
      <c r="A1139" s="15">
        <f t="shared" ca="1" si="222"/>
        <v>0</v>
      </c>
      <c r="B1139" s="16">
        <f t="shared" ca="1" si="222"/>
        <v>0</v>
      </c>
      <c r="C1139" s="127" t="str">
        <f t="shared" ca="1" si="213"/>
        <v/>
      </c>
      <c r="D1139" s="17" t="str">
        <f t="shared" ca="1" si="220"/>
        <v/>
      </c>
      <c r="E1139" s="172" t="str">
        <f t="shared" ca="1" si="214"/>
        <v/>
      </c>
      <c r="F1139" s="130" t="str">
        <f t="shared" ca="1" si="219"/>
        <v/>
      </c>
      <c r="G1139" s="130" t="str">
        <f t="shared" ca="1" si="212"/>
        <v/>
      </c>
      <c r="H1139" s="30"/>
      <c r="I1139" s="30"/>
      <c r="J1139" s="31"/>
      <c r="K1139" s="31" t="str">
        <f t="shared" ca="1" si="215"/>
        <v/>
      </c>
      <c r="L1139" s="168" t="str">
        <f t="shared" ca="1" si="216"/>
        <v/>
      </c>
      <c r="M1139" s="169" t="str">
        <f t="shared" ca="1" si="217"/>
        <v/>
      </c>
      <c r="N1139" s="170" t="str">
        <f t="shared" ca="1" si="218"/>
        <v/>
      </c>
    </row>
    <row r="1140" spans="1:14" x14ac:dyDescent="0.25">
      <c r="A1140" s="15">
        <f t="shared" ca="1" si="222"/>
        <v>0</v>
      </c>
      <c r="B1140" s="16">
        <f t="shared" ca="1" si="222"/>
        <v>0</v>
      </c>
      <c r="C1140" s="127" t="str">
        <f t="shared" ca="1" si="213"/>
        <v/>
      </c>
      <c r="D1140" s="17" t="str">
        <f t="shared" ca="1" si="220"/>
        <v/>
      </c>
      <c r="E1140" s="172" t="str">
        <f t="shared" ca="1" si="214"/>
        <v/>
      </c>
      <c r="F1140" s="130" t="str">
        <f t="shared" ca="1" si="219"/>
        <v/>
      </c>
      <c r="G1140" s="130" t="str">
        <f t="shared" ca="1" si="212"/>
        <v/>
      </c>
      <c r="H1140" s="30"/>
      <c r="I1140" s="30"/>
      <c r="J1140" s="31"/>
      <c r="K1140" s="31" t="str">
        <f t="shared" ca="1" si="215"/>
        <v/>
      </c>
      <c r="L1140" s="168" t="str">
        <f t="shared" ca="1" si="216"/>
        <v/>
      </c>
      <c r="M1140" s="169" t="str">
        <f t="shared" ca="1" si="217"/>
        <v/>
      </c>
      <c r="N1140" s="170" t="str">
        <f t="shared" ca="1" si="218"/>
        <v/>
      </c>
    </row>
    <row r="1141" spans="1:14" x14ac:dyDescent="0.25">
      <c r="A1141" s="15">
        <f t="shared" ca="1" si="222"/>
        <v>0</v>
      </c>
      <c r="B1141" s="16">
        <f t="shared" ca="1" si="222"/>
        <v>0</v>
      </c>
      <c r="C1141" s="127" t="str">
        <f t="shared" ca="1" si="213"/>
        <v/>
      </c>
      <c r="D1141" s="17" t="str">
        <f t="shared" ca="1" si="220"/>
        <v/>
      </c>
      <c r="E1141" s="172" t="str">
        <f t="shared" ca="1" si="214"/>
        <v/>
      </c>
      <c r="F1141" s="130" t="str">
        <f t="shared" ca="1" si="219"/>
        <v/>
      </c>
      <c r="G1141" s="130" t="str">
        <f t="shared" ca="1" si="212"/>
        <v/>
      </c>
      <c r="H1141" s="30"/>
      <c r="I1141" s="30"/>
      <c r="J1141" s="31"/>
      <c r="K1141" s="31" t="str">
        <f t="shared" ca="1" si="215"/>
        <v/>
      </c>
      <c r="L1141" s="168" t="str">
        <f t="shared" ca="1" si="216"/>
        <v/>
      </c>
      <c r="M1141" s="169" t="str">
        <f t="shared" ca="1" si="217"/>
        <v/>
      </c>
      <c r="N1141" s="170" t="str">
        <f t="shared" ca="1" si="218"/>
        <v/>
      </c>
    </row>
    <row r="1142" spans="1:14" x14ac:dyDescent="0.25">
      <c r="A1142" s="15">
        <f t="shared" ca="1" si="222"/>
        <v>0</v>
      </c>
      <c r="B1142" s="16">
        <f t="shared" ca="1" si="222"/>
        <v>0</v>
      </c>
      <c r="C1142" s="127" t="str">
        <f t="shared" ca="1" si="213"/>
        <v/>
      </c>
      <c r="D1142" s="17" t="str">
        <f t="shared" ca="1" si="220"/>
        <v/>
      </c>
      <c r="E1142" s="172" t="str">
        <f t="shared" ca="1" si="214"/>
        <v/>
      </c>
      <c r="F1142" s="130" t="str">
        <f t="shared" ca="1" si="219"/>
        <v/>
      </c>
      <c r="G1142" s="130" t="str">
        <f t="shared" ca="1" si="212"/>
        <v/>
      </c>
      <c r="H1142" s="30"/>
      <c r="I1142" s="30"/>
      <c r="J1142" s="31"/>
      <c r="K1142" s="31" t="str">
        <f t="shared" ca="1" si="215"/>
        <v/>
      </c>
      <c r="L1142" s="168" t="str">
        <f t="shared" ca="1" si="216"/>
        <v/>
      </c>
      <c r="M1142" s="169" t="str">
        <f t="shared" ca="1" si="217"/>
        <v/>
      </c>
      <c r="N1142" s="170" t="str">
        <f t="shared" ca="1" si="218"/>
        <v/>
      </c>
    </row>
    <row r="1143" spans="1:14" x14ac:dyDescent="0.25">
      <c r="A1143" s="15">
        <f t="shared" ca="1" si="222"/>
        <v>0</v>
      </c>
      <c r="B1143" s="16">
        <f t="shared" ca="1" si="222"/>
        <v>0</v>
      </c>
      <c r="C1143" s="127" t="str">
        <f t="shared" ca="1" si="213"/>
        <v/>
      </c>
      <c r="D1143" s="17" t="str">
        <f t="shared" ca="1" si="220"/>
        <v/>
      </c>
      <c r="E1143" s="172" t="str">
        <f t="shared" ca="1" si="214"/>
        <v/>
      </c>
      <c r="F1143" s="130" t="str">
        <f t="shared" ca="1" si="219"/>
        <v/>
      </c>
      <c r="G1143" s="130" t="str">
        <f t="shared" ca="1" si="212"/>
        <v/>
      </c>
      <c r="H1143" s="30"/>
      <c r="I1143" s="30"/>
      <c r="J1143" s="31"/>
      <c r="K1143" s="31" t="str">
        <f t="shared" ca="1" si="215"/>
        <v/>
      </c>
      <c r="L1143" s="168" t="str">
        <f t="shared" ca="1" si="216"/>
        <v/>
      </c>
      <c r="M1143" s="169" t="str">
        <f t="shared" ca="1" si="217"/>
        <v/>
      </c>
      <c r="N1143" s="170" t="str">
        <f t="shared" ca="1" si="218"/>
        <v/>
      </c>
    </row>
    <row r="1144" spans="1:14" x14ac:dyDescent="0.25">
      <c r="A1144" s="15">
        <f t="shared" ca="1" si="222"/>
        <v>0</v>
      </c>
      <c r="B1144" s="16">
        <f t="shared" ca="1" si="222"/>
        <v>0</v>
      </c>
      <c r="C1144" s="127" t="str">
        <f t="shared" ca="1" si="213"/>
        <v/>
      </c>
      <c r="D1144" s="17" t="str">
        <f t="shared" ca="1" si="220"/>
        <v/>
      </c>
      <c r="E1144" s="172" t="str">
        <f t="shared" ca="1" si="214"/>
        <v/>
      </c>
      <c r="F1144" s="130" t="str">
        <f t="shared" ca="1" si="219"/>
        <v/>
      </c>
      <c r="G1144" s="130" t="str">
        <f t="shared" ca="1" si="212"/>
        <v/>
      </c>
      <c r="H1144" s="30"/>
      <c r="I1144" s="30"/>
      <c r="J1144" s="31"/>
      <c r="K1144" s="31" t="str">
        <f t="shared" ca="1" si="215"/>
        <v/>
      </c>
      <c r="L1144" s="168" t="str">
        <f t="shared" ca="1" si="216"/>
        <v/>
      </c>
      <c r="M1144" s="169" t="str">
        <f t="shared" ca="1" si="217"/>
        <v/>
      </c>
      <c r="N1144" s="170" t="str">
        <f t="shared" ca="1" si="218"/>
        <v/>
      </c>
    </row>
    <row r="1145" spans="1:14" x14ac:dyDescent="0.25">
      <c r="A1145" s="15">
        <f t="shared" ca="1" si="222"/>
        <v>0</v>
      </c>
      <c r="B1145" s="16">
        <f t="shared" ca="1" si="222"/>
        <v>0</v>
      </c>
      <c r="C1145" s="127" t="str">
        <f t="shared" ca="1" si="213"/>
        <v/>
      </c>
      <c r="D1145" s="17" t="str">
        <f t="shared" ca="1" si="220"/>
        <v/>
      </c>
      <c r="E1145" s="172" t="str">
        <f t="shared" ca="1" si="214"/>
        <v/>
      </c>
      <c r="F1145" s="130" t="str">
        <f t="shared" ca="1" si="219"/>
        <v/>
      </c>
      <c r="G1145" s="130" t="str">
        <f t="shared" ca="1" si="212"/>
        <v/>
      </c>
      <c r="H1145" s="30"/>
      <c r="I1145" s="30"/>
      <c r="J1145" s="31"/>
      <c r="K1145" s="31" t="str">
        <f t="shared" ca="1" si="215"/>
        <v/>
      </c>
      <c r="L1145" s="168" t="str">
        <f t="shared" ca="1" si="216"/>
        <v/>
      </c>
      <c r="M1145" s="169" t="str">
        <f t="shared" ca="1" si="217"/>
        <v/>
      </c>
      <c r="N1145" s="170" t="str">
        <f t="shared" ca="1" si="218"/>
        <v/>
      </c>
    </row>
    <row r="1146" spans="1:14" x14ac:dyDescent="0.25">
      <c r="A1146" s="15">
        <f t="shared" ca="1" si="222"/>
        <v>0</v>
      </c>
      <c r="B1146" s="16">
        <f t="shared" ca="1" si="222"/>
        <v>0</v>
      </c>
      <c r="C1146" s="127" t="str">
        <f t="shared" ca="1" si="213"/>
        <v/>
      </c>
      <c r="D1146" s="17" t="str">
        <f t="shared" ca="1" si="220"/>
        <v/>
      </c>
      <c r="E1146" s="172" t="str">
        <f t="shared" ca="1" si="214"/>
        <v/>
      </c>
      <c r="F1146" s="130" t="str">
        <f t="shared" ca="1" si="219"/>
        <v/>
      </c>
      <c r="G1146" s="130" t="str">
        <f t="shared" ca="1" si="212"/>
        <v/>
      </c>
      <c r="H1146" s="30"/>
      <c r="I1146" s="30"/>
      <c r="J1146" s="31"/>
      <c r="K1146" s="31" t="str">
        <f t="shared" ca="1" si="215"/>
        <v/>
      </c>
      <c r="L1146" s="168" t="str">
        <f t="shared" ca="1" si="216"/>
        <v/>
      </c>
      <c r="M1146" s="169" t="str">
        <f t="shared" ca="1" si="217"/>
        <v/>
      </c>
      <c r="N1146" s="170" t="str">
        <f t="shared" ca="1" si="218"/>
        <v/>
      </c>
    </row>
    <row r="1147" spans="1:14" x14ac:dyDescent="0.25">
      <c r="A1147" s="15">
        <f t="shared" ref="A1147:B1166" ca="1" si="223">INDIRECT(ADDRESS(ROW(),COLUMN(),1,1,exp_user),TRUE)</f>
        <v>0</v>
      </c>
      <c r="B1147" s="16">
        <f t="shared" ca="1" si="223"/>
        <v>0</v>
      </c>
      <c r="C1147" s="127" t="str">
        <f t="shared" ca="1" si="213"/>
        <v/>
      </c>
      <c r="D1147" s="17" t="str">
        <f t="shared" ca="1" si="220"/>
        <v/>
      </c>
      <c r="E1147" s="172" t="str">
        <f t="shared" ca="1" si="214"/>
        <v/>
      </c>
      <c r="F1147" s="130" t="str">
        <f t="shared" ca="1" si="219"/>
        <v/>
      </c>
      <c r="G1147" s="130" t="str">
        <f t="shared" ca="1" si="212"/>
        <v/>
      </c>
      <c r="H1147" s="30"/>
      <c r="I1147" s="30"/>
      <c r="J1147" s="31"/>
      <c r="K1147" s="31" t="str">
        <f t="shared" ca="1" si="215"/>
        <v/>
      </c>
      <c r="L1147" s="168" t="str">
        <f t="shared" ca="1" si="216"/>
        <v/>
      </c>
      <c r="M1147" s="169" t="str">
        <f t="shared" ca="1" si="217"/>
        <v/>
      </c>
      <c r="N1147" s="170" t="str">
        <f t="shared" ca="1" si="218"/>
        <v/>
      </c>
    </row>
    <row r="1148" spans="1:14" x14ac:dyDescent="0.25">
      <c r="A1148" s="15">
        <f t="shared" ca="1" si="223"/>
        <v>0</v>
      </c>
      <c r="B1148" s="16">
        <f t="shared" ca="1" si="223"/>
        <v>0</v>
      </c>
      <c r="C1148" s="127" t="str">
        <f t="shared" ca="1" si="213"/>
        <v/>
      </c>
      <c r="D1148" s="17" t="str">
        <f t="shared" ca="1" si="220"/>
        <v/>
      </c>
      <c r="E1148" s="172" t="str">
        <f t="shared" ca="1" si="214"/>
        <v/>
      </c>
      <c r="F1148" s="130" t="str">
        <f t="shared" ca="1" si="219"/>
        <v/>
      </c>
      <c r="G1148" s="130" t="str">
        <f t="shared" ca="1" si="212"/>
        <v/>
      </c>
      <c r="H1148" s="30"/>
      <c r="I1148" s="30"/>
      <c r="J1148" s="31"/>
      <c r="K1148" s="31" t="str">
        <f t="shared" ca="1" si="215"/>
        <v/>
      </c>
      <c r="L1148" s="168" t="str">
        <f t="shared" ca="1" si="216"/>
        <v/>
      </c>
      <c r="M1148" s="169" t="str">
        <f t="shared" ca="1" si="217"/>
        <v/>
      </c>
      <c r="N1148" s="170" t="str">
        <f t="shared" ca="1" si="218"/>
        <v/>
      </c>
    </row>
    <row r="1149" spans="1:14" x14ac:dyDescent="0.25">
      <c r="A1149" s="15">
        <f t="shared" ca="1" si="223"/>
        <v>0</v>
      </c>
      <c r="B1149" s="16">
        <f t="shared" ca="1" si="223"/>
        <v>0</v>
      </c>
      <c r="C1149" s="127" t="str">
        <f t="shared" ca="1" si="213"/>
        <v/>
      </c>
      <c r="D1149" s="17" t="str">
        <f t="shared" ca="1" si="220"/>
        <v/>
      </c>
      <c r="E1149" s="172" t="str">
        <f t="shared" ca="1" si="214"/>
        <v/>
      </c>
      <c r="F1149" s="130" t="str">
        <f t="shared" ca="1" si="219"/>
        <v/>
      </c>
      <c r="G1149" s="130" t="str">
        <f t="shared" ca="1" si="212"/>
        <v/>
      </c>
      <c r="H1149" s="30"/>
      <c r="I1149" s="30"/>
      <c r="J1149" s="31"/>
      <c r="K1149" s="31" t="str">
        <f t="shared" ca="1" si="215"/>
        <v/>
      </c>
      <c r="L1149" s="168" t="str">
        <f t="shared" ca="1" si="216"/>
        <v/>
      </c>
      <c r="M1149" s="169" t="str">
        <f t="shared" ca="1" si="217"/>
        <v/>
      </c>
      <c r="N1149" s="170" t="str">
        <f t="shared" ca="1" si="218"/>
        <v/>
      </c>
    </row>
    <row r="1150" spans="1:14" x14ac:dyDescent="0.25">
      <c r="A1150" s="15">
        <f t="shared" ca="1" si="223"/>
        <v>0</v>
      </c>
      <c r="B1150" s="16">
        <f t="shared" ca="1" si="223"/>
        <v>0</v>
      </c>
      <c r="C1150" s="127" t="str">
        <f t="shared" ca="1" si="213"/>
        <v/>
      </c>
      <c r="D1150" s="17" t="str">
        <f t="shared" ca="1" si="220"/>
        <v/>
      </c>
      <c r="E1150" s="172" t="str">
        <f t="shared" ca="1" si="214"/>
        <v/>
      </c>
      <c r="F1150" s="130" t="str">
        <f t="shared" ca="1" si="219"/>
        <v/>
      </c>
      <c r="G1150" s="130" t="str">
        <f t="shared" ca="1" si="212"/>
        <v/>
      </c>
      <c r="H1150" s="30"/>
      <c r="I1150" s="30"/>
      <c r="J1150" s="31"/>
      <c r="K1150" s="31" t="str">
        <f t="shared" ca="1" si="215"/>
        <v/>
      </c>
      <c r="L1150" s="168" t="str">
        <f t="shared" ca="1" si="216"/>
        <v/>
      </c>
      <c r="M1150" s="169" t="str">
        <f t="shared" ca="1" si="217"/>
        <v/>
      </c>
      <c r="N1150" s="170" t="str">
        <f t="shared" ca="1" si="218"/>
        <v/>
      </c>
    </row>
    <row r="1151" spans="1:14" x14ac:dyDescent="0.25">
      <c r="A1151" s="15">
        <f t="shared" ca="1" si="223"/>
        <v>0</v>
      </c>
      <c r="B1151" s="16">
        <f t="shared" ca="1" si="223"/>
        <v>0</v>
      </c>
      <c r="C1151" s="127" t="str">
        <f t="shared" ca="1" si="213"/>
        <v/>
      </c>
      <c r="D1151" s="17" t="str">
        <f t="shared" ca="1" si="220"/>
        <v/>
      </c>
      <c r="E1151" s="172" t="str">
        <f t="shared" ca="1" si="214"/>
        <v/>
      </c>
      <c r="F1151" s="130" t="str">
        <f t="shared" ca="1" si="219"/>
        <v/>
      </c>
      <c r="G1151" s="130" t="str">
        <f t="shared" ca="1" si="212"/>
        <v/>
      </c>
      <c r="H1151" s="30"/>
      <c r="I1151" s="30"/>
      <c r="J1151" s="31"/>
      <c r="K1151" s="31" t="str">
        <f t="shared" ca="1" si="215"/>
        <v/>
      </c>
      <c r="L1151" s="168" t="str">
        <f t="shared" ca="1" si="216"/>
        <v/>
      </c>
      <c r="M1151" s="169" t="str">
        <f t="shared" ca="1" si="217"/>
        <v/>
      </c>
      <c r="N1151" s="170" t="str">
        <f t="shared" ca="1" si="218"/>
        <v/>
      </c>
    </row>
    <row r="1152" spans="1:14" x14ac:dyDescent="0.25">
      <c r="A1152" s="15">
        <f t="shared" ca="1" si="223"/>
        <v>0</v>
      </c>
      <c r="B1152" s="16">
        <f t="shared" ca="1" si="223"/>
        <v>0</v>
      </c>
      <c r="C1152" s="127" t="str">
        <f t="shared" ca="1" si="213"/>
        <v/>
      </c>
      <c r="D1152" s="17" t="str">
        <f t="shared" ca="1" si="220"/>
        <v/>
      </c>
      <c r="E1152" s="172" t="str">
        <f t="shared" ca="1" si="214"/>
        <v/>
      </c>
      <c r="F1152" s="130" t="str">
        <f t="shared" ca="1" si="219"/>
        <v/>
      </c>
      <c r="G1152" s="130" t="str">
        <f t="shared" ca="1" si="212"/>
        <v/>
      </c>
      <c r="H1152" s="30"/>
      <c r="I1152" s="30"/>
      <c r="J1152" s="31"/>
      <c r="K1152" s="31" t="str">
        <f t="shared" ca="1" si="215"/>
        <v/>
      </c>
      <c r="L1152" s="168" t="str">
        <f t="shared" ca="1" si="216"/>
        <v/>
      </c>
      <c r="M1152" s="169" t="str">
        <f t="shared" ca="1" si="217"/>
        <v/>
      </c>
      <c r="N1152" s="170" t="str">
        <f t="shared" ca="1" si="218"/>
        <v/>
      </c>
    </row>
    <row r="1153" spans="1:14" x14ac:dyDescent="0.25">
      <c r="A1153" s="15">
        <f t="shared" ca="1" si="223"/>
        <v>0</v>
      </c>
      <c r="B1153" s="16">
        <f t="shared" ca="1" si="223"/>
        <v>0</v>
      </c>
      <c r="C1153" s="127" t="str">
        <f t="shared" ca="1" si="213"/>
        <v/>
      </c>
      <c r="D1153" s="17" t="str">
        <f t="shared" ca="1" si="220"/>
        <v/>
      </c>
      <c r="E1153" s="172" t="str">
        <f t="shared" ca="1" si="214"/>
        <v/>
      </c>
      <c r="F1153" s="130" t="str">
        <f t="shared" ca="1" si="219"/>
        <v/>
      </c>
      <c r="G1153" s="130" t="str">
        <f t="shared" ca="1" si="212"/>
        <v/>
      </c>
      <c r="H1153" s="30"/>
      <c r="I1153" s="30"/>
      <c r="J1153" s="31"/>
      <c r="K1153" s="31" t="str">
        <f t="shared" ca="1" si="215"/>
        <v/>
      </c>
      <c r="L1153" s="168" t="str">
        <f t="shared" ca="1" si="216"/>
        <v/>
      </c>
      <c r="M1153" s="169" t="str">
        <f t="shared" ca="1" si="217"/>
        <v/>
      </c>
      <c r="N1153" s="170" t="str">
        <f t="shared" ca="1" si="218"/>
        <v/>
      </c>
    </row>
    <row r="1154" spans="1:14" x14ac:dyDescent="0.25">
      <c r="A1154" s="15">
        <f t="shared" ca="1" si="223"/>
        <v>0</v>
      </c>
      <c r="B1154" s="16">
        <f t="shared" ca="1" si="223"/>
        <v>0</v>
      </c>
      <c r="C1154" s="127" t="str">
        <f t="shared" ca="1" si="213"/>
        <v/>
      </c>
      <c r="D1154" s="17" t="str">
        <f t="shared" ca="1" si="220"/>
        <v/>
      </c>
      <c r="E1154" s="172" t="str">
        <f t="shared" ca="1" si="214"/>
        <v/>
      </c>
      <c r="F1154" s="130" t="str">
        <f t="shared" ca="1" si="219"/>
        <v/>
      </c>
      <c r="G1154" s="130" t="str">
        <f t="shared" ca="1" si="212"/>
        <v/>
      </c>
      <c r="H1154" s="30"/>
      <c r="I1154" s="30"/>
      <c r="J1154" s="31"/>
      <c r="K1154" s="31" t="str">
        <f t="shared" ca="1" si="215"/>
        <v/>
      </c>
      <c r="L1154" s="168" t="str">
        <f t="shared" ca="1" si="216"/>
        <v/>
      </c>
      <c r="M1154" s="169" t="str">
        <f t="shared" ca="1" si="217"/>
        <v/>
      </c>
      <c r="N1154" s="170" t="str">
        <f t="shared" ca="1" si="218"/>
        <v/>
      </c>
    </row>
    <row r="1155" spans="1:14" x14ac:dyDescent="0.25">
      <c r="A1155" s="15">
        <f t="shared" ca="1" si="223"/>
        <v>0</v>
      </c>
      <c r="B1155" s="16">
        <f t="shared" ca="1" si="223"/>
        <v>0</v>
      </c>
      <c r="C1155" s="127" t="str">
        <f t="shared" ca="1" si="213"/>
        <v/>
      </c>
      <c r="D1155" s="17" t="str">
        <f t="shared" ca="1" si="220"/>
        <v/>
      </c>
      <c r="E1155" s="172" t="str">
        <f t="shared" ca="1" si="214"/>
        <v/>
      </c>
      <c r="F1155" s="130" t="str">
        <f t="shared" ca="1" si="219"/>
        <v/>
      </c>
      <c r="G1155" s="130" t="str">
        <f t="shared" ca="1" si="212"/>
        <v/>
      </c>
      <c r="H1155" s="30"/>
      <c r="I1155" s="30"/>
      <c r="J1155" s="31"/>
      <c r="K1155" s="31" t="str">
        <f t="shared" ca="1" si="215"/>
        <v/>
      </c>
      <c r="L1155" s="168" t="str">
        <f t="shared" ca="1" si="216"/>
        <v/>
      </c>
      <c r="M1155" s="169" t="str">
        <f t="shared" ca="1" si="217"/>
        <v/>
      </c>
      <c r="N1155" s="170" t="str">
        <f t="shared" ca="1" si="218"/>
        <v/>
      </c>
    </row>
    <row r="1156" spans="1:14" x14ac:dyDescent="0.25">
      <c r="A1156" s="15">
        <f t="shared" ca="1" si="223"/>
        <v>0</v>
      </c>
      <c r="B1156" s="16">
        <f t="shared" ca="1" si="223"/>
        <v>0</v>
      </c>
      <c r="C1156" s="127" t="str">
        <f t="shared" ca="1" si="213"/>
        <v/>
      </c>
      <c r="D1156" s="17" t="str">
        <f t="shared" ca="1" si="220"/>
        <v/>
      </c>
      <c r="E1156" s="172" t="str">
        <f t="shared" ca="1" si="214"/>
        <v/>
      </c>
      <c r="F1156" s="130" t="str">
        <f t="shared" ca="1" si="219"/>
        <v/>
      </c>
      <c r="G1156" s="130" t="str">
        <f t="shared" ca="1" si="212"/>
        <v/>
      </c>
      <c r="H1156" s="30"/>
      <c r="I1156" s="30"/>
      <c r="J1156" s="31"/>
      <c r="K1156" s="31" t="str">
        <f t="shared" ca="1" si="215"/>
        <v/>
      </c>
      <c r="L1156" s="168" t="str">
        <f t="shared" ca="1" si="216"/>
        <v/>
      </c>
      <c r="M1156" s="169" t="str">
        <f t="shared" ca="1" si="217"/>
        <v/>
      </c>
      <c r="N1156" s="170" t="str">
        <f t="shared" ca="1" si="218"/>
        <v/>
      </c>
    </row>
    <row r="1157" spans="1:14" x14ac:dyDescent="0.25">
      <c r="A1157" s="15">
        <f t="shared" ca="1" si="223"/>
        <v>0</v>
      </c>
      <c r="B1157" s="16">
        <f t="shared" ca="1" si="223"/>
        <v>0</v>
      </c>
      <c r="C1157" s="127" t="str">
        <f t="shared" ca="1" si="213"/>
        <v/>
      </c>
      <c r="D1157" s="17" t="str">
        <f t="shared" ca="1" si="220"/>
        <v/>
      </c>
      <c r="E1157" s="172" t="str">
        <f t="shared" ca="1" si="214"/>
        <v/>
      </c>
      <c r="F1157" s="130" t="str">
        <f t="shared" ca="1" si="219"/>
        <v/>
      </c>
      <c r="G1157" s="130" t="str">
        <f t="shared" ca="1" si="212"/>
        <v/>
      </c>
      <c r="H1157" s="30"/>
      <c r="I1157" s="30"/>
      <c r="J1157" s="31"/>
      <c r="K1157" s="31" t="str">
        <f t="shared" ca="1" si="215"/>
        <v/>
      </c>
      <c r="L1157" s="168" t="str">
        <f t="shared" ca="1" si="216"/>
        <v/>
      </c>
      <c r="M1157" s="169" t="str">
        <f t="shared" ca="1" si="217"/>
        <v/>
      </c>
      <c r="N1157" s="170" t="str">
        <f t="shared" ca="1" si="218"/>
        <v/>
      </c>
    </row>
    <row r="1158" spans="1:14" x14ac:dyDescent="0.25">
      <c r="A1158" s="15">
        <f t="shared" ca="1" si="223"/>
        <v>0</v>
      </c>
      <c r="B1158" s="16">
        <f t="shared" ca="1" si="223"/>
        <v>0</v>
      </c>
      <c r="C1158" s="127" t="str">
        <f t="shared" ca="1" si="213"/>
        <v/>
      </c>
      <c r="D1158" s="17" t="str">
        <f t="shared" ca="1" si="220"/>
        <v/>
      </c>
      <c r="E1158" s="172" t="str">
        <f t="shared" ca="1" si="214"/>
        <v/>
      </c>
      <c r="F1158" s="130" t="str">
        <f t="shared" ca="1" si="219"/>
        <v/>
      </c>
      <c r="G1158" s="130" t="str">
        <f t="shared" ref="G1158:G1221" ca="1" si="224">IF(A1158&lt;&gt;0,CONCATENATE(A1158,IF(B1158=0,"",B1158)),"")</f>
        <v/>
      </c>
      <c r="H1158" s="30"/>
      <c r="I1158" s="30"/>
      <c r="J1158" s="31"/>
      <c r="K1158" s="31" t="str">
        <f t="shared" ca="1" si="215"/>
        <v/>
      </c>
      <c r="L1158" s="168" t="str">
        <f t="shared" ca="1" si="216"/>
        <v/>
      </c>
      <c r="M1158" s="169" t="str">
        <f t="shared" ca="1" si="217"/>
        <v/>
      </c>
      <c r="N1158" s="170" t="str">
        <f t="shared" ca="1" si="218"/>
        <v/>
      </c>
    </row>
    <row r="1159" spans="1:14" x14ac:dyDescent="0.25">
      <c r="A1159" s="15">
        <f t="shared" ca="1" si="223"/>
        <v>0</v>
      </c>
      <c r="B1159" s="16">
        <f t="shared" ca="1" si="223"/>
        <v>0</v>
      </c>
      <c r="C1159" s="127" t="str">
        <f t="shared" ref="C1159:C1222" ca="1" si="225">IF(A1159=0,"",IF(H1159&lt;&gt;"",H1159,IF(K1159=not,not,IF(L1159=not,not,IF(AND(M1159&lt;&gt;0,M1159&lt;&gt;"",M1159&lt;&gt;not),IF(NOT(ISERROR(FIND("/",M1159,1))),LEFT(M1159,FIND("/",M1159,1)-1),M1159),IF(NOT(ISERROR(FIND("/",N1159,1))),LEFT(N1159,FIND("/",N1159,1)-1),N1159))))))</f>
        <v/>
      </c>
      <c r="D1159" s="17" t="str">
        <f t="shared" ca="1" si="220"/>
        <v/>
      </c>
      <c r="E1159" s="172" t="str">
        <f t="shared" ref="E1159:E1222" ca="1" si="226">IF(AND(C1159&lt;&gt;"",C1159&lt;&gt;not,C1159&lt;&gt;0),HYPERLINK(CONCATENATE(link4x0,IFERROR(VLOOKUP(C1159,Entity,2,FALSE),""),link_Entity,LOWER(C1159),".htm"),"&gt;&gt;"),"")</f>
        <v/>
      </c>
      <c r="F1159" s="130" t="str">
        <f t="shared" ca="1" si="219"/>
        <v/>
      </c>
      <c r="G1159" s="130" t="str">
        <f t="shared" ca="1" si="224"/>
        <v/>
      </c>
      <c r="H1159" s="30"/>
      <c r="I1159" s="30"/>
      <c r="J1159" s="31"/>
      <c r="K1159" s="31" t="str">
        <f t="shared" ref="K1159:K1222" ca="1" si="227">IF(AND(K1158=not,A1159=A1158),not,IF(J1159=not,not,""))</f>
        <v/>
      </c>
      <c r="L1159" s="168" t="str">
        <f t="shared" ref="L1159:L1222" ca="1" si="228">IFERROR(VLOOKUP(A1159,exp_pre_sel,HLOOKUP(pre_sel_cat,exp_pre_sel,2,FALSE),FALSE),"")</f>
        <v/>
      </c>
      <c r="M1159" s="169" t="str">
        <f t="shared" ref="M1159:M1222" ca="1" si="229">IFERROR(CONCATENATE(VLOOKUP($G1159,Export_DRS,4,FALSE),IF(VLOOKUP($G1159,Export_DRS,5,FALSE)&lt;&gt;"",CONCATENATE("/",VLOOKUP($G1159,Export_DRS,5,FALSE)),"")),IF(AND(Export_DRS_andSub=yes,$A1159=$A1158),IF(M1158=0,VLOOKUP(A1159,A:N,10,FALSE),M1158),""))</f>
        <v/>
      </c>
      <c r="N1159" s="170" t="str">
        <f t="shared" ref="N1159:N1222" ca="1" si="230">IFERROR(CONCATENATE(VLOOKUP($G1159,Export_AIA,4,FALSE),IF(VLOOKUP($G1159,Export_AIA,5,FALSE)&lt;&gt;"",CONCATENATE("/",VLOOKUP($G1159,Export_AIA,5,FALSE)),"")),IF(AND(Export_AIA_andSub=yes,$A1159=$A1158),IF(N1158=0,VLOOKUP(A1159,A:N,10,FALSE),N1158),""))</f>
        <v/>
      </c>
    </row>
    <row r="1160" spans="1:14" x14ac:dyDescent="0.25">
      <c r="A1160" s="15">
        <f t="shared" ca="1" si="223"/>
        <v>0</v>
      </c>
      <c r="B1160" s="16">
        <f t="shared" ca="1" si="223"/>
        <v>0</v>
      </c>
      <c r="C1160" s="127" t="str">
        <f t="shared" ca="1" si="225"/>
        <v/>
      </c>
      <c r="D1160" s="17" t="str">
        <f t="shared" ca="1" si="220"/>
        <v/>
      </c>
      <c r="E1160" s="172" t="str">
        <f t="shared" ca="1" si="226"/>
        <v/>
      </c>
      <c r="F1160" s="130" t="str">
        <f t="shared" ref="F1160:F1223" ca="1" si="231">CONCATENATE(C1160,IF(D1160&lt;&gt;"",CONCATENATE("/",D1160),""),"")</f>
        <v/>
      </c>
      <c r="G1160" s="130" t="str">
        <f t="shared" ca="1" si="224"/>
        <v/>
      </c>
      <c r="H1160" s="30"/>
      <c r="I1160" s="30"/>
      <c r="J1160" s="31"/>
      <c r="K1160" s="31" t="str">
        <f t="shared" ca="1" si="227"/>
        <v/>
      </c>
      <c r="L1160" s="168" t="str">
        <f t="shared" ca="1" si="228"/>
        <v/>
      </c>
      <c r="M1160" s="169" t="str">
        <f t="shared" ca="1" si="229"/>
        <v/>
      </c>
      <c r="N1160" s="170" t="str">
        <f t="shared" ca="1" si="230"/>
        <v/>
      </c>
    </row>
    <row r="1161" spans="1:14" x14ac:dyDescent="0.25">
      <c r="A1161" s="15">
        <f t="shared" ca="1" si="223"/>
        <v>0</v>
      </c>
      <c r="B1161" s="16">
        <f t="shared" ca="1" si="223"/>
        <v>0</v>
      </c>
      <c r="C1161" s="127" t="str">
        <f t="shared" ca="1" si="225"/>
        <v/>
      </c>
      <c r="D1161" s="17" t="str">
        <f t="shared" ref="D1161:D1224" ca="1" si="232">IF(I1161&lt;&gt;"",I1161,IF(NOT(ISERROR(FIND("/",M1161,1))),RIGHT(M1161,LEN(M1161)-FIND("/",M1161,1)),IF(AND(M1161="",NOT(ISERROR(FIND("/",N1161,1)))),RIGHT(N1161,LEN(N1161)-FIND("/",N1161,1)),"")))</f>
        <v/>
      </c>
      <c r="E1161" s="172" t="str">
        <f t="shared" ca="1" si="226"/>
        <v/>
      </c>
      <c r="F1161" s="130" t="str">
        <f t="shared" ca="1" si="231"/>
        <v/>
      </c>
      <c r="G1161" s="130" t="str">
        <f t="shared" ca="1" si="224"/>
        <v/>
      </c>
      <c r="H1161" s="30"/>
      <c r="I1161" s="30"/>
      <c r="J1161" s="31"/>
      <c r="K1161" s="31" t="str">
        <f t="shared" ca="1" si="227"/>
        <v/>
      </c>
      <c r="L1161" s="168" t="str">
        <f t="shared" ca="1" si="228"/>
        <v/>
      </c>
      <c r="M1161" s="169" t="str">
        <f t="shared" ca="1" si="229"/>
        <v/>
      </c>
      <c r="N1161" s="170" t="str">
        <f t="shared" ca="1" si="230"/>
        <v/>
      </c>
    </row>
    <row r="1162" spans="1:14" x14ac:dyDescent="0.25">
      <c r="A1162" s="15">
        <f t="shared" ca="1" si="223"/>
        <v>0</v>
      </c>
      <c r="B1162" s="16">
        <f t="shared" ca="1" si="223"/>
        <v>0</v>
      </c>
      <c r="C1162" s="127" t="str">
        <f t="shared" ca="1" si="225"/>
        <v/>
      </c>
      <c r="D1162" s="17" t="str">
        <f t="shared" ca="1" si="232"/>
        <v/>
      </c>
      <c r="E1162" s="172" t="str">
        <f t="shared" ca="1" si="226"/>
        <v/>
      </c>
      <c r="F1162" s="130" t="str">
        <f t="shared" ca="1" si="231"/>
        <v/>
      </c>
      <c r="G1162" s="130" t="str">
        <f t="shared" ca="1" si="224"/>
        <v/>
      </c>
      <c r="H1162" s="30"/>
      <c r="I1162" s="30"/>
      <c r="J1162" s="31"/>
      <c r="K1162" s="31" t="str">
        <f t="shared" ca="1" si="227"/>
        <v/>
      </c>
      <c r="L1162" s="168" t="str">
        <f t="shared" ca="1" si="228"/>
        <v/>
      </c>
      <c r="M1162" s="169" t="str">
        <f t="shared" ca="1" si="229"/>
        <v/>
      </c>
      <c r="N1162" s="170" t="str">
        <f t="shared" ca="1" si="230"/>
        <v/>
      </c>
    </row>
    <row r="1163" spans="1:14" x14ac:dyDescent="0.25">
      <c r="A1163" s="15">
        <f t="shared" ca="1" si="223"/>
        <v>0</v>
      </c>
      <c r="B1163" s="16">
        <f t="shared" ca="1" si="223"/>
        <v>0</v>
      </c>
      <c r="C1163" s="127" t="str">
        <f t="shared" ca="1" si="225"/>
        <v/>
      </c>
      <c r="D1163" s="17" t="str">
        <f t="shared" ca="1" si="232"/>
        <v/>
      </c>
      <c r="E1163" s="172" t="str">
        <f t="shared" ca="1" si="226"/>
        <v/>
      </c>
      <c r="F1163" s="130" t="str">
        <f t="shared" ca="1" si="231"/>
        <v/>
      </c>
      <c r="G1163" s="130" t="str">
        <f t="shared" ca="1" si="224"/>
        <v/>
      </c>
      <c r="H1163" s="30"/>
      <c r="I1163" s="30"/>
      <c r="J1163" s="31"/>
      <c r="K1163" s="31" t="str">
        <f t="shared" ca="1" si="227"/>
        <v/>
      </c>
      <c r="L1163" s="168" t="str">
        <f t="shared" ca="1" si="228"/>
        <v/>
      </c>
      <c r="M1163" s="169" t="str">
        <f t="shared" ca="1" si="229"/>
        <v/>
      </c>
      <c r="N1163" s="170" t="str">
        <f t="shared" ca="1" si="230"/>
        <v/>
      </c>
    </row>
    <row r="1164" spans="1:14" x14ac:dyDescent="0.25">
      <c r="A1164" s="15">
        <f t="shared" ca="1" si="223"/>
        <v>0</v>
      </c>
      <c r="B1164" s="16">
        <f t="shared" ca="1" si="223"/>
        <v>0</v>
      </c>
      <c r="C1164" s="127" t="str">
        <f t="shared" ca="1" si="225"/>
        <v/>
      </c>
      <c r="D1164" s="17" t="str">
        <f t="shared" ca="1" si="232"/>
        <v/>
      </c>
      <c r="E1164" s="172" t="str">
        <f t="shared" ca="1" si="226"/>
        <v/>
      </c>
      <c r="F1164" s="130" t="str">
        <f t="shared" ca="1" si="231"/>
        <v/>
      </c>
      <c r="G1164" s="130" t="str">
        <f t="shared" ca="1" si="224"/>
        <v/>
      </c>
      <c r="H1164" s="30"/>
      <c r="I1164" s="30"/>
      <c r="J1164" s="31"/>
      <c r="K1164" s="31" t="str">
        <f t="shared" ca="1" si="227"/>
        <v/>
      </c>
      <c r="L1164" s="168" t="str">
        <f t="shared" ca="1" si="228"/>
        <v/>
      </c>
      <c r="M1164" s="169" t="str">
        <f t="shared" ca="1" si="229"/>
        <v/>
      </c>
      <c r="N1164" s="170" t="str">
        <f t="shared" ca="1" si="230"/>
        <v/>
      </c>
    </row>
    <row r="1165" spans="1:14" x14ac:dyDescent="0.25">
      <c r="A1165" s="15">
        <f t="shared" ca="1" si="223"/>
        <v>0</v>
      </c>
      <c r="B1165" s="16">
        <f t="shared" ca="1" si="223"/>
        <v>0</v>
      </c>
      <c r="C1165" s="127" t="str">
        <f t="shared" ca="1" si="225"/>
        <v/>
      </c>
      <c r="D1165" s="17" t="str">
        <f t="shared" ca="1" si="232"/>
        <v/>
      </c>
      <c r="E1165" s="172" t="str">
        <f t="shared" ca="1" si="226"/>
        <v/>
      </c>
      <c r="F1165" s="130" t="str">
        <f t="shared" ca="1" si="231"/>
        <v/>
      </c>
      <c r="G1165" s="130" t="str">
        <f t="shared" ca="1" si="224"/>
        <v/>
      </c>
      <c r="H1165" s="30"/>
      <c r="I1165" s="30"/>
      <c r="J1165" s="31"/>
      <c r="K1165" s="31" t="str">
        <f t="shared" ca="1" si="227"/>
        <v/>
      </c>
      <c r="L1165" s="168" t="str">
        <f t="shared" ca="1" si="228"/>
        <v/>
      </c>
      <c r="M1165" s="169" t="str">
        <f t="shared" ca="1" si="229"/>
        <v/>
      </c>
      <c r="N1165" s="170" t="str">
        <f t="shared" ca="1" si="230"/>
        <v/>
      </c>
    </row>
    <row r="1166" spans="1:14" x14ac:dyDescent="0.25">
      <c r="A1166" s="15">
        <f t="shared" ca="1" si="223"/>
        <v>0</v>
      </c>
      <c r="B1166" s="16">
        <f t="shared" ca="1" si="223"/>
        <v>0</v>
      </c>
      <c r="C1166" s="127" t="str">
        <f t="shared" ca="1" si="225"/>
        <v/>
      </c>
      <c r="D1166" s="17" t="str">
        <f t="shared" ca="1" si="232"/>
        <v/>
      </c>
      <c r="E1166" s="172" t="str">
        <f t="shared" ca="1" si="226"/>
        <v/>
      </c>
      <c r="F1166" s="130" t="str">
        <f t="shared" ca="1" si="231"/>
        <v/>
      </c>
      <c r="G1166" s="130" t="str">
        <f t="shared" ca="1" si="224"/>
        <v/>
      </c>
      <c r="H1166" s="30"/>
      <c r="I1166" s="30"/>
      <c r="J1166" s="31"/>
      <c r="K1166" s="31" t="str">
        <f t="shared" ca="1" si="227"/>
        <v/>
      </c>
      <c r="L1166" s="168" t="str">
        <f t="shared" ca="1" si="228"/>
        <v/>
      </c>
      <c r="M1166" s="169" t="str">
        <f t="shared" ca="1" si="229"/>
        <v/>
      </c>
      <c r="N1166" s="170" t="str">
        <f t="shared" ca="1" si="230"/>
        <v/>
      </c>
    </row>
    <row r="1167" spans="1:14" x14ac:dyDescent="0.25">
      <c r="A1167" s="15">
        <f t="shared" ref="A1167:B1186" ca="1" si="233">INDIRECT(ADDRESS(ROW(),COLUMN(),1,1,exp_user),TRUE)</f>
        <v>0</v>
      </c>
      <c r="B1167" s="16">
        <f t="shared" ca="1" si="233"/>
        <v>0</v>
      </c>
      <c r="C1167" s="127" t="str">
        <f t="shared" ca="1" si="225"/>
        <v/>
      </c>
      <c r="D1167" s="17" t="str">
        <f t="shared" ca="1" si="232"/>
        <v/>
      </c>
      <c r="E1167" s="172" t="str">
        <f t="shared" ca="1" si="226"/>
        <v/>
      </c>
      <c r="F1167" s="130" t="str">
        <f t="shared" ca="1" si="231"/>
        <v/>
      </c>
      <c r="G1167" s="130" t="str">
        <f t="shared" ca="1" si="224"/>
        <v/>
      </c>
      <c r="H1167" s="30"/>
      <c r="I1167" s="30"/>
      <c r="J1167" s="31"/>
      <c r="K1167" s="31" t="str">
        <f t="shared" ca="1" si="227"/>
        <v/>
      </c>
      <c r="L1167" s="168" t="str">
        <f t="shared" ca="1" si="228"/>
        <v/>
      </c>
      <c r="M1167" s="169" t="str">
        <f t="shared" ca="1" si="229"/>
        <v/>
      </c>
      <c r="N1167" s="170" t="str">
        <f t="shared" ca="1" si="230"/>
        <v/>
      </c>
    </row>
    <row r="1168" spans="1:14" x14ac:dyDescent="0.25">
      <c r="A1168" s="15">
        <f t="shared" ca="1" si="233"/>
        <v>0</v>
      </c>
      <c r="B1168" s="16">
        <f t="shared" ca="1" si="233"/>
        <v>0</v>
      </c>
      <c r="C1168" s="127" t="str">
        <f t="shared" ca="1" si="225"/>
        <v/>
      </c>
      <c r="D1168" s="17" t="str">
        <f t="shared" ca="1" si="232"/>
        <v/>
      </c>
      <c r="E1168" s="172" t="str">
        <f t="shared" ca="1" si="226"/>
        <v/>
      </c>
      <c r="F1168" s="130" t="str">
        <f t="shared" ca="1" si="231"/>
        <v/>
      </c>
      <c r="G1168" s="130" t="str">
        <f t="shared" ca="1" si="224"/>
        <v/>
      </c>
      <c r="H1168" s="30"/>
      <c r="I1168" s="30"/>
      <c r="J1168" s="31"/>
      <c r="K1168" s="31" t="str">
        <f t="shared" ca="1" si="227"/>
        <v/>
      </c>
      <c r="L1168" s="168" t="str">
        <f t="shared" ca="1" si="228"/>
        <v/>
      </c>
      <c r="M1168" s="169" t="str">
        <f t="shared" ca="1" si="229"/>
        <v/>
      </c>
      <c r="N1168" s="170" t="str">
        <f t="shared" ca="1" si="230"/>
        <v/>
      </c>
    </row>
    <row r="1169" spans="1:14" x14ac:dyDescent="0.25">
      <c r="A1169" s="15">
        <f t="shared" ca="1" si="233"/>
        <v>0</v>
      </c>
      <c r="B1169" s="16">
        <f t="shared" ca="1" si="233"/>
        <v>0</v>
      </c>
      <c r="C1169" s="127" t="str">
        <f t="shared" ca="1" si="225"/>
        <v/>
      </c>
      <c r="D1169" s="17" t="str">
        <f t="shared" ca="1" si="232"/>
        <v/>
      </c>
      <c r="E1169" s="172" t="str">
        <f t="shared" ca="1" si="226"/>
        <v/>
      </c>
      <c r="F1169" s="130" t="str">
        <f t="shared" ca="1" si="231"/>
        <v/>
      </c>
      <c r="G1169" s="130" t="str">
        <f t="shared" ca="1" si="224"/>
        <v/>
      </c>
      <c r="H1169" s="30"/>
      <c r="I1169" s="30"/>
      <c r="J1169" s="31"/>
      <c r="K1169" s="31" t="str">
        <f t="shared" ca="1" si="227"/>
        <v/>
      </c>
      <c r="L1169" s="168" t="str">
        <f t="shared" ca="1" si="228"/>
        <v/>
      </c>
      <c r="M1169" s="169" t="str">
        <f t="shared" ca="1" si="229"/>
        <v/>
      </c>
      <c r="N1169" s="170" t="str">
        <f t="shared" ca="1" si="230"/>
        <v/>
      </c>
    </row>
    <row r="1170" spans="1:14" x14ac:dyDescent="0.25">
      <c r="A1170" s="15">
        <f t="shared" ca="1" si="233"/>
        <v>0</v>
      </c>
      <c r="B1170" s="16">
        <f t="shared" ca="1" si="233"/>
        <v>0</v>
      </c>
      <c r="C1170" s="127" t="str">
        <f t="shared" ca="1" si="225"/>
        <v/>
      </c>
      <c r="D1170" s="17" t="str">
        <f t="shared" ca="1" si="232"/>
        <v/>
      </c>
      <c r="E1170" s="172" t="str">
        <f t="shared" ca="1" si="226"/>
        <v/>
      </c>
      <c r="F1170" s="130" t="str">
        <f t="shared" ca="1" si="231"/>
        <v/>
      </c>
      <c r="G1170" s="130" t="str">
        <f t="shared" ca="1" si="224"/>
        <v/>
      </c>
      <c r="H1170" s="30"/>
      <c r="I1170" s="30"/>
      <c r="J1170" s="31"/>
      <c r="K1170" s="31" t="str">
        <f t="shared" ca="1" si="227"/>
        <v/>
      </c>
      <c r="L1170" s="168" t="str">
        <f t="shared" ca="1" si="228"/>
        <v/>
      </c>
      <c r="M1170" s="169" t="str">
        <f t="shared" ca="1" si="229"/>
        <v/>
      </c>
      <c r="N1170" s="170" t="str">
        <f t="shared" ca="1" si="230"/>
        <v/>
      </c>
    </row>
    <row r="1171" spans="1:14" x14ac:dyDescent="0.25">
      <c r="A1171" s="15">
        <f t="shared" ca="1" si="233"/>
        <v>0</v>
      </c>
      <c r="B1171" s="16">
        <f t="shared" ca="1" si="233"/>
        <v>0</v>
      </c>
      <c r="C1171" s="127" t="str">
        <f t="shared" ca="1" si="225"/>
        <v/>
      </c>
      <c r="D1171" s="17" t="str">
        <f t="shared" ca="1" si="232"/>
        <v/>
      </c>
      <c r="E1171" s="172" t="str">
        <f t="shared" ca="1" si="226"/>
        <v/>
      </c>
      <c r="F1171" s="130" t="str">
        <f t="shared" ca="1" si="231"/>
        <v/>
      </c>
      <c r="G1171" s="130" t="str">
        <f t="shared" ca="1" si="224"/>
        <v/>
      </c>
      <c r="H1171" s="30"/>
      <c r="I1171" s="30"/>
      <c r="J1171" s="31"/>
      <c r="K1171" s="31" t="str">
        <f t="shared" ca="1" si="227"/>
        <v/>
      </c>
      <c r="L1171" s="168" t="str">
        <f t="shared" ca="1" si="228"/>
        <v/>
      </c>
      <c r="M1171" s="169" t="str">
        <f t="shared" ca="1" si="229"/>
        <v/>
      </c>
      <c r="N1171" s="170" t="str">
        <f t="shared" ca="1" si="230"/>
        <v/>
      </c>
    </row>
    <row r="1172" spans="1:14" x14ac:dyDescent="0.25">
      <c r="A1172" s="15">
        <f t="shared" ca="1" si="233"/>
        <v>0</v>
      </c>
      <c r="B1172" s="16">
        <f t="shared" ca="1" si="233"/>
        <v>0</v>
      </c>
      <c r="C1172" s="127" t="str">
        <f t="shared" ca="1" si="225"/>
        <v/>
      </c>
      <c r="D1172" s="17" t="str">
        <f t="shared" ca="1" si="232"/>
        <v/>
      </c>
      <c r="E1172" s="172" t="str">
        <f t="shared" ca="1" si="226"/>
        <v/>
      </c>
      <c r="F1172" s="130" t="str">
        <f t="shared" ca="1" si="231"/>
        <v/>
      </c>
      <c r="G1172" s="130" t="str">
        <f t="shared" ca="1" si="224"/>
        <v/>
      </c>
      <c r="H1172" s="30"/>
      <c r="I1172" s="30"/>
      <c r="J1172" s="31"/>
      <c r="K1172" s="31" t="str">
        <f t="shared" ca="1" si="227"/>
        <v/>
      </c>
      <c r="L1172" s="168" t="str">
        <f t="shared" ca="1" si="228"/>
        <v/>
      </c>
      <c r="M1172" s="169" t="str">
        <f t="shared" ca="1" si="229"/>
        <v/>
      </c>
      <c r="N1172" s="170" t="str">
        <f t="shared" ca="1" si="230"/>
        <v/>
      </c>
    </row>
    <row r="1173" spans="1:14" x14ac:dyDescent="0.25">
      <c r="A1173" s="15">
        <f t="shared" ca="1" si="233"/>
        <v>0</v>
      </c>
      <c r="B1173" s="16">
        <f t="shared" ca="1" si="233"/>
        <v>0</v>
      </c>
      <c r="C1173" s="127" t="str">
        <f t="shared" ca="1" si="225"/>
        <v/>
      </c>
      <c r="D1173" s="17" t="str">
        <f t="shared" ca="1" si="232"/>
        <v/>
      </c>
      <c r="E1173" s="172" t="str">
        <f t="shared" ca="1" si="226"/>
        <v/>
      </c>
      <c r="F1173" s="130" t="str">
        <f t="shared" ca="1" si="231"/>
        <v/>
      </c>
      <c r="G1173" s="130" t="str">
        <f t="shared" ca="1" si="224"/>
        <v/>
      </c>
      <c r="H1173" s="30"/>
      <c r="I1173" s="30"/>
      <c r="J1173" s="31"/>
      <c r="K1173" s="31" t="str">
        <f t="shared" ca="1" si="227"/>
        <v/>
      </c>
      <c r="L1173" s="168" t="str">
        <f t="shared" ca="1" si="228"/>
        <v/>
      </c>
      <c r="M1173" s="169" t="str">
        <f t="shared" ca="1" si="229"/>
        <v/>
      </c>
      <c r="N1173" s="170" t="str">
        <f t="shared" ca="1" si="230"/>
        <v/>
      </c>
    </row>
    <row r="1174" spans="1:14" x14ac:dyDescent="0.25">
      <c r="A1174" s="15">
        <f t="shared" ca="1" si="233"/>
        <v>0</v>
      </c>
      <c r="B1174" s="16">
        <f t="shared" ca="1" si="233"/>
        <v>0</v>
      </c>
      <c r="C1174" s="127" t="str">
        <f t="shared" ca="1" si="225"/>
        <v/>
      </c>
      <c r="D1174" s="17" t="str">
        <f t="shared" ca="1" si="232"/>
        <v/>
      </c>
      <c r="E1174" s="172" t="str">
        <f t="shared" ca="1" si="226"/>
        <v/>
      </c>
      <c r="F1174" s="130" t="str">
        <f t="shared" ca="1" si="231"/>
        <v/>
      </c>
      <c r="G1174" s="130" t="str">
        <f t="shared" ca="1" si="224"/>
        <v/>
      </c>
      <c r="H1174" s="30"/>
      <c r="I1174" s="30"/>
      <c r="J1174" s="31"/>
      <c r="K1174" s="31" t="str">
        <f t="shared" ca="1" si="227"/>
        <v/>
      </c>
      <c r="L1174" s="168" t="str">
        <f t="shared" ca="1" si="228"/>
        <v/>
      </c>
      <c r="M1174" s="169" t="str">
        <f t="shared" ca="1" si="229"/>
        <v/>
      </c>
      <c r="N1174" s="170" t="str">
        <f t="shared" ca="1" si="230"/>
        <v/>
      </c>
    </row>
    <row r="1175" spans="1:14" x14ac:dyDescent="0.25">
      <c r="A1175" s="15">
        <f t="shared" ca="1" si="233"/>
        <v>0</v>
      </c>
      <c r="B1175" s="16">
        <f t="shared" ca="1" si="233"/>
        <v>0</v>
      </c>
      <c r="C1175" s="127" t="str">
        <f t="shared" ca="1" si="225"/>
        <v/>
      </c>
      <c r="D1175" s="17" t="str">
        <f t="shared" ca="1" si="232"/>
        <v/>
      </c>
      <c r="E1175" s="172" t="str">
        <f t="shared" ca="1" si="226"/>
        <v/>
      </c>
      <c r="F1175" s="130" t="str">
        <f t="shared" ca="1" si="231"/>
        <v/>
      </c>
      <c r="G1175" s="130" t="str">
        <f t="shared" ca="1" si="224"/>
        <v/>
      </c>
      <c r="H1175" s="30"/>
      <c r="I1175" s="30"/>
      <c r="J1175" s="31"/>
      <c r="K1175" s="31" t="str">
        <f t="shared" ca="1" si="227"/>
        <v/>
      </c>
      <c r="L1175" s="168" t="str">
        <f t="shared" ca="1" si="228"/>
        <v/>
      </c>
      <c r="M1175" s="169" t="str">
        <f t="shared" ca="1" si="229"/>
        <v/>
      </c>
      <c r="N1175" s="170" t="str">
        <f t="shared" ca="1" si="230"/>
        <v/>
      </c>
    </row>
    <row r="1176" spans="1:14" x14ac:dyDescent="0.25">
      <c r="A1176" s="15">
        <f t="shared" ca="1" si="233"/>
        <v>0</v>
      </c>
      <c r="B1176" s="16">
        <f t="shared" ca="1" si="233"/>
        <v>0</v>
      </c>
      <c r="C1176" s="127" t="str">
        <f t="shared" ca="1" si="225"/>
        <v/>
      </c>
      <c r="D1176" s="17" t="str">
        <f t="shared" ca="1" si="232"/>
        <v/>
      </c>
      <c r="E1176" s="172" t="str">
        <f t="shared" ca="1" si="226"/>
        <v/>
      </c>
      <c r="F1176" s="130" t="str">
        <f t="shared" ca="1" si="231"/>
        <v/>
      </c>
      <c r="G1176" s="130" t="str">
        <f t="shared" ca="1" si="224"/>
        <v/>
      </c>
      <c r="H1176" s="30"/>
      <c r="I1176" s="30"/>
      <c r="J1176" s="31"/>
      <c r="K1176" s="31" t="str">
        <f t="shared" ca="1" si="227"/>
        <v/>
      </c>
      <c r="L1176" s="168" t="str">
        <f t="shared" ca="1" si="228"/>
        <v/>
      </c>
      <c r="M1176" s="169" t="str">
        <f t="shared" ca="1" si="229"/>
        <v/>
      </c>
      <c r="N1176" s="170" t="str">
        <f t="shared" ca="1" si="230"/>
        <v/>
      </c>
    </row>
    <row r="1177" spans="1:14" x14ac:dyDescent="0.25">
      <c r="A1177" s="15">
        <f t="shared" ca="1" si="233"/>
        <v>0</v>
      </c>
      <c r="B1177" s="16">
        <f t="shared" ca="1" si="233"/>
        <v>0</v>
      </c>
      <c r="C1177" s="127" t="str">
        <f t="shared" ca="1" si="225"/>
        <v/>
      </c>
      <c r="D1177" s="17" t="str">
        <f t="shared" ca="1" si="232"/>
        <v/>
      </c>
      <c r="E1177" s="172" t="str">
        <f t="shared" ca="1" si="226"/>
        <v/>
      </c>
      <c r="F1177" s="130" t="str">
        <f t="shared" ca="1" si="231"/>
        <v/>
      </c>
      <c r="G1177" s="130" t="str">
        <f t="shared" ca="1" si="224"/>
        <v/>
      </c>
      <c r="H1177" s="30"/>
      <c r="I1177" s="30"/>
      <c r="J1177" s="31"/>
      <c r="K1177" s="31" t="str">
        <f t="shared" ca="1" si="227"/>
        <v/>
      </c>
      <c r="L1177" s="168" t="str">
        <f t="shared" ca="1" si="228"/>
        <v/>
      </c>
      <c r="M1177" s="169" t="str">
        <f t="shared" ca="1" si="229"/>
        <v/>
      </c>
      <c r="N1177" s="170" t="str">
        <f t="shared" ca="1" si="230"/>
        <v/>
      </c>
    </row>
    <row r="1178" spans="1:14" x14ac:dyDescent="0.25">
      <c r="A1178" s="15">
        <f t="shared" ca="1" si="233"/>
        <v>0</v>
      </c>
      <c r="B1178" s="16">
        <f t="shared" ca="1" si="233"/>
        <v>0</v>
      </c>
      <c r="C1178" s="127" t="str">
        <f t="shared" ca="1" si="225"/>
        <v/>
      </c>
      <c r="D1178" s="17" t="str">
        <f t="shared" ca="1" si="232"/>
        <v/>
      </c>
      <c r="E1178" s="172" t="str">
        <f t="shared" ca="1" si="226"/>
        <v/>
      </c>
      <c r="F1178" s="130" t="str">
        <f t="shared" ca="1" si="231"/>
        <v/>
      </c>
      <c r="G1178" s="130" t="str">
        <f t="shared" ca="1" si="224"/>
        <v/>
      </c>
      <c r="H1178" s="30"/>
      <c r="I1178" s="30"/>
      <c r="J1178" s="31"/>
      <c r="K1178" s="31" t="str">
        <f t="shared" ca="1" si="227"/>
        <v/>
      </c>
      <c r="L1178" s="168" t="str">
        <f t="shared" ca="1" si="228"/>
        <v/>
      </c>
      <c r="M1178" s="169" t="str">
        <f t="shared" ca="1" si="229"/>
        <v/>
      </c>
      <c r="N1178" s="170" t="str">
        <f t="shared" ca="1" si="230"/>
        <v/>
      </c>
    </row>
    <row r="1179" spans="1:14" x14ac:dyDescent="0.25">
      <c r="A1179" s="15">
        <f t="shared" ca="1" si="233"/>
        <v>0</v>
      </c>
      <c r="B1179" s="16">
        <f t="shared" ca="1" si="233"/>
        <v>0</v>
      </c>
      <c r="C1179" s="127" t="str">
        <f t="shared" ca="1" si="225"/>
        <v/>
      </c>
      <c r="D1179" s="17" t="str">
        <f t="shared" ca="1" si="232"/>
        <v/>
      </c>
      <c r="E1179" s="172" t="str">
        <f t="shared" ca="1" si="226"/>
        <v/>
      </c>
      <c r="F1179" s="130" t="str">
        <f t="shared" ca="1" si="231"/>
        <v/>
      </c>
      <c r="G1179" s="130" t="str">
        <f t="shared" ca="1" si="224"/>
        <v/>
      </c>
      <c r="H1179" s="30"/>
      <c r="I1179" s="30"/>
      <c r="J1179" s="31"/>
      <c r="K1179" s="31" t="str">
        <f t="shared" ca="1" si="227"/>
        <v/>
      </c>
      <c r="L1179" s="168" t="str">
        <f t="shared" ca="1" si="228"/>
        <v/>
      </c>
      <c r="M1179" s="169" t="str">
        <f t="shared" ca="1" si="229"/>
        <v/>
      </c>
      <c r="N1179" s="170" t="str">
        <f t="shared" ca="1" si="230"/>
        <v/>
      </c>
    </row>
    <row r="1180" spans="1:14" x14ac:dyDescent="0.25">
      <c r="A1180" s="15">
        <f t="shared" ca="1" si="233"/>
        <v>0</v>
      </c>
      <c r="B1180" s="16">
        <f t="shared" ca="1" si="233"/>
        <v>0</v>
      </c>
      <c r="C1180" s="127" t="str">
        <f t="shared" ca="1" si="225"/>
        <v/>
      </c>
      <c r="D1180" s="17" t="str">
        <f t="shared" ca="1" si="232"/>
        <v/>
      </c>
      <c r="E1180" s="172" t="str">
        <f t="shared" ca="1" si="226"/>
        <v/>
      </c>
      <c r="F1180" s="130" t="str">
        <f t="shared" ca="1" si="231"/>
        <v/>
      </c>
      <c r="G1180" s="130" t="str">
        <f t="shared" ca="1" si="224"/>
        <v/>
      </c>
      <c r="H1180" s="30"/>
      <c r="I1180" s="30"/>
      <c r="J1180" s="31"/>
      <c r="K1180" s="31" t="str">
        <f t="shared" ca="1" si="227"/>
        <v/>
      </c>
      <c r="L1180" s="168" t="str">
        <f t="shared" ca="1" si="228"/>
        <v/>
      </c>
      <c r="M1180" s="169" t="str">
        <f t="shared" ca="1" si="229"/>
        <v/>
      </c>
      <c r="N1180" s="170" t="str">
        <f t="shared" ca="1" si="230"/>
        <v/>
      </c>
    </row>
    <row r="1181" spans="1:14" x14ac:dyDescent="0.25">
      <c r="A1181" s="15">
        <f t="shared" ca="1" si="233"/>
        <v>0</v>
      </c>
      <c r="B1181" s="16">
        <f t="shared" ca="1" si="233"/>
        <v>0</v>
      </c>
      <c r="C1181" s="127" t="str">
        <f t="shared" ca="1" si="225"/>
        <v/>
      </c>
      <c r="D1181" s="17" t="str">
        <f t="shared" ca="1" si="232"/>
        <v/>
      </c>
      <c r="E1181" s="172" t="str">
        <f t="shared" ca="1" si="226"/>
        <v/>
      </c>
      <c r="F1181" s="130" t="str">
        <f t="shared" ca="1" si="231"/>
        <v/>
      </c>
      <c r="G1181" s="130" t="str">
        <f t="shared" ca="1" si="224"/>
        <v/>
      </c>
      <c r="H1181" s="30"/>
      <c r="I1181" s="30"/>
      <c r="J1181" s="31"/>
      <c r="K1181" s="31" t="str">
        <f t="shared" ca="1" si="227"/>
        <v/>
      </c>
      <c r="L1181" s="168" t="str">
        <f t="shared" ca="1" si="228"/>
        <v/>
      </c>
      <c r="M1181" s="169" t="str">
        <f t="shared" ca="1" si="229"/>
        <v/>
      </c>
      <c r="N1181" s="170" t="str">
        <f t="shared" ca="1" si="230"/>
        <v/>
      </c>
    </row>
    <row r="1182" spans="1:14" x14ac:dyDescent="0.25">
      <c r="A1182" s="15">
        <f t="shared" ca="1" si="233"/>
        <v>0</v>
      </c>
      <c r="B1182" s="16">
        <f t="shared" ca="1" si="233"/>
        <v>0</v>
      </c>
      <c r="C1182" s="127" t="str">
        <f t="shared" ca="1" si="225"/>
        <v/>
      </c>
      <c r="D1182" s="17" t="str">
        <f t="shared" ca="1" si="232"/>
        <v/>
      </c>
      <c r="E1182" s="172" t="str">
        <f t="shared" ca="1" si="226"/>
        <v/>
      </c>
      <c r="F1182" s="130" t="str">
        <f t="shared" ca="1" si="231"/>
        <v/>
      </c>
      <c r="G1182" s="130" t="str">
        <f t="shared" ca="1" si="224"/>
        <v/>
      </c>
      <c r="H1182" s="30"/>
      <c r="I1182" s="30"/>
      <c r="J1182" s="31"/>
      <c r="K1182" s="31" t="str">
        <f t="shared" ca="1" si="227"/>
        <v/>
      </c>
      <c r="L1182" s="168" t="str">
        <f t="shared" ca="1" si="228"/>
        <v/>
      </c>
      <c r="M1182" s="169" t="str">
        <f t="shared" ca="1" si="229"/>
        <v/>
      </c>
      <c r="N1182" s="170" t="str">
        <f t="shared" ca="1" si="230"/>
        <v/>
      </c>
    </row>
    <row r="1183" spans="1:14" x14ac:dyDescent="0.25">
      <c r="A1183" s="15">
        <f t="shared" ca="1" si="233"/>
        <v>0</v>
      </c>
      <c r="B1183" s="16">
        <f t="shared" ca="1" si="233"/>
        <v>0</v>
      </c>
      <c r="C1183" s="127" t="str">
        <f t="shared" ca="1" si="225"/>
        <v/>
      </c>
      <c r="D1183" s="17" t="str">
        <f t="shared" ca="1" si="232"/>
        <v/>
      </c>
      <c r="E1183" s="172" t="str">
        <f t="shared" ca="1" si="226"/>
        <v/>
      </c>
      <c r="F1183" s="130" t="str">
        <f t="shared" ca="1" si="231"/>
        <v/>
      </c>
      <c r="G1183" s="130" t="str">
        <f t="shared" ca="1" si="224"/>
        <v/>
      </c>
      <c r="H1183" s="30"/>
      <c r="I1183" s="30"/>
      <c r="J1183" s="31"/>
      <c r="K1183" s="31" t="str">
        <f t="shared" ca="1" si="227"/>
        <v/>
      </c>
      <c r="L1183" s="168" t="str">
        <f t="shared" ca="1" si="228"/>
        <v/>
      </c>
      <c r="M1183" s="169" t="str">
        <f t="shared" ca="1" si="229"/>
        <v/>
      </c>
      <c r="N1183" s="170" t="str">
        <f t="shared" ca="1" si="230"/>
        <v/>
      </c>
    </row>
    <row r="1184" spans="1:14" x14ac:dyDescent="0.25">
      <c r="A1184" s="15">
        <f t="shared" ca="1" si="233"/>
        <v>0</v>
      </c>
      <c r="B1184" s="16">
        <f t="shared" ca="1" si="233"/>
        <v>0</v>
      </c>
      <c r="C1184" s="127" t="str">
        <f t="shared" ca="1" si="225"/>
        <v/>
      </c>
      <c r="D1184" s="17" t="str">
        <f t="shared" ca="1" si="232"/>
        <v/>
      </c>
      <c r="E1184" s="172" t="str">
        <f t="shared" ca="1" si="226"/>
        <v/>
      </c>
      <c r="F1184" s="130" t="str">
        <f t="shared" ca="1" si="231"/>
        <v/>
      </c>
      <c r="G1184" s="130" t="str">
        <f t="shared" ca="1" si="224"/>
        <v/>
      </c>
      <c r="H1184" s="30"/>
      <c r="I1184" s="30"/>
      <c r="J1184" s="31"/>
      <c r="K1184" s="31" t="str">
        <f t="shared" ca="1" si="227"/>
        <v/>
      </c>
      <c r="L1184" s="168" t="str">
        <f t="shared" ca="1" si="228"/>
        <v/>
      </c>
      <c r="M1184" s="169" t="str">
        <f t="shared" ca="1" si="229"/>
        <v/>
      </c>
      <c r="N1184" s="170" t="str">
        <f t="shared" ca="1" si="230"/>
        <v/>
      </c>
    </row>
    <row r="1185" spans="1:14" x14ac:dyDescent="0.25">
      <c r="A1185" s="15">
        <f t="shared" ca="1" si="233"/>
        <v>0</v>
      </c>
      <c r="B1185" s="16">
        <f t="shared" ca="1" si="233"/>
        <v>0</v>
      </c>
      <c r="C1185" s="127" t="str">
        <f t="shared" ca="1" si="225"/>
        <v/>
      </c>
      <c r="D1185" s="17" t="str">
        <f t="shared" ca="1" si="232"/>
        <v/>
      </c>
      <c r="E1185" s="172" t="str">
        <f t="shared" ca="1" si="226"/>
        <v/>
      </c>
      <c r="F1185" s="130" t="str">
        <f t="shared" ca="1" si="231"/>
        <v/>
      </c>
      <c r="G1185" s="130" t="str">
        <f t="shared" ca="1" si="224"/>
        <v/>
      </c>
      <c r="H1185" s="30"/>
      <c r="I1185" s="30"/>
      <c r="J1185" s="31"/>
      <c r="K1185" s="31" t="str">
        <f t="shared" ca="1" si="227"/>
        <v/>
      </c>
      <c r="L1185" s="168" t="str">
        <f t="shared" ca="1" si="228"/>
        <v/>
      </c>
      <c r="M1185" s="169" t="str">
        <f t="shared" ca="1" si="229"/>
        <v/>
      </c>
      <c r="N1185" s="170" t="str">
        <f t="shared" ca="1" si="230"/>
        <v/>
      </c>
    </row>
    <row r="1186" spans="1:14" x14ac:dyDescent="0.25">
      <c r="A1186" s="15">
        <f t="shared" ca="1" si="233"/>
        <v>0</v>
      </c>
      <c r="B1186" s="16">
        <f t="shared" ca="1" si="233"/>
        <v>0</v>
      </c>
      <c r="C1186" s="127" t="str">
        <f t="shared" ca="1" si="225"/>
        <v/>
      </c>
      <c r="D1186" s="17" t="str">
        <f t="shared" ca="1" si="232"/>
        <v/>
      </c>
      <c r="E1186" s="172" t="str">
        <f t="shared" ca="1" si="226"/>
        <v/>
      </c>
      <c r="F1186" s="130" t="str">
        <f t="shared" ca="1" si="231"/>
        <v/>
      </c>
      <c r="G1186" s="130" t="str">
        <f t="shared" ca="1" si="224"/>
        <v/>
      </c>
      <c r="H1186" s="30"/>
      <c r="I1186" s="30"/>
      <c r="J1186" s="31"/>
      <c r="K1186" s="31" t="str">
        <f t="shared" ca="1" si="227"/>
        <v/>
      </c>
      <c r="L1186" s="168" t="str">
        <f t="shared" ca="1" si="228"/>
        <v/>
      </c>
      <c r="M1186" s="169" t="str">
        <f t="shared" ca="1" si="229"/>
        <v/>
      </c>
      <c r="N1186" s="170" t="str">
        <f t="shared" ca="1" si="230"/>
        <v/>
      </c>
    </row>
    <row r="1187" spans="1:14" x14ac:dyDescent="0.25">
      <c r="A1187" s="15">
        <f t="shared" ref="A1187:B1206" ca="1" si="234">INDIRECT(ADDRESS(ROW(),COLUMN(),1,1,exp_user),TRUE)</f>
        <v>0</v>
      </c>
      <c r="B1187" s="16">
        <f t="shared" ca="1" si="234"/>
        <v>0</v>
      </c>
      <c r="C1187" s="127" t="str">
        <f t="shared" ca="1" si="225"/>
        <v/>
      </c>
      <c r="D1187" s="17" t="str">
        <f t="shared" ca="1" si="232"/>
        <v/>
      </c>
      <c r="E1187" s="172" t="str">
        <f t="shared" ca="1" si="226"/>
        <v/>
      </c>
      <c r="F1187" s="130" t="str">
        <f t="shared" ca="1" si="231"/>
        <v/>
      </c>
      <c r="G1187" s="130" t="str">
        <f t="shared" ca="1" si="224"/>
        <v/>
      </c>
      <c r="H1187" s="30"/>
      <c r="I1187" s="30"/>
      <c r="J1187" s="31"/>
      <c r="K1187" s="31" t="str">
        <f t="shared" ca="1" si="227"/>
        <v/>
      </c>
      <c r="L1187" s="168" t="str">
        <f t="shared" ca="1" si="228"/>
        <v/>
      </c>
      <c r="M1187" s="169" t="str">
        <f t="shared" ca="1" si="229"/>
        <v/>
      </c>
      <c r="N1187" s="170" t="str">
        <f t="shared" ca="1" si="230"/>
        <v/>
      </c>
    </row>
    <row r="1188" spans="1:14" x14ac:dyDescent="0.25">
      <c r="A1188" s="15">
        <f t="shared" ca="1" si="234"/>
        <v>0</v>
      </c>
      <c r="B1188" s="16">
        <f t="shared" ca="1" si="234"/>
        <v>0</v>
      </c>
      <c r="C1188" s="127" t="str">
        <f t="shared" ca="1" si="225"/>
        <v/>
      </c>
      <c r="D1188" s="17" t="str">
        <f t="shared" ca="1" si="232"/>
        <v/>
      </c>
      <c r="E1188" s="172" t="str">
        <f t="shared" ca="1" si="226"/>
        <v/>
      </c>
      <c r="F1188" s="130" t="str">
        <f t="shared" ca="1" si="231"/>
        <v/>
      </c>
      <c r="G1188" s="130" t="str">
        <f t="shared" ca="1" si="224"/>
        <v/>
      </c>
      <c r="H1188" s="30"/>
      <c r="I1188" s="30"/>
      <c r="J1188" s="31"/>
      <c r="K1188" s="31" t="str">
        <f t="shared" ca="1" si="227"/>
        <v/>
      </c>
      <c r="L1188" s="168" t="str">
        <f t="shared" ca="1" si="228"/>
        <v/>
      </c>
      <c r="M1188" s="169" t="str">
        <f t="shared" ca="1" si="229"/>
        <v/>
      </c>
      <c r="N1188" s="170" t="str">
        <f t="shared" ca="1" si="230"/>
        <v/>
      </c>
    </row>
    <row r="1189" spans="1:14" x14ac:dyDescent="0.25">
      <c r="A1189" s="15">
        <f t="shared" ca="1" si="234"/>
        <v>0</v>
      </c>
      <c r="B1189" s="16">
        <f t="shared" ca="1" si="234"/>
        <v>0</v>
      </c>
      <c r="C1189" s="127" t="str">
        <f t="shared" ca="1" si="225"/>
        <v/>
      </c>
      <c r="D1189" s="17" t="str">
        <f t="shared" ca="1" si="232"/>
        <v/>
      </c>
      <c r="E1189" s="172" t="str">
        <f t="shared" ca="1" si="226"/>
        <v/>
      </c>
      <c r="F1189" s="130" t="str">
        <f t="shared" ca="1" si="231"/>
        <v/>
      </c>
      <c r="G1189" s="130" t="str">
        <f t="shared" ca="1" si="224"/>
        <v/>
      </c>
      <c r="H1189" s="30"/>
      <c r="I1189" s="30"/>
      <c r="J1189" s="31"/>
      <c r="K1189" s="31" t="str">
        <f t="shared" ca="1" si="227"/>
        <v/>
      </c>
      <c r="L1189" s="168" t="str">
        <f t="shared" ca="1" si="228"/>
        <v/>
      </c>
      <c r="M1189" s="169" t="str">
        <f t="shared" ca="1" si="229"/>
        <v/>
      </c>
      <c r="N1189" s="170" t="str">
        <f t="shared" ca="1" si="230"/>
        <v/>
      </c>
    </row>
    <row r="1190" spans="1:14" x14ac:dyDescent="0.25">
      <c r="A1190" s="15">
        <f t="shared" ca="1" si="234"/>
        <v>0</v>
      </c>
      <c r="B1190" s="16">
        <f t="shared" ca="1" si="234"/>
        <v>0</v>
      </c>
      <c r="C1190" s="127" t="str">
        <f t="shared" ca="1" si="225"/>
        <v/>
      </c>
      <c r="D1190" s="17" t="str">
        <f t="shared" ca="1" si="232"/>
        <v/>
      </c>
      <c r="E1190" s="172" t="str">
        <f t="shared" ca="1" si="226"/>
        <v/>
      </c>
      <c r="F1190" s="130" t="str">
        <f t="shared" ca="1" si="231"/>
        <v/>
      </c>
      <c r="G1190" s="130" t="str">
        <f t="shared" ca="1" si="224"/>
        <v/>
      </c>
      <c r="H1190" s="30"/>
      <c r="I1190" s="30"/>
      <c r="J1190" s="31"/>
      <c r="K1190" s="31" t="str">
        <f t="shared" ca="1" si="227"/>
        <v/>
      </c>
      <c r="L1190" s="168" t="str">
        <f t="shared" ca="1" si="228"/>
        <v/>
      </c>
      <c r="M1190" s="169" t="str">
        <f t="shared" ca="1" si="229"/>
        <v/>
      </c>
      <c r="N1190" s="170" t="str">
        <f t="shared" ca="1" si="230"/>
        <v/>
      </c>
    </row>
    <row r="1191" spans="1:14" x14ac:dyDescent="0.25">
      <c r="A1191" s="15">
        <f t="shared" ca="1" si="234"/>
        <v>0</v>
      </c>
      <c r="B1191" s="16">
        <f t="shared" ca="1" si="234"/>
        <v>0</v>
      </c>
      <c r="C1191" s="127" t="str">
        <f t="shared" ca="1" si="225"/>
        <v/>
      </c>
      <c r="D1191" s="17" t="str">
        <f t="shared" ca="1" si="232"/>
        <v/>
      </c>
      <c r="E1191" s="172" t="str">
        <f t="shared" ca="1" si="226"/>
        <v/>
      </c>
      <c r="F1191" s="130" t="str">
        <f t="shared" ca="1" si="231"/>
        <v/>
      </c>
      <c r="G1191" s="130" t="str">
        <f t="shared" ca="1" si="224"/>
        <v/>
      </c>
      <c r="H1191" s="30"/>
      <c r="I1191" s="30"/>
      <c r="J1191" s="31"/>
      <c r="K1191" s="31" t="str">
        <f t="shared" ca="1" si="227"/>
        <v/>
      </c>
      <c r="L1191" s="168" t="str">
        <f t="shared" ca="1" si="228"/>
        <v/>
      </c>
      <c r="M1191" s="169" t="str">
        <f t="shared" ca="1" si="229"/>
        <v/>
      </c>
      <c r="N1191" s="170" t="str">
        <f t="shared" ca="1" si="230"/>
        <v/>
      </c>
    </row>
    <row r="1192" spans="1:14" x14ac:dyDescent="0.25">
      <c r="A1192" s="15">
        <f t="shared" ca="1" si="234"/>
        <v>0</v>
      </c>
      <c r="B1192" s="16">
        <f t="shared" ca="1" si="234"/>
        <v>0</v>
      </c>
      <c r="C1192" s="127" t="str">
        <f t="shared" ca="1" si="225"/>
        <v/>
      </c>
      <c r="D1192" s="17" t="str">
        <f t="shared" ca="1" si="232"/>
        <v/>
      </c>
      <c r="E1192" s="172" t="str">
        <f t="shared" ca="1" si="226"/>
        <v/>
      </c>
      <c r="F1192" s="130" t="str">
        <f t="shared" ca="1" si="231"/>
        <v/>
      </c>
      <c r="G1192" s="130" t="str">
        <f t="shared" ca="1" si="224"/>
        <v/>
      </c>
      <c r="H1192" s="30"/>
      <c r="I1192" s="30"/>
      <c r="J1192" s="31"/>
      <c r="K1192" s="31" t="str">
        <f t="shared" ca="1" si="227"/>
        <v/>
      </c>
      <c r="L1192" s="168" t="str">
        <f t="shared" ca="1" si="228"/>
        <v/>
      </c>
      <c r="M1192" s="169" t="str">
        <f t="shared" ca="1" si="229"/>
        <v/>
      </c>
      <c r="N1192" s="170" t="str">
        <f t="shared" ca="1" si="230"/>
        <v/>
      </c>
    </row>
    <row r="1193" spans="1:14" x14ac:dyDescent="0.25">
      <c r="A1193" s="15">
        <f t="shared" ca="1" si="234"/>
        <v>0</v>
      </c>
      <c r="B1193" s="16">
        <f t="shared" ca="1" si="234"/>
        <v>0</v>
      </c>
      <c r="C1193" s="127" t="str">
        <f t="shared" ca="1" si="225"/>
        <v/>
      </c>
      <c r="D1193" s="17" t="str">
        <f t="shared" ca="1" si="232"/>
        <v/>
      </c>
      <c r="E1193" s="172" t="str">
        <f t="shared" ca="1" si="226"/>
        <v/>
      </c>
      <c r="F1193" s="130" t="str">
        <f t="shared" ca="1" si="231"/>
        <v/>
      </c>
      <c r="G1193" s="130" t="str">
        <f t="shared" ca="1" si="224"/>
        <v/>
      </c>
      <c r="H1193" s="30"/>
      <c r="I1193" s="30"/>
      <c r="J1193" s="31"/>
      <c r="K1193" s="31" t="str">
        <f t="shared" ca="1" si="227"/>
        <v/>
      </c>
      <c r="L1193" s="168" t="str">
        <f t="shared" ca="1" si="228"/>
        <v/>
      </c>
      <c r="M1193" s="169" t="str">
        <f t="shared" ca="1" si="229"/>
        <v/>
      </c>
      <c r="N1193" s="170" t="str">
        <f t="shared" ca="1" si="230"/>
        <v/>
      </c>
    </row>
    <row r="1194" spans="1:14" x14ac:dyDescent="0.25">
      <c r="A1194" s="15">
        <f t="shared" ca="1" si="234"/>
        <v>0</v>
      </c>
      <c r="B1194" s="16">
        <f t="shared" ca="1" si="234"/>
        <v>0</v>
      </c>
      <c r="C1194" s="127" t="str">
        <f t="shared" ca="1" si="225"/>
        <v/>
      </c>
      <c r="D1194" s="17" t="str">
        <f t="shared" ca="1" si="232"/>
        <v/>
      </c>
      <c r="E1194" s="172" t="str">
        <f t="shared" ca="1" si="226"/>
        <v/>
      </c>
      <c r="F1194" s="130" t="str">
        <f t="shared" ca="1" si="231"/>
        <v/>
      </c>
      <c r="G1194" s="130" t="str">
        <f t="shared" ca="1" si="224"/>
        <v/>
      </c>
      <c r="H1194" s="30"/>
      <c r="I1194" s="30"/>
      <c r="J1194" s="31"/>
      <c r="K1194" s="31" t="str">
        <f t="shared" ca="1" si="227"/>
        <v/>
      </c>
      <c r="L1194" s="168" t="str">
        <f t="shared" ca="1" si="228"/>
        <v/>
      </c>
      <c r="M1194" s="169" t="str">
        <f t="shared" ca="1" si="229"/>
        <v/>
      </c>
      <c r="N1194" s="170" t="str">
        <f t="shared" ca="1" si="230"/>
        <v/>
      </c>
    </row>
    <row r="1195" spans="1:14" x14ac:dyDescent="0.25">
      <c r="A1195" s="15">
        <f t="shared" ca="1" si="234"/>
        <v>0</v>
      </c>
      <c r="B1195" s="16">
        <f t="shared" ca="1" si="234"/>
        <v>0</v>
      </c>
      <c r="C1195" s="127" t="str">
        <f t="shared" ca="1" si="225"/>
        <v/>
      </c>
      <c r="D1195" s="17" t="str">
        <f t="shared" ca="1" si="232"/>
        <v/>
      </c>
      <c r="E1195" s="172" t="str">
        <f t="shared" ca="1" si="226"/>
        <v/>
      </c>
      <c r="F1195" s="130" t="str">
        <f t="shared" ca="1" si="231"/>
        <v/>
      </c>
      <c r="G1195" s="130" t="str">
        <f t="shared" ca="1" si="224"/>
        <v/>
      </c>
      <c r="H1195" s="30"/>
      <c r="I1195" s="30"/>
      <c r="J1195" s="31"/>
      <c r="K1195" s="31" t="str">
        <f t="shared" ca="1" si="227"/>
        <v/>
      </c>
      <c r="L1195" s="168" t="str">
        <f t="shared" ca="1" si="228"/>
        <v/>
      </c>
      <c r="M1195" s="169" t="str">
        <f t="shared" ca="1" si="229"/>
        <v/>
      </c>
      <c r="N1195" s="170" t="str">
        <f t="shared" ca="1" si="230"/>
        <v/>
      </c>
    </row>
    <row r="1196" spans="1:14" x14ac:dyDescent="0.25">
      <c r="A1196" s="15">
        <f t="shared" ca="1" si="234"/>
        <v>0</v>
      </c>
      <c r="B1196" s="16">
        <f t="shared" ca="1" si="234"/>
        <v>0</v>
      </c>
      <c r="C1196" s="127" t="str">
        <f t="shared" ca="1" si="225"/>
        <v/>
      </c>
      <c r="D1196" s="17" t="str">
        <f t="shared" ca="1" si="232"/>
        <v/>
      </c>
      <c r="E1196" s="172" t="str">
        <f t="shared" ca="1" si="226"/>
        <v/>
      </c>
      <c r="F1196" s="130" t="str">
        <f t="shared" ca="1" si="231"/>
        <v/>
      </c>
      <c r="G1196" s="130" t="str">
        <f t="shared" ca="1" si="224"/>
        <v/>
      </c>
      <c r="H1196" s="30"/>
      <c r="I1196" s="30"/>
      <c r="J1196" s="31"/>
      <c r="K1196" s="31" t="str">
        <f t="shared" ca="1" si="227"/>
        <v/>
      </c>
      <c r="L1196" s="168" t="str">
        <f t="shared" ca="1" si="228"/>
        <v/>
      </c>
      <c r="M1196" s="169" t="str">
        <f t="shared" ca="1" si="229"/>
        <v/>
      </c>
      <c r="N1196" s="170" t="str">
        <f t="shared" ca="1" si="230"/>
        <v/>
      </c>
    </row>
    <row r="1197" spans="1:14" x14ac:dyDescent="0.25">
      <c r="A1197" s="15">
        <f t="shared" ca="1" si="234"/>
        <v>0</v>
      </c>
      <c r="B1197" s="16">
        <f t="shared" ca="1" si="234"/>
        <v>0</v>
      </c>
      <c r="C1197" s="127" t="str">
        <f t="shared" ca="1" si="225"/>
        <v/>
      </c>
      <c r="D1197" s="17" t="str">
        <f t="shared" ca="1" si="232"/>
        <v/>
      </c>
      <c r="E1197" s="172" t="str">
        <f t="shared" ca="1" si="226"/>
        <v/>
      </c>
      <c r="F1197" s="130" t="str">
        <f t="shared" ca="1" si="231"/>
        <v/>
      </c>
      <c r="G1197" s="130" t="str">
        <f t="shared" ca="1" si="224"/>
        <v/>
      </c>
      <c r="H1197" s="30"/>
      <c r="I1197" s="30"/>
      <c r="J1197" s="31"/>
      <c r="K1197" s="31" t="str">
        <f t="shared" ca="1" si="227"/>
        <v/>
      </c>
      <c r="L1197" s="168" t="str">
        <f t="shared" ca="1" si="228"/>
        <v/>
      </c>
      <c r="M1197" s="169" t="str">
        <f t="shared" ca="1" si="229"/>
        <v/>
      </c>
      <c r="N1197" s="170" t="str">
        <f t="shared" ca="1" si="230"/>
        <v/>
      </c>
    </row>
    <row r="1198" spans="1:14" x14ac:dyDescent="0.25">
      <c r="A1198" s="15">
        <f t="shared" ca="1" si="234"/>
        <v>0</v>
      </c>
      <c r="B1198" s="16">
        <f t="shared" ca="1" si="234"/>
        <v>0</v>
      </c>
      <c r="C1198" s="127" t="str">
        <f t="shared" ca="1" si="225"/>
        <v/>
      </c>
      <c r="D1198" s="17" t="str">
        <f t="shared" ca="1" si="232"/>
        <v/>
      </c>
      <c r="E1198" s="172" t="str">
        <f t="shared" ca="1" si="226"/>
        <v/>
      </c>
      <c r="F1198" s="130" t="str">
        <f t="shared" ca="1" si="231"/>
        <v/>
      </c>
      <c r="G1198" s="130" t="str">
        <f t="shared" ca="1" si="224"/>
        <v/>
      </c>
      <c r="H1198" s="30"/>
      <c r="I1198" s="30"/>
      <c r="J1198" s="31"/>
      <c r="K1198" s="31" t="str">
        <f t="shared" ca="1" si="227"/>
        <v/>
      </c>
      <c r="L1198" s="168" t="str">
        <f t="shared" ca="1" si="228"/>
        <v/>
      </c>
      <c r="M1198" s="169" t="str">
        <f t="shared" ca="1" si="229"/>
        <v/>
      </c>
      <c r="N1198" s="170" t="str">
        <f t="shared" ca="1" si="230"/>
        <v/>
      </c>
    </row>
    <row r="1199" spans="1:14" x14ac:dyDescent="0.25">
      <c r="A1199" s="15">
        <f t="shared" ca="1" si="234"/>
        <v>0</v>
      </c>
      <c r="B1199" s="16">
        <f t="shared" ca="1" si="234"/>
        <v>0</v>
      </c>
      <c r="C1199" s="127" t="str">
        <f t="shared" ca="1" si="225"/>
        <v/>
      </c>
      <c r="D1199" s="17" t="str">
        <f t="shared" ca="1" si="232"/>
        <v/>
      </c>
      <c r="E1199" s="172" t="str">
        <f t="shared" ca="1" si="226"/>
        <v/>
      </c>
      <c r="F1199" s="130" t="str">
        <f t="shared" ca="1" si="231"/>
        <v/>
      </c>
      <c r="G1199" s="130" t="str">
        <f t="shared" ca="1" si="224"/>
        <v/>
      </c>
      <c r="H1199" s="30"/>
      <c r="I1199" s="30"/>
      <c r="J1199" s="31"/>
      <c r="K1199" s="31" t="str">
        <f t="shared" ca="1" si="227"/>
        <v/>
      </c>
      <c r="L1199" s="168" t="str">
        <f t="shared" ca="1" si="228"/>
        <v/>
      </c>
      <c r="M1199" s="169" t="str">
        <f t="shared" ca="1" si="229"/>
        <v/>
      </c>
      <c r="N1199" s="170" t="str">
        <f t="shared" ca="1" si="230"/>
        <v/>
      </c>
    </row>
    <row r="1200" spans="1:14" x14ac:dyDescent="0.25">
      <c r="A1200" s="15">
        <f t="shared" ca="1" si="234"/>
        <v>0</v>
      </c>
      <c r="B1200" s="16">
        <f t="shared" ca="1" si="234"/>
        <v>0</v>
      </c>
      <c r="C1200" s="127" t="str">
        <f t="shared" ca="1" si="225"/>
        <v/>
      </c>
      <c r="D1200" s="17" t="str">
        <f t="shared" ca="1" si="232"/>
        <v/>
      </c>
      <c r="E1200" s="172" t="str">
        <f t="shared" ca="1" si="226"/>
        <v/>
      </c>
      <c r="F1200" s="130" t="str">
        <f t="shared" ca="1" si="231"/>
        <v/>
      </c>
      <c r="G1200" s="130" t="str">
        <f t="shared" ca="1" si="224"/>
        <v/>
      </c>
      <c r="H1200" s="30"/>
      <c r="I1200" s="30"/>
      <c r="J1200" s="31"/>
      <c r="K1200" s="31" t="str">
        <f t="shared" ca="1" si="227"/>
        <v/>
      </c>
      <c r="L1200" s="168" t="str">
        <f t="shared" ca="1" si="228"/>
        <v/>
      </c>
      <c r="M1200" s="169" t="str">
        <f t="shared" ca="1" si="229"/>
        <v/>
      </c>
      <c r="N1200" s="170" t="str">
        <f t="shared" ca="1" si="230"/>
        <v/>
      </c>
    </row>
    <row r="1201" spans="1:14" x14ac:dyDescent="0.25">
      <c r="A1201" s="15">
        <f t="shared" ca="1" si="234"/>
        <v>0</v>
      </c>
      <c r="B1201" s="16">
        <f t="shared" ca="1" si="234"/>
        <v>0</v>
      </c>
      <c r="C1201" s="127" t="str">
        <f t="shared" ca="1" si="225"/>
        <v/>
      </c>
      <c r="D1201" s="17" t="str">
        <f t="shared" ca="1" si="232"/>
        <v/>
      </c>
      <c r="E1201" s="172" t="str">
        <f t="shared" ca="1" si="226"/>
        <v/>
      </c>
      <c r="F1201" s="130" t="str">
        <f t="shared" ca="1" si="231"/>
        <v/>
      </c>
      <c r="G1201" s="130" t="str">
        <f t="shared" ca="1" si="224"/>
        <v/>
      </c>
      <c r="H1201" s="30"/>
      <c r="I1201" s="30"/>
      <c r="J1201" s="31"/>
      <c r="K1201" s="31" t="str">
        <f t="shared" ca="1" si="227"/>
        <v/>
      </c>
      <c r="L1201" s="168" t="str">
        <f t="shared" ca="1" si="228"/>
        <v/>
      </c>
      <c r="M1201" s="169" t="str">
        <f t="shared" ca="1" si="229"/>
        <v/>
      </c>
      <c r="N1201" s="170" t="str">
        <f t="shared" ca="1" si="230"/>
        <v/>
      </c>
    </row>
    <row r="1202" spans="1:14" x14ac:dyDescent="0.25">
      <c r="A1202" s="15">
        <f t="shared" ca="1" si="234"/>
        <v>0</v>
      </c>
      <c r="B1202" s="16">
        <f t="shared" ca="1" si="234"/>
        <v>0</v>
      </c>
      <c r="C1202" s="127" t="str">
        <f t="shared" ca="1" si="225"/>
        <v/>
      </c>
      <c r="D1202" s="17" t="str">
        <f t="shared" ca="1" si="232"/>
        <v/>
      </c>
      <c r="E1202" s="172" t="str">
        <f t="shared" ca="1" si="226"/>
        <v/>
      </c>
      <c r="F1202" s="130" t="str">
        <f t="shared" ca="1" si="231"/>
        <v/>
      </c>
      <c r="G1202" s="130" t="str">
        <f t="shared" ca="1" si="224"/>
        <v/>
      </c>
      <c r="H1202" s="30"/>
      <c r="I1202" s="30"/>
      <c r="J1202" s="31"/>
      <c r="K1202" s="31" t="str">
        <f t="shared" ca="1" si="227"/>
        <v/>
      </c>
      <c r="L1202" s="168" t="str">
        <f t="shared" ca="1" si="228"/>
        <v/>
      </c>
      <c r="M1202" s="169" t="str">
        <f t="shared" ca="1" si="229"/>
        <v/>
      </c>
      <c r="N1202" s="170" t="str">
        <f t="shared" ca="1" si="230"/>
        <v/>
      </c>
    </row>
    <row r="1203" spans="1:14" x14ac:dyDescent="0.25">
      <c r="A1203" s="15">
        <f t="shared" ca="1" si="234"/>
        <v>0</v>
      </c>
      <c r="B1203" s="16">
        <f t="shared" ca="1" si="234"/>
        <v>0</v>
      </c>
      <c r="C1203" s="127" t="str">
        <f t="shared" ca="1" si="225"/>
        <v/>
      </c>
      <c r="D1203" s="17" t="str">
        <f t="shared" ca="1" si="232"/>
        <v/>
      </c>
      <c r="E1203" s="172" t="str">
        <f t="shared" ca="1" si="226"/>
        <v/>
      </c>
      <c r="F1203" s="130" t="str">
        <f t="shared" ca="1" si="231"/>
        <v/>
      </c>
      <c r="G1203" s="130" t="str">
        <f t="shared" ca="1" si="224"/>
        <v/>
      </c>
      <c r="H1203" s="30"/>
      <c r="I1203" s="30"/>
      <c r="J1203" s="31"/>
      <c r="K1203" s="31" t="str">
        <f t="shared" ca="1" si="227"/>
        <v/>
      </c>
      <c r="L1203" s="168" t="str">
        <f t="shared" ca="1" si="228"/>
        <v/>
      </c>
      <c r="M1203" s="169" t="str">
        <f t="shared" ca="1" si="229"/>
        <v/>
      </c>
      <c r="N1203" s="170" t="str">
        <f t="shared" ca="1" si="230"/>
        <v/>
      </c>
    </row>
    <row r="1204" spans="1:14" x14ac:dyDescent="0.25">
      <c r="A1204" s="15">
        <f t="shared" ca="1" si="234"/>
        <v>0</v>
      </c>
      <c r="B1204" s="16">
        <f t="shared" ca="1" si="234"/>
        <v>0</v>
      </c>
      <c r="C1204" s="127" t="str">
        <f t="shared" ca="1" si="225"/>
        <v/>
      </c>
      <c r="D1204" s="17" t="str">
        <f t="shared" ca="1" si="232"/>
        <v/>
      </c>
      <c r="E1204" s="172" t="str">
        <f t="shared" ca="1" si="226"/>
        <v/>
      </c>
      <c r="F1204" s="130" t="str">
        <f t="shared" ca="1" si="231"/>
        <v/>
      </c>
      <c r="G1204" s="130" t="str">
        <f t="shared" ca="1" si="224"/>
        <v/>
      </c>
      <c r="H1204" s="30"/>
      <c r="I1204" s="30"/>
      <c r="J1204" s="31"/>
      <c r="K1204" s="31" t="str">
        <f t="shared" ca="1" si="227"/>
        <v/>
      </c>
      <c r="L1204" s="168" t="str">
        <f t="shared" ca="1" si="228"/>
        <v/>
      </c>
      <c r="M1204" s="169" t="str">
        <f t="shared" ca="1" si="229"/>
        <v/>
      </c>
      <c r="N1204" s="170" t="str">
        <f t="shared" ca="1" si="230"/>
        <v/>
      </c>
    </row>
    <row r="1205" spans="1:14" x14ac:dyDescent="0.25">
      <c r="A1205" s="15">
        <f t="shared" ca="1" si="234"/>
        <v>0</v>
      </c>
      <c r="B1205" s="16">
        <f t="shared" ca="1" si="234"/>
        <v>0</v>
      </c>
      <c r="C1205" s="127" t="str">
        <f t="shared" ca="1" si="225"/>
        <v/>
      </c>
      <c r="D1205" s="17" t="str">
        <f t="shared" ca="1" si="232"/>
        <v/>
      </c>
      <c r="E1205" s="172" t="str">
        <f t="shared" ca="1" si="226"/>
        <v/>
      </c>
      <c r="F1205" s="130" t="str">
        <f t="shared" ca="1" si="231"/>
        <v/>
      </c>
      <c r="G1205" s="130" t="str">
        <f t="shared" ca="1" si="224"/>
        <v/>
      </c>
      <c r="H1205" s="30"/>
      <c r="I1205" s="30"/>
      <c r="J1205" s="31"/>
      <c r="K1205" s="31" t="str">
        <f t="shared" ca="1" si="227"/>
        <v/>
      </c>
      <c r="L1205" s="168" t="str">
        <f t="shared" ca="1" si="228"/>
        <v/>
      </c>
      <c r="M1205" s="169" t="str">
        <f t="shared" ca="1" si="229"/>
        <v/>
      </c>
      <c r="N1205" s="170" t="str">
        <f t="shared" ca="1" si="230"/>
        <v/>
      </c>
    </row>
    <row r="1206" spans="1:14" x14ac:dyDescent="0.25">
      <c r="A1206" s="15">
        <f t="shared" ca="1" si="234"/>
        <v>0</v>
      </c>
      <c r="B1206" s="16">
        <f t="shared" ca="1" si="234"/>
        <v>0</v>
      </c>
      <c r="C1206" s="127" t="str">
        <f t="shared" ca="1" si="225"/>
        <v/>
      </c>
      <c r="D1206" s="17" t="str">
        <f t="shared" ca="1" si="232"/>
        <v/>
      </c>
      <c r="E1206" s="172" t="str">
        <f t="shared" ca="1" si="226"/>
        <v/>
      </c>
      <c r="F1206" s="130" t="str">
        <f t="shared" ca="1" si="231"/>
        <v/>
      </c>
      <c r="G1206" s="130" t="str">
        <f t="shared" ca="1" si="224"/>
        <v/>
      </c>
      <c r="H1206" s="30"/>
      <c r="I1206" s="30"/>
      <c r="J1206" s="31"/>
      <c r="K1206" s="31" t="str">
        <f t="shared" ca="1" si="227"/>
        <v/>
      </c>
      <c r="L1206" s="168" t="str">
        <f t="shared" ca="1" si="228"/>
        <v/>
      </c>
      <c r="M1206" s="169" t="str">
        <f t="shared" ca="1" si="229"/>
        <v/>
      </c>
      <c r="N1206" s="170" t="str">
        <f t="shared" ca="1" si="230"/>
        <v/>
      </c>
    </row>
    <row r="1207" spans="1:14" x14ac:dyDescent="0.25">
      <c r="A1207" s="15">
        <f t="shared" ref="A1207:B1226" ca="1" si="235">INDIRECT(ADDRESS(ROW(),COLUMN(),1,1,exp_user),TRUE)</f>
        <v>0</v>
      </c>
      <c r="B1207" s="16">
        <f t="shared" ca="1" si="235"/>
        <v>0</v>
      </c>
      <c r="C1207" s="127" t="str">
        <f t="shared" ca="1" si="225"/>
        <v/>
      </c>
      <c r="D1207" s="17" t="str">
        <f t="shared" ca="1" si="232"/>
        <v/>
      </c>
      <c r="E1207" s="172" t="str">
        <f t="shared" ca="1" si="226"/>
        <v/>
      </c>
      <c r="F1207" s="130" t="str">
        <f t="shared" ca="1" si="231"/>
        <v/>
      </c>
      <c r="G1207" s="130" t="str">
        <f t="shared" ca="1" si="224"/>
        <v/>
      </c>
      <c r="H1207" s="30"/>
      <c r="I1207" s="30"/>
      <c r="J1207" s="31"/>
      <c r="K1207" s="31" t="str">
        <f t="shared" ca="1" si="227"/>
        <v/>
      </c>
      <c r="L1207" s="168" t="str">
        <f t="shared" ca="1" si="228"/>
        <v/>
      </c>
      <c r="M1207" s="169" t="str">
        <f t="shared" ca="1" si="229"/>
        <v/>
      </c>
      <c r="N1207" s="170" t="str">
        <f t="shared" ca="1" si="230"/>
        <v/>
      </c>
    </row>
    <row r="1208" spans="1:14" x14ac:dyDescent="0.25">
      <c r="A1208" s="15">
        <f t="shared" ca="1" si="235"/>
        <v>0</v>
      </c>
      <c r="B1208" s="16">
        <f t="shared" ca="1" si="235"/>
        <v>0</v>
      </c>
      <c r="C1208" s="127" t="str">
        <f t="shared" ca="1" si="225"/>
        <v/>
      </c>
      <c r="D1208" s="17" t="str">
        <f t="shared" ca="1" si="232"/>
        <v/>
      </c>
      <c r="E1208" s="172" t="str">
        <f t="shared" ca="1" si="226"/>
        <v/>
      </c>
      <c r="F1208" s="130" t="str">
        <f t="shared" ca="1" si="231"/>
        <v/>
      </c>
      <c r="G1208" s="130" t="str">
        <f t="shared" ca="1" si="224"/>
        <v/>
      </c>
      <c r="H1208" s="30"/>
      <c r="I1208" s="30"/>
      <c r="J1208" s="31"/>
      <c r="K1208" s="31" t="str">
        <f t="shared" ca="1" si="227"/>
        <v/>
      </c>
      <c r="L1208" s="168" t="str">
        <f t="shared" ca="1" si="228"/>
        <v/>
      </c>
      <c r="M1208" s="169" t="str">
        <f t="shared" ca="1" si="229"/>
        <v/>
      </c>
      <c r="N1208" s="170" t="str">
        <f t="shared" ca="1" si="230"/>
        <v/>
      </c>
    </row>
    <row r="1209" spans="1:14" x14ac:dyDescent="0.25">
      <c r="A1209" s="15">
        <f t="shared" ca="1" si="235"/>
        <v>0</v>
      </c>
      <c r="B1209" s="16">
        <f t="shared" ca="1" si="235"/>
        <v>0</v>
      </c>
      <c r="C1209" s="127" t="str">
        <f t="shared" ca="1" si="225"/>
        <v/>
      </c>
      <c r="D1209" s="17" t="str">
        <f t="shared" ca="1" si="232"/>
        <v/>
      </c>
      <c r="E1209" s="172" t="str">
        <f t="shared" ca="1" si="226"/>
        <v/>
      </c>
      <c r="F1209" s="130" t="str">
        <f t="shared" ca="1" si="231"/>
        <v/>
      </c>
      <c r="G1209" s="130" t="str">
        <f t="shared" ca="1" si="224"/>
        <v/>
      </c>
      <c r="H1209" s="30"/>
      <c r="I1209" s="30"/>
      <c r="J1209" s="31"/>
      <c r="K1209" s="31" t="str">
        <f t="shared" ca="1" si="227"/>
        <v/>
      </c>
      <c r="L1209" s="168" t="str">
        <f t="shared" ca="1" si="228"/>
        <v/>
      </c>
      <c r="M1209" s="169" t="str">
        <f t="shared" ca="1" si="229"/>
        <v/>
      </c>
      <c r="N1209" s="170" t="str">
        <f t="shared" ca="1" si="230"/>
        <v/>
      </c>
    </row>
    <row r="1210" spans="1:14" x14ac:dyDescent="0.25">
      <c r="A1210" s="15">
        <f t="shared" ca="1" si="235"/>
        <v>0</v>
      </c>
      <c r="B1210" s="16">
        <f t="shared" ca="1" si="235"/>
        <v>0</v>
      </c>
      <c r="C1210" s="127" t="str">
        <f t="shared" ca="1" si="225"/>
        <v/>
      </c>
      <c r="D1210" s="17" t="str">
        <f t="shared" ca="1" si="232"/>
        <v/>
      </c>
      <c r="E1210" s="172" t="str">
        <f t="shared" ca="1" si="226"/>
        <v/>
      </c>
      <c r="F1210" s="130" t="str">
        <f t="shared" ca="1" si="231"/>
        <v/>
      </c>
      <c r="G1210" s="130" t="str">
        <f t="shared" ca="1" si="224"/>
        <v/>
      </c>
      <c r="H1210" s="30"/>
      <c r="I1210" s="30"/>
      <c r="J1210" s="31"/>
      <c r="K1210" s="31" t="str">
        <f t="shared" ca="1" si="227"/>
        <v/>
      </c>
      <c r="L1210" s="168" t="str">
        <f t="shared" ca="1" si="228"/>
        <v/>
      </c>
      <c r="M1210" s="169" t="str">
        <f t="shared" ca="1" si="229"/>
        <v/>
      </c>
      <c r="N1210" s="170" t="str">
        <f t="shared" ca="1" si="230"/>
        <v/>
      </c>
    </row>
    <row r="1211" spans="1:14" x14ac:dyDescent="0.25">
      <c r="A1211" s="15">
        <f t="shared" ca="1" si="235"/>
        <v>0</v>
      </c>
      <c r="B1211" s="16">
        <f t="shared" ca="1" si="235"/>
        <v>0</v>
      </c>
      <c r="C1211" s="127" t="str">
        <f t="shared" ca="1" si="225"/>
        <v/>
      </c>
      <c r="D1211" s="17" t="str">
        <f t="shared" ca="1" si="232"/>
        <v/>
      </c>
      <c r="E1211" s="172" t="str">
        <f t="shared" ca="1" si="226"/>
        <v/>
      </c>
      <c r="F1211" s="130" t="str">
        <f t="shared" ca="1" si="231"/>
        <v/>
      </c>
      <c r="G1211" s="130" t="str">
        <f t="shared" ca="1" si="224"/>
        <v/>
      </c>
      <c r="H1211" s="30"/>
      <c r="I1211" s="30"/>
      <c r="J1211" s="31"/>
      <c r="K1211" s="31" t="str">
        <f t="shared" ca="1" si="227"/>
        <v/>
      </c>
      <c r="L1211" s="168" t="str">
        <f t="shared" ca="1" si="228"/>
        <v/>
      </c>
      <c r="M1211" s="169" t="str">
        <f t="shared" ca="1" si="229"/>
        <v/>
      </c>
      <c r="N1211" s="170" t="str">
        <f t="shared" ca="1" si="230"/>
        <v/>
      </c>
    </row>
    <row r="1212" spans="1:14" x14ac:dyDescent="0.25">
      <c r="A1212" s="15">
        <f t="shared" ca="1" si="235"/>
        <v>0</v>
      </c>
      <c r="B1212" s="16">
        <f t="shared" ca="1" si="235"/>
        <v>0</v>
      </c>
      <c r="C1212" s="127" t="str">
        <f t="shared" ca="1" si="225"/>
        <v/>
      </c>
      <c r="D1212" s="17" t="str">
        <f t="shared" ca="1" si="232"/>
        <v/>
      </c>
      <c r="E1212" s="172" t="str">
        <f t="shared" ca="1" si="226"/>
        <v/>
      </c>
      <c r="F1212" s="130" t="str">
        <f t="shared" ca="1" si="231"/>
        <v/>
      </c>
      <c r="G1212" s="130" t="str">
        <f t="shared" ca="1" si="224"/>
        <v/>
      </c>
      <c r="H1212" s="30"/>
      <c r="I1212" s="30"/>
      <c r="J1212" s="31"/>
      <c r="K1212" s="31" t="str">
        <f t="shared" ca="1" si="227"/>
        <v/>
      </c>
      <c r="L1212" s="168" t="str">
        <f t="shared" ca="1" si="228"/>
        <v/>
      </c>
      <c r="M1212" s="169" t="str">
        <f t="shared" ca="1" si="229"/>
        <v/>
      </c>
      <c r="N1212" s="170" t="str">
        <f t="shared" ca="1" si="230"/>
        <v/>
      </c>
    </row>
    <row r="1213" spans="1:14" x14ac:dyDescent="0.25">
      <c r="A1213" s="15">
        <f t="shared" ca="1" si="235"/>
        <v>0</v>
      </c>
      <c r="B1213" s="16">
        <f t="shared" ca="1" si="235"/>
        <v>0</v>
      </c>
      <c r="C1213" s="127" t="str">
        <f t="shared" ca="1" si="225"/>
        <v/>
      </c>
      <c r="D1213" s="17" t="str">
        <f t="shared" ca="1" si="232"/>
        <v/>
      </c>
      <c r="E1213" s="172" t="str">
        <f t="shared" ca="1" si="226"/>
        <v/>
      </c>
      <c r="F1213" s="130" t="str">
        <f t="shared" ca="1" si="231"/>
        <v/>
      </c>
      <c r="G1213" s="130" t="str">
        <f t="shared" ca="1" si="224"/>
        <v/>
      </c>
      <c r="H1213" s="30"/>
      <c r="I1213" s="30"/>
      <c r="J1213" s="31"/>
      <c r="K1213" s="31" t="str">
        <f t="shared" ca="1" si="227"/>
        <v/>
      </c>
      <c r="L1213" s="168" t="str">
        <f t="shared" ca="1" si="228"/>
        <v/>
      </c>
      <c r="M1213" s="169" t="str">
        <f t="shared" ca="1" si="229"/>
        <v/>
      </c>
      <c r="N1213" s="170" t="str">
        <f t="shared" ca="1" si="230"/>
        <v/>
      </c>
    </row>
    <row r="1214" spans="1:14" x14ac:dyDescent="0.25">
      <c r="A1214" s="15">
        <f t="shared" ca="1" si="235"/>
        <v>0</v>
      </c>
      <c r="B1214" s="16">
        <f t="shared" ca="1" si="235"/>
        <v>0</v>
      </c>
      <c r="C1214" s="127" t="str">
        <f t="shared" ca="1" si="225"/>
        <v/>
      </c>
      <c r="D1214" s="17" t="str">
        <f t="shared" ca="1" si="232"/>
        <v/>
      </c>
      <c r="E1214" s="172" t="str">
        <f t="shared" ca="1" si="226"/>
        <v/>
      </c>
      <c r="F1214" s="130" t="str">
        <f t="shared" ca="1" si="231"/>
        <v/>
      </c>
      <c r="G1214" s="130" t="str">
        <f t="shared" ca="1" si="224"/>
        <v/>
      </c>
      <c r="H1214" s="30"/>
      <c r="I1214" s="30"/>
      <c r="J1214" s="31"/>
      <c r="K1214" s="31" t="str">
        <f t="shared" ca="1" si="227"/>
        <v/>
      </c>
      <c r="L1214" s="168" t="str">
        <f t="shared" ca="1" si="228"/>
        <v/>
      </c>
      <c r="M1214" s="169" t="str">
        <f t="shared" ca="1" si="229"/>
        <v/>
      </c>
      <c r="N1214" s="170" t="str">
        <f t="shared" ca="1" si="230"/>
        <v/>
      </c>
    </row>
    <row r="1215" spans="1:14" x14ac:dyDescent="0.25">
      <c r="A1215" s="15">
        <f t="shared" ca="1" si="235"/>
        <v>0</v>
      </c>
      <c r="B1215" s="16">
        <f t="shared" ca="1" si="235"/>
        <v>0</v>
      </c>
      <c r="C1215" s="127" t="str">
        <f t="shared" ca="1" si="225"/>
        <v/>
      </c>
      <c r="D1215" s="17" t="str">
        <f t="shared" ca="1" si="232"/>
        <v/>
      </c>
      <c r="E1215" s="172" t="str">
        <f t="shared" ca="1" si="226"/>
        <v/>
      </c>
      <c r="F1215" s="130" t="str">
        <f t="shared" ca="1" si="231"/>
        <v/>
      </c>
      <c r="G1215" s="130" t="str">
        <f t="shared" ca="1" si="224"/>
        <v/>
      </c>
      <c r="H1215" s="30"/>
      <c r="I1215" s="30"/>
      <c r="J1215" s="31"/>
      <c r="K1215" s="31" t="str">
        <f t="shared" ca="1" si="227"/>
        <v/>
      </c>
      <c r="L1215" s="168" t="str">
        <f t="shared" ca="1" si="228"/>
        <v/>
      </c>
      <c r="M1215" s="169" t="str">
        <f t="shared" ca="1" si="229"/>
        <v/>
      </c>
      <c r="N1215" s="170" t="str">
        <f t="shared" ca="1" si="230"/>
        <v/>
      </c>
    </row>
    <row r="1216" spans="1:14" x14ac:dyDescent="0.25">
      <c r="A1216" s="15">
        <f t="shared" ca="1" si="235"/>
        <v>0</v>
      </c>
      <c r="B1216" s="16">
        <f t="shared" ca="1" si="235"/>
        <v>0</v>
      </c>
      <c r="C1216" s="127" t="str">
        <f t="shared" ca="1" si="225"/>
        <v/>
      </c>
      <c r="D1216" s="17" t="str">
        <f t="shared" ca="1" si="232"/>
        <v/>
      </c>
      <c r="E1216" s="172" t="str">
        <f t="shared" ca="1" si="226"/>
        <v/>
      </c>
      <c r="F1216" s="130" t="str">
        <f t="shared" ca="1" si="231"/>
        <v/>
      </c>
      <c r="G1216" s="130" t="str">
        <f t="shared" ca="1" si="224"/>
        <v/>
      </c>
      <c r="H1216" s="30"/>
      <c r="I1216" s="30"/>
      <c r="J1216" s="31"/>
      <c r="K1216" s="31" t="str">
        <f t="shared" ca="1" si="227"/>
        <v/>
      </c>
      <c r="L1216" s="168" t="str">
        <f t="shared" ca="1" si="228"/>
        <v/>
      </c>
      <c r="M1216" s="169" t="str">
        <f t="shared" ca="1" si="229"/>
        <v/>
      </c>
      <c r="N1216" s="170" t="str">
        <f t="shared" ca="1" si="230"/>
        <v/>
      </c>
    </row>
    <row r="1217" spans="1:14" x14ac:dyDescent="0.25">
      <c r="A1217" s="15">
        <f t="shared" ca="1" si="235"/>
        <v>0</v>
      </c>
      <c r="B1217" s="16">
        <f t="shared" ca="1" si="235"/>
        <v>0</v>
      </c>
      <c r="C1217" s="127" t="str">
        <f t="shared" ca="1" si="225"/>
        <v/>
      </c>
      <c r="D1217" s="17" t="str">
        <f t="shared" ca="1" si="232"/>
        <v/>
      </c>
      <c r="E1217" s="172" t="str">
        <f t="shared" ca="1" si="226"/>
        <v/>
      </c>
      <c r="F1217" s="130" t="str">
        <f t="shared" ca="1" si="231"/>
        <v/>
      </c>
      <c r="G1217" s="130" t="str">
        <f t="shared" ca="1" si="224"/>
        <v/>
      </c>
      <c r="H1217" s="30"/>
      <c r="I1217" s="30"/>
      <c r="J1217" s="31"/>
      <c r="K1217" s="31" t="str">
        <f t="shared" ca="1" si="227"/>
        <v/>
      </c>
      <c r="L1217" s="168" t="str">
        <f t="shared" ca="1" si="228"/>
        <v/>
      </c>
      <c r="M1217" s="169" t="str">
        <f t="shared" ca="1" si="229"/>
        <v/>
      </c>
      <c r="N1217" s="170" t="str">
        <f t="shared" ca="1" si="230"/>
        <v/>
      </c>
    </row>
    <row r="1218" spans="1:14" x14ac:dyDescent="0.25">
      <c r="A1218" s="15">
        <f t="shared" ca="1" si="235"/>
        <v>0</v>
      </c>
      <c r="B1218" s="16">
        <f t="shared" ca="1" si="235"/>
        <v>0</v>
      </c>
      <c r="C1218" s="127" t="str">
        <f t="shared" ca="1" si="225"/>
        <v/>
      </c>
      <c r="D1218" s="17" t="str">
        <f t="shared" ca="1" si="232"/>
        <v/>
      </c>
      <c r="E1218" s="172" t="str">
        <f t="shared" ca="1" si="226"/>
        <v/>
      </c>
      <c r="F1218" s="130" t="str">
        <f t="shared" ca="1" si="231"/>
        <v/>
      </c>
      <c r="G1218" s="130" t="str">
        <f t="shared" ca="1" si="224"/>
        <v/>
      </c>
      <c r="H1218" s="30"/>
      <c r="I1218" s="30"/>
      <c r="J1218" s="31"/>
      <c r="K1218" s="31" t="str">
        <f t="shared" ca="1" si="227"/>
        <v/>
      </c>
      <c r="L1218" s="168" t="str">
        <f t="shared" ca="1" si="228"/>
        <v/>
      </c>
      <c r="M1218" s="169" t="str">
        <f t="shared" ca="1" si="229"/>
        <v/>
      </c>
      <c r="N1218" s="170" t="str">
        <f t="shared" ca="1" si="230"/>
        <v/>
      </c>
    </row>
    <row r="1219" spans="1:14" x14ac:dyDescent="0.25">
      <c r="A1219" s="15">
        <f t="shared" ca="1" si="235"/>
        <v>0</v>
      </c>
      <c r="B1219" s="16">
        <f t="shared" ca="1" si="235"/>
        <v>0</v>
      </c>
      <c r="C1219" s="127" t="str">
        <f t="shared" ca="1" si="225"/>
        <v/>
      </c>
      <c r="D1219" s="17" t="str">
        <f t="shared" ca="1" si="232"/>
        <v/>
      </c>
      <c r="E1219" s="172" t="str">
        <f t="shared" ca="1" si="226"/>
        <v/>
      </c>
      <c r="F1219" s="130" t="str">
        <f t="shared" ca="1" si="231"/>
        <v/>
      </c>
      <c r="G1219" s="130" t="str">
        <f t="shared" ca="1" si="224"/>
        <v/>
      </c>
      <c r="H1219" s="30"/>
      <c r="I1219" s="30"/>
      <c r="J1219" s="31"/>
      <c r="K1219" s="31" t="str">
        <f t="shared" ca="1" si="227"/>
        <v/>
      </c>
      <c r="L1219" s="168" t="str">
        <f t="shared" ca="1" si="228"/>
        <v/>
      </c>
      <c r="M1219" s="169" t="str">
        <f t="shared" ca="1" si="229"/>
        <v/>
      </c>
      <c r="N1219" s="170" t="str">
        <f t="shared" ca="1" si="230"/>
        <v/>
      </c>
    </row>
    <row r="1220" spans="1:14" x14ac:dyDescent="0.25">
      <c r="A1220" s="15">
        <f t="shared" ca="1" si="235"/>
        <v>0</v>
      </c>
      <c r="B1220" s="16">
        <f t="shared" ca="1" si="235"/>
        <v>0</v>
      </c>
      <c r="C1220" s="127" t="str">
        <f t="shared" ca="1" si="225"/>
        <v/>
      </c>
      <c r="D1220" s="17" t="str">
        <f t="shared" ca="1" si="232"/>
        <v/>
      </c>
      <c r="E1220" s="172" t="str">
        <f t="shared" ca="1" si="226"/>
        <v/>
      </c>
      <c r="F1220" s="130" t="str">
        <f t="shared" ca="1" si="231"/>
        <v/>
      </c>
      <c r="G1220" s="130" t="str">
        <f t="shared" ca="1" si="224"/>
        <v/>
      </c>
      <c r="H1220" s="30"/>
      <c r="I1220" s="30"/>
      <c r="J1220" s="31"/>
      <c r="K1220" s="31" t="str">
        <f t="shared" ca="1" si="227"/>
        <v/>
      </c>
      <c r="L1220" s="168" t="str">
        <f t="shared" ca="1" si="228"/>
        <v/>
      </c>
      <c r="M1220" s="169" t="str">
        <f t="shared" ca="1" si="229"/>
        <v/>
      </c>
      <c r="N1220" s="170" t="str">
        <f t="shared" ca="1" si="230"/>
        <v/>
      </c>
    </row>
    <row r="1221" spans="1:14" x14ac:dyDescent="0.25">
      <c r="A1221" s="15">
        <f t="shared" ca="1" si="235"/>
        <v>0</v>
      </c>
      <c r="B1221" s="16">
        <f t="shared" ca="1" si="235"/>
        <v>0</v>
      </c>
      <c r="C1221" s="127" t="str">
        <f t="shared" ca="1" si="225"/>
        <v/>
      </c>
      <c r="D1221" s="17" t="str">
        <f t="shared" ca="1" si="232"/>
        <v/>
      </c>
      <c r="E1221" s="172" t="str">
        <f t="shared" ca="1" si="226"/>
        <v/>
      </c>
      <c r="F1221" s="130" t="str">
        <f t="shared" ca="1" si="231"/>
        <v/>
      </c>
      <c r="G1221" s="130" t="str">
        <f t="shared" ca="1" si="224"/>
        <v/>
      </c>
      <c r="H1221" s="30"/>
      <c r="I1221" s="30"/>
      <c r="J1221" s="31"/>
      <c r="K1221" s="31" t="str">
        <f t="shared" ca="1" si="227"/>
        <v/>
      </c>
      <c r="L1221" s="168" t="str">
        <f t="shared" ca="1" si="228"/>
        <v/>
      </c>
      <c r="M1221" s="169" t="str">
        <f t="shared" ca="1" si="229"/>
        <v/>
      </c>
      <c r="N1221" s="170" t="str">
        <f t="shared" ca="1" si="230"/>
        <v/>
      </c>
    </row>
    <row r="1222" spans="1:14" x14ac:dyDescent="0.25">
      <c r="A1222" s="15">
        <f t="shared" ca="1" si="235"/>
        <v>0</v>
      </c>
      <c r="B1222" s="16">
        <f t="shared" ca="1" si="235"/>
        <v>0</v>
      </c>
      <c r="C1222" s="127" t="str">
        <f t="shared" ca="1" si="225"/>
        <v/>
      </c>
      <c r="D1222" s="17" t="str">
        <f t="shared" ca="1" si="232"/>
        <v/>
      </c>
      <c r="E1222" s="172" t="str">
        <f t="shared" ca="1" si="226"/>
        <v/>
      </c>
      <c r="F1222" s="130" t="str">
        <f t="shared" ca="1" si="231"/>
        <v/>
      </c>
      <c r="G1222" s="130" t="str">
        <f t="shared" ref="G1222:G1285" ca="1" si="236">IF(A1222&lt;&gt;0,CONCATENATE(A1222,IF(B1222=0,"",B1222)),"")</f>
        <v/>
      </c>
      <c r="H1222" s="30"/>
      <c r="I1222" s="30"/>
      <c r="J1222" s="31"/>
      <c r="K1222" s="31" t="str">
        <f t="shared" ca="1" si="227"/>
        <v/>
      </c>
      <c r="L1222" s="168" t="str">
        <f t="shared" ca="1" si="228"/>
        <v/>
      </c>
      <c r="M1222" s="169" t="str">
        <f t="shared" ca="1" si="229"/>
        <v/>
      </c>
      <c r="N1222" s="170" t="str">
        <f t="shared" ca="1" si="230"/>
        <v/>
      </c>
    </row>
    <row r="1223" spans="1:14" x14ac:dyDescent="0.25">
      <c r="A1223" s="15">
        <f t="shared" ca="1" si="235"/>
        <v>0</v>
      </c>
      <c r="B1223" s="16">
        <f t="shared" ca="1" si="235"/>
        <v>0</v>
      </c>
      <c r="C1223" s="127" t="str">
        <f t="shared" ref="C1223:C1286" ca="1" si="237">IF(A1223=0,"",IF(H1223&lt;&gt;"",H1223,IF(K1223=not,not,IF(L1223=not,not,IF(AND(M1223&lt;&gt;0,M1223&lt;&gt;"",M1223&lt;&gt;not),IF(NOT(ISERROR(FIND("/",M1223,1))),LEFT(M1223,FIND("/",M1223,1)-1),M1223),IF(NOT(ISERROR(FIND("/",N1223,1))),LEFT(N1223,FIND("/",N1223,1)-1),N1223))))))</f>
        <v/>
      </c>
      <c r="D1223" s="17" t="str">
        <f t="shared" ca="1" si="232"/>
        <v/>
      </c>
      <c r="E1223" s="172" t="str">
        <f t="shared" ref="E1223:E1286" ca="1" si="238">IF(AND(C1223&lt;&gt;"",C1223&lt;&gt;not,C1223&lt;&gt;0),HYPERLINK(CONCATENATE(link4x0,IFERROR(VLOOKUP(C1223,Entity,2,FALSE),""),link_Entity,LOWER(C1223),".htm"),"&gt;&gt;"),"")</f>
        <v/>
      </c>
      <c r="F1223" s="130" t="str">
        <f t="shared" ca="1" si="231"/>
        <v/>
      </c>
      <c r="G1223" s="130" t="str">
        <f t="shared" ca="1" si="236"/>
        <v/>
      </c>
      <c r="H1223" s="30"/>
      <c r="I1223" s="30"/>
      <c r="J1223" s="31"/>
      <c r="K1223" s="31" t="str">
        <f t="shared" ref="K1223:K1286" ca="1" si="239">IF(AND(K1222=not,A1223=A1222),not,IF(J1223=not,not,""))</f>
        <v/>
      </c>
      <c r="L1223" s="168" t="str">
        <f t="shared" ref="L1223:L1286" ca="1" si="240">IFERROR(VLOOKUP(A1223,exp_pre_sel,HLOOKUP(pre_sel_cat,exp_pre_sel,2,FALSE),FALSE),"")</f>
        <v/>
      </c>
      <c r="M1223" s="169" t="str">
        <f t="shared" ref="M1223:M1286" ca="1" si="241">IFERROR(CONCATENATE(VLOOKUP($G1223,Export_DRS,4,FALSE),IF(VLOOKUP($G1223,Export_DRS,5,FALSE)&lt;&gt;"",CONCATENATE("/",VLOOKUP($G1223,Export_DRS,5,FALSE)),"")),IF(AND(Export_DRS_andSub=yes,$A1223=$A1222),IF(M1222=0,VLOOKUP(A1223,A:N,10,FALSE),M1222),""))</f>
        <v/>
      </c>
      <c r="N1223" s="170" t="str">
        <f t="shared" ref="N1223:N1286" ca="1" si="242">IFERROR(CONCATENATE(VLOOKUP($G1223,Export_AIA,4,FALSE),IF(VLOOKUP($G1223,Export_AIA,5,FALSE)&lt;&gt;"",CONCATENATE("/",VLOOKUP($G1223,Export_AIA,5,FALSE)),"")),IF(AND(Export_AIA_andSub=yes,$A1223=$A1222),IF(N1222=0,VLOOKUP(A1223,A:N,10,FALSE),N1222),""))</f>
        <v/>
      </c>
    </row>
    <row r="1224" spans="1:14" x14ac:dyDescent="0.25">
      <c r="A1224" s="15">
        <f t="shared" ca="1" si="235"/>
        <v>0</v>
      </c>
      <c r="B1224" s="16">
        <f t="shared" ca="1" si="235"/>
        <v>0</v>
      </c>
      <c r="C1224" s="127" t="str">
        <f t="shared" ca="1" si="237"/>
        <v/>
      </c>
      <c r="D1224" s="17" t="str">
        <f t="shared" ca="1" si="232"/>
        <v/>
      </c>
      <c r="E1224" s="172" t="str">
        <f t="shared" ca="1" si="238"/>
        <v/>
      </c>
      <c r="F1224" s="130" t="str">
        <f t="shared" ref="F1224:F1287" ca="1" si="243">CONCATENATE(C1224,IF(D1224&lt;&gt;"",CONCATENATE("/",D1224),""),"")</f>
        <v/>
      </c>
      <c r="G1224" s="130" t="str">
        <f t="shared" ca="1" si="236"/>
        <v/>
      </c>
      <c r="H1224" s="30"/>
      <c r="I1224" s="30"/>
      <c r="J1224" s="31"/>
      <c r="K1224" s="31" t="str">
        <f t="shared" ca="1" si="239"/>
        <v/>
      </c>
      <c r="L1224" s="168" t="str">
        <f t="shared" ca="1" si="240"/>
        <v/>
      </c>
      <c r="M1224" s="169" t="str">
        <f t="shared" ca="1" si="241"/>
        <v/>
      </c>
      <c r="N1224" s="170" t="str">
        <f t="shared" ca="1" si="242"/>
        <v/>
      </c>
    </row>
    <row r="1225" spans="1:14" x14ac:dyDescent="0.25">
      <c r="A1225" s="15">
        <f t="shared" ca="1" si="235"/>
        <v>0</v>
      </c>
      <c r="B1225" s="16">
        <f t="shared" ca="1" si="235"/>
        <v>0</v>
      </c>
      <c r="C1225" s="127" t="str">
        <f t="shared" ca="1" si="237"/>
        <v/>
      </c>
      <c r="D1225" s="17" t="str">
        <f t="shared" ref="D1225:D1288" ca="1" si="244">IF(I1225&lt;&gt;"",I1225,IF(NOT(ISERROR(FIND("/",M1225,1))),RIGHT(M1225,LEN(M1225)-FIND("/",M1225,1)),IF(AND(M1225="",NOT(ISERROR(FIND("/",N1225,1)))),RIGHT(N1225,LEN(N1225)-FIND("/",N1225,1)),"")))</f>
        <v/>
      </c>
      <c r="E1225" s="172" t="str">
        <f t="shared" ca="1" si="238"/>
        <v/>
      </c>
      <c r="F1225" s="130" t="str">
        <f t="shared" ca="1" si="243"/>
        <v/>
      </c>
      <c r="G1225" s="130" t="str">
        <f t="shared" ca="1" si="236"/>
        <v/>
      </c>
      <c r="H1225" s="30"/>
      <c r="I1225" s="30"/>
      <c r="J1225" s="31"/>
      <c r="K1225" s="31" t="str">
        <f t="shared" ca="1" si="239"/>
        <v/>
      </c>
      <c r="L1225" s="168" t="str">
        <f t="shared" ca="1" si="240"/>
        <v/>
      </c>
      <c r="M1225" s="169" t="str">
        <f t="shared" ca="1" si="241"/>
        <v/>
      </c>
      <c r="N1225" s="170" t="str">
        <f t="shared" ca="1" si="242"/>
        <v/>
      </c>
    </row>
    <row r="1226" spans="1:14" x14ac:dyDescent="0.25">
      <c r="A1226" s="15">
        <f t="shared" ca="1" si="235"/>
        <v>0</v>
      </c>
      <c r="B1226" s="16">
        <f t="shared" ca="1" si="235"/>
        <v>0</v>
      </c>
      <c r="C1226" s="127" t="str">
        <f t="shared" ca="1" si="237"/>
        <v/>
      </c>
      <c r="D1226" s="17" t="str">
        <f t="shared" ca="1" si="244"/>
        <v/>
      </c>
      <c r="E1226" s="172" t="str">
        <f t="shared" ca="1" si="238"/>
        <v/>
      </c>
      <c r="F1226" s="130" t="str">
        <f t="shared" ca="1" si="243"/>
        <v/>
      </c>
      <c r="G1226" s="130" t="str">
        <f t="shared" ca="1" si="236"/>
        <v/>
      </c>
      <c r="H1226" s="30"/>
      <c r="I1226" s="30"/>
      <c r="J1226" s="31"/>
      <c r="K1226" s="31" t="str">
        <f t="shared" ca="1" si="239"/>
        <v/>
      </c>
      <c r="L1226" s="168" t="str">
        <f t="shared" ca="1" si="240"/>
        <v/>
      </c>
      <c r="M1226" s="169" t="str">
        <f t="shared" ca="1" si="241"/>
        <v/>
      </c>
      <c r="N1226" s="170" t="str">
        <f t="shared" ca="1" si="242"/>
        <v/>
      </c>
    </row>
    <row r="1227" spans="1:14" x14ac:dyDescent="0.25">
      <c r="A1227" s="15">
        <f t="shared" ref="A1227:B1246" ca="1" si="245">INDIRECT(ADDRESS(ROW(),COLUMN(),1,1,exp_user),TRUE)</f>
        <v>0</v>
      </c>
      <c r="B1227" s="16">
        <f t="shared" ca="1" si="245"/>
        <v>0</v>
      </c>
      <c r="C1227" s="127" t="str">
        <f t="shared" ca="1" si="237"/>
        <v/>
      </c>
      <c r="D1227" s="17" t="str">
        <f t="shared" ca="1" si="244"/>
        <v/>
      </c>
      <c r="E1227" s="172" t="str">
        <f t="shared" ca="1" si="238"/>
        <v/>
      </c>
      <c r="F1227" s="130" t="str">
        <f t="shared" ca="1" si="243"/>
        <v/>
      </c>
      <c r="G1227" s="130" t="str">
        <f t="shared" ca="1" si="236"/>
        <v/>
      </c>
      <c r="H1227" s="30"/>
      <c r="I1227" s="30"/>
      <c r="J1227" s="31"/>
      <c r="K1227" s="31" t="str">
        <f t="shared" ca="1" si="239"/>
        <v/>
      </c>
      <c r="L1227" s="168" t="str">
        <f t="shared" ca="1" si="240"/>
        <v/>
      </c>
      <c r="M1227" s="169" t="str">
        <f t="shared" ca="1" si="241"/>
        <v/>
      </c>
      <c r="N1227" s="170" t="str">
        <f t="shared" ca="1" si="242"/>
        <v/>
      </c>
    </row>
    <row r="1228" spans="1:14" x14ac:dyDescent="0.25">
      <c r="A1228" s="15">
        <f t="shared" ca="1" si="245"/>
        <v>0</v>
      </c>
      <c r="B1228" s="16">
        <f t="shared" ca="1" si="245"/>
        <v>0</v>
      </c>
      <c r="C1228" s="127" t="str">
        <f t="shared" ca="1" si="237"/>
        <v/>
      </c>
      <c r="D1228" s="17" t="str">
        <f t="shared" ca="1" si="244"/>
        <v/>
      </c>
      <c r="E1228" s="172" t="str">
        <f t="shared" ca="1" si="238"/>
        <v/>
      </c>
      <c r="F1228" s="130" t="str">
        <f t="shared" ca="1" si="243"/>
        <v/>
      </c>
      <c r="G1228" s="130" t="str">
        <f t="shared" ca="1" si="236"/>
        <v/>
      </c>
      <c r="H1228" s="30"/>
      <c r="I1228" s="30"/>
      <c r="J1228" s="31"/>
      <c r="K1228" s="31" t="str">
        <f t="shared" ca="1" si="239"/>
        <v/>
      </c>
      <c r="L1228" s="168" t="str">
        <f t="shared" ca="1" si="240"/>
        <v/>
      </c>
      <c r="M1228" s="169" t="str">
        <f t="shared" ca="1" si="241"/>
        <v/>
      </c>
      <c r="N1228" s="170" t="str">
        <f t="shared" ca="1" si="242"/>
        <v/>
      </c>
    </row>
    <row r="1229" spans="1:14" x14ac:dyDescent="0.25">
      <c r="A1229" s="15">
        <f t="shared" ca="1" si="245"/>
        <v>0</v>
      </c>
      <c r="B1229" s="16">
        <f t="shared" ca="1" si="245"/>
        <v>0</v>
      </c>
      <c r="C1229" s="127" t="str">
        <f t="shared" ca="1" si="237"/>
        <v/>
      </c>
      <c r="D1229" s="17" t="str">
        <f t="shared" ca="1" si="244"/>
        <v/>
      </c>
      <c r="E1229" s="172" t="str">
        <f t="shared" ca="1" si="238"/>
        <v/>
      </c>
      <c r="F1229" s="130" t="str">
        <f t="shared" ca="1" si="243"/>
        <v/>
      </c>
      <c r="G1229" s="130" t="str">
        <f t="shared" ca="1" si="236"/>
        <v/>
      </c>
      <c r="H1229" s="30"/>
      <c r="I1229" s="30"/>
      <c r="J1229" s="31"/>
      <c r="K1229" s="31" t="str">
        <f t="shared" ca="1" si="239"/>
        <v/>
      </c>
      <c r="L1229" s="168" t="str">
        <f t="shared" ca="1" si="240"/>
        <v/>
      </c>
      <c r="M1229" s="169" t="str">
        <f t="shared" ca="1" si="241"/>
        <v/>
      </c>
      <c r="N1229" s="170" t="str">
        <f t="shared" ca="1" si="242"/>
        <v/>
      </c>
    </row>
    <row r="1230" spans="1:14" x14ac:dyDescent="0.25">
      <c r="A1230" s="15">
        <f t="shared" ca="1" si="245"/>
        <v>0</v>
      </c>
      <c r="B1230" s="16">
        <f t="shared" ca="1" si="245"/>
        <v>0</v>
      </c>
      <c r="C1230" s="127" t="str">
        <f t="shared" ca="1" si="237"/>
        <v/>
      </c>
      <c r="D1230" s="17" t="str">
        <f t="shared" ca="1" si="244"/>
        <v/>
      </c>
      <c r="E1230" s="172" t="str">
        <f t="shared" ca="1" si="238"/>
        <v/>
      </c>
      <c r="F1230" s="130" t="str">
        <f t="shared" ca="1" si="243"/>
        <v/>
      </c>
      <c r="G1230" s="130" t="str">
        <f t="shared" ca="1" si="236"/>
        <v/>
      </c>
      <c r="H1230" s="30"/>
      <c r="I1230" s="30"/>
      <c r="J1230" s="31"/>
      <c r="K1230" s="31" t="str">
        <f t="shared" ca="1" si="239"/>
        <v/>
      </c>
      <c r="L1230" s="168" t="str">
        <f t="shared" ca="1" si="240"/>
        <v/>
      </c>
      <c r="M1230" s="169" t="str">
        <f t="shared" ca="1" si="241"/>
        <v/>
      </c>
      <c r="N1230" s="170" t="str">
        <f t="shared" ca="1" si="242"/>
        <v/>
      </c>
    </row>
    <row r="1231" spans="1:14" x14ac:dyDescent="0.25">
      <c r="A1231" s="15">
        <f t="shared" ca="1" si="245"/>
        <v>0</v>
      </c>
      <c r="B1231" s="16">
        <f t="shared" ca="1" si="245"/>
        <v>0</v>
      </c>
      <c r="C1231" s="127" t="str">
        <f t="shared" ca="1" si="237"/>
        <v/>
      </c>
      <c r="D1231" s="17" t="str">
        <f t="shared" ca="1" si="244"/>
        <v/>
      </c>
      <c r="E1231" s="172" t="str">
        <f t="shared" ca="1" si="238"/>
        <v/>
      </c>
      <c r="F1231" s="130" t="str">
        <f t="shared" ca="1" si="243"/>
        <v/>
      </c>
      <c r="G1231" s="130" t="str">
        <f t="shared" ca="1" si="236"/>
        <v/>
      </c>
      <c r="H1231" s="30"/>
      <c r="I1231" s="30"/>
      <c r="J1231" s="31"/>
      <c r="K1231" s="31" t="str">
        <f t="shared" ca="1" si="239"/>
        <v/>
      </c>
      <c r="L1231" s="168" t="str">
        <f t="shared" ca="1" si="240"/>
        <v/>
      </c>
      <c r="M1231" s="169" t="str">
        <f t="shared" ca="1" si="241"/>
        <v/>
      </c>
      <c r="N1231" s="170" t="str">
        <f t="shared" ca="1" si="242"/>
        <v/>
      </c>
    </row>
    <row r="1232" spans="1:14" x14ac:dyDescent="0.25">
      <c r="A1232" s="15">
        <f t="shared" ca="1" si="245"/>
        <v>0</v>
      </c>
      <c r="B1232" s="16">
        <f t="shared" ca="1" si="245"/>
        <v>0</v>
      </c>
      <c r="C1232" s="127" t="str">
        <f t="shared" ca="1" si="237"/>
        <v/>
      </c>
      <c r="D1232" s="17" t="str">
        <f t="shared" ca="1" si="244"/>
        <v/>
      </c>
      <c r="E1232" s="172" t="str">
        <f t="shared" ca="1" si="238"/>
        <v/>
      </c>
      <c r="F1232" s="130" t="str">
        <f t="shared" ca="1" si="243"/>
        <v/>
      </c>
      <c r="G1232" s="130" t="str">
        <f t="shared" ca="1" si="236"/>
        <v/>
      </c>
      <c r="H1232" s="30"/>
      <c r="I1232" s="30"/>
      <c r="J1232" s="31"/>
      <c r="K1232" s="31" t="str">
        <f t="shared" ca="1" si="239"/>
        <v/>
      </c>
      <c r="L1232" s="168" t="str">
        <f t="shared" ca="1" si="240"/>
        <v/>
      </c>
      <c r="M1232" s="169" t="str">
        <f t="shared" ca="1" si="241"/>
        <v/>
      </c>
      <c r="N1232" s="170" t="str">
        <f t="shared" ca="1" si="242"/>
        <v/>
      </c>
    </row>
    <row r="1233" spans="1:14" x14ac:dyDescent="0.25">
      <c r="A1233" s="15">
        <f t="shared" ca="1" si="245"/>
        <v>0</v>
      </c>
      <c r="B1233" s="16">
        <f t="shared" ca="1" si="245"/>
        <v>0</v>
      </c>
      <c r="C1233" s="127" t="str">
        <f t="shared" ca="1" si="237"/>
        <v/>
      </c>
      <c r="D1233" s="17" t="str">
        <f t="shared" ca="1" si="244"/>
        <v/>
      </c>
      <c r="E1233" s="172" t="str">
        <f t="shared" ca="1" si="238"/>
        <v/>
      </c>
      <c r="F1233" s="130" t="str">
        <f t="shared" ca="1" si="243"/>
        <v/>
      </c>
      <c r="G1233" s="130" t="str">
        <f t="shared" ca="1" si="236"/>
        <v/>
      </c>
      <c r="H1233" s="30"/>
      <c r="I1233" s="30"/>
      <c r="J1233" s="31"/>
      <c r="K1233" s="31" t="str">
        <f t="shared" ca="1" si="239"/>
        <v/>
      </c>
      <c r="L1233" s="168" t="str">
        <f t="shared" ca="1" si="240"/>
        <v/>
      </c>
      <c r="M1233" s="169" t="str">
        <f t="shared" ca="1" si="241"/>
        <v/>
      </c>
      <c r="N1233" s="170" t="str">
        <f t="shared" ca="1" si="242"/>
        <v/>
      </c>
    </row>
    <row r="1234" spans="1:14" x14ac:dyDescent="0.25">
      <c r="A1234" s="15">
        <f t="shared" ca="1" si="245"/>
        <v>0</v>
      </c>
      <c r="B1234" s="16">
        <f t="shared" ca="1" si="245"/>
        <v>0</v>
      </c>
      <c r="C1234" s="127" t="str">
        <f t="shared" ca="1" si="237"/>
        <v/>
      </c>
      <c r="D1234" s="17" t="str">
        <f t="shared" ca="1" si="244"/>
        <v/>
      </c>
      <c r="E1234" s="172" t="str">
        <f t="shared" ca="1" si="238"/>
        <v/>
      </c>
      <c r="F1234" s="130" t="str">
        <f t="shared" ca="1" si="243"/>
        <v/>
      </c>
      <c r="G1234" s="130" t="str">
        <f t="shared" ca="1" si="236"/>
        <v/>
      </c>
      <c r="H1234" s="30"/>
      <c r="I1234" s="30"/>
      <c r="J1234" s="31"/>
      <c r="K1234" s="31" t="str">
        <f t="shared" ca="1" si="239"/>
        <v/>
      </c>
      <c r="L1234" s="168" t="str">
        <f t="shared" ca="1" si="240"/>
        <v/>
      </c>
      <c r="M1234" s="169" t="str">
        <f t="shared" ca="1" si="241"/>
        <v/>
      </c>
      <c r="N1234" s="170" t="str">
        <f t="shared" ca="1" si="242"/>
        <v/>
      </c>
    </row>
    <row r="1235" spans="1:14" x14ac:dyDescent="0.25">
      <c r="A1235" s="15">
        <f t="shared" ca="1" si="245"/>
        <v>0</v>
      </c>
      <c r="B1235" s="16">
        <f t="shared" ca="1" si="245"/>
        <v>0</v>
      </c>
      <c r="C1235" s="127" t="str">
        <f t="shared" ca="1" si="237"/>
        <v/>
      </c>
      <c r="D1235" s="17" t="str">
        <f t="shared" ca="1" si="244"/>
        <v/>
      </c>
      <c r="E1235" s="172" t="str">
        <f t="shared" ca="1" si="238"/>
        <v/>
      </c>
      <c r="F1235" s="130" t="str">
        <f t="shared" ca="1" si="243"/>
        <v/>
      </c>
      <c r="G1235" s="130" t="str">
        <f t="shared" ca="1" si="236"/>
        <v/>
      </c>
      <c r="H1235" s="30"/>
      <c r="I1235" s="30"/>
      <c r="J1235" s="31"/>
      <c r="K1235" s="31" t="str">
        <f t="shared" ca="1" si="239"/>
        <v/>
      </c>
      <c r="L1235" s="168" t="str">
        <f t="shared" ca="1" si="240"/>
        <v/>
      </c>
      <c r="M1235" s="169" t="str">
        <f t="shared" ca="1" si="241"/>
        <v/>
      </c>
      <c r="N1235" s="170" t="str">
        <f t="shared" ca="1" si="242"/>
        <v/>
      </c>
    </row>
    <row r="1236" spans="1:14" x14ac:dyDescent="0.25">
      <c r="A1236" s="15">
        <f t="shared" ca="1" si="245"/>
        <v>0</v>
      </c>
      <c r="B1236" s="16">
        <f t="shared" ca="1" si="245"/>
        <v>0</v>
      </c>
      <c r="C1236" s="127" t="str">
        <f t="shared" ca="1" si="237"/>
        <v/>
      </c>
      <c r="D1236" s="17" t="str">
        <f t="shared" ca="1" si="244"/>
        <v/>
      </c>
      <c r="E1236" s="172" t="str">
        <f t="shared" ca="1" si="238"/>
        <v/>
      </c>
      <c r="F1236" s="130" t="str">
        <f t="shared" ca="1" si="243"/>
        <v/>
      </c>
      <c r="G1236" s="130" t="str">
        <f t="shared" ca="1" si="236"/>
        <v/>
      </c>
      <c r="H1236" s="30"/>
      <c r="I1236" s="30"/>
      <c r="J1236" s="31"/>
      <c r="K1236" s="31" t="str">
        <f t="shared" ca="1" si="239"/>
        <v/>
      </c>
      <c r="L1236" s="168" t="str">
        <f t="shared" ca="1" si="240"/>
        <v/>
      </c>
      <c r="M1236" s="169" t="str">
        <f t="shared" ca="1" si="241"/>
        <v/>
      </c>
      <c r="N1236" s="170" t="str">
        <f t="shared" ca="1" si="242"/>
        <v/>
      </c>
    </row>
    <row r="1237" spans="1:14" x14ac:dyDescent="0.25">
      <c r="A1237" s="15">
        <f t="shared" ca="1" si="245"/>
        <v>0</v>
      </c>
      <c r="B1237" s="16">
        <f t="shared" ca="1" si="245"/>
        <v>0</v>
      </c>
      <c r="C1237" s="127" t="str">
        <f t="shared" ca="1" si="237"/>
        <v/>
      </c>
      <c r="D1237" s="17" t="str">
        <f t="shared" ca="1" si="244"/>
        <v/>
      </c>
      <c r="E1237" s="172" t="str">
        <f t="shared" ca="1" si="238"/>
        <v/>
      </c>
      <c r="F1237" s="130" t="str">
        <f t="shared" ca="1" si="243"/>
        <v/>
      </c>
      <c r="G1237" s="130" t="str">
        <f t="shared" ca="1" si="236"/>
        <v/>
      </c>
      <c r="H1237" s="30"/>
      <c r="I1237" s="30"/>
      <c r="J1237" s="31"/>
      <c r="K1237" s="31" t="str">
        <f t="shared" ca="1" si="239"/>
        <v/>
      </c>
      <c r="L1237" s="168" t="str">
        <f t="shared" ca="1" si="240"/>
        <v/>
      </c>
      <c r="M1237" s="169" t="str">
        <f t="shared" ca="1" si="241"/>
        <v/>
      </c>
      <c r="N1237" s="170" t="str">
        <f t="shared" ca="1" si="242"/>
        <v/>
      </c>
    </row>
    <row r="1238" spans="1:14" x14ac:dyDescent="0.25">
      <c r="A1238" s="15">
        <f t="shared" ca="1" si="245"/>
        <v>0</v>
      </c>
      <c r="B1238" s="16">
        <f t="shared" ca="1" si="245"/>
        <v>0</v>
      </c>
      <c r="C1238" s="127" t="str">
        <f t="shared" ca="1" si="237"/>
        <v/>
      </c>
      <c r="D1238" s="17" t="str">
        <f t="shared" ca="1" si="244"/>
        <v/>
      </c>
      <c r="E1238" s="172" t="str">
        <f t="shared" ca="1" si="238"/>
        <v/>
      </c>
      <c r="F1238" s="130" t="str">
        <f t="shared" ca="1" si="243"/>
        <v/>
      </c>
      <c r="G1238" s="130" t="str">
        <f t="shared" ca="1" si="236"/>
        <v/>
      </c>
      <c r="H1238" s="30"/>
      <c r="I1238" s="30"/>
      <c r="J1238" s="31"/>
      <c r="K1238" s="31" t="str">
        <f t="shared" ca="1" si="239"/>
        <v/>
      </c>
      <c r="L1238" s="168" t="str">
        <f t="shared" ca="1" si="240"/>
        <v/>
      </c>
      <c r="M1238" s="169" t="str">
        <f t="shared" ca="1" si="241"/>
        <v/>
      </c>
      <c r="N1238" s="170" t="str">
        <f t="shared" ca="1" si="242"/>
        <v/>
      </c>
    </row>
    <row r="1239" spans="1:14" x14ac:dyDescent="0.25">
      <c r="A1239" s="15">
        <f t="shared" ca="1" si="245"/>
        <v>0</v>
      </c>
      <c r="B1239" s="16">
        <f t="shared" ca="1" si="245"/>
        <v>0</v>
      </c>
      <c r="C1239" s="127" t="str">
        <f t="shared" ca="1" si="237"/>
        <v/>
      </c>
      <c r="D1239" s="17" t="str">
        <f t="shared" ca="1" si="244"/>
        <v/>
      </c>
      <c r="E1239" s="172" t="str">
        <f t="shared" ca="1" si="238"/>
        <v/>
      </c>
      <c r="F1239" s="130" t="str">
        <f t="shared" ca="1" si="243"/>
        <v/>
      </c>
      <c r="G1239" s="130" t="str">
        <f t="shared" ca="1" si="236"/>
        <v/>
      </c>
      <c r="H1239" s="30"/>
      <c r="I1239" s="30"/>
      <c r="J1239" s="31"/>
      <c r="K1239" s="31" t="str">
        <f t="shared" ca="1" si="239"/>
        <v/>
      </c>
      <c r="L1239" s="168" t="str">
        <f t="shared" ca="1" si="240"/>
        <v/>
      </c>
      <c r="M1239" s="169" t="str">
        <f t="shared" ca="1" si="241"/>
        <v/>
      </c>
      <c r="N1239" s="170" t="str">
        <f t="shared" ca="1" si="242"/>
        <v/>
      </c>
    </row>
    <row r="1240" spans="1:14" x14ac:dyDescent="0.25">
      <c r="A1240" s="15">
        <f t="shared" ca="1" si="245"/>
        <v>0</v>
      </c>
      <c r="B1240" s="16">
        <f t="shared" ca="1" si="245"/>
        <v>0</v>
      </c>
      <c r="C1240" s="127" t="str">
        <f t="shared" ca="1" si="237"/>
        <v/>
      </c>
      <c r="D1240" s="17" t="str">
        <f t="shared" ca="1" si="244"/>
        <v/>
      </c>
      <c r="E1240" s="172" t="str">
        <f t="shared" ca="1" si="238"/>
        <v/>
      </c>
      <c r="F1240" s="130" t="str">
        <f t="shared" ca="1" si="243"/>
        <v/>
      </c>
      <c r="G1240" s="130" t="str">
        <f t="shared" ca="1" si="236"/>
        <v/>
      </c>
      <c r="H1240" s="30"/>
      <c r="I1240" s="30"/>
      <c r="J1240" s="31"/>
      <c r="K1240" s="31" t="str">
        <f t="shared" ca="1" si="239"/>
        <v/>
      </c>
      <c r="L1240" s="168" t="str">
        <f t="shared" ca="1" si="240"/>
        <v/>
      </c>
      <c r="M1240" s="169" t="str">
        <f t="shared" ca="1" si="241"/>
        <v/>
      </c>
      <c r="N1240" s="170" t="str">
        <f t="shared" ca="1" si="242"/>
        <v/>
      </c>
    </row>
    <row r="1241" spans="1:14" x14ac:dyDescent="0.25">
      <c r="A1241" s="15">
        <f t="shared" ca="1" si="245"/>
        <v>0</v>
      </c>
      <c r="B1241" s="16">
        <f t="shared" ca="1" si="245"/>
        <v>0</v>
      </c>
      <c r="C1241" s="127" t="str">
        <f t="shared" ca="1" si="237"/>
        <v/>
      </c>
      <c r="D1241" s="17" t="str">
        <f t="shared" ca="1" si="244"/>
        <v/>
      </c>
      <c r="E1241" s="172" t="str">
        <f t="shared" ca="1" si="238"/>
        <v/>
      </c>
      <c r="F1241" s="130" t="str">
        <f t="shared" ca="1" si="243"/>
        <v/>
      </c>
      <c r="G1241" s="130" t="str">
        <f t="shared" ca="1" si="236"/>
        <v/>
      </c>
      <c r="H1241" s="30"/>
      <c r="I1241" s="30"/>
      <c r="J1241" s="31"/>
      <c r="K1241" s="31" t="str">
        <f t="shared" ca="1" si="239"/>
        <v/>
      </c>
      <c r="L1241" s="168" t="str">
        <f t="shared" ca="1" si="240"/>
        <v/>
      </c>
      <c r="M1241" s="169" t="str">
        <f t="shared" ca="1" si="241"/>
        <v/>
      </c>
      <c r="N1241" s="170" t="str">
        <f t="shared" ca="1" si="242"/>
        <v/>
      </c>
    </row>
    <row r="1242" spans="1:14" x14ac:dyDescent="0.25">
      <c r="A1242" s="15">
        <f t="shared" ca="1" si="245"/>
        <v>0</v>
      </c>
      <c r="B1242" s="16">
        <f t="shared" ca="1" si="245"/>
        <v>0</v>
      </c>
      <c r="C1242" s="127" t="str">
        <f t="shared" ca="1" si="237"/>
        <v/>
      </c>
      <c r="D1242" s="17" t="str">
        <f t="shared" ca="1" si="244"/>
        <v/>
      </c>
      <c r="E1242" s="172" t="str">
        <f t="shared" ca="1" si="238"/>
        <v/>
      </c>
      <c r="F1242" s="130" t="str">
        <f t="shared" ca="1" si="243"/>
        <v/>
      </c>
      <c r="G1242" s="130" t="str">
        <f t="shared" ca="1" si="236"/>
        <v/>
      </c>
      <c r="H1242" s="30"/>
      <c r="I1242" s="30"/>
      <c r="J1242" s="31"/>
      <c r="K1242" s="31" t="str">
        <f t="shared" ca="1" si="239"/>
        <v/>
      </c>
      <c r="L1242" s="168" t="str">
        <f t="shared" ca="1" si="240"/>
        <v/>
      </c>
      <c r="M1242" s="169" t="str">
        <f t="shared" ca="1" si="241"/>
        <v/>
      </c>
      <c r="N1242" s="170" t="str">
        <f t="shared" ca="1" si="242"/>
        <v/>
      </c>
    </row>
    <row r="1243" spans="1:14" x14ac:dyDescent="0.25">
      <c r="A1243" s="15">
        <f t="shared" ca="1" si="245"/>
        <v>0</v>
      </c>
      <c r="B1243" s="16">
        <f t="shared" ca="1" si="245"/>
        <v>0</v>
      </c>
      <c r="C1243" s="127" t="str">
        <f t="shared" ca="1" si="237"/>
        <v/>
      </c>
      <c r="D1243" s="17" t="str">
        <f t="shared" ca="1" si="244"/>
        <v/>
      </c>
      <c r="E1243" s="172" t="str">
        <f t="shared" ca="1" si="238"/>
        <v/>
      </c>
      <c r="F1243" s="130" t="str">
        <f t="shared" ca="1" si="243"/>
        <v/>
      </c>
      <c r="G1243" s="130" t="str">
        <f t="shared" ca="1" si="236"/>
        <v/>
      </c>
      <c r="H1243" s="30"/>
      <c r="I1243" s="30"/>
      <c r="J1243" s="31"/>
      <c r="K1243" s="31" t="str">
        <f t="shared" ca="1" si="239"/>
        <v/>
      </c>
      <c r="L1243" s="168" t="str">
        <f t="shared" ca="1" si="240"/>
        <v/>
      </c>
      <c r="M1243" s="169" t="str">
        <f t="shared" ca="1" si="241"/>
        <v/>
      </c>
      <c r="N1243" s="170" t="str">
        <f t="shared" ca="1" si="242"/>
        <v/>
      </c>
    </row>
    <row r="1244" spans="1:14" x14ac:dyDescent="0.25">
      <c r="A1244" s="15">
        <f t="shared" ca="1" si="245"/>
        <v>0</v>
      </c>
      <c r="B1244" s="16">
        <f t="shared" ca="1" si="245"/>
        <v>0</v>
      </c>
      <c r="C1244" s="127" t="str">
        <f t="shared" ca="1" si="237"/>
        <v/>
      </c>
      <c r="D1244" s="17" t="str">
        <f t="shared" ca="1" si="244"/>
        <v/>
      </c>
      <c r="E1244" s="172" t="str">
        <f t="shared" ca="1" si="238"/>
        <v/>
      </c>
      <c r="F1244" s="130" t="str">
        <f t="shared" ca="1" si="243"/>
        <v/>
      </c>
      <c r="G1244" s="130" t="str">
        <f t="shared" ca="1" si="236"/>
        <v/>
      </c>
      <c r="H1244" s="30"/>
      <c r="I1244" s="30"/>
      <c r="J1244" s="31"/>
      <c r="K1244" s="31" t="str">
        <f t="shared" ca="1" si="239"/>
        <v/>
      </c>
      <c r="L1244" s="168" t="str">
        <f t="shared" ca="1" si="240"/>
        <v/>
      </c>
      <c r="M1244" s="169" t="str">
        <f t="shared" ca="1" si="241"/>
        <v/>
      </c>
      <c r="N1244" s="170" t="str">
        <f t="shared" ca="1" si="242"/>
        <v/>
      </c>
    </row>
    <row r="1245" spans="1:14" x14ac:dyDescent="0.25">
      <c r="A1245" s="15">
        <f t="shared" ca="1" si="245"/>
        <v>0</v>
      </c>
      <c r="B1245" s="16">
        <f t="shared" ca="1" si="245"/>
        <v>0</v>
      </c>
      <c r="C1245" s="127" t="str">
        <f t="shared" ca="1" si="237"/>
        <v/>
      </c>
      <c r="D1245" s="17" t="str">
        <f t="shared" ca="1" si="244"/>
        <v/>
      </c>
      <c r="E1245" s="172" t="str">
        <f t="shared" ca="1" si="238"/>
        <v/>
      </c>
      <c r="F1245" s="130" t="str">
        <f t="shared" ca="1" si="243"/>
        <v/>
      </c>
      <c r="G1245" s="130" t="str">
        <f t="shared" ca="1" si="236"/>
        <v/>
      </c>
      <c r="H1245" s="30"/>
      <c r="I1245" s="30"/>
      <c r="J1245" s="31"/>
      <c r="K1245" s="31" t="str">
        <f t="shared" ca="1" si="239"/>
        <v/>
      </c>
      <c r="L1245" s="168" t="str">
        <f t="shared" ca="1" si="240"/>
        <v/>
      </c>
      <c r="M1245" s="169" t="str">
        <f t="shared" ca="1" si="241"/>
        <v/>
      </c>
      <c r="N1245" s="170" t="str">
        <f t="shared" ca="1" si="242"/>
        <v/>
      </c>
    </row>
    <row r="1246" spans="1:14" x14ac:dyDescent="0.25">
      <c r="A1246" s="15">
        <f t="shared" ca="1" si="245"/>
        <v>0</v>
      </c>
      <c r="B1246" s="16">
        <f t="shared" ca="1" si="245"/>
        <v>0</v>
      </c>
      <c r="C1246" s="127" t="str">
        <f t="shared" ca="1" si="237"/>
        <v/>
      </c>
      <c r="D1246" s="17" t="str">
        <f t="shared" ca="1" si="244"/>
        <v/>
      </c>
      <c r="E1246" s="172" t="str">
        <f t="shared" ca="1" si="238"/>
        <v/>
      </c>
      <c r="F1246" s="130" t="str">
        <f t="shared" ca="1" si="243"/>
        <v/>
      </c>
      <c r="G1246" s="130" t="str">
        <f t="shared" ca="1" si="236"/>
        <v/>
      </c>
      <c r="H1246" s="30"/>
      <c r="I1246" s="30"/>
      <c r="J1246" s="31"/>
      <c r="K1246" s="31" t="str">
        <f t="shared" ca="1" si="239"/>
        <v/>
      </c>
      <c r="L1246" s="168" t="str">
        <f t="shared" ca="1" si="240"/>
        <v/>
      </c>
      <c r="M1246" s="169" t="str">
        <f t="shared" ca="1" si="241"/>
        <v/>
      </c>
      <c r="N1246" s="170" t="str">
        <f t="shared" ca="1" si="242"/>
        <v/>
      </c>
    </row>
    <row r="1247" spans="1:14" x14ac:dyDescent="0.25">
      <c r="A1247" s="15">
        <f t="shared" ref="A1247:B1266" ca="1" si="246">INDIRECT(ADDRESS(ROW(),COLUMN(),1,1,exp_user),TRUE)</f>
        <v>0</v>
      </c>
      <c r="B1247" s="16">
        <f t="shared" ca="1" si="246"/>
        <v>0</v>
      </c>
      <c r="C1247" s="127" t="str">
        <f t="shared" ca="1" si="237"/>
        <v/>
      </c>
      <c r="D1247" s="17" t="str">
        <f t="shared" ca="1" si="244"/>
        <v/>
      </c>
      <c r="E1247" s="172" t="str">
        <f t="shared" ca="1" si="238"/>
        <v/>
      </c>
      <c r="F1247" s="130" t="str">
        <f t="shared" ca="1" si="243"/>
        <v/>
      </c>
      <c r="G1247" s="130" t="str">
        <f t="shared" ca="1" si="236"/>
        <v/>
      </c>
      <c r="H1247" s="30"/>
      <c r="I1247" s="30"/>
      <c r="J1247" s="31"/>
      <c r="K1247" s="31" t="str">
        <f t="shared" ca="1" si="239"/>
        <v/>
      </c>
      <c r="L1247" s="168" t="str">
        <f t="shared" ca="1" si="240"/>
        <v/>
      </c>
      <c r="M1247" s="169" t="str">
        <f t="shared" ca="1" si="241"/>
        <v/>
      </c>
      <c r="N1247" s="170" t="str">
        <f t="shared" ca="1" si="242"/>
        <v/>
      </c>
    </row>
    <row r="1248" spans="1:14" x14ac:dyDescent="0.25">
      <c r="A1248" s="15">
        <f t="shared" ca="1" si="246"/>
        <v>0</v>
      </c>
      <c r="B1248" s="16">
        <f t="shared" ca="1" si="246"/>
        <v>0</v>
      </c>
      <c r="C1248" s="127" t="str">
        <f t="shared" ca="1" si="237"/>
        <v/>
      </c>
      <c r="D1248" s="17" t="str">
        <f t="shared" ca="1" si="244"/>
        <v/>
      </c>
      <c r="E1248" s="172" t="str">
        <f t="shared" ca="1" si="238"/>
        <v/>
      </c>
      <c r="F1248" s="130" t="str">
        <f t="shared" ca="1" si="243"/>
        <v/>
      </c>
      <c r="G1248" s="130" t="str">
        <f t="shared" ca="1" si="236"/>
        <v/>
      </c>
      <c r="H1248" s="30"/>
      <c r="I1248" s="30"/>
      <c r="J1248" s="31"/>
      <c r="K1248" s="31" t="str">
        <f t="shared" ca="1" si="239"/>
        <v/>
      </c>
      <c r="L1248" s="168" t="str">
        <f t="shared" ca="1" si="240"/>
        <v/>
      </c>
      <c r="M1248" s="169" t="str">
        <f t="shared" ca="1" si="241"/>
        <v/>
      </c>
      <c r="N1248" s="170" t="str">
        <f t="shared" ca="1" si="242"/>
        <v/>
      </c>
    </row>
    <row r="1249" spans="1:14" x14ac:dyDescent="0.25">
      <c r="A1249" s="15">
        <f t="shared" ca="1" si="246"/>
        <v>0</v>
      </c>
      <c r="B1249" s="16">
        <f t="shared" ca="1" si="246"/>
        <v>0</v>
      </c>
      <c r="C1249" s="127" t="str">
        <f t="shared" ca="1" si="237"/>
        <v/>
      </c>
      <c r="D1249" s="17" t="str">
        <f t="shared" ca="1" si="244"/>
        <v/>
      </c>
      <c r="E1249" s="172" t="str">
        <f t="shared" ca="1" si="238"/>
        <v/>
      </c>
      <c r="F1249" s="130" t="str">
        <f t="shared" ca="1" si="243"/>
        <v/>
      </c>
      <c r="G1249" s="130" t="str">
        <f t="shared" ca="1" si="236"/>
        <v/>
      </c>
      <c r="H1249" s="30"/>
      <c r="I1249" s="30"/>
      <c r="J1249" s="31"/>
      <c r="K1249" s="31" t="str">
        <f t="shared" ca="1" si="239"/>
        <v/>
      </c>
      <c r="L1249" s="168" t="str">
        <f t="shared" ca="1" si="240"/>
        <v/>
      </c>
      <c r="M1249" s="169" t="str">
        <f t="shared" ca="1" si="241"/>
        <v/>
      </c>
      <c r="N1249" s="170" t="str">
        <f t="shared" ca="1" si="242"/>
        <v/>
      </c>
    </row>
    <row r="1250" spans="1:14" x14ac:dyDescent="0.25">
      <c r="A1250" s="15">
        <f t="shared" ca="1" si="246"/>
        <v>0</v>
      </c>
      <c r="B1250" s="16">
        <f t="shared" ca="1" si="246"/>
        <v>0</v>
      </c>
      <c r="C1250" s="127" t="str">
        <f t="shared" ca="1" si="237"/>
        <v/>
      </c>
      <c r="D1250" s="17" t="str">
        <f t="shared" ca="1" si="244"/>
        <v/>
      </c>
      <c r="E1250" s="172" t="str">
        <f t="shared" ca="1" si="238"/>
        <v/>
      </c>
      <c r="F1250" s="130" t="str">
        <f t="shared" ca="1" si="243"/>
        <v/>
      </c>
      <c r="G1250" s="130" t="str">
        <f t="shared" ca="1" si="236"/>
        <v/>
      </c>
      <c r="H1250" s="30"/>
      <c r="I1250" s="30"/>
      <c r="J1250" s="31"/>
      <c r="K1250" s="31" t="str">
        <f t="shared" ca="1" si="239"/>
        <v/>
      </c>
      <c r="L1250" s="168" t="str">
        <f t="shared" ca="1" si="240"/>
        <v/>
      </c>
      <c r="M1250" s="169" t="str">
        <f t="shared" ca="1" si="241"/>
        <v/>
      </c>
      <c r="N1250" s="170" t="str">
        <f t="shared" ca="1" si="242"/>
        <v/>
      </c>
    </row>
    <row r="1251" spans="1:14" x14ac:dyDescent="0.25">
      <c r="A1251" s="15">
        <f t="shared" ca="1" si="246"/>
        <v>0</v>
      </c>
      <c r="B1251" s="16">
        <f t="shared" ca="1" si="246"/>
        <v>0</v>
      </c>
      <c r="C1251" s="127" t="str">
        <f t="shared" ca="1" si="237"/>
        <v/>
      </c>
      <c r="D1251" s="17" t="str">
        <f t="shared" ca="1" si="244"/>
        <v/>
      </c>
      <c r="E1251" s="172" t="str">
        <f t="shared" ca="1" si="238"/>
        <v/>
      </c>
      <c r="F1251" s="130" t="str">
        <f t="shared" ca="1" si="243"/>
        <v/>
      </c>
      <c r="G1251" s="130" t="str">
        <f t="shared" ca="1" si="236"/>
        <v/>
      </c>
      <c r="H1251" s="30"/>
      <c r="I1251" s="30"/>
      <c r="J1251" s="31"/>
      <c r="K1251" s="31" t="str">
        <f t="shared" ca="1" si="239"/>
        <v/>
      </c>
      <c r="L1251" s="168" t="str">
        <f t="shared" ca="1" si="240"/>
        <v/>
      </c>
      <c r="M1251" s="169" t="str">
        <f t="shared" ca="1" si="241"/>
        <v/>
      </c>
      <c r="N1251" s="170" t="str">
        <f t="shared" ca="1" si="242"/>
        <v/>
      </c>
    </row>
    <row r="1252" spans="1:14" x14ac:dyDescent="0.25">
      <c r="A1252" s="15">
        <f t="shared" ca="1" si="246"/>
        <v>0</v>
      </c>
      <c r="B1252" s="16">
        <f t="shared" ca="1" si="246"/>
        <v>0</v>
      </c>
      <c r="C1252" s="127" t="str">
        <f t="shared" ca="1" si="237"/>
        <v/>
      </c>
      <c r="D1252" s="17" t="str">
        <f t="shared" ca="1" si="244"/>
        <v/>
      </c>
      <c r="E1252" s="172" t="str">
        <f t="shared" ca="1" si="238"/>
        <v/>
      </c>
      <c r="F1252" s="130" t="str">
        <f t="shared" ca="1" si="243"/>
        <v/>
      </c>
      <c r="G1252" s="130" t="str">
        <f t="shared" ca="1" si="236"/>
        <v/>
      </c>
      <c r="H1252" s="30"/>
      <c r="I1252" s="30"/>
      <c r="J1252" s="31"/>
      <c r="K1252" s="31" t="str">
        <f t="shared" ca="1" si="239"/>
        <v/>
      </c>
      <c r="L1252" s="168" t="str">
        <f t="shared" ca="1" si="240"/>
        <v/>
      </c>
      <c r="M1252" s="169" t="str">
        <f t="shared" ca="1" si="241"/>
        <v/>
      </c>
      <c r="N1252" s="170" t="str">
        <f t="shared" ca="1" si="242"/>
        <v/>
      </c>
    </row>
    <row r="1253" spans="1:14" x14ac:dyDescent="0.25">
      <c r="A1253" s="15">
        <f t="shared" ca="1" si="246"/>
        <v>0</v>
      </c>
      <c r="B1253" s="16">
        <f t="shared" ca="1" si="246"/>
        <v>0</v>
      </c>
      <c r="C1253" s="127" t="str">
        <f t="shared" ca="1" si="237"/>
        <v/>
      </c>
      <c r="D1253" s="17" t="str">
        <f t="shared" ca="1" si="244"/>
        <v/>
      </c>
      <c r="E1253" s="172" t="str">
        <f t="shared" ca="1" si="238"/>
        <v/>
      </c>
      <c r="F1253" s="130" t="str">
        <f t="shared" ca="1" si="243"/>
        <v/>
      </c>
      <c r="G1253" s="130" t="str">
        <f t="shared" ca="1" si="236"/>
        <v/>
      </c>
      <c r="H1253" s="30"/>
      <c r="I1253" s="30"/>
      <c r="J1253" s="31"/>
      <c r="K1253" s="31" t="str">
        <f t="shared" ca="1" si="239"/>
        <v/>
      </c>
      <c r="L1253" s="168" t="str">
        <f t="shared" ca="1" si="240"/>
        <v/>
      </c>
      <c r="M1253" s="169" t="str">
        <f t="shared" ca="1" si="241"/>
        <v/>
      </c>
      <c r="N1253" s="170" t="str">
        <f t="shared" ca="1" si="242"/>
        <v/>
      </c>
    </row>
    <row r="1254" spans="1:14" x14ac:dyDescent="0.25">
      <c r="A1254" s="15">
        <f t="shared" ca="1" si="246"/>
        <v>0</v>
      </c>
      <c r="B1254" s="16">
        <f t="shared" ca="1" si="246"/>
        <v>0</v>
      </c>
      <c r="C1254" s="127" t="str">
        <f t="shared" ca="1" si="237"/>
        <v/>
      </c>
      <c r="D1254" s="17" t="str">
        <f t="shared" ca="1" si="244"/>
        <v/>
      </c>
      <c r="E1254" s="172" t="str">
        <f t="shared" ca="1" si="238"/>
        <v/>
      </c>
      <c r="F1254" s="130" t="str">
        <f t="shared" ca="1" si="243"/>
        <v/>
      </c>
      <c r="G1254" s="130" t="str">
        <f t="shared" ca="1" si="236"/>
        <v/>
      </c>
      <c r="H1254" s="30"/>
      <c r="I1254" s="30"/>
      <c r="J1254" s="31"/>
      <c r="K1254" s="31" t="str">
        <f t="shared" ca="1" si="239"/>
        <v/>
      </c>
      <c r="L1254" s="168" t="str">
        <f t="shared" ca="1" si="240"/>
        <v/>
      </c>
      <c r="M1254" s="169" t="str">
        <f t="shared" ca="1" si="241"/>
        <v/>
      </c>
      <c r="N1254" s="170" t="str">
        <f t="shared" ca="1" si="242"/>
        <v/>
      </c>
    </row>
    <row r="1255" spans="1:14" x14ac:dyDescent="0.25">
      <c r="A1255" s="15">
        <f t="shared" ca="1" si="246"/>
        <v>0</v>
      </c>
      <c r="B1255" s="16">
        <f t="shared" ca="1" si="246"/>
        <v>0</v>
      </c>
      <c r="C1255" s="127" t="str">
        <f t="shared" ca="1" si="237"/>
        <v/>
      </c>
      <c r="D1255" s="17" t="str">
        <f t="shared" ca="1" si="244"/>
        <v/>
      </c>
      <c r="E1255" s="172" t="str">
        <f t="shared" ca="1" si="238"/>
        <v/>
      </c>
      <c r="F1255" s="130" t="str">
        <f t="shared" ca="1" si="243"/>
        <v/>
      </c>
      <c r="G1255" s="130" t="str">
        <f t="shared" ca="1" si="236"/>
        <v/>
      </c>
      <c r="H1255" s="30"/>
      <c r="I1255" s="30"/>
      <c r="J1255" s="31"/>
      <c r="K1255" s="31" t="str">
        <f t="shared" ca="1" si="239"/>
        <v/>
      </c>
      <c r="L1255" s="168" t="str">
        <f t="shared" ca="1" si="240"/>
        <v/>
      </c>
      <c r="M1255" s="169" t="str">
        <f t="shared" ca="1" si="241"/>
        <v/>
      </c>
      <c r="N1255" s="170" t="str">
        <f t="shared" ca="1" si="242"/>
        <v/>
      </c>
    </row>
    <row r="1256" spans="1:14" x14ac:dyDescent="0.25">
      <c r="A1256" s="15">
        <f t="shared" ca="1" si="246"/>
        <v>0</v>
      </c>
      <c r="B1256" s="16">
        <f t="shared" ca="1" si="246"/>
        <v>0</v>
      </c>
      <c r="C1256" s="127" t="str">
        <f t="shared" ca="1" si="237"/>
        <v/>
      </c>
      <c r="D1256" s="17" t="str">
        <f t="shared" ca="1" si="244"/>
        <v/>
      </c>
      <c r="E1256" s="172" t="str">
        <f t="shared" ca="1" si="238"/>
        <v/>
      </c>
      <c r="F1256" s="130" t="str">
        <f t="shared" ca="1" si="243"/>
        <v/>
      </c>
      <c r="G1256" s="130" t="str">
        <f t="shared" ca="1" si="236"/>
        <v/>
      </c>
      <c r="H1256" s="30"/>
      <c r="I1256" s="30"/>
      <c r="J1256" s="31"/>
      <c r="K1256" s="31" t="str">
        <f t="shared" ca="1" si="239"/>
        <v/>
      </c>
      <c r="L1256" s="168" t="str">
        <f t="shared" ca="1" si="240"/>
        <v/>
      </c>
      <c r="M1256" s="169" t="str">
        <f t="shared" ca="1" si="241"/>
        <v/>
      </c>
      <c r="N1256" s="170" t="str">
        <f t="shared" ca="1" si="242"/>
        <v/>
      </c>
    </row>
    <row r="1257" spans="1:14" x14ac:dyDescent="0.25">
      <c r="A1257" s="15">
        <f t="shared" ca="1" si="246"/>
        <v>0</v>
      </c>
      <c r="B1257" s="16">
        <f t="shared" ca="1" si="246"/>
        <v>0</v>
      </c>
      <c r="C1257" s="127" t="str">
        <f t="shared" ca="1" si="237"/>
        <v/>
      </c>
      <c r="D1257" s="17" t="str">
        <f t="shared" ca="1" si="244"/>
        <v/>
      </c>
      <c r="E1257" s="172" t="str">
        <f t="shared" ca="1" si="238"/>
        <v/>
      </c>
      <c r="F1257" s="130" t="str">
        <f t="shared" ca="1" si="243"/>
        <v/>
      </c>
      <c r="G1257" s="130" t="str">
        <f t="shared" ca="1" si="236"/>
        <v/>
      </c>
      <c r="H1257" s="30"/>
      <c r="I1257" s="30"/>
      <c r="J1257" s="31"/>
      <c r="K1257" s="31" t="str">
        <f t="shared" ca="1" si="239"/>
        <v/>
      </c>
      <c r="L1257" s="168" t="str">
        <f t="shared" ca="1" si="240"/>
        <v/>
      </c>
      <c r="M1257" s="169" t="str">
        <f t="shared" ca="1" si="241"/>
        <v/>
      </c>
      <c r="N1257" s="170" t="str">
        <f t="shared" ca="1" si="242"/>
        <v/>
      </c>
    </row>
    <row r="1258" spans="1:14" x14ac:dyDescent="0.25">
      <c r="A1258" s="15">
        <f t="shared" ca="1" si="246"/>
        <v>0</v>
      </c>
      <c r="B1258" s="16">
        <f t="shared" ca="1" si="246"/>
        <v>0</v>
      </c>
      <c r="C1258" s="127" t="str">
        <f t="shared" ca="1" si="237"/>
        <v/>
      </c>
      <c r="D1258" s="17" t="str">
        <f t="shared" ca="1" si="244"/>
        <v/>
      </c>
      <c r="E1258" s="172" t="str">
        <f t="shared" ca="1" si="238"/>
        <v/>
      </c>
      <c r="F1258" s="130" t="str">
        <f t="shared" ca="1" si="243"/>
        <v/>
      </c>
      <c r="G1258" s="130" t="str">
        <f t="shared" ca="1" si="236"/>
        <v/>
      </c>
      <c r="H1258" s="30"/>
      <c r="I1258" s="30"/>
      <c r="J1258" s="31"/>
      <c r="K1258" s="31" t="str">
        <f t="shared" ca="1" si="239"/>
        <v/>
      </c>
      <c r="L1258" s="168" t="str">
        <f t="shared" ca="1" si="240"/>
        <v/>
      </c>
      <c r="M1258" s="169" t="str">
        <f t="shared" ca="1" si="241"/>
        <v/>
      </c>
      <c r="N1258" s="170" t="str">
        <f t="shared" ca="1" si="242"/>
        <v/>
      </c>
    </row>
    <row r="1259" spans="1:14" x14ac:dyDescent="0.25">
      <c r="A1259" s="15">
        <f t="shared" ca="1" si="246"/>
        <v>0</v>
      </c>
      <c r="B1259" s="16">
        <f t="shared" ca="1" si="246"/>
        <v>0</v>
      </c>
      <c r="C1259" s="127" t="str">
        <f t="shared" ca="1" si="237"/>
        <v/>
      </c>
      <c r="D1259" s="17" t="str">
        <f t="shared" ca="1" si="244"/>
        <v/>
      </c>
      <c r="E1259" s="172" t="str">
        <f t="shared" ca="1" si="238"/>
        <v/>
      </c>
      <c r="F1259" s="130" t="str">
        <f t="shared" ca="1" si="243"/>
        <v/>
      </c>
      <c r="G1259" s="130" t="str">
        <f t="shared" ca="1" si="236"/>
        <v/>
      </c>
      <c r="H1259" s="30"/>
      <c r="I1259" s="30"/>
      <c r="J1259" s="31"/>
      <c r="K1259" s="31" t="str">
        <f t="shared" ca="1" si="239"/>
        <v/>
      </c>
      <c r="L1259" s="168" t="str">
        <f t="shared" ca="1" si="240"/>
        <v/>
      </c>
      <c r="M1259" s="169" t="str">
        <f t="shared" ca="1" si="241"/>
        <v/>
      </c>
      <c r="N1259" s="170" t="str">
        <f t="shared" ca="1" si="242"/>
        <v/>
      </c>
    </row>
    <row r="1260" spans="1:14" x14ac:dyDescent="0.25">
      <c r="A1260" s="15">
        <f t="shared" ca="1" si="246"/>
        <v>0</v>
      </c>
      <c r="B1260" s="16">
        <f t="shared" ca="1" si="246"/>
        <v>0</v>
      </c>
      <c r="C1260" s="127" t="str">
        <f t="shared" ca="1" si="237"/>
        <v/>
      </c>
      <c r="D1260" s="17" t="str">
        <f t="shared" ca="1" si="244"/>
        <v/>
      </c>
      <c r="E1260" s="172" t="str">
        <f t="shared" ca="1" si="238"/>
        <v/>
      </c>
      <c r="F1260" s="130" t="str">
        <f t="shared" ca="1" si="243"/>
        <v/>
      </c>
      <c r="G1260" s="130" t="str">
        <f t="shared" ca="1" si="236"/>
        <v/>
      </c>
      <c r="H1260" s="30"/>
      <c r="I1260" s="30"/>
      <c r="J1260" s="31"/>
      <c r="K1260" s="31" t="str">
        <f t="shared" ca="1" si="239"/>
        <v/>
      </c>
      <c r="L1260" s="168" t="str">
        <f t="shared" ca="1" si="240"/>
        <v/>
      </c>
      <c r="M1260" s="169" t="str">
        <f t="shared" ca="1" si="241"/>
        <v/>
      </c>
      <c r="N1260" s="170" t="str">
        <f t="shared" ca="1" si="242"/>
        <v/>
      </c>
    </row>
    <row r="1261" spans="1:14" x14ac:dyDescent="0.25">
      <c r="A1261" s="15">
        <f t="shared" ca="1" si="246"/>
        <v>0</v>
      </c>
      <c r="B1261" s="16">
        <f t="shared" ca="1" si="246"/>
        <v>0</v>
      </c>
      <c r="C1261" s="127" t="str">
        <f t="shared" ca="1" si="237"/>
        <v/>
      </c>
      <c r="D1261" s="17" t="str">
        <f t="shared" ca="1" si="244"/>
        <v/>
      </c>
      <c r="E1261" s="172" t="str">
        <f t="shared" ca="1" si="238"/>
        <v/>
      </c>
      <c r="F1261" s="130" t="str">
        <f t="shared" ca="1" si="243"/>
        <v/>
      </c>
      <c r="G1261" s="130" t="str">
        <f t="shared" ca="1" si="236"/>
        <v/>
      </c>
      <c r="H1261" s="30"/>
      <c r="I1261" s="30"/>
      <c r="J1261" s="31"/>
      <c r="K1261" s="31" t="str">
        <f t="shared" ca="1" si="239"/>
        <v/>
      </c>
      <c r="L1261" s="168" t="str">
        <f t="shared" ca="1" si="240"/>
        <v/>
      </c>
      <c r="M1261" s="169" t="str">
        <f t="shared" ca="1" si="241"/>
        <v/>
      </c>
      <c r="N1261" s="170" t="str">
        <f t="shared" ca="1" si="242"/>
        <v/>
      </c>
    </row>
    <row r="1262" spans="1:14" x14ac:dyDescent="0.25">
      <c r="A1262" s="15">
        <f t="shared" ca="1" si="246"/>
        <v>0</v>
      </c>
      <c r="B1262" s="16">
        <f t="shared" ca="1" si="246"/>
        <v>0</v>
      </c>
      <c r="C1262" s="127" t="str">
        <f t="shared" ca="1" si="237"/>
        <v/>
      </c>
      <c r="D1262" s="17" t="str">
        <f t="shared" ca="1" si="244"/>
        <v/>
      </c>
      <c r="E1262" s="172" t="str">
        <f t="shared" ca="1" si="238"/>
        <v/>
      </c>
      <c r="F1262" s="130" t="str">
        <f t="shared" ca="1" si="243"/>
        <v/>
      </c>
      <c r="G1262" s="130" t="str">
        <f t="shared" ca="1" si="236"/>
        <v/>
      </c>
      <c r="H1262" s="30"/>
      <c r="I1262" s="30"/>
      <c r="J1262" s="31"/>
      <c r="K1262" s="31" t="str">
        <f t="shared" ca="1" si="239"/>
        <v/>
      </c>
      <c r="L1262" s="168" t="str">
        <f t="shared" ca="1" si="240"/>
        <v/>
      </c>
      <c r="M1262" s="169" t="str">
        <f t="shared" ca="1" si="241"/>
        <v/>
      </c>
      <c r="N1262" s="170" t="str">
        <f t="shared" ca="1" si="242"/>
        <v/>
      </c>
    </row>
    <row r="1263" spans="1:14" x14ac:dyDescent="0.25">
      <c r="A1263" s="15">
        <f t="shared" ca="1" si="246"/>
        <v>0</v>
      </c>
      <c r="B1263" s="16">
        <f t="shared" ca="1" si="246"/>
        <v>0</v>
      </c>
      <c r="C1263" s="127" t="str">
        <f t="shared" ca="1" si="237"/>
        <v/>
      </c>
      <c r="D1263" s="17" t="str">
        <f t="shared" ca="1" si="244"/>
        <v/>
      </c>
      <c r="E1263" s="172" t="str">
        <f t="shared" ca="1" si="238"/>
        <v/>
      </c>
      <c r="F1263" s="130" t="str">
        <f t="shared" ca="1" si="243"/>
        <v/>
      </c>
      <c r="G1263" s="130" t="str">
        <f t="shared" ca="1" si="236"/>
        <v/>
      </c>
      <c r="H1263" s="30"/>
      <c r="I1263" s="30"/>
      <c r="J1263" s="31"/>
      <c r="K1263" s="31" t="str">
        <f t="shared" ca="1" si="239"/>
        <v/>
      </c>
      <c r="L1263" s="168" t="str">
        <f t="shared" ca="1" si="240"/>
        <v/>
      </c>
      <c r="M1263" s="169" t="str">
        <f t="shared" ca="1" si="241"/>
        <v/>
      </c>
      <c r="N1263" s="170" t="str">
        <f t="shared" ca="1" si="242"/>
        <v/>
      </c>
    </row>
    <row r="1264" spans="1:14" x14ac:dyDescent="0.25">
      <c r="A1264" s="15">
        <f t="shared" ca="1" si="246"/>
        <v>0</v>
      </c>
      <c r="B1264" s="16">
        <f t="shared" ca="1" si="246"/>
        <v>0</v>
      </c>
      <c r="C1264" s="127" t="str">
        <f t="shared" ca="1" si="237"/>
        <v/>
      </c>
      <c r="D1264" s="17" t="str">
        <f t="shared" ca="1" si="244"/>
        <v/>
      </c>
      <c r="E1264" s="172" t="str">
        <f t="shared" ca="1" si="238"/>
        <v/>
      </c>
      <c r="F1264" s="130" t="str">
        <f t="shared" ca="1" si="243"/>
        <v/>
      </c>
      <c r="G1264" s="130" t="str">
        <f t="shared" ca="1" si="236"/>
        <v/>
      </c>
      <c r="H1264" s="30"/>
      <c r="I1264" s="30"/>
      <c r="J1264" s="31"/>
      <c r="K1264" s="31" t="str">
        <f t="shared" ca="1" si="239"/>
        <v/>
      </c>
      <c r="L1264" s="168" t="str">
        <f t="shared" ca="1" si="240"/>
        <v/>
      </c>
      <c r="M1264" s="169" t="str">
        <f t="shared" ca="1" si="241"/>
        <v/>
      </c>
      <c r="N1264" s="170" t="str">
        <f t="shared" ca="1" si="242"/>
        <v/>
      </c>
    </row>
    <row r="1265" spans="1:14" x14ac:dyDescent="0.25">
      <c r="A1265" s="15">
        <f t="shared" ca="1" si="246"/>
        <v>0</v>
      </c>
      <c r="B1265" s="16">
        <f t="shared" ca="1" si="246"/>
        <v>0</v>
      </c>
      <c r="C1265" s="127" t="str">
        <f t="shared" ca="1" si="237"/>
        <v/>
      </c>
      <c r="D1265" s="17" t="str">
        <f t="shared" ca="1" si="244"/>
        <v/>
      </c>
      <c r="E1265" s="172" t="str">
        <f t="shared" ca="1" si="238"/>
        <v/>
      </c>
      <c r="F1265" s="130" t="str">
        <f t="shared" ca="1" si="243"/>
        <v/>
      </c>
      <c r="G1265" s="130" t="str">
        <f t="shared" ca="1" si="236"/>
        <v/>
      </c>
      <c r="H1265" s="30"/>
      <c r="I1265" s="30"/>
      <c r="J1265" s="31"/>
      <c r="K1265" s="31" t="str">
        <f t="shared" ca="1" si="239"/>
        <v/>
      </c>
      <c r="L1265" s="168" t="str">
        <f t="shared" ca="1" si="240"/>
        <v/>
      </c>
      <c r="M1265" s="169" t="str">
        <f t="shared" ca="1" si="241"/>
        <v/>
      </c>
      <c r="N1265" s="170" t="str">
        <f t="shared" ca="1" si="242"/>
        <v/>
      </c>
    </row>
    <row r="1266" spans="1:14" x14ac:dyDescent="0.25">
      <c r="A1266" s="15">
        <f t="shared" ca="1" si="246"/>
        <v>0</v>
      </c>
      <c r="B1266" s="16">
        <f t="shared" ca="1" si="246"/>
        <v>0</v>
      </c>
      <c r="C1266" s="127" t="str">
        <f t="shared" ca="1" si="237"/>
        <v/>
      </c>
      <c r="D1266" s="17" t="str">
        <f t="shared" ca="1" si="244"/>
        <v/>
      </c>
      <c r="E1266" s="172" t="str">
        <f t="shared" ca="1" si="238"/>
        <v/>
      </c>
      <c r="F1266" s="130" t="str">
        <f t="shared" ca="1" si="243"/>
        <v/>
      </c>
      <c r="G1266" s="130" t="str">
        <f t="shared" ca="1" si="236"/>
        <v/>
      </c>
      <c r="H1266" s="30"/>
      <c r="I1266" s="30"/>
      <c r="J1266" s="31"/>
      <c r="K1266" s="31" t="str">
        <f t="shared" ca="1" si="239"/>
        <v/>
      </c>
      <c r="L1266" s="168" t="str">
        <f t="shared" ca="1" si="240"/>
        <v/>
      </c>
      <c r="M1266" s="169" t="str">
        <f t="shared" ca="1" si="241"/>
        <v/>
      </c>
      <c r="N1266" s="170" t="str">
        <f t="shared" ca="1" si="242"/>
        <v/>
      </c>
    </row>
    <row r="1267" spans="1:14" x14ac:dyDescent="0.25">
      <c r="A1267" s="15">
        <f t="shared" ref="A1267:B1286" ca="1" si="247">INDIRECT(ADDRESS(ROW(),COLUMN(),1,1,exp_user),TRUE)</f>
        <v>0</v>
      </c>
      <c r="B1267" s="16">
        <f t="shared" ca="1" si="247"/>
        <v>0</v>
      </c>
      <c r="C1267" s="127" t="str">
        <f t="shared" ca="1" si="237"/>
        <v/>
      </c>
      <c r="D1267" s="17" t="str">
        <f t="shared" ca="1" si="244"/>
        <v/>
      </c>
      <c r="E1267" s="172" t="str">
        <f t="shared" ca="1" si="238"/>
        <v/>
      </c>
      <c r="F1267" s="130" t="str">
        <f t="shared" ca="1" si="243"/>
        <v/>
      </c>
      <c r="G1267" s="130" t="str">
        <f t="shared" ca="1" si="236"/>
        <v/>
      </c>
      <c r="H1267" s="30"/>
      <c r="I1267" s="30"/>
      <c r="J1267" s="31"/>
      <c r="K1267" s="31" t="str">
        <f t="shared" ca="1" si="239"/>
        <v/>
      </c>
      <c r="L1267" s="168" t="str">
        <f t="shared" ca="1" si="240"/>
        <v/>
      </c>
      <c r="M1267" s="169" t="str">
        <f t="shared" ca="1" si="241"/>
        <v/>
      </c>
      <c r="N1267" s="170" t="str">
        <f t="shared" ca="1" si="242"/>
        <v/>
      </c>
    </row>
    <row r="1268" spans="1:14" x14ac:dyDescent="0.25">
      <c r="A1268" s="15">
        <f t="shared" ca="1" si="247"/>
        <v>0</v>
      </c>
      <c r="B1268" s="16">
        <f t="shared" ca="1" si="247"/>
        <v>0</v>
      </c>
      <c r="C1268" s="127" t="str">
        <f t="shared" ca="1" si="237"/>
        <v/>
      </c>
      <c r="D1268" s="17" t="str">
        <f t="shared" ca="1" si="244"/>
        <v/>
      </c>
      <c r="E1268" s="172" t="str">
        <f t="shared" ca="1" si="238"/>
        <v/>
      </c>
      <c r="F1268" s="130" t="str">
        <f t="shared" ca="1" si="243"/>
        <v/>
      </c>
      <c r="G1268" s="130" t="str">
        <f t="shared" ca="1" si="236"/>
        <v/>
      </c>
      <c r="H1268" s="30"/>
      <c r="I1268" s="30"/>
      <c r="J1268" s="31"/>
      <c r="K1268" s="31" t="str">
        <f t="shared" ca="1" si="239"/>
        <v/>
      </c>
      <c r="L1268" s="168" t="str">
        <f t="shared" ca="1" si="240"/>
        <v/>
      </c>
      <c r="M1268" s="169" t="str">
        <f t="shared" ca="1" si="241"/>
        <v/>
      </c>
      <c r="N1268" s="170" t="str">
        <f t="shared" ca="1" si="242"/>
        <v/>
      </c>
    </row>
    <row r="1269" spans="1:14" x14ac:dyDescent="0.25">
      <c r="A1269" s="15">
        <f t="shared" ca="1" si="247"/>
        <v>0</v>
      </c>
      <c r="B1269" s="16">
        <f t="shared" ca="1" si="247"/>
        <v>0</v>
      </c>
      <c r="C1269" s="127" t="str">
        <f t="shared" ca="1" si="237"/>
        <v/>
      </c>
      <c r="D1269" s="17" t="str">
        <f t="shared" ca="1" si="244"/>
        <v/>
      </c>
      <c r="E1269" s="172" t="str">
        <f t="shared" ca="1" si="238"/>
        <v/>
      </c>
      <c r="F1269" s="130" t="str">
        <f t="shared" ca="1" si="243"/>
        <v/>
      </c>
      <c r="G1269" s="130" t="str">
        <f t="shared" ca="1" si="236"/>
        <v/>
      </c>
      <c r="H1269" s="30"/>
      <c r="I1269" s="30"/>
      <c r="J1269" s="31"/>
      <c r="K1269" s="31" t="str">
        <f t="shared" ca="1" si="239"/>
        <v/>
      </c>
      <c r="L1269" s="168" t="str">
        <f t="shared" ca="1" si="240"/>
        <v/>
      </c>
      <c r="M1269" s="169" t="str">
        <f t="shared" ca="1" si="241"/>
        <v/>
      </c>
      <c r="N1269" s="170" t="str">
        <f t="shared" ca="1" si="242"/>
        <v/>
      </c>
    </row>
    <row r="1270" spans="1:14" x14ac:dyDescent="0.25">
      <c r="A1270" s="15">
        <f t="shared" ca="1" si="247"/>
        <v>0</v>
      </c>
      <c r="B1270" s="16">
        <f t="shared" ca="1" si="247"/>
        <v>0</v>
      </c>
      <c r="C1270" s="127" t="str">
        <f t="shared" ca="1" si="237"/>
        <v/>
      </c>
      <c r="D1270" s="17" t="str">
        <f t="shared" ca="1" si="244"/>
        <v/>
      </c>
      <c r="E1270" s="172" t="str">
        <f t="shared" ca="1" si="238"/>
        <v/>
      </c>
      <c r="F1270" s="130" t="str">
        <f t="shared" ca="1" si="243"/>
        <v/>
      </c>
      <c r="G1270" s="130" t="str">
        <f t="shared" ca="1" si="236"/>
        <v/>
      </c>
      <c r="H1270" s="30"/>
      <c r="I1270" s="30"/>
      <c r="J1270" s="31"/>
      <c r="K1270" s="31" t="str">
        <f t="shared" ca="1" si="239"/>
        <v/>
      </c>
      <c r="L1270" s="168" t="str">
        <f t="shared" ca="1" si="240"/>
        <v/>
      </c>
      <c r="M1270" s="169" t="str">
        <f t="shared" ca="1" si="241"/>
        <v/>
      </c>
      <c r="N1270" s="170" t="str">
        <f t="shared" ca="1" si="242"/>
        <v/>
      </c>
    </row>
    <row r="1271" spans="1:14" x14ac:dyDescent="0.25">
      <c r="A1271" s="15">
        <f t="shared" ca="1" si="247"/>
        <v>0</v>
      </c>
      <c r="B1271" s="16">
        <f t="shared" ca="1" si="247"/>
        <v>0</v>
      </c>
      <c r="C1271" s="127" t="str">
        <f t="shared" ca="1" si="237"/>
        <v/>
      </c>
      <c r="D1271" s="17" t="str">
        <f t="shared" ca="1" si="244"/>
        <v/>
      </c>
      <c r="E1271" s="172" t="str">
        <f t="shared" ca="1" si="238"/>
        <v/>
      </c>
      <c r="F1271" s="130" t="str">
        <f t="shared" ca="1" si="243"/>
        <v/>
      </c>
      <c r="G1271" s="130" t="str">
        <f t="shared" ca="1" si="236"/>
        <v/>
      </c>
      <c r="H1271" s="30"/>
      <c r="I1271" s="30"/>
      <c r="J1271" s="31"/>
      <c r="K1271" s="31" t="str">
        <f t="shared" ca="1" si="239"/>
        <v/>
      </c>
      <c r="L1271" s="168" t="str">
        <f t="shared" ca="1" si="240"/>
        <v/>
      </c>
      <c r="M1271" s="169" t="str">
        <f t="shared" ca="1" si="241"/>
        <v/>
      </c>
      <c r="N1271" s="170" t="str">
        <f t="shared" ca="1" si="242"/>
        <v/>
      </c>
    </row>
    <row r="1272" spans="1:14" x14ac:dyDescent="0.25">
      <c r="A1272" s="15">
        <f t="shared" ca="1" si="247"/>
        <v>0</v>
      </c>
      <c r="B1272" s="16">
        <f t="shared" ca="1" si="247"/>
        <v>0</v>
      </c>
      <c r="C1272" s="127" t="str">
        <f t="shared" ca="1" si="237"/>
        <v/>
      </c>
      <c r="D1272" s="17" t="str">
        <f t="shared" ca="1" si="244"/>
        <v/>
      </c>
      <c r="E1272" s="172" t="str">
        <f t="shared" ca="1" si="238"/>
        <v/>
      </c>
      <c r="F1272" s="130" t="str">
        <f t="shared" ca="1" si="243"/>
        <v/>
      </c>
      <c r="G1272" s="130" t="str">
        <f t="shared" ca="1" si="236"/>
        <v/>
      </c>
      <c r="H1272" s="30"/>
      <c r="I1272" s="30"/>
      <c r="J1272" s="31"/>
      <c r="K1272" s="31" t="str">
        <f t="shared" ca="1" si="239"/>
        <v/>
      </c>
      <c r="L1272" s="168" t="str">
        <f t="shared" ca="1" si="240"/>
        <v/>
      </c>
      <c r="M1272" s="169" t="str">
        <f t="shared" ca="1" si="241"/>
        <v/>
      </c>
      <c r="N1272" s="170" t="str">
        <f t="shared" ca="1" si="242"/>
        <v/>
      </c>
    </row>
    <row r="1273" spans="1:14" x14ac:dyDescent="0.25">
      <c r="A1273" s="15">
        <f t="shared" ca="1" si="247"/>
        <v>0</v>
      </c>
      <c r="B1273" s="16">
        <f t="shared" ca="1" si="247"/>
        <v>0</v>
      </c>
      <c r="C1273" s="127" t="str">
        <f t="shared" ca="1" si="237"/>
        <v/>
      </c>
      <c r="D1273" s="17" t="str">
        <f t="shared" ca="1" si="244"/>
        <v/>
      </c>
      <c r="E1273" s="172" t="str">
        <f t="shared" ca="1" si="238"/>
        <v/>
      </c>
      <c r="F1273" s="130" t="str">
        <f t="shared" ca="1" si="243"/>
        <v/>
      </c>
      <c r="G1273" s="130" t="str">
        <f t="shared" ca="1" si="236"/>
        <v/>
      </c>
      <c r="H1273" s="30"/>
      <c r="I1273" s="30"/>
      <c r="J1273" s="31"/>
      <c r="K1273" s="31" t="str">
        <f t="shared" ca="1" si="239"/>
        <v/>
      </c>
      <c r="L1273" s="168" t="str">
        <f t="shared" ca="1" si="240"/>
        <v/>
      </c>
      <c r="M1273" s="169" t="str">
        <f t="shared" ca="1" si="241"/>
        <v/>
      </c>
      <c r="N1273" s="170" t="str">
        <f t="shared" ca="1" si="242"/>
        <v/>
      </c>
    </row>
    <row r="1274" spans="1:14" x14ac:dyDescent="0.25">
      <c r="A1274" s="15">
        <f t="shared" ca="1" si="247"/>
        <v>0</v>
      </c>
      <c r="B1274" s="16">
        <f t="shared" ca="1" si="247"/>
        <v>0</v>
      </c>
      <c r="C1274" s="127" t="str">
        <f t="shared" ca="1" si="237"/>
        <v/>
      </c>
      <c r="D1274" s="17" t="str">
        <f t="shared" ca="1" si="244"/>
        <v/>
      </c>
      <c r="E1274" s="172" t="str">
        <f t="shared" ca="1" si="238"/>
        <v/>
      </c>
      <c r="F1274" s="130" t="str">
        <f t="shared" ca="1" si="243"/>
        <v/>
      </c>
      <c r="G1274" s="130" t="str">
        <f t="shared" ca="1" si="236"/>
        <v/>
      </c>
      <c r="H1274" s="30"/>
      <c r="I1274" s="30"/>
      <c r="J1274" s="31"/>
      <c r="K1274" s="31" t="str">
        <f t="shared" ca="1" si="239"/>
        <v/>
      </c>
      <c r="L1274" s="168" t="str">
        <f t="shared" ca="1" si="240"/>
        <v/>
      </c>
      <c r="M1274" s="169" t="str">
        <f t="shared" ca="1" si="241"/>
        <v/>
      </c>
      <c r="N1274" s="170" t="str">
        <f t="shared" ca="1" si="242"/>
        <v/>
      </c>
    </row>
    <row r="1275" spans="1:14" x14ac:dyDescent="0.25">
      <c r="A1275" s="15">
        <f t="shared" ca="1" si="247"/>
        <v>0</v>
      </c>
      <c r="B1275" s="16">
        <f t="shared" ca="1" si="247"/>
        <v>0</v>
      </c>
      <c r="C1275" s="127" t="str">
        <f t="shared" ca="1" si="237"/>
        <v/>
      </c>
      <c r="D1275" s="17" t="str">
        <f t="shared" ca="1" si="244"/>
        <v/>
      </c>
      <c r="E1275" s="172" t="str">
        <f t="shared" ca="1" si="238"/>
        <v/>
      </c>
      <c r="F1275" s="130" t="str">
        <f t="shared" ca="1" si="243"/>
        <v/>
      </c>
      <c r="G1275" s="130" t="str">
        <f t="shared" ca="1" si="236"/>
        <v/>
      </c>
      <c r="H1275" s="30"/>
      <c r="I1275" s="30"/>
      <c r="J1275" s="31"/>
      <c r="K1275" s="31" t="str">
        <f t="shared" ca="1" si="239"/>
        <v/>
      </c>
      <c r="L1275" s="168" t="str">
        <f t="shared" ca="1" si="240"/>
        <v/>
      </c>
      <c r="M1275" s="169" t="str">
        <f t="shared" ca="1" si="241"/>
        <v/>
      </c>
      <c r="N1275" s="170" t="str">
        <f t="shared" ca="1" si="242"/>
        <v/>
      </c>
    </row>
    <row r="1276" spans="1:14" x14ac:dyDescent="0.25">
      <c r="A1276" s="15">
        <f t="shared" ca="1" si="247"/>
        <v>0</v>
      </c>
      <c r="B1276" s="16">
        <f t="shared" ca="1" si="247"/>
        <v>0</v>
      </c>
      <c r="C1276" s="127" t="str">
        <f t="shared" ca="1" si="237"/>
        <v/>
      </c>
      <c r="D1276" s="17" t="str">
        <f t="shared" ca="1" si="244"/>
        <v/>
      </c>
      <c r="E1276" s="172" t="str">
        <f t="shared" ca="1" si="238"/>
        <v/>
      </c>
      <c r="F1276" s="130" t="str">
        <f t="shared" ca="1" si="243"/>
        <v/>
      </c>
      <c r="G1276" s="130" t="str">
        <f t="shared" ca="1" si="236"/>
        <v/>
      </c>
      <c r="H1276" s="30"/>
      <c r="I1276" s="30"/>
      <c r="J1276" s="31"/>
      <c r="K1276" s="31" t="str">
        <f t="shared" ca="1" si="239"/>
        <v/>
      </c>
      <c r="L1276" s="168" t="str">
        <f t="shared" ca="1" si="240"/>
        <v/>
      </c>
      <c r="M1276" s="169" t="str">
        <f t="shared" ca="1" si="241"/>
        <v/>
      </c>
      <c r="N1276" s="170" t="str">
        <f t="shared" ca="1" si="242"/>
        <v/>
      </c>
    </row>
    <row r="1277" spans="1:14" x14ac:dyDescent="0.25">
      <c r="A1277" s="15">
        <f t="shared" ca="1" si="247"/>
        <v>0</v>
      </c>
      <c r="B1277" s="16">
        <f t="shared" ca="1" si="247"/>
        <v>0</v>
      </c>
      <c r="C1277" s="127" t="str">
        <f t="shared" ca="1" si="237"/>
        <v/>
      </c>
      <c r="D1277" s="17" t="str">
        <f t="shared" ca="1" si="244"/>
        <v/>
      </c>
      <c r="E1277" s="172" t="str">
        <f t="shared" ca="1" si="238"/>
        <v/>
      </c>
      <c r="F1277" s="130" t="str">
        <f t="shared" ca="1" si="243"/>
        <v/>
      </c>
      <c r="G1277" s="130" t="str">
        <f t="shared" ca="1" si="236"/>
        <v/>
      </c>
      <c r="H1277" s="30"/>
      <c r="I1277" s="30"/>
      <c r="J1277" s="31"/>
      <c r="K1277" s="31" t="str">
        <f t="shared" ca="1" si="239"/>
        <v/>
      </c>
      <c r="L1277" s="168" t="str">
        <f t="shared" ca="1" si="240"/>
        <v/>
      </c>
      <c r="M1277" s="169" t="str">
        <f t="shared" ca="1" si="241"/>
        <v/>
      </c>
      <c r="N1277" s="170" t="str">
        <f t="shared" ca="1" si="242"/>
        <v/>
      </c>
    </row>
    <row r="1278" spans="1:14" x14ac:dyDescent="0.25">
      <c r="A1278" s="15">
        <f t="shared" ca="1" si="247"/>
        <v>0</v>
      </c>
      <c r="B1278" s="16">
        <f t="shared" ca="1" si="247"/>
        <v>0</v>
      </c>
      <c r="C1278" s="127" t="str">
        <f t="shared" ca="1" si="237"/>
        <v/>
      </c>
      <c r="D1278" s="17" t="str">
        <f t="shared" ca="1" si="244"/>
        <v/>
      </c>
      <c r="E1278" s="172" t="str">
        <f t="shared" ca="1" si="238"/>
        <v/>
      </c>
      <c r="F1278" s="130" t="str">
        <f t="shared" ca="1" si="243"/>
        <v/>
      </c>
      <c r="G1278" s="130" t="str">
        <f t="shared" ca="1" si="236"/>
        <v/>
      </c>
      <c r="H1278" s="30"/>
      <c r="I1278" s="30"/>
      <c r="J1278" s="31"/>
      <c r="K1278" s="31" t="str">
        <f t="shared" ca="1" si="239"/>
        <v/>
      </c>
      <c r="L1278" s="168" t="str">
        <f t="shared" ca="1" si="240"/>
        <v/>
      </c>
      <c r="M1278" s="169" t="str">
        <f t="shared" ca="1" si="241"/>
        <v/>
      </c>
      <c r="N1278" s="170" t="str">
        <f t="shared" ca="1" si="242"/>
        <v/>
      </c>
    </row>
    <row r="1279" spans="1:14" x14ac:dyDescent="0.25">
      <c r="A1279" s="15">
        <f t="shared" ca="1" si="247"/>
        <v>0</v>
      </c>
      <c r="B1279" s="16">
        <f t="shared" ca="1" si="247"/>
        <v>0</v>
      </c>
      <c r="C1279" s="127" t="str">
        <f t="shared" ca="1" si="237"/>
        <v/>
      </c>
      <c r="D1279" s="17" t="str">
        <f t="shared" ca="1" si="244"/>
        <v/>
      </c>
      <c r="E1279" s="172" t="str">
        <f t="shared" ca="1" si="238"/>
        <v/>
      </c>
      <c r="F1279" s="130" t="str">
        <f t="shared" ca="1" si="243"/>
        <v/>
      </c>
      <c r="G1279" s="130" t="str">
        <f t="shared" ca="1" si="236"/>
        <v/>
      </c>
      <c r="H1279" s="30"/>
      <c r="I1279" s="30"/>
      <c r="J1279" s="31"/>
      <c r="K1279" s="31" t="str">
        <f t="shared" ca="1" si="239"/>
        <v/>
      </c>
      <c r="L1279" s="168" t="str">
        <f t="shared" ca="1" si="240"/>
        <v/>
      </c>
      <c r="M1279" s="169" t="str">
        <f t="shared" ca="1" si="241"/>
        <v/>
      </c>
      <c r="N1279" s="170" t="str">
        <f t="shared" ca="1" si="242"/>
        <v/>
      </c>
    </row>
    <row r="1280" spans="1:14" x14ac:dyDescent="0.25">
      <c r="A1280" s="15">
        <f t="shared" ca="1" si="247"/>
        <v>0</v>
      </c>
      <c r="B1280" s="16">
        <f t="shared" ca="1" si="247"/>
        <v>0</v>
      </c>
      <c r="C1280" s="127" t="str">
        <f t="shared" ca="1" si="237"/>
        <v/>
      </c>
      <c r="D1280" s="17" t="str">
        <f t="shared" ca="1" si="244"/>
        <v/>
      </c>
      <c r="E1280" s="172" t="str">
        <f t="shared" ca="1" si="238"/>
        <v/>
      </c>
      <c r="F1280" s="130" t="str">
        <f t="shared" ca="1" si="243"/>
        <v/>
      </c>
      <c r="G1280" s="130" t="str">
        <f t="shared" ca="1" si="236"/>
        <v/>
      </c>
      <c r="H1280" s="30"/>
      <c r="I1280" s="30"/>
      <c r="J1280" s="31"/>
      <c r="K1280" s="31" t="str">
        <f t="shared" ca="1" si="239"/>
        <v/>
      </c>
      <c r="L1280" s="168" t="str">
        <f t="shared" ca="1" si="240"/>
        <v/>
      </c>
      <c r="M1280" s="169" t="str">
        <f t="shared" ca="1" si="241"/>
        <v/>
      </c>
      <c r="N1280" s="170" t="str">
        <f t="shared" ca="1" si="242"/>
        <v/>
      </c>
    </row>
    <row r="1281" spans="1:14" x14ac:dyDescent="0.25">
      <c r="A1281" s="15">
        <f t="shared" ca="1" si="247"/>
        <v>0</v>
      </c>
      <c r="B1281" s="16">
        <f t="shared" ca="1" si="247"/>
        <v>0</v>
      </c>
      <c r="C1281" s="127" t="str">
        <f t="shared" ca="1" si="237"/>
        <v/>
      </c>
      <c r="D1281" s="17" t="str">
        <f t="shared" ca="1" si="244"/>
        <v/>
      </c>
      <c r="E1281" s="172" t="str">
        <f t="shared" ca="1" si="238"/>
        <v/>
      </c>
      <c r="F1281" s="130" t="str">
        <f t="shared" ca="1" si="243"/>
        <v/>
      </c>
      <c r="G1281" s="130" t="str">
        <f t="shared" ca="1" si="236"/>
        <v/>
      </c>
      <c r="H1281" s="30"/>
      <c r="I1281" s="30"/>
      <c r="J1281" s="31"/>
      <c r="K1281" s="31" t="str">
        <f t="shared" ca="1" si="239"/>
        <v/>
      </c>
      <c r="L1281" s="168" t="str">
        <f t="shared" ca="1" si="240"/>
        <v/>
      </c>
      <c r="M1281" s="169" t="str">
        <f t="shared" ca="1" si="241"/>
        <v/>
      </c>
      <c r="N1281" s="170" t="str">
        <f t="shared" ca="1" si="242"/>
        <v/>
      </c>
    </row>
    <row r="1282" spans="1:14" x14ac:dyDescent="0.25">
      <c r="A1282" s="15">
        <f t="shared" ca="1" si="247"/>
        <v>0</v>
      </c>
      <c r="B1282" s="16">
        <f t="shared" ca="1" si="247"/>
        <v>0</v>
      </c>
      <c r="C1282" s="127" t="str">
        <f t="shared" ca="1" si="237"/>
        <v/>
      </c>
      <c r="D1282" s="17" t="str">
        <f t="shared" ca="1" si="244"/>
        <v/>
      </c>
      <c r="E1282" s="172" t="str">
        <f t="shared" ca="1" si="238"/>
        <v/>
      </c>
      <c r="F1282" s="130" t="str">
        <f t="shared" ca="1" si="243"/>
        <v/>
      </c>
      <c r="G1282" s="130" t="str">
        <f t="shared" ca="1" si="236"/>
        <v/>
      </c>
      <c r="H1282" s="30"/>
      <c r="I1282" s="30"/>
      <c r="J1282" s="31"/>
      <c r="K1282" s="31" t="str">
        <f t="shared" ca="1" si="239"/>
        <v/>
      </c>
      <c r="L1282" s="168" t="str">
        <f t="shared" ca="1" si="240"/>
        <v/>
      </c>
      <c r="M1282" s="169" t="str">
        <f t="shared" ca="1" si="241"/>
        <v/>
      </c>
      <c r="N1282" s="170" t="str">
        <f t="shared" ca="1" si="242"/>
        <v/>
      </c>
    </row>
    <row r="1283" spans="1:14" x14ac:dyDescent="0.25">
      <c r="A1283" s="15">
        <f t="shared" ca="1" si="247"/>
        <v>0</v>
      </c>
      <c r="B1283" s="16">
        <f t="shared" ca="1" si="247"/>
        <v>0</v>
      </c>
      <c r="C1283" s="127" t="str">
        <f t="shared" ca="1" si="237"/>
        <v/>
      </c>
      <c r="D1283" s="17" t="str">
        <f t="shared" ca="1" si="244"/>
        <v/>
      </c>
      <c r="E1283" s="172" t="str">
        <f t="shared" ca="1" si="238"/>
        <v/>
      </c>
      <c r="F1283" s="130" t="str">
        <f t="shared" ca="1" si="243"/>
        <v/>
      </c>
      <c r="G1283" s="130" t="str">
        <f t="shared" ca="1" si="236"/>
        <v/>
      </c>
      <c r="H1283" s="30"/>
      <c r="I1283" s="30"/>
      <c r="J1283" s="31"/>
      <c r="K1283" s="31" t="str">
        <f t="shared" ca="1" si="239"/>
        <v/>
      </c>
      <c r="L1283" s="168" t="str">
        <f t="shared" ca="1" si="240"/>
        <v/>
      </c>
      <c r="M1283" s="169" t="str">
        <f t="shared" ca="1" si="241"/>
        <v/>
      </c>
      <c r="N1283" s="170" t="str">
        <f t="shared" ca="1" si="242"/>
        <v/>
      </c>
    </row>
    <row r="1284" spans="1:14" x14ac:dyDescent="0.25">
      <c r="A1284" s="15">
        <f t="shared" ca="1" si="247"/>
        <v>0</v>
      </c>
      <c r="B1284" s="16">
        <f t="shared" ca="1" si="247"/>
        <v>0</v>
      </c>
      <c r="C1284" s="127" t="str">
        <f t="shared" ca="1" si="237"/>
        <v/>
      </c>
      <c r="D1284" s="17" t="str">
        <f t="shared" ca="1" si="244"/>
        <v/>
      </c>
      <c r="E1284" s="172" t="str">
        <f t="shared" ca="1" si="238"/>
        <v/>
      </c>
      <c r="F1284" s="130" t="str">
        <f t="shared" ca="1" si="243"/>
        <v/>
      </c>
      <c r="G1284" s="130" t="str">
        <f t="shared" ca="1" si="236"/>
        <v/>
      </c>
      <c r="H1284" s="30"/>
      <c r="I1284" s="30"/>
      <c r="J1284" s="31"/>
      <c r="K1284" s="31" t="str">
        <f t="shared" ca="1" si="239"/>
        <v/>
      </c>
      <c r="L1284" s="168" t="str">
        <f t="shared" ca="1" si="240"/>
        <v/>
      </c>
      <c r="M1284" s="169" t="str">
        <f t="shared" ca="1" si="241"/>
        <v/>
      </c>
      <c r="N1284" s="170" t="str">
        <f t="shared" ca="1" si="242"/>
        <v/>
      </c>
    </row>
    <row r="1285" spans="1:14" x14ac:dyDescent="0.25">
      <c r="A1285" s="15">
        <f t="shared" ca="1" si="247"/>
        <v>0</v>
      </c>
      <c r="B1285" s="16">
        <f t="shared" ca="1" si="247"/>
        <v>0</v>
      </c>
      <c r="C1285" s="127" t="str">
        <f t="shared" ca="1" si="237"/>
        <v/>
      </c>
      <c r="D1285" s="17" t="str">
        <f t="shared" ca="1" si="244"/>
        <v/>
      </c>
      <c r="E1285" s="172" t="str">
        <f t="shared" ca="1" si="238"/>
        <v/>
      </c>
      <c r="F1285" s="130" t="str">
        <f t="shared" ca="1" si="243"/>
        <v/>
      </c>
      <c r="G1285" s="130" t="str">
        <f t="shared" ca="1" si="236"/>
        <v/>
      </c>
      <c r="H1285" s="30"/>
      <c r="I1285" s="30"/>
      <c r="J1285" s="31"/>
      <c r="K1285" s="31" t="str">
        <f t="shared" ca="1" si="239"/>
        <v/>
      </c>
      <c r="L1285" s="168" t="str">
        <f t="shared" ca="1" si="240"/>
        <v/>
      </c>
      <c r="M1285" s="169" t="str">
        <f t="shared" ca="1" si="241"/>
        <v/>
      </c>
      <c r="N1285" s="170" t="str">
        <f t="shared" ca="1" si="242"/>
        <v/>
      </c>
    </row>
    <row r="1286" spans="1:14" x14ac:dyDescent="0.25">
      <c r="A1286" s="15">
        <f t="shared" ca="1" si="247"/>
        <v>0</v>
      </c>
      <c r="B1286" s="16">
        <f t="shared" ca="1" si="247"/>
        <v>0</v>
      </c>
      <c r="C1286" s="127" t="str">
        <f t="shared" ca="1" si="237"/>
        <v/>
      </c>
      <c r="D1286" s="17" t="str">
        <f t="shared" ca="1" si="244"/>
        <v/>
      </c>
      <c r="E1286" s="172" t="str">
        <f t="shared" ca="1" si="238"/>
        <v/>
      </c>
      <c r="F1286" s="130" t="str">
        <f t="shared" ca="1" si="243"/>
        <v/>
      </c>
      <c r="G1286" s="130" t="str">
        <f t="shared" ref="G1286:G1349" ca="1" si="248">IF(A1286&lt;&gt;0,CONCATENATE(A1286,IF(B1286=0,"",B1286)),"")</f>
        <v/>
      </c>
      <c r="H1286" s="30"/>
      <c r="I1286" s="30"/>
      <c r="J1286" s="31"/>
      <c r="K1286" s="31" t="str">
        <f t="shared" ca="1" si="239"/>
        <v/>
      </c>
      <c r="L1286" s="168" t="str">
        <f t="shared" ca="1" si="240"/>
        <v/>
      </c>
      <c r="M1286" s="169" t="str">
        <f t="shared" ca="1" si="241"/>
        <v/>
      </c>
      <c r="N1286" s="170" t="str">
        <f t="shared" ca="1" si="242"/>
        <v/>
      </c>
    </row>
    <row r="1287" spans="1:14" x14ac:dyDescent="0.25">
      <c r="A1287" s="15">
        <f t="shared" ref="A1287:B1306" ca="1" si="249">INDIRECT(ADDRESS(ROW(),COLUMN(),1,1,exp_user),TRUE)</f>
        <v>0</v>
      </c>
      <c r="B1287" s="16">
        <f t="shared" ca="1" si="249"/>
        <v>0</v>
      </c>
      <c r="C1287" s="127" t="str">
        <f t="shared" ref="C1287:C1350" ca="1" si="250">IF(A1287=0,"",IF(H1287&lt;&gt;"",H1287,IF(K1287=not,not,IF(L1287=not,not,IF(AND(M1287&lt;&gt;0,M1287&lt;&gt;"",M1287&lt;&gt;not),IF(NOT(ISERROR(FIND("/",M1287,1))),LEFT(M1287,FIND("/",M1287,1)-1),M1287),IF(NOT(ISERROR(FIND("/",N1287,1))),LEFT(N1287,FIND("/",N1287,1)-1),N1287))))))</f>
        <v/>
      </c>
      <c r="D1287" s="17" t="str">
        <f t="shared" ca="1" si="244"/>
        <v/>
      </c>
      <c r="E1287" s="172" t="str">
        <f t="shared" ref="E1287:E1350" ca="1" si="251">IF(AND(C1287&lt;&gt;"",C1287&lt;&gt;not,C1287&lt;&gt;0),HYPERLINK(CONCATENATE(link4x0,IFERROR(VLOOKUP(C1287,Entity,2,FALSE),""),link_Entity,LOWER(C1287),".htm"),"&gt;&gt;"),"")</f>
        <v/>
      </c>
      <c r="F1287" s="130" t="str">
        <f t="shared" ca="1" si="243"/>
        <v/>
      </c>
      <c r="G1287" s="130" t="str">
        <f t="shared" ca="1" si="248"/>
        <v/>
      </c>
      <c r="H1287" s="30"/>
      <c r="I1287" s="30"/>
      <c r="J1287" s="31"/>
      <c r="K1287" s="31" t="str">
        <f t="shared" ref="K1287:K1350" ca="1" si="252">IF(AND(K1286=not,A1287=A1286),not,IF(J1287=not,not,""))</f>
        <v/>
      </c>
      <c r="L1287" s="168" t="str">
        <f t="shared" ref="L1287:L1350" ca="1" si="253">IFERROR(VLOOKUP(A1287,exp_pre_sel,HLOOKUP(pre_sel_cat,exp_pre_sel,2,FALSE),FALSE),"")</f>
        <v/>
      </c>
      <c r="M1287" s="169" t="str">
        <f t="shared" ref="M1287:M1350" ca="1" si="254">IFERROR(CONCATENATE(VLOOKUP($G1287,Export_DRS,4,FALSE),IF(VLOOKUP($G1287,Export_DRS,5,FALSE)&lt;&gt;"",CONCATENATE("/",VLOOKUP($G1287,Export_DRS,5,FALSE)),"")),IF(AND(Export_DRS_andSub=yes,$A1287=$A1286),IF(M1286=0,VLOOKUP(A1287,A:N,10,FALSE),M1286),""))</f>
        <v/>
      </c>
      <c r="N1287" s="170" t="str">
        <f t="shared" ref="N1287:N1350" ca="1" si="255">IFERROR(CONCATENATE(VLOOKUP($G1287,Export_AIA,4,FALSE),IF(VLOOKUP($G1287,Export_AIA,5,FALSE)&lt;&gt;"",CONCATENATE("/",VLOOKUP($G1287,Export_AIA,5,FALSE)),"")),IF(AND(Export_AIA_andSub=yes,$A1287=$A1286),IF(N1286=0,VLOOKUP(A1287,A:N,10,FALSE),N1286),""))</f>
        <v/>
      </c>
    </row>
    <row r="1288" spans="1:14" x14ac:dyDescent="0.25">
      <c r="A1288" s="15">
        <f t="shared" ca="1" si="249"/>
        <v>0</v>
      </c>
      <c r="B1288" s="16">
        <f t="shared" ca="1" si="249"/>
        <v>0</v>
      </c>
      <c r="C1288" s="127" t="str">
        <f t="shared" ca="1" si="250"/>
        <v/>
      </c>
      <c r="D1288" s="17" t="str">
        <f t="shared" ca="1" si="244"/>
        <v/>
      </c>
      <c r="E1288" s="172" t="str">
        <f t="shared" ca="1" si="251"/>
        <v/>
      </c>
      <c r="F1288" s="130" t="str">
        <f t="shared" ref="F1288:F1351" ca="1" si="256">CONCATENATE(C1288,IF(D1288&lt;&gt;"",CONCATENATE("/",D1288),""),"")</f>
        <v/>
      </c>
      <c r="G1288" s="130" t="str">
        <f t="shared" ca="1" si="248"/>
        <v/>
      </c>
      <c r="H1288" s="30"/>
      <c r="I1288" s="30"/>
      <c r="J1288" s="31"/>
      <c r="K1288" s="31" t="str">
        <f t="shared" ca="1" si="252"/>
        <v/>
      </c>
      <c r="L1288" s="168" t="str">
        <f t="shared" ca="1" si="253"/>
        <v/>
      </c>
      <c r="M1288" s="169" t="str">
        <f t="shared" ca="1" si="254"/>
        <v/>
      </c>
      <c r="N1288" s="170" t="str">
        <f t="shared" ca="1" si="255"/>
        <v/>
      </c>
    </row>
    <row r="1289" spans="1:14" x14ac:dyDescent="0.25">
      <c r="A1289" s="15">
        <f t="shared" ca="1" si="249"/>
        <v>0</v>
      </c>
      <c r="B1289" s="16">
        <f t="shared" ca="1" si="249"/>
        <v>0</v>
      </c>
      <c r="C1289" s="127" t="str">
        <f t="shared" ca="1" si="250"/>
        <v/>
      </c>
      <c r="D1289" s="17" t="str">
        <f t="shared" ref="D1289:D1352" ca="1" si="257">IF(I1289&lt;&gt;"",I1289,IF(NOT(ISERROR(FIND("/",M1289,1))),RIGHT(M1289,LEN(M1289)-FIND("/",M1289,1)),IF(AND(M1289="",NOT(ISERROR(FIND("/",N1289,1)))),RIGHT(N1289,LEN(N1289)-FIND("/",N1289,1)),"")))</f>
        <v/>
      </c>
      <c r="E1289" s="172" t="str">
        <f t="shared" ca="1" si="251"/>
        <v/>
      </c>
      <c r="F1289" s="130" t="str">
        <f t="shared" ca="1" si="256"/>
        <v/>
      </c>
      <c r="G1289" s="130" t="str">
        <f t="shared" ca="1" si="248"/>
        <v/>
      </c>
      <c r="H1289" s="30"/>
      <c r="I1289" s="30"/>
      <c r="J1289" s="31"/>
      <c r="K1289" s="31" t="str">
        <f t="shared" ca="1" si="252"/>
        <v/>
      </c>
      <c r="L1289" s="168" t="str">
        <f t="shared" ca="1" si="253"/>
        <v/>
      </c>
      <c r="M1289" s="169" t="str">
        <f t="shared" ca="1" si="254"/>
        <v/>
      </c>
      <c r="N1289" s="170" t="str">
        <f t="shared" ca="1" si="255"/>
        <v/>
      </c>
    </row>
    <row r="1290" spans="1:14" x14ac:dyDescent="0.25">
      <c r="A1290" s="15">
        <f t="shared" ca="1" si="249"/>
        <v>0</v>
      </c>
      <c r="B1290" s="16">
        <f t="shared" ca="1" si="249"/>
        <v>0</v>
      </c>
      <c r="C1290" s="127" t="str">
        <f t="shared" ca="1" si="250"/>
        <v/>
      </c>
      <c r="D1290" s="17" t="str">
        <f t="shared" ca="1" si="257"/>
        <v/>
      </c>
      <c r="E1290" s="172" t="str">
        <f t="shared" ca="1" si="251"/>
        <v/>
      </c>
      <c r="F1290" s="130" t="str">
        <f t="shared" ca="1" si="256"/>
        <v/>
      </c>
      <c r="G1290" s="130" t="str">
        <f t="shared" ca="1" si="248"/>
        <v/>
      </c>
      <c r="H1290" s="30"/>
      <c r="I1290" s="30"/>
      <c r="J1290" s="31"/>
      <c r="K1290" s="31" t="str">
        <f t="shared" ca="1" si="252"/>
        <v/>
      </c>
      <c r="L1290" s="168" t="str">
        <f t="shared" ca="1" si="253"/>
        <v/>
      </c>
      <c r="M1290" s="169" t="str">
        <f t="shared" ca="1" si="254"/>
        <v/>
      </c>
      <c r="N1290" s="170" t="str">
        <f t="shared" ca="1" si="255"/>
        <v/>
      </c>
    </row>
    <row r="1291" spans="1:14" x14ac:dyDescent="0.25">
      <c r="A1291" s="15">
        <f t="shared" ca="1" si="249"/>
        <v>0</v>
      </c>
      <c r="B1291" s="16">
        <f t="shared" ca="1" si="249"/>
        <v>0</v>
      </c>
      <c r="C1291" s="127" t="str">
        <f t="shared" ca="1" si="250"/>
        <v/>
      </c>
      <c r="D1291" s="17" t="str">
        <f t="shared" ca="1" si="257"/>
        <v/>
      </c>
      <c r="E1291" s="172" t="str">
        <f t="shared" ca="1" si="251"/>
        <v/>
      </c>
      <c r="F1291" s="130" t="str">
        <f t="shared" ca="1" si="256"/>
        <v/>
      </c>
      <c r="G1291" s="130" t="str">
        <f t="shared" ca="1" si="248"/>
        <v/>
      </c>
      <c r="H1291" s="30"/>
      <c r="I1291" s="30"/>
      <c r="J1291" s="31"/>
      <c r="K1291" s="31" t="str">
        <f t="shared" ca="1" si="252"/>
        <v/>
      </c>
      <c r="L1291" s="168" t="str">
        <f t="shared" ca="1" si="253"/>
        <v/>
      </c>
      <c r="M1291" s="169" t="str">
        <f t="shared" ca="1" si="254"/>
        <v/>
      </c>
      <c r="N1291" s="170" t="str">
        <f t="shared" ca="1" si="255"/>
        <v/>
      </c>
    </row>
    <row r="1292" spans="1:14" x14ac:dyDescent="0.25">
      <c r="A1292" s="15">
        <f t="shared" ca="1" si="249"/>
        <v>0</v>
      </c>
      <c r="B1292" s="16">
        <f t="shared" ca="1" si="249"/>
        <v>0</v>
      </c>
      <c r="C1292" s="127" t="str">
        <f t="shared" ca="1" si="250"/>
        <v/>
      </c>
      <c r="D1292" s="17" t="str">
        <f t="shared" ca="1" si="257"/>
        <v/>
      </c>
      <c r="E1292" s="172" t="str">
        <f t="shared" ca="1" si="251"/>
        <v/>
      </c>
      <c r="F1292" s="130" t="str">
        <f t="shared" ca="1" si="256"/>
        <v/>
      </c>
      <c r="G1292" s="130" t="str">
        <f t="shared" ca="1" si="248"/>
        <v/>
      </c>
      <c r="H1292" s="30"/>
      <c r="I1292" s="30"/>
      <c r="J1292" s="31"/>
      <c r="K1292" s="31" t="str">
        <f t="shared" ca="1" si="252"/>
        <v/>
      </c>
      <c r="L1292" s="168" t="str">
        <f t="shared" ca="1" si="253"/>
        <v/>
      </c>
      <c r="M1292" s="169" t="str">
        <f t="shared" ca="1" si="254"/>
        <v/>
      </c>
      <c r="N1292" s="170" t="str">
        <f t="shared" ca="1" si="255"/>
        <v/>
      </c>
    </row>
    <row r="1293" spans="1:14" x14ac:dyDescent="0.25">
      <c r="A1293" s="15">
        <f t="shared" ca="1" si="249"/>
        <v>0</v>
      </c>
      <c r="B1293" s="16">
        <f t="shared" ca="1" si="249"/>
        <v>0</v>
      </c>
      <c r="C1293" s="127" t="str">
        <f t="shared" ca="1" si="250"/>
        <v/>
      </c>
      <c r="D1293" s="17" t="str">
        <f t="shared" ca="1" si="257"/>
        <v/>
      </c>
      <c r="E1293" s="172" t="str">
        <f t="shared" ca="1" si="251"/>
        <v/>
      </c>
      <c r="F1293" s="130" t="str">
        <f t="shared" ca="1" si="256"/>
        <v/>
      </c>
      <c r="G1293" s="130" t="str">
        <f t="shared" ca="1" si="248"/>
        <v/>
      </c>
      <c r="H1293" s="30"/>
      <c r="I1293" s="30"/>
      <c r="J1293" s="31"/>
      <c r="K1293" s="31" t="str">
        <f t="shared" ca="1" si="252"/>
        <v/>
      </c>
      <c r="L1293" s="168" t="str">
        <f t="shared" ca="1" si="253"/>
        <v/>
      </c>
      <c r="M1293" s="169" t="str">
        <f t="shared" ca="1" si="254"/>
        <v/>
      </c>
      <c r="N1293" s="170" t="str">
        <f t="shared" ca="1" si="255"/>
        <v/>
      </c>
    </row>
    <row r="1294" spans="1:14" x14ac:dyDescent="0.25">
      <c r="A1294" s="15">
        <f t="shared" ca="1" si="249"/>
        <v>0</v>
      </c>
      <c r="B1294" s="16">
        <f t="shared" ca="1" si="249"/>
        <v>0</v>
      </c>
      <c r="C1294" s="127" t="str">
        <f t="shared" ca="1" si="250"/>
        <v/>
      </c>
      <c r="D1294" s="17" t="str">
        <f t="shared" ca="1" si="257"/>
        <v/>
      </c>
      <c r="E1294" s="172" t="str">
        <f t="shared" ca="1" si="251"/>
        <v/>
      </c>
      <c r="F1294" s="130" t="str">
        <f t="shared" ca="1" si="256"/>
        <v/>
      </c>
      <c r="G1294" s="130" t="str">
        <f t="shared" ca="1" si="248"/>
        <v/>
      </c>
      <c r="H1294" s="30"/>
      <c r="I1294" s="30"/>
      <c r="J1294" s="31"/>
      <c r="K1294" s="31" t="str">
        <f t="shared" ca="1" si="252"/>
        <v/>
      </c>
      <c r="L1294" s="168" t="str">
        <f t="shared" ca="1" si="253"/>
        <v/>
      </c>
      <c r="M1294" s="169" t="str">
        <f t="shared" ca="1" si="254"/>
        <v/>
      </c>
      <c r="N1294" s="170" t="str">
        <f t="shared" ca="1" si="255"/>
        <v/>
      </c>
    </row>
    <row r="1295" spans="1:14" x14ac:dyDescent="0.25">
      <c r="A1295" s="15">
        <f t="shared" ca="1" si="249"/>
        <v>0</v>
      </c>
      <c r="B1295" s="16">
        <f t="shared" ca="1" si="249"/>
        <v>0</v>
      </c>
      <c r="C1295" s="127" t="str">
        <f t="shared" ca="1" si="250"/>
        <v/>
      </c>
      <c r="D1295" s="17" t="str">
        <f t="shared" ca="1" si="257"/>
        <v/>
      </c>
      <c r="E1295" s="172" t="str">
        <f t="shared" ca="1" si="251"/>
        <v/>
      </c>
      <c r="F1295" s="130" t="str">
        <f t="shared" ca="1" si="256"/>
        <v/>
      </c>
      <c r="G1295" s="130" t="str">
        <f t="shared" ca="1" si="248"/>
        <v/>
      </c>
      <c r="H1295" s="30"/>
      <c r="I1295" s="30"/>
      <c r="J1295" s="31"/>
      <c r="K1295" s="31" t="str">
        <f t="shared" ca="1" si="252"/>
        <v/>
      </c>
      <c r="L1295" s="168" t="str">
        <f t="shared" ca="1" si="253"/>
        <v/>
      </c>
      <c r="M1295" s="169" t="str">
        <f t="shared" ca="1" si="254"/>
        <v/>
      </c>
      <c r="N1295" s="170" t="str">
        <f t="shared" ca="1" si="255"/>
        <v/>
      </c>
    </row>
    <row r="1296" spans="1:14" x14ac:dyDescent="0.25">
      <c r="A1296" s="15">
        <f t="shared" ca="1" si="249"/>
        <v>0</v>
      </c>
      <c r="B1296" s="16">
        <f t="shared" ca="1" si="249"/>
        <v>0</v>
      </c>
      <c r="C1296" s="127" t="str">
        <f t="shared" ca="1" si="250"/>
        <v/>
      </c>
      <c r="D1296" s="17" t="str">
        <f t="shared" ca="1" si="257"/>
        <v/>
      </c>
      <c r="E1296" s="172" t="str">
        <f t="shared" ca="1" si="251"/>
        <v/>
      </c>
      <c r="F1296" s="130" t="str">
        <f t="shared" ca="1" si="256"/>
        <v/>
      </c>
      <c r="G1296" s="130" t="str">
        <f t="shared" ca="1" si="248"/>
        <v/>
      </c>
      <c r="H1296" s="30"/>
      <c r="I1296" s="30"/>
      <c r="J1296" s="31"/>
      <c r="K1296" s="31" t="str">
        <f t="shared" ca="1" si="252"/>
        <v/>
      </c>
      <c r="L1296" s="168" t="str">
        <f t="shared" ca="1" si="253"/>
        <v/>
      </c>
      <c r="M1296" s="169" t="str">
        <f t="shared" ca="1" si="254"/>
        <v/>
      </c>
      <c r="N1296" s="170" t="str">
        <f t="shared" ca="1" si="255"/>
        <v/>
      </c>
    </row>
    <row r="1297" spans="1:14" x14ac:dyDescent="0.25">
      <c r="A1297" s="15">
        <f t="shared" ca="1" si="249"/>
        <v>0</v>
      </c>
      <c r="B1297" s="16">
        <f t="shared" ca="1" si="249"/>
        <v>0</v>
      </c>
      <c r="C1297" s="127" t="str">
        <f t="shared" ca="1" si="250"/>
        <v/>
      </c>
      <c r="D1297" s="17" t="str">
        <f t="shared" ca="1" si="257"/>
        <v/>
      </c>
      <c r="E1297" s="172" t="str">
        <f t="shared" ca="1" si="251"/>
        <v/>
      </c>
      <c r="F1297" s="130" t="str">
        <f t="shared" ca="1" si="256"/>
        <v/>
      </c>
      <c r="G1297" s="130" t="str">
        <f t="shared" ca="1" si="248"/>
        <v/>
      </c>
      <c r="H1297" s="30"/>
      <c r="I1297" s="30"/>
      <c r="J1297" s="31"/>
      <c r="K1297" s="31" t="str">
        <f t="shared" ca="1" si="252"/>
        <v/>
      </c>
      <c r="L1297" s="168" t="str">
        <f t="shared" ca="1" si="253"/>
        <v/>
      </c>
      <c r="M1297" s="169" t="str">
        <f t="shared" ca="1" si="254"/>
        <v/>
      </c>
      <c r="N1297" s="170" t="str">
        <f t="shared" ca="1" si="255"/>
        <v/>
      </c>
    </row>
    <row r="1298" spans="1:14" x14ac:dyDescent="0.25">
      <c r="A1298" s="15">
        <f t="shared" ca="1" si="249"/>
        <v>0</v>
      </c>
      <c r="B1298" s="16">
        <f t="shared" ca="1" si="249"/>
        <v>0</v>
      </c>
      <c r="C1298" s="127" t="str">
        <f t="shared" ca="1" si="250"/>
        <v/>
      </c>
      <c r="D1298" s="17" t="str">
        <f t="shared" ca="1" si="257"/>
        <v/>
      </c>
      <c r="E1298" s="172" t="str">
        <f t="shared" ca="1" si="251"/>
        <v/>
      </c>
      <c r="F1298" s="130" t="str">
        <f t="shared" ca="1" si="256"/>
        <v/>
      </c>
      <c r="G1298" s="130" t="str">
        <f t="shared" ca="1" si="248"/>
        <v/>
      </c>
      <c r="H1298" s="30"/>
      <c r="I1298" s="30"/>
      <c r="J1298" s="31"/>
      <c r="K1298" s="31" t="str">
        <f t="shared" ca="1" si="252"/>
        <v/>
      </c>
      <c r="L1298" s="168" t="str">
        <f t="shared" ca="1" si="253"/>
        <v/>
      </c>
      <c r="M1298" s="169" t="str">
        <f t="shared" ca="1" si="254"/>
        <v/>
      </c>
      <c r="N1298" s="170" t="str">
        <f t="shared" ca="1" si="255"/>
        <v/>
      </c>
    </row>
    <row r="1299" spans="1:14" x14ac:dyDescent="0.25">
      <c r="A1299" s="15">
        <f t="shared" ca="1" si="249"/>
        <v>0</v>
      </c>
      <c r="B1299" s="16">
        <f t="shared" ca="1" si="249"/>
        <v>0</v>
      </c>
      <c r="C1299" s="127" t="str">
        <f t="shared" ca="1" si="250"/>
        <v/>
      </c>
      <c r="D1299" s="17" t="str">
        <f t="shared" ca="1" si="257"/>
        <v/>
      </c>
      <c r="E1299" s="172" t="str">
        <f t="shared" ca="1" si="251"/>
        <v/>
      </c>
      <c r="F1299" s="130" t="str">
        <f t="shared" ca="1" si="256"/>
        <v/>
      </c>
      <c r="G1299" s="130" t="str">
        <f t="shared" ca="1" si="248"/>
        <v/>
      </c>
      <c r="H1299" s="30"/>
      <c r="I1299" s="30"/>
      <c r="J1299" s="31"/>
      <c r="K1299" s="31" t="str">
        <f t="shared" ca="1" si="252"/>
        <v/>
      </c>
      <c r="L1299" s="168" t="str">
        <f t="shared" ca="1" si="253"/>
        <v/>
      </c>
      <c r="M1299" s="169" t="str">
        <f t="shared" ca="1" si="254"/>
        <v/>
      </c>
      <c r="N1299" s="170" t="str">
        <f t="shared" ca="1" si="255"/>
        <v/>
      </c>
    </row>
    <row r="1300" spans="1:14" x14ac:dyDescent="0.25">
      <c r="A1300" s="15">
        <f t="shared" ca="1" si="249"/>
        <v>0</v>
      </c>
      <c r="B1300" s="16">
        <f t="shared" ca="1" si="249"/>
        <v>0</v>
      </c>
      <c r="C1300" s="127" t="str">
        <f t="shared" ca="1" si="250"/>
        <v/>
      </c>
      <c r="D1300" s="17" t="str">
        <f t="shared" ca="1" si="257"/>
        <v/>
      </c>
      <c r="E1300" s="172" t="str">
        <f t="shared" ca="1" si="251"/>
        <v/>
      </c>
      <c r="F1300" s="130" t="str">
        <f t="shared" ca="1" si="256"/>
        <v/>
      </c>
      <c r="G1300" s="130" t="str">
        <f t="shared" ca="1" si="248"/>
        <v/>
      </c>
      <c r="H1300" s="30"/>
      <c r="I1300" s="30"/>
      <c r="J1300" s="31"/>
      <c r="K1300" s="31" t="str">
        <f t="shared" ca="1" si="252"/>
        <v/>
      </c>
      <c r="L1300" s="168" t="str">
        <f t="shared" ca="1" si="253"/>
        <v/>
      </c>
      <c r="M1300" s="169" t="str">
        <f t="shared" ca="1" si="254"/>
        <v/>
      </c>
      <c r="N1300" s="170" t="str">
        <f t="shared" ca="1" si="255"/>
        <v/>
      </c>
    </row>
    <row r="1301" spans="1:14" x14ac:dyDescent="0.25">
      <c r="A1301" s="15">
        <f t="shared" ca="1" si="249"/>
        <v>0</v>
      </c>
      <c r="B1301" s="16">
        <f t="shared" ca="1" si="249"/>
        <v>0</v>
      </c>
      <c r="C1301" s="127" t="str">
        <f t="shared" ca="1" si="250"/>
        <v/>
      </c>
      <c r="D1301" s="17" t="str">
        <f t="shared" ca="1" si="257"/>
        <v/>
      </c>
      <c r="E1301" s="172" t="str">
        <f t="shared" ca="1" si="251"/>
        <v/>
      </c>
      <c r="F1301" s="130" t="str">
        <f t="shared" ca="1" si="256"/>
        <v/>
      </c>
      <c r="G1301" s="130" t="str">
        <f t="shared" ca="1" si="248"/>
        <v/>
      </c>
      <c r="H1301" s="30"/>
      <c r="I1301" s="30"/>
      <c r="J1301" s="31"/>
      <c r="K1301" s="31" t="str">
        <f t="shared" ca="1" si="252"/>
        <v/>
      </c>
      <c r="L1301" s="168" t="str">
        <f t="shared" ca="1" si="253"/>
        <v/>
      </c>
      <c r="M1301" s="169" t="str">
        <f t="shared" ca="1" si="254"/>
        <v/>
      </c>
      <c r="N1301" s="170" t="str">
        <f t="shared" ca="1" si="255"/>
        <v/>
      </c>
    </row>
    <row r="1302" spans="1:14" x14ac:dyDescent="0.25">
      <c r="A1302" s="15">
        <f t="shared" ca="1" si="249"/>
        <v>0</v>
      </c>
      <c r="B1302" s="16">
        <f t="shared" ca="1" si="249"/>
        <v>0</v>
      </c>
      <c r="C1302" s="127" t="str">
        <f t="shared" ca="1" si="250"/>
        <v/>
      </c>
      <c r="D1302" s="17" t="str">
        <f t="shared" ca="1" si="257"/>
        <v/>
      </c>
      <c r="E1302" s="172" t="str">
        <f t="shared" ca="1" si="251"/>
        <v/>
      </c>
      <c r="F1302" s="130" t="str">
        <f t="shared" ca="1" si="256"/>
        <v/>
      </c>
      <c r="G1302" s="130" t="str">
        <f t="shared" ca="1" si="248"/>
        <v/>
      </c>
      <c r="H1302" s="30"/>
      <c r="I1302" s="30"/>
      <c r="J1302" s="31"/>
      <c r="K1302" s="31" t="str">
        <f t="shared" ca="1" si="252"/>
        <v/>
      </c>
      <c r="L1302" s="168" t="str">
        <f t="shared" ca="1" si="253"/>
        <v/>
      </c>
      <c r="M1302" s="169" t="str">
        <f t="shared" ca="1" si="254"/>
        <v/>
      </c>
      <c r="N1302" s="170" t="str">
        <f t="shared" ca="1" si="255"/>
        <v/>
      </c>
    </row>
    <row r="1303" spans="1:14" x14ac:dyDescent="0.25">
      <c r="A1303" s="15">
        <f t="shared" ca="1" si="249"/>
        <v>0</v>
      </c>
      <c r="B1303" s="16">
        <f t="shared" ca="1" si="249"/>
        <v>0</v>
      </c>
      <c r="C1303" s="127" t="str">
        <f t="shared" ca="1" si="250"/>
        <v/>
      </c>
      <c r="D1303" s="17" t="str">
        <f t="shared" ca="1" si="257"/>
        <v/>
      </c>
      <c r="E1303" s="172" t="str">
        <f t="shared" ca="1" si="251"/>
        <v/>
      </c>
      <c r="F1303" s="130" t="str">
        <f t="shared" ca="1" si="256"/>
        <v/>
      </c>
      <c r="G1303" s="130" t="str">
        <f t="shared" ca="1" si="248"/>
        <v/>
      </c>
      <c r="H1303" s="30"/>
      <c r="I1303" s="30"/>
      <c r="J1303" s="31"/>
      <c r="K1303" s="31" t="str">
        <f t="shared" ca="1" si="252"/>
        <v/>
      </c>
      <c r="L1303" s="168" t="str">
        <f t="shared" ca="1" si="253"/>
        <v/>
      </c>
      <c r="M1303" s="169" t="str">
        <f t="shared" ca="1" si="254"/>
        <v/>
      </c>
      <c r="N1303" s="170" t="str">
        <f t="shared" ca="1" si="255"/>
        <v/>
      </c>
    </row>
    <row r="1304" spans="1:14" x14ac:dyDescent="0.25">
      <c r="A1304" s="15">
        <f t="shared" ca="1" si="249"/>
        <v>0</v>
      </c>
      <c r="B1304" s="16">
        <f t="shared" ca="1" si="249"/>
        <v>0</v>
      </c>
      <c r="C1304" s="127" t="str">
        <f t="shared" ca="1" si="250"/>
        <v/>
      </c>
      <c r="D1304" s="17" t="str">
        <f t="shared" ca="1" si="257"/>
        <v/>
      </c>
      <c r="E1304" s="172" t="str">
        <f t="shared" ca="1" si="251"/>
        <v/>
      </c>
      <c r="F1304" s="130" t="str">
        <f t="shared" ca="1" si="256"/>
        <v/>
      </c>
      <c r="G1304" s="130" t="str">
        <f t="shared" ca="1" si="248"/>
        <v/>
      </c>
      <c r="H1304" s="30"/>
      <c r="I1304" s="30"/>
      <c r="J1304" s="31"/>
      <c r="K1304" s="31" t="str">
        <f t="shared" ca="1" si="252"/>
        <v/>
      </c>
      <c r="L1304" s="168" t="str">
        <f t="shared" ca="1" si="253"/>
        <v/>
      </c>
      <c r="M1304" s="169" t="str">
        <f t="shared" ca="1" si="254"/>
        <v/>
      </c>
      <c r="N1304" s="170" t="str">
        <f t="shared" ca="1" si="255"/>
        <v/>
      </c>
    </row>
    <row r="1305" spans="1:14" x14ac:dyDescent="0.25">
      <c r="A1305" s="15">
        <f t="shared" ca="1" si="249"/>
        <v>0</v>
      </c>
      <c r="B1305" s="16">
        <f t="shared" ca="1" si="249"/>
        <v>0</v>
      </c>
      <c r="C1305" s="127" t="str">
        <f t="shared" ca="1" si="250"/>
        <v/>
      </c>
      <c r="D1305" s="17" t="str">
        <f t="shared" ca="1" si="257"/>
        <v/>
      </c>
      <c r="E1305" s="172" t="str">
        <f t="shared" ca="1" si="251"/>
        <v/>
      </c>
      <c r="F1305" s="130" t="str">
        <f t="shared" ca="1" si="256"/>
        <v/>
      </c>
      <c r="G1305" s="130" t="str">
        <f t="shared" ca="1" si="248"/>
        <v/>
      </c>
      <c r="H1305" s="30"/>
      <c r="I1305" s="30"/>
      <c r="J1305" s="31"/>
      <c r="K1305" s="31" t="str">
        <f t="shared" ca="1" si="252"/>
        <v/>
      </c>
      <c r="L1305" s="168" t="str">
        <f t="shared" ca="1" si="253"/>
        <v/>
      </c>
      <c r="M1305" s="169" t="str">
        <f t="shared" ca="1" si="254"/>
        <v/>
      </c>
      <c r="N1305" s="170" t="str">
        <f t="shared" ca="1" si="255"/>
        <v/>
      </c>
    </row>
    <row r="1306" spans="1:14" x14ac:dyDescent="0.25">
      <c r="A1306" s="15">
        <f t="shared" ca="1" si="249"/>
        <v>0</v>
      </c>
      <c r="B1306" s="16">
        <f t="shared" ca="1" si="249"/>
        <v>0</v>
      </c>
      <c r="C1306" s="127" t="str">
        <f t="shared" ca="1" si="250"/>
        <v/>
      </c>
      <c r="D1306" s="17" t="str">
        <f t="shared" ca="1" si="257"/>
        <v/>
      </c>
      <c r="E1306" s="172" t="str">
        <f t="shared" ca="1" si="251"/>
        <v/>
      </c>
      <c r="F1306" s="130" t="str">
        <f t="shared" ca="1" si="256"/>
        <v/>
      </c>
      <c r="G1306" s="130" t="str">
        <f t="shared" ca="1" si="248"/>
        <v/>
      </c>
      <c r="H1306" s="30"/>
      <c r="I1306" s="30"/>
      <c r="J1306" s="31"/>
      <c r="K1306" s="31" t="str">
        <f t="shared" ca="1" si="252"/>
        <v/>
      </c>
      <c r="L1306" s="168" t="str">
        <f t="shared" ca="1" si="253"/>
        <v/>
      </c>
      <c r="M1306" s="169" t="str">
        <f t="shared" ca="1" si="254"/>
        <v/>
      </c>
      <c r="N1306" s="170" t="str">
        <f t="shared" ca="1" si="255"/>
        <v/>
      </c>
    </row>
    <row r="1307" spans="1:14" x14ac:dyDescent="0.25">
      <c r="A1307" s="15">
        <f t="shared" ref="A1307:B1326" ca="1" si="258">INDIRECT(ADDRESS(ROW(),COLUMN(),1,1,exp_user),TRUE)</f>
        <v>0</v>
      </c>
      <c r="B1307" s="16">
        <f t="shared" ca="1" si="258"/>
        <v>0</v>
      </c>
      <c r="C1307" s="127" t="str">
        <f t="shared" ca="1" si="250"/>
        <v/>
      </c>
      <c r="D1307" s="17" t="str">
        <f t="shared" ca="1" si="257"/>
        <v/>
      </c>
      <c r="E1307" s="172" t="str">
        <f t="shared" ca="1" si="251"/>
        <v/>
      </c>
      <c r="F1307" s="130" t="str">
        <f t="shared" ca="1" si="256"/>
        <v/>
      </c>
      <c r="G1307" s="130" t="str">
        <f t="shared" ca="1" si="248"/>
        <v/>
      </c>
      <c r="H1307" s="30"/>
      <c r="I1307" s="30"/>
      <c r="J1307" s="31"/>
      <c r="K1307" s="31" t="str">
        <f t="shared" ca="1" si="252"/>
        <v/>
      </c>
      <c r="L1307" s="168" t="str">
        <f t="shared" ca="1" si="253"/>
        <v/>
      </c>
      <c r="M1307" s="169" t="str">
        <f t="shared" ca="1" si="254"/>
        <v/>
      </c>
      <c r="N1307" s="170" t="str">
        <f t="shared" ca="1" si="255"/>
        <v/>
      </c>
    </row>
    <row r="1308" spans="1:14" x14ac:dyDescent="0.25">
      <c r="A1308" s="15">
        <f t="shared" ca="1" si="258"/>
        <v>0</v>
      </c>
      <c r="B1308" s="16">
        <f t="shared" ca="1" si="258"/>
        <v>0</v>
      </c>
      <c r="C1308" s="127" t="str">
        <f t="shared" ca="1" si="250"/>
        <v/>
      </c>
      <c r="D1308" s="17" t="str">
        <f t="shared" ca="1" si="257"/>
        <v/>
      </c>
      <c r="E1308" s="172" t="str">
        <f t="shared" ca="1" si="251"/>
        <v/>
      </c>
      <c r="F1308" s="130" t="str">
        <f t="shared" ca="1" si="256"/>
        <v/>
      </c>
      <c r="G1308" s="130" t="str">
        <f t="shared" ca="1" si="248"/>
        <v/>
      </c>
      <c r="H1308" s="30"/>
      <c r="I1308" s="30"/>
      <c r="J1308" s="31"/>
      <c r="K1308" s="31" t="str">
        <f t="shared" ca="1" si="252"/>
        <v/>
      </c>
      <c r="L1308" s="168" t="str">
        <f t="shared" ca="1" si="253"/>
        <v/>
      </c>
      <c r="M1308" s="169" t="str">
        <f t="shared" ca="1" si="254"/>
        <v/>
      </c>
      <c r="N1308" s="170" t="str">
        <f t="shared" ca="1" si="255"/>
        <v/>
      </c>
    </row>
    <row r="1309" spans="1:14" x14ac:dyDescent="0.25">
      <c r="A1309" s="15">
        <f t="shared" ca="1" si="258"/>
        <v>0</v>
      </c>
      <c r="B1309" s="16">
        <f t="shared" ca="1" si="258"/>
        <v>0</v>
      </c>
      <c r="C1309" s="127" t="str">
        <f t="shared" ca="1" si="250"/>
        <v/>
      </c>
      <c r="D1309" s="17" t="str">
        <f t="shared" ca="1" si="257"/>
        <v/>
      </c>
      <c r="E1309" s="172" t="str">
        <f t="shared" ca="1" si="251"/>
        <v/>
      </c>
      <c r="F1309" s="130" t="str">
        <f t="shared" ca="1" si="256"/>
        <v/>
      </c>
      <c r="G1309" s="130" t="str">
        <f t="shared" ca="1" si="248"/>
        <v/>
      </c>
      <c r="H1309" s="30"/>
      <c r="I1309" s="30"/>
      <c r="J1309" s="31"/>
      <c r="K1309" s="31" t="str">
        <f t="shared" ca="1" si="252"/>
        <v/>
      </c>
      <c r="L1309" s="168" t="str">
        <f t="shared" ca="1" si="253"/>
        <v/>
      </c>
      <c r="M1309" s="169" t="str">
        <f t="shared" ca="1" si="254"/>
        <v/>
      </c>
      <c r="N1309" s="170" t="str">
        <f t="shared" ca="1" si="255"/>
        <v/>
      </c>
    </row>
    <row r="1310" spans="1:14" x14ac:dyDescent="0.25">
      <c r="A1310" s="15">
        <f t="shared" ca="1" si="258"/>
        <v>0</v>
      </c>
      <c r="B1310" s="16">
        <f t="shared" ca="1" si="258"/>
        <v>0</v>
      </c>
      <c r="C1310" s="127" t="str">
        <f t="shared" ca="1" si="250"/>
        <v/>
      </c>
      <c r="D1310" s="17" t="str">
        <f t="shared" ca="1" si="257"/>
        <v/>
      </c>
      <c r="E1310" s="172" t="str">
        <f t="shared" ca="1" si="251"/>
        <v/>
      </c>
      <c r="F1310" s="130" t="str">
        <f t="shared" ca="1" si="256"/>
        <v/>
      </c>
      <c r="G1310" s="130" t="str">
        <f t="shared" ca="1" si="248"/>
        <v/>
      </c>
      <c r="H1310" s="30"/>
      <c r="I1310" s="30"/>
      <c r="J1310" s="31"/>
      <c r="K1310" s="31" t="str">
        <f t="shared" ca="1" si="252"/>
        <v/>
      </c>
      <c r="L1310" s="168" t="str">
        <f t="shared" ca="1" si="253"/>
        <v/>
      </c>
      <c r="M1310" s="169" t="str">
        <f t="shared" ca="1" si="254"/>
        <v/>
      </c>
      <c r="N1310" s="170" t="str">
        <f t="shared" ca="1" si="255"/>
        <v/>
      </c>
    </row>
    <row r="1311" spans="1:14" x14ac:dyDescent="0.25">
      <c r="A1311" s="15">
        <f t="shared" ca="1" si="258"/>
        <v>0</v>
      </c>
      <c r="B1311" s="16">
        <f t="shared" ca="1" si="258"/>
        <v>0</v>
      </c>
      <c r="C1311" s="127" t="str">
        <f t="shared" ca="1" si="250"/>
        <v/>
      </c>
      <c r="D1311" s="17" t="str">
        <f t="shared" ca="1" si="257"/>
        <v/>
      </c>
      <c r="E1311" s="172" t="str">
        <f t="shared" ca="1" si="251"/>
        <v/>
      </c>
      <c r="F1311" s="130" t="str">
        <f t="shared" ca="1" si="256"/>
        <v/>
      </c>
      <c r="G1311" s="130" t="str">
        <f t="shared" ca="1" si="248"/>
        <v/>
      </c>
      <c r="H1311" s="30"/>
      <c r="I1311" s="30"/>
      <c r="J1311" s="31"/>
      <c r="K1311" s="31" t="str">
        <f t="shared" ca="1" si="252"/>
        <v/>
      </c>
      <c r="L1311" s="168" t="str">
        <f t="shared" ca="1" si="253"/>
        <v/>
      </c>
      <c r="M1311" s="169" t="str">
        <f t="shared" ca="1" si="254"/>
        <v/>
      </c>
      <c r="N1311" s="170" t="str">
        <f t="shared" ca="1" si="255"/>
        <v/>
      </c>
    </row>
    <row r="1312" spans="1:14" x14ac:dyDescent="0.25">
      <c r="A1312" s="15">
        <f t="shared" ca="1" si="258"/>
        <v>0</v>
      </c>
      <c r="B1312" s="16">
        <f t="shared" ca="1" si="258"/>
        <v>0</v>
      </c>
      <c r="C1312" s="127" t="str">
        <f t="shared" ca="1" si="250"/>
        <v/>
      </c>
      <c r="D1312" s="17" t="str">
        <f t="shared" ca="1" si="257"/>
        <v/>
      </c>
      <c r="E1312" s="172" t="str">
        <f t="shared" ca="1" si="251"/>
        <v/>
      </c>
      <c r="F1312" s="130" t="str">
        <f t="shared" ca="1" si="256"/>
        <v/>
      </c>
      <c r="G1312" s="130" t="str">
        <f t="shared" ca="1" si="248"/>
        <v/>
      </c>
      <c r="H1312" s="30"/>
      <c r="I1312" s="30"/>
      <c r="J1312" s="31"/>
      <c r="K1312" s="31" t="str">
        <f t="shared" ca="1" si="252"/>
        <v/>
      </c>
      <c r="L1312" s="168" t="str">
        <f t="shared" ca="1" si="253"/>
        <v/>
      </c>
      <c r="M1312" s="169" t="str">
        <f t="shared" ca="1" si="254"/>
        <v/>
      </c>
      <c r="N1312" s="170" t="str">
        <f t="shared" ca="1" si="255"/>
        <v/>
      </c>
    </row>
    <row r="1313" spans="1:14" x14ac:dyDescent="0.25">
      <c r="A1313" s="15">
        <f t="shared" ca="1" si="258"/>
        <v>0</v>
      </c>
      <c r="B1313" s="16">
        <f t="shared" ca="1" si="258"/>
        <v>0</v>
      </c>
      <c r="C1313" s="127" t="str">
        <f t="shared" ca="1" si="250"/>
        <v/>
      </c>
      <c r="D1313" s="17" t="str">
        <f t="shared" ca="1" si="257"/>
        <v/>
      </c>
      <c r="E1313" s="172" t="str">
        <f t="shared" ca="1" si="251"/>
        <v/>
      </c>
      <c r="F1313" s="130" t="str">
        <f t="shared" ca="1" si="256"/>
        <v/>
      </c>
      <c r="G1313" s="130" t="str">
        <f t="shared" ca="1" si="248"/>
        <v/>
      </c>
      <c r="H1313" s="30"/>
      <c r="I1313" s="30"/>
      <c r="J1313" s="31"/>
      <c r="K1313" s="31" t="str">
        <f t="shared" ca="1" si="252"/>
        <v/>
      </c>
      <c r="L1313" s="168" t="str">
        <f t="shared" ca="1" si="253"/>
        <v/>
      </c>
      <c r="M1313" s="169" t="str">
        <f t="shared" ca="1" si="254"/>
        <v/>
      </c>
      <c r="N1313" s="170" t="str">
        <f t="shared" ca="1" si="255"/>
        <v/>
      </c>
    </row>
    <row r="1314" spans="1:14" x14ac:dyDescent="0.25">
      <c r="A1314" s="15">
        <f t="shared" ca="1" si="258"/>
        <v>0</v>
      </c>
      <c r="B1314" s="16">
        <f t="shared" ca="1" si="258"/>
        <v>0</v>
      </c>
      <c r="C1314" s="127" t="str">
        <f t="shared" ca="1" si="250"/>
        <v/>
      </c>
      <c r="D1314" s="17" t="str">
        <f t="shared" ca="1" si="257"/>
        <v/>
      </c>
      <c r="E1314" s="172" t="str">
        <f t="shared" ca="1" si="251"/>
        <v/>
      </c>
      <c r="F1314" s="130" t="str">
        <f t="shared" ca="1" si="256"/>
        <v/>
      </c>
      <c r="G1314" s="130" t="str">
        <f t="shared" ca="1" si="248"/>
        <v/>
      </c>
      <c r="H1314" s="30"/>
      <c r="I1314" s="30"/>
      <c r="J1314" s="31"/>
      <c r="K1314" s="31" t="str">
        <f t="shared" ca="1" si="252"/>
        <v/>
      </c>
      <c r="L1314" s="168" t="str">
        <f t="shared" ca="1" si="253"/>
        <v/>
      </c>
      <c r="M1314" s="169" t="str">
        <f t="shared" ca="1" si="254"/>
        <v/>
      </c>
      <c r="N1314" s="170" t="str">
        <f t="shared" ca="1" si="255"/>
        <v/>
      </c>
    </row>
    <row r="1315" spans="1:14" x14ac:dyDescent="0.25">
      <c r="A1315" s="15">
        <f t="shared" ca="1" si="258"/>
        <v>0</v>
      </c>
      <c r="B1315" s="16">
        <f t="shared" ca="1" si="258"/>
        <v>0</v>
      </c>
      <c r="C1315" s="127" t="str">
        <f t="shared" ca="1" si="250"/>
        <v/>
      </c>
      <c r="D1315" s="17" t="str">
        <f t="shared" ca="1" si="257"/>
        <v/>
      </c>
      <c r="E1315" s="172" t="str">
        <f t="shared" ca="1" si="251"/>
        <v/>
      </c>
      <c r="F1315" s="130" t="str">
        <f t="shared" ca="1" si="256"/>
        <v/>
      </c>
      <c r="G1315" s="130" t="str">
        <f t="shared" ca="1" si="248"/>
        <v/>
      </c>
      <c r="H1315" s="30"/>
      <c r="I1315" s="30"/>
      <c r="J1315" s="31"/>
      <c r="K1315" s="31" t="str">
        <f t="shared" ca="1" si="252"/>
        <v/>
      </c>
      <c r="L1315" s="168" t="str">
        <f t="shared" ca="1" si="253"/>
        <v/>
      </c>
      <c r="M1315" s="169" t="str">
        <f t="shared" ca="1" si="254"/>
        <v/>
      </c>
      <c r="N1315" s="170" t="str">
        <f t="shared" ca="1" si="255"/>
        <v/>
      </c>
    </row>
    <row r="1316" spans="1:14" x14ac:dyDescent="0.25">
      <c r="A1316" s="15">
        <f t="shared" ca="1" si="258"/>
        <v>0</v>
      </c>
      <c r="B1316" s="16">
        <f t="shared" ca="1" si="258"/>
        <v>0</v>
      </c>
      <c r="C1316" s="127" t="str">
        <f t="shared" ca="1" si="250"/>
        <v/>
      </c>
      <c r="D1316" s="17" t="str">
        <f t="shared" ca="1" si="257"/>
        <v/>
      </c>
      <c r="E1316" s="172" t="str">
        <f t="shared" ca="1" si="251"/>
        <v/>
      </c>
      <c r="F1316" s="130" t="str">
        <f t="shared" ca="1" si="256"/>
        <v/>
      </c>
      <c r="G1316" s="130" t="str">
        <f t="shared" ca="1" si="248"/>
        <v/>
      </c>
      <c r="H1316" s="30"/>
      <c r="I1316" s="30"/>
      <c r="J1316" s="31"/>
      <c r="K1316" s="31" t="str">
        <f t="shared" ca="1" si="252"/>
        <v/>
      </c>
      <c r="L1316" s="168" t="str">
        <f t="shared" ca="1" si="253"/>
        <v/>
      </c>
      <c r="M1316" s="169" t="str">
        <f t="shared" ca="1" si="254"/>
        <v/>
      </c>
      <c r="N1316" s="170" t="str">
        <f t="shared" ca="1" si="255"/>
        <v/>
      </c>
    </row>
    <row r="1317" spans="1:14" x14ac:dyDescent="0.25">
      <c r="A1317" s="15">
        <f t="shared" ca="1" si="258"/>
        <v>0</v>
      </c>
      <c r="B1317" s="16">
        <f t="shared" ca="1" si="258"/>
        <v>0</v>
      </c>
      <c r="C1317" s="127" t="str">
        <f t="shared" ca="1" si="250"/>
        <v/>
      </c>
      <c r="D1317" s="17" t="str">
        <f t="shared" ca="1" si="257"/>
        <v/>
      </c>
      <c r="E1317" s="172" t="str">
        <f t="shared" ca="1" si="251"/>
        <v/>
      </c>
      <c r="F1317" s="130" t="str">
        <f t="shared" ca="1" si="256"/>
        <v/>
      </c>
      <c r="G1317" s="130" t="str">
        <f t="shared" ca="1" si="248"/>
        <v/>
      </c>
      <c r="H1317" s="30"/>
      <c r="I1317" s="30"/>
      <c r="J1317" s="31"/>
      <c r="K1317" s="31" t="str">
        <f t="shared" ca="1" si="252"/>
        <v/>
      </c>
      <c r="L1317" s="168" t="str">
        <f t="shared" ca="1" si="253"/>
        <v/>
      </c>
      <c r="M1317" s="169" t="str">
        <f t="shared" ca="1" si="254"/>
        <v/>
      </c>
      <c r="N1317" s="170" t="str">
        <f t="shared" ca="1" si="255"/>
        <v/>
      </c>
    </row>
    <row r="1318" spans="1:14" x14ac:dyDescent="0.25">
      <c r="A1318" s="15">
        <f t="shared" ca="1" si="258"/>
        <v>0</v>
      </c>
      <c r="B1318" s="16">
        <f t="shared" ca="1" si="258"/>
        <v>0</v>
      </c>
      <c r="C1318" s="127" t="str">
        <f t="shared" ca="1" si="250"/>
        <v/>
      </c>
      <c r="D1318" s="17" t="str">
        <f t="shared" ca="1" si="257"/>
        <v/>
      </c>
      <c r="E1318" s="172" t="str">
        <f t="shared" ca="1" si="251"/>
        <v/>
      </c>
      <c r="F1318" s="130" t="str">
        <f t="shared" ca="1" si="256"/>
        <v/>
      </c>
      <c r="G1318" s="130" t="str">
        <f t="shared" ca="1" si="248"/>
        <v/>
      </c>
      <c r="H1318" s="30"/>
      <c r="I1318" s="30"/>
      <c r="J1318" s="31"/>
      <c r="K1318" s="31" t="str">
        <f t="shared" ca="1" si="252"/>
        <v/>
      </c>
      <c r="L1318" s="168" t="str">
        <f t="shared" ca="1" si="253"/>
        <v/>
      </c>
      <c r="M1318" s="169" t="str">
        <f t="shared" ca="1" si="254"/>
        <v/>
      </c>
      <c r="N1318" s="170" t="str">
        <f t="shared" ca="1" si="255"/>
        <v/>
      </c>
    </row>
    <row r="1319" spans="1:14" x14ac:dyDescent="0.25">
      <c r="A1319" s="15">
        <f t="shared" ca="1" si="258"/>
        <v>0</v>
      </c>
      <c r="B1319" s="16">
        <f t="shared" ca="1" si="258"/>
        <v>0</v>
      </c>
      <c r="C1319" s="127" t="str">
        <f t="shared" ca="1" si="250"/>
        <v/>
      </c>
      <c r="D1319" s="17" t="str">
        <f t="shared" ca="1" si="257"/>
        <v/>
      </c>
      <c r="E1319" s="172" t="str">
        <f t="shared" ca="1" si="251"/>
        <v/>
      </c>
      <c r="F1319" s="130" t="str">
        <f t="shared" ca="1" si="256"/>
        <v/>
      </c>
      <c r="G1319" s="130" t="str">
        <f t="shared" ca="1" si="248"/>
        <v/>
      </c>
      <c r="H1319" s="30"/>
      <c r="I1319" s="30"/>
      <c r="J1319" s="31"/>
      <c r="K1319" s="31" t="str">
        <f t="shared" ca="1" si="252"/>
        <v/>
      </c>
      <c r="L1319" s="168" t="str">
        <f t="shared" ca="1" si="253"/>
        <v/>
      </c>
      <c r="M1319" s="169" t="str">
        <f t="shared" ca="1" si="254"/>
        <v/>
      </c>
      <c r="N1319" s="170" t="str">
        <f t="shared" ca="1" si="255"/>
        <v/>
      </c>
    </row>
    <row r="1320" spans="1:14" x14ac:dyDescent="0.25">
      <c r="A1320" s="15">
        <f t="shared" ca="1" si="258"/>
        <v>0</v>
      </c>
      <c r="B1320" s="16">
        <f t="shared" ca="1" si="258"/>
        <v>0</v>
      </c>
      <c r="C1320" s="127" t="str">
        <f t="shared" ca="1" si="250"/>
        <v/>
      </c>
      <c r="D1320" s="17" t="str">
        <f t="shared" ca="1" si="257"/>
        <v/>
      </c>
      <c r="E1320" s="172" t="str">
        <f t="shared" ca="1" si="251"/>
        <v/>
      </c>
      <c r="F1320" s="130" t="str">
        <f t="shared" ca="1" si="256"/>
        <v/>
      </c>
      <c r="G1320" s="130" t="str">
        <f t="shared" ca="1" si="248"/>
        <v/>
      </c>
      <c r="H1320" s="30"/>
      <c r="I1320" s="30"/>
      <c r="J1320" s="31"/>
      <c r="K1320" s="31" t="str">
        <f t="shared" ca="1" si="252"/>
        <v/>
      </c>
      <c r="L1320" s="168" t="str">
        <f t="shared" ca="1" si="253"/>
        <v/>
      </c>
      <c r="M1320" s="169" t="str">
        <f t="shared" ca="1" si="254"/>
        <v/>
      </c>
      <c r="N1320" s="170" t="str">
        <f t="shared" ca="1" si="255"/>
        <v/>
      </c>
    </row>
    <row r="1321" spans="1:14" x14ac:dyDescent="0.25">
      <c r="A1321" s="15">
        <f t="shared" ca="1" si="258"/>
        <v>0</v>
      </c>
      <c r="B1321" s="16">
        <f t="shared" ca="1" si="258"/>
        <v>0</v>
      </c>
      <c r="C1321" s="127" t="str">
        <f t="shared" ca="1" si="250"/>
        <v/>
      </c>
      <c r="D1321" s="17" t="str">
        <f t="shared" ca="1" si="257"/>
        <v/>
      </c>
      <c r="E1321" s="172" t="str">
        <f t="shared" ca="1" si="251"/>
        <v/>
      </c>
      <c r="F1321" s="130" t="str">
        <f t="shared" ca="1" si="256"/>
        <v/>
      </c>
      <c r="G1321" s="130" t="str">
        <f t="shared" ca="1" si="248"/>
        <v/>
      </c>
      <c r="H1321" s="30"/>
      <c r="I1321" s="30"/>
      <c r="J1321" s="31"/>
      <c r="K1321" s="31" t="str">
        <f t="shared" ca="1" si="252"/>
        <v/>
      </c>
      <c r="L1321" s="168" t="str">
        <f t="shared" ca="1" si="253"/>
        <v/>
      </c>
      <c r="M1321" s="169" t="str">
        <f t="shared" ca="1" si="254"/>
        <v/>
      </c>
      <c r="N1321" s="170" t="str">
        <f t="shared" ca="1" si="255"/>
        <v/>
      </c>
    </row>
    <row r="1322" spans="1:14" x14ac:dyDescent="0.25">
      <c r="A1322" s="15">
        <f t="shared" ca="1" si="258"/>
        <v>0</v>
      </c>
      <c r="B1322" s="16">
        <f t="shared" ca="1" si="258"/>
        <v>0</v>
      </c>
      <c r="C1322" s="127" t="str">
        <f t="shared" ca="1" si="250"/>
        <v/>
      </c>
      <c r="D1322" s="17" t="str">
        <f t="shared" ca="1" si="257"/>
        <v/>
      </c>
      <c r="E1322" s="172" t="str">
        <f t="shared" ca="1" si="251"/>
        <v/>
      </c>
      <c r="F1322" s="130" t="str">
        <f t="shared" ca="1" si="256"/>
        <v/>
      </c>
      <c r="G1322" s="130" t="str">
        <f t="shared" ca="1" si="248"/>
        <v/>
      </c>
      <c r="H1322" s="30"/>
      <c r="I1322" s="30"/>
      <c r="J1322" s="31"/>
      <c r="K1322" s="31" t="str">
        <f t="shared" ca="1" si="252"/>
        <v/>
      </c>
      <c r="L1322" s="168" t="str">
        <f t="shared" ca="1" si="253"/>
        <v/>
      </c>
      <c r="M1322" s="169" t="str">
        <f t="shared" ca="1" si="254"/>
        <v/>
      </c>
      <c r="N1322" s="170" t="str">
        <f t="shared" ca="1" si="255"/>
        <v/>
      </c>
    </row>
    <row r="1323" spans="1:14" x14ac:dyDescent="0.25">
      <c r="A1323" s="15">
        <f t="shared" ca="1" si="258"/>
        <v>0</v>
      </c>
      <c r="B1323" s="16">
        <f t="shared" ca="1" si="258"/>
        <v>0</v>
      </c>
      <c r="C1323" s="127" t="str">
        <f t="shared" ca="1" si="250"/>
        <v/>
      </c>
      <c r="D1323" s="17" t="str">
        <f t="shared" ca="1" si="257"/>
        <v/>
      </c>
      <c r="E1323" s="172" t="str">
        <f t="shared" ca="1" si="251"/>
        <v/>
      </c>
      <c r="F1323" s="130" t="str">
        <f t="shared" ca="1" si="256"/>
        <v/>
      </c>
      <c r="G1323" s="130" t="str">
        <f t="shared" ca="1" si="248"/>
        <v/>
      </c>
      <c r="H1323" s="30"/>
      <c r="I1323" s="30"/>
      <c r="J1323" s="31"/>
      <c r="K1323" s="31" t="str">
        <f t="shared" ca="1" si="252"/>
        <v/>
      </c>
      <c r="L1323" s="168" t="str">
        <f t="shared" ca="1" si="253"/>
        <v/>
      </c>
      <c r="M1323" s="169" t="str">
        <f t="shared" ca="1" si="254"/>
        <v/>
      </c>
      <c r="N1323" s="170" t="str">
        <f t="shared" ca="1" si="255"/>
        <v/>
      </c>
    </row>
    <row r="1324" spans="1:14" x14ac:dyDescent="0.25">
      <c r="A1324" s="15">
        <f t="shared" ca="1" si="258"/>
        <v>0</v>
      </c>
      <c r="B1324" s="16">
        <f t="shared" ca="1" si="258"/>
        <v>0</v>
      </c>
      <c r="C1324" s="127" t="str">
        <f t="shared" ca="1" si="250"/>
        <v/>
      </c>
      <c r="D1324" s="17" t="str">
        <f t="shared" ca="1" si="257"/>
        <v/>
      </c>
      <c r="E1324" s="172" t="str">
        <f t="shared" ca="1" si="251"/>
        <v/>
      </c>
      <c r="F1324" s="130" t="str">
        <f t="shared" ca="1" si="256"/>
        <v/>
      </c>
      <c r="G1324" s="130" t="str">
        <f t="shared" ca="1" si="248"/>
        <v/>
      </c>
      <c r="H1324" s="30"/>
      <c r="I1324" s="30"/>
      <c r="J1324" s="31"/>
      <c r="K1324" s="31" t="str">
        <f t="shared" ca="1" si="252"/>
        <v/>
      </c>
      <c r="L1324" s="168" t="str">
        <f t="shared" ca="1" si="253"/>
        <v/>
      </c>
      <c r="M1324" s="169" t="str">
        <f t="shared" ca="1" si="254"/>
        <v/>
      </c>
      <c r="N1324" s="170" t="str">
        <f t="shared" ca="1" si="255"/>
        <v/>
      </c>
    </row>
    <row r="1325" spans="1:14" x14ac:dyDescent="0.25">
      <c r="A1325" s="15">
        <f t="shared" ca="1" si="258"/>
        <v>0</v>
      </c>
      <c r="B1325" s="16">
        <f t="shared" ca="1" si="258"/>
        <v>0</v>
      </c>
      <c r="C1325" s="127" t="str">
        <f t="shared" ca="1" si="250"/>
        <v/>
      </c>
      <c r="D1325" s="17" t="str">
        <f t="shared" ca="1" si="257"/>
        <v/>
      </c>
      <c r="E1325" s="172" t="str">
        <f t="shared" ca="1" si="251"/>
        <v/>
      </c>
      <c r="F1325" s="130" t="str">
        <f t="shared" ca="1" si="256"/>
        <v/>
      </c>
      <c r="G1325" s="130" t="str">
        <f t="shared" ca="1" si="248"/>
        <v/>
      </c>
      <c r="H1325" s="30"/>
      <c r="I1325" s="30"/>
      <c r="J1325" s="31"/>
      <c r="K1325" s="31" t="str">
        <f t="shared" ca="1" si="252"/>
        <v/>
      </c>
      <c r="L1325" s="168" t="str">
        <f t="shared" ca="1" si="253"/>
        <v/>
      </c>
      <c r="M1325" s="169" t="str">
        <f t="shared" ca="1" si="254"/>
        <v/>
      </c>
      <c r="N1325" s="170" t="str">
        <f t="shared" ca="1" si="255"/>
        <v/>
      </c>
    </row>
    <row r="1326" spans="1:14" x14ac:dyDescent="0.25">
      <c r="A1326" s="15">
        <f t="shared" ca="1" si="258"/>
        <v>0</v>
      </c>
      <c r="B1326" s="16">
        <f t="shared" ca="1" si="258"/>
        <v>0</v>
      </c>
      <c r="C1326" s="127" t="str">
        <f t="shared" ca="1" si="250"/>
        <v/>
      </c>
      <c r="D1326" s="17" t="str">
        <f t="shared" ca="1" si="257"/>
        <v/>
      </c>
      <c r="E1326" s="172" t="str">
        <f t="shared" ca="1" si="251"/>
        <v/>
      </c>
      <c r="F1326" s="130" t="str">
        <f t="shared" ca="1" si="256"/>
        <v/>
      </c>
      <c r="G1326" s="130" t="str">
        <f t="shared" ca="1" si="248"/>
        <v/>
      </c>
      <c r="H1326" s="30"/>
      <c r="I1326" s="30"/>
      <c r="J1326" s="31"/>
      <c r="K1326" s="31" t="str">
        <f t="shared" ca="1" si="252"/>
        <v/>
      </c>
      <c r="L1326" s="168" t="str">
        <f t="shared" ca="1" si="253"/>
        <v/>
      </c>
      <c r="M1326" s="169" t="str">
        <f t="shared" ca="1" si="254"/>
        <v/>
      </c>
      <c r="N1326" s="170" t="str">
        <f t="shared" ca="1" si="255"/>
        <v/>
      </c>
    </row>
    <row r="1327" spans="1:14" x14ac:dyDescent="0.25">
      <c r="A1327" s="15">
        <f t="shared" ref="A1327:B1346" ca="1" si="259">INDIRECT(ADDRESS(ROW(),COLUMN(),1,1,exp_user),TRUE)</f>
        <v>0</v>
      </c>
      <c r="B1327" s="16">
        <f t="shared" ca="1" si="259"/>
        <v>0</v>
      </c>
      <c r="C1327" s="127" t="str">
        <f t="shared" ca="1" si="250"/>
        <v/>
      </c>
      <c r="D1327" s="17" t="str">
        <f t="shared" ca="1" si="257"/>
        <v/>
      </c>
      <c r="E1327" s="172" t="str">
        <f t="shared" ca="1" si="251"/>
        <v/>
      </c>
      <c r="F1327" s="130" t="str">
        <f t="shared" ca="1" si="256"/>
        <v/>
      </c>
      <c r="G1327" s="130" t="str">
        <f t="shared" ca="1" si="248"/>
        <v/>
      </c>
      <c r="H1327" s="30"/>
      <c r="I1327" s="30"/>
      <c r="J1327" s="31"/>
      <c r="K1327" s="31" t="str">
        <f t="shared" ca="1" si="252"/>
        <v/>
      </c>
      <c r="L1327" s="168" t="str">
        <f t="shared" ca="1" si="253"/>
        <v/>
      </c>
      <c r="M1327" s="169" t="str">
        <f t="shared" ca="1" si="254"/>
        <v/>
      </c>
      <c r="N1327" s="170" t="str">
        <f t="shared" ca="1" si="255"/>
        <v/>
      </c>
    </row>
    <row r="1328" spans="1:14" x14ac:dyDescent="0.25">
      <c r="A1328" s="15">
        <f t="shared" ca="1" si="259"/>
        <v>0</v>
      </c>
      <c r="B1328" s="16">
        <f t="shared" ca="1" si="259"/>
        <v>0</v>
      </c>
      <c r="C1328" s="127" t="str">
        <f t="shared" ca="1" si="250"/>
        <v/>
      </c>
      <c r="D1328" s="17" t="str">
        <f t="shared" ca="1" si="257"/>
        <v/>
      </c>
      <c r="E1328" s="172" t="str">
        <f t="shared" ca="1" si="251"/>
        <v/>
      </c>
      <c r="F1328" s="130" t="str">
        <f t="shared" ca="1" si="256"/>
        <v/>
      </c>
      <c r="G1328" s="130" t="str">
        <f t="shared" ca="1" si="248"/>
        <v/>
      </c>
      <c r="H1328" s="30"/>
      <c r="I1328" s="30"/>
      <c r="J1328" s="31"/>
      <c r="K1328" s="31" t="str">
        <f t="shared" ca="1" si="252"/>
        <v/>
      </c>
      <c r="L1328" s="168" t="str">
        <f t="shared" ca="1" si="253"/>
        <v/>
      </c>
      <c r="M1328" s="169" t="str">
        <f t="shared" ca="1" si="254"/>
        <v/>
      </c>
      <c r="N1328" s="170" t="str">
        <f t="shared" ca="1" si="255"/>
        <v/>
      </c>
    </row>
    <row r="1329" spans="1:14" x14ac:dyDescent="0.25">
      <c r="A1329" s="15">
        <f t="shared" ca="1" si="259"/>
        <v>0</v>
      </c>
      <c r="B1329" s="16">
        <f t="shared" ca="1" si="259"/>
        <v>0</v>
      </c>
      <c r="C1329" s="127" t="str">
        <f t="shared" ca="1" si="250"/>
        <v/>
      </c>
      <c r="D1329" s="17" t="str">
        <f t="shared" ca="1" si="257"/>
        <v/>
      </c>
      <c r="E1329" s="172" t="str">
        <f t="shared" ca="1" si="251"/>
        <v/>
      </c>
      <c r="F1329" s="130" t="str">
        <f t="shared" ca="1" si="256"/>
        <v/>
      </c>
      <c r="G1329" s="130" t="str">
        <f t="shared" ca="1" si="248"/>
        <v/>
      </c>
      <c r="H1329" s="30"/>
      <c r="I1329" s="30"/>
      <c r="J1329" s="31"/>
      <c r="K1329" s="31" t="str">
        <f t="shared" ca="1" si="252"/>
        <v/>
      </c>
      <c r="L1329" s="168" t="str">
        <f t="shared" ca="1" si="253"/>
        <v/>
      </c>
      <c r="M1329" s="169" t="str">
        <f t="shared" ca="1" si="254"/>
        <v/>
      </c>
      <c r="N1329" s="170" t="str">
        <f t="shared" ca="1" si="255"/>
        <v/>
      </c>
    </row>
    <row r="1330" spans="1:14" x14ac:dyDescent="0.25">
      <c r="A1330" s="15">
        <f t="shared" ca="1" si="259"/>
        <v>0</v>
      </c>
      <c r="B1330" s="16">
        <f t="shared" ca="1" si="259"/>
        <v>0</v>
      </c>
      <c r="C1330" s="127" t="str">
        <f t="shared" ca="1" si="250"/>
        <v/>
      </c>
      <c r="D1330" s="17" t="str">
        <f t="shared" ca="1" si="257"/>
        <v/>
      </c>
      <c r="E1330" s="172" t="str">
        <f t="shared" ca="1" si="251"/>
        <v/>
      </c>
      <c r="F1330" s="130" t="str">
        <f t="shared" ca="1" si="256"/>
        <v/>
      </c>
      <c r="G1330" s="130" t="str">
        <f t="shared" ca="1" si="248"/>
        <v/>
      </c>
      <c r="H1330" s="30"/>
      <c r="I1330" s="30"/>
      <c r="J1330" s="31"/>
      <c r="K1330" s="31" t="str">
        <f t="shared" ca="1" si="252"/>
        <v/>
      </c>
      <c r="L1330" s="168" t="str">
        <f t="shared" ca="1" si="253"/>
        <v/>
      </c>
      <c r="M1330" s="169" t="str">
        <f t="shared" ca="1" si="254"/>
        <v/>
      </c>
      <c r="N1330" s="170" t="str">
        <f t="shared" ca="1" si="255"/>
        <v/>
      </c>
    </row>
    <row r="1331" spans="1:14" x14ac:dyDescent="0.25">
      <c r="A1331" s="15">
        <f t="shared" ca="1" si="259"/>
        <v>0</v>
      </c>
      <c r="B1331" s="16">
        <f t="shared" ca="1" si="259"/>
        <v>0</v>
      </c>
      <c r="C1331" s="127" t="str">
        <f t="shared" ca="1" si="250"/>
        <v/>
      </c>
      <c r="D1331" s="17" t="str">
        <f t="shared" ca="1" si="257"/>
        <v/>
      </c>
      <c r="E1331" s="172" t="str">
        <f t="shared" ca="1" si="251"/>
        <v/>
      </c>
      <c r="F1331" s="130" t="str">
        <f t="shared" ca="1" si="256"/>
        <v/>
      </c>
      <c r="G1331" s="130" t="str">
        <f t="shared" ca="1" si="248"/>
        <v/>
      </c>
      <c r="H1331" s="30"/>
      <c r="I1331" s="30"/>
      <c r="J1331" s="31"/>
      <c r="K1331" s="31" t="str">
        <f t="shared" ca="1" si="252"/>
        <v/>
      </c>
      <c r="L1331" s="168" t="str">
        <f t="shared" ca="1" si="253"/>
        <v/>
      </c>
      <c r="M1331" s="169" t="str">
        <f t="shared" ca="1" si="254"/>
        <v/>
      </c>
      <c r="N1331" s="170" t="str">
        <f t="shared" ca="1" si="255"/>
        <v/>
      </c>
    </row>
    <row r="1332" spans="1:14" x14ac:dyDescent="0.25">
      <c r="A1332" s="15">
        <f t="shared" ca="1" si="259"/>
        <v>0</v>
      </c>
      <c r="B1332" s="16">
        <f t="shared" ca="1" si="259"/>
        <v>0</v>
      </c>
      <c r="C1332" s="127" t="str">
        <f t="shared" ca="1" si="250"/>
        <v/>
      </c>
      <c r="D1332" s="17" t="str">
        <f t="shared" ca="1" si="257"/>
        <v/>
      </c>
      <c r="E1332" s="172" t="str">
        <f t="shared" ca="1" si="251"/>
        <v/>
      </c>
      <c r="F1332" s="130" t="str">
        <f t="shared" ca="1" si="256"/>
        <v/>
      </c>
      <c r="G1332" s="130" t="str">
        <f t="shared" ca="1" si="248"/>
        <v/>
      </c>
      <c r="H1332" s="30"/>
      <c r="I1332" s="30"/>
      <c r="J1332" s="31"/>
      <c r="K1332" s="31" t="str">
        <f t="shared" ca="1" si="252"/>
        <v/>
      </c>
      <c r="L1332" s="168" t="str">
        <f t="shared" ca="1" si="253"/>
        <v/>
      </c>
      <c r="M1332" s="169" t="str">
        <f t="shared" ca="1" si="254"/>
        <v/>
      </c>
      <c r="N1332" s="170" t="str">
        <f t="shared" ca="1" si="255"/>
        <v/>
      </c>
    </row>
    <row r="1333" spans="1:14" x14ac:dyDescent="0.25">
      <c r="A1333" s="15">
        <f t="shared" ca="1" si="259"/>
        <v>0</v>
      </c>
      <c r="B1333" s="16">
        <f t="shared" ca="1" si="259"/>
        <v>0</v>
      </c>
      <c r="C1333" s="127" t="str">
        <f t="shared" ca="1" si="250"/>
        <v/>
      </c>
      <c r="D1333" s="17" t="str">
        <f t="shared" ca="1" si="257"/>
        <v/>
      </c>
      <c r="E1333" s="172" t="str">
        <f t="shared" ca="1" si="251"/>
        <v/>
      </c>
      <c r="F1333" s="130" t="str">
        <f t="shared" ca="1" si="256"/>
        <v/>
      </c>
      <c r="G1333" s="130" t="str">
        <f t="shared" ca="1" si="248"/>
        <v/>
      </c>
      <c r="H1333" s="30"/>
      <c r="I1333" s="30"/>
      <c r="J1333" s="31"/>
      <c r="K1333" s="31" t="str">
        <f t="shared" ca="1" si="252"/>
        <v/>
      </c>
      <c r="L1333" s="168" t="str">
        <f t="shared" ca="1" si="253"/>
        <v/>
      </c>
      <c r="M1333" s="169" t="str">
        <f t="shared" ca="1" si="254"/>
        <v/>
      </c>
      <c r="N1333" s="170" t="str">
        <f t="shared" ca="1" si="255"/>
        <v/>
      </c>
    </row>
    <row r="1334" spans="1:14" x14ac:dyDescent="0.25">
      <c r="A1334" s="15">
        <f t="shared" ca="1" si="259"/>
        <v>0</v>
      </c>
      <c r="B1334" s="16">
        <f t="shared" ca="1" si="259"/>
        <v>0</v>
      </c>
      <c r="C1334" s="127" t="str">
        <f t="shared" ca="1" si="250"/>
        <v/>
      </c>
      <c r="D1334" s="17" t="str">
        <f t="shared" ca="1" si="257"/>
        <v/>
      </c>
      <c r="E1334" s="172" t="str">
        <f t="shared" ca="1" si="251"/>
        <v/>
      </c>
      <c r="F1334" s="130" t="str">
        <f t="shared" ca="1" si="256"/>
        <v/>
      </c>
      <c r="G1334" s="130" t="str">
        <f t="shared" ca="1" si="248"/>
        <v/>
      </c>
      <c r="H1334" s="30"/>
      <c r="I1334" s="30"/>
      <c r="J1334" s="31"/>
      <c r="K1334" s="31" t="str">
        <f t="shared" ca="1" si="252"/>
        <v/>
      </c>
      <c r="L1334" s="168" t="str">
        <f t="shared" ca="1" si="253"/>
        <v/>
      </c>
      <c r="M1334" s="169" t="str">
        <f t="shared" ca="1" si="254"/>
        <v/>
      </c>
      <c r="N1334" s="170" t="str">
        <f t="shared" ca="1" si="255"/>
        <v/>
      </c>
    </row>
    <row r="1335" spans="1:14" x14ac:dyDescent="0.25">
      <c r="A1335" s="15">
        <f t="shared" ca="1" si="259"/>
        <v>0</v>
      </c>
      <c r="B1335" s="16">
        <f t="shared" ca="1" si="259"/>
        <v>0</v>
      </c>
      <c r="C1335" s="127" t="str">
        <f t="shared" ca="1" si="250"/>
        <v/>
      </c>
      <c r="D1335" s="17" t="str">
        <f t="shared" ca="1" si="257"/>
        <v/>
      </c>
      <c r="E1335" s="172" t="str">
        <f t="shared" ca="1" si="251"/>
        <v/>
      </c>
      <c r="F1335" s="130" t="str">
        <f t="shared" ca="1" si="256"/>
        <v/>
      </c>
      <c r="G1335" s="130" t="str">
        <f t="shared" ca="1" si="248"/>
        <v/>
      </c>
      <c r="H1335" s="30"/>
      <c r="I1335" s="30"/>
      <c r="J1335" s="31"/>
      <c r="K1335" s="31" t="str">
        <f t="shared" ca="1" si="252"/>
        <v/>
      </c>
      <c r="L1335" s="168" t="str">
        <f t="shared" ca="1" si="253"/>
        <v/>
      </c>
      <c r="M1335" s="169" t="str">
        <f t="shared" ca="1" si="254"/>
        <v/>
      </c>
      <c r="N1335" s="170" t="str">
        <f t="shared" ca="1" si="255"/>
        <v/>
      </c>
    </row>
    <row r="1336" spans="1:14" x14ac:dyDescent="0.25">
      <c r="A1336" s="15">
        <f t="shared" ca="1" si="259"/>
        <v>0</v>
      </c>
      <c r="B1336" s="16">
        <f t="shared" ca="1" si="259"/>
        <v>0</v>
      </c>
      <c r="C1336" s="127" t="str">
        <f t="shared" ca="1" si="250"/>
        <v/>
      </c>
      <c r="D1336" s="17" t="str">
        <f t="shared" ca="1" si="257"/>
        <v/>
      </c>
      <c r="E1336" s="172" t="str">
        <f t="shared" ca="1" si="251"/>
        <v/>
      </c>
      <c r="F1336" s="130" t="str">
        <f t="shared" ca="1" si="256"/>
        <v/>
      </c>
      <c r="G1336" s="130" t="str">
        <f t="shared" ca="1" si="248"/>
        <v/>
      </c>
      <c r="H1336" s="30"/>
      <c r="I1336" s="30"/>
      <c r="J1336" s="31"/>
      <c r="K1336" s="31" t="str">
        <f t="shared" ca="1" si="252"/>
        <v/>
      </c>
      <c r="L1336" s="168" t="str">
        <f t="shared" ca="1" si="253"/>
        <v/>
      </c>
      <c r="M1336" s="169" t="str">
        <f t="shared" ca="1" si="254"/>
        <v/>
      </c>
      <c r="N1336" s="170" t="str">
        <f t="shared" ca="1" si="255"/>
        <v/>
      </c>
    </row>
    <row r="1337" spans="1:14" x14ac:dyDescent="0.25">
      <c r="A1337" s="15">
        <f t="shared" ca="1" si="259"/>
        <v>0</v>
      </c>
      <c r="B1337" s="16">
        <f t="shared" ca="1" si="259"/>
        <v>0</v>
      </c>
      <c r="C1337" s="127" t="str">
        <f t="shared" ca="1" si="250"/>
        <v/>
      </c>
      <c r="D1337" s="17" t="str">
        <f t="shared" ca="1" si="257"/>
        <v/>
      </c>
      <c r="E1337" s="172" t="str">
        <f t="shared" ca="1" si="251"/>
        <v/>
      </c>
      <c r="F1337" s="130" t="str">
        <f t="shared" ca="1" si="256"/>
        <v/>
      </c>
      <c r="G1337" s="130" t="str">
        <f t="shared" ca="1" si="248"/>
        <v/>
      </c>
      <c r="H1337" s="30"/>
      <c r="I1337" s="30"/>
      <c r="J1337" s="31"/>
      <c r="K1337" s="31" t="str">
        <f t="shared" ca="1" si="252"/>
        <v/>
      </c>
      <c r="L1337" s="168" t="str">
        <f t="shared" ca="1" si="253"/>
        <v/>
      </c>
      <c r="M1337" s="169" t="str">
        <f t="shared" ca="1" si="254"/>
        <v/>
      </c>
      <c r="N1337" s="170" t="str">
        <f t="shared" ca="1" si="255"/>
        <v/>
      </c>
    </row>
    <row r="1338" spans="1:14" x14ac:dyDescent="0.25">
      <c r="A1338" s="15">
        <f t="shared" ca="1" si="259"/>
        <v>0</v>
      </c>
      <c r="B1338" s="16">
        <f t="shared" ca="1" si="259"/>
        <v>0</v>
      </c>
      <c r="C1338" s="127" t="str">
        <f t="shared" ca="1" si="250"/>
        <v/>
      </c>
      <c r="D1338" s="17" t="str">
        <f t="shared" ca="1" si="257"/>
        <v/>
      </c>
      <c r="E1338" s="172" t="str">
        <f t="shared" ca="1" si="251"/>
        <v/>
      </c>
      <c r="F1338" s="130" t="str">
        <f t="shared" ca="1" si="256"/>
        <v/>
      </c>
      <c r="G1338" s="130" t="str">
        <f t="shared" ca="1" si="248"/>
        <v/>
      </c>
      <c r="H1338" s="30"/>
      <c r="I1338" s="30"/>
      <c r="J1338" s="31"/>
      <c r="K1338" s="31" t="str">
        <f t="shared" ca="1" si="252"/>
        <v/>
      </c>
      <c r="L1338" s="168" t="str">
        <f t="shared" ca="1" si="253"/>
        <v/>
      </c>
      <c r="M1338" s="169" t="str">
        <f t="shared" ca="1" si="254"/>
        <v/>
      </c>
      <c r="N1338" s="170" t="str">
        <f t="shared" ca="1" si="255"/>
        <v/>
      </c>
    </row>
    <row r="1339" spans="1:14" x14ac:dyDescent="0.25">
      <c r="A1339" s="15">
        <f t="shared" ca="1" si="259"/>
        <v>0</v>
      </c>
      <c r="B1339" s="16">
        <f t="shared" ca="1" si="259"/>
        <v>0</v>
      </c>
      <c r="C1339" s="127" t="str">
        <f t="shared" ca="1" si="250"/>
        <v/>
      </c>
      <c r="D1339" s="17" t="str">
        <f t="shared" ca="1" si="257"/>
        <v/>
      </c>
      <c r="E1339" s="172" t="str">
        <f t="shared" ca="1" si="251"/>
        <v/>
      </c>
      <c r="F1339" s="130" t="str">
        <f t="shared" ca="1" si="256"/>
        <v/>
      </c>
      <c r="G1339" s="130" t="str">
        <f t="shared" ca="1" si="248"/>
        <v/>
      </c>
      <c r="H1339" s="30"/>
      <c r="I1339" s="30"/>
      <c r="J1339" s="31"/>
      <c r="K1339" s="31" t="str">
        <f t="shared" ca="1" si="252"/>
        <v/>
      </c>
      <c r="L1339" s="168" t="str">
        <f t="shared" ca="1" si="253"/>
        <v/>
      </c>
      <c r="M1339" s="169" t="str">
        <f t="shared" ca="1" si="254"/>
        <v/>
      </c>
      <c r="N1339" s="170" t="str">
        <f t="shared" ca="1" si="255"/>
        <v/>
      </c>
    </row>
    <row r="1340" spans="1:14" x14ac:dyDescent="0.25">
      <c r="A1340" s="15">
        <f t="shared" ca="1" si="259"/>
        <v>0</v>
      </c>
      <c r="B1340" s="16">
        <f t="shared" ca="1" si="259"/>
        <v>0</v>
      </c>
      <c r="C1340" s="127" t="str">
        <f t="shared" ca="1" si="250"/>
        <v/>
      </c>
      <c r="D1340" s="17" t="str">
        <f t="shared" ca="1" si="257"/>
        <v/>
      </c>
      <c r="E1340" s="172" t="str">
        <f t="shared" ca="1" si="251"/>
        <v/>
      </c>
      <c r="F1340" s="130" t="str">
        <f t="shared" ca="1" si="256"/>
        <v/>
      </c>
      <c r="G1340" s="130" t="str">
        <f t="shared" ca="1" si="248"/>
        <v/>
      </c>
      <c r="H1340" s="30"/>
      <c r="I1340" s="30"/>
      <c r="J1340" s="31"/>
      <c r="K1340" s="31" t="str">
        <f t="shared" ca="1" si="252"/>
        <v/>
      </c>
      <c r="L1340" s="168" t="str">
        <f t="shared" ca="1" si="253"/>
        <v/>
      </c>
      <c r="M1340" s="169" t="str">
        <f t="shared" ca="1" si="254"/>
        <v/>
      </c>
      <c r="N1340" s="170" t="str">
        <f t="shared" ca="1" si="255"/>
        <v/>
      </c>
    </row>
    <row r="1341" spans="1:14" x14ac:dyDescent="0.25">
      <c r="A1341" s="15">
        <f t="shared" ca="1" si="259"/>
        <v>0</v>
      </c>
      <c r="B1341" s="16">
        <f t="shared" ca="1" si="259"/>
        <v>0</v>
      </c>
      <c r="C1341" s="127" t="str">
        <f t="shared" ca="1" si="250"/>
        <v/>
      </c>
      <c r="D1341" s="17" t="str">
        <f t="shared" ca="1" si="257"/>
        <v/>
      </c>
      <c r="E1341" s="172" t="str">
        <f t="shared" ca="1" si="251"/>
        <v/>
      </c>
      <c r="F1341" s="130" t="str">
        <f t="shared" ca="1" si="256"/>
        <v/>
      </c>
      <c r="G1341" s="130" t="str">
        <f t="shared" ca="1" si="248"/>
        <v/>
      </c>
      <c r="H1341" s="30"/>
      <c r="I1341" s="30"/>
      <c r="J1341" s="31"/>
      <c r="K1341" s="31" t="str">
        <f t="shared" ca="1" si="252"/>
        <v/>
      </c>
      <c r="L1341" s="168" t="str">
        <f t="shared" ca="1" si="253"/>
        <v/>
      </c>
      <c r="M1341" s="169" t="str">
        <f t="shared" ca="1" si="254"/>
        <v/>
      </c>
      <c r="N1341" s="170" t="str">
        <f t="shared" ca="1" si="255"/>
        <v/>
      </c>
    </row>
    <row r="1342" spans="1:14" x14ac:dyDescent="0.25">
      <c r="A1342" s="15">
        <f t="shared" ca="1" si="259"/>
        <v>0</v>
      </c>
      <c r="B1342" s="16">
        <f t="shared" ca="1" si="259"/>
        <v>0</v>
      </c>
      <c r="C1342" s="127" t="str">
        <f t="shared" ca="1" si="250"/>
        <v/>
      </c>
      <c r="D1342" s="17" t="str">
        <f t="shared" ca="1" si="257"/>
        <v/>
      </c>
      <c r="E1342" s="172" t="str">
        <f t="shared" ca="1" si="251"/>
        <v/>
      </c>
      <c r="F1342" s="130" t="str">
        <f t="shared" ca="1" si="256"/>
        <v/>
      </c>
      <c r="G1342" s="130" t="str">
        <f t="shared" ca="1" si="248"/>
        <v/>
      </c>
      <c r="H1342" s="30"/>
      <c r="I1342" s="30"/>
      <c r="J1342" s="31"/>
      <c r="K1342" s="31" t="str">
        <f t="shared" ca="1" si="252"/>
        <v/>
      </c>
      <c r="L1342" s="168" t="str">
        <f t="shared" ca="1" si="253"/>
        <v/>
      </c>
      <c r="M1342" s="169" t="str">
        <f t="shared" ca="1" si="254"/>
        <v/>
      </c>
      <c r="N1342" s="170" t="str">
        <f t="shared" ca="1" si="255"/>
        <v/>
      </c>
    </row>
    <row r="1343" spans="1:14" x14ac:dyDescent="0.25">
      <c r="A1343" s="15">
        <f t="shared" ca="1" si="259"/>
        <v>0</v>
      </c>
      <c r="B1343" s="16">
        <f t="shared" ca="1" si="259"/>
        <v>0</v>
      </c>
      <c r="C1343" s="127" t="str">
        <f t="shared" ca="1" si="250"/>
        <v/>
      </c>
      <c r="D1343" s="17" t="str">
        <f t="shared" ca="1" si="257"/>
        <v/>
      </c>
      <c r="E1343" s="172" t="str">
        <f t="shared" ca="1" si="251"/>
        <v/>
      </c>
      <c r="F1343" s="130" t="str">
        <f t="shared" ca="1" si="256"/>
        <v/>
      </c>
      <c r="G1343" s="130" t="str">
        <f t="shared" ca="1" si="248"/>
        <v/>
      </c>
      <c r="H1343" s="30"/>
      <c r="I1343" s="30"/>
      <c r="J1343" s="31"/>
      <c r="K1343" s="31" t="str">
        <f t="shared" ca="1" si="252"/>
        <v/>
      </c>
      <c r="L1343" s="168" t="str">
        <f t="shared" ca="1" si="253"/>
        <v/>
      </c>
      <c r="M1343" s="169" t="str">
        <f t="shared" ca="1" si="254"/>
        <v/>
      </c>
      <c r="N1343" s="170" t="str">
        <f t="shared" ca="1" si="255"/>
        <v/>
      </c>
    </row>
    <row r="1344" spans="1:14" x14ac:dyDescent="0.25">
      <c r="A1344" s="15">
        <f t="shared" ca="1" si="259"/>
        <v>0</v>
      </c>
      <c r="B1344" s="16">
        <f t="shared" ca="1" si="259"/>
        <v>0</v>
      </c>
      <c r="C1344" s="127" t="str">
        <f t="shared" ca="1" si="250"/>
        <v/>
      </c>
      <c r="D1344" s="17" t="str">
        <f t="shared" ca="1" si="257"/>
        <v/>
      </c>
      <c r="E1344" s="172" t="str">
        <f t="shared" ca="1" si="251"/>
        <v/>
      </c>
      <c r="F1344" s="130" t="str">
        <f t="shared" ca="1" si="256"/>
        <v/>
      </c>
      <c r="G1344" s="130" t="str">
        <f t="shared" ca="1" si="248"/>
        <v/>
      </c>
      <c r="H1344" s="30"/>
      <c r="I1344" s="30"/>
      <c r="J1344" s="31"/>
      <c r="K1344" s="31" t="str">
        <f t="shared" ca="1" si="252"/>
        <v/>
      </c>
      <c r="L1344" s="168" t="str">
        <f t="shared" ca="1" si="253"/>
        <v/>
      </c>
      <c r="M1344" s="169" t="str">
        <f t="shared" ca="1" si="254"/>
        <v/>
      </c>
      <c r="N1344" s="170" t="str">
        <f t="shared" ca="1" si="255"/>
        <v/>
      </c>
    </row>
    <row r="1345" spans="1:14" x14ac:dyDescent="0.25">
      <c r="A1345" s="15">
        <f t="shared" ca="1" si="259"/>
        <v>0</v>
      </c>
      <c r="B1345" s="16">
        <f t="shared" ca="1" si="259"/>
        <v>0</v>
      </c>
      <c r="C1345" s="127" t="str">
        <f t="shared" ca="1" si="250"/>
        <v/>
      </c>
      <c r="D1345" s="17" t="str">
        <f t="shared" ca="1" si="257"/>
        <v/>
      </c>
      <c r="E1345" s="172" t="str">
        <f t="shared" ca="1" si="251"/>
        <v/>
      </c>
      <c r="F1345" s="130" t="str">
        <f t="shared" ca="1" si="256"/>
        <v/>
      </c>
      <c r="G1345" s="130" t="str">
        <f t="shared" ca="1" si="248"/>
        <v/>
      </c>
      <c r="H1345" s="30"/>
      <c r="I1345" s="30"/>
      <c r="J1345" s="31"/>
      <c r="K1345" s="31" t="str">
        <f t="shared" ca="1" si="252"/>
        <v/>
      </c>
      <c r="L1345" s="168" t="str">
        <f t="shared" ca="1" si="253"/>
        <v/>
      </c>
      <c r="M1345" s="169" t="str">
        <f t="shared" ca="1" si="254"/>
        <v/>
      </c>
      <c r="N1345" s="170" t="str">
        <f t="shared" ca="1" si="255"/>
        <v/>
      </c>
    </row>
    <row r="1346" spans="1:14" x14ac:dyDescent="0.25">
      <c r="A1346" s="15">
        <f t="shared" ca="1" si="259"/>
        <v>0</v>
      </c>
      <c r="B1346" s="16">
        <f t="shared" ca="1" si="259"/>
        <v>0</v>
      </c>
      <c r="C1346" s="127" t="str">
        <f t="shared" ca="1" si="250"/>
        <v/>
      </c>
      <c r="D1346" s="17" t="str">
        <f t="shared" ca="1" si="257"/>
        <v/>
      </c>
      <c r="E1346" s="172" t="str">
        <f t="shared" ca="1" si="251"/>
        <v/>
      </c>
      <c r="F1346" s="130" t="str">
        <f t="shared" ca="1" si="256"/>
        <v/>
      </c>
      <c r="G1346" s="130" t="str">
        <f t="shared" ca="1" si="248"/>
        <v/>
      </c>
      <c r="H1346" s="30"/>
      <c r="I1346" s="30"/>
      <c r="J1346" s="31"/>
      <c r="K1346" s="31" t="str">
        <f t="shared" ca="1" si="252"/>
        <v/>
      </c>
      <c r="L1346" s="168" t="str">
        <f t="shared" ca="1" si="253"/>
        <v/>
      </c>
      <c r="M1346" s="169" t="str">
        <f t="shared" ca="1" si="254"/>
        <v/>
      </c>
      <c r="N1346" s="170" t="str">
        <f t="shared" ca="1" si="255"/>
        <v/>
      </c>
    </row>
    <row r="1347" spans="1:14" x14ac:dyDescent="0.25">
      <c r="A1347" s="15">
        <f t="shared" ref="A1347:B1366" ca="1" si="260">INDIRECT(ADDRESS(ROW(),COLUMN(),1,1,exp_user),TRUE)</f>
        <v>0</v>
      </c>
      <c r="B1347" s="16">
        <f t="shared" ca="1" si="260"/>
        <v>0</v>
      </c>
      <c r="C1347" s="127" t="str">
        <f t="shared" ca="1" si="250"/>
        <v/>
      </c>
      <c r="D1347" s="17" t="str">
        <f t="shared" ca="1" si="257"/>
        <v/>
      </c>
      <c r="E1347" s="172" t="str">
        <f t="shared" ca="1" si="251"/>
        <v/>
      </c>
      <c r="F1347" s="130" t="str">
        <f t="shared" ca="1" si="256"/>
        <v/>
      </c>
      <c r="G1347" s="130" t="str">
        <f t="shared" ca="1" si="248"/>
        <v/>
      </c>
      <c r="H1347" s="30"/>
      <c r="I1347" s="30"/>
      <c r="J1347" s="31"/>
      <c r="K1347" s="31" t="str">
        <f t="shared" ca="1" si="252"/>
        <v/>
      </c>
      <c r="L1347" s="168" t="str">
        <f t="shared" ca="1" si="253"/>
        <v/>
      </c>
      <c r="M1347" s="169" t="str">
        <f t="shared" ca="1" si="254"/>
        <v/>
      </c>
      <c r="N1347" s="170" t="str">
        <f t="shared" ca="1" si="255"/>
        <v/>
      </c>
    </row>
    <row r="1348" spans="1:14" x14ac:dyDescent="0.25">
      <c r="A1348" s="15">
        <f t="shared" ca="1" si="260"/>
        <v>0</v>
      </c>
      <c r="B1348" s="16">
        <f t="shared" ca="1" si="260"/>
        <v>0</v>
      </c>
      <c r="C1348" s="127" t="str">
        <f t="shared" ca="1" si="250"/>
        <v/>
      </c>
      <c r="D1348" s="17" t="str">
        <f t="shared" ca="1" si="257"/>
        <v/>
      </c>
      <c r="E1348" s="172" t="str">
        <f t="shared" ca="1" si="251"/>
        <v/>
      </c>
      <c r="F1348" s="130" t="str">
        <f t="shared" ca="1" si="256"/>
        <v/>
      </c>
      <c r="G1348" s="130" t="str">
        <f t="shared" ca="1" si="248"/>
        <v/>
      </c>
      <c r="H1348" s="30"/>
      <c r="I1348" s="30"/>
      <c r="J1348" s="31"/>
      <c r="K1348" s="31" t="str">
        <f t="shared" ca="1" si="252"/>
        <v/>
      </c>
      <c r="L1348" s="168" t="str">
        <f t="shared" ca="1" si="253"/>
        <v/>
      </c>
      <c r="M1348" s="169" t="str">
        <f t="shared" ca="1" si="254"/>
        <v/>
      </c>
      <c r="N1348" s="170" t="str">
        <f t="shared" ca="1" si="255"/>
        <v/>
      </c>
    </row>
    <row r="1349" spans="1:14" x14ac:dyDescent="0.25">
      <c r="A1349" s="15">
        <f t="shared" ca="1" si="260"/>
        <v>0</v>
      </c>
      <c r="B1349" s="16">
        <f t="shared" ca="1" si="260"/>
        <v>0</v>
      </c>
      <c r="C1349" s="127" t="str">
        <f t="shared" ca="1" si="250"/>
        <v/>
      </c>
      <c r="D1349" s="17" t="str">
        <f t="shared" ca="1" si="257"/>
        <v/>
      </c>
      <c r="E1349" s="172" t="str">
        <f t="shared" ca="1" si="251"/>
        <v/>
      </c>
      <c r="F1349" s="130" t="str">
        <f t="shared" ca="1" si="256"/>
        <v/>
      </c>
      <c r="G1349" s="130" t="str">
        <f t="shared" ca="1" si="248"/>
        <v/>
      </c>
      <c r="H1349" s="30"/>
      <c r="I1349" s="30"/>
      <c r="J1349" s="31"/>
      <c r="K1349" s="31" t="str">
        <f t="shared" ca="1" si="252"/>
        <v/>
      </c>
      <c r="L1349" s="168" t="str">
        <f t="shared" ca="1" si="253"/>
        <v/>
      </c>
      <c r="M1349" s="169" t="str">
        <f t="shared" ca="1" si="254"/>
        <v/>
      </c>
      <c r="N1349" s="170" t="str">
        <f t="shared" ca="1" si="255"/>
        <v/>
      </c>
    </row>
    <row r="1350" spans="1:14" x14ac:dyDescent="0.25">
      <c r="A1350" s="15">
        <f t="shared" ca="1" si="260"/>
        <v>0</v>
      </c>
      <c r="B1350" s="16">
        <f t="shared" ca="1" si="260"/>
        <v>0</v>
      </c>
      <c r="C1350" s="127" t="str">
        <f t="shared" ca="1" si="250"/>
        <v/>
      </c>
      <c r="D1350" s="17" t="str">
        <f t="shared" ca="1" si="257"/>
        <v/>
      </c>
      <c r="E1350" s="172" t="str">
        <f t="shared" ca="1" si="251"/>
        <v/>
      </c>
      <c r="F1350" s="130" t="str">
        <f t="shared" ca="1" si="256"/>
        <v/>
      </c>
      <c r="G1350" s="130" t="str">
        <f t="shared" ref="G1350:G1413" ca="1" si="261">IF(A1350&lt;&gt;0,CONCATENATE(A1350,IF(B1350=0,"",B1350)),"")</f>
        <v/>
      </c>
      <c r="H1350" s="30"/>
      <c r="I1350" s="30"/>
      <c r="J1350" s="31"/>
      <c r="K1350" s="31" t="str">
        <f t="shared" ca="1" si="252"/>
        <v/>
      </c>
      <c r="L1350" s="168" t="str">
        <f t="shared" ca="1" si="253"/>
        <v/>
      </c>
      <c r="M1350" s="169" t="str">
        <f t="shared" ca="1" si="254"/>
        <v/>
      </c>
      <c r="N1350" s="170" t="str">
        <f t="shared" ca="1" si="255"/>
        <v/>
      </c>
    </row>
    <row r="1351" spans="1:14" x14ac:dyDescent="0.25">
      <c r="A1351" s="15">
        <f t="shared" ca="1" si="260"/>
        <v>0</v>
      </c>
      <c r="B1351" s="16">
        <f t="shared" ca="1" si="260"/>
        <v>0</v>
      </c>
      <c r="C1351" s="127" t="str">
        <f t="shared" ref="C1351:C1414" ca="1" si="262">IF(A1351=0,"",IF(H1351&lt;&gt;"",H1351,IF(K1351=not,not,IF(L1351=not,not,IF(AND(M1351&lt;&gt;0,M1351&lt;&gt;"",M1351&lt;&gt;not),IF(NOT(ISERROR(FIND("/",M1351,1))),LEFT(M1351,FIND("/",M1351,1)-1),M1351),IF(NOT(ISERROR(FIND("/",N1351,1))),LEFT(N1351,FIND("/",N1351,1)-1),N1351))))))</f>
        <v/>
      </c>
      <c r="D1351" s="17" t="str">
        <f t="shared" ca="1" si="257"/>
        <v/>
      </c>
      <c r="E1351" s="172" t="str">
        <f t="shared" ref="E1351:E1414" ca="1" si="263">IF(AND(C1351&lt;&gt;"",C1351&lt;&gt;not,C1351&lt;&gt;0),HYPERLINK(CONCATENATE(link4x0,IFERROR(VLOOKUP(C1351,Entity,2,FALSE),""),link_Entity,LOWER(C1351),".htm"),"&gt;&gt;"),"")</f>
        <v/>
      </c>
      <c r="F1351" s="130" t="str">
        <f t="shared" ca="1" si="256"/>
        <v/>
      </c>
      <c r="G1351" s="130" t="str">
        <f t="shared" ca="1" si="261"/>
        <v/>
      </c>
      <c r="H1351" s="30"/>
      <c r="I1351" s="30"/>
      <c r="J1351" s="31"/>
      <c r="K1351" s="31" t="str">
        <f t="shared" ref="K1351:K1414" ca="1" si="264">IF(AND(K1350=not,A1351=A1350),not,IF(J1351=not,not,""))</f>
        <v/>
      </c>
      <c r="L1351" s="168" t="str">
        <f t="shared" ref="L1351:L1414" ca="1" si="265">IFERROR(VLOOKUP(A1351,exp_pre_sel,HLOOKUP(pre_sel_cat,exp_pre_sel,2,FALSE),FALSE),"")</f>
        <v/>
      </c>
      <c r="M1351" s="169" t="str">
        <f t="shared" ref="M1351:M1414" ca="1" si="266">IFERROR(CONCATENATE(VLOOKUP($G1351,Export_DRS,4,FALSE),IF(VLOOKUP($G1351,Export_DRS,5,FALSE)&lt;&gt;"",CONCATENATE("/",VLOOKUP($G1351,Export_DRS,5,FALSE)),"")),IF(AND(Export_DRS_andSub=yes,$A1351=$A1350),IF(M1350=0,VLOOKUP(A1351,A:N,10,FALSE),M1350),""))</f>
        <v/>
      </c>
      <c r="N1351" s="170" t="str">
        <f t="shared" ref="N1351:N1414" ca="1" si="267">IFERROR(CONCATENATE(VLOOKUP($G1351,Export_AIA,4,FALSE),IF(VLOOKUP($G1351,Export_AIA,5,FALSE)&lt;&gt;"",CONCATENATE("/",VLOOKUP($G1351,Export_AIA,5,FALSE)),"")),IF(AND(Export_AIA_andSub=yes,$A1351=$A1350),IF(N1350=0,VLOOKUP(A1351,A:N,10,FALSE),N1350),""))</f>
        <v/>
      </c>
    </row>
    <row r="1352" spans="1:14" x14ac:dyDescent="0.25">
      <c r="A1352" s="15">
        <f t="shared" ca="1" si="260"/>
        <v>0</v>
      </c>
      <c r="B1352" s="16">
        <f t="shared" ca="1" si="260"/>
        <v>0</v>
      </c>
      <c r="C1352" s="127" t="str">
        <f t="shared" ca="1" si="262"/>
        <v/>
      </c>
      <c r="D1352" s="17" t="str">
        <f t="shared" ca="1" si="257"/>
        <v/>
      </c>
      <c r="E1352" s="172" t="str">
        <f t="shared" ca="1" si="263"/>
        <v/>
      </c>
      <c r="F1352" s="130" t="str">
        <f t="shared" ref="F1352:F1415" ca="1" si="268">CONCATENATE(C1352,IF(D1352&lt;&gt;"",CONCATENATE("/",D1352),""),"")</f>
        <v/>
      </c>
      <c r="G1352" s="130" t="str">
        <f t="shared" ca="1" si="261"/>
        <v/>
      </c>
      <c r="H1352" s="30"/>
      <c r="I1352" s="30"/>
      <c r="J1352" s="31"/>
      <c r="K1352" s="31" t="str">
        <f t="shared" ca="1" si="264"/>
        <v/>
      </c>
      <c r="L1352" s="168" t="str">
        <f t="shared" ca="1" si="265"/>
        <v/>
      </c>
      <c r="M1352" s="169" t="str">
        <f t="shared" ca="1" si="266"/>
        <v/>
      </c>
      <c r="N1352" s="170" t="str">
        <f t="shared" ca="1" si="267"/>
        <v/>
      </c>
    </row>
    <row r="1353" spans="1:14" x14ac:dyDescent="0.25">
      <c r="A1353" s="15">
        <f t="shared" ca="1" si="260"/>
        <v>0</v>
      </c>
      <c r="B1353" s="16">
        <f t="shared" ca="1" si="260"/>
        <v>0</v>
      </c>
      <c r="C1353" s="127" t="str">
        <f t="shared" ca="1" si="262"/>
        <v/>
      </c>
      <c r="D1353" s="17" t="str">
        <f t="shared" ref="D1353:D1416" ca="1" si="269">IF(I1353&lt;&gt;"",I1353,IF(NOT(ISERROR(FIND("/",M1353,1))),RIGHT(M1353,LEN(M1353)-FIND("/",M1353,1)),IF(AND(M1353="",NOT(ISERROR(FIND("/",N1353,1)))),RIGHT(N1353,LEN(N1353)-FIND("/",N1353,1)),"")))</f>
        <v/>
      </c>
      <c r="E1353" s="172" t="str">
        <f t="shared" ca="1" si="263"/>
        <v/>
      </c>
      <c r="F1353" s="130" t="str">
        <f t="shared" ca="1" si="268"/>
        <v/>
      </c>
      <c r="G1353" s="130" t="str">
        <f t="shared" ca="1" si="261"/>
        <v/>
      </c>
      <c r="H1353" s="30"/>
      <c r="I1353" s="30"/>
      <c r="J1353" s="31"/>
      <c r="K1353" s="31" t="str">
        <f t="shared" ca="1" si="264"/>
        <v/>
      </c>
      <c r="L1353" s="168" t="str">
        <f t="shared" ca="1" si="265"/>
        <v/>
      </c>
      <c r="M1353" s="169" t="str">
        <f t="shared" ca="1" si="266"/>
        <v/>
      </c>
      <c r="N1353" s="170" t="str">
        <f t="shared" ca="1" si="267"/>
        <v/>
      </c>
    </row>
    <row r="1354" spans="1:14" x14ac:dyDescent="0.25">
      <c r="A1354" s="15">
        <f t="shared" ca="1" si="260"/>
        <v>0</v>
      </c>
      <c r="B1354" s="16">
        <f t="shared" ca="1" si="260"/>
        <v>0</v>
      </c>
      <c r="C1354" s="127" t="str">
        <f t="shared" ca="1" si="262"/>
        <v/>
      </c>
      <c r="D1354" s="17" t="str">
        <f t="shared" ca="1" si="269"/>
        <v/>
      </c>
      <c r="E1354" s="172" t="str">
        <f t="shared" ca="1" si="263"/>
        <v/>
      </c>
      <c r="F1354" s="130" t="str">
        <f t="shared" ca="1" si="268"/>
        <v/>
      </c>
      <c r="G1354" s="130" t="str">
        <f t="shared" ca="1" si="261"/>
        <v/>
      </c>
      <c r="H1354" s="30"/>
      <c r="I1354" s="30"/>
      <c r="J1354" s="31"/>
      <c r="K1354" s="31" t="str">
        <f t="shared" ca="1" si="264"/>
        <v/>
      </c>
      <c r="L1354" s="168" t="str">
        <f t="shared" ca="1" si="265"/>
        <v/>
      </c>
      <c r="M1354" s="169" t="str">
        <f t="shared" ca="1" si="266"/>
        <v/>
      </c>
      <c r="N1354" s="170" t="str">
        <f t="shared" ca="1" si="267"/>
        <v/>
      </c>
    </row>
    <row r="1355" spans="1:14" x14ac:dyDescent="0.25">
      <c r="A1355" s="15">
        <f t="shared" ca="1" si="260"/>
        <v>0</v>
      </c>
      <c r="B1355" s="16">
        <f t="shared" ca="1" si="260"/>
        <v>0</v>
      </c>
      <c r="C1355" s="127" t="str">
        <f t="shared" ca="1" si="262"/>
        <v/>
      </c>
      <c r="D1355" s="17" t="str">
        <f t="shared" ca="1" si="269"/>
        <v/>
      </c>
      <c r="E1355" s="172" t="str">
        <f t="shared" ca="1" si="263"/>
        <v/>
      </c>
      <c r="F1355" s="130" t="str">
        <f t="shared" ca="1" si="268"/>
        <v/>
      </c>
      <c r="G1355" s="130" t="str">
        <f t="shared" ca="1" si="261"/>
        <v/>
      </c>
      <c r="H1355" s="30"/>
      <c r="I1355" s="30"/>
      <c r="J1355" s="31"/>
      <c r="K1355" s="31" t="str">
        <f t="shared" ca="1" si="264"/>
        <v/>
      </c>
      <c r="L1355" s="168" t="str">
        <f t="shared" ca="1" si="265"/>
        <v/>
      </c>
      <c r="M1355" s="169" t="str">
        <f t="shared" ca="1" si="266"/>
        <v/>
      </c>
      <c r="N1355" s="170" t="str">
        <f t="shared" ca="1" si="267"/>
        <v/>
      </c>
    </row>
    <row r="1356" spans="1:14" x14ac:dyDescent="0.25">
      <c r="A1356" s="15">
        <f t="shared" ca="1" si="260"/>
        <v>0</v>
      </c>
      <c r="B1356" s="16">
        <f t="shared" ca="1" si="260"/>
        <v>0</v>
      </c>
      <c r="C1356" s="127" t="str">
        <f t="shared" ca="1" si="262"/>
        <v/>
      </c>
      <c r="D1356" s="17" t="str">
        <f t="shared" ca="1" si="269"/>
        <v/>
      </c>
      <c r="E1356" s="172" t="str">
        <f t="shared" ca="1" si="263"/>
        <v/>
      </c>
      <c r="F1356" s="130" t="str">
        <f t="shared" ca="1" si="268"/>
        <v/>
      </c>
      <c r="G1356" s="130" t="str">
        <f t="shared" ca="1" si="261"/>
        <v/>
      </c>
      <c r="H1356" s="30"/>
      <c r="I1356" s="30"/>
      <c r="J1356" s="31"/>
      <c r="K1356" s="31" t="str">
        <f t="shared" ca="1" si="264"/>
        <v/>
      </c>
      <c r="L1356" s="168" t="str">
        <f t="shared" ca="1" si="265"/>
        <v/>
      </c>
      <c r="M1356" s="169" t="str">
        <f t="shared" ca="1" si="266"/>
        <v/>
      </c>
      <c r="N1356" s="170" t="str">
        <f t="shared" ca="1" si="267"/>
        <v/>
      </c>
    </row>
    <row r="1357" spans="1:14" x14ac:dyDescent="0.25">
      <c r="A1357" s="15">
        <f t="shared" ca="1" si="260"/>
        <v>0</v>
      </c>
      <c r="B1357" s="16">
        <f t="shared" ca="1" si="260"/>
        <v>0</v>
      </c>
      <c r="C1357" s="127" t="str">
        <f t="shared" ca="1" si="262"/>
        <v/>
      </c>
      <c r="D1357" s="17" t="str">
        <f t="shared" ca="1" si="269"/>
        <v/>
      </c>
      <c r="E1357" s="172" t="str">
        <f t="shared" ca="1" si="263"/>
        <v/>
      </c>
      <c r="F1357" s="130" t="str">
        <f t="shared" ca="1" si="268"/>
        <v/>
      </c>
      <c r="G1357" s="130" t="str">
        <f t="shared" ca="1" si="261"/>
        <v/>
      </c>
      <c r="H1357" s="30"/>
      <c r="I1357" s="30"/>
      <c r="J1357" s="31"/>
      <c r="K1357" s="31" t="str">
        <f t="shared" ca="1" si="264"/>
        <v/>
      </c>
      <c r="L1357" s="168" t="str">
        <f t="shared" ca="1" si="265"/>
        <v/>
      </c>
      <c r="M1357" s="169" t="str">
        <f t="shared" ca="1" si="266"/>
        <v/>
      </c>
      <c r="N1357" s="170" t="str">
        <f t="shared" ca="1" si="267"/>
        <v/>
      </c>
    </row>
    <row r="1358" spans="1:14" x14ac:dyDescent="0.25">
      <c r="A1358" s="15">
        <f t="shared" ca="1" si="260"/>
        <v>0</v>
      </c>
      <c r="B1358" s="16">
        <f t="shared" ca="1" si="260"/>
        <v>0</v>
      </c>
      <c r="C1358" s="127" t="str">
        <f t="shared" ca="1" si="262"/>
        <v/>
      </c>
      <c r="D1358" s="17" t="str">
        <f t="shared" ca="1" si="269"/>
        <v/>
      </c>
      <c r="E1358" s="172" t="str">
        <f t="shared" ca="1" si="263"/>
        <v/>
      </c>
      <c r="F1358" s="130" t="str">
        <f t="shared" ca="1" si="268"/>
        <v/>
      </c>
      <c r="G1358" s="130" t="str">
        <f t="shared" ca="1" si="261"/>
        <v/>
      </c>
      <c r="H1358" s="30"/>
      <c r="I1358" s="30"/>
      <c r="J1358" s="31"/>
      <c r="K1358" s="31" t="str">
        <f t="shared" ca="1" si="264"/>
        <v/>
      </c>
      <c r="L1358" s="168" t="str">
        <f t="shared" ca="1" si="265"/>
        <v/>
      </c>
      <c r="M1358" s="169" t="str">
        <f t="shared" ca="1" si="266"/>
        <v/>
      </c>
      <c r="N1358" s="170" t="str">
        <f t="shared" ca="1" si="267"/>
        <v/>
      </c>
    </row>
    <row r="1359" spans="1:14" x14ac:dyDescent="0.25">
      <c r="A1359" s="15">
        <f t="shared" ca="1" si="260"/>
        <v>0</v>
      </c>
      <c r="B1359" s="16">
        <f t="shared" ca="1" si="260"/>
        <v>0</v>
      </c>
      <c r="C1359" s="127" t="str">
        <f t="shared" ca="1" si="262"/>
        <v/>
      </c>
      <c r="D1359" s="17" t="str">
        <f t="shared" ca="1" si="269"/>
        <v/>
      </c>
      <c r="E1359" s="172" t="str">
        <f t="shared" ca="1" si="263"/>
        <v/>
      </c>
      <c r="F1359" s="130" t="str">
        <f t="shared" ca="1" si="268"/>
        <v/>
      </c>
      <c r="G1359" s="130" t="str">
        <f t="shared" ca="1" si="261"/>
        <v/>
      </c>
      <c r="H1359" s="30"/>
      <c r="I1359" s="30"/>
      <c r="J1359" s="31"/>
      <c r="K1359" s="31" t="str">
        <f t="shared" ca="1" si="264"/>
        <v/>
      </c>
      <c r="L1359" s="168" t="str">
        <f t="shared" ca="1" si="265"/>
        <v/>
      </c>
      <c r="M1359" s="169" t="str">
        <f t="shared" ca="1" si="266"/>
        <v/>
      </c>
      <c r="N1359" s="170" t="str">
        <f t="shared" ca="1" si="267"/>
        <v/>
      </c>
    </row>
    <row r="1360" spans="1:14" x14ac:dyDescent="0.25">
      <c r="A1360" s="15">
        <f t="shared" ca="1" si="260"/>
        <v>0</v>
      </c>
      <c r="B1360" s="16">
        <f t="shared" ca="1" si="260"/>
        <v>0</v>
      </c>
      <c r="C1360" s="127" t="str">
        <f t="shared" ca="1" si="262"/>
        <v/>
      </c>
      <c r="D1360" s="17" t="str">
        <f t="shared" ca="1" si="269"/>
        <v/>
      </c>
      <c r="E1360" s="172" t="str">
        <f t="shared" ca="1" si="263"/>
        <v/>
      </c>
      <c r="F1360" s="130" t="str">
        <f t="shared" ca="1" si="268"/>
        <v/>
      </c>
      <c r="G1360" s="130" t="str">
        <f t="shared" ca="1" si="261"/>
        <v/>
      </c>
      <c r="H1360" s="30"/>
      <c r="I1360" s="30"/>
      <c r="J1360" s="31"/>
      <c r="K1360" s="31" t="str">
        <f t="shared" ca="1" si="264"/>
        <v/>
      </c>
      <c r="L1360" s="168" t="str">
        <f t="shared" ca="1" si="265"/>
        <v/>
      </c>
      <c r="M1360" s="169" t="str">
        <f t="shared" ca="1" si="266"/>
        <v/>
      </c>
      <c r="N1360" s="170" t="str">
        <f t="shared" ca="1" si="267"/>
        <v/>
      </c>
    </row>
    <row r="1361" spans="1:14" x14ac:dyDescent="0.25">
      <c r="A1361" s="15">
        <f t="shared" ca="1" si="260"/>
        <v>0</v>
      </c>
      <c r="B1361" s="16">
        <f t="shared" ca="1" si="260"/>
        <v>0</v>
      </c>
      <c r="C1361" s="127" t="str">
        <f t="shared" ca="1" si="262"/>
        <v/>
      </c>
      <c r="D1361" s="17" t="str">
        <f t="shared" ca="1" si="269"/>
        <v/>
      </c>
      <c r="E1361" s="172" t="str">
        <f t="shared" ca="1" si="263"/>
        <v/>
      </c>
      <c r="F1361" s="130" t="str">
        <f t="shared" ca="1" si="268"/>
        <v/>
      </c>
      <c r="G1361" s="130" t="str">
        <f t="shared" ca="1" si="261"/>
        <v/>
      </c>
      <c r="H1361" s="30"/>
      <c r="I1361" s="30"/>
      <c r="J1361" s="31"/>
      <c r="K1361" s="31" t="str">
        <f t="shared" ca="1" si="264"/>
        <v/>
      </c>
      <c r="L1361" s="168" t="str">
        <f t="shared" ca="1" si="265"/>
        <v/>
      </c>
      <c r="M1361" s="169" t="str">
        <f t="shared" ca="1" si="266"/>
        <v/>
      </c>
      <c r="N1361" s="170" t="str">
        <f t="shared" ca="1" si="267"/>
        <v/>
      </c>
    </row>
    <row r="1362" spans="1:14" x14ac:dyDescent="0.25">
      <c r="A1362" s="15">
        <f t="shared" ca="1" si="260"/>
        <v>0</v>
      </c>
      <c r="B1362" s="16">
        <f t="shared" ca="1" si="260"/>
        <v>0</v>
      </c>
      <c r="C1362" s="127" t="str">
        <f t="shared" ca="1" si="262"/>
        <v/>
      </c>
      <c r="D1362" s="17" t="str">
        <f t="shared" ca="1" si="269"/>
        <v/>
      </c>
      <c r="E1362" s="172" t="str">
        <f t="shared" ca="1" si="263"/>
        <v/>
      </c>
      <c r="F1362" s="130" t="str">
        <f t="shared" ca="1" si="268"/>
        <v/>
      </c>
      <c r="G1362" s="130" t="str">
        <f t="shared" ca="1" si="261"/>
        <v/>
      </c>
      <c r="H1362" s="30"/>
      <c r="I1362" s="30"/>
      <c r="J1362" s="31"/>
      <c r="K1362" s="31" t="str">
        <f t="shared" ca="1" si="264"/>
        <v/>
      </c>
      <c r="L1362" s="168" t="str">
        <f t="shared" ca="1" si="265"/>
        <v/>
      </c>
      <c r="M1362" s="169" t="str">
        <f t="shared" ca="1" si="266"/>
        <v/>
      </c>
      <c r="N1362" s="170" t="str">
        <f t="shared" ca="1" si="267"/>
        <v/>
      </c>
    </row>
    <row r="1363" spans="1:14" x14ac:dyDescent="0.25">
      <c r="A1363" s="15">
        <f t="shared" ca="1" si="260"/>
        <v>0</v>
      </c>
      <c r="B1363" s="16">
        <f t="shared" ca="1" si="260"/>
        <v>0</v>
      </c>
      <c r="C1363" s="127" t="str">
        <f t="shared" ca="1" si="262"/>
        <v/>
      </c>
      <c r="D1363" s="17" t="str">
        <f t="shared" ca="1" si="269"/>
        <v/>
      </c>
      <c r="E1363" s="172" t="str">
        <f t="shared" ca="1" si="263"/>
        <v/>
      </c>
      <c r="F1363" s="130" t="str">
        <f t="shared" ca="1" si="268"/>
        <v/>
      </c>
      <c r="G1363" s="130" t="str">
        <f t="shared" ca="1" si="261"/>
        <v/>
      </c>
      <c r="H1363" s="30"/>
      <c r="I1363" s="30"/>
      <c r="J1363" s="31"/>
      <c r="K1363" s="31" t="str">
        <f t="shared" ca="1" si="264"/>
        <v/>
      </c>
      <c r="L1363" s="168" t="str">
        <f t="shared" ca="1" si="265"/>
        <v/>
      </c>
      <c r="M1363" s="169" t="str">
        <f t="shared" ca="1" si="266"/>
        <v/>
      </c>
      <c r="N1363" s="170" t="str">
        <f t="shared" ca="1" si="267"/>
        <v/>
      </c>
    </row>
    <row r="1364" spans="1:14" x14ac:dyDescent="0.25">
      <c r="A1364" s="15">
        <f t="shared" ca="1" si="260"/>
        <v>0</v>
      </c>
      <c r="B1364" s="16">
        <f t="shared" ca="1" si="260"/>
        <v>0</v>
      </c>
      <c r="C1364" s="127" t="str">
        <f t="shared" ca="1" si="262"/>
        <v/>
      </c>
      <c r="D1364" s="17" t="str">
        <f t="shared" ca="1" si="269"/>
        <v/>
      </c>
      <c r="E1364" s="172" t="str">
        <f t="shared" ca="1" si="263"/>
        <v/>
      </c>
      <c r="F1364" s="130" t="str">
        <f t="shared" ca="1" si="268"/>
        <v/>
      </c>
      <c r="G1364" s="130" t="str">
        <f t="shared" ca="1" si="261"/>
        <v/>
      </c>
      <c r="H1364" s="30"/>
      <c r="I1364" s="30"/>
      <c r="J1364" s="31"/>
      <c r="K1364" s="31" t="str">
        <f t="shared" ca="1" si="264"/>
        <v/>
      </c>
      <c r="L1364" s="168" t="str">
        <f t="shared" ca="1" si="265"/>
        <v/>
      </c>
      <c r="M1364" s="169" t="str">
        <f t="shared" ca="1" si="266"/>
        <v/>
      </c>
      <c r="N1364" s="170" t="str">
        <f t="shared" ca="1" si="267"/>
        <v/>
      </c>
    </row>
    <row r="1365" spans="1:14" x14ac:dyDescent="0.25">
      <c r="A1365" s="15">
        <f t="shared" ca="1" si="260"/>
        <v>0</v>
      </c>
      <c r="B1365" s="16">
        <f t="shared" ca="1" si="260"/>
        <v>0</v>
      </c>
      <c r="C1365" s="127" t="str">
        <f t="shared" ca="1" si="262"/>
        <v/>
      </c>
      <c r="D1365" s="17" t="str">
        <f t="shared" ca="1" si="269"/>
        <v/>
      </c>
      <c r="E1365" s="172" t="str">
        <f t="shared" ca="1" si="263"/>
        <v/>
      </c>
      <c r="F1365" s="130" t="str">
        <f t="shared" ca="1" si="268"/>
        <v/>
      </c>
      <c r="G1365" s="130" t="str">
        <f t="shared" ca="1" si="261"/>
        <v/>
      </c>
      <c r="H1365" s="30"/>
      <c r="I1365" s="30"/>
      <c r="J1365" s="31"/>
      <c r="K1365" s="31" t="str">
        <f t="shared" ca="1" si="264"/>
        <v/>
      </c>
      <c r="L1365" s="168" t="str">
        <f t="shared" ca="1" si="265"/>
        <v/>
      </c>
      <c r="M1365" s="169" t="str">
        <f t="shared" ca="1" si="266"/>
        <v/>
      </c>
      <c r="N1365" s="170" t="str">
        <f t="shared" ca="1" si="267"/>
        <v/>
      </c>
    </row>
    <row r="1366" spans="1:14" x14ac:dyDescent="0.25">
      <c r="A1366" s="15">
        <f t="shared" ca="1" si="260"/>
        <v>0</v>
      </c>
      <c r="B1366" s="16">
        <f t="shared" ca="1" si="260"/>
        <v>0</v>
      </c>
      <c r="C1366" s="127" t="str">
        <f t="shared" ca="1" si="262"/>
        <v/>
      </c>
      <c r="D1366" s="17" t="str">
        <f t="shared" ca="1" si="269"/>
        <v/>
      </c>
      <c r="E1366" s="172" t="str">
        <f t="shared" ca="1" si="263"/>
        <v/>
      </c>
      <c r="F1366" s="130" t="str">
        <f t="shared" ca="1" si="268"/>
        <v/>
      </c>
      <c r="G1366" s="130" t="str">
        <f t="shared" ca="1" si="261"/>
        <v/>
      </c>
      <c r="H1366" s="30"/>
      <c r="I1366" s="30"/>
      <c r="J1366" s="31"/>
      <c r="K1366" s="31" t="str">
        <f t="shared" ca="1" si="264"/>
        <v/>
      </c>
      <c r="L1366" s="168" t="str">
        <f t="shared" ca="1" si="265"/>
        <v/>
      </c>
      <c r="M1366" s="169" t="str">
        <f t="shared" ca="1" si="266"/>
        <v/>
      </c>
      <c r="N1366" s="170" t="str">
        <f t="shared" ca="1" si="267"/>
        <v/>
      </c>
    </row>
    <row r="1367" spans="1:14" x14ac:dyDescent="0.25">
      <c r="A1367" s="15">
        <f t="shared" ref="A1367:B1386" ca="1" si="270">INDIRECT(ADDRESS(ROW(),COLUMN(),1,1,exp_user),TRUE)</f>
        <v>0</v>
      </c>
      <c r="B1367" s="16">
        <f t="shared" ca="1" si="270"/>
        <v>0</v>
      </c>
      <c r="C1367" s="127" t="str">
        <f t="shared" ca="1" si="262"/>
        <v/>
      </c>
      <c r="D1367" s="17" t="str">
        <f t="shared" ca="1" si="269"/>
        <v/>
      </c>
      <c r="E1367" s="172" t="str">
        <f t="shared" ca="1" si="263"/>
        <v/>
      </c>
      <c r="F1367" s="130" t="str">
        <f t="shared" ca="1" si="268"/>
        <v/>
      </c>
      <c r="G1367" s="130" t="str">
        <f t="shared" ca="1" si="261"/>
        <v/>
      </c>
      <c r="H1367" s="30"/>
      <c r="I1367" s="30"/>
      <c r="J1367" s="31"/>
      <c r="K1367" s="31" t="str">
        <f t="shared" ca="1" si="264"/>
        <v/>
      </c>
      <c r="L1367" s="168" t="str">
        <f t="shared" ca="1" si="265"/>
        <v/>
      </c>
      <c r="M1367" s="169" t="str">
        <f t="shared" ca="1" si="266"/>
        <v/>
      </c>
      <c r="N1367" s="170" t="str">
        <f t="shared" ca="1" si="267"/>
        <v/>
      </c>
    </row>
    <row r="1368" spans="1:14" x14ac:dyDescent="0.25">
      <c r="A1368" s="15">
        <f t="shared" ca="1" si="270"/>
        <v>0</v>
      </c>
      <c r="B1368" s="16">
        <f t="shared" ca="1" si="270"/>
        <v>0</v>
      </c>
      <c r="C1368" s="127" t="str">
        <f t="shared" ca="1" si="262"/>
        <v/>
      </c>
      <c r="D1368" s="17" t="str">
        <f t="shared" ca="1" si="269"/>
        <v/>
      </c>
      <c r="E1368" s="172" t="str">
        <f t="shared" ca="1" si="263"/>
        <v/>
      </c>
      <c r="F1368" s="130" t="str">
        <f t="shared" ca="1" si="268"/>
        <v/>
      </c>
      <c r="G1368" s="130" t="str">
        <f t="shared" ca="1" si="261"/>
        <v/>
      </c>
      <c r="H1368" s="30"/>
      <c r="I1368" s="30"/>
      <c r="J1368" s="31"/>
      <c r="K1368" s="31" t="str">
        <f t="shared" ca="1" si="264"/>
        <v/>
      </c>
      <c r="L1368" s="168" t="str">
        <f t="shared" ca="1" si="265"/>
        <v/>
      </c>
      <c r="M1368" s="169" t="str">
        <f t="shared" ca="1" si="266"/>
        <v/>
      </c>
      <c r="N1368" s="170" t="str">
        <f t="shared" ca="1" si="267"/>
        <v/>
      </c>
    </row>
    <row r="1369" spans="1:14" x14ac:dyDescent="0.25">
      <c r="A1369" s="15">
        <f t="shared" ca="1" si="270"/>
        <v>0</v>
      </c>
      <c r="B1369" s="16">
        <f t="shared" ca="1" si="270"/>
        <v>0</v>
      </c>
      <c r="C1369" s="127" t="str">
        <f t="shared" ca="1" si="262"/>
        <v/>
      </c>
      <c r="D1369" s="17" t="str">
        <f t="shared" ca="1" si="269"/>
        <v/>
      </c>
      <c r="E1369" s="172" t="str">
        <f t="shared" ca="1" si="263"/>
        <v/>
      </c>
      <c r="F1369" s="130" t="str">
        <f t="shared" ca="1" si="268"/>
        <v/>
      </c>
      <c r="G1369" s="130" t="str">
        <f t="shared" ca="1" si="261"/>
        <v/>
      </c>
      <c r="H1369" s="30"/>
      <c r="I1369" s="30"/>
      <c r="J1369" s="31"/>
      <c r="K1369" s="31" t="str">
        <f t="shared" ca="1" si="264"/>
        <v/>
      </c>
      <c r="L1369" s="168" t="str">
        <f t="shared" ca="1" si="265"/>
        <v/>
      </c>
      <c r="M1369" s="169" t="str">
        <f t="shared" ca="1" si="266"/>
        <v/>
      </c>
      <c r="N1369" s="170" t="str">
        <f t="shared" ca="1" si="267"/>
        <v/>
      </c>
    </row>
    <row r="1370" spans="1:14" x14ac:dyDescent="0.25">
      <c r="A1370" s="15">
        <f t="shared" ca="1" si="270"/>
        <v>0</v>
      </c>
      <c r="B1370" s="16">
        <f t="shared" ca="1" si="270"/>
        <v>0</v>
      </c>
      <c r="C1370" s="127" t="str">
        <f t="shared" ca="1" si="262"/>
        <v/>
      </c>
      <c r="D1370" s="17" t="str">
        <f t="shared" ca="1" si="269"/>
        <v/>
      </c>
      <c r="E1370" s="172" t="str">
        <f t="shared" ca="1" si="263"/>
        <v/>
      </c>
      <c r="F1370" s="130" t="str">
        <f t="shared" ca="1" si="268"/>
        <v/>
      </c>
      <c r="G1370" s="130" t="str">
        <f t="shared" ca="1" si="261"/>
        <v/>
      </c>
      <c r="H1370" s="30"/>
      <c r="I1370" s="30"/>
      <c r="J1370" s="31"/>
      <c r="K1370" s="31" t="str">
        <f t="shared" ca="1" si="264"/>
        <v/>
      </c>
      <c r="L1370" s="168" t="str">
        <f t="shared" ca="1" si="265"/>
        <v/>
      </c>
      <c r="M1370" s="169" t="str">
        <f t="shared" ca="1" si="266"/>
        <v/>
      </c>
      <c r="N1370" s="170" t="str">
        <f t="shared" ca="1" si="267"/>
        <v/>
      </c>
    </row>
    <row r="1371" spans="1:14" x14ac:dyDescent="0.25">
      <c r="A1371" s="15">
        <f t="shared" ca="1" si="270"/>
        <v>0</v>
      </c>
      <c r="B1371" s="16">
        <f t="shared" ca="1" si="270"/>
        <v>0</v>
      </c>
      <c r="C1371" s="127" t="str">
        <f t="shared" ca="1" si="262"/>
        <v/>
      </c>
      <c r="D1371" s="17" t="str">
        <f t="shared" ca="1" si="269"/>
        <v/>
      </c>
      <c r="E1371" s="172" t="str">
        <f t="shared" ca="1" si="263"/>
        <v/>
      </c>
      <c r="F1371" s="130" t="str">
        <f t="shared" ca="1" si="268"/>
        <v/>
      </c>
      <c r="G1371" s="130" t="str">
        <f t="shared" ca="1" si="261"/>
        <v/>
      </c>
      <c r="H1371" s="30"/>
      <c r="I1371" s="30"/>
      <c r="J1371" s="31"/>
      <c r="K1371" s="31" t="str">
        <f t="shared" ca="1" si="264"/>
        <v/>
      </c>
      <c r="L1371" s="168" t="str">
        <f t="shared" ca="1" si="265"/>
        <v/>
      </c>
      <c r="M1371" s="169" t="str">
        <f t="shared" ca="1" si="266"/>
        <v/>
      </c>
      <c r="N1371" s="170" t="str">
        <f t="shared" ca="1" si="267"/>
        <v/>
      </c>
    </row>
    <row r="1372" spans="1:14" x14ac:dyDescent="0.25">
      <c r="A1372" s="15">
        <f t="shared" ca="1" si="270"/>
        <v>0</v>
      </c>
      <c r="B1372" s="16">
        <f t="shared" ca="1" si="270"/>
        <v>0</v>
      </c>
      <c r="C1372" s="127" t="str">
        <f t="shared" ca="1" si="262"/>
        <v/>
      </c>
      <c r="D1372" s="17" t="str">
        <f t="shared" ca="1" si="269"/>
        <v/>
      </c>
      <c r="E1372" s="172" t="str">
        <f t="shared" ca="1" si="263"/>
        <v/>
      </c>
      <c r="F1372" s="130" t="str">
        <f t="shared" ca="1" si="268"/>
        <v/>
      </c>
      <c r="G1372" s="130" t="str">
        <f t="shared" ca="1" si="261"/>
        <v/>
      </c>
      <c r="H1372" s="30"/>
      <c r="I1372" s="30"/>
      <c r="J1372" s="31"/>
      <c r="K1372" s="31" t="str">
        <f t="shared" ca="1" si="264"/>
        <v/>
      </c>
      <c r="L1372" s="168" t="str">
        <f t="shared" ca="1" si="265"/>
        <v/>
      </c>
      <c r="M1372" s="169" t="str">
        <f t="shared" ca="1" si="266"/>
        <v/>
      </c>
      <c r="N1372" s="170" t="str">
        <f t="shared" ca="1" si="267"/>
        <v/>
      </c>
    </row>
    <row r="1373" spans="1:14" x14ac:dyDescent="0.25">
      <c r="A1373" s="15">
        <f t="shared" ca="1" si="270"/>
        <v>0</v>
      </c>
      <c r="B1373" s="16">
        <f t="shared" ca="1" si="270"/>
        <v>0</v>
      </c>
      <c r="C1373" s="127" t="str">
        <f t="shared" ca="1" si="262"/>
        <v/>
      </c>
      <c r="D1373" s="17" t="str">
        <f t="shared" ca="1" si="269"/>
        <v/>
      </c>
      <c r="E1373" s="172" t="str">
        <f t="shared" ca="1" si="263"/>
        <v/>
      </c>
      <c r="F1373" s="130" t="str">
        <f t="shared" ca="1" si="268"/>
        <v/>
      </c>
      <c r="G1373" s="130" t="str">
        <f t="shared" ca="1" si="261"/>
        <v/>
      </c>
      <c r="H1373" s="30"/>
      <c r="I1373" s="30"/>
      <c r="J1373" s="31"/>
      <c r="K1373" s="31" t="str">
        <f t="shared" ca="1" si="264"/>
        <v/>
      </c>
      <c r="L1373" s="168" t="str">
        <f t="shared" ca="1" si="265"/>
        <v/>
      </c>
      <c r="M1373" s="169" t="str">
        <f t="shared" ca="1" si="266"/>
        <v/>
      </c>
      <c r="N1373" s="170" t="str">
        <f t="shared" ca="1" si="267"/>
        <v/>
      </c>
    </row>
    <row r="1374" spans="1:14" x14ac:dyDescent="0.25">
      <c r="A1374" s="15">
        <f t="shared" ca="1" si="270"/>
        <v>0</v>
      </c>
      <c r="B1374" s="16">
        <f t="shared" ca="1" si="270"/>
        <v>0</v>
      </c>
      <c r="C1374" s="127" t="str">
        <f t="shared" ca="1" si="262"/>
        <v/>
      </c>
      <c r="D1374" s="17" t="str">
        <f t="shared" ca="1" si="269"/>
        <v/>
      </c>
      <c r="E1374" s="172" t="str">
        <f t="shared" ca="1" si="263"/>
        <v/>
      </c>
      <c r="F1374" s="130" t="str">
        <f t="shared" ca="1" si="268"/>
        <v/>
      </c>
      <c r="G1374" s="130" t="str">
        <f t="shared" ca="1" si="261"/>
        <v/>
      </c>
      <c r="H1374" s="30"/>
      <c r="I1374" s="30"/>
      <c r="J1374" s="31"/>
      <c r="K1374" s="31" t="str">
        <f t="shared" ca="1" si="264"/>
        <v/>
      </c>
      <c r="L1374" s="168" t="str">
        <f t="shared" ca="1" si="265"/>
        <v/>
      </c>
      <c r="M1374" s="169" t="str">
        <f t="shared" ca="1" si="266"/>
        <v/>
      </c>
      <c r="N1374" s="170" t="str">
        <f t="shared" ca="1" si="267"/>
        <v/>
      </c>
    </row>
    <row r="1375" spans="1:14" x14ac:dyDescent="0.25">
      <c r="A1375" s="15">
        <f t="shared" ca="1" si="270"/>
        <v>0</v>
      </c>
      <c r="B1375" s="16">
        <f t="shared" ca="1" si="270"/>
        <v>0</v>
      </c>
      <c r="C1375" s="127" t="str">
        <f t="shared" ca="1" si="262"/>
        <v/>
      </c>
      <c r="D1375" s="17" t="str">
        <f t="shared" ca="1" si="269"/>
        <v/>
      </c>
      <c r="E1375" s="172" t="str">
        <f t="shared" ca="1" si="263"/>
        <v/>
      </c>
      <c r="F1375" s="130" t="str">
        <f t="shared" ca="1" si="268"/>
        <v/>
      </c>
      <c r="G1375" s="130" t="str">
        <f t="shared" ca="1" si="261"/>
        <v/>
      </c>
      <c r="H1375" s="30"/>
      <c r="I1375" s="30"/>
      <c r="J1375" s="31"/>
      <c r="K1375" s="31" t="str">
        <f t="shared" ca="1" si="264"/>
        <v/>
      </c>
      <c r="L1375" s="168" t="str">
        <f t="shared" ca="1" si="265"/>
        <v/>
      </c>
      <c r="M1375" s="169" t="str">
        <f t="shared" ca="1" si="266"/>
        <v/>
      </c>
      <c r="N1375" s="170" t="str">
        <f t="shared" ca="1" si="267"/>
        <v/>
      </c>
    </row>
    <row r="1376" spans="1:14" x14ac:dyDescent="0.25">
      <c r="A1376" s="15">
        <f t="shared" ca="1" si="270"/>
        <v>0</v>
      </c>
      <c r="B1376" s="16">
        <f t="shared" ca="1" si="270"/>
        <v>0</v>
      </c>
      <c r="C1376" s="127" t="str">
        <f t="shared" ca="1" si="262"/>
        <v/>
      </c>
      <c r="D1376" s="17" t="str">
        <f t="shared" ca="1" si="269"/>
        <v/>
      </c>
      <c r="E1376" s="172" t="str">
        <f t="shared" ca="1" si="263"/>
        <v/>
      </c>
      <c r="F1376" s="130" t="str">
        <f t="shared" ca="1" si="268"/>
        <v/>
      </c>
      <c r="G1376" s="130" t="str">
        <f t="shared" ca="1" si="261"/>
        <v/>
      </c>
      <c r="H1376" s="30"/>
      <c r="I1376" s="30"/>
      <c r="J1376" s="31"/>
      <c r="K1376" s="31" t="str">
        <f t="shared" ca="1" si="264"/>
        <v/>
      </c>
      <c r="L1376" s="168" t="str">
        <f t="shared" ca="1" si="265"/>
        <v/>
      </c>
      <c r="M1376" s="169" t="str">
        <f t="shared" ca="1" si="266"/>
        <v/>
      </c>
      <c r="N1376" s="170" t="str">
        <f t="shared" ca="1" si="267"/>
        <v/>
      </c>
    </row>
    <row r="1377" spans="1:14" x14ac:dyDescent="0.25">
      <c r="A1377" s="15">
        <f t="shared" ca="1" si="270"/>
        <v>0</v>
      </c>
      <c r="B1377" s="16">
        <f t="shared" ca="1" si="270"/>
        <v>0</v>
      </c>
      <c r="C1377" s="127" t="str">
        <f t="shared" ca="1" si="262"/>
        <v/>
      </c>
      <c r="D1377" s="17" t="str">
        <f t="shared" ca="1" si="269"/>
        <v/>
      </c>
      <c r="E1377" s="172" t="str">
        <f t="shared" ca="1" si="263"/>
        <v/>
      </c>
      <c r="F1377" s="130" t="str">
        <f t="shared" ca="1" si="268"/>
        <v/>
      </c>
      <c r="G1377" s="130" t="str">
        <f t="shared" ca="1" si="261"/>
        <v/>
      </c>
      <c r="H1377" s="30"/>
      <c r="I1377" s="30"/>
      <c r="J1377" s="31"/>
      <c r="K1377" s="31" t="str">
        <f t="shared" ca="1" si="264"/>
        <v/>
      </c>
      <c r="L1377" s="168" t="str">
        <f t="shared" ca="1" si="265"/>
        <v/>
      </c>
      <c r="M1377" s="169" t="str">
        <f t="shared" ca="1" si="266"/>
        <v/>
      </c>
      <c r="N1377" s="170" t="str">
        <f t="shared" ca="1" si="267"/>
        <v/>
      </c>
    </row>
    <row r="1378" spans="1:14" x14ac:dyDescent="0.25">
      <c r="A1378" s="15">
        <f t="shared" ca="1" si="270"/>
        <v>0</v>
      </c>
      <c r="B1378" s="16">
        <f t="shared" ca="1" si="270"/>
        <v>0</v>
      </c>
      <c r="C1378" s="127" t="str">
        <f t="shared" ca="1" si="262"/>
        <v/>
      </c>
      <c r="D1378" s="17" t="str">
        <f t="shared" ca="1" si="269"/>
        <v/>
      </c>
      <c r="E1378" s="172" t="str">
        <f t="shared" ca="1" si="263"/>
        <v/>
      </c>
      <c r="F1378" s="130" t="str">
        <f t="shared" ca="1" si="268"/>
        <v/>
      </c>
      <c r="G1378" s="130" t="str">
        <f t="shared" ca="1" si="261"/>
        <v/>
      </c>
      <c r="H1378" s="30"/>
      <c r="I1378" s="30"/>
      <c r="J1378" s="31"/>
      <c r="K1378" s="31" t="str">
        <f t="shared" ca="1" si="264"/>
        <v/>
      </c>
      <c r="L1378" s="168" t="str">
        <f t="shared" ca="1" si="265"/>
        <v/>
      </c>
      <c r="M1378" s="169" t="str">
        <f t="shared" ca="1" si="266"/>
        <v/>
      </c>
      <c r="N1378" s="170" t="str">
        <f t="shared" ca="1" si="267"/>
        <v/>
      </c>
    </row>
    <row r="1379" spans="1:14" x14ac:dyDescent="0.25">
      <c r="A1379" s="15">
        <f t="shared" ca="1" si="270"/>
        <v>0</v>
      </c>
      <c r="B1379" s="16">
        <f t="shared" ca="1" si="270"/>
        <v>0</v>
      </c>
      <c r="C1379" s="127" t="str">
        <f t="shared" ca="1" si="262"/>
        <v/>
      </c>
      <c r="D1379" s="17" t="str">
        <f t="shared" ca="1" si="269"/>
        <v/>
      </c>
      <c r="E1379" s="172" t="str">
        <f t="shared" ca="1" si="263"/>
        <v/>
      </c>
      <c r="F1379" s="130" t="str">
        <f t="shared" ca="1" si="268"/>
        <v/>
      </c>
      <c r="G1379" s="130" t="str">
        <f t="shared" ca="1" si="261"/>
        <v/>
      </c>
      <c r="H1379" s="30"/>
      <c r="I1379" s="30"/>
      <c r="J1379" s="31"/>
      <c r="K1379" s="31" t="str">
        <f t="shared" ca="1" si="264"/>
        <v/>
      </c>
      <c r="L1379" s="168" t="str">
        <f t="shared" ca="1" si="265"/>
        <v/>
      </c>
      <c r="M1379" s="169" t="str">
        <f t="shared" ca="1" si="266"/>
        <v/>
      </c>
      <c r="N1379" s="170" t="str">
        <f t="shared" ca="1" si="267"/>
        <v/>
      </c>
    </row>
    <row r="1380" spans="1:14" x14ac:dyDescent="0.25">
      <c r="A1380" s="15">
        <f t="shared" ca="1" si="270"/>
        <v>0</v>
      </c>
      <c r="B1380" s="16">
        <f t="shared" ca="1" si="270"/>
        <v>0</v>
      </c>
      <c r="C1380" s="127" t="str">
        <f t="shared" ca="1" si="262"/>
        <v/>
      </c>
      <c r="D1380" s="17" t="str">
        <f t="shared" ca="1" si="269"/>
        <v/>
      </c>
      <c r="E1380" s="172" t="str">
        <f t="shared" ca="1" si="263"/>
        <v/>
      </c>
      <c r="F1380" s="130" t="str">
        <f t="shared" ca="1" si="268"/>
        <v/>
      </c>
      <c r="G1380" s="130" t="str">
        <f t="shared" ca="1" si="261"/>
        <v/>
      </c>
      <c r="H1380" s="30"/>
      <c r="I1380" s="30"/>
      <c r="J1380" s="31"/>
      <c r="K1380" s="31" t="str">
        <f t="shared" ca="1" si="264"/>
        <v/>
      </c>
      <c r="L1380" s="168" t="str">
        <f t="shared" ca="1" si="265"/>
        <v/>
      </c>
      <c r="M1380" s="169" t="str">
        <f t="shared" ca="1" si="266"/>
        <v/>
      </c>
      <c r="N1380" s="170" t="str">
        <f t="shared" ca="1" si="267"/>
        <v/>
      </c>
    </row>
    <row r="1381" spans="1:14" x14ac:dyDescent="0.25">
      <c r="A1381" s="15">
        <f t="shared" ca="1" si="270"/>
        <v>0</v>
      </c>
      <c r="B1381" s="16">
        <f t="shared" ca="1" si="270"/>
        <v>0</v>
      </c>
      <c r="C1381" s="127" t="str">
        <f t="shared" ca="1" si="262"/>
        <v/>
      </c>
      <c r="D1381" s="17" t="str">
        <f t="shared" ca="1" si="269"/>
        <v/>
      </c>
      <c r="E1381" s="172" t="str">
        <f t="shared" ca="1" si="263"/>
        <v/>
      </c>
      <c r="F1381" s="130" t="str">
        <f t="shared" ca="1" si="268"/>
        <v/>
      </c>
      <c r="G1381" s="130" t="str">
        <f t="shared" ca="1" si="261"/>
        <v/>
      </c>
      <c r="H1381" s="30"/>
      <c r="I1381" s="30"/>
      <c r="J1381" s="31"/>
      <c r="K1381" s="31" t="str">
        <f t="shared" ca="1" si="264"/>
        <v/>
      </c>
      <c r="L1381" s="168" t="str">
        <f t="shared" ca="1" si="265"/>
        <v/>
      </c>
      <c r="M1381" s="169" t="str">
        <f t="shared" ca="1" si="266"/>
        <v/>
      </c>
      <c r="N1381" s="170" t="str">
        <f t="shared" ca="1" si="267"/>
        <v/>
      </c>
    </row>
    <row r="1382" spans="1:14" x14ac:dyDescent="0.25">
      <c r="A1382" s="15">
        <f t="shared" ca="1" si="270"/>
        <v>0</v>
      </c>
      <c r="B1382" s="16">
        <f t="shared" ca="1" si="270"/>
        <v>0</v>
      </c>
      <c r="C1382" s="127" t="str">
        <f t="shared" ca="1" si="262"/>
        <v/>
      </c>
      <c r="D1382" s="17" t="str">
        <f t="shared" ca="1" si="269"/>
        <v/>
      </c>
      <c r="E1382" s="172" t="str">
        <f t="shared" ca="1" si="263"/>
        <v/>
      </c>
      <c r="F1382" s="130" t="str">
        <f t="shared" ca="1" si="268"/>
        <v/>
      </c>
      <c r="G1382" s="130" t="str">
        <f t="shared" ca="1" si="261"/>
        <v/>
      </c>
      <c r="H1382" s="30"/>
      <c r="I1382" s="30"/>
      <c r="J1382" s="31"/>
      <c r="K1382" s="31" t="str">
        <f t="shared" ca="1" si="264"/>
        <v/>
      </c>
      <c r="L1382" s="168" t="str">
        <f t="shared" ca="1" si="265"/>
        <v/>
      </c>
      <c r="M1382" s="169" t="str">
        <f t="shared" ca="1" si="266"/>
        <v/>
      </c>
      <c r="N1382" s="170" t="str">
        <f t="shared" ca="1" si="267"/>
        <v/>
      </c>
    </row>
    <row r="1383" spans="1:14" x14ac:dyDescent="0.25">
      <c r="A1383" s="15">
        <f t="shared" ca="1" si="270"/>
        <v>0</v>
      </c>
      <c r="B1383" s="16">
        <f t="shared" ca="1" si="270"/>
        <v>0</v>
      </c>
      <c r="C1383" s="127" t="str">
        <f t="shared" ca="1" si="262"/>
        <v/>
      </c>
      <c r="D1383" s="17" t="str">
        <f t="shared" ca="1" si="269"/>
        <v/>
      </c>
      <c r="E1383" s="172" t="str">
        <f t="shared" ca="1" si="263"/>
        <v/>
      </c>
      <c r="F1383" s="130" t="str">
        <f t="shared" ca="1" si="268"/>
        <v/>
      </c>
      <c r="G1383" s="130" t="str">
        <f t="shared" ca="1" si="261"/>
        <v/>
      </c>
      <c r="H1383" s="30"/>
      <c r="I1383" s="30"/>
      <c r="J1383" s="31"/>
      <c r="K1383" s="31" t="str">
        <f t="shared" ca="1" si="264"/>
        <v/>
      </c>
      <c r="L1383" s="168" t="str">
        <f t="shared" ca="1" si="265"/>
        <v/>
      </c>
      <c r="M1383" s="169" t="str">
        <f t="shared" ca="1" si="266"/>
        <v/>
      </c>
      <c r="N1383" s="170" t="str">
        <f t="shared" ca="1" si="267"/>
        <v/>
      </c>
    </row>
    <row r="1384" spans="1:14" x14ac:dyDescent="0.25">
      <c r="A1384" s="15">
        <f t="shared" ca="1" si="270"/>
        <v>0</v>
      </c>
      <c r="B1384" s="16">
        <f t="shared" ca="1" si="270"/>
        <v>0</v>
      </c>
      <c r="C1384" s="127" t="str">
        <f t="shared" ca="1" si="262"/>
        <v/>
      </c>
      <c r="D1384" s="17" t="str">
        <f t="shared" ca="1" si="269"/>
        <v/>
      </c>
      <c r="E1384" s="172" t="str">
        <f t="shared" ca="1" si="263"/>
        <v/>
      </c>
      <c r="F1384" s="130" t="str">
        <f t="shared" ca="1" si="268"/>
        <v/>
      </c>
      <c r="G1384" s="130" t="str">
        <f t="shared" ca="1" si="261"/>
        <v/>
      </c>
      <c r="H1384" s="30"/>
      <c r="I1384" s="30"/>
      <c r="J1384" s="31"/>
      <c r="K1384" s="31" t="str">
        <f t="shared" ca="1" si="264"/>
        <v/>
      </c>
      <c r="L1384" s="168" t="str">
        <f t="shared" ca="1" si="265"/>
        <v/>
      </c>
      <c r="M1384" s="169" t="str">
        <f t="shared" ca="1" si="266"/>
        <v/>
      </c>
      <c r="N1384" s="170" t="str">
        <f t="shared" ca="1" si="267"/>
        <v/>
      </c>
    </row>
    <row r="1385" spans="1:14" x14ac:dyDescent="0.25">
      <c r="A1385" s="15">
        <f t="shared" ca="1" si="270"/>
        <v>0</v>
      </c>
      <c r="B1385" s="16">
        <f t="shared" ca="1" si="270"/>
        <v>0</v>
      </c>
      <c r="C1385" s="127" t="str">
        <f t="shared" ca="1" si="262"/>
        <v/>
      </c>
      <c r="D1385" s="17" t="str">
        <f t="shared" ca="1" si="269"/>
        <v/>
      </c>
      <c r="E1385" s="172" t="str">
        <f t="shared" ca="1" si="263"/>
        <v/>
      </c>
      <c r="F1385" s="130" t="str">
        <f t="shared" ca="1" si="268"/>
        <v/>
      </c>
      <c r="G1385" s="130" t="str">
        <f t="shared" ca="1" si="261"/>
        <v/>
      </c>
      <c r="H1385" s="30"/>
      <c r="I1385" s="30"/>
      <c r="J1385" s="31"/>
      <c r="K1385" s="31" t="str">
        <f t="shared" ca="1" si="264"/>
        <v/>
      </c>
      <c r="L1385" s="168" t="str">
        <f t="shared" ca="1" si="265"/>
        <v/>
      </c>
      <c r="M1385" s="169" t="str">
        <f t="shared" ca="1" si="266"/>
        <v/>
      </c>
      <c r="N1385" s="170" t="str">
        <f t="shared" ca="1" si="267"/>
        <v/>
      </c>
    </row>
    <row r="1386" spans="1:14" x14ac:dyDescent="0.25">
      <c r="A1386" s="15">
        <f t="shared" ca="1" si="270"/>
        <v>0</v>
      </c>
      <c r="B1386" s="16">
        <f t="shared" ca="1" si="270"/>
        <v>0</v>
      </c>
      <c r="C1386" s="127" t="str">
        <f t="shared" ca="1" si="262"/>
        <v/>
      </c>
      <c r="D1386" s="17" t="str">
        <f t="shared" ca="1" si="269"/>
        <v/>
      </c>
      <c r="E1386" s="172" t="str">
        <f t="shared" ca="1" si="263"/>
        <v/>
      </c>
      <c r="F1386" s="130" t="str">
        <f t="shared" ca="1" si="268"/>
        <v/>
      </c>
      <c r="G1386" s="130" t="str">
        <f t="shared" ca="1" si="261"/>
        <v/>
      </c>
      <c r="H1386" s="30"/>
      <c r="I1386" s="30"/>
      <c r="J1386" s="31"/>
      <c r="K1386" s="31" t="str">
        <f t="shared" ca="1" si="264"/>
        <v/>
      </c>
      <c r="L1386" s="168" t="str">
        <f t="shared" ca="1" si="265"/>
        <v/>
      </c>
      <c r="M1386" s="169" t="str">
        <f t="shared" ca="1" si="266"/>
        <v/>
      </c>
      <c r="N1386" s="170" t="str">
        <f t="shared" ca="1" si="267"/>
        <v/>
      </c>
    </row>
    <row r="1387" spans="1:14" x14ac:dyDescent="0.25">
      <c r="A1387" s="15">
        <f t="shared" ref="A1387:B1406" ca="1" si="271">INDIRECT(ADDRESS(ROW(),COLUMN(),1,1,exp_user),TRUE)</f>
        <v>0</v>
      </c>
      <c r="B1387" s="16">
        <f t="shared" ca="1" si="271"/>
        <v>0</v>
      </c>
      <c r="C1387" s="127" t="str">
        <f t="shared" ca="1" si="262"/>
        <v/>
      </c>
      <c r="D1387" s="17" t="str">
        <f t="shared" ca="1" si="269"/>
        <v/>
      </c>
      <c r="E1387" s="172" t="str">
        <f t="shared" ca="1" si="263"/>
        <v/>
      </c>
      <c r="F1387" s="130" t="str">
        <f t="shared" ca="1" si="268"/>
        <v/>
      </c>
      <c r="G1387" s="130" t="str">
        <f t="shared" ca="1" si="261"/>
        <v/>
      </c>
      <c r="H1387" s="30"/>
      <c r="I1387" s="30"/>
      <c r="J1387" s="31"/>
      <c r="K1387" s="31" t="str">
        <f t="shared" ca="1" si="264"/>
        <v/>
      </c>
      <c r="L1387" s="168" t="str">
        <f t="shared" ca="1" si="265"/>
        <v/>
      </c>
      <c r="M1387" s="169" t="str">
        <f t="shared" ca="1" si="266"/>
        <v/>
      </c>
      <c r="N1387" s="170" t="str">
        <f t="shared" ca="1" si="267"/>
        <v/>
      </c>
    </row>
    <row r="1388" spans="1:14" x14ac:dyDescent="0.25">
      <c r="A1388" s="15">
        <f t="shared" ca="1" si="271"/>
        <v>0</v>
      </c>
      <c r="B1388" s="16">
        <f t="shared" ca="1" si="271"/>
        <v>0</v>
      </c>
      <c r="C1388" s="127" t="str">
        <f t="shared" ca="1" si="262"/>
        <v/>
      </c>
      <c r="D1388" s="17" t="str">
        <f t="shared" ca="1" si="269"/>
        <v/>
      </c>
      <c r="E1388" s="172" t="str">
        <f t="shared" ca="1" si="263"/>
        <v/>
      </c>
      <c r="F1388" s="130" t="str">
        <f t="shared" ca="1" si="268"/>
        <v/>
      </c>
      <c r="G1388" s="130" t="str">
        <f t="shared" ca="1" si="261"/>
        <v/>
      </c>
      <c r="H1388" s="30"/>
      <c r="I1388" s="30"/>
      <c r="J1388" s="31"/>
      <c r="K1388" s="31" t="str">
        <f t="shared" ca="1" si="264"/>
        <v/>
      </c>
      <c r="L1388" s="168" t="str">
        <f t="shared" ca="1" si="265"/>
        <v/>
      </c>
      <c r="M1388" s="169" t="str">
        <f t="shared" ca="1" si="266"/>
        <v/>
      </c>
      <c r="N1388" s="170" t="str">
        <f t="shared" ca="1" si="267"/>
        <v/>
      </c>
    </row>
    <row r="1389" spans="1:14" x14ac:dyDescent="0.25">
      <c r="A1389" s="15">
        <f t="shared" ca="1" si="271"/>
        <v>0</v>
      </c>
      <c r="B1389" s="16">
        <f t="shared" ca="1" si="271"/>
        <v>0</v>
      </c>
      <c r="C1389" s="127" t="str">
        <f t="shared" ca="1" si="262"/>
        <v/>
      </c>
      <c r="D1389" s="17" t="str">
        <f t="shared" ca="1" si="269"/>
        <v/>
      </c>
      <c r="E1389" s="172" t="str">
        <f t="shared" ca="1" si="263"/>
        <v/>
      </c>
      <c r="F1389" s="130" t="str">
        <f t="shared" ca="1" si="268"/>
        <v/>
      </c>
      <c r="G1389" s="130" t="str">
        <f t="shared" ca="1" si="261"/>
        <v/>
      </c>
      <c r="H1389" s="30"/>
      <c r="I1389" s="30"/>
      <c r="J1389" s="31"/>
      <c r="K1389" s="31" t="str">
        <f t="shared" ca="1" si="264"/>
        <v/>
      </c>
      <c r="L1389" s="168" t="str">
        <f t="shared" ca="1" si="265"/>
        <v/>
      </c>
      <c r="M1389" s="169" t="str">
        <f t="shared" ca="1" si="266"/>
        <v/>
      </c>
      <c r="N1389" s="170" t="str">
        <f t="shared" ca="1" si="267"/>
        <v/>
      </c>
    </row>
    <row r="1390" spans="1:14" x14ac:dyDescent="0.25">
      <c r="A1390" s="15">
        <f t="shared" ca="1" si="271"/>
        <v>0</v>
      </c>
      <c r="B1390" s="16">
        <f t="shared" ca="1" si="271"/>
        <v>0</v>
      </c>
      <c r="C1390" s="127" t="str">
        <f t="shared" ca="1" si="262"/>
        <v/>
      </c>
      <c r="D1390" s="17" t="str">
        <f t="shared" ca="1" si="269"/>
        <v/>
      </c>
      <c r="E1390" s="172" t="str">
        <f t="shared" ca="1" si="263"/>
        <v/>
      </c>
      <c r="F1390" s="130" t="str">
        <f t="shared" ca="1" si="268"/>
        <v/>
      </c>
      <c r="G1390" s="130" t="str">
        <f t="shared" ca="1" si="261"/>
        <v/>
      </c>
      <c r="H1390" s="30"/>
      <c r="I1390" s="30"/>
      <c r="J1390" s="31"/>
      <c r="K1390" s="31" t="str">
        <f t="shared" ca="1" si="264"/>
        <v/>
      </c>
      <c r="L1390" s="168" t="str">
        <f t="shared" ca="1" si="265"/>
        <v/>
      </c>
      <c r="M1390" s="169" t="str">
        <f t="shared" ca="1" si="266"/>
        <v/>
      </c>
      <c r="N1390" s="170" t="str">
        <f t="shared" ca="1" si="267"/>
        <v/>
      </c>
    </row>
    <row r="1391" spans="1:14" x14ac:dyDescent="0.25">
      <c r="A1391" s="15">
        <f t="shared" ca="1" si="271"/>
        <v>0</v>
      </c>
      <c r="B1391" s="16">
        <f t="shared" ca="1" si="271"/>
        <v>0</v>
      </c>
      <c r="C1391" s="127" t="str">
        <f t="shared" ca="1" si="262"/>
        <v/>
      </c>
      <c r="D1391" s="17" t="str">
        <f t="shared" ca="1" si="269"/>
        <v/>
      </c>
      <c r="E1391" s="172" t="str">
        <f t="shared" ca="1" si="263"/>
        <v/>
      </c>
      <c r="F1391" s="130" t="str">
        <f t="shared" ca="1" si="268"/>
        <v/>
      </c>
      <c r="G1391" s="130" t="str">
        <f t="shared" ca="1" si="261"/>
        <v/>
      </c>
      <c r="H1391" s="30"/>
      <c r="I1391" s="30"/>
      <c r="J1391" s="31"/>
      <c r="K1391" s="31" t="str">
        <f t="shared" ca="1" si="264"/>
        <v/>
      </c>
      <c r="L1391" s="168" t="str">
        <f t="shared" ca="1" si="265"/>
        <v/>
      </c>
      <c r="M1391" s="169" t="str">
        <f t="shared" ca="1" si="266"/>
        <v/>
      </c>
      <c r="N1391" s="170" t="str">
        <f t="shared" ca="1" si="267"/>
        <v/>
      </c>
    </row>
    <row r="1392" spans="1:14" x14ac:dyDescent="0.25">
      <c r="A1392" s="15">
        <f t="shared" ca="1" si="271"/>
        <v>0</v>
      </c>
      <c r="B1392" s="16">
        <f t="shared" ca="1" si="271"/>
        <v>0</v>
      </c>
      <c r="C1392" s="127" t="str">
        <f t="shared" ca="1" si="262"/>
        <v/>
      </c>
      <c r="D1392" s="17" t="str">
        <f t="shared" ca="1" si="269"/>
        <v/>
      </c>
      <c r="E1392" s="172" t="str">
        <f t="shared" ca="1" si="263"/>
        <v/>
      </c>
      <c r="F1392" s="130" t="str">
        <f t="shared" ca="1" si="268"/>
        <v/>
      </c>
      <c r="G1392" s="130" t="str">
        <f t="shared" ca="1" si="261"/>
        <v/>
      </c>
      <c r="H1392" s="30"/>
      <c r="I1392" s="30"/>
      <c r="J1392" s="31"/>
      <c r="K1392" s="31" t="str">
        <f t="shared" ca="1" si="264"/>
        <v/>
      </c>
      <c r="L1392" s="168" t="str">
        <f t="shared" ca="1" si="265"/>
        <v/>
      </c>
      <c r="M1392" s="169" t="str">
        <f t="shared" ca="1" si="266"/>
        <v/>
      </c>
      <c r="N1392" s="170" t="str">
        <f t="shared" ca="1" si="267"/>
        <v/>
      </c>
    </row>
    <row r="1393" spans="1:14" x14ac:dyDescent="0.25">
      <c r="A1393" s="15">
        <f t="shared" ca="1" si="271"/>
        <v>0</v>
      </c>
      <c r="B1393" s="16">
        <f t="shared" ca="1" si="271"/>
        <v>0</v>
      </c>
      <c r="C1393" s="127" t="str">
        <f t="shared" ca="1" si="262"/>
        <v/>
      </c>
      <c r="D1393" s="17" t="str">
        <f t="shared" ca="1" si="269"/>
        <v/>
      </c>
      <c r="E1393" s="172" t="str">
        <f t="shared" ca="1" si="263"/>
        <v/>
      </c>
      <c r="F1393" s="130" t="str">
        <f t="shared" ca="1" si="268"/>
        <v/>
      </c>
      <c r="G1393" s="130" t="str">
        <f t="shared" ca="1" si="261"/>
        <v/>
      </c>
      <c r="H1393" s="30"/>
      <c r="I1393" s="30"/>
      <c r="J1393" s="31"/>
      <c r="K1393" s="31" t="str">
        <f t="shared" ca="1" si="264"/>
        <v/>
      </c>
      <c r="L1393" s="168" t="str">
        <f t="shared" ca="1" si="265"/>
        <v/>
      </c>
      <c r="M1393" s="169" t="str">
        <f t="shared" ca="1" si="266"/>
        <v/>
      </c>
      <c r="N1393" s="170" t="str">
        <f t="shared" ca="1" si="267"/>
        <v/>
      </c>
    </row>
    <row r="1394" spans="1:14" x14ac:dyDescent="0.25">
      <c r="A1394" s="15">
        <f t="shared" ca="1" si="271"/>
        <v>0</v>
      </c>
      <c r="B1394" s="16">
        <f t="shared" ca="1" si="271"/>
        <v>0</v>
      </c>
      <c r="C1394" s="127" t="str">
        <f t="shared" ca="1" si="262"/>
        <v/>
      </c>
      <c r="D1394" s="17" t="str">
        <f t="shared" ca="1" si="269"/>
        <v/>
      </c>
      <c r="E1394" s="172" t="str">
        <f t="shared" ca="1" si="263"/>
        <v/>
      </c>
      <c r="F1394" s="130" t="str">
        <f t="shared" ca="1" si="268"/>
        <v/>
      </c>
      <c r="G1394" s="130" t="str">
        <f t="shared" ca="1" si="261"/>
        <v/>
      </c>
      <c r="H1394" s="30"/>
      <c r="I1394" s="30"/>
      <c r="J1394" s="31"/>
      <c r="K1394" s="31" t="str">
        <f t="shared" ca="1" si="264"/>
        <v/>
      </c>
      <c r="L1394" s="168" t="str">
        <f t="shared" ca="1" si="265"/>
        <v/>
      </c>
      <c r="M1394" s="169" t="str">
        <f t="shared" ca="1" si="266"/>
        <v/>
      </c>
      <c r="N1394" s="170" t="str">
        <f t="shared" ca="1" si="267"/>
        <v/>
      </c>
    </row>
    <row r="1395" spans="1:14" x14ac:dyDescent="0.25">
      <c r="A1395" s="15">
        <f t="shared" ca="1" si="271"/>
        <v>0</v>
      </c>
      <c r="B1395" s="16">
        <f t="shared" ca="1" si="271"/>
        <v>0</v>
      </c>
      <c r="C1395" s="127" t="str">
        <f t="shared" ca="1" si="262"/>
        <v/>
      </c>
      <c r="D1395" s="17" t="str">
        <f t="shared" ca="1" si="269"/>
        <v/>
      </c>
      <c r="E1395" s="172" t="str">
        <f t="shared" ca="1" si="263"/>
        <v/>
      </c>
      <c r="F1395" s="130" t="str">
        <f t="shared" ca="1" si="268"/>
        <v/>
      </c>
      <c r="G1395" s="130" t="str">
        <f t="shared" ca="1" si="261"/>
        <v/>
      </c>
      <c r="H1395" s="30"/>
      <c r="I1395" s="30"/>
      <c r="J1395" s="31"/>
      <c r="K1395" s="31" t="str">
        <f t="shared" ca="1" si="264"/>
        <v/>
      </c>
      <c r="L1395" s="168" t="str">
        <f t="shared" ca="1" si="265"/>
        <v/>
      </c>
      <c r="M1395" s="169" t="str">
        <f t="shared" ca="1" si="266"/>
        <v/>
      </c>
      <c r="N1395" s="170" t="str">
        <f t="shared" ca="1" si="267"/>
        <v/>
      </c>
    </row>
    <row r="1396" spans="1:14" x14ac:dyDescent="0.25">
      <c r="A1396" s="15">
        <f t="shared" ca="1" si="271"/>
        <v>0</v>
      </c>
      <c r="B1396" s="16">
        <f t="shared" ca="1" si="271"/>
        <v>0</v>
      </c>
      <c r="C1396" s="127" t="str">
        <f t="shared" ca="1" si="262"/>
        <v/>
      </c>
      <c r="D1396" s="17" t="str">
        <f t="shared" ca="1" si="269"/>
        <v/>
      </c>
      <c r="E1396" s="172" t="str">
        <f t="shared" ca="1" si="263"/>
        <v/>
      </c>
      <c r="F1396" s="130" t="str">
        <f t="shared" ca="1" si="268"/>
        <v/>
      </c>
      <c r="G1396" s="130" t="str">
        <f t="shared" ca="1" si="261"/>
        <v/>
      </c>
      <c r="H1396" s="30"/>
      <c r="I1396" s="30"/>
      <c r="J1396" s="31"/>
      <c r="K1396" s="31" t="str">
        <f t="shared" ca="1" si="264"/>
        <v/>
      </c>
      <c r="L1396" s="168" t="str">
        <f t="shared" ca="1" si="265"/>
        <v/>
      </c>
      <c r="M1396" s="169" t="str">
        <f t="shared" ca="1" si="266"/>
        <v/>
      </c>
      <c r="N1396" s="170" t="str">
        <f t="shared" ca="1" si="267"/>
        <v/>
      </c>
    </row>
    <row r="1397" spans="1:14" x14ac:dyDescent="0.25">
      <c r="A1397" s="15">
        <f t="shared" ca="1" si="271"/>
        <v>0</v>
      </c>
      <c r="B1397" s="16">
        <f t="shared" ca="1" si="271"/>
        <v>0</v>
      </c>
      <c r="C1397" s="127" t="str">
        <f t="shared" ca="1" si="262"/>
        <v/>
      </c>
      <c r="D1397" s="17" t="str">
        <f t="shared" ca="1" si="269"/>
        <v/>
      </c>
      <c r="E1397" s="172" t="str">
        <f t="shared" ca="1" si="263"/>
        <v/>
      </c>
      <c r="F1397" s="130" t="str">
        <f t="shared" ca="1" si="268"/>
        <v/>
      </c>
      <c r="G1397" s="130" t="str">
        <f t="shared" ca="1" si="261"/>
        <v/>
      </c>
      <c r="H1397" s="30"/>
      <c r="I1397" s="30"/>
      <c r="J1397" s="31"/>
      <c r="K1397" s="31" t="str">
        <f t="shared" ca="1" si="264"/>
        <v/>
      </c>
      <c r="L1397" s="168" t="str">
        <f t="shared" ca="1" si="265"/>
        <v/>
      </c>
      <c r="M1397" s="169" t="str">
        <f t="shared" ca="1" si="266"/>
        <v/>
      </c>
      <c r="N1397" s="170" t="str">
        <f t="shared" ca="1" si="267"/>
        <v/>
      </c>
    </row>
    <row r="1398" spans="1:14" x14ac:dyDescent="0.25">
      <c r="A1398" s="15">
        <f t="shared" ca="1" si="271"/>
        <v>0</v>
      </c>
      <c r="B1398" s="16">
        <f t="shared" ca="1" si="271"/>
        <v>0</v>
      </c>
      <c r="C1398" s="127" t="str">
        <f t="shared" ca="1" si="262"/>
        <v/>
      </c>
      <c r="D1398" s="17" t="str">
        <f t="shared" ca="1" si="269"/>
        <v/>
      </c>
      <c r="E1398" s="172" t="str">
        <f t="shared" ca="1" si="263"/>
        <v/>
      </c>
      <c r="F1398" s="130" t="str">
        <f t="shared" ca="1" si="268"/>
        <v/>
      </c>
      <c r="G1398" s="130" t="str">
        <f t="shared" ca="1" si="261"/>
        <v/>
      </c>
      <c r="H1398" s="30"/>
      <c r="I1398" s="30"/>
      <c r="J1398" s="31"/>
      <c r="K1398" s="31" t="str">
        <f t="shared" ca="1" si="264"/>
        <v/>
      </c>
      <c r="L1398" s="168" t="str">
        <f t="shared" ca="1" si="265"/>
        <v/>
      </c>
      <c r="M1398" s="169" t="str">
        <f t="shared" ca="1" si="266"/>
        <v/>
      </c>
      <c r="N1398" s="170" t="str">
        <f t="shared" ca="1" si="267"/>
        <v/>
      </c>
    </row>
    <row r="1399" spans="1:14" x14ac:dyDescent="0.25">
      <c r="A1399" s="15">
        <f t="shared" ca="1" si="271"/>
        <v>0</v>
      </c>
      <c r="B1399" s="16">
        <f t="shared" ca="1" si="271"/>
        <v>0</v>
      </c>
      <c r="C1399" s="127" t="str">
        <f t="shared" ca="1" si="262"/>
        <v/>
      </c>
      <c r="D1399" s="17" t="str">
        <f t="shared" ca="1" si="269"/>
        <v/>
      </c>
      <c r="E1399" s="172" t="str">
        <f t="shared" ca="1" si="263"/>
        <v/>
      </c>
      <c r="F1399" s="130" t="str">
        <f t="shared" ca="1" si="268"/>
        <v/>
      </c>
      <c r="G1399" s="130" t="str">
        <f t="shared" ca="1" si="261"/>
        <v/>
      </c>
      <c r="H1399" s="30"/>
      <c r="I1399" s="30"/>
      <c r="J1399" s="31"/>
      <c r="K1399" s="31" t="str">
        <f t="shared" ca="1" si="264"/>
        <v/>
      </c>
      <c r="L1399" s="168" t="str">
        <f t="shared" ca="1" si="265"/>
        <v/>
      </c>
      <c r="M1399" s="169" t="str">
        <f t="shared" ca="1" si="266"/>
        <v/>
      </c>
      <c r="N1399" s="170" t="str">
        <f t="shared" ca="1" si="267"/>
        <v/>
      </c>
    </row>
    <row r="1400" spans="1:14" x14ac:dyDescent="0.25">
      <c r="A1400" s="15">
        <f t="shared" ca="1" si="271"/>
        <v>0</v>
      </c>
      <c r="B1400" s="16">
        <f t="shared" ca="1" si="271"/>
        <v>0</v>
      </c>
      <c r="C1400" s="127" t="str">
        <f t="shared" ca="1" si="262"/>
        <v/>
      </c>
      <c r="D1400" s="17" t="str">
        <f t="shared" ca="1" si="269"/>
        <v/>
      </c>
      <c r="E1400" s="172" t="str">
        <f t="shared" ca="1" si="263"/>
        <v/>
      </c>
      <c r="F1400" s="130" t="str">
        <f t="shared" ca="1" si="268"/>
        <v/>
      </c>
      <c r="G1400" s="130" t="str">
        <f t="shared" ca="1" si="261"/>
        <v/>
      </c>
      <c r="H1400" s="30"/>
      <c r="I1400" s="30"/>
      <c r="J1400" s="31"/>
      <c r="K1400" s="31" t="str">
        <f t="shared" ca="1" si="264"/>
        <v/>
      </c>
      <c r="L1400" s="168" t="str">
        <f t="shared" ca="1" si="265"/>
        <v/>
      </c>
      <c r="M1400" s="169" t="str">
        <f t="shared" ca="1" si="266"/>
        <v/>
      </c>
      <c r="N1400" s="170" t="str">
        <f t="shared" ca="1" si="267"/>
        <v/>
      </c>
    </row>
    <row r="1401" spans="1:14" x14ac:dyDescent="0.25">
      <c r="A1401" s="15">
        <f t="shared" ca="1" si="271"/>
        <v>0</v>
      </c>
      <c r="B1401" s="16">
        <f t="shared" ca="1" si="271"/>
        <v>0</v>
      </c>
      <c r="C1401" s="127" t="str">
        <f t="shared" ca="1" si="262"/>
        <v/>
      </c>
      <c r="D1401" s="17" t="str">
        <f t="shared" ca="1" si="269"/>
        <v/>
      </c>
      <c r="E1401" s="172" t="str">
        <f t="shared" ca="1" si="263"/>
        <v/>
      </c>
      <c r="F1401" s="130" t="str">
        <f t="shared" ca="1" si="268"/>
        <v/>
      </c>
      <c r="G1401" s="130" t="str">
        <f t="shared" ca="1" si="261"/>
        <v/>
      </c>
      <c r="H1401" s="30"/>
      <c r="I1401" s="30"/>
      <c r="J1401" s="31"/>
      <c r="K1401" s="31" t="str">
        <f t="shared" ca="1" si="264"/>
        <v/>
      </c>
      <c r="L1401" s="168" t="str">
        <f t="shared" ca="1" si="265"/>
        <v/>
      </c>
      <c r="M1401" s="169" t="str">
        <f t="shared" ca="1" si="266"/>
        <v/>
      </c>
      <c r="N1401" s="170" t="str">
        <f t="shared" ca="1" si="267"/>
        <v/>
      </c>
    </row>
    <row r="1402" spans="1:14" x14ac:dyDescent="0.25">
      <c r="A1402" s="15">
        <f t="shared" ca="1" si="271"/>
        <v>0</v>
      </c>
      <c r="B1402" s="16">
        <f t="shared" ca="1" si="271"/>
        <v>0</v>
      </c>
      <c r="C1402" s="127" t="str">
        <f t="shared" ca="1" si="262"/>
        <v/>
      </c>
      <c r="D1402" s="17" t="str">
        <f t="shared" ca="1" si="269"/>
        <v/>
      </c>
      <c r="E1402" s="172" t="str">
        <f t="shared" ca="1" si="263"/>
        <v/>
      </c>
      <c r="F1402" s="130" t="str">
        <f t="shared" ca="1" si="268"/>
        <v/>
      </c>
      <c r="G1402" s="130" t="str">
        <f t="shared" ca="1" si="261"/>
        <v/>
      </c>
      <c r="H1402" s="30"/>
      <c r="I1402" s="30"/>
      <c r="J1402" s="31"/>
      <c r="K1402" s="31" t="str">
        <f t="shared" ca="1" si="264"/>
        <v/>
      </c>
      <c r="L1402" s="168" t="str">
        <f t="shared" ca="1" si="265"/>
        <v/>
      </c>
      <c r="M1402" s="169" t="str">
        <f t="shared" ca="1" si="266"/>
        <v/>
      </c>
      <c r="N1402" s="170" t="str">
        <f t="shared" ca="1" si="267"/>
        <v/>
      </c>
    </row>
    <row r="1403" spans="1:14" x14ac:dyDescent="0.25">
      <c r="A1403" s="15">
        <f t="shared" ca="1" si="271"/>
        <v>0</v>
      </c>
      <c r="B1403" s="16">
        <f t="shared" ca="1" si="271"/>
        <v>0</v>
      </c>
      <c r="C1403" s="127" t="str">
        <f t="shared" ca="1" si="262"/>
        <v/>
      </c>
      <c r="D1403" s="17" t="str">
        <f t="shared" ca="1" si="269"/>
        <v/>
      </c>
      <c r="E1403" s="172" t="str">
        <f t="shared" ca="1" si="263"/>
        <v/>
      </c>
      <c r="F1403" s="130" t="str">
        <f t="shared" ca="1" si="268"/>
        <v/>
      </c>
      <c r="G1403" s="130" t="str">
        <f t="shared" ca="1" si="261"/>
        <v/>
      </c>
      <c r="H1403" s="30"/>
      <c r="I1403" s="30"/>
      <c r="J1403" s="31"/>
      <c r="K1403" s="31" t="str">
        <f t="shared" ca="1" si="264"/>
        <v/>
      </c>
      <c r="L1403" s="168" t="str">
        <f t="shared" ca="1" si="265"/>
        <v/>
      </c>
      <c r="M1403" s="169" t="str">
        <f t="shared" ca="1" si="266"/>
        <v/>
      </c>
      <c r="N1403" s="170" t="str">
        <f t="shared" ca="1" si="267"/>
        <v/>
      </c>
    </row>
    <row r="1404" spans="1:14" x14ac:dyDescent="0.25">
      <c r="A1404" s="15">
        <f t="shared" ca="1" si="271"/>
        <v>0</v>
      </c>
      <c r="B1404" s="16">
        <f t="shared" ca="1" si="271"/>
        <v>0</v>
      </c>
      <c r="C1404" s="127" t="str">
        <f t="shared" ca="1" si="262"/>
        <v/>
      </c>
      <c r="D1404" s="17" t="str">
        <f t="shared" ca="1" si="269"/>
        <v/>
      </c>
      <c r="E1404" s="172" t="str">
        <f t="shared" ca="1" si="263"/>
        <v/>
      </c>
      <c r="F1404" s="130" t="str">
        <f t="shared" ca="1" si="268"/>
        <v/>
      </c>
      <c r="G1404" s="130" t="str">
        <f t="shared" ca="1" si="261"/>
        <v/>
      </c>
      <c r="H1404" s="30"/>
      <c r="I1404" s="30"/>
      <c r="J1404" s="31"/>
      <c r="K1404" s="31" t="str">
        <f t="shared" ca="1" si="264"/>
        <v/>
      </c>
      <c r="L1404" s="168" t="str">
        <f t="shared" ca="1" si="265"/>
        <v/>
      </c>
      <c r="M1404" s="169" t="str">
        <f t="shared" ca="1" si="266"/>
        <v/>
      </c>
      <c r="N1404" s="170" t="str">
        <f t="shared" ca="1" si="267"/>
        <v/>
      </c>
    </row>
    <row r="1405" spans="1:14" x14ac:dyDescent="0.25">
      <c r="A1405" s="15">
        <f t="shared" ca="1" si="271"/>
        <v>0</v>
      </c>
      <c r="B1405" s="16">
        <f t="shared" ca="1" si="271"/>
        <v>0</v>
      </c>
      <c r="C1405" s="127" t="str">
        <f t="shared" ca="1" si="262"/>
        <v/>
      </c>
      <c r="D1405" s="17" t="str">
        <f t="shared" ca="1" si="269"/>
        <v/>
      </c>
      <c r="E1405" s="172" t="str">
        <f t="shared" ca="1" si="263"/>
        <v/>
      </c>
      <c r="F1405" s="130" t="str">
        <f t="shared" ca="1" si="268"/>
        <v/>
      </c>
      <c r="G1405" s="130" t="str">
        <f t="shared" ca="1" si="261"/>
        <v/>
      </c>
      <c r="H1405" s="30"/>
      <c r="I1405" s="30"/>
      <c r="J1405" s="31"/>
      <c r="K1405" s="31" t="str">
        <f t="shared" ca="1" si="264"/>
        <v/>
      </c>
      <c r="L1405" s="168" t="str">
        <f t="shared" ca="1" si="265"/>
        <v/>
      </c>
      <c r="M1405" s="169" t="str">
        <f t="shared" ca="1" si="266"/>
        <v/>
      </c>
      <c r="N1405" s="170" t="str">
        <f t="shared" ca="1" si="267"/>
        <v/>
      </c>
    </row>
    <row r="1406" spans="1:14" x14ac:dyDescent="0.25">
      <c r="A1406" s="15">
        <f t="shared" ca="1" si="271"/>
        <v>0</v>
      </c>
      <c r="B1406" s="16">
        <f t="shared" ca="1" si="271"/>
        <v>0</v>
      </c>
      <c r="C1406" s="127" t="str">
        <f t="shared" ca="1" si="262"/>
        <v/>
      </c>
      <c r="D1406" s="17" t="str">
        <f t="shared" ca="1" si="269"/>
        <v/>
      </c>
      <c r="E1406" s="172" t="str">
        <f t="shared" ca="1" si="263"/>
        <v/>
      </c>
      <c r="F1406" s="130" t="str">
        <f t="shared" ca="1" si="268"/>
        <v/>
      </c>
      <c r="G1406" s="130" t="str">
        <f t="shared" ca="1" si="261"/>
        <v/>
      </c>
      <c r="H1406" s="30"/>
      <c r="I1406" s="30"/>
      <c r="J1406" s="31"/>
      <c r="K1406" s="31" t="str">
        <f t="shared" ca="1" si="264"/>
        <v/>
      </c>
      <c r="L1406" s="168" t="str">
        <f t="shared" ca="1" si="265"/>
        <v/>
      </c>
      <c r="M1406" s="169" t="str">
        <f t="shared" ca="1" si="266"/>
        <v/>
      </c>
      <c r="N1406" s="170" t="str">
        <f t="shared" ca="1" si="267"/>
        <v/>
      </c>
    </row>
    <row r="1407" spans="1:14" x14ac:dyDescent="0.25">
      <c r="A1407" s="15">
        <f t="shared" ref="A1407:B1426" ca="1" si="272">INDIRECT(ADDRESS(ROW(),COLUMN(),1,1,exp_user),TRUE)</f>
        <v>0</v>
      </c>
      <c r="B1407" s="16">
        <f t="shared" ca="1" si="272"/>
        <v>0</v>
      </c>
      <c r="C1407" s="127" t="str">
        <f t="shared" ca="1" si="262"/>
        <v/>
      </c>
      <c r="D1407" s="17" t="str">
        <f t="shared" ca="1" si="269"/>
        <v/>
      </c>
      <c r="E1407" s="172" t="str">
        <f t="shared" ca="1" si="263"/>
        <v/>
      </c>
      <c r="F1407" s="130" t="str">
        <f t="shared" ca="1" si="268"/>
        <v/>
      </c>
      <c r="G1407" s="130" t="str">
        <f t="shared" ca="1" si="261"/>
        <v/>
      </c>
      <c r="H1407" s="30"/>
      <c r="I1407" s="30"/>
      <c r="J1407" s="31"/>
      <c r="K1407" s="31" t="str">
        <f t="shared" ca="1" si="264"/>
        <v/>
      </c>
      <c r="L1407" s="168" t="str">
        <f t="shared" ca="1" si="265"/>
        <v/>
      </c>
      <c r="M1407" s="169" t="str">
        <f t="shared" ca="1" si="266"/>
        <v/>
      </c>
      <c r="N1407" s="170" t="str">
        <f t="shared" ca="1" si="267"/>
        <v/>
      </c>
    </row>
    <row r="1408" spans="1:14" x14ac:dyDescent="0.25">
      <c r="A1408" s="15">
        <f t="shared" ca="1" si="272"/>
        <v>0</v>
      </c>
      <c r="B1408" s="16">
        <f t="shared" ca="1" si="272"/>
        <v>0</v>
      </c>
      <c r="C1408" s="127" t="str">
        <f t="shared" ca="1" si="262"/>
        <v/>
      </c>
      <c r="D1408" s="17" t="str">
        <f t="shared" ca="1" si="269"/>
        <v/>
      </c>
      <c r="E1408" s="172" t="str">
        <f t="shared" ca="1" si="263"/>
        <v/>
      </c>
      <c r="F1408" s="130" t="str">
        <f t="shared" ca="1" si="268"/>
        <v/>
      </c>
      <c r="G1408" s="130" t="str">
        <f t="shared" ca="1" si="261"/>
        <v/>
      </c>
      <c r="H1408" s="30"/>
      <c r="I1408" s="30"/>
      <c r="J1408" s="31"/>
      <c r="K1408" s="31" t="str">
        <f t="shared" ca="1" si="264"/>
        <v/>
      </c>
      <c r="L1408" s="168" t="str">
        <f t="shared" ca="1" si="265"/>
        <v/>
      </c>
      <c r="M1408" s="169" t="str">
        <f t="shared" ca="1" si="266"/>
        <v/>
      </c>
      <c r="N1408" s="170" t="str">
        <f t="shared" ca="1" si="267"/>
        <v/>
      </c>
    </row>
    <row r="1409" spans="1:14" x14ac:dyDescent="0.25">
      <c r="A1409" s="15">
        <f t="shared" ca="1" si="272"/>
        <v>0</v>
      </c>
      <c r="B1409" s="16">
        <f t="shared" ca="1" si="272"/>
        <v>0</v>
      </c>
      <c r="C1409" s="127" t="str">
        <f t="shared" ca="1" si="262"/>
        <v/>
      </c>
      <c r="D1409" s="17" t="str">
        <f t="shared" ca="1" si="269"/>
        <v/>
      </c>
      <c r="E1409" s="172" t="str">
        <f t="shared" ca="1" si="263"/>
        <v/>
      </c>
      <c r="F1409" s="130" t="str">
        <f t="shared" ca="1" si="268"/>
        <v/>
      </c>
      <c r="G1409" s="130" t="str">
        <f t="shared" ca="1" si="261"/>
        <v/>
      </c>
      <c r="H1409" s="30"/>
      <c r="I1409" s="30"/>
      <c r="J1409" s="31"/>
      <c r="K1409" s="31" t="str">
        <f t="shared" ca="1" si="264"/>
        <v/>
      </c>
      <c r="L1409" s="168" t="str">
        <f t="shared" ca="1" si="265"/>
        <v/>
      </c>
      <c r="M1409" s="169" t="str">
        <f t="shared" ca="1" si="266"/>
        <v/>
      </c>
      <c r="N1409" s="170" t="str">
        <f t="shared" ca="1" si="267"/>
        <v/>
      </c>
    </row>
    <row r="1410" spans="1:14" x14ac:dyDescent="0.25">
      <c r="A1410" s="15">
        <f t="shared" ca="1" si="272"/>
        <v>0</v>
      </c>
      <c r="B1410" s="16">
        <f t="shared" ca="1" si="272"/>
        <v>0</v>
      </c>
      <c r="C1410" s="127" t="str">
        <f t="shared" ca="1" si="262"/>
        <v/>
      </c>
      <c r="D1410" s="17" t="str">
        <f t="shared" ca="1" si="269"/>
        <v/>
      </c>
      <c r="E1410" s="172" t="str">
        <f t="shared" ca="1" si="263"/>
        <v/>
      </c>
      <c r="F1410" s="130" t="str">
        <f t="shared" ca="1" si="268"/>
        <v/>
      </c>
      <c r="G1410" s="130" t="str">
        <f t="shared" ca="1" si="261"/>
        <v/>
      </c>
      <c r="H1410" s="30"/>
      <c r="I1410" s="30"/>
      <c r="J1410" s="31"/>
      <c r="K1410" s="31" t="str">
        <f t="shared" ca="1" si="264"/>
        <v/>
      </c>
      <c r="L1410" s="168" t="str">
        <f t="shared" ca="1" si="265"/>
        <v/>
      </c>
      <c r="M1410" s="169" t="str">
        <f t="shared" ca="1" si="266"/>
        <v/>
      </c>
      <c r="N1410" s="170" t="str">
        <f t="shared" ca="1" si="267"/>
        <v/>
      </c>
    </row>
    <row r="1411" spans="1:14" x14ac:dyDescent="0.25">
      <c r="A1411" s="15">
        <f t="shared" ca="1" si="272"/>
        <v>0</v>
      </c>
      <c r="B1411" s="16">
        <f t="shared" ca="1" si="272"/>
        <v>0</v>
      </c>
      <c r="C1411" s="127" t="str">
        <f t="shared" ca="1" si="262"/>
        <v/>
      </c>
      <c r="D1411" s="17" t="str">
        <f t="shared" ca="1" si="269"/>
        <v/>
      </c>
      <c r="E1411" s="172" t="str">
        <f t="shared" ca="1" si="263"/>
        <v/>
      </c>
      <c r="F1411" s="130" t="str">
        <f t="shared" ca="1" si="268"/>
        <v/>
      </c>
      <c r="G1411" s="130" t="str">
        <f t="shared" ca="1" si="261"/>
        <v/>
      </c>
      <c r="H1411" s="30"/>
      <c r="I1411" s="30"/>
      <c r="J1411" s="31"/>
      <c r="K1411" s="31" t="str">
        <f t="shared" ca="1" si="264"/>
        <v/>
      </c>
      <c r="L1411" s="168" t="str">
        <f t="shared" ca="1" si="265"/>
        <v/>
      </c>
      <c r="M1411" s="169" t="str">
        <f t="shared" ca="1" si="266"/>
        <v/>
      </c>
      <c r="N1411" s="170" t="str">
        <f t="shared" ca="1" si="267"/>
        <v/>
      </c>
    </row>
    <row r="1412" spans="1:14" x14ac:dyDescent="0.25">
      <c r="A1412" s="15">
        <f t="shared" ca="1" si="272"/>
        <v>0</v>
      </c>
      <c r="B1412" s="16">
        <f t="shared" ca="1" si="272"/>
        <v>0</v>
      </c>
      <c r="C1412" s="127" t="str">
        <f t="shared" ca="1" si="262"/>
        <v/>
      </c>
      <c r="D1412" s="17" t="str">
        <f t="shared" ca="1" si="269"/>
        <v/>
      </c>
      <c r="E1412" s="172" t="str">
        <f t="shared" ca="1" si="263"/>
        <v/>
      </c>
      <c r="F1412" s="130" t="str">
        <f t="shared" ca="1" si="268"/>
        <v/>
      </c>
      <c r="G1412" s="130" t="str">
        <f t="shared" ca="1" si="261"/>
        <v/>
      </c>
      <c r="H1412" s="30"/>
      <c r="I1412" s="30"/>
      <c r="J1412" s="31"/>
      <c r="K1412" s="31" t="str">
        <f t="shared" ca="1" si="264"/>
        <v/>
      </c>
      <c r="L1412" s="168" t="str">
        <f t="shared" ca="1" si="265"/>
        <v/>
      </c>
      <c r="M1412" s="169" t="str">
        <f t="shared" ca="1" si="266"/>
        <v/>
      </c>
      <c r="N1412" s="170" t="str">
        <f t="shared" ca="1" si="267"/>
        <v/>
      </c>
    </row>
    <row r="1413" spans="1:14" x14ac:dyDescent="0.25">
      <c r="A1413" s="15">
        <f t="shared" ca="1" si="272"/>
        <v>0</v>
      </c>
      <c r="B1413" s="16">
        <f t="shared" ca="1" si="272"/>
        <v>0</v>
      </c>
      <c r="C1413" s="127" t="str">
        <f t="shared" ca="1" si="262"/>
        <v/>
      </c>
      <c r="D1413" s="17" t="str">
        <f t="shared" ca="1" si="269"/>
        <v/>
      </c>
      <c r="E1413" s="172" t="str">
        <f t="shared" ca="1" si="263"/>
        <v/>
      </c>
      <c r="F1413" s="130" t="str">
        <f t="shared" ca="1" si="268"/>
        <v/>
      </c>
      <c r="G1413" s="130" t="str">
        <f t="shared" ca="1" si="261"/>
        <v/>
      </c>
      <c r="H1413" s="30"/>
      <c r="I1413" s="30"/>
      <c r="J1413" s="31"/>
      <c r="K1413" s="31" t="str">
        <f t="shared" ca="1" si="264"/>
        <v/>
      </c>
      <c r="L1413" s="168" t="str">
        <f t="shared" ca="1" si="265"/>
        <v/>
      </c>
      <c r="M1413" s="169" t="str">
        <f t="shared" ca="1" si="266"/>
        <v/>
      </c>
      <c r="N1413" s="170" t="str">
        <f t="shared" ca="1" si="267"/>
        <v/>
      </c>
    </row>
    <row r="1414" spans="1:14" x14ac:dyDescent="0.25">
      <c r="A1414" s="15">
        <f t="shared" ca="1" si="272"/>
        <v>0</v>
      </c>
      <c r="B1414" s="16">
        <f t="shared" ca="1" si="272"/>
        <v>0</v>
      </c>
      <c r="C1414" s="127" t="str">
        <f t="shared" ca="1" si="262"/>
        <v/>
      </c>
      <c r="D1414" s="17" t="str">
        <f t="shared" ca="1" si="269"/>
        <v/>
      </c>
      <c r="E1414" s="172" t="str">
        <f t="shared" ca="1" si="263"/>
        <v/>
      </c>
      <c r="F1414" s="130" t="str">
        <f t="shared" ca="1" si="268"/>
        <v/>
      </c>
      <c r="G1414" s="130" t="str">
        <f t="shared" ref="G1414:G1477" ca="1" si="273">IF(A1414&lt;&gt;0,CONCATENATE(A1414,IF(B1414=0,"",B1414)),"")</f>
        <v/>
      </c>
      <c r="H1414" s="30"/>
      <c r="I1414" s="30"/>
      <c r="J1414" s="31"/>
      <c r="K1414" s="31" t="str">
        <f t="shared" ca="1" si="264"/>
        <v/>
      </c>
      <c r="L1414" s="168" t="str">
        <f t="shared" ca="1" si="265"/>
        <v/>
      </c>
      <c r="M1414" s="169" t="str">
        <f t="shared" ca="1" si="266"/>
        <v/>
      </c>
      <c r="N1414" s="170" t="str">
        <f t="shared" ca="1" si="267"/>
        <v/>
      </c>
    </row>
    <row r="1415" spans="1:14" x14ac:dyDescent="0.25">
      <c r="A1415" s="15">
        <f t="shared" ca="1" si="272"/>
        <v>0</v>
      </c>
      <c r="B1415" s="16">
        <f t="shared" ca="1" si="272"/>
        <v>0</v>
      </c>
      <c r="C1415" s="127" t="str">
        <f t="shared" ref="C1415:C1478" ca="1" si="274">IF(A1415=0,"",IF(H1415&lt;&gt;"",H1415,IF(K1415=not,not,IF(L1415=not,not,IF(AND(M1415&lt;&gt;0,M1415&lt;&gt;"",M1415&lt;&gt;not),IF(NOT(ISERROR(FIND("/",M1415,1))),LEFT(M1415,FIND("/",M1415,1)-1),M1415),IF(NOT(ISERROR(FIND("/",N1415,1))),LEFT(N1415,FIND("/",N1415,1)-1),N1415))))))</f>
        <v/>
      </c>
      <c r="D1415" s="17" t="str">
        <f t="shared" ca="1" si="269"/>
        <v/>
      </c>
      <c r="E1415" s="172" t="str">
        <f t="shared" ref="E1415:E1478" ca="1" si="275">IF(AND(C1415&lt;&gt;"",C1415&lt;&gt;not,C1415&lt;&gt;0),HYPERLINK(CONCATENATE(link4x0,IFERROR(VLOOKUP(C1415,Entity,2,FALSE),""),link_Entity,LOWER(C1415),".htm"),"&gt;&gt;"),"")</f>
        <v/>
      </c>
      <c r="F1415" s="130" t="str">
        <f t="shared" ca="1" si="268"/>
        <v/>
      </c>
      <c r="G1415" s="130" t="str">
        <f t="shared" ca="1" si="273"/>
        <v/>
      </c>
      <c r="H1415" s="30"/>
      <c r="I1415" s="30"/>
      <c r="J1415" s="31"/>
      <c r="K1415" s="31" t="str">
        <f t="shared" ref="K1415:K1478" ca="1" si="276">IF(AND(K1414=not,A1415=A1414),not,IF(J1415=not,not,""))</f>
        <v/>
      </c>
      <c r="L1415" s="168" t="str">
        <f t="shared" ref="L1415:L1478" ca="1" si="277">IFERROR(VLOOKUP(A1415,exp_pre_sel,HLOOKUP(pre_sel_cat,exp_pre_sel,2,FALSE),FALSE),"")</f>
        <v/>
      </c>
      <c r="M1415" s="169" t="str">
        <f t="shared" ref="M1415:M1478" ca="1" si="278">IFERROR(CONCATENATE(VLOOKUP($G1415,Export_DRS,4,FALSE),IF(VLOOKUP($G1415,Export_DRS,5,FALSE)&lt;&gt;"",CONCATENATE("/",VLOOKUP($G1415,Export_DRS,5,FALSE)),"")),IF(AND(Export_DRS_andSub=yes,$A1415=$A1414),IF(M1414=0,VLOOKUP(A1415,A:N,10,FALSE),M1414),""))</f>
        <v/>
      </c>
      <c r="N1415" s="170" t="str">
        <f t="shared" ref="N1415:N1478" ca="1" si="279">IFERROR(CONCATENATE(VLOOKUP($G1415,Export_AIA,4,FALSE),IF(VLOOKUP($G1415,Export_AIA,5,FALSE)&lt;&gt;"",CONCATENATE("/",VLOOKUP($G1415,Export_AIA,5,FALSE)),"")),IF(AND(Export_AIA_andSub=yes,$A1415=$A1414),IF(N1414=0,VLOOKUP(A1415,A:N,10,FALSE),N1414),""))</f>
        <v/>
      </c>
    </row>
    <row r="1416" spans="1:14" x14ac:dyDescent="0.25">
      <c r="A1416" s="15">
        <f t="shared" ca="1" si="272"/>
        <v>0</v>
      </c>
      <c r="B1416" s="16">
        <f t="shared" ca="1" si="272"/>
        <v>0</v>
      </c>
      <c r="C1416" s="127" t="str">
        <f t="shared" ca="1" si="274"/>
        <v/>
      </c>
      <c r="D1416" s="17" t="str">
        <f t="shared" ca="1" si="269"/>
        <v/>
      </c>
      <c r="E1416" s="172" t="str">
        <f t="shared" ca="1" si="275"/>
        <v/>
      </c>
      <c r="F1416" s="130" t="str">
        <f t="shared" ref="F1416:F1479" ca="1" si="280">CONCATENATE(C1416,IF(D1416&lt;&gt;"",CONCATENATE("/",D1416),""),"")</f>
        <v/>
      </c>
      <c r="G1416" s="130" t="str">
        <f t="shared" ca="1" si="273"/>
        <v/>
      </c>
      <c r="H1416" s="30"/>
      <c r="I1416" s="30"/>
      <c r="J1416" s="31"/>
      <c r="K1416" s="31" t="str">
        <f t="shared" ca="1" si="276"/>
        <v/>
      </c>
      <c r="L1416" s="168" t="str">
        <f t="shared" ca="1" si="277"/>
        <v/>
      </c>
      <c r="M1416" s="169" t="str">
        <f t="shared" ca="1" si="278"/>
        <v/>
      </c>
      <c r="N1416" s="170" t="str">
        <f t="shared" ca="1" si="279"/>
        <v/>
      </c>
    </row>
    <row r="1417" spans="1:14" x14ac:dyDescent="0.25">
      <c r="A1417" s="15">
        <f t="shared" ca="1" si="272"/>
        <v>0</v>
      </c>
      <c r="B1417" s="16">
        <f t="shared" ca="1" si="272"/>
        <v>0</v>
      </c>
      <c r="C1417" s="127" t="str">
        <f t="shared" ca="1" si="274"/>
        <v/>
      </c>
      <c r="D1417" s="17" t="str">
        <f t="shared" ref="D1417:D1480" ca="1" si="281">IF(I1417&lt;&gt;"",I1417,IF(NOT(ISERROR(FIND("/",M1417,1))),RIGHT(M1417,LEN(M1417)-FIND("/",M1417,1)),IF(AND(M1417="",NOT(ISERROR(FIND("/",N1417,1)))),RIGHT(N1417,LEN(N1417)-FIND("/",N1417,1)),"")))</f>
        <v/>
      </c>
      <c r="E1417" s="172" t="str">
        <f t="shared" ca="1" si="275"/>
        <v/>
      </c>
      <c r="F1417" s="130" t="str">
        <f t="shared" ca="1" si="280"/>
        <v/>
      </c>
      <c r="G1417" s="130" t="str">
        <f t="shared" ca="1" si="273"/>
        <v/>
      </c>
      <c r="H1417" s="30"/>
      <c r="I1417" s="30"/>
      <c r="J1417" s="31"/>
      <c r="K1417" s="31" t="str">
        <f t="shared" ca="1" si="276"/>
        <v/>
      </c>
      <c r="L1417" s="168" t="str">
        <f t="shared" ca="1" si="277"/>
        <v/>
      </c>
      <c r="M1417" s="169" t="str">
        <f t="shared" ca="1" si="278"/>
        <v/>
      </c>
      <c r="N1417" s="170" t="str">
        <f t="shared" ca="1" si="279"/>
        <v/>
      </c>
    </row>
    <row r="1418" spans="1:14" x14ac:dyDescent="0.25">
      <c r="A1418" s="15">
        <f t="shared" ca="1" si="272"/>
        <v>0</v>
      </c>
      <c r="B1418" s="16">
        <f t="shared" ca="1" si="272"/>
        <v>0</v>
      </c>
      <c r="C1418" s="127" t="str">
        <f t="shared" ca="1" si="274"/>
        <v/>
      </c>
      <c r="D1418" s="17" t="str">
        <f t="shared" ca="1" si="281"/>
        <v/>
      </c>
      <c r="E1418" s="172" t="str">
        <f t="shared" ca="1" si="275"/>
        <v/>
      </c>
      <c r="F1418" s="130" t="str">
        <f t="shared" ca="1" si="280"/>
        <v/>
      </c>
      <c r="G1418" s="130" t="str">
        <f t="shared" ca="1" si="273"/>
        <v/>
      </c>
      <c r="H1418" s="30"/>
      <c r="I1418" s="30"/>
      <c r="J1418" s="31"/>
      <c r="K1418" s="31" t="str">
        <f t="shared" ca="1" si="276"/>
        <v/>
      </c>
      <c r="L1418" s="168" t="str">
        <f t="shared" ca="1" si="277"/>
        <v/>
      </c>
      <c r="M1418" s="169" t="str">
        <f t="shared" ca="1" si="278"/>
        <v/>
      </c>
      <c r="N1418" s="170" t="str">
        <f t="shared" ca="1" si="279"/>
        <v/>
      </c>
    </row>
    <row r="1419" spans="1:14" x14ac:dyDescent="0.25">
      <c r="A1419" s="15">
        <f t="shared" ca="1" si="272"/>
        <v>0</v>
      </c>
      <c r="B1419" s="16">
        <f t="shared" ca="1" si="272"/>
        <v>0</v>
      </c>
      <c r="C1419" s="127" t="str">
        <f t="shared" ca="1" si="274"/>
        <v/>
      </c>
      <c r="D1419" s="17" t="str">
        <f t="shared" ca="1" si="281"/>
        <v/>
      </c>
      <c r="E1419" s="172" t="str">
        <f t="shared" ca="1" si="275"/>
        <v/>
      </c>
      <c r="F1419" s="130" t="str">
        <f t="shared" ca="1" si="280"/>
        <v/>
      </c>
      <c r="G1419" s="130" t="str">
        <f t="shared" ca="1" si="273"/>
        <v/>
      </c>
      <c r="H1419" s="30"/>
      <c r="I1419" s="30"/>
      <c r="J1419" s="31"/>
      <c r="K1419" s="31" t="str">
        <f t="shared" ca="1" si="276"/>
        <v/>
      </c>
      <c r="L1419" s="168" t="str">
        <f t="shared" ca="1" si="277"/>
        <v/>
      </c>
      <c r="M1419" s="169" t="str">
        <f t="shared" ca="1" si="278"/>
        <v/>
      </c>
      <c r="N1419" s="170" t="str">
        <f t="shared" ca="1" si="279"/>
        <v/>
      </c>
    </row>
    <row r="1420" spans="1:14" x14ac:dyDescent="0.25">
      <c r="A1420" s="15">
        <f t="shared" ca="1" si="272"/>
        <v>0</v>
      </c>
      <c r="B1420" s="16">
        <f t="shared" ca="1" si="272"/>
        <v>0</v>
      </c>
      <c r="C1420" s="127" t="str">
        <f t="shared" ca="1" si="274"/>
        <v/>
      </c>
      <c r="D1420" s="17" t="str">
        <f t="shared" ca="1" si="281"/>
        <v/>
      </c>
      <c r="E1420" s="172" t="str">
        <f t="shared" ca="1" si="275"/>
        <v/>
      </c>
      <c r="F1420" s="130" t="str">
        <f t="shared" ca="1" si="280"/>
        <v/>
      </c>
      <c r="G1420" s="130" t="str">
        <f t="shared" ca="1" si="273"/>
        <v/>
      </c>
      <c r="H1420" s="30"/>
      <c r="I1420" s="30"/>
      <c r="J1420" s="31"/>
      <c r="K1420" s="31" t="str">
        <f t="shared" ca="1" si="276"/>
        <v/>
      </c>
      <c r="L1420" s="168" t="str">
        <f t="shared" ca="1" si="277"/>
        <v/>
      </c>
      <c r="M1420" s="169" t="str">
        <f t="shared" ca="1" si="278"/>
        <v/>
      </c>
      <c r="N1420" s="170" t="str">
        <f t="shared" ca="1" si="279"/>
        <v/>
      </c>
    </row>
    <row r="1421" spans="1:14" x14ac:dyDescent="0.25">
      <c r="A1421" s="15">
        <f t="shared" ca="1" si="272"/>
        <v>0</v>
      </c>
      <c r="B1421" s="16">
        <f t="shared" ca="1" si="272"/>
        <v>0</v>
      </c>
      <c r="C1421" s="127" t="str">
        <f t="shared" ca="1" si="274"/>
        <v/>
      </c>
      <c r="D1421" s="17" t="str">
        <f t="shared" ca="1" si="281"/>
        <v/>
      </c>
      <c r="E1421" s="172" t="str">
        <f t="shared" ca="1" si="275"/>
        <v/>
      </c>
      <c r="F1421" s="130" t="str">
        <f t="shared" ca="1" si="280"/>
        <v/>
      </c>
      <c r="G1421" s="130" t="str">
        <f t="shared" ca="1" si="273"/>
        <v/>
      </c>
      <c r="H1421" s="30"/>
      <c r="I1421" s="30"/>
      <c r="J1421" s="31"/>
      <c r="K1421" s="31" t="str">
        <f t="shared" ca="1" si="276"/>
        <v/>
      </c>
      <c r="L1421" s="168" t="str">
        <f t="shared" ca="1" si="277"/>
        <v/>
      </c>
      <c r="M1421" s="169" t="str">
        <f t="shared" ca="1" si="278"/>
        <v/>
      </c>
      <c r="N1421" s="170" t="str">
        <f t="shared" ca="1" si="279"/>
        <v/>
      </c>
    </row>
    <row r="1422" spans="1:14" x14ac:dyDescent="0.25">
      <c r="A1422" s="15">
        <f t="shared" ca="1" si="272"/>
        <v>0</v>
      </c>
      <c r="B1422" s="16">
        <f t="shared" ca="1" si="272"/>
        <v>0</v>
      </c>
      <c r="C1422" s="127" t="str">
        <f t="shared" ca="1" si="274"/>
        <v/>
      </c>
      <c r="D1422" s="17" t="str">
        <f t="shared" ca="1" si="281"/>
        <v/>
      </c>
      <c r="E1422" s="172" t="str">
        <f t="shared" ca="1" si="275"/>
        <v/>
      </c>
      <c r="F1422" s="130" t="str">
        <f t="shared" ca="1" si="280"/>
        <v/>
      </c>
      <c r="G1422" s="130" t="str">
        <f t="shared" ca="1" si="273"/>
        <v/>
      </c>
      <c r="H1422" s="30"/>
      <c r="I1422" s="30"/>
      <c r="J1422" s="31"/>
      <c r="K1422" s="31" t="str">
        <f t="shared" ca="1" si="276"/>
        <v/>
      </c>
      <c r="L1422" s="168" t="str">
        <f t="shared" ca="1" si="277"/>
        <v/>
      </c>
      <c r="M1422" s="169" t="str">
        <f t="shared" ca="1" si="278"/>
        <v/>
      </c>
      <c r="N1422" s="170" t="str">
        <f t="shared" ca="1" si="279"/>
        <v/>
      </c>
    </row>
    <row r="1423" spans="1:14" x14ac:dyDescent="0.25">
      <c r="A1423" s="15">
        <f t="shared" ca="1" si="272"/>
        <v>0</v>
      </c>
      <c r="B1423" s="16">
        <f t="shared" ca="1" si="272"/>
        <v>0</v>
      </c>
      <c r="C1423" s="127" t="str">
        <f t="shared" ca="1" si="274"/>
        <v/>
      </c>
      <c r="D1423" s="17" t="str">
        <f t="shared" ca="1" si="281"/>
        <v/>
      </c>
      <c r="E1423" s="172" t="str">
        <f t="shared" ca="1" si="275"/>
        <v/>
      </c>
      <c r="F1423" s="130" t="str">
        <f t="shared" ca="1" si="280"/>
        <v/>
      </c>
      <c r="G1423" s="130" t="str">
        <f t="shared" ca="1" si="273"/>
        <v/>
      </c>
      <c r="H1423" s="30"/>
      <c r="I1423" s="30"/>
      <c r="J1423" s="31"/>
      <c r="K1423" s="31" t="str">
        <f t="shared" ca="1" si="276"/>
        <v/>
      </c>
      <c r="L1423" s="168" t="str">
        <f t="shared" ca="1" si="277"/>
        <v/>
      </c>
      <c r="M1423" s="169" t="str">
        <f t="shared" ca="1" si="278"/>
        <v/>
      </c>
      <c r="N1423" s="170" t="str">
        <f t="shared" ca="1" si="279"/>
        <v/>
      </c>
    </row>
    <row r="1424" spans="1:14" x14ac:dyDescent="0.25">
      <c r="A1424" s="15">
        <f t="shared" ca="1" si="272"/>
        <v>0</v>
      </c>
      <c r="B1424" s="16">
        <f t="shared" ca="1" si="272"/>
        <v>0</v>
      </c>
      <c r="C1424" s="127" t="str">
        <f t="shared" ca="1" si="274"/>
        <v/>
      </c>
      <c r="D1424" s="17" t="str">
        <f t="shared" ca="1" si="281"/>
        <v/>
      </c>
      <c r="E1424" s="172" t="str">
        <f t="shared" ca="1" si="275"/>
        <v/>
      </c>
      <c r="F1424" s="130" t="str">
        <f t="shared" ca="1" si="280"/>
        <v/>
      </c>
      <c r="G1424" s="130" t="str">
        <f t="shared" ca="1" si="273"/>
        <v/>
      </c>
      <c r="H1424" s="30"/>
      <c r="I1424" s="30"/>
      <c r="J1424" s="31"/>
      <c r="K1424" s="31" t="str">
        <f t="shared" ca="1" si="276"/>
        <v/>
      </c>
      <c r="L1424" s="168" t="str">
        <f t="shared" ca="1" si="277"/>
        <v/>
      </c>
      <c r="M1424" s="169" t="str">
        <f t="shared" ca="1" si="278"/>
        <v/>
      </c>
      <c r="N1424" s="170" t="str">
        <f t="shared" ca="1" si="279"/>
        <v/>
      </c>
    </row>
    <row r="1425" spans="1:14" x14ac:dyDescent="0.25">
      <c r="A1425" s="15">
        <f t="shared" ca="1" si="272"/>
        <v>0</v>
      </c>
      <c r="B1425" s="16">
        <f t="shared" ca="1" si="272"/>
        <v>0</v>
      </c>
      <c r="C1425" s="127" t="str">
        <f t="shared" ca="1" si="274"/>
        <v/>
      </c>
      <c r="D1425" s="17" t="str">
        <f t="shared" ca="1" si="281"/>
        <v/>
      </c>
      <c r="E1425" s="172" t="str">
        <f t="shared" ca="1" si="275"/>
        <v/>
      </c>
      <c r="F1425" s="130" t="str">
        <f t="shared" ca="1" si="280"/>
        <v/>
      </c>
      <c r="G1425" s="130" t="str">
        <f t="shared" ca="1" si="273"/>
        <v/>
      </c>
      <c r="H1425" s="30"/>
      <c r="I1425" s="30"/>
      <c r="J1425" s="31"/>
      <c r="K1425" s="31" t="str">
        <f t="shared" ca="1" si="276"/>
        <v/>
      </c>
      <c r="L1425" s="168" t="str">
        <f t="shared" ca="1" si="277"/>
        <v/>
      </c>
      <c r="M1425" s="169" t="str">
        <f t="shared" ca="1" si="278"/>
        <v/>
      </c>
      <c r="N1425" s="170" t="str">
        <f t="shared" ca="1" si="279"/>
        <v/>
      </c>
    </row>
    <row r="1426" spans="1:14" x14ac:dyDescent="0.25">
      <c r="A1426" s="15">
        <f t="shared" ca="1" si="272"/>
        <v>0</v>
      </c>
      <c r="B1426" s="16">
        <f t="shared" ca="1" si="272"/>
        <v>0</v>
      </c>
      <c r="C1426" s="127" t="str">
        <f t="shared" ca="1" si="274"/>
        <v/>
      </c>
      <c r="D1426" s="17" t="str">
        <f t="shared" ca="1" si="281"/>
        <v/>
      </c>
      <c r="E1426" s="172" t="str">
        <f t="shared" ca="1" si="275"/>
        <v/>
      </c>
      <c r="F1426" s="130" t="str">
        <f t="shared" ca="1" si="280"/>
        <v/>
      </c>
      <c r="G1426" s="130" t="str">
        <f t="shared" ca="1" si="273"/>
        <v/>
      </c>
      <c r="H1426" s="30"/>
      <c r="I1426" s="30"/>
      <c r="J1426" s="31"/>
      <c r="K1426" s="31" t="str">
        <f t="shared" ca="1" si="276"/>
        <v/>
      </c>
      <c r="L1426" s="168" t="str">
        <f t="shared" ca="1" si="277"/>
        <v/>
      </c>
      <c r="M1426" s="169" t="str">
        <f t="shared" ca="1" si="278"/>
        <v/>
      </c>
      <c r="N1426" s="170" t="str">
        <f t="shared" ca="1" si="279"/>
        <v/>
      </c>
    </row>
    <row r="1427" spans="1:14" x14ac:dyDescent="0.25">
      <c r="A1427" s="15">
        <f t="shared" ref="A1427:B1446" ca="1" si="282">INDIRECT(ADDRESS(ROW(),COLUMN(),1,1,exp_user),TRUE)</f>
        <v>0</v>
      </c>
      <c r="B1427" s="16">
        <f t="shared" ca="1" si="282"/>
        <v>0</v>
      </c>
      <c r="C1427" s="127" t="str">
        <f t="shared" ca="1" si="274"/>
        <v/>
      </c>
      <c r="D1427" s="17" t="str">
        <f t="shared" ca="1" si="281"/>
        <v/>
      </c>
      <c r="E1427" s="172" t="str">
        <f t="shared" ca="1" si="275"/>
        <v/>
      </c>
      <c r="F1427" s="130" t="str">
        <f t="shared" ca="1" si="280"/>
        <v/>
      </c>
      <c r="G1427" s="130" t="str">
        <f t="shared" ca="1" si="273"/>
        <v/>
      </c>
      <c r="H1427" s="30"/>
      <c r="I1427" s="30"/>
      <c r="J1427" s="31"/>
      <c r="K1427" s="31" t="str">
        <f t="shared" ca="1" si="276"/>
        <v/>
      </c>
      <c r="L1427" s="168" t="str">
        <f t="shared" ca="1" si="277"/>
        <v/>
      </c>
      <c r="M1427" s="169" t="str">
        <f t="shared" ca="1" si="278"/>
        <v/>
      </c>
      <c r="N1427" s="170" t="str">
        <f t="shared" ca="1" si="279"/>
        <v/>
      </c>
    </row>
    <row r="1428" spans="1:14" x14ac:dyDescent="0.25">
      <c r="A1428" s="15">
        <f t="shared" ca="1" si="282"/>
        <v>0</v>
      </c>
      <c r="B1428" s="16">
        <f t="shared" ca="1" si="282"/>
        <v>0</v>
      </c>
      <c r="C1428" s="127" t="str">
        <f t="shared" ca="1" si="274"/>
        <v/>
      </c>
      <c r="D1428" s="17" t="str">
        <f t="shared" ca="1" si="281"/>
        <v/>
      </c>
      <c r="E1428" s="172" t="str">
        <f t="shared" ca="1" si="275"/>
        <v/>
      </c>
      <c r="F1428" s="130" t="str">
        <f t="shared" ca="1" si="280"/>
        <v/>
      </c>
      <c r="G1428" s="130" t="str">
        <f t="shared" ca="1" si="273"/>
        <v/>
      </c>
      <c r="H1428" s="30"/>
      <c r="I1428" s="30"/>
      <c r="J1428" s="31"/>
      <c r="K1428" s="31" t="str">
        <f t="shared" ca="1" si="276"/>
        <v/>
      </c>
      <c r="L1428" s="168" t="str">
        <f t="shared" ca="1" si="277"/>
        <v/>
      </c>
      <c r="M1428" s="169" t="str">
        <f t="shared" ca="1" si="278"/>
        <v/>
      </c>
      <c r="N1428" s="170" t="str">
        <f t="shared" ca="1" si="279"/>
        <v/>
      </c>
    </row>
    <row r="1429" spans="1:14" x14ac:dyDescent="0.25">
      <c r="A1429" s="15">
        <f t="shared" ca="1" si="282"/>
        <v>0</v>
      </c>
      <c r="B1429" s="16">
        <f t="shared" ca="1" si="282"/>
        <v>0</v>
      </c>
      <c r="C1429" s="127" t="str">
        <f t="shared" ca="1" si="274"/>
        <v/>
      </c>
      <c r="D1429" s="17" t="str">
        <f t="shared" ca="1" si="281"/>
        <v/>
      </c>
      <c r="E1429" s="172" t="str">
        <f t="shared" ca="1" si="275"/>
        <v/>
      </c>
      <c r="F1429" s="130" t="str">
        <f t="shared" ca="1" si="280"/>
        <v/>
      </c>
      <c r="G1429" s="130" t="str">
        <f t="shared" ca="1" si="273"/>
        <v/>
      </c>
      <c r="H1429" s="30"/>
      <c r="I1429" s="30"/>
      <c r="J1429" s="31"/>
      <c r="K1429" s="31" t="str">
        <f t="shared" ca="1" si="276"/>
        <v/>
      </c>
      <c r="L1429" s="168" t="str">
        <f t="shared" ca="1" si="277"/>
        <v/>
      </c>
      <c r="M1429" s="169" t="str">
        <f t="shared" ca="1" si="278"/>
        <v/>
      </c>
      <c r="N1429" s="170" t="str">
        <f t="shared" ca="1" si="279"/>
        <v/>
      </c>
    </row>
    <row r="1430" spans="1:14" x14ac:dyDescent="0.25">
      <c r="A1430" s="15">
        <f t="shared" ca="1" si="282"/>
        <v>0</v>
      </c>
      <c r="B1430" s="16">
        <f t="shared" ca="1" si="282"/>
        <v>0</v>
      </c>
      <c r="C1430" s="127" t="str">
        <f t="shared" ca="1" si="274"/>
        <v/>
      </c>
      <c r="D1430" s="17" t="str">
        <f t="shared" ca="1" si="281"/>
        <v/>
      </c>
      <c r="E1430" s="172" t="str">
        <f t="shared" ca="1" si="275"/>
        <v/>
      </c>
      <c r="F1430" s="130" t="str">
        <f t="shared" ca="1" si="280"/>
        <v/>
      </c>
      <c r="G1430" s="130" t="str">
        <f t="shared" ca="1" si="273"/>
        <v/>
      </c>
      <c r="H1430" s="30"/>
      <c r="I1430" s="30"/>
      <c r="J1430" s="31"/>
      <c r="K1430" s="31" t="str">
        <f t="shared" ca="1" si="276"/>
        <v/>
      </c>
      <c r="L1430" s="168" t="str">
        <f t="shared" ca="1" si="277"/>
        <v/>
      </c>
      <c r="M1430" s="169" t="str">
        <f t="shared" ca="1" si="278"/>
        <v/>
      </c>
      <c r="N1430" s="170" t="str">
        <f t="shared" ca="1" si="279"/>
        <v/>
      </c>
    </row>
    <row r="1431" spans="1:14" x14ac:dyDescent="0.25">
      <c r="A1431" s="15">
        <f t="shared" ca="1" si="282"/>
        <v>0</v>
      </c>
      <c r="B1431" s="16">
        <f t="shared" ca="1" si="282"/>
        <v>0</v>
      </c>
      <c r="C1431" s="127" t="str">
        <f t="shared" ca="1" si="274"/>
        <v/>
      </c>
      <c r="D1431" s="17" t="str">
        <f t="shared" ca="1" si="281"/>
        <v/>
      </c>
      <c r="E1431" s="172" t="str">
        <f t="shared" ca="1" si="275"/>
        <v/>
      </c>
      <c r="F1431" s="130" t="str">
        <f t="shared" ca="1" si="280"/>
        <v/>
      </c>
      <c r="G1431" s="130" t="str">
        <f t="shared" ca="1" si="273"/>
        <v/>
      </c>
      <c r="H1431" s="30"/>
      <c r="I1431" s="30"/>
      <c r="J1431" s="31"/>
      <c r="K1431" s="31" t="str">
        <f t="shared" ca="1" si="276"/>
        <v/>
      </c>
      <c r="L1431" s="168" t="str">
        <f t="shared" ca="1" si="277"/>
        <v/>
      </c>
      <c r="M1431" s="169" t="str">
        <f t="shared" ca="1" si="278"/>
        <v/>
      </c>
      <c r="N1431" s="170" t="str">
        <f t="shared" ca="1" si="279"/>
        <v/>
      </c>
    </row>
    <row r="1432" spans="1:14" x14ac:dyDescent="0.25">
      <c r="A1432" s="15">
        <f t="shared" ca="1" si="282"/>
        <v>0</v>
      </c>
      <c r="B1432" s="16">
        <f t="shared" ca="1" si="282"/>
        <v>0</v>
      </c>
      <c r="C1432" s="127" t="str">
        <f t="shared" ca="1" si="274"/>
        <v/>
      </c>
      <c r="D1432" s="17" t="str">
        <f t="shared" ca="1" si="281"/>
        <v/>
      </c>
      <c r="E1432" s="172" t="str">
        <f t="shared" ca="1" si="275"/>
        <v/>
      </c>
      <c r="F1432" s="130" t="str">
        <f t="shared" ca="1" si="280"/>
        <v/>
      </c>
      <c r="G1432" s="130" t="str">
        <f t="shared" ca="1" si="273"/>
        <v/>
      </c>
      <c r="H1432" s="30"/>
      <c r="I1432" s="30"/>
      <c r="J1432" s="31"/>
      <c r="K1432" s="31" t="str">
        <f t="shared" ca="1" si="276"/>
        <v/>
      </c>
      <c r="L1432" s="168" t="str">
        <f t="shared" ca="1" si="277"/>
        <v/>
      </c>
      <c r="M1432" s="169" t="str">
        <f t="shared" ca="1" si="278"/>
        <v/>
      </c>
      <c r="N1432" s="170" t="str">
        <f t="shared" ca="1" si="279"/>
        <v/>
      </c>
    </row>
    <row r="1433" spans="1:14" x14ac:dyDescent="0.25">
      <c r="A1433" s="15">
        <f t="shared" ca="1" si="282"/>
        <v>0</v>
      </c>
      <c r="B1433" s="16">
        <f t="shared" ca="1" si="282"/>
        <v>0</v>
      </c>
      <c r="C1433" s="127" t="str">
        <f t="shared" ca="1" si="274"/>
        <v/>
      </c>
      <c r="D1433" s="17" t="str">
        <f t="shared" ca="1" si="281"/>
        <v/>
      </c>
      <c r="E1433" s="172" t="str">
        <f t="shared" ca="1" si="275"/>
        <v/>
      </c>
      <c r="F1433" s="130" t="str">
        <f t="shared" ca="1" si="280"/>
        <v/>
      </c>
      <c r="G1433" s="130" t="str">
        <f t="shared" ca="1" si="273"/>
        <v/>
      </c>
      <c r="H1433" s="30"/>
      <c r="I1433" s="30"/>
      <c r="J1433" s="31"/>
      <c r="K1433" s="31" t="str">
        <f t="shared" ca="1" si="276"/>
        <v/>
      </c>
      <c r="L1433" s="168" t="str">
        <f t="shared" ca="1" si="277"/>
        <v/>
      </c>
      <c r="M1433" s="169" t="str">
        <f t="shared" ca="1" si="278"/>
        <v/>
      </c>
      <c r="N1433" s="170" t="str">
        <f t="shared" ca="1" si="279"/>
        <v/>
      </c>
    </row>
    <row r="1434" spans="1:14" x14ac:dyDescent="0.25">
      <c r="A1434" s="15">
        <f t="shared" ca="1" si="282"/>
        <v>0</v>
      </c>
      <c r="B1434" s="16">
        <f t="shared" ca="1" si="282"/>
        <v>0</v>
      </c>
      <c r="C1434" s="127" t="str">
        <f t="shared" ca="1" si="274"/>
        <v/>
      </c>
      <c r="D1434" s="17" t="str">
        <f t="shared" ca="1" si="281"/>
        <v/>
      </c>
      <c r="E1434" s="172" t="str">
        <f t="shared" ca="1" si="275"/>
        <v/>
      </c>
      <c r="F1434" s="130" t="str">
        <f t="shared" ca="1" si="280"/>
        <v/>
      </c>
      <c r="G1434" s="130" t="str">
        <f t="shared" ca="1" si="273"/>
        <v/>
      </c>
      <c r="H1434" s="30"/>
      <c r="I1434" s="30"/>
      <c r="J1434" s="31"/>
      <c r="K1434" s="31" t="str">
        <f t="shared" ca="1" si="276"/>
        <v/>
      </c>
      <c r="L1434" s="168" t="str">
        <f t="shared" ca="1" si="277"/>
        <v/>
      </c>
      <c r="M1434" s="169" t="str">
        <f t="shared" ca="1" si="278"/>
        <v/>
      </c>
      <c r="N1434" s="170" t="str">
        <f t="shared" ca="1" si="279"/>
        <v/>
      </c>
    </row>
    <row r="1435" spans="1:14" x14ac:dyDescent="0.25">
      <c r="A1435" s="15">
        <f t="shared" ca="1" si="282"/>
        <v>0</v>
      </c>
      <c r="B1435" s="16">
        <f t="shared" ca="1" si="282"/>
        <v>0</v>
      </c>
      <c r="C1435" s="127" t="str">
        <f t="shared" ca="1" si="274"/>
        <v/>
      </c>
      <c r="D1435" s="17" t="str">
        <f t="shared" ca="1" si="281"/>
        <v/>
      </c>
      <c r="E1435" s="172" t="str">
        <f t="shared" ca="1" si="275"/>
        <v/>
      </c>
      <c r="F1435" s="130" t="str">
        <f t="shared" ca="1" si="280"/>
        <v/>
      </c>
      <c r="G1435" s="130" t="str">
        <f t="shared" ca="1" si="273"/>
        <v/>
      </c>
      <c r="H1435" s="30"/>
      <c r="I1435" s="30"/>
      <c r="J1435" s="31"/>
      <c r="K1435" s="31" t="str">
        <f t="shared" ca="1" si="276"/>
        <v/>
      </c>
      <c r="L1435" s="168" t="str">
        <f t="shared" ca="1" si="277"/>
        <v/>
      </c>
      <c r="M1435" s="169" t="str">
        <f t="shared" ca="1" si="278"/>
        <v/>
      </c>
      <c r="N1435" s="170" t="str">
        <f t="shared" ca="1" si="279"/>
        <v/>
      </c>
    </row>
    <row r="1436" spans="1:14" x14ac:dyDescent="0.25">
      <c r="A1436" s="15">
        <f t="shared" ca="1" si="282"/>
        <v>0</v>
      </c>
      <c r="B1436" s="16">
        <f t="shared" ca="1" si="282"/>
        <v>0</v>
      </c>
      <c r="C1436" s="127" t="str">
        <f t="shared" ca="1" si="274"/>
        <v/>
      </c>
      <c r="D1436" s="17" t="str">
        <f t="shared" ca="1" si="281"/>
        <v/>
      </c>
      <c r="E1436" s="172" t="str">
        <f t="shared" ca="1" si="275"/>
        <v/>
      </c>
      <c r="F1436" s="130" t="str">
        <f t="shared" ca="1" si="280"/>
        <v/>
      </c>
      <c r="G1436" s="130" t="str">
        <f t="shared" ca="1" si="273"/>
        <v/>
      </c>
      <c r="H1436" s="30"/>
      <c r="I1436" s="30"/>
      <c r="J1436" s="31"/>
      <c r="K1436" s="31" t="str">
        <f t="shared" ca="1" si="276"/>
        <v/>
      </c>
      <c r="L1436" s="168" t="str">
        <f t="shared" ca="1" si="277"/>
        <v/>
      </c>
      <c r="M1436" s="169" t="str">
        <f t="shared" ca="1" si="278"/>
        <v/>
      </c>
      <c r="N1436" s="170" t="str">
        <f t="shared" ca="1" si="279"/>
        <v/>
      </c>
    </row>
    <row r="1437" spans="1:14" x14ac:dyDescent="0.25">
      <c r="A1437" s="15">
        <f t="shared" ca="1" si="282"/>
        <v>0</v>
      </c>
      <c r="B1437" s="16">
        <f t="shared" ca="1" si="282"/>
        <v>0</v>
      </c>
      <c r="C1437" s="127" t="str">
        <f t="shared" ca="1" si="274"/>
        <v/>
      </c>
      <c r="D1437" s="17" t="str">
        <f t="shared" ca="1" si="281"/>
        <v/>
      </c>
      <c r="E1437" s="172" t="str">
        <f t="shared" ca="1" si="275"/>
        <v/>
      </c>
      <c r="F1437" s="130" t="str">
        <f t="shared" ca="1" si="280"/>
        <v/>
      </c>
      <c r="G1437" s="130" t="str">
        <f t="shared" ca="1" si="273"/>
        <v/>
      </c>
      <c r="H1437" s="30"/>
      <c r="I1437" s="30"/>
      <c r="J1437" s="31"/>
      <c r="K1437" s="31" t="str">
        <f t="shared" ca="1" si="276"/>
        <v/>
      </c>
      <c r="L1437" s="168" t="str">
        <f t="shared" ca="1" si="277"/>
        <v/>
      </c>
      <c r="M1437" s="169" t="str">
        <f t="shared" ca="1" si="278"/>
        <v/>
      </c>
      <c r="N1437" s="170" t="str">
        <f t="shared" ca="1" si="279"/>
        <v/>
      </c>
    </row>
    <row r="1438" spans="1:14" x14ac:dyDescent="0.25">
      <c r="A1438" s="15">
        <f t="shared" ca="1" si="282"/>
        <v>0</v>
      </c>
      <c r="B1438" s="16">
        <f t="shared" ca="1" si="282"/>
        <v>0</v>
      </c>
      <c r="C1438" s="127" t="str">
        <f t="shared" ca="1" si="274"/>
        <v/>
      </c>
      <c r="D1438" s="17" t="str">
        <f t="shared" ca="1" si="281"/>
        <v/>
      </c>
      <c r="E1438" s="172" t="str">
        <f t="shared" ca="1" si="275"/>
        <v/>
      </c>
      <c r="F1438" s="130" t="str">
        <f t="shared" ca="1" si="280"/>
        <v/>
      </c>
      <c r="G1438" s="130" t="str">
        <f t="shared" ca="1" si="273"/>
        <v/>
      </c>
      <c r="H1438" s="30"/>
      <c r="I1438" s="30"/>
      <c r="J1438" s="31"/>
      <c r="K1438" s="31" t="str">
        <f t="shared" ca="1" si="276"/>
        <v/>
      </c>
      <c r="L1438" s="168" t="str">
        <f t="shared" ca="1" si="277"/>
        <v/>
      </c>
      <c r="M1438" s="169" t="str">
        <f t="shared" ca="1" si="278"/>
        <v/>
      </c>
      <c r="N1438" s="170" t="str">
        <f t="shared" ca="1" si="279"/>
        <v/>
      </c>
    </row>
    <row r="1439" spans="1:14" x14ac:dyDescent="0.25">
      <c r="A1439" s="15">
        <f t="shared" ca="1" si="282"/>
        <v>0</v>
      </c>
      <c r="B1439" s="16">
        <f t="shared" ca="1" si="282"/>
        <v>0</v>
      </c>
      <c r="C1439" s="127" t="str">
        <f t="shared" ca="1" si="274"/>
        <v/>
      </c>
      <c r="D1439" s="17" t="str">
        <f t="shared" ca="1" si="281"/>
        <v/>
      </c>
      <c r="E1439" s="172" t="str">
        <f t="shared" ca="1" si="275"/>
        <v/>
      </c>
      <c r="F1439" s="130" t="str">
        <f t="shared" ca="1" si="280"/>
        <v/>
      </c>
      <c r="G1439" s="130" t="str">
        <f t="shared" ca="1" si="273"/>
        <v/>
      </c>
      <c r="H1439" s="30"/>
      <c r="I1439" s="30"/>
      <c r="J1439" s="31"/>
      <c r="K1439" s="31" t="str">
        <f t="shared" ca="1" si="276"/>
        <v/>
      </c>
      <c r="L1439" s="168" t="str">
        <f t="shared" ca="1" si="277"/>
        <v/>
      </c>
      <c r="M1439" s="169" t="str">
        <f t="shared" ca="1" si="278"/>
        <v/>
      </c>
      <c r="N1439" s="170" t="str">
        <f t="shared" ca="1" si="279"/>
        <v/>
      </c>
    </row>
    <row r="1440" spans="1:14" x14ac:dyDescent="0.25">
      <c r="A1440" s="15">
        <f t="shared" ca="1" si="282"/>
        <v>0</v>
      </c>
      <c r="B1440" s="16">
        <f t="shared" ca="1" si="282"/>
        <v>0</v>
      </c>
      <c r="C1440" s="127" t="str">
        <f t="shared" ca="1" si="274"/>
        <v/>
      </c>
      <c r="D1440" s="17" t="str">
        <f t="shared" ca="1" si="281"/>
        <v/>
      </c>
      <c r="E1440" s="172" t="str">
        <f t="shared" ca="1" si="275"/>
        <v/>
      </c>
      <c r="F1440" s="130" t="str">
        <f t="shared" ca="1" si="280"/>
        <v/>
      </c>
      <c r="G1440" s="130" t="str">
        <f t="shared" ca="1" si="273"/>
        <v/>
      </c>
      <c r="H1440" s="30"/>
      <c r="I1440" s="30"/>
      <c r="J1440" s="31"/>
      <c r="K1440" s="31" t="str">
        <f t="shared" ca="1" si="276"/>
        <v/>
      </c>
      <c r="L1440" s="168" t="str">
        <f t="shared" ca="1" si="277"/>
        <v/>
      </c>
      <c r="M1440" s="169" t="str">
        <f t="shared" ca="1" si="278"/>
        <v/>
      </c>
      <c r="N1440" s="170" t="str">
        <f t="shared" ca="1" si="279"/>
        <v/>
      </c>
    </row>
    <row r="1441" spans="1:14" x14ac:dyDescent="0.25">
      <c r="A1441" s="15">
        <f t="shared" ca="1" si="282"/>
        <v>0</v>
      </c>
      <c r="B1441" s="16">
        <f t="shared" ca="1" si="282"/>
        <v>0</v>
      </c>
      <c r="C1441" s="127" t="str">
        <f t="shared" ca="1" si="274"/>
        <v/>
      </c>
      <c r="D1441" s="17" t="str">
        <f t="shared" ca="1" si="281"/>
        <v/>
      </c>
      <c r="E1441" s="172" t="str">
        <f t="shared" ca="1" si="275"/>
        <v/>
      </c>
      <c r="F1441" s="130" t="str">
        <f t="shared" ca="1" si="280"/>
        <v/>
      </c>
      <c r="G1441" s="130" t="str">
        <f t="shared" ca="1" si="273"/>
        <v/>
      </c>
      <c r="H1441" s="30"/>
      <c r="I1441" s="30"/>
      <c r="J1441" s="31"/>
      <c r="K1441" s="31" t="str">
        <f t="shared" ca="1" si="276"/>
        <v/>
      </c>
      <c r="L1441" s="168" t="str">
        <f t="shared" ca="1" si="277"/>
        <v/>
      </c>
      <c r="M1441" s="169" t="str">
        <f t="shared" ca="1" si="278"/>
        <v/>
      </c>
      <c r="N1441" s="170" t="str">
        <f t="shared" ca="1" si="279"/>
        <v/>
      </c>
    </row>
    <row r="1442" spans="1:14" x14ac:dyDescent="0.25">
      <c r="A1442" s="15">
        <f t="shared" ca="1" si="282"/>
        <v>0</v>
      </c>
      <c r="B1442" s="16">
        <f t="shared" ca="1" si="282"/>
        <v>0</v>
      </c>
      <c r="C1442" s="127" t="str">
        <f t="shared" ca="1" si="274"/>
        <v/>
      </c>
      <c r="D1442" s="17" t="str">
        <f t="shared" ca="1" si="281"/>
        <v/>
      </c>
      <c r="E1442" s="172" t="str">
        <f t="shared" ca="1" si="275"/>
        <v/>
      </c>
      <c r="F1442" s="130" t="str">
        <f t="shared" ca="1" si="280"/>
        <v/>
      </c>
      <c r="G1442" s="130" t="str">
        <f t="shared" ca="1" si="273"/>
        <v/>
      </c>
      <c r="H1442" s="30"/>
      <c r="I1442" s="30"/>
      <c r="J1442" s="31"/>
      <c r="K1442" s="31" t="str">
        <f t="shared" ca="1" si="276"/>
        <v/>
      </c>
      <c r="L1442" s="168" t="str">
        <f t="shared" ca="1" si="277"/>
        <v/>
      </c>
      <c r="M1442" s="169" t="str">
        <f t="shared" ca="1" si="278"/>
        <v/>
      </c>
      <c r="N1442" s="170" t="str">
        <f t="shared" ca="1" si="279"/>
        <v/>
      </c>
    </row>
    <row r="1443" spans="1:14" x14ac:dyDescent="0.25">
      <c r="A1443" s="15">
        <f t="shared" ca="1" si="282"/>
        <v>0</v>
      </c>
      <c r="B1443" s="16">
        <f t="shared" ca="1" si="282"/>
        <v>0</v>
      </c>
      <c r="C1443" s="127" t="str">
        <f t="shared" ca="1" si="274"/>
        <v/>
      </c>
      <c r="D1443" s="17" t="str">
        <f t="shared" ca="1" si="281"/>
        <v/>
      </c>
      <c r="E1443" s="172" t="str">
        <f t="shared" ca="1" si="275"/>
        <v/>
      </c>
      <c r="F1443" s="130" t="str">
        <f t="shared" ca="1" si="280"/>
        <v/>
      </c>
      <c r="G1443" s="130" t="str">
        <f t="shared" ca="1" si="273"/>
        <v/>
      </c>
      <c r="H1443" s="30"/>
      <c r="I1443" s="30"/>
      <c r="J1443" s="31"/>
      <c r="K1443" s="31" t="str">
        <f t="shared" ca="1" si="276"/>
        <v/>
      </c>
      <c r="L1443" s="168" t="str">
        <f t="shared" ca="1" si="277"/>
        <v/>
      </c>
      <c r="M1443" s="169" t="str">
        <f t="shared" ca="1" si="278"/>
        <v/>
      </c>
      <c r="N1443" s="170" t="str">
        <f t="shared" ca="1" si="279"/>
        <v/>
      </c>
    </row>
    <row r="1444" spans="1:14" x14ac:dyDescent="0.25">
      <c r="A1444" s="15">
        <f t="shared" ca="1" si="282"/>
        <v>0</v>
      </c>
      <c r="B1444" s="16">
        <f t="shared" ca="1" si="282"/>
        <v>0</v>
      </c>
      <c r="C1444" s="127" t="str">
        <f t="shared" ca="1" si="274"/>
        <v/>
      </c>
      <c r="D1444" s="17" t="str">
        <f t="shared" ca="1" si="281"/>
        <v/>
      </c>
      <c r="E1444" s="172" t="str">
        <f t="shared" ca="1" si="275"/>
        <v/>
      </c>
      <c r="F1444" s="130" t="str">
        <f t="shared" ca="1" si="280"/>
        <v/>
      </c>
      <c r="G1444" s="130" t="str">
        <f t="shared" ca="1" si="273"/>
        <v/>
      </c>
      <c r="H1444" s="30"/>
      <c r="I1444" s="30"/>
      <c r="J1444" s="31"/>
      <c r="K1444" s="31" t="str">
        <f t="shared" ca="1" si="276"/>
        <v/>
      </c>
      <c r="L1444" s="168" t="str">
        <f t="shared" ca="1" si="277"/>
        <v/>
      </c>
      <c r="M1444" s="169" t="str">
        <f t="shared" ca="1" si="278"/>
        <v/>
      </c>
      <c r="N1444" s="170" t="str">
        <f t="shared" ca="1" si="279"/>
        <v/>
      </c>
    </row>
    <row r="1445" spans="1:14" x14ac:dyDescent="0.25">
      <c r="A1445" s="15">
        <f t="shared" ca="1" si="282"/>
        <v>0</v>
      </c>
      <c r="B1445" s="16">
        <f t="shared" ca="1" si="282"/>
        <v>0</v>
      </c>
      <c r="C1445" s="127" t="str">
        <f t="shared" ca="1" si="274"/>
        <v/>
      </c>
      <c r="D1445" s="17" t="str">
        <f t="shared" ca="1" si="281"/>
        <v/>
      </c>
      <c r="E1445" s="172" t="str">
        <f t="shared" ca="1" si="275"/>
        <v/>
      </c>
      <c r="F1445" s="130" t="str">
        <f t="shared" ca="1" si="280"/>
        <v/>
      </c>
      <c r="G1445" s="130" t="str">
        <f t="shared" ca="1" si="273"/>
        <v/>
      </c>
      <c r="H1445" s="30"/>
      <c r="I1445" s="30"/>
      <c r="J1445" s="31"/>
      <c r="K1445" s="31" t="str">
        <f t="shared" ca="1" si="276"/>
        <v/>
      </c>
      <c r="L1445" s="168" t="str">
        <f t="shared" ca="1" si="277"/>
        <v/>
      </c>
      <c r="M1445" s="169" t="str">
        <f t="shared" ca="1" si="278"/>
        <v/>
      </c>
      <c r="N1445" s="170" t="str">
        <f t="shared" ca="1" si="279"/>
        <v/>
      </c>
    </row>
    <row r="1446" spans="1:14" x14ac:dyDescent="0.25">
      <c r="A1446" s="15">
        <f t="shared" ca="1" si="282"/>
        <v>0</v>
      </c>
      <c r="B1446" s="16">
        <f t="shared" ca="1" si="282"/>
        <v>0</v>
      </c>
      <c r="C1446" s="127" t="str">
        <f t="shared" ca="1" si="274"/>
        <v/>
      </c>
      <c r="D1446" s="17" t="str">
        <f t="shared" ca="1" si="281"/>
        <v/>
      </c>
      <c r="E1446" s="172" t="str">
        <f t="shared" ca="1" si="275"/>
        <v/>
      </c>
      <c r="F1446" s="130" t="str">
        <f t="shared" ca="1" si="280"/>
        <v/>
      </c>
      <c r="G1446" s="130" t="str">
        <f t="shared" ca="1" si="273"/>
        <v/>
      </c>
      <c r="H1446" s="30"/>
      <c r="I1446" s="30"/>
      <c r="J1446" s="31"/>
      <c r="K1446" s="31" t="str">
        <f t="shared" ca="1" si="276"/>
        <v/>
      </c>
      <c r="L1446" s="168" t="str">
        <f t="shared" ca="1" si="277"/>
        <v/>
      </c>
      <c r="M1446" s="169" t="str">
        <f t="shared" ca="1" si="278"/>
        <v/>
      </c>
      <c r="N1446" s="170" t="str">
        <f t="shared" ca="1" si="279"/>
        <v/>
      </c>
    </row>
    <row r="1447" spans="1:14" x14ac:dyDescent="0.25">
      <c r="A1447" s="15">
        <f t="shared" ref="A1447:B1466" ca="1" si="283">INDIRECT(ADDRESS(ROW(),COLUMN(),1,1,exp_user),TRUE)</f>
        <v>0</v>
      </c>
      <c r="B1447" s="16">
        <f t="shared" ca="1" si="283"/>
        <v>0</v>
      </c>
      <c r="C1447" s="127" t="str">
        <f t="shared" ca="1" si="274"/>
        <v/>
      </c>
      <c r="D1447" s="17" t="str">
        <f t="shared" ca="1" si="281"/>
        <v/>
      </c>
      <c r="E1447" s="172" t="str">
        <f t="shared" ca="1" si="275"/>
        <v/>
      </c>
      <c r="F1447" s="130" t="str">
        <f t="shared" ca="1" si="280"/>
        <v/>
      </c>
      <c r="G1447" s="130" t="str">
        <f t="shared" ca="1" si="273"/>
        <v/>
      </c>
      <c r="H1447" s="30"/>
      <c r="I1447" s="30"/>
      <c r="J1447" s="31"/>
      <c r="K1447" s="31" t="str">
        <f t="shared" ca="1" si="276"/>
        <v/>
      </c>
      <c r="L1447" s="168" t="str">
        <f t="shared" ca="1" si="277"/>
        <v/>
      </c>
      <c r="M1447" s="169" t="str">
        <f t="shared" ca="1" si="278"/>
        <v/>
      </c>
      <c r="N1447" s="170" t="str">
        <f t="shared" ca="1" si="279"/>
        <v/>
      </c>
    </row>
    <row r="1448" spans="1:14" x14ac:dyDescent="0.25">
      <c r="A1448" s="15">
        <f t="shared" ca="1" si="283"/>
        <v>0</v>
      </c>
      <c r="B1448" s="16">
        <f t="shared" ca="1" si="283"/>
        <v>0</v>
      </c>
      <c r="C1448" s="127" t="str">
        <f t="shared" ca="1" si="274"/>
        <v/>
      </c>
      <c r="D1448" s="17" t="str">
        <f t="shared" ca="1" si="281"/>
        <v/>
      </c>
      <c r="E1448" s="172" t="str">
        <f t="shared" ca="1" si="275"/>
        <v/>
      </c>
      <c r="F1448" s="130" t="str">
        <f t="shared" ca="1" si="280"/>
        <v/>
      </c>
      <c r="G1448" s="130" t="str">
        <f t="shared" ca="1" si="273"/>
        <v/>
      </c>
      <c r="H1448" s="30"/>
      <c r="I1448" s="30"/>
      <c r="J1448" s="31"/>
      <c r="K1448" s="31" t="str">
        <f t="shared" ca="1" si="276"/>
        <v/>
      </c>
      <c r="L1448" s="168" t="str">
        <f t="shared" ca="1" si="277"/>
        <v/>
      </c>
      <c r="M1448" s="169" t="str">
        <f t="shared" ca="1" si="278"/>
        <v/>
      </c>
      <c r="N1448" s="170" t="str">
        <f t="shared" ca="1" si="279"/>
        <v/>
      </c>
    </row>
    <row r="1449" spans="1:14" x14ac:dyDescent="0.25">
      <c r="A1449" s="15">
        <f t="shared" ca="1" si="283"/>
        <v>0</v>
      </c>
      <c r="B1449" s="16">
        <f t="shared" ca="1" si="283"/>
        <v>0</v>
      </c>
      <c r="C1449" s="127" t="str">
        <f t="shared" ca="1" si="274"/>
        <v/>
      </c>
      <c r="D1449" s="17" t="str">
        <f t="shared" ca="1" si="281"/>
        <v/>
      </c>
      <c r="E1449" s="172" t="str">
        <f t="shared" ca="1" si="275"/>
        <v/>
      </c>
      <c r="F1449" s="130" t="str">
        <f t="shared" ca="1" si="280"/>
        <v/>
      </c>
      <c r="G1449" s="130" t="str">
        <f t="shared" ca="1" si="273"/>
        <v/>
      </c>
      <c r="H1449" s="30"/>
      <c r="I1449" s="30"/>
      <c r="J1449" s="31"/>
      <c r="K1449" s="31" t="str">
        <f t="shared" ca="1" si="276"/>
        <v/>
      </c>
      <c r="L1449" s="168" t="str">
        <f t="shared" ca="1" si="277"/>
        <v/>
      </c>
      <c r="M1449" s="169" t="str">
        <f t="shared" ca="1" si="278"/>
        <v/>
      </c>
      <c r="N1449" s="170" t="str">
        <f t="shared" ca="1" si="279"/>
        <v/>
      </c>
    </row>
    <row r="1450" spans="1:14" x14ac:dyDescent="0.25">
      <c r="A1450" s="15">
        <f t="shared" ca="1" si="283"/>
        <v>0</v>
      </c>
      <c r="B1450" s="16">
        <f t="shared" ca="1" si="283"/>
        <v>0</v>
      </c>
      <c r="C1450" s="127" t="str">
        <f t="shared" ca="1" si="274"/>
        <v/>
      </c>
      <c r="D1450" s="17" t="str">
        <f t="shared" ca="1" si="281"/>
        <v/>
      </c>
      <c r="E1450" s="172" t="str">
        <f t="shared" ca="1" si="275"/>
        <v/>
      </c>
      <c r="F1450" s="130" t="str">
        <f t="shared" ca="1" si="280"/>
        <v/>
      </c>
      <c r="G1450" s="130" t="str">
        <f t="shared" ca="1" si="273"/>
        <v/>
      </c>
      <c r="H1450" s="30"/>
      <c r="I1450" s="30"/>
      <c r="J1450" s="31"/>
      <c r="K1450" s="31" t="str">
        <f t="shared" ca="1" si="276"/>
        <v/>
      </c>
      <c r="L1450" s="168" t="str">
        <f t="shared" ca="1" si="277"/>
        <v/>
      </c>
      <c r="M1450" s="169" t="str">
        <f t="shared" ca="1" si="278"/>
        <v/>
      </c>
      <c r="N1450" s="170" t="str">
        <f t="shared" ca="1" si="279"/>
        <v/>
      </c>
    </row>
    <row r="1451" spans="1:14" x14ac:dyDescent="0.25">
      <c r="A1451" s="15">
        <f t="shared" ca="1" si="283"/>
        <v>0</v>
      </c>
      <c r="B1451" s="16">
        <f t="shared" ca="1" si="283"/>
        <v>0</v>
      </c>
      <c r="C1451" s="127" t="str">
        <f t="shared" ca="1" si="274"/>
        <v/>
      </c>
      <c r="D1451" s="17" t="str">
        <f t="shared" ca="1" si="281"/>
        <v/>
      </c>
      <c r="E1451" s="172" t="str">
        <f t="shared" ca="1" si="275"/>
        <v/>
      </c>
      <c r="F1451" s="130" t="str">
        <f t="shared" ca="1" si="280"/>
        <v/>
      </c>
      <c r="G1451" s="130" t="str">
        <f t="shared" ca="1" si="273"/>
        <v/>
      </c>
      <c r="H1451" s="30"/>
      <c r="I1451" s="30"/>
      <c r="J1451" s="31"/>
      <c r="K1451" s="31" t="str">
        <f t="shared" ca="1" si="276"/>
        <v/>
      </c>
      <c r="L1451" s="168" t="str">
        <f t="shared" ca="1" si="277"/>
        <v/>
      </c>
      <c r="M1451" s="169" t="str">
        <f t="shared" ca="1" si="278"/>
        <v/>
      </c>
      <c r="N1451" s="170" t="str">
        <f t="shared" ca="1" si="279"/>
        <v/>
      </c>
    </row>
    <row r="1452" spans="1:14" x14ac:dyDescent="0.25">
      <c r="A1452" s="15">
        <f t="shared" ca="1" si="283"/>
        <v>0</v>
      </c>
      <c r="B1452" s="16">
        <f t="shared" ca="1" si="283"/>
        <v>0</v>
      </c>
      <c r="C1452" s="127" t="str">
        <f t="shared" ca="1" si="274"/>
        <v/>
      </c>
      <c r="D1452" s="17" t="str">
        <f t="shared" ca="1" si="281"/>
        <v/>
      </c>
      <c r="E1452" s="172" t="str">
        <f t="shared" ca="1" si="275"/>
        <v/>
      </c>
      <c r="F1452" s="130" t="str">
        <f t="shared" ca="1" si="280"/>
        <v/>
      </c>
      <c r="G1452" s="130" t="str">
        <f t="shared" ca="1" si="273"/>
        <v/>
      </c>
      <c r="H1452" s="30"/>
      <c r="I1452" s="30"/>
      <c r="J1452" s="31"/>
      <c r="K1452" s="31" t="str">
        <f t="shared" ca="1" si="276"/>
        <v/>
      </c>
      <c r="L1452" s="168" t="str">
        <f t="shared" ca="1" si="277"/>
        <v/>
      </c>
      <c r="M1452" s="169" t="str">
        <f t="shared" ca="1" si="278"/>
        <v/>
      </c>
      <c r="N1452" s="170" t="str">
        <f t="shared" ca="1" si="279"/>
        <v/>
      </c>
    </row>
    <row r="1453" spans="1:14" x14ac:dyDescent="0.25">
      <c r="A1453" s="15">
        <f t="shared" ca="1" si="283"/>
        <v>0</v>
      </c>
      <c r="B1453" s="16">
        <f t="shared" ca="1" si="283"/>
        <v>0</v>
      </c>
      <c r="C1453" s="127" t="str">
        <f t="shared" ca="1" si="274"/>
        <v/>
      </c>
      <c r="D1453" s="17" t="str">
        <f t="shared" ca="1" si="281"/>
        <v/>
      </c>
      <c r="E1453" s="172" t="str">
        <f t="shared" ca="1" si="275"/>
        <v/>
      </c>
      <c r="F1453" s="130" t="str">
        <f t="shared" ca="1" si="280"/>
        <v/>
      </c>
      <c r="G1453" s="130" t="str">
        <f t="shared" ca="1" si="273"/>
        <v/>
      </c>
      <c r="H1453" s="30"/>
      <c r="I1453" s="30"/>
      <c r="J1453" s="31"/>
      <c r="K1453" s="31" t="str">
        <f t="shared" ca="1" si="276"/>
        <v/>
      </c>
      <c r="L1453" s="168" t="str">
        <f t="shared" ca="1" si="277"/>
        <v/>
      </c>
      <c r="M1453" s="169" t="str">
        <f t="shared" ca="1" si="278"/>
        <v/>
      </c>
      <c r="N1453" s="170" t="str">
        <f t="shared" ca="1" si="279"/>
        <v/>
      </c>
    </row>
    <row r="1454" spans="1:14" x14ac:dyDescent="0.25">
      <c r="A1454" s="15">
        <f t="shared" ca="1" si="283"/>
        <v>0</v>
      </c>
      <c r="B1454" s="16">
        <f t="shared" ca="1" si="283"/>
        <v>0</v>
      </c>
      <c r="C1454" s="127" t="str">
        <f t="shared" ca="1" si="274"/>
        <v/>
      </c>
      <c r="D1454" s="17" t="str">
        <f t="shared" ca="1" si="281"/>
        <v/>
      </c>
      <c r="E1454" s="172" t="str">
        <f t="shared" ca="1" si="275"/>
        <v/>
      </c>
      <c r="F1454" s="130" t="str">
        <f t="shared" ca="1" si="280"/>
        <v/>
      </c>
      <c r="G1454" s="130" t="str">
        <f t="shared" ca="1" si="273"/>
        <v/>
      </c>
      <c r="H1454" s="30"/>
      <c r="I1454" s="30"/>
      <c r="J1454" s="31"/>
      <c r="K1454" s="31" t="str">
        <f t="shared" ca="1" si="276"/>
        <v/>
      </c>
      <c r="L1454" s="168" t="str">
        <f t="shared" ca="1" si="277"/>
        <v/>
      </c>
      <c r="M1454" s="169" t="str">
        <f t="shared" ca="1" si="278"/>
        <v/>
      </c>
      <c r="N1454" s="170" t="str">
        <f t="shared" ca="1" si="279"/>
        <v/>
      </c>
    </row>
    <row r="1455" spans="1:14" x14ac:dyDescent="0.25">
      <c r="A1455" s="15">
        <f t="shared" ca="1" si="283"/>
        <v>0</v>
      </c>
      <c r="B1455" s="16">
        <f t="shared" ca="1" si="283"/>
        <v>0</v>
      </c>
      <c r="C1455" s="127" t="str">
        <f t="shared" ca="1" si="274"/>
        <v/>
      </c>
      <c r="D1455" s="17" t="str">
        <f t="shared" ca="1" si="281"/>
        <v/>
      </c>
      <c r="E1455" s="172" t="str">
        <f t="shared" ca="1" si="275"/>
        <v/>
      </c>
      <c r="F1455" s="130" t="str">
        <f t="shared" ca="1" si="280"/>
        <v/>
      </c>
      <c r="G1455" s="130" t="str">
        <f t="shared" ca="1" si="273"/>
        <v/>
      </c>
      <c r="H1455" s="30"/>
      <c r="I1455" s="30"/>
      <c r="J1455" s="31"/>
      <c r="K1455" s="31" t="str">
        <f t="shared" ca="1" si="276"/>
        <v/>
      </c>
      <c r="L1455" s="168" t="str">
        <f t="shared" ca="1" si="277"/>
        <v/>
      </c>
      <c r="M1455" s="169" t="str">
        <f t="shared" ca="1" si="278"/>
        <v/>
      </c>
      <c r="N1455" s="170" t="str">
        <f t="shared" ca="1" si="279"/>
        <v/>
      </c>
    </row>
    <row r="1456" spans="1:14" x14ac:dyDescent="0.25">
      <c r="A1456" s="15">
        <f t="shared" ca="1" si="283"/>
        <v>0</v>
      </c>
      <c r="B1456" s="16">
        <f t="shared" ca="1" si="283"/>
        <v>0</v>
      </c>
      <c r="C1456" s="127" t="str">
        <f t="shared" ca="1" si="274"/>
        <v/>
      </c>
      <c r="D1456" s="17" t="str">
        <f t="shared" ca="1" si="281"/>
        <v/>
      </c>
      <c r="E1456" s="172" t="str">
        <f t="shared" ca="1" si="275"/>
        <v/>
      </c>
      <c r="F1456" s="130" t="str">
        <f t="shared" ca="1" si="280"/>
        <v/>
      </c>
      <c r="G1456" s="130" t="str">
        <f t="shared" ca="1" si="273"/>
        <v/>
      </c>
      <c r="H1456" s="30"/>
      <c r="I1456" s="30"/>
      <c r="J1456" s="31"/>
      <c r="K1456" s="31" t="str">
        <f t="shared" ca="1" si="276"/>
        <v/>
      </c>
      <c r="L1456" s="168" t="str">
        <f t="shared" ca="1" si="277"/>
        <v/>
      </c>
      <c r="M1456" s="169" t="str">
        <f t="shared" ca="1" si="278"/>
        <v/>
      </c>
      <c r="N1456" s="170" t="str">
        <f t="shared" ca="1" si="279"/>
        <v/>
      </c>
    </row>
    <row r="1457" spans="1:14" x14ac:dyDescent="0.25">
      <c r="A1457" s="15">
        <f t="shared" ca="1" si="283"/>
        <v>0</v>
      </c>
      <c r="B1457" s="16">
        <f t="shared" ca="1" si="283"/>
        <v>0</v>
      </c>
      <c r="C1457" s="127" t="str">
        <f t="shared" ca="1" si="274"/>
        <v/>
      </c>
      <c r="D1457" s="17" t="str">
        <f t="shared" ca="1" si="281"/>
        <v/>
      </c>
      <c r="E1457" s="172" t="str">
        <f t="shared" ca="1" si="275"/>
        <v/>
      </c>
      <c r="F1457" s="130" t="str">
        <f t="shared" ca="1" si="280"/>
        <v/>
      </c>
      <c r="G1457" s="130" t="str">
        <f t="shared" ca="1" si="273"/>
        <v/>
      </c>
      <c r="H1457" s="30"/>
      <c r="I1457" s="30"/>
      <c r="J1457" s="31"/>
      <c r="K1457" s="31" t="str">
        <f t="shared" ca="1" si="276"/>
        <v/>
      </c>
      <c r="L1457" s="168" t="str">
        <f t="shared" ca="1" si="277"/>
        <v/>
      </c>
      <c r="M1457" s="169" t="str">
        <f t="shared" ca="1" si="278"/>
        <v/>
      </c>
      <c r="N1457" s="170" t="str">
        <f t="shared" ca="1" si="279"/>
        <v/>
      </c>
    </row>
    <row r="1458" spans="1:14" x14ac:dyDescent="0.25">
      <c r="A1458" s="15">
        <f t="shared" ca="1" si="283"/>
        <v>0</v>
      </c>
      <c r="B1458" s="16">
        <f t="shared" ca="1" si="283"/>
        <v>0</v>
      </c>
      <c r="C1458" s="127" t="str">
        <f t="shared" ca="1" si="274"/>
        <v/>
      </c>
      <c r="D1458" s="17" t="str">
        <f t="shared" ca="1" si="281"/>
        <v/>
      </c>
      <c r="E1458" s="172" t="str">
        <f t="shared" ca="1" si="275"/>
        <v/>
      </c>
      <c r="F1458" s="130" t="str">
        <f t="shared" ca="1" si="280"/>
        <v/>
      </c>
      <c r="G1458" s="130" t="str">
        <f t="shared" ca="1" si="273"/>
        <v/>
      </c>
      <c r="H1458" s="30"/>
      <c r="I1458" s="30"/>
      <c r="J1458" s="31"/>
      <c r="K1458" s="31" t="str">
        <f t="shared" ca="1" si="276"/>
        <v/>
      </c>
      <c r="L1458" s="168" t="str">
        <f t="shared" ca="1" si="277"/>
        <v/>
      </c>
      <c r="M1458" s="169" t="str">
        <f t="shared" ca="1" si="278"/>
        <v/>
      </c>
      <c r="N1458" s="170" t="str">
        <f t="shared" ca="1" si="279"/>
        <v/>
      </c>
    </row>
    <row r="1459" spans="1:14" x14ac:dyDescent="0.25">
      <c r="A1459" s="15">
        <f t="shared" ca="1" si="283"/>
        <v>0</v>
      </c>
      <c r="B1459" s="16">
        <f t="shared" ca="1" si="283"/>
        <v>0</v>
      </c>
      <c r="C1459" s="127" t="str">
        <f t="shared" ca="1" si="274"/>
        <v/>
      </c>
      <c r="D1459" s="17" t="str">
        <f t="shared" ca="1" si="281"/>
        <v/>
      </c>
      <c r="E1459" s="172" t="str">
        <f t="shared" ca="1" si="275"/>
        <v/>
      </c>
      <c r="F1459" s="130" t="str">
        <f t="shared" ca="1" si="280"/>
        <v/>
      </c>
      <c r="G1459" s="130" t="str">
        <f t="shared" ca="1" si="273"/>
        <v/>
      </c>
      <c r="H1459" s="30"/>
      <c r="I1459" s="30"/>
      <c r="J1459" s="31"/>
      <c r="K1459" s="31" t="str">
        <f t="shared" ca="1" si="276"/>
        <v/>
      </c>
      <c r="L1459" s="168" t="str">
        <f t="shared" ca="1" si="277"/>
        <v/>
      </c>
      <c r="M1459" s="169" t="str">
        <f t="shared" ca="1" si="278"/>
        <v/>
      </c>
      <c r="N1459" s="170" t="str">
        <f t="shared" ca="1" si="279"/>
        <v/>
      </c>
    </row>
    <row r="1460" spans="1:14" x14ac:dyDescent="0.25">
      <c r="A1460" s="15">
        <f t="shared" ca="1" si="283"/>
        <v>0</v>
      </c>
      <c r="B1460" s="16">
        <f t="shared" ca="1" si="283"/>
        <v>0</v>
      </c>
      <c r="C1460" s="127" t="str">
        <f t="shared" ca="1" si="274"/>
        <v/>
      </c>
      <c r="D1460" s="17" t="str">
        <f t="shared" ca="1" si="281"/>
        <v/>
      </c>
      <c r="E1460" s="172" t="str">
        <f t="shared" ca="1" si="275"/>
        <v/>
      </c>
      <c r="F1460" s="130" t="str">
        <f t="shared" ca="1" si="280"/>
        <v/>
      </c>
      <c r="G1460" s="130" t="str">
        <f t="shared" ca="1" si="273"/>
        <v/>
      </c>
      <c r="H1460" s="30"/>
      <c r="I1460" s="30"/>
      <c r="J1460" s="31"/>
      <c r="K1460" s="31" t="str">
        <f t="shared" ca="1" si="276"/>
        <v/>
      </c>
      <c r="L1460" s="168" t="str">
        <f t="shared" ca="1" si="277"/>
        <v/>
      </c>
      <c r="M1460" s="169" t="str">
        <f t="shared" ca="1" si="278"/>
        <v/>
      </c>
      <c r="N1460" s="170" t="str">
        <f t="shared" ca="1" si="279"/>
        <v/>
      </c>
    </row>
    <row r="1461" spans="1:14" x14ac:dyDescent="0.25">
      <c r="A1461" s="15">
        <f t="shared" ca="1" si="283"/>
        <v>0</v>
      </c>
      <c r="B1461" s="16">
        <f t="shared" ca="1" si="283"/>
        <v>0</v>
      </c>
      <c r="C1461" s="127" t="str">
        <f t="shared" ca="1" si="274"/>
        <v/>
      </c>
      <c r="D1461" s="17" t="str">
        <f t="shared" ca="1" si="281"/>
        <v/>
      </c>
      <c r="E1461" s="172" t="str">
        <f t="shared" ca="1" si="275"/>
        <v/>
      </c>
      <c r="F1461" s="130" t="str">
        <f t="shared" ca="1" si="280"/>
        <v/>
      </c>
      <c r="G1461" s="130" t="str">
        <f t="shared" ca="1" si="273"/>
        <v/>
      </c>
      <c r="H1461" s="30"/>
      <c r="I1461" s="30"/>
      <c r="J1461" s="31"/>
      <c r="K1461" s="31" t="str">
        <f t="shared" ca="1" si="276"/>
        <v/>
      </c>
      <c r="L1461" s="168" t="str">
        <f t="shared" ca="1" si="277"/>
        <v/>
      </c>
      <c r="M1461" s="169" t="str">
        <f t="shared" ca="1" si="278"/>
        <v/>
      </c>
      <c r="N1461" s="170" t="str">
        <f t="shared" ca="1" si="279"/>
        <v/>
      </c>
    </row>
    <row r="1462" spans="1:14" x14ac:dyDescent="0.25">
      <c r="A1462" s="15">
        <f t="shared" ca="1" si="283"/>
        <v>0</v>
      </c>
      <c r="B1462" s="16">
        <f t="shared" ca="1" si="283"/>
        <v>0</v>
      </c>
      <c r="C1462" s="127" t="str">
        <f t="shared" ca="1" si="274"/>
        <v/>
      </c>
      <c r="D1462" s="17" t="str">
        <f t="shared" ca="1" si="281"/>
        <v/>
      </c>
      <c r="E1462" s="172" t="str">
        <f t="shared" ca="1" si="275"/>
        <v/>
      </c>
      <c r="F1462" s="130" t="str">
        <f t="shared" ca="1" si="280"/>
        <v/>
      </c>
      <c r="G1462" s="130" t="str">
        <f t="shared" ca="1" si="273"/>
        <v/>
      </c>
      <c r="H1462" s="30"/>
      <c r="I1462" s="30"/>
      <c r="J1462" s="31"/>
      <c r="K1462" s="31" t="str">
        <f t="shared" ca="1" si="276"/>
        <v/>
      </c>
      <c r="L1462" s="168" t="str">
        <f t="shared" ca="1" si="277"/>
        <v/>
      </c>
      <c r="M1462" s="169" t="str">
        <f t="shared" ca="1" si="278"/>
        <v/>
      </c>
      <c r="N1462" s="170" t="str">
        <f t="shared" ca="1" si="279"/>
        <v/>
      </c>
    </row>
    <row r="1463" spans="1:14" x14ac:dyDescent="0.25">
      <c r="A1463" s="15">
        <f t="shared" ca="1" si="283"/>
        <v>0</v>
      </c>
      <c r="B1463" s="16">
        <f t="shared" ca="1" si="283"/>
        <v>0</v>
      </c>
      <c r="C1463" s="127" t="str">
        <f t="shared" ca="1" si="274"/>
        <v/>
      </c>
      <c r="D1463" s="17" t="str">
        <f t="shared" ca="1" si="281"/>
        <v/>
      </c>
      <c r="E1463" s="172" t="str">
        <f t="shared" ca="1" si="275"/>
        <v/>
      </c>
      <c r="F1463" s="130" t="str">
        <f t="shared" ca="1" si="280"/>
        <v/>
      </c>
      <c r="G1463" s="130" t="str">
        <f t="shared" ca="1" si="273"/>
        <v/>
      </c>
      <c r="H1463" s="30"/>
      <c r="I1463" s="30"/>
      <c r="J1463" s="31"/>
      <c r="K1463" s="31" t="str">
        <f t="shared" ca="1" si="276"/>
        <v/>
      </c>
      <c r="L1463" s="168" t="str">
        <f t="shared" ca="1" si="277"/>
        <v/>
      </c>
      <c r="M1463" s="169" t="str">
        <f t="shared" ca="1" si="278"/>
        <v/>
      </c>
      <c r="N1463" s="170" t="str">
        <f t="shared" ca="1" si="279"/>
        <v/>
      </c>
    </row>
    <row r="1464" spans="1:14" x14ac:dyDescent="0.25">
      <c r="A1464" s="15">
        <f t="shared" ca="1" si="283"/>
        <v>0</v>
      </c>
      <c r="B1464" s="16">
        <f t="shared" ca="1" si="283"/>
        <v>0</v>
      </c>
      <c r="C1464" s="127" t="str">
        <f t="shared" ca="1" si="274"/>
        <v/>
      </c>
      <c r="D1464" s="17" t="str">
        <f t="shared" ca="1" si="281"/>
        <v/>
      </c>
      <c r="E1464" s="172" t="str">
        <f t="shared" ca="1" si="275"/>
        <v/>
      </c>
      <c r="F1464" s="130" t="str">
        <f t="shared" ca="1" si="280"/>
        <v/>
      </c>
      <c r="G1464" s="130" t="str">
        <f t="shared" ca="1" si="273"/>
        <v/>
      </c>
      <c r="H1464" s="30"/>
      <c r="I1464" s="30"/>
      <c r="J1464" s="31"/>
      <c r="K1464" s="31" t="str">
        <f t="shared" ca="1" si="276"/>
        <v/>
      </c>
      <c r="L1464" s="168" t="str">
        <f t="shared" ca="1" si="277"/>
        <v/>
      </c>
      <c r="M1464" s="169" t="str">
        <f t="shared" ca="1" si="278"/>
        <v/>
      </c>
      <c r="N1464" s="170" t="str">
        <f t="shared" ca="1" si="279"/>
        <v/>
      </c>
    </row>
    <row r="1465" spans="1:14" x14ac:dyDescent="0.25">
      <c r="A1465" s="15">
        <f t="shared" ca="1" si="283"/>
        <v>0</v>
      </c>
      <c r="B1465" s="16">
        <f t="shared" ca="1" si="283"/>
        <v>0</v>
      </c>
      <c r="C1465" s="127" t="str">
        <f t="shared" ca="1" si="274"/>
        <v/>
      </c>
      <c r="D1465" s="17" t="str">
        <f t="shared" ca="1" si="281"/>
        <v/>
      </c>
      <c r="E1465" s="172" t="str">
        <f t="shared" ca="1" si="275"/>
        <v/>
      </c>
      <c r="F1465" s="130" t="str">
        <f t="shared" ca="1" si="280"/>
        <v/>
      </c>
      <c r="G1465" s="130" t="str">
        <f t="shared" ca="1" si="273"/>
        <v/>
      </c>
      <c r="H1465" s="30"/>
      <c r="I1465" s="30"/>
      <c r="J1465" s="31"/>
      <c r="K1465" s="31" t="str">
        <f t="shared" ca="1" si="276"/>
        <v/>
      </c>
      <c r="L1465" s="168" t="str">
        <f t="shared" ca="1" si="277"/>
        <v/>
      </c>
      <c r="M1465" s="169" t="str">
        <f t="shared" ca="1" si="278"/>
        <v/>
      </c>
      <c r="N1465" s="170" t="str">
        <f t="shared" ca="1" si="279"/>
        <v/>
      </c>
    </row>
    <row r="1466" spans="1:14" x14ac:dyDescent="0.25">
      <c r="A1466" s="15">
        <f t="shared" ca="1" si="283"/>
        <v>0</v>
      </c>
      <c r="B1466" s="16">
        <f t="shared" ca="1" si="283"/>
        <v>0</v>
      </c>
      <c r="C1466" s="127" t="str">
        <f t="shared" ca="1" si="274"/>
        <v/>
      </c>
      <c r="D1466" s="17" t="str">
        <f t="shared" ca="1" si="281"/>
        <v/>
      </c>
      <c r="E1466" s="172" t="str">
        <f t="shared" ca="1" si="275"/>
        <v/>
      </c>
      <c r="F1466" s="130" t="str">
        <f t="shared" ca="1" si="280"/>
        <v/>
      </c>
      <c r="G1466" s="130" t="str">
        <f t="shared" ca="1" si="273"/>
        <v/>
      </c>
      <c r="H1466" s="30"/>
      <c r="I1466" s="30"/>
      <c r="J1466" s="31"/>
      <c r="K1466" s="31" t="str">
        <f t="shared" ca="1" si="276"/>
        <v/>
      </c>
      <c r="L1466" s="168" t="str">
        <f t="shared" ca="1" si="277"/>
        <v/>
      </c>
      <c r="M1466" s="169" t="str">
        <f t="shared" ca="1" si="278"/>
        <v/>
      </c>
      <c r="N1466" s="170" t="str">
        <f t="shared" ca="1" si="279"/>
        <v/>
      </c>
    </row>
    <row r="1467" spans="1:14" x14ac:dyDescent="0.25">
      <c r="A1467" s="15">
        <f t="shared" ref="A1467:B1486" ca="1" si="284">INDIRECT(ADDRESS(ROW(),COLUMN(),1,1,exp_user),TRUE)</f>
        <v>0</v>
      </c>
      <c r="B1467" s="16">
        <f t="shared" ca="1" si="284"/>
        <v>0</v>
      </c>
      <c r="C1467" s="127" t="str">
        <f t="shared" ca="1" si="274"/>
        <v/>
      </c>
      <c r="D1467" s="17" t="str">
        <f t="shared" ca="1" si="281"/>
        <v/>
      </c>
      <c r="E1467" s="172" t="str">
        <f t="shared" ca="1" si="275"/>
        <v/>
      </c>
      <c r="F1467" s="130" t="str">
        <f t="shared" ca="1" si="280"/>
        <v/>
      </c>
      <c r="G1467" s="130" t="str">
        <f t="shared" ca="1" si="273"/>
        <v/>
      </c>
      <c r="H1467" s="30"/>
      <c r="I1467" s="30"/>
      <c r="J1467" s="31"/>
      <c r="K1467" s="31" t="str">
        <f t="shared" ca="1" si="276"/>
        <v/>
      </c>
      <c r="L1467" s="168" t="str">
        <f t="shared" ca="1" si="277"/>
        <v/>
      </c>
      <c r="M1467" s="169" t="str">
        <f t="shared" ca="1" si="278"/>
        <v/>
      </c>
      <c r="N1467" s="170" t="str">
        <f t="shared" ca="1" si="279"/>
        <v/>
      </c>
    </row>
    <row r="1468" spans="1:14" x14ac:dyDescent="0.25">
      <c r="A1468" s="15">
        <f t="shared" ca="1" si="284"/>
        <v>0</v>
      </c>
      <c r="B1468" s="16">
        <f t="shared" ca="1" si="284"/>
        <v>0</v>
      </c>
      <c r="C1468" s="127" t="str">
        <f t="shared" ca="1" si="274"/>
        <v/>
      </c>
      <c r="D1468" s="17" t="str">
        <f t="shared" ca="1" si="281"/>
        <v/>
      </c>
      <c r="E1468" s="172" t="str">
        <f t="shared" ca="1" si="275"/>
        <v/>
      </c>
      <c r="F1468" s="130" t="str">
        <f t="shared" ca="1" si="280"/>
        <v/>
      </c>
      <c r="G1468" s="130" t="str">
        <f t="shared" ca="1" si="273"/>
        <v/>
      </c>
      <c r="H1468" s="30"/>
      <c r="I1468" s="30"/>
      <c r="J1468" s="31"/>
      <c r="K1468" s="31" t="str">
        <f t="shared" ca="1" si="276"/>
        <v/>
      </c>
      <c r="L1468" s="168" t="str">
        <f t="shared" ca="1" si="277"/>
        <v/>
      </c>
      <c r="M1468" s="169" t="str">
        <f t="shared" ca="1" si="278"/>
        <v/>
      </c>
      <c r="N1468" s="170" t="str">
        <f t="shared" ca="1" si="279"/>
        <v/>
      </c>
    </row>
    <row r="1469" spans="1:14" x14ac:dyDescent="0.25">
      <c r="A1469" s="15">
        <f t="shared" ca="1" si="284"/>
        <v>0</v>
      </c>
      <c r="B1469" s="16">
        <f t="shared" ca="1" si="284"/>
        <v>0</v>
      </c>
      <c r="C1469" s="127" t="str">
        <f t="shared" ca="1" si="274"/>
        <v/>
      </c>
      <c r="D1469" s="17" t="str">
        <f t="shared" ca="1" si="281"/>
        <v/>
      </c>
      <c r="E1469" s="172" t="str">
        <f t="shared" ca="1" si="275"/>
        <v/>
      </c>
      <c r="F1469" s="130" t="str">
        <f t="shared" ca="1" si="280"/>
        <v/>
      </c>
      <c r="G1469" s="130" t="str">
        <f t="shared" ca="1" si="273"/>
        <v/>
      </c>
      <c r="H1469" s="30"/>
      <c r="I1469" s="30"/>
      <c r="J1469" s="31"/>
      <c r="K1469" s="31" t="str">
        <f t="shared" ca="1" si="276"/>
        <v/>
      </c>
      <c r="L1469" s="168" t="str">
        <f t="shared" ca="1" si="277"/>
        <v/>
      </c>
      <c r="M1469" s="169" t="str">
        <f t="shared" ca="1" si="278"/>
        <v/>
      </c>
      <c r="N1469" s="170" t="str">
        <f t="shared" ca="1" si="279"/>
        <v/>
      </c>
    </row>
    <row r="1470" spans="1:14" x14ac:dyDescent="0.25">
      <c r="A1470" s="15">
        <f t="shared" ca="1" si="284"/>
        <v>0</v>
      </c>
      <c r="B1470" s="16">
        <f t="shared" ca="1" si="284"/>
        <v>0</v>
      </c>
      <c r="C1470" s="127" t="str">
        <f t="shared" ca="1" si="274"/>
        <v/>
      </c>
      <c r="D1470" s="17" t="str">
        <f t="shared" ca="1" si="281"/>
        <v/>
      </c>
      <c r="E1470" s="172" t="str">
        <f t="shared" ca="1" si="275"/>
        <v/>
      </c>
      <c r="F1470" s="130" t="str">
        <f t="shared" ca="1" si="280"/>
        <v/>
      </c>
      <c r="G1470" s="130" t="str">
        <f t="shared" ca="1" si="273"/>
        <v/>
      </c>
      <c r="H1470" s="30"/>
      <c r="I1470" s="30"/>
      <c r="J1470" s="31"/>
      <c r="K1470" s="31" t="str">
        <f t="shared" ca="1" si="276"/>
        <v/>
      </c>
      <c r="L1470" s="168" t="str">
        <f t="shared" ca="1" si="277"/>
        <v/>
      </c>
      <c r="M1470" s="169" t="str">
        <f t="shared" ca="1" si="278"/>
        <v/>
      </c>
      <c r="N1470" s="170" t="str">
        <f t="shared" ca="1" si="279"/>
        <v/>
      </c>
    </row>
    <row r="1471" spans="1:14" x14ac:dyDescent="0.25">
      <c r="A1471" s="15">
        <f t="shared" ca="1" si="284"/>
        <v>0</v>
      </c>
      <c r="B1471" s="16">
        <f t="shared" ca="1" si="284"/>
        <v>0</v>
      </c>
      <c r="C1471" s="127" t="str">
        <f t="shared" ca="1" si="274"/>
        <v/>
      </c>
      <c r="D1471" s="17" t="str">
        <f t="shared" ca="1" si="281"/>
        <v/>
      </c>
      <c r="E1471" s="172" t="str">
        <f t="shared" ca="1" si="275"/>
        <v/>
      </c>
      <c r="F1471" s="130" t="str">
        <f t="shared" ca="1" si="280"/>
        <v/>
      </c>
      <c r="G1471" s="130" t="str">
        <f t="shared" ca="1" si="273"/>
        <v/>
      </c>
      <c r="H1471" s="30"/>
      <c r="I1471" s="30"/>
      <c r="J1471" s="31"/>
      <c r="K1471" s="31" t="str">
        <f t="shared" ca="1" si="276"/>
        <v/>
      </c>
      <c r="L1471" s="168" t="str">
        <f t="shared" ca="1" si="277"/>
        <v/>
      </c>
      <c r="M1471" s="169" t="str">
        <f t="shared" ca="1" si="278"/>
        <v/>
      </c>
      <c r="N1471" s="170" t="str">
        <f t="shared" ca="1" si="279"/>
        <v/>
      </c>
    </row>
    <row r="1472" spans="1:14" x14ac:dyDescent="0.25">
      <c r="A1472" s="15">
        <f t="shared" ca="1" si="284"/>
        <v>0</v>
      </c>
      <c r="B1472" s="16">
        <f t="shared" ca="1" si="284"/>
        <v>0</v>
      </c>
      <c r="C1472" s="127" t="str">
        <f t="shared" ca="1" si="274"/>
        <v/>
      </c>
      <c r="D1472" s="17" t="str">
        <f t="shared" ca="1" si="281"/>
        <v/>
      </c>
      <c r="E1472" s="172" t="str">
        <f t="shared" ca="1" si="275"/>
        <v/>
      </c>
      <c r="F1472" s="130" t="str">
        <f t="shared" ca="1" si="280"/>
        <v/>
      </c>
      <c r="G1472" s="130" t="str">
        <f t="shared" ca="1" si="273"/>
        <v/>
      </c>
      <c r="H1472" s="30"/>
      <c r="I1472" s="30"/>
      <c r="J1472" s="31"/>
      <c r="K1472" s="31" t="str">
        <f t="shared" ca="1" si="276"/>
        <v/>
      </c>
      <c r="L1472" s="168" t="str">
        <f t="shared" ca="1" si="277"/>
        <v/>
      </c>
      <c r="M1472" s="169" t="str">
        <f t="shared" ca="1" si="278"/>
        <v/>
      </c>
      <c r="N1472" s="170" t="str">
        <f t="shared" ca="1" si="279"/>
        <v/>
      </c>
    </row>
    <row r="1473" spans="1:14" x14ac:dyDescent="0.25">
      <c r="A1473" s="15">
        <f t="shared" ca="1" si="284"/>
        <v>0</v>
      </c>
      <c r="B1473" s="16">
        <f t="shared" ca="1" si="284"/>
        <v>0</v>
      </c>
      <c r="C1473" s="127" t="str">
        <f t="shared" ca="1" si="274"/>
        <v/>
      </c>
      <c r="D1473" s="17" t="str">
        <f t="shared" ca="1" si="281"/>
        <v/>
      </c>
      <c r="E1473" s="172" t="str">
        <f t="shared" ca="1" si="275"/>
        <v/>
      </c>
      <c r="F1473" s="130" t="str">
        <f t="shared" ca="1" si="280"/>
        <v/>
      </c>
      <c r="G1473" s="130" t="str">
        <f t="shared" ca="1" si="273"/>
        <v/>
      </c>
      <c r="H1473" s="30"/>
      <c r="I1473" s="30"/>
      <c r="J1473" s="31"/>
      <c r="K1473" s="31" t="str">
        <f t="shared" ca="1" si="276"/>
        <v/>
      </c>
      <c r="L1473" s="168" t="str">
        <f t="shared" ca="1" si="277"/>
        <v/>
      </c>
      <c r="M1473" s="169" t="str">
        <f t="shared" ca="1" si="278"/>
        <v/>
      </c>
      <c r="N1473" s="170" t="str">
        <f t="shared" ca="1" si="279"/>
        <v/>
      </c>
    </row>
    <row r="1474" spans="1:14" x14ac:dyDescent="0.25">
      <c r="A1474" s="15">
        <f t="shared" ca="1" si="284"/>
        <v>0</v>
      </c>
      <c r="B1474" s="16">
        <f t="shared" ca="1" si="284"/>
        <v>0</v>
      </c>
      <c r="C1474" s="127" t="str">
        <f t="shared" ca="1" si="274"/>
        <v/>
      </c>
      <c r="D1474" s="17" t="str">
        <f t="shared" ca="1" si="281"/>
        <v/>
      </c>
      <c r="E1474" s="172" t="str">
        <f t="shared" ca="1" si="275"/>
        <v/>
      </c>
      <c r="F1474" s="130" t="str">
        <f t="shared" ca="1" si="280"/>
        <v/>
      </c>
      <c r="G1474" s="130" t="str">
        <f t="shared" ca="1" si="273"/>
        <v/>
      </c>
      <c r="H1474" s="30"/>
      <c r="I1474" s="30"/>
      <c r="J1474" s="31"/>
      <c r="K1474" s="31" t="str">
        <f t="shared" ca="1" si="276"/>
        <v/>
      </c>
      <c r="L1474" s="168" t="str">
        <f t="shared" ca="1" si="277"/>
        <v/>
      </c>
      <c r="M1474" s="169" t="str">
        <f t="shared" ca="1" si="278"/>
        <v/>
      </c>
      <c r="N1474" s="170" t="str">
        <f t="shared" ca="1" si="279"/>
        <v/>
      </c>
    </row>
    <row r="1475" spans="1:14" x14ac:dyDescent="0.25">
      <c r="A1475" s="15">
        <f t="shared" ca="1" si="284"/>
        <v>0</v>
      </c>
      <c r="B1475" s="16">
        <f t="shared" ca="1" si="284"/>
        <v>0</v>
      </c>
      <c r="C1475" s="127" t="str">
        <f t="shared" ca="1" si="274"/>
        <v/>
      </c>
      <c r="D1475" s="17" t="str">
        <f t="shared" ca="1" si="281"/>
        <v/>
      </c>
      <c r="E1475" s="172" t="str">
        <f t="shared" ca="1" si="275"/>
        <v/>
      </c>
      <c r="F1475" s="130" t="str">
        <f t="shared" ca="1" si="280"/>
        <v/>
      </c>
      <c r="G1475" s="130" t="str">
        <f t="shared" ca="1" si="273"/>
        <v/>
      </c>
      <c r="H1475" s="30"/>
      <c r="I1475" s="30"/>
      <c r="J1475" s="31"/>
      <c r="K1475" s="31" t="str">
        <f t="shared" ca="1" si="276"/>
        <v/>
      </c>
      <c r="L1475" s="168" t="str">
        <f t="shared" ca="1" si="277"/>
        <v/>
      </c>
      <c r="M1475" s="169" t="str">
        <f t="shared" ca="1" si="278"/>
        <v/>
      </c>
      <c r="N1475" s="170" t="str">
        <f t="shared" ca="1" si="279"/>
        <v/>
      </c>
    </row>
    <row r="1476" spans="1:14" x14ac:dyDescent="0.25">
      <c r="A1476" s="15">
        <f t="shared" ca="1" si="284"/>
        <v>0</v>
      </c>
      <c r="B1476" s="16">
        <f t="shared" ca="1" si="284"/>
        <v>0</v>
      </c>
      <c r="C1476" s="127" t="str">
        <f t="shared" ca="1" si="274"/>
        <v/>
      </c>
      <c r="D1476" s="17" t="str">
        <f t="shared" ca="1" si="281"/>
        <v/>
      </c>
      <c r="E1476" s="172" t="str">
        <f t="shared" ca="1" si="275"/>
        <v/>
      </c>
      <c r="F1476" s="130" t="str">
        <f t="shared" ca="1" si="280"/>
        <v/>
      </c>
      <c r="G1476" s="130" t="str">
        <f t="shared" ca="1" si="273"/>
        <v/>
      </c>
      <c r="H1476" s="30"/>
      <c r="I1476" s="30"/>
      <c r="J1476" s="31"/>
      <c r="K1476" s="31" t="str">
        <f t="shared" ca="1" si="276"/>
        <v/>
      </c>
      <c r="L1476" s="168" t="str">
        <f t="shared" ca="1" si="277"/>
        <v/>
      </c>
      <c r="M1476" s="169" t="str">
        <f t="shared" ca="1" si="278"/>
        <v/>
      </c>
      <c r="N1476" s="170" t="str">
        <f t="shared" ca="1" si="279"/>
        <v/>
      </c>
    </row>
    <row r="1477" spans="1:14" x14ac:dyDescent="0.25">
      <c r="A1477" s="15">
        <f t="shared" ca="1" si="284"/>
        <v>0</v>
      </c>
      <c r="B1477" s="16">
        <f t="shared" ca="1" si="284"/>
        <v>0</v>
      </c>
      <c r="C1477" s="127" t="str">
        <f t="shared" ca="1" si="274"/>
        <v/>
      </c>
      <c r="D1477" s="17" t="str">
        <f t="shared" ca="1" si="281"/>
        <v/>
      </c>
      <c r="E1477" s="172" t="str">
        <f t="shared" ca="1" si="275"/>
        <v/>
      </c>
      <c r="F1477" s="130" t="str">
        <f t="shared" ca="1" si="280"/>
        <v/>
      </c>
      <c r="G1477" s="130" t="str">
        <f t="shared" ca="1" si="273"/>
        <v/>
      </c>
      <c r="H1477" s="30"/>
      <c r="I1477" s="30"/>
      <c r="J1477" s="31"/>
      <c r="K1477" s="31" t="str">
        <f t="shared" ca="1" si="276"/>
        <v/>
      </c>
      <c r="L1477" s="168" t="str">
        <f t="shared" ca="1" si="277"/>
        <v/>
      </c>
      <c r="M1477" s="169" t="str">
        <f t="shared" ca="1" si="278"/>
        <v/>
      </c>
      <c r="N1477" s="170" t="str">
        <f t="shared" ca="1" si="279"/>
        <v/>
      </c>
    </row>
    <row r="1478" spans="1:14" x14ac:dyDescent="0.25">
      <c r="A1478" s="15">
        <f t="shared" ca="1" si="284"/>
        <v>0</v>
      </c>
      <c r="B1478" s="16">
        <f t="shared" ca="1" si="284"/>
        <v>0</v>
      </c>
      <c r="C1478" s="127" t="str">
        <f t="shared" ca="1" si="274"/>
        <v/>
      </c>
      <c r="D1478" s="17" t="str">
        <f t="shared" ca="1" si="281"/>
        <v/>
      </c>
      <c r="E1478" s="172" t="str">
        <f t="shared" ca="1" si="275"/>
        <v/>
      </c>
      <c r="F1478" s="130" t="str">
        <f t="shared" ca="1" si="280"/>
        <v/>
      </c>
      <c r="G1478" s="130" t="str">
        <f t="shared" ref="G1478:G1499" ca="1" si="285">IF(A1478&lt;&gt;0,CONCATENATE(A1478,IF(B1478=0,"",B1478)),"")</f>
        <v/>
      </c>
      <c r="H1478" s="30"/>
      <c r="I1478" s="30"/>
      <c r="J1478" s="31"/>
      <c r="K1478" s="31" t="str">
        <f t="shared" ca="1" si="276"/>
        <v/>
      </c>
      <c r="L1478" s="168" t="str">
        <f t="shared" ca="1" si="277"/>
        <v/>
      </c>
      <c r="M1478" s="169" t="str">
        <f t="shared" ca="1" si="278"/>
        <v/>
      </c>
      <c r="N1478" s="170" t="str">
        <f t="shared" ca="1" si="279"/>
        <v/>
      </c>
    </row>
    <row r="1479" spans="1:14" x14ac:dyDescent="0.25">
      <c r="A1479" s="15">
        <f t="shared" ca="1" si="284"/>
        <v>0</v>
      </c>
      <c r="B1479" s="16">
        <f t="shared" ca="1" si="284"/>
        <v>0</v>
      </c>
      <c r="C1479" s="127" t="str">
        <f t="shared" ref="C1479:C1499" ca="1" si="286">IF(A1479=0,"",IF(H1479&lt;&gt;"",H1479,IF(K1479=not,not,IF(L1479=not,not,IF(AND(M1479&lt;&gt;0,M1479&lt;&gt;"",M1479&lt;&gt;not),IF(NOT(ISERROR(FIND("/",M1479,1))),LEFT(M1479,FIND("/",M1479,1)-1),M1479),IF(NOT(ISERROR(FIND("/",N1479,1))),LEFT(N1479,FIND("/",N1479,1)-1),N1479))))))</f>
        <v/>
      </c>
      <c r="D1479" s="17" t="str">
        <f t="shared" ca="1" si="281"/>
        <v/>
      </c>
      <c r="E1479" s="172" t="str">
        <f t="shared" ref="E1479:E1499" ca="1" si="287">IF(AND(C1479&lt;&gt;"",C1479&lt;&gt;not,C1479&lt;&gt;0),HYPERLINK(CONCATENATE(link4x0,IFERROR(VLOOKUP(C1479,Entity,2,FALSE),""),link_Entity,LOWER(C1479),".htm"),"&gt;&gt;"),"")</f>
        <v/>
      </c>
      <c r="F1479" s="130" t="str">
        <f t="shared" ca="1" si="280"/>
        <v/>
      </c>
      <c r="G1479" s="130" t="str">
        <f t="shared" ca="1" si="285"/>
        <v/>
      </c>
      <c r="H1479" s="30"/>
      <c r="I1479" s="30"/>
      <c r="J1479" s="31"/>
      <c r="K1479" s="31" t="str">
        <f t="shared" ref="K1479:K1499" ca="1" si="288">IF(AND(K1478=not,A1479=A1478),not,IF(J1479=not,not,""))</f>
        <v/>
      </c>
      <c r="L1479" s="168" t="str">
        <f t="shared" ref="L1479:L1499" ca="1" si="289">IFERROR(VLOOKUP(A1479,exp_pre_sel,HLOOKUP(pre_sel_cat,exp_pre_sel,2,FALSE),FALSE),"")</f>
        <v/>
      </c>
      <c r="M1479" s="169" t="str">
        <f t="shared" ref="M1479:M1499" ca="1" si="290">IFERROR(CONCATENATE(VLOOKUP($G1479,Export_DRS,4,FALSE),IF(VLOOKUP($G1479,Export_DRS,5,FALSE)&lt;&gt;"",CONCATENATE("/",VLOOKUP($G1479,Export_DRS,5,FALSE)),"")),IF(AND(Export_DRS_andSub=yes,$A1479=$A1478),IF(M1478=0,VLOOKUP(A1479,A:N,10,FALSE),M1478),""))</f>
        <v/>
      </c>
      <c r="N1479" s="170" t="str">
        <f t="shared" ref="N1479:N1499" ca="1" si="291">IFERROR(CONCATENATE(VLOOKUP($G1479,Export_AIA,4,FALSE),IF(VLOOKUP($G1479,Export_AIA,5,FALSE)&lt;&gt;"",CONCATENATE("/",VLOOKUP($G1479,Export_AIA,5,FALSE)),"")),IF(AND(Export_AIA_andSub=yes,$A1479=$A1478),IF(N1478=0,VLOOKUP(A1479,A:N,10,FALSE),N1478),""))</f>
        <v/>
      </c>
    </row>
    <row r="1480" spans="1:14" x14ac:dyDescent="0.25">
      <c r="A1480" s="15">
        <f t="shared" ca="1" si="284"/>
        <v>0</v>
      </c>
      <c r="B1480" s="16">
        <f t="shared" ca="1" si="284"/>
        <v>0</v>
      </c>
      <c r="C1480" s="127" t="str">
        <f t="shared" ca="1" si="286"/>
        <v/>
      </c>
      <c r="D1480" s="17" t="str">
        <f t="shared" ca="1" si="281"/>
        <v/>
      </c>
      <c r="E1480" s="172" t="str">
        <f t="shared" ca="1" si="287"/>
        <v/>
      </c>
      <c r="F1480" s="130" t="str">
        <f t="shared" ref="F1480:F1499" ca="1" si="292">CONCATENATE(C1480,IF(D1480&lt;&gt;"",CONCATENATE("/",D1480),""),"")</f>
        <v/>
      </c>
      <c r="G1480" s="130" t="str">
        <f t="shared" ca="1" si="285"/>
        <v/>
      </c>
      <c r="H1480" s="30"/>
      <c r="I1480" s="30"/>
      <c r="J1480" s="31"/>
      <c r="K1480" s="31" t="str">
        <f t="shared" ca="1" si="288"/>
        <v/>
      </c>
      <c r="L1480" s="168" t="str">
        <f t="shared" ca="1" si="289"/>
        <v/>
      </c>
      <c r="M1480" s="169" t="str">
        <f t="shared" ca="1" si="290"/>
        <v/>
      </c>
      <c r="N1480" s="170" t="str">
        <f t="shared" ca="1" si="291"/>
        <v/>
      </c>
    </row>
    <row r="1481" spans="1:14" x14ac:dyDescent="0.25">
      <c r="A1481" s="15">
        <f t="shared" ca="1" si="284"/>
        <v>0</v>
      </c>
      <c r="B1481" s="16">
        <f t="shared" ca="1" si="284"/>
        <v>0</v>
      </c>
      <c r="C1481" s="127" t="str">
        <f t="shared" ca="1" si="286"/>
        <v/>
      </c>
      <c r="D1481" s="17" t="str">
        <f t="shared" ref="D1481:D1499" ca="1" si="293">IF(I1481&lt;&gt;"",I1481,IF(NOT(ISERROR(FIND("/",M1481,1))),RIGHT(M1481,LEN(M1481)-FIND("/",M1481,1)),IF(AND(M1481="",NOT(ISERROR(FIND("/",N1481,1)))),RIGHT(N1481,LEN(N1481)-FIND("/",N1481,1)),"")))</f>
        <v/>
      </c>
      <c r="E1481" s="172" t="str">
        <f t="shared" ca="1" si="287"/>
        <v/>
      </c>
      <c r="F1481" s="130" t="str">
        <f t="shared" ca="1" si="292"/>
        <v/>
      </c>
      <c r="G1481" s="130" t="str">
        <f t="shared" ca="1" si="285"/>
        <v/>
      </c>
      <c r="H1481" s="30"/>
      <c r="I1481" s="30"/>
      <c r="J1481" s="31"/>
      <c r="K1481" s="31" t="str">
        <f t="shared" ca="1" si="288"/>
        <v/>
      </c>
      <c r="L1481" s="168" t="str">
        <f t="shared" ca="1" si="289"/>
        <v/>
      </c>
      <c r="M1481" s="169" t="str">
        <f t="shared" ca="1" si="290"/>
        <v/>
      </c>
      <c r="N1481" s="170" t="str">
        <f t="shared" ca="1" si="291"/>
        <v/>
      </c>
    </row>
    <row r="1482" spans="1:14" x14ac:dyDescent="0.25">
      <c r="A1482" s="15">
        <f t="shared" ca="1" si="284"/>
        <v>0</v>
      </c>
      <c r="B1482" s="16">
        <f t="shared" ca="1" si="284"/>
        <v>0</v>
      </c>
      <c r="C1482" s="127" t="str">
        <f t="shared" ca="1" si="286"/>
        <v/>
      </c>
      <c r="D1482" s="17" t="str">
        <f t="shared" ca="1" si="293"/>
        <v/>
      </c>
      <c r="E1482" s="172" t="str">
        <f t="shared" ca="1" si="287"/>
        <v/>
      </c>
      <c r="F1482" s="130" t="str">
        <f t="shared" ca="1" si="292"/>
        <v/>
      </c>
      <c r="G1482" s="130" t="str">
        <f t="shared" ca="1" si="285"/>
        <v/>
      </c>
      <c r="H1482" s="30"/>
      <c r="I1482" s="30"/>
      <c r="J1482" s="31"/>
      <c r="K1482" s="31" t="str">
        <f t="shared" ca="1" si="288"/>
        <v/>
      </c>
      <c r="L1482" s="168" t="str">
        <f t="shared" ca="1" si="289"/>
        <v/>
      </c>
      <c r="M1482" s="169" t="str">
        <f t="shared" ca="1" si="290"/>
        <v/>
      </c>
      <c r="N1482" s="170" t="str">
        <f t="shared" ca="1" si="291"/>
        <v/>
      </c>
    </row>
    <row r="1483" spans="1:14" x14ac:dyDescent="0.25">
      <c r="A1483" s="15">
        <f t="shared" ca="1" si="284"/>
        <v>0</v>
      </c>
      <c r="B1483" s="16">
        <f t="shared" ca="1" si="284"/>
        <v>0</v>
      </c>
      <c r="C1483" s="127" t="str">
        <f t="shared" ca="1" si="286"/>
        <v/>
      </c>
      <c r="D1483" s="17" t="str">
        <f t="shared" ca="1" si="293"/>
        <v/>
      </c>
      <c r="E1483" s="172" t="str">
        <f t="shared" ca="1" si="287"/>
        <v/>
      </c>
      <c r="F1483" s="130" t="str">
        <f t="shared" ca="1" si="292"/>
        <v/>
      </c>
      <c r="G1483" s="130" t="str">
        <f t="shared" ca="1" si="285"/>
        <v/>
      </c>
      <c r="H1483" s="30"/>
      <c r="I1483" s="30"/>
      <c r="J1483" s="31"/>
      <c r="K1483" s="31" t="str">
        <f t="shared" ca="1" si="288"/>
        <v/>
      </c>
      <c r="L1483" s="168" t="str">
        <f t="shared" ca="1" si="289"/>
        <v/>
      </c>
      <c r="M1483" s="169" t="str">
        <f t="shared" ca="1" si="290"/>
        <v/>
      </c>
      <c r="N1483" s="170" t="str">
        <f t="shared" ca="1" si="291"/>
        <v/>
      </c>
    </row>
    <row r="1484" spans="1:14" x14ac:dyDescent="0.25">
      <c r="A1484" s="15">
        <f t="shared" ca="1" si="284"/>
        <v>0</v>
      </c>
      <c r="B1484" s="16">
        <f t="shared" ca="1" si="284"/>
        <v>0</v>
      </c>
      <c r="C1484" s="127" t="str">
        <f t="shared" ca="1" si="286"/>
        <v/>
      </c>
      <c r="D1484" s="17" t="str">
        <f t="shared" ca="1" si="293"/>
        <v/>
      </c>
      <c r="E1484" s="172" t="str">
        <f t="shared" ca="1" si="287"/>
        <v/>
      </c>
      <c r="F1484" s="130" t="str">
        <f t="shared" ca="1" si="292"/>
        <v/>
      </c>
      <c r="G1484" s="130" t="str">
        <f t="shared" ca="1" si="285"/>
        <v/>
      </c>
      <c r="H1484" s="30"/>
      <c r="I1484" s="30"/>
      <c r="J1484" s="31"/>
      <c r="K1484" s="31" t="str">
        <f t="shared" ca="1" si="288"/>
        <v/>
      </c>
      <c r="L1484" s="168" t="str">
        <f t="shared" ca="1" si="289"/>
        <v/>
      </c>
      <c r="M1484" s="169" t="str">
        <f t="shared" ca="1" si="290"/>
        <v/>
      </c>
      <c r="N1484" s="170" t="str">
        <f t="shared" ca="1" si="291"/>
        <v/>
      </c>
    </row>
    <row r="1485" spans="1:14" x14ac:dyDescent="0.25">
      <c r="A1485" s="15">
        <f t="shared" ca="1" si="284"/>
        <v>0</v>
      </c>
      <c r="B1485" s="16">
        <f t="shared" ca="1" si="284"/>
        <v>0</v>
      </c>
      <c r="C1485" s="127" t="str">
        <f t="shared" ca="1" si="286"/>
        <v/>
      </c>
      <c r="D1485" s="17" t="str">
        <f t="shared" ca="1" si="293"/>
        <v/>
      </c>
      <c r="E1485" s="172" t="str">
        <f t="shared" ca="1" si="287"/>
        <v/>
      </c>
      <c r="F1485" s="130" t="str">
        <f t="shared" ca="1" si="292"/>
        <v/>
      </c>
      <c r="G1485" s="130" t="str">
        <f t="shared" ca="1" si="285"/>
        <v/>
      </c>
      <c r="H1485" s="30"/>
      <c r="I1485" s="30"/>
      <c r="J1485" s="31"/>
      <c r="K1485" s="31" t="str">
        <f t="shared" ca="1" si="288"/>
        <v/>
      </c>
      <c r="L1485" s="168" t="str">
        <f t="shared" ca="1" si="289"/>
        <v/>
      </c>
      <c r="M1485" s="169" t="str">
        <f t="shared" ca="1" si="290"/>
        <v/>
      </c>
      <c r="N1485" s="170" t="str">
        <f t="shared" ca="1" si="291"/>
        <v/>
      </c>
    </row>
    <row r="1486" spans="1:14" x14ac:dyDescent="0.25">
      <c r="A1486" s="15">
        <f t="shared" ca="1" si="284"/>
        <v>0</v>
      </c>
      <c r="B1486" s="16">
        <f t="shared" ca="1" si="284"/>
        <v>0</v>
      </c>
      <c r="C1486" s="127" t="str">
        <f t="shared" ca="1" si="286"/>
        <v/>
      </c>
      <c r="D1486" s="17" t="str">
        <f t="shared" ca="1" si="293"/>
        <v/>
      </c>
      <c r="E1486" s="172" t="str">
        <f t="shared" ca="1" si="287"/>
        <v/>
      </c>
      <c r="F1486" s="130" t="str">
        <f t="shared" ca="1" si="292"/>
        <v/>
      </c>
      <c r="G1486" s="130" t="str">
        <f t="shared" ca="1" si="285"/>
        <v/>
      </c>
      <c r="H1486" s="30"/>
      <c r="I1486" s="30"/>
      <c r="J1486" s="31"/>
      <c r="K1486" s="31" t="str">
        <f t="shared" ca="1" si="288"/>
        <v/>
      </c>
      <c r="L1486" s="168" t="str">
        <f t="shared" ca="1" si="289"/>
        <v/>
      </c>
      <c r="M1486" s="169" t="str">
        <f t="shared" ca="1" si="290"/>
        <v/>
      </c>
      <c r="N1486" s="170" t="str">
        <f t="shared" ca="1" si="291"/>
        <v/>
      </c>
    </row>
    <row r="1487" spans="1:14" x14ac:dyDescent="0.25">
      <c r="A1487" s="15">
        <f t="shared" ref="A1487:B1499" ca="1" si="294">INDIRECT(ADDRESS(ROW(),COLUMN(),1,1,exp_user),TRUE)</f>
        <v>0</v>
      </c>
      <c r="B1487" s="16">
        <f t="shared" ca="1" si="294"/>
        <v>0</v>
      </c>
      <c r="C1487" s="127" t="str">
        <f t="shared" ca="1" si="286"/>
        <v/>
      </c>
      <c r="D1487" s="17" t="str">
        <f t="shared" ca="1" si="293"/>
        <v/>
      </c>
      <c r="E1487" s="172" t="str">
        <f t="shared" ca="1" si="287"/>
        <v/>
      </c>
      <c r="F1487" s="130" t="str">
        <f t="shared" ca="1" si="292"/>
        <v/>
      </c>
      <c r="G1487" s="130" t="str">
        <f t="shared" ca="1" si="285"/>
        <v/>
      </c>
      <c r="H1487" s="30"/>
      <c r="I1487" s="30"/>
      <c r="J1487" s="31"/>
      <c r="K1487" s="31" t="str">
        <f t="shared" ca="1" si="288"/>
        <v/>
      </c>
      <c r="L1487" s="168" t="str">
        <f t="shared" ca="1" si="289"/>
        <v/>
      </c>
      <c r="M1487" s="169" t="str">
        <f t="shared" ca="1" si="290"/>
        <v/>
      </c>
      <c r="N1487" s="170" t="str">
        <f t="shared" ca="1" si="291"/>
        <v/>
      </c>
    </row>
    <row r="1488" spans="1:14" x14ac:dyDescent="0.25">
      <c r="A1488" s="15">
        <f t="shared" ca="1" si="294"/>
        <v>0</v>
      </c>
      <c r="B1488" s="16">
        <f t="shared" ca="1" si="294"/>
        <v>0</v>
      </c>
      <c r="C1488" s="127" t="str">
        <f t="shared" ca="1" si="286"/>
        <v/>
      </c>
      <c r="D1488" s="17" t="str">
        <f t="shared" ca="1" si="293"/>
        <v/>
      </c>
      <c r="E1488" s="172" t="str">
        <f t="shared" ca="1" si="287"/>
        <v/>
      </c>
      <c r="F1488" s="130" t="str">
        <f t="shared" ca="1" si="292"/>
        <v/>
      </c>
      <c r="G1488" s="130" t="str">
        <f t="shared" ca="1" si="285"/>
        <v/>
      </c>
      <c r="H1488" s="30"/>
      <c r="I1488" s="30"/>
      <c r="J1488" s="31"/>
      <c r="K1488" s="31" t="str">
        <f t="shared" ca="1" si="288"/>
        <v/>
      </c>
      <c r="L1488" s="168" t="str">
        <f t="shared" ca="1" si="289"/>
        <v/>
      </c>
      <c r="M1488" s="169" t="str">
        <f t="shared" ca="1" si="290"/>
        <v/>
      </c>
      <c r="N1488" s="170" t="str">
        <f t="shared" ca="1" si="291"/>
        <v/>
      </c>
    </row>
    <row r="1489" spans="1:14" x14ac:dyDescent="0.25">
      <c r="A1489" s="15">
        <f t="shared" ca="1" si="294"/>
        <v>0</v>
      </c>
      <c r="B1489" s="16">
        <f t="shared" ca="1" si="294"/>
        <v>0</v>
      </c>
      <c r="C1489" s="127" t="str">
        <f t="shared" ca="1" si="286"/>
        <v/>
      </c>
      <c r="D1489" s="17" t="str">
        <f t="shared" ca="1" si="293"/>
        <v/>
      </c>
      <c r="E1489" s="172" t="str">
        <f t="shared" ca="1" si="287"/>
        <v/>
      </c>
      <c r="F1489" s="130" t="str">
        <f t="shared" ca="1" si="292"/>
        <v/>
      </c>
      <c r="G1489" s="130" t="str">
        <f t="shared" ca="1" si="285"/>
        <v/>
      </c>
      <c r="H1489" s="30"/>
      <c r="I1489" s="30"/>
      <c r="J1489" s="31"/>
      <c r="K1489" s="31" t="str">
        <f t="shared" ca="1" si="288"/>
        <v/>
      </c>
      <c r="L1489" s="168" t="str">
        <f t="shared" ca="1" si="289"/>
        <v/>
      </c>
      <c r="M1489" s="169" t="str">
        <f t="shared" ca="1" si="290"/>
        <v/>
      </c>
      <c r="N1489" s="170" t="str">
        <f t="shared" ca="1" si="291"/>
        <v/>
      </c>
    </row>
    <row r="1490" spans="1:14" x14ac:dyDescent="0.25">
      <c r="A1490" s="15">
        <f t="shared" ca="1" si="294"/>
        <v>0</v>
      </c>
      <c r="B1490" s="16">
        <f t="shared" ca="1" si="294"/>
        <v>0</v>
      </c>
      <c r="C1490" s="127" t="str">
        <f t="shared" ca="1" si="286"/>
        <v/>
      </c>
      <c r="D1490" s="17" t="str">
        <f t="shared" ca="1" si="293"/>
        <v/>
      </c>
      <c r="E1490" s="172" t="str">
        <f t="shared" ca="1" si="287"/>
        <v/>
      </c>
      <c r="F1490" s="130" t="str">
        <f t="shared" ca="1" si="292"/>
        <v/>
      </c>
      <c r="G1490" s="130" t="str">
        <f t="shared" ca="1" si="285"/>
        <v/>
      </c>
      <c r="H1490" s="30"/>
      <c r="I1490" s="30"/>
      <c r="J1490" s="31"/>
      <c r="K1490" s="31" t="str">
        <f t="shared" ca="1" si="288"/>
        <v/>
      </c>
      <c r="L1490" s="168" t="str">
        <f t="shared" ca="1" si="289"/>
        <v/>
      </c>
      <c r="M1490" s="169" t="str">
        <f t="shared" ca="1" si="290"/>
        <v/>
      </c>
      <c r="N1490" s="170" t="str">
        <f t="shared" ca="1" si="291"/>
        <v/>
      </c>
    </row>
    <row r="1491" spans="1:14" x14ac:dyDescent="0.25">
      <c r="A1491" s="15">
        <f t="shared" ca="1" si="294"/>
        <v>0</v>
      </c>
      <c r="B1491" s="16">
        <f t="shared" ca="1" si="294"/>
        <v>0</v>
      </c>
      <c r="C1491" s="127" t="str">
        <f t="shared" ca="1" si="286"/>
        <v/>
      </c>
      <c r="D1491" s="17" t="str">
        <f t="shared" ca="1" si="293"/>
        <v/>
      </c>
      <c r="E1491" s="172" t="str">
        <f t="shared" ca="1" si="287"/>
        <v/>
      </c>
      <c r="F1491" s="130" t="str">
        <f t="shared" ca="1" si="292"/>
        <v/>
      </c>
      <c r="G1491" s="130" t="str">
        <f t="shared" ca="1" si="285"/>
        <v/>
      </c>
      <c r="H1491" s="30"/>
      <c r="I1491" s="30"/>
      <c r="J1491" s="31"/>
      <c r="K1491" s="31" t="str">
        <f t="shared" ca="1" si="288"/>
        <v/>
      </c>
      <c r="L1491" s="168" t="str">
        <f t="shared" ca="1" si="289"/>
        <v/>
      </c>
      <c r="M1491" s="169" t="str">
        <f t="shared" ca="1" si="290"/>
        <v/>
      </c>
      <c r="N1491" s="170" t="str">
        <f t="shared" ca="1" si="291"/>
        <v/>
      </c>
    </row>
    <row r="1492" spans="1:14" x14ac:dyDescent="0.25">
      <c r="A1492" s="15">
        <f t="shared" ca="1" si="294"/>
        <v>0</v>
      </c>
      <c r="B1492" s="16">
        <f t="shared" ca="1" si="294"/>
        <v>0</v>
      </c>
      <c r="C1492" s="127" t="str">
        <f t="shared" ca="1" si="286"/>
        <v/>
      </c>
      <c r="D1492" s="17" t="str">
        <f t="shared" ca="1" si="293"/>
        <v/>
      </c>
      <c r="E1492" s="172" t="str">
        <f t="shared" ca="1" si="287"/>
        <v/>
      </c>
      <c r="F1492" s="130" t="str">
        <f t="shared" ca="1" si="292"/>
        <v/>
      </c>
      <c r="G1492" s="130" t="str">
        <f t="shared" ca="1" si="285"/>
        <v/>
      </c>
      <c r="H1492" s="30"/>
      <c r="I1492" s="30"/>
      <c r="J1492" s="31"/>
      <c r="K1492" s="31" t="str">
        <f t="shared" ca="1" si="288"/>
        <v/>
      </c>
      <c r="L1492" s="168" t="str">
        <f t="shared" ca="1" si="289"/>
        <v/>
      </c>
      <c r="M1492" s="169" t="str">
        <f t="shared" ca="1" si="290"/>
        <v/>
      </c>
      <c r="N1492" s="170" t="str">
        <f t="shared" ca="1" si="291"/>
        <v/>
      </c>
    </row>
    <row r="1493" spans="1:14" x14ac:dyDescent="0.25">
      <c r="A1493" s="15">
        <f t="shared" ca="1" si="294"/>
        <v>0</v>
      </c>
      <c r="B1493" s="16">
        <f t="shared" ca="1" si="294"/>
        <v>0</v>
      </c>
      <c r="C1493" s="127" t="str">
        <f t="shared" ca="1" si="286"/>
        <v/>
      </c>
      <c r="D1493" s="17" t="str">
        <f t="shared" ca="1" si="293"/>
        <v/>
      </c>
      <c r="E1493" s="172" t="str">
        <f t="shared" ca="1" si="287"/>
        <v/>
      </c>
      <c r="F1493" s="130" t="str">
        <f t="shared" ca="1" si="292"/>
        <v/>
      </c>
      <c r="G1493" s="130" t="str">
        <f t="shared" ca="1" si="285"/>
        <v/>
      </c>
      <c r="H1493" s="30"/>
      <c r="I1493" s="30"/>
      <c r="J1493" s="31"/>
      <c r="K1493" s="31" t="str">
        <f t="shared" ca="1" si="288"/>
        <v/>
      </c>
      <c r="L1493" s="168" t="str">
        <f t="shared" ca="1" si="289"/>
        <v/>
      </c>
      <c r="M1493" s="169" t="str">
        <f t="shared" ca="1" si="290"/>
        <v/>
      </c>
      <c r="N1493" s="170" t="str">
        <f t="shared" ca="1" si="291"/>
        <v/>
      </c>
    </row>
    <row r="1494" spans="1:14" x14ac:dyDescent="0.25">
      <c r="A1494" s="15">
        <f t="shared" ca="1" si="294"/>
        <v>0</v>
      </c>
      <c r="B1494" s="16">
        <f t="shared" ca="1" si="294"/>
        <v>0</v>
      </c>
      <c r="C1494" s="127" t="str">
        <f t="shared" ca="1" si="286"/>
        <v/>
      </c>
      <c r="D1494" s="17" t="str">
        <f t="shared" ca="1" si="293"/>
        <v/>
      </c>
      <c r="E1494" s="172" t="str">
        <f t="shared" ca="1" si="287"/>
        <v/>
      </c>
      <c r="F1494" s="130" t="str">
        <f t="shared" ca="1" si="292"/>
        <v/>
      </c>
      <c r="G1494" s="130" t="str">
        <f t="shared" ca="1" si="285"/>
        <v/>
      </c>
      <c r="H1494" s="30"/>
      <c r="I1494" s="30"/>
      <c r="J1494" s="31"/>
      <c r="K1494" s="31" t="str">
        <f t="shared" ca="1" si="288"/>
        <v/>
      </c>
      <c r="L1494" s="168" t="str">
        <f t="shared" ca="1" si="289"/>
        <v/>
      </c>
      <c r="M1494" s="169" t="str">
        <f t="shared" ca="1" si="290"/>
        <v/>
      </c>
      <c r="N1494" s="170" t="str">
        <f t="shared" ca="1" si="291"/>
        <v/>
      </c>
    </row>
    <row r="1495" spans="1:14" x14ac:dyDescent="0.25">
      <c r="A1495" s="15">
        <f t="shared" ca="1" si="294"/>
        <v>0</v>
      </c>
      <c r="B1495" s="16">
        <f t="shared" ca="1" si="294"/>
        <v>0</v>
      </c>
      <c r="C1495" s="127" t="str">
        <f t="shared" ca="1" si="286"/>
        <v/>
      </c>
      <c r="D1495" s="17" t="str">
        <f t="shared" ca="1" si="293"/>
        <v/>
      </c>
      <c r="E1495" s="172" t="str">
        <f t="shared" ca="1" si="287"/>
        <v/>
      </c>
      <c r="F1495" s="130" t="str">
        <f t="shared" ca="1" si="292"/>
        <v/>
      </c>
      <c r="G1495" s="130" t="str">
        <f t="shared" ca="1" si="285"/>
        <v/>
      </c>
      <c r="H1495" s="30"/>
      <c r="I1495" s="30"/>
      <c r="J1495" s="31"/>
      <c r="K1495" s="31" t="str">
        <f t="shared" ca="1" si="288"/>
        <v/>
      </c>
      <c r="L1495" s="168" t="str">
        <f t="shared" ca="1" si="289"/>
        <v/>
      </c>
      <c r="M1495" s="169" t="str">
        <f t="shared" ca="1" si="290"/>
        <v/>
      </c>
      <c r="N1495" s="170" t="str">
        <f t="shared" ca="1" si="291"/>
        <v/>
      </c>
    </row>
    <row r="1496" spans="1:14" x14ac:dyDescent="0.25">
      <c r="A1496" s="15">
        <f t="shared" ca="1" si="294"/>
        <v>0</v>
      </c>
      <c r="B1496" s="16">
        <f t="shared" ca="1" si="294"/>
        <v>0</v>
      </c>
      <c r="C1496" s="127" t="str">
        <f t="shared" ca="1" si="286"/>
        <v/>
      </c>
      <c r="D1496" s="17" t="str">
        <f t="shared" ca="1" si="293"/>
        <v/>
      </c>
      <c r="E1496" s="172" t="str">
        <f t="shared" ca="1" si="287"/>
        <v/>
      </c>
      <c r="F1496" s="130" t="str">
        <f t="shared" ca="1" si="292"/>
        <v/>
      </c>
      <c r="G1496" s="130" t="str">
        <f t="shared" ca="1" si="285"/>
        <v/>
      </c>
      <c r="H1496" s="30"/>
      <c r="I1496" s="30"/>
      <c r="J1496" s="31"/>
      <c r="K1496" s="31" t="str">
        <f t="shared" ca="1" si="288"/>
        <v/>
      </c>
      <c r="L1496" s="168" t="str">
        <f t="shared" ca="1" si="289"/>
        <v/>
      </c>
      <c r="M1496" s="169" t="str">
        <f t="shared" ca="1" si="290"/>
        <v/>
      </c>
      <c r="N1496" s="170" t="str">
        <f t="shared" ca="1" si="291"/>
        <v/>
      </c>
    </row>
    <row r="1497" spans="1:14" x14ac:dyDescent="0.25">
      <c r="A1497" s="15">
        <f t="shared" ca="1" si="294"/>
        <v>0</v>
      </c>
      <c r="B1497" s="16">
        <f t="shared" ca="1" si="294"/>
        <v>0</v>
      </c>
      <c r="C1497" s="127" t="str">
        <f t="shared" ca="1" si="286"/>
        <v/>
      </c>
      <c r="D1497" s="17" t="str">
        <f t="shared" ca="1" si="293"/>
        <v/>
      </c>
      <c r="E1497" s="172" t="str">
        <f t="shared" ca="1" si="287"/>
        <v/>
      </c>
      <c r="F1497" s="130" t="str">
        <f t="shared" ca="1" si="292"/>
        <v/>
      </c>
      <c r="G1497" s="130" t="str">
        <f t="shared" ca="1" si="285"/>
        <v/>
      </c>
      <c r="H1497" s="30"/>
      <c r="I1497" s="30"/>
      <c r="J1497" s="31"/>
      <c r="K1497" s="31" t="str">
        <f t="shared" ca="1" si="288"/>
        <v/>
      </c>
      <c r="L1497" s="168" t="str">
        <f t="shared" ca="1" si="289"/>
        <v/>
      </c>
      <c r="M1497" s="169" t="str">
        <f t="shared" ca="1" si="290"/>
        <v/>
      </c>
      <c r="N1497" s="170" t="str">
        <f t="shared" ca="1" si="291"/>
        <v/>
      </c>
    </row>
    <row r="1498" spans="1:14" x14ac:dyDescent="0.25">
      <c r="A1498" s="15">
        <f t="shared" ca="1" si="294"/>
        <v>0</v>
      </c>
      <c r="B1498" s="16">
        <f t="shared" ca="1" si="294"/>
        <v>0</v>
      </c>
      <c r="C1498" s="127" t="str">
        <f t="shared" ca="1" si="286"/>
        <v/>
      </c>
      <c r="D1498" s="17" t="str">
        <f t="shared" ca="1" si="293"/>
        <v/>
      </c>
      <c r="E1498" s="172" t="str">
        <f t="shared" ca="1" si="287"/>
        <v/>
      </c>
      <c r="F1498" s="130" t="str">
        <f t="shared" ca="1" si="292"/>
        <v/>
      </c>
      <c r="G1498" s="130" t="str">
        <f t="shared" ca="1" si="285"/>
        <v/>
      </c>
      <c r="H1498" s="30"/>
      <c r="I1498" s="30"/>
      <c r="J1498" s="31"/>
      <c r="K1498" s="31" t="str">
        <f t="shared" ca="1" si="288"/>
        <v/>
      </c>
      <c r="L1498" s="168" t="str">
        <f t="shared" ca="1" si="289"/>
        <v/>
      </c>
      <c r="M1498" s="169" t="str">
        <f t="shared" ca="1" si="290"/>
        <v/>
      </c>
      <c r="N1498" s="170" t="str">
        <f t="shared" ca="1" si="291"/>
        <v/>
      </c>
    </row>
    <row r="1499" spans="1:14" ht="15.75" thickBot="1" x14ac:dyDescent="0.3">
      <c r="A1499" s="18">
        <f t="shared" ca="1" si="294"/>
        <v>0</v>
      </c>
      <c r="B1499" s="19">
        <f t="shared" ca="1" si="294"/>
        <v>0</v>
      </c>
      <c r="C1499" s="127" t="str">
        <f t="shared" ca="1" si="286"/>
        <v/>
      </c>
      <c r="D1499" s="17" t="str">
        <f t="shared" ca="1" si="293"/>
        <v/>
      </c>
      <c r="E1499" s="172" t="str">
        <f t="shared" ca="1" si="287"/>
        <v/>
      </c>
      <c r="F1499" s="130" t="str">
        <f t="shared" ca="1" si="292"/>
        <v/>
      </c>
      <c r="G1499" s="130" t="str">
        <f t="shared" ca="1" si="285"/>
        <v/>
      </c>
      <c r="H1499" s="30"/>
      <c r="I1499" s="30"/>
      <c r="J1499" s="31"/>
      <c r="K1499" s="31" t="str">
        <f t="shared" ca="1" si="288"/>
        <v/>
      </c>
      <c r="L1499" s="168" t="str">
        <f t="shared" ca="1" si="289"/>
        <v/>
      </c>
      <c r="M1499" s="169" t="str">
        <f t="shared" ca="1" si="290"/>
        <v/>
      </c>
      <c r="N1499" s="170" t="str">
        <f t="shared" ca="1" si="291"/>
        <v/>
      </c>
    </row>
  </sheetData>
  <autoFilter ref="A7:N1499" xr:uid="{00000000-0009-0000-0000-000001000000}"/>
  <mergeCells count="1">
    <mergeCell ref="E2:E6"/>
  </mergeCells>
  <conditionalFormatting sqref="A7:A1499">
    <cfRule type="expression" dxfId="237" priority="20">
      <formula>FIND(".dwg",$A7,1)</formula>
    </cfRule>
  </conditionalFormatting>
  <conditionalFormatting sqref="B7:D1499">
    <cfRule type="expression" dxfId="236" priority="19">
      <formula>FIND(".dwg",$A7,1)</formula>
    </cfRule>
  </conditionalFormatting>
  <conditionalFormatting sqref="M7:M1499">
    <cfRule type="expression" dxfId="235" priority="15">
      <formula>ISERROR(VLOOKUP($G7,Export_DRS,4,FALSE))</formula>
    </cfRule>
  </conditionalFormatting>
  <conditionalFormatting sqref="N9:N18">
    <cfRule type="expression" dxfId="234" priority="14">
      <formula>ISERROR(VLOOKUP($G9,Export_AIA,4,FALSE))</formula>
    </cfRule>
  </conditionalFormatting>
  <conditionalFormatting sqref="M19:M1499">
    <cfRule type="expression" dxfId="233" priority="12">
      <formula>ISERROR(VLOOKUP($G19,Export_DRS,4,FALSE))</formula>
    </cfRule>
  </conditionalFormatting>
  <conditionalFormatting sqref="N7:N1499">
    <cfRule type="expression" dxfId="232" priority="10">
      <formula>ISERROR(VLOOKUP($A7,Export_AIA,4,FALSE))</formula>
    </cfRule>
    <cfRule type="expression" dxfId="231" priority="11">
      <formula>ISERROR(VLOOKUP($G7,Export_AIA,4,FALSE))</formula>
    </cfRule>
  </conditionalFormatting>
  <conditionalFormatting sqref="N7:N1499">
    <cfRule type="expression" dxfId="230" priority="8">
      <formula>ISERROR(VLOOKUP($A7,Export_AIA,4,FALSE))</formula>
    </cfRule>
    <cfRule type="expression" dxfId="229" priority="9">
      <formula>ISERROR(VLOOKUP($G7,Export_AIA,4,FALSE))</formula>
    </cfRule>
  </conditionalFormatting>
  <conditionalFormatting sqref="A7:N1499">
    <cfRule type="expression" dxfId="228" priority="6">
      <formula>IF($A7&lt;&gt;$A6,TRUE,FALSE)</formula>
    </cfRule>
    <cfRule type="expression" dxfId="227" priority="7">
      <formula>IF($A7&lt;&gt;"",TRUE,FALSE)</formula>
    </cfRule>
  </conditionalFormatting>
  <conditionalFormatting sqref="C7:C1499">
    <cfRule type="expression" dxfId="226" priority="24" stopIfTrue="1">
      <formula>IF(H7&lt;&gt;"",TRUE,FALSE)</formula>
    </cfRule>
    <cfRule type="expression" dxfId="225" priority="25" stopIfTrue="1">
      <formula>IF(OR(K7=not,L7=not),TRUE,FALSE)</formula>
    </cfRule>
    <cfRule type="expression" dxfId="224" priority="26">
      <formula>IF(AND(M7&lt;&gt;"",M7&lt;&gt;0),TRUE,FALSE)</formula>
    </cfRule>
  </conditionalFormatting>
  <conditionalFormatting sqref="D7:D1499">
    <cfRule type="expression" dxfId="223" priority="1">
      <formula>IF($I7&lt;&gt;"",TRUE,FALSE)</formula>
    </cfRule>
    <cfRule type="expression" dxfId="222" priority="27" stopIfTrue="1">
      <formula>IF(J7&lt;&gt;"",TRUE,FALSE)</formula>
    </cfRule>
    <cfRule type="expression" dxfId="221" priority="28" stopIfTrue="1">
      <formula>IF(OR(L7=not,M7=not),TRUE,FALSE)</formula>
    </cfRule>
    <cfRule type="expression" dxfId="220" priority="29">
      <formula>IF(AND(N7&lt;&gt;"",N7&lt;&gt;0),TRUE,FALSE)</formula>
    </cfRule>
  </conditionalFormatting>
  <conditionalFormatting sqref="C7:C1499">
    <cfRule type="expression" dxfId="219" priority="30" stopIfTrue="1">
      <formula>IF(H7&lt;&gt;"",TRUE,FALSE)</formula>
    </cfRule>
    <cfRule type="expression" dxfId="218" priority="31" stopIfTrue="1">
      <formula>IF(OR(K7=not,L7=not),TRUE,FALSE)</formula>
    </cfRule>
    <cfRule type="expression" dxfId="217" priority="32" stopIfTrue="1">
      <formula>IF(AND(M7&lt;&gt;"",M7&lt;&gt;0),TRUE,FALSE)</formula>
    </cfRule>
    <cfRule type="expression" dxfId="216" priority="33">
      <formula>IF(OR(N7="",N7=0),TRUE,FALSE)</formula>
    </cfRule>
  </conditionalFormatting>
  <conditionalFormatting sqref="D7:D1499">
    <cfRule type="expression" dxfId="215" priority="34" stopIfTrue="1">
      <formula>IF(J7&lt;&gt;"",TRUE,FALSE)</formula>
    </cfRule>
    <cfRule type="expression" dxfId="214" priority="35" stopIfTrue="1">
      <formula>IF(OR(L7=not,M7=not),TRUE,FALSE)</formula>
    </cfRule>
    <cfRule type="expression" dxfId="213" priority="36" stopIfTrue="1">
      <formula>IF(AND(N7&lt;&gt;"",N7&lt;&gt;0),TRUE,FALSE)</formula>
    </cfRule>
    <cfRule type="expression" dxfId="212" priority="37">
      <formula>IF(OR(O7="",O7=0),TRUE,FALSE)</formula>
    </cfRule>
  </conditionalFormatting>
  <conditionalFormatting sqref="I7:I1499">
    <cfRule type="expression" dxfId="211" priority="2">
      <formula>ISERROR(ROWS(INDIRECT(CONCATENATE($C7,"Enum"))))</formula>
    </cfRule>
  </conditionalFormatting>
  <dataValidations count="5">
    <dataValidation type="list" allowBlank="1" showInputMessage="1" showErrorMessage="1" sqref="H7:H1499" xr:uid="{00000000-0002-0000-0100-000000000000}">
      <formula1>IF(exp_full_list=yes,Entity_1,supp_entity)</formula1>
    </dataValidation>
    <dataValidation type="list" allowBlank="1" showInputMessage="1" showErrorMessage="1" sqref="M5:N5 H5" xr:uid="{00000000-0002-0000-0100-000001000000}">
      <formula1>"yes,no"</formula1>
    </dataValidation>
    <dataValidation type="list" allowBlank="1" showInputMessage="1" showErrorMessage="1" sqref="J7:J1499" xr:uid="{00000000-0002-0000-0100-000002000000}">
      <formula1>not</formula1>
    </dataValidation>
    <dataValidation type="list" allowBlank="1" showInputMessage="1" showErrorMessage="1" sqref="L5" xr:uid="{00000000-0002-0000-0100-000003000000}">
      <formula1>exp_pre_sel_name</formula1>
    </dataValidation>
    <dataValidation type="list" showInputMessage="1" showErrorMessage="1" sqref="I7:I1499" xr:uid="{00000000-0002-0000-0100-000004000000}">
      <formula1>INDIRECT(CONCATENATE($C7,"Enum"))</formula1>
    </dataValidation>
  </dataValidations>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Blad5">
    <tabColor rgb="FF00B050"/>
  </sheetPr>
  <dimension ref="A1:P854"/>
  <sheetViews>
    <sheetView workbookViewId="0">
      <pane xSplit="8" ySplit="6" topLeftCell="J7" activePane="bottomRight" state="frozen"/>
      <selection pane="topRight" activeCell="H1" sqref="H1"/>
      <selection pane="bottomLeft" activeCell="A7" sqref="A7"/>
      <selection pane="bottomRight" activeCell="N9" sqref="N9"/>
    </sheetView>
  </sheetViews>
  <sheetFormatPr defaultRowHeight="15" x14ac:dyDescent="0.25"/>
  <cols>
    <col min="1" max="1" width="4.7109375" style="24" bestFit="1" customWidth="1"/>
    <col min="2" max="2" width="2.7109375" style="24" bestFit="1" customWidth="1"/>
    <col min="3" max="3" width="4" style="25" customWidth="1"/>
    <col min="4" max="4" width="20.85546875" customWidth="1"/>
    <col min="5" max="5" width="10.42578125" style="131" bestFit="1" customWidth="1"/>
    <col min="6" max="6" width="36.28515625" bestFit="1" customWidth="1"/>
    <col min="7" max="7" width="19.28515625" style="131" bestFit="1" customWidth="1"/>
    <col min="8" max="8" width="22.140625" customWidth="1"/>
    <col min="9" max="9" width="22.140625" style="29" hidden="1" customWidth="1"/>
    <col min="10" max="10" width="1.5703125" style="164" customWidth="1"/>
    <col min="11" max="11" width="22.140625" style="29" customWidth="1"/>
    <col min="12" max="12" width="22.140625" style="131" customWidth="1"/>
    <col min="13" max="15" width="22.140625" customWidth="1"/>
    <col min="16" max="16" width="100.7109375" customWidth="1"/>
    <col min="17" max="17" width="9" bestFit="1" customWidth="1"/>
    <col min="18" max="18" width="16.140625" bestFit="1" customWidth="1"/>
  </cols>
  <sheetData>
    <row r="1" spans="1:16" x14ac:dyDescent="0.25">
      <c r="A1" s="112"/>
      <c r="B1" s="8"/>
      <c r="C1" s="8"/>
      <c r="D1" s="8"/>
      <c r="E1" s="8"/>
      <c r="F1" s="8"/>
      <c r="G1" s="8"/>
      <c r="H1" s="156"/>
      <c r="I1" s="157"/>
      <c r="J1" s="165"/>
      <c r="K1" s="163" t="s">
        <v>6008</v>
      </c>
      <c r="L1" s="27" t="s">
        <v>6008</v>
      </c>
      <c r="M1" s="27" t="s">
        <v>3459</v>
      </c>
      <c r="N1" s="27" t="s">
        <v>3460</v>
      </c>
      <c r="O1" s="27" t="s">
        <v>3461</v>
      </c>
      <c r="P1" s="8"/>
    </row>
    <row r="2" spans="1:16" x14ac:dyDescent="0.25">
      <c r="A2" s="8"/>
      <c r="B2" s="9"/>
      <c r="C2" s="8"/>
      <c r="D2" s="9" t="s">
        <v>4554</v>
      </c>
      <c r="E2" s="9"/>
      <c r="F2" s="9" t="s">
        <v>4555</v>
      </c>
      <c r="G2" s="9" t="s">
        <v>6009</v>
      </c>
      <c r="H2" s="158" t="s">
        <v>4419</v>
      </c>
      <c r="I2" s="157"/>
      <c r="J2" s="165"/>
      <c r="K2" s="117" t="s">
        <v>6027</v>
      </c>
      <c r="L2" s="9" t="s">
        <v>6009</v>
      </c>
      <c r="M2" s="9" t="s">
        <v>4420</v>
      </c>
      <c r="N2" s="9" t="s">
        <v>4421</v>
      </c>
      <c r="O2" s="9" t="s">
        <v>6020</v>
      </c>
      <c r="P2" s="8"/>
    </row>
    <row r="3" spans="1:16" x14ac:dyDescent="0.25">
      <c r="A3" s="8"/>
      <c r="B3" s="8"/>
      <c r="C3" s="8"/>
      <c r="D3" s="8"/>
      <c r="E3" s="8"/>
      <c r="F3" s="9" t="s">
        <v>6021</v>
      </c>
      <c r="G3" s="10" t="s">
        <v>6022</v>
      </c>
      <c r="H3" s="159" t="s">
        <v>6011</v>
      </c>
      <c r="I3" s="157"/>
      <c r="J3" s="165"/>
      <c r="K3" s="117" t="s">
        <v>6021</v>
      </c>
      <c r="L3" s="8"/>
      <c r="M3" s="8"/>
      <c r="N3" s="8"/>
      <c r="O3" s="10" t="s">
        <v>6023</v>
      </c>
      <c r="P3" s="8"/>
    </row>
    <row r="4" spans="1:16" x14ac:dyDescent="0.25">
      <c r="A4" s="8"/>
      <c r="B4" s="8"/>
      <c r="C4" s="26" t="s">
        <v>4567</v>
      </c>
      <c r="D4" s="10" t="s">
        <v>5978</v>
      </c>
      <c r="E4" s="10"/>
      <c r="F4" s="8"/>
      <c r="G4" s="10" t="s">
        <v>6016</v>
      </c>
      <c r="H4" s="156"/>
      <c r="I4" s="157"/>
      <c r="J4" s="165"/>
      <c r="K4" s="193" t="s">
        <v>5878</v>
      </c>
      <c r="L4" s="194" t="s">
        <v>5878</v>
      </c>
      <c r="M4" s="10" t="s">
        <v>6018</v>
      </c>
      <c r="N4" s="10" t="s">
        <v>6018</v>
      </c>
      <c r="O4" s="10" t="s">
        <v>6016</v>
      </c>
      <c r="P4" s="8"/>
    </row>
    <row r="5" spans="1:16" x14ac:dyDescent="0.25">
      <c r="A5" s="28">
        <f ca="1">COUNTIF(Pset_3,"Common")</f>
        <v>240</v>
      </c>
      <c r="B5" s="28"/>
      <c r="C5" s="26" t="s">
        <v>4567</v>
      </c>
      <c r="D5" s="10" t="s">
        <v>5979</v>
      </c>
      <c r="E5" s="10"/>
      <c r="F5" s="8"/>
      <c r="G5" s="26" t="s">
        <v>4567</v>
      </c>
      <c r="H5" s="156"/>
      <c r="I5" s="157"/>
      <c r="J5" s="165"/>
      <c r="K5" s="193" t="s">
        <v>6010</v>
      </c>
      <c r="L5" s="194" t="s">
        <v>6010</v>
      </c>
      <c r="M5" s="192" t="s">
        <v>6019</v>
      </c>
      <c r="N5" s="192" t="s">
        <v>4552</v>
      </c>
      <c r="O5" s="26" t="s">
        <v>4567</v>
      </c>
      <c r="P5" s="8"/>
    </row>
    <row r="6" spans="1:16" ht="15.75" thickBot="1" x14ac:dyDescent="0.3">
      <c r="A6" s="138"/>
      <c r="B6" s="138"/>
      <c r="C6" s="138"/>
      <c r="D6" s="138"/>
      <c r="E6" s="138"/>
      <c r="F6" s="138"/>
      <c r="G6" s="138"/>
      <c r="H6" s="160"/>
      <c r="I6" s="161"/>
      <c r="J6" s="166"/>
      <c r="K6" s="145"/>
      <c r="L6" s="138"/>
      <c r="M6" s="138"/>
      <c r="N6" s="138"/>
      <c r="O6" s="146"/>
      <c r="P6" s="138"/>
    </row>
    <row r="7" spans="1:16" ht="24" x14ac:dyDescent="0.25">
      <c r="A7" s="141">
        <f ca="1">MATCH(Common,INDIRECT(ADDRESS(1,5,4,1,sheet_pset)):INDIRECT(ADDRESS(COUNTIF(Pset_1,"&lt;&gt;"),5,4,1,"Pset")),0)</f>
        <v>76</v>
      </c>
      <c r="B7" s="141">
        <f t="shared" ref="B7:B70" ca="1" si="0">IF(A7&lt;&gt;"",IF(B6=0,COUNTIF(Pset_2,D7)+IF(com_pset=yes,-1,0),IF(AND(K7&lt;&gt;"",K7&lt;&gt;0),B6,B6-1)),"")</f>
        <v>3</v>
      </c>
      <c r="C7" s="150" t="str">
        <f t="shared" ref="C7:C70" ca="1" si="1">IF(D7&lt;&gt;"",HYPERLINK(CONCATENATE(link4x0,IFERROR(VLOOKUP(D7,Pset_2,2,FALSE),""),link_Pset,LOWER(D7),".htm"),"&gt;&gt;"),"")</f>
        <v>&gt;&gt;</v>
      </c>
      <c r="D7" s="151" t="str">
        <f t="shared" ref="D7:D70" ca="1" si="2">IF(A7="","",IFERROR(CELL("contents",INDIRECT(ADDRESS(A7,3,4,1,sheet_pset))),""))</f>
        <v>Pset_AlarmTypeCommon</v>
      </c>
      <c r="E7" s="149" t="str">
        <f t="shared" ref="E7:E70" si="3">IF(B6=0,pset_head,"")</f>
        <v>PropertySet:</v>
      </c>
      <c r="F7" s="142" t="str">
        <f t="shared" ref="F7:F70" ca="1" si="4">IF(OR(A7=""),"",IF(AND(K7&lt;&gt;"",K7&lt;&gt;0),K7,IF(E7&lt;&gt;"",D7,IFERROR(CELL("contents",INDIRECT(ADDRESS(A7,6,4,1,sheet_pset))),""))))</f>
        <v>Test</v>
      </c>
      <c r="G7" s="196" t="str">
        <f ca="1">IF(A7="","",IF(AND(L7&lt;&gt;"",L7&lt;&gt;0),L7,IF(E7&lt;&gt;"",IF(ISERROR(FIND("Type",F7,1)),I,T),IF(F7="","",IF(sim_data_type=yes,IFERROR(VLOOKUP(F7,F$6:G6,2,FALSE),"Text"),"Text")))))</f>
        <v>I</v>
      </c>
      <c r="H7" s="195" t="str">
        <f t="shared" ref="H7:H70" ca="1" si="5">IF(E7&lt;&gt;"",IFERROR(CELL("contents",INDIRECT(ADDRESS(A7,2,1,1,sheet_pset))),"???"),IF(OR(F7=M7,F7=N7,F7=O7),"",IF(AND(M7&lt;&gt;"",M7&lt;&gt;0),M7,IF(AND(N7&lt;&gt;"",N7&lt;&gt;0),N7,IF(AND(O7&lt;&gt;"",O7&lt;&gt;0),IF(O7&lt;&gt;n.a.,O7,""),"")))))</f>
        <v>IfcAlarm</v>
      </c>
      <c r="I7" s="162" t="str">
        <f ca="1">IF(D7&lt;&gt;"",CONCATENATE(D7,F7),"")</f>
        <v>Pset_AlarmTypeCommonTest</v>
      </c>
      <c r="J7" s="167"/>
      <c r="K7" s="147" t="s">
        <v>6015</v>
      </c>
      <c r="L7" s="148" t="s">
        <v>6014</v>
      </c>
      <c r="M7" s="143"/>
      <c r="N7" s="144"/>
      <c r="O7" s="155" t="str">
        <f t="shared" ref="O7:O70" ca="1" si="6">IF(D7="","",IFERROR(VLOOKUP(I7,Param_DRS,4,FALSE),IF(Param_DRS_eo=yes,IFERROR(VLOOKUP(F7,Param_DRS_1,2,FALSE),n.a.),"")))</f>
        <v>--</v>
      </c>
      <c r="P7" s="154" t="str">
        <f t="shared" ref="P7:P70" ca="1" si="7">IF(A7="","",IFERROR(CELL("contents",INDIRECT(ADDRESS(A7,7,4,1,sheet_pset))),""))</f>
        <v>Reference ID for this specified type in this project (e.g. type 'A-1'), provided, if there is no classification reference to a recognized classification system used.</v>
      </c>
    </row>
    <row r="8" spans="1:16" ht="24" x14ac:dyDescent="0.25">
      <c r="A8" s="141">
        <f ca="1">IFERROR(IF(OR(B6=B7,AND(B6=0,A7&lt;&gt;A6)),A7,IF(D7="","",A7+MATCH(Common,INDIRECT(ADDRESS(A7+1,5,4,1,sheet_pset)):INDIRECT(ADDRESS(COUNTIF(Pset_1,"&lt;&gt;"),5,4,1,sheet_pset)),0))),"")</f>
        <v>76</v>
      </c>
      <c r="B8" s="141">
        <f t="shared" ca="1" si="0"/>
        <v>3</v>
      </c>
      <c r="C8" s="152" t="str">
        <f t="shared" ca="1" si="1"/>
        <v>&gt;&gt;</v>
      </c>
      <c r="D8" s="153" t="str">
        <f t="shared" ca="1" si="2"/>
        <v>Pset_AlarmTypeCommon</v>
      </c>
      <c r="E8" s="149" t="str">
        <f t="shared" ca="1" si="3"/>
        <v/>
      </c>
      <c r="F8" s="142" t="str">
        <f t="shared" ca="1" si="4"/>
        <v>xxx</v>
      </c>
      <c r="G8" s="196" t="str">
        <f ca="1">IF(A8="","",IF(AND(L8&lt;&gt;"",L8&lt;&gt;0),L8,IF(E8&lt;&gt;"",IF(ISERROR(FIND("Type",F8,1)),I,T),IF(F8="","",IF(sim_data_type=yes,IFERROR(VLOOKUP(F8,F$6:G7,2,FALSE),"Text"),"Text")))))</f>
        <v>ThermalTransmittance</v>
      </c>
      <c r="H8" s="195" t="str">
        <f t="shared" ca="1" si="5"/>
        <v/>
      </c>
      <c r="I8" s="162" t="str">
        <f t="shared" ref="I8:I71" ca="1" si="8">IF(D8&lt;&gt;"",CONCATENATE(D8,F8),"")</f>
        <v>Pset_AlarmTypeCommonxxx</v>
      </c>
      <c r="J8" s="167"/>
      <c r="K8" s="147" t="s">
        <v>6017</v>
      </c>
      <c r="L8" s="148" t="s">
        <v>2986</v>
      </c>
      <c r="M8" s="143"/>
      <c r="N8" s="144"/>
      <c r="O8" s="155" t="str">
        <f t="shared" ca="1" si="6"/>
        <v>--</v>
      </c>
      <c r="P8" s="154" t="str">
        <f t="shared" ca="1" si="7"/>
        <v>Reference ID for this specified type in this project (e.g. type 'A-1'), provided, if there is no classification reference to a recognized classification system used.</v>
      </c>
    </row>
    <row r="9" spans="1:16" ht="24" x14ac:dyDescent="0.25">
      <c r="A9" s="141">
        <f ca="1">IFERROR(IF(OR(B7=B8,AND(B7=0,A8&lt;&gt;A7)),A8,IF(D8="","",A8+MATCH(Common,INDIRECT(ADDRESS(A8+1,5,4,1,sheet_pset)):INDIRECT(ADDRESS(COUNTIF(Pset_1,"&lt;&gt;"),5,4,1,sheet_pset)),0))),"")</f>
        <v>76</v>
      </c>
      <c r="B9" s="141">
        <f t="shared" ca="1" si="0"/>
        <v>2</v>
      </c>
      <c r="C9" s="152" t="str">
        <f t="shared" ca="1" si="1"/>
        <v>&gt;&gt;</v>
      </c>
      <c r="D9" s="153" t="str">
        <f t="shared" ca="1" si="2"/>
        <v>Pset_AlarmTypeCommon</v>
      </c>
      <c r="E9" s="149" t="str">
        <f t="shared" ca="1" si="3"/>
        <v/>
      </c>
      <c r="F9" s="142" t="str">
        <f t="shared" ca="1" si="4"/>
        <v>Reference</v>
      </c>
      <c r="G9" s="196" t="str">
        <f ca="1">IF(A9="","",IF(AND(L9&lt;&gt;"",L9&lt;&gt;0),L9,IF(E9&lt;&gt;"",IF(ISERROR(FIND("Type",F9,1)),I,T),IF(F9="","",IF(sim_data_type=yes,IFERROR(VLOOKUP(F9,F$6:G8,2,FALSE),"Text"),"Text")))))</f>
        <v>Text</v>
      </c>
      <c r="H9" s="195" t="str">
        <f t="shared" ca="1" si="5"/>
        <v>CisternCapacity</v>
      </c>
      <c r="I9" s="162" t="str">
        <f t="shared" ca="1" si="8"/>
        <v>Pset_AlarmTypeCommonReference</v>
      </c>
      <c r="J9" s="167"/>
      <c r="K9" s="147"/>
      <c r="L9" s="148" t="s">
        <v>4435</v>
      </c>
      <c r="M9" s="143" t="s">
        <v>2877</v>
      </c>
      <c r="N9" s="144" t="s">
        <v>3197</v>
      </c>
      <c r="O9" s="155" t="str">
        <f t="shared" ca="1" si="6"/>
        <v xml:space="preserve">Keynote </v>
      </c>
      <c r="P9" s="154" t="str">
        <f t="shared" ca="1" si="7"/>
        <v>Reference ID for this specified type in this project (e.g. type 'A-1'), provided, if there is no classification reference to a recognized classification system used.</v>
      </c>
    </row>
    <row r="10" spans="1:16" ht="36" x14ac:dyDescent="0.25">
      <c r="A10" s="141">
        <f ca="1">IFERROR(IF(OR(B8=B9,AND(B8=0,A9&lt;&gt;A8)),A9,IF(D9="","",A9+MATCH(Common,INDIRECT(ADDRESS(A9+1,5,4,1,sheet_pset)):INDIRECT(ADDRESS(COUNTIF(Pset_1,"&lt;&gt;"),5,4,1,sheet_pset)),0))),"")</f>
        <v>77</v>
      </c>
      <c r="B10" s="141">
        <f t="shared" ca="1" si="0"/>
        <v>2</v>
      </c>
      <c r="C10" s="152" t="str">
        <f t="shared" ca="1" si="1"/>
        <v>&gt;&gt;</v>
      </c>
      <c r="D10" s="153" t="str">
        <f t="shared" ca="1" si="2"/>
        <v>Pset_AlarmTypeCommon</v>
      </c>
      <c r="E10" s="149" t="str">
        <f t="shared" ca="1" si="3"/>
        <v/>
      </c>
      <c r="F10" s="142" t="str">
        <f t="shared" ca="1" si="4"/>
        <v>xxx</v>
      </c>
      <c r="G10" s="196" t="str">
        <f ca="1">IF(A10="","",IF(AND(L10&lt;&gt;"",L10&lt;&gt;0),L10,IF(E10&lt;&gt;"",IF(ISERROR(FIND("Type",F10,1)),I,T),IF(F10="","",IF(sim_data_type=yes,IFERROR(VLOOKUP(F10,F$6:G9,2,FALSE),"Text"),"Text")))))</f>
        <v>ThermalTransmittance</v>
      </c>
      <c r="H10" s="195" t="str">
        <f t="shared" ca="1" si="5"/>
        <v>Type Comments</v>
      </c>
      <c r="I10" s="162" t="str">
        <f t="shared" ca="1" si="8"/>
        <v>Pset_AlarmTypeCommonxxx</v>
      </c>
      <c r="J10" s="167"/>
      <c r="K10" s="147" t="s">
        <v>6017</v>
      </c>
      <c r="L10" s="148"/>
      <c r="M10" s="143"/>
      <c r="N10" s="144" t="s">
        <v>3174</v>
      </c>
      <c r="O10" s="155" t="str">
        <f t="shared" ca="1" si="6"/>
        <v>--</v>
      </c>
      <c r="P10"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1" spans="1:16" ht="36" x14ac:dyDescent="0.25">
      <c r="A11" s="141">
        <f ca="1">IFERROR(IF(OR(B9=B10,AND(B9=0,A10&lt;&gt;A9)),A10,IF(D10="","",A10+MATCH(Common,INDIRECT(ADDRESS(A10+1,5,4,1,sheet_pset)):INDIRECT(ADDRESS(COUNTIF(Pset_1,"&lt;&gt;"),5,4,1,sheet_pset)),0))),"")</f>
        <v>77</v>
      </c>
      <c r="B11" s="141">
        <f t="shared" ca="1" si="0"/>
        <v>1</v>
      </c>
      <c r="C11" s="152" t="str">
        <f t="shared" ca="1" si="1"/>
        <v>&gt;&gt;</v>
      </c>
      <c r="D11" s="153" t="str">
        <f t="shared" ca="1" si="2"/>
        <v>Pset_AlarmTypeCommon</v>
      </c>
      <c r="E11" s="149" t="str">
        <f t="shared" ca="1" si="3"/>
        <v/>
      </c>
      <c r="F11" s="142" t="str">
        <f t="shared" ca="1" si="4"/>
        <v>Status</v>
      </c>
      <c r="G11" s="196" t="str">
        <f ca="1">IF(A11="","",IF(AND(L11&lt;&gt;"",L11&lt;&gt;0),L11,IF(E11&lt;&gt;"",IF(ISERROR(FIND("Type",F11,1)),I,T),IF(F11="","",IF(sim_data_type=yes,IFERROR(VLOOKUP(F11,F$6:G10,2,FALSE),"Text"),"Text")))))</f>
        <v>Text</v>
      </c>
      <c r="H11" s="195" t="str">
        <f t="shared" ca="1" si="5"/>
        <v/>
      </c>
      <c r="I11" s="162" t="str">
        <f t="shared" ca="1" si="8"/>
        <v>Pset_AlarmTypeCommonStatus</v>
      </c>
      <c r="J11" s="167"/>
      <c r="K11" s="147"/>
      <c r="L11" s="148" t="s">
        <v>4435</v>
      </c>
      <c r="M11" s="143"/>
      <c r="N11" s="144"/>
      <c r="O11" s="155" t="str">
        <f t="shared" ca="1" si="6"/>
        <v>--</v>
      </c>
      <c r="P11"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2" spans="1:16" ht="24" x14ac:dyDescent="0.25">
      <c r="A12" s="141">
        <f ca="1">IFERROR(IF(OR(B10=B11,AND(B10=0,A11&lt;&gt;A10)),A11,IF(D11="","",A11+MATCH(Common,INDIRECT(ADDRESS(A11+1,5,4,1,sheet_pset)):INDIRECT(ADDRESS(COUNTIF(Pset_1,"&lt;&gt;"),5,4,1,sheet_pset)),0))),"")</f>
        <v>78</v>
      </c>
      <c r="B12" s="141">
        <f t="shared" ca="1" si="0"/>
        <v>1</v>
      </c>
      <c r="C12" s="152" t="str">
        <f t="shared" ca="1" si="1"/>
        <v>&gt;&gt;</v>
      </c>
      <c r="D12" s="153" t="str">
        <f t="shared" ca="1" si="2"/>
        <v>Pset_AlarmTypeCommon</v>
      </c>
      <c r="E12" s="149" t="str">
        <f t="shared" ca="1" si="3"/>
        <v/>
      </c>
      <c r="F12" s="142" t="str">
        <f t="shared" ca="1" si="4"/>
        <v>FragilityRating</v>
      </c>
      <c r="G12" s="196" t="str">
        <f ca="1">IF(A12="","",IF(AND(L12&lt;&gt;"",L12&lt;&gt;0),L12,IF(E12&lt;&gt;"",IF(ISERROR(FIND("Type",F12,1)),I,T),IF(F12="","",IF(sim_data_type=yes,IFERROR(VLOOKUP(F12,F$6:G11,2,FALSE),"Text"),"Text")))))</f>
        <v>Text</v>
      </c>
      <c r="H12" s="195" t="str">
        <f t="shared" ca="1" si="5"/>
        <v/>
      </c>
      <c r="I12" s="162" t="str">
        <f t="shared" ca="1" si="8"/>
        <v>Pset_AlarmTypeCommonFragilityRating</v>
      </c>
      <c r="J12" s="167"/>
      <c r="K12" s="199" t="str">
        <f>IF(AND(M12&lt;&gt;"",M12&lt;&gt;0),M12,IF(AND(N12&lt;&gt;"",N12&lt;&gt;0),N12,IF(AND(O12&lt;&gt;"",O12&lt;&gt;0),O12,"")))</f>
        <v>FragilityRating</v>
      </c>
      <c r="L12" s="148" t="s">
        <v>4435</v>
      </c>
      <c r="M12" s="143" t="s">
        <v>2860</v>
      </c>
      <c r="N12" s="144"/>
      <c r="O12" s="155">
        <f t="shared" ca="1" si="6"/>
        <v>0</v>
      </c>
      <c r="P12" s="154" t="str">
        <f t="shared" ca="1" si="7"/>
        <v>Table mapping alarm condition identifiers to descriptive labels, which may be used for interpreting Pset_AlarmPHistory.Condition.</v>
      </c>
    </row>
    <row r="13" spans="1:16" ht="24" x14ac:dyDescent="0.25">
      <c r="A13" s="141">
        <f ca="1">IFERROR(IF(OR(B11=B12,AND(B11=0,A12&lt;&gt;A11)),A12,IF(D12="","",A12+MATCH(Common,INDIRECT(ADDRESS(A12+1,5,4,1,sheet_pset)):INDIRECT(ADDRESS(COUNTIF(Pset_1,"&lt;&gt;"),5,4,1,sheet_pset)),0))),"")</f>
        <v>78</v>
      </c>
      <c r="B13" s="141">
        <f t="shared" ca="1" si="0"/>
        <v>1</v>
      </c>
      <c r="C13" s="152" t="str">
        <f t="shared" ca="1" si="1"/>
        <v>&gt;&gt;</v>
      </c>
      <c r="D13" s="153" t="str">
        <f t="shared" ca="1" si="2"/>
        <v>Pset_AlarmTypeCommon</v>
      </c>
      <c r="E13" s="149" t="str">
        <f t="shared" ca="1" si="3"/>
        <v/>
      </c>
      <c r="F13" s="142" t="str">
        <f t="shared" ca="1" si="4"/>
        <v>yyyy</v>
      </c>
      <c r="G13" s="196" t="str">
        <f ca="1">IF(A13="","",IF(AND(L13&lt;&gt;"",L13&lt;&gt;0),L13,IF(E13&lt;&gt;"",IF(ISERROR(FIND("Type",F13,1)),I,T),IF(F13="","",IF(sim_data_type=yes,IFERROR(VLOOKUP(F13,F$6:G12,2,FALSE),"Text"),"Text")))))</f>
        <v>Text</v>
      </c>
      <c r="H13" s="195" t="str">
        <f t="shared" ca="1" si="5"/>
        <v/>
      </c>
      <c r="I13" s="162" t="str">
        <f t="shared" ca="1" si="8"/>
        <v>Pset_AlarmTypeCommonyyyy</v>
      </c>
      <c r="J13" s="167"/>
      <c r="K13" s="147" t="s">
        <v>6025</v>
      </c>
      <c r="L13" s="148" t="s">
        <v>4435</v>
      </c>
      <c r="M13" s="143"/>
      <c r="N13" s="144"/>
      <c r="O13" s="155" t="str">
        <f t="shared" ca="1" si="6"/>
        <v>--</v>
      </c>
      <c r="P13" s="154" t="str">
        <f t="shared" ca="1" si="7"/>
        <v>Table mapping alarm condition identifiers to descriptive labels, which may be used for interpreting Pset_AlarmPHistory.Condition.</v>
      </c>
    </row>
    <row r="14" spans="1:16" ht="24" x14ac:dyDescent="0.25">
      <c r="A14" s="141">
        <f ca="1">IFERROR(IF(OR(B12=B13,AND(B12=0,A13&lt;&gt;A12)),A13,IF(D13="","",A13+MATCH(Common,INDIRECT(ADDRESS(A13+1,5,4,1,sheet_pset)):INDIRECT(ADDRESS(COUNTIF(Pset_1,"&lt;&gt;"),5,4,1,sheet_pset)),0))),"")</f>
        <v>78</v>
      </c>
      <c r="B14" s="141">
        <f t="shared" ca="1" si="0"/>
        <v>0</v>
      </c>
      <c r="C14" s="152" t="str">
        <f t="shared" ca="1" si="1"/>
        <v>&gt;&gt;</v>
      </c>
      <c r="D14" s="153" t="str">
        <f t="shared" ca="1" si="2"/>
        <v>Pset_AlarmTypeCommon</v>
      </c>
      <c r="E14" s="149" t="str">
        <f t="shared" ca="1" si="3"/>
        <v/>
      </c>
      <c r="F14" s="142" t="str">
        <f t="shared" ca="1" si="4"/>
        <v>Condition</v>
      </c>
      <c r="G14" s="196" t="str">
        <f ca="1">IF(A14="","",IF(AND(L14&lt;&gt;"",L14&lt;&gt;0),L14,IF(E14&lt;&gt;"",IF(ISERROR(FIND("Type",F14,1)),I,T),IF(F14="","",IF(sim_data_type=yes,IFERROR(VLOOKUP(F14,F$6:G13,2,FALSE),"Text"),"Text")))))</f>
        <v>Text</v>
      </c>
      <c r="H14" s="195" t="str">
        <f t="shared" ca="1" si="5"/>
        <v/>
      </c>
      <c r="I14" s="162" t="str">
        <f t="shared" ca="1" si="8"/>
        <v>Pset_AlarmTypeCommonCondition</v>
      </c>
      <c r="J14" s="167"/>
      <c r="K14" s="147"/>
      <c r="L14" s="148"/>
      <c r="M14" s="143"/>
      <c r="N14" s="144"/>
      <c r="O14" s="155" t="str">
        <f t="shared" ca="1" si="6"/>
        <v>--</v>
      </c>
      <c r="P14" s="154" t="str">
        <f t="shared" ca="1" si="7"/>
        <v>Table mapping alarm condition identifiers to descriptive labels, which may be used for interpreting Pset_AlarmPHistory.Condition.</v>
      </c>
    </row>
    <row r="15" spans="1:16" ht="24" x14ac:dyDescent="0.25">
      <c r="A15" s="141">
        <f ca="1">IFERROR(IF(OR(B13=B14,AND(B13=0,A14&lt;&gt;A13)),A14,IF(D14="","",A14+MATCH(Common,INDIRECT(ADDRESS(A14+1,5,4,1,sheet_pset)):INDIRECT(ADDRESS(COUNTIF(Pset_1,"&lt;&gt;"),5,4,1,sheet_pset)),0))),"")</f>
        <v>88</v>
      </c>
      <c r="B15" s="141">
        <f t="shared" ca="1" si="0"/>
        <v>4</v>
      </c>
      <c r="C15" s="152" t="str">
        <f t="shared" ca="1" si="1"/>
        <v>&gt;&gt;</v>
      </c>
      <c r="D15" s="153" t="str">
        <f t="shared" ca="1" si="2"/>
        <v>Pset_AudioVisualApplianceTypeCommon</v>
      </c>
      <c r="E15" s="149" t="str">
        <f t="shared" ca="1" si="3"/>
        <v>PropertySet:</v>
      </c>
      <c r="F15" s="142" t="str">
        <f t="shared" ca="1" si="4"/>
        <v>Pset_AudioVisualApplianceTypeCommon</v>
      </c>
      <c r="G15" s="196" t="str">
        <f ca="1">IF(A15="","",IF(AND(L15&lt;&gt;"",L15&lt;&gt;0),L15,IF(E15&lt;&gt;"",IF(ISERROR(FIND("Type",F15,1)),I,T),IF(F15="","",IF(sim_data_type=yes,IFERROR(VLOOKUP(F15,F$6:G14,2,FALSE),"Text"),"Text")))))</f>
        <v>T</v>
      </c>
      <c r="H15" s="195" t="str">
        <f t="shared" ca="1" si="5"/>
        <v>IfcAudioVisualAppliance</v>
      </c>
      <c r="I15" s="162" t="str">
        <f t="shared" ca="1" si="8"/>
        <v>Pset_AudioVisualApplianceTypeCommonPset_AudioVisualApplianceTypeCommon</v>
      </c>
      <c r="J15" s="167"/>
      <c r="K15" s="147"/>
      <c r="L15" s="148"/>
      <c r="M15" s="143"/>
      <c r="N15" s="144"/>
      <c r="O15" s="155" t="str">
        <f t="shared" ca="1" si="6"/>
        <v>--</v>
      </c>
      <c r="P15" s="154" t="str">
        <f t="shared" ca="1" si="7"/>
        <v>Reference ID for this specified type in this project (e.g. type 'A-1'), provided, if there is no classification reference to a recognized classification system used.</v>
      </c>
    </row>
    <row r="16" spans="1:16" ht="24" x14ac:dyDescent="0.25">
      <c r="A16" s="141">
        <f ca="1">IFERROR(IF(OR(B14=B15,AND(B14=0,A15&lt;&gt;A14)),A15,IF(D15="","",A15+MATCH(Common,INDIRECT(ADDRESS(A15+1,5,4,1,sheet_pset)):INDIRECT(ADDRESS(COUNTIF(Pset_1,"&lt;&gt;"),5,4,1,sheet_pset)),0))),"")</f>
        <v>88</v>
      </c>
      <c r="B16" s="141">
        <f t="shared" ca="1" si="0"/>
        <v>3</v>
      </c>
      <c r="C16" s="152" t="str">
        <f t="shared" ca="1" si="1"/>
        <v>&gt;&gt;</v>
      </c>
      <c r="D16" s="153" t="str">
        <f t="shared" ca="1" si="2"/>
        <v>Pset_AudioVisualApplianceTypeCommon</v>
      </c>
      <c r="E16" s="149" t="str">
        <f t="shared" ca="1" si="3"/>
        <v/>
      </c>
      <c r="F16" s="142" t="str">
        <f t="shared" ca="1" si="4"/>
        <v>Reference</v>
      </c>
      <c r="G16" s="196" t="str">
        <f ca="1">IF(A16="","",IF(AND(L16&lt;&gt;"",L16&lt;&gt;0),L16,IF(E16&lt;&gt;"",IF(ISERROR(FIND("Type",F16,1)),I,T),IF(F16="","",IF(sim_data_type=yes,IFERROR(VLOOKUP(F16,F$6:G15,2,FALSE),"Text"),"Text")))))</f>
        <v>Text</v>
      </c>
      <c r="H16" s="195" t="str">
        <f t="shared" ca="1" si="5"/>
        <v xml:space="preserve">Keynote </v>
      </c>
      <c r="I16" s="162" t="str">
        <f t="shared" ca="1" si="8"/>
        <v>Pset_AudioVisualApplianceTypeCommonReference</v>
      </c>
      <c r="J16" s="167"/>
      <c r="K16" s="147"/>
      <c r="L16" s="148"/>
      <c r="M16" s="143"/>
      <c r="N16" s="144"/>
      <c r="O16" s="155" t="str">
        <f t="shared" ca="1" si="6"/>
        <v xml:space="preserve">Keynote </v>
      </c>
      <c r="P16" s="154" t="str">
        <f t="shared" ca="1" si="7"/>
        <v>Reference ID for this specified type in this project (e.g. type 'A-1'), provided, if there is no classification reference to a recognized classification system used.</v>
      </c>
    </row>
    <row r="17" spans="1:16" ht="36" x14ac:dyDescent="0.25">
      <c r="A17" s="141">
        <f ca="1">IFERROR(IF(OR(B15=B16,AND(B15=0,A16&lt;&gt;A15)),A16,IF(D16="","",A16+MATCH(Common,INDIRECT(ADDRESS(A16+1,5,4,1,sheet_pset)):INDIRECT(ADDRESS(COUNTIF(Pset_1,"&lt;&gt;"),5,4,1,sheet_pset)),0))),"")</f>
        <v>89</v>
      </c>
      <c r="B17" s="141">
        <f t="shared" ca="1" si="0"/>
        <v>2</v>
      </c>
      <c r="C17" s="152" t="str">
        <f t="shared" ca="1" si="1"/>
        <v>&gt;&gt;</v>
      </c>
      <c r="D17" s="153" t="str">
        <f t="shared" ca="1" si="2"/>
        <v>Pset_AudioVisualApplianceTypeCommon</v>
      </c>
      <c r="E17" s="149" t="str">
        <f t="shared" ca="1" si="3"/>
        <v/>
      </c>
      <c r="F17" s="142" t="str">
        <f t="shared" ca="1" si="4"/>
        <v>Status</v>
      </c>
      <c r="G17" s="196" t="str">
        <f ca="1">IF(A17="","",IF(AND(L17&lt;&gt;"",L17&lt;&gt;0),L17,IF(E17&lt;&gt;"",IF(ISERROR(FIND("Type",F17,1)),I,T),IF(F17="","",IF(sim_data_type=yes,IFERROR(VLOOKUP(F17,F$6:G16,2,FALSE),"Text"),"Text")))))</f>
        <v>Text</v>
      </c>
      <c r="H17" s="195" t="str">
        <f t="shared" ca="1" si="5"/>
        <v/>
      </c>
      <c r="I17" s="162" t="str">
        <f t="shared" ca="1" si="8"/>
        <v>Pset_AudioVisualApplianceTypeCommonStatus</v>
      </c>
      <c r="J17" s="167"/>
      <c r="K17" s="147"/>
      <c r="L17" s="148"/>
      <c r="M17" s="143"/>
      <c r="N17" s="144"/>
      <c r="O17" s="155" t="str">
        <f t="shared" ca="1" si="6"/>
        <v>--</v>
      </c>
      <c r="P17"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8" spans="1:16" ht="24" x14ac:dyDescent="0.25">
      <c r="A18" s="141">
        <f ca="1">IFERROR(IF(OR(B16=B17,AND(B16=0,A17&lt;&gt;A16)),A17,IF(D17="","",A17+MATCH(Common,INDIRECT(ADDRESS(A17+1,5,4,1,sheet_pset)):INDIRECT(ADDRESS(COUNTIF(Pset_1,"&lt;&gt;"),5,4,1,sheet_pset)),0))),"")</f>
        <v>90</v>
      </c>
      <c r="B18" s="141">
        <f t="shared" ca="1" si="0"/>
        <v>1</v>
      </c>
      <c r="C18" s="152" t="str">
        <f t="shared" ca="1" si="1"/>
        <v>&gt;&gt;</v>
      </c>
      <c r="D18" s="153" t="str">
        <f t="shared" ca="1" si="2"/>
        <v>Pset_AudioVisualApplianceTypeCommon</v>
      </c>
      <c r="E18" s="149" t="str">
        <f t="shared" ca="1" si="3"/>
        <v/>
      </c>
      <c r="F18" s="142" t="str">
        <f t="shared" ca="1" si="4"/>
        <v>MediaSource</v>
      </c>
      <c r="G18" s="196" t="str">
        <f ca="1">IF(A18="","",IF(AND(L18&lt;&gt;"",L18&lt;&gt;0),L18,IF(E18&lt;&gt;"",IF(ISERROR(FIND("Type",F18,1)),I,T),IF(F18="","",IF(sim_data_type=yes,IFERROR(VLOOKUP(F18,F$6:G17,2,FALSE),"Text"),"Text")))))</f>
        <v>Text</v>
      </c>
      <c r="H18" s="195" t="str">
        <f t="shared" ca="1" si="5"/>
        <v/>
      </c>
      <c r="I18" s="162" t="str">
        <f t="shared" ca="1" si="8"/>
        <v>Pset_AudioVisualApplianceTypeCommonMediaSource</v>
      </c>
      <c r="J18" s="167"/>
      <c r="K18" s="147"/>
      <c r="L18" s="148"/>
      <c r="M18" s="143"/>
      <c r="N18" s="144"/>
      <c r="O18" s="155" t="str">
        <f t="shared" ca="1" si="6"/>
        <v>--</v>
      </c>
      <c r="P18" s="154" t="str">
        <f t="shared" ca="1" si="7"/>
        <v>Indicates media sources and corresponding names of ports (IfcDistributionPort with FlowDirection=SINK and PredefinedType=AUDIOVISUAL) or aggregated audio/video components (IfcAudioVisualAppliance).</v>
      </c>
    </row>
    <row r="19" spans="1:16" ht="24" x14ac:dyDescent="0.25">
      <c r="A19" s="141">
        <f ca="1">IFERROR(IF(OR(B17=B18,AND(B17=0,A18&lt;&gt;A17)),A18,IF(D18="","",A18+MATCH(Common,INDIRECT(ADDRESS(A18+1,5,4,1,sheet_pset)):INDIRECT(ADDRESS(COUNTIF(Pset_1,"&lt;&gt;"),5,4,1,sheet_pset)),0))),"")</f>
        <v>91</v>
      </c>
      <c r="B19" s="141">
        <f t="shared" ca="1" si="0"/>
        <v>0</v>
      </c>
      <c r="C19" s="152" t="str">
        <f t="shared" ca="1" si="1"/>
        <v>&gt;&gt;</v>
      </c>
      <c r="D19" s="153" t="str">
        <f t="shared" ca="1" si="2"/>
        <v>Pset_AudioVisualApplianceTypeCommon</v>
      </c>
      <c r="E19" s="149" t="str">
        <f t="shared" ca="1" si="3"/>
        <v/>
      </c>
      <c r="F19" s="142" t="str">
        <f t="shared" ca="1" si="4"/>
        <v>AudioVolume</v>
      </c>
      <c r="G19" s="196" t="str">
        <f ca="1">IF(A19="","",IF(AND(L19&lt;&gt;"",L19&lt;&gt;0),L19,IF(E19&lt;&gt;"",IF(ISERROR(FIND("Type",F19,1)),I,T),IF(F19="","",IF(sim_data_type=yes,IFERROR(VLOOKUP(F19,F$6:G18,2,FALSE),"Text"),"Text")))))</f>
        <v>Text</v>
      </c>
      <c r="H19" s="195" t="str">
        <f t="shared" ca="1" si="5"/>
        <v/>
      </c>
      <c r="I19" s="162" t="str">
        <f t="shared" ca="1" si="8"/>
        <v>Pset_AudioVisualApplianceTypeCommonAudioVolume</v>
      </c>
      <c r="J19" s="167"/>
      <c r="K19" s="147"/>
      <c r="L19" s="148"/>
      <c r="M19" s="143"/>
      <c r="N19" s="144"/>
      <c r="O19" s="155" t="str">
        <f t="shared" ca="1" si="6"/>
        <v>--</v>
      </c>
      <c r="P19" s="154" t="str">
        <f t="shared" ca="1" si="7"/>
        <v>Indicates discrete audio volume levels and corresponding sound power offsets, if applicable.  Missing values may be interpolated.</v>
      </c>
    </row>
    <row r="20" spans="1:16" ht="24" x14ac:dyDescent="0.25">
      <c r="A20" s="141">
        <f ca="1">IFERROR(IF(OR(B18=B19,AND(B18=0,A19&lt;&gt;A18)),A19,IF(D19="","",A19+MATCH(Common,INDIRECT(ADDRESS(A19+1,5,4,1,sheet_pset)):INDIRECT(ADDRESS(COUNTIF(Pset_1,"&lt;&gt;"),5,4,1,sheet_pset)),0))),"")</f>
        <v>101</v>
      </c>
      <c r="B20" s="141">
        <f t="shared" ca="1" si="0"/>
        <v>9</v>
      </c>
      <c r="C20" s="152" t="str">
        <f t="shared" ca="1" si="1"/>
        <v>&gt;&gt;</v>
      </c>
      <c r="D20" s="153" t="str">
        <f t="shared" ca="1" si="2"/>
        <v>Pset_BeamCommon</v>
      </c>
      <c r="E20" s="149" t="str">
        <f t="shared" ca="1" si="3"/>
        <v>PropertySet:</v>
      </c>
      <c r="F20" s="142" t="str">
        <f t="shared" ca="1" si="4"/>
        <v>Pset_BeamCommon</v>
      </c>
      <c r="G20" s="196" t="str">
        <f ca="1">IF(A20="","",IF(AND(L20&lt;&gt;"",L20&lt;&gt;0),L20,IF(E20&lt;&gt;"",IF(ISERROR(FIND("Type",F20,1)),I,T),IF(F20="","",IF(sim_data_type=yes,IFERROR(VLOOKUP(F20,F$6:G19,2,FALSE),"Text"),"Text")))))</f>
        <v>I</v>
      </c>
      <c r="H20" s="195" t="str">
        <f t="shared" ca="1" si="5"/>
        <v>IfcBeam</v>
      </c>
      <c r="I20" s="162" t="str">
        <f t="shared" ca="1" si="8"/>
        <v>Pset_BeamCommonPset_BeamCommon</v>
      </c>
      <c r="J20" s="167"/>
      <c r="K20" s="147"/>
      <c r="L20" s="148"/>
      <c r="M20" s="143"/>
      <c r="N20" s="144"/>
      <c r="O20" s="155" t="str">
        <f t="shared" ca="1" si="6"/>
        <v>--</v>
      </c>
      <c r="P20" s="154" t="str">
        <f t="shared" ca="1" si="7"/>
        <v>Reference ID for this specified type in this project (e.g. type 'A-1'), Also referred to as construction type. It should be provided as an alternative to the name of the object type, if the software does not support object types.</v>
      </c>
    </row>
    <row r="21" spans="1:16" ht="24" x14ac:dyDescent="0.25">
      <c r="A21" s="141">
        <f ca="1">IFERROR(IF(OR(B19=B20,AND(B19=0,A20&lt;&gt;A19)),A20,IF(D20="","",A20+MATCH(Common,INDIRECT(ADDRESS(A20+1,5,4,1,sheet_pset)):INDIRECT(ADDRESS(COUNTIF(Pset_1,"&lt;&gt;"),5,4,1,sheet_pset)),0))),"")</f>
        <v>101</v>
      </c>
      <c r="B21" s="141">
        <f t="shared" ca="1" si="0"/>
        <v>8</v>
      </c>
      <c r="C21" s="152" t="str">
        <f t="shared" ca="1" si="1"/>
        <v>&gt;&gt;</v>
      </c>
      <c r="D21" s="153" t="str">
        <f t="shared" ca="1" si="2"/>
        <v>Pset_BeamCommon</v>
      </c>
      <c r="E21" s="149" t="str">
        <f t="shared" ca="1" si="3"/>
        <v/>
      </c>
      <c r="F21" s="142" t="str">
        <f t="shared" ca="1" si="4"/>
        <v>Reference</v>
      </c>
      <c r="G21" s="196" t="str">
        <f ca="1">IF(A21="","",IF(AND(L21&lt;&gt;"",L21&lt;&gt;0),L21,IF(E21&lt;&gt;"",IF(ISERROR(FIND("Type",F21,1)),I,T),IF(F21="","",IF(sim_data_type=yes,IFERROR(VLOOKUP(F21,F$6:G20,2,FALSE),"Text"),"Text")))))</f>
        <v>Text</v>
      </c>
      <c r="H21" s="195" t="str">
        <f t="shared" ca="1" si="5"/>
        <v xml:space="preserve">Keynote </v>
      </c>
      <c r="I21" s="162" t="str">
        <f t="shared" ca="1" si="8"/>
        <v>Pset_BeamCommonReference</v>
      </c>
      <c r="J21" s="167"/>
      <c r="K21" s="147"/>
      <c r="L21" s="148"/>
      <c r="M21" s="143"/>
      <c r="N21" s="144"/>
      <c r="O21" s="155" t="str">
        <f t="shared" ca="1" si="6"/>
        <v xml:space="preserve">Keynote </v>
      </c>
      <c r="P21" s="154" t="str">
        <f t="shared" ca="1" si="7"/>
        <v>Reference ID for this specified type in this project (e.g. type 'A-1'), Also referred to as construction type. It should be provided as an alternative to the name of the object type, if the software does not support object types.</v>
      </c>
    </row>
    <row r="22" spans="1:16" ht="36" x14ac:dyDescent="0.25">
      <c r="A22" s="141">
        <f ca="1">IFERROR(IF(OR(B20=B21,AND(B20=0,A21&lt;&gt;A20)),A21,IF(D21="","",A21+MATCH(Common,INDIRECT(ADDRESS(A21+1,5,4,1,sheet_pset)):INDIRECT(ADDRESS(COUNTIF(Pset_1,"&lt;&gt;"),5,4,1,sheet_pset)),0))),"")</f>
        <v>102</v>
      </c>
      <c r="B22" s="141">
        <f t="shared" ca="1" si="0"/>
        <v>7</v>
      </c>
      <c r="C22" s="152" t="str">
        <f t="shared" ca="1" si="1"/>
        <v>&gt;&gt;</v>
      </c>
      <c r="D22" s="153" t="str">
        <f t="shared" ca="1" si="2"/>
        <v>Pset_BeamCommon</v>
      </c>
      <c r="E22" s="149" t="str">
        <f t="shared" ca="1" si="3"/>
        <v/>
      </c>
      <c r="F22" s="142" t="str">
        <f t="shared" ca="1" si="4"/>
        <v>Status</v>
      </c>
      <c r="G22" s="196" t="str">
        <f ca="1">IF(A22="","",IF(AND(L22&lt;&gt;"",L22&lt;&gt;0),L22,IF(E22&lt;&gt;"",IF(ISERROR(FIND("Type",F22,1)),I,T),IF(F22="","",IF(sim_data_type=yes,IFERROR(VLOOKUP(F22,F$6:G21,2,FALSE),"Text"),"Text")))))</f>
        <v>Text</v>
      </c>
      <c r="H22" s="195" t="str">
        <f t="shared" ca="1" si="5"/>
        <v/>
      </c>
      <c r="I22" s="162" t="str">
        <f t="shared" ca="1" si="8"/>
        <v>Pset_BeamCommonStatus</v>
      </c>
      <c r="J22" s="167"/>
      <c r="K22" s="147"/>
      <c r="L22" s="148"/>
      <c r="M22" s="143"/>
      <c r="N22" s="144"/>
      <c r="O22" s="155" t="str">
        <f t="shared" ca="1" si="6"/>
        <v>--</v>
      </c>
      <c r="P22"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23" spans="1:16" ht="48" x14ac:dyDescent="0.25">
      <c r="A23" s="141">
        <f ca="1">IFERROR(IF(OR(B21=B22,AND(B21=0,A22&lt;&gt;A21)),A22,IF(D22="","",A22+MATCH(Common,INDIRECT(ADDRESS(A22+1,5,4,1,sheet_pset)):INDIRECT(ADDRESS(COUNTIF(Pset_1,"&lt;&gt;"),5,4,1,sheet_pset)),0))),"")</f>
        <v>103</v>
      </c>
      <c r="B23" s="141">
        <f t="shared" ca="1" si="0"/>
        <v>6</v>
      </c>
      <c r="C23" s="152" t="str">
        <f t="shared" ca="1" si="1"/>
        <v>&gt;&gt;</v>
      </c>
      <c r="D23" s="153" t="str">
        <f t="shared" ca="1" si="2"/>
        <v>Pset_BeamCommon</v>
      </c>
      <c r="E23" s="149" t="str">
        <f t="shared" ca="1" si="3"/>
        <v/>
      </c>
      <c r="F23" s="142" t="str">
        <f t="shared" ca="1" si="4"/>
        <v>Span</v>
      </c>
      <c r="G23" s="196" t="str">
        <f ca="1">IF(A23="","",IF(AND(L23&lt;&gt;"",L23&lt;&gt;0),L23,IF(E23&lt;&gt;"",IF(ISERROR(FIND("Type",F23,1)),I,T),IF(F23="","",IF(sim_data_type=yes,IFERROR(VLOOKUP(F23,F$6:G22,2,FALSE),"Text"),"Text")))))</f>
        <v>Text</v>
      </c>
      <c r="H23" s="195" t="str">
        <f t="shared" ca="1" si="5"/>
        <v/>
      </c>
      <c r="I23" s="162" t="str">
        <f t="shared" ca="1" si="8"/>
        <v>Pset_BeamCommonSpan</v>
      </c>
      <c r="J23" s="167"/>
      <c r="K23" s="147"/>
      <c r="L23" s="148"/>
      <c r="M23" s="143"/>
      <c r="N23" s="144"/>
      <c r="O23" s="155" t="str">
        <f t="shared" ca="1" si="6"/>
        <v>--</v>
      </c>
      <c r="P23" s="154" t="str">
        <f t="shared" ca="1" si="7"/>
        <v>Clear span for this object.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v>
      </c>
    </row>
    <row r="24" spans="1:16" ht="48" x14ac:dyDescent="0.25">
      <c r="A24" s="141">
        <f ca="1">IFERROR(IF(OR(B22=B23,AND(B22=0,A23&lt;&gt;A22)),A23,IF(D23="","",A23+MATCH(Common,INDIRECT(ADDRESS(A23+1,5,4,1,sheet_pset)):INDIRECT(ADDRESS(COUNTIF(Pset_1,"&lt;&gt;"),5,4,1,sheet_pset)),0))),"")</f>
        <v>104</v>
      </c>
      <c r="B24" s="141">
        <f t="shared" ca="1" si="0"/>
        <v>5</v>
      </c>
      <c r="C24" s="152" t="str">
        <f t="shared" ca="1" si="1"/>
        <v>&gt;&gt;</v>
      </c>
      <c r="D24" s="153" t="str">
        <f t="shared" ca="1" si="2"/>
        <v>Pset_BeamCommon</v>
      </c>
      <c r="E24" s="149" t="str">
        <f t="shared" ca="1" si="3"/>
        <v/>
      </c>
      <c r="F24" s="142" t="str">
        <f t="shared" ca="1" si="4"/>
        <v>Slope</v>
      </c>
      <c r="G24" s="196" t="str">
        <f ca="1">IF(A24="","",IF(AND(L24&lt;&gt;"",L24&lt;&gt;0),L24,IF(E24&lt;&gt;"",IF(ISERROR(FIND("Type",F24,1)),I,T),IF(F24="","",IF(sim_data_type=yes,IFERROR(VLOOKUP(F24,F$6:G23,2,FALSE),"Text"),"Text")))))</f>
        <v>Text</v>
      </c>
      <c r="H24" s="195" t="str">
        <f t="shared" ca="1" si="5"/>
        <v/>
      </c>
      <c r="I24" s="162" t="str">
        <f t="shared" ca="1" si="8"/>
        <v>Pset_BeamCommonSlope</v>
      </c>
      <c r="J24" s="167"/>
      <c r="K24" s="147"/>
      <c r="L24" s="148"/>
      <c r="M24" s="143"/>
      <c r="N24" s="144"/>
      <c r="O24" s="155">
        <f t="shared" ca="1" si="6"/>
        <v>0</v>
      </c>
      <c r="P24" s="154" t="str">
        <f t="shared" ca="1" si="7"/>
        <v>Slope angle - relative to horizontal (0.0 degrees).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v>
      </c>
    </row>
    <row r="25" spans="1:16" ht="60" x14ac:dyDescent="0.25">
      <c r="A25" s="141">
        <f ca="1">IFERROR(IF(OR(B23=B24,AND(B23=0,A24&lt;&gt;A23)),A24,IF(D24="","",A24+MATCH(Common,INDIRECT(ADDRESS(A24+1,5,4,1,sheet_pset)):INDIRECT(ADDRESS(COUNTIF(Pset_1,"&lt;&gt;"),5,4,1,sheet_pset)),0))),"")</f>
        <v>105</v>
      </c>
      <c r="B25" s="141">
        <f t="shared" ca="1" si="0"/>
        <v>4</v>
      </c>
      <c r="C25" s="152" t="str">
        <f t="shared" ca="1" si="1"/>
        <v>&gt;&gt;</v>
      </c>
      <c r="D25" s="153" t="str">
        <f t="shared" ca="1" si="2"/>
        <v>Pset_BeamCommon</v>
      </c>
      <c r="E25" s="149" t="str">
        <f t="shared" ca="1" si="3"/>
        <v/>
      </c>
      <c r="F25" s="142" t="str">
        <f t="shared" ca="1" si="4"/>
        <v>Roll</v>
      </c>
      <c r="G25" s="196" t="str">
        <f ca="1">IF(A25="","",IF(AND(L25&lt;&gt;"",L25&lt;&gt;0),L25,IF(E25&lt;&gt;"",IF(ISERROR(FIND("Type",F25,1)),I,T),IF(F25="","",IF(sim_data_type=yes,IFERROR(VLOOKUP(F25,F$6:G24,2,FALSE),"Text"),"Text")))))</f>
        <v>Text</v>
      </c>
      <c r="H25" s="195" t="str">
        <f t="shared" ca="1" si="5"/>
        <v/>
      </c>
      <c r="I25" s="162" t="str">
        <f t="shared" ca="1" si="8"/>
        <v>Pset_BeamCommonRoll</v>
      </c>
      <c r="J25" s="167"/>
      <c r="K25" s="147"/>
      <c r="L25" s="148"/>
      <c r="M25" s="143"/>
      <c r="N25" s="144"/>
      <c r="O25" s="155" t="str">
        <f t="shared" ca="1" si="6"/>
        <v>--</v>
      </c>
      <c r="P25" s="154" t="str">
        <f t="shared" ca="1" si="7"/>
        <v>Rotation against the longitudinal axis - relative to the global Z direction for all beams that are non-vertical in regard to the global coordinate system (Profile direction equals global Z is Roll = 0.)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  Note: new property in IFC4</v>
      </c>
    </row>
    <row r="26" spans="1:16" ht="24" x14ac:dyDescent="0.25">
      <c r="A26" s="141">
        <f ca="1">IFERROR(IF(OR(B24=B25,AND(B24=0,A25&lt;&gt;A24)),A25,IF(D25="","",A25+MATCH(Common,INDIRECT(ADDRESS(A25+1,5,4,1,sheet_pset)):INDIRECT(ADDRESS(COUNTIF(Pset_1,"&lt;&gt;"),5,4,1,sheet_pset)),0))),"")</f>
        <v>106</v>
      </c>
      <c r="B26" s="141">
        <f t="shared" ca="1" si="0"/>
        <v>3</v>
      </c>
      <c r="C26" s="152" t="str">
        <f t="shared" ca="1" si="1"/>
        <v>&gt;&gt;</v>
      </c>
      <c r="D26" s="153" t="str">
        <f t="shared" ca="1" si="2"/>
        <v>Pset_BeamCommon</v>
      </c>
      <c r="E26" s="149" t="str">
        <f t="shared" ca="1" si="3"/>
        <v/>
      </c>
      <c r="F26" s="142" t="str">
        <f t="shared" ca="1" si="4"/>
        <v>IsExternal</v>
      </c>
      <c r="G26" s="196" t="str">
        <f ca="1">IF(A26="","",IF(AND(L26&lt;&gt;"",L26&lt;&gt;0),L26,IF(E26&lt;&gt;"",IF(ISERROR(FIND("Type",F26,1)),I,T),IF(F26="","",IF(sim_data_type=yes,IFERROR(VLOOKUP(F26,F$6:G25,2,FALSE),"Text"),"Text")))))</f>
        <v>Text</v>
      </c>
      <c r="H26" s="195" t="str">
        <f t="shared" ca="1" si="5"/>
        <v>Type Comments</v>
      </c>
      <c r="I26" s="162" t="str">
        <f t="shared" ca="1" si="8"/>
        <v>Pset_BeamCommonIsExternal</v>
      </c>
      <c r="J26" s="167"/>
      <c r="K26" s="147"/>
      <c r="L26" s="148"/>
      <c r="M26" s="143"/>
      <c r="N26" s="144"/>
      <c r="O26" s="155" t="str">
        <f t="shared" ca="1" si="6"/>
        <v>Type Comments</v>
      </c>
      <c r="P26" s="154" t="str">
        <f t="shared" ca="1" si="7"/>
        <v>Indication whether the element is designed for use in the exterior (TRUE) or not (FALSE). If (TRUE) it is an external element and faces the outside of the building.</v>
      </c>
    </row>
    <row r="27" spans="1:16" ht="24" x14ac:dyDescent="0.25">
      <c r="A27" s="141">
        <f ca="1">IFERROR(IF(OR(B25=B26,AND(B25=0,A26&lt;&gt;A25)),A26,IF(D26="","",A26+MATCH(Common,INDIRECT(ADDRESS(A26+1,5,4,1,sheet_pset)):INDIRECT(ADDRESS(COUNTIF(Pset_1,"&lt;&gt;"),5,4,1,sheet_pset)),0))),"")</f>
        <v>107</v>
      </c>
      <c r="B27" s="141">
        <f t="shared" ca="1" si="0"/>
        <v>2</v>
      </c>
      <c r="C27" s="152" t="str">
        <f t="shared" ca="1" si="1"/>
        <v>&gt;&gt;</v>
      </c>
      <c r="D27" s="153" t="str">
        <f t="shared" ca="1" si="2"/>
        <v>Pset_BeamCommon</v>
      </c>
      <c r="E27" s="149" t="str">
        <f t="shared" ca="1" si="3"/>
        <v/>
      </c>
      <c r="F27" s="142" t="str">
        <f t="shared" ca="1" si="4"/>
        <v>ThermalTransmittance</v>
      </c>
      <c r="G27" s="196" t="str">
        <f ca="1">IF(A27="","",IF(AND(L27&lt;&gt;"",L27&lt;&gt;0),L27,IF(E27&lt;&gt;"",IF(ISERROR(FIND("Type",F27,1)),I,T),IF(F27="","",IF(sim_data_type=yes,IFERROR(VLOOKUP(F27,F$6:G26,2,FALSE),"Text"),"Text")))))</f>
        <v>Text</v>
      </c>
      <c r="H27" s="195" t="str">
        <f t="shared" ca="1" si="5"/>
        <v/>
      </c>
      <c r="I27" s="162" t="str">
        <f t="shared" ca="1" si="8"/>
        <v>Pset_BeamCommonThermalTransmittance</v>
      </c>
      <c r="J27" s="167"/>
      <c r="K27" s="147"/>
      <c r="L27" s="148"/>
      <c r="M27" s="143"/>
      <c r="N27" s="144"/>
      <c r="O27" s="155">
        <f t="shared" ca="1" si="6"/>
        <v>0</v>
      </c>
      <c r="P27" s="154" t="str">
        <f t="shared" ca="1" si="7"/>
        <v>Thermal transmittance coefficient (U-Value) of the element. Here the total thermal transmittance coefficient through the beam within the direction of the thermal flow (including all materials).  Note: new property in IFC4</v>
      </c>
    </row>
    <row r="28" spans="1:16" x14ac:dyDescent="0.25">
      <c r="A28" s="141">
        <f ca="1">IFERROR(IF(OR(B26=B27,AND(B26=0,A27&lt;&gt;A26)),A27,IF(D27="","",A27+MATCH(Common,INDIRECT(ADDRESS(A27+1,5,4,1,sheet_pset)):INDIRECT(ADDRESS(COUNTIF(Pset_1,"&lt;&gt;"),5,4,1,sheet_pset)),0))),"")</f>
        <v>108</v>
      </c>
      <c r="B28" s="141">
        <f t="shared" ca="1" si="0"/>
        <v>1</v>
      </c>
      <c r="C28" s="152" t="str">
        <f t="shared" ca="1" si="1"/>
        <v>&gt;&gt;</v>
      </c>
      <c r="D28" s="153" t="str">
        <f t="shared" ca="1" si="2"/>
        <v>Pset_BeamCommon</v>
      </c>
      <c r="E28" s="149" t="str">
        <f t="shared" ca="1" si="3"/>
        <v/>
      </c>
      <c r="F28" s="142" t="str">
        <f t="shared" ca="1" si="4"/>
        <v>LoadBearing</v>
      </c>
      <c r="G28" s="196" t="str">
        <f ca="1">IF(A28="","",IF(AND(L28&lt;&gt;"",L28&lt;&gt;0),L28,IF(E28&lt;&gt;"",IF(ISERROR(FIND("Type",F28,1)),I,T),IF(F28="","",IF(sim_data_type=yes,IFERROR(VLOOKUP(F28,F$6:G27,2,FALSE),"Text"),"Text")))))</f>
        <v>Text</v>
      </c>
      <c r="H28" s="195" t="str">
        <f t="shared" ca="1" si="5"/>
        <v/>
      </c>
      <c r="I28" s="162" t="str">
        <f t="shared" ca="1" si="8"/>
        <v>Pset_BeamCommonLoadBearing</v>
      </c>
      <c r="J28" s="167"/>
      <c r="K28" s="147"/>
      <c r="L28" s="148"/>
      <c r="M28" s="143"/>
      <c r="N28" s="144"/>
      <c r="O28" s="155">
        <f t="shared" ca="1" si="6"/>
        <v>0</v>
      </c>
      <c r="P28" s="154" t="str">
        <f t="shared" ca="1" si="7"/>
        <v>Indicates whether the object is intended to carry loads (TRUE) or not (FALSE).</v>
      </c>
    </row>
    <row r="29" spans="1:16" x14ac:dyDescent="0.25">
      <c r="A29" s="141">
        <f ca="1">IFERROR(IF(OR(B27=B28,AND(B27=0,A28&lt;&gt;A27)),A28,IF(D28="","",A28+MATCH(Common,INDIRECT(ADDRESS(A28+1,5,4,1,sheet_pset)):INDIRECT(ADDRESS(COUNTIF(Pset_1,"&lt;&gt;"),5,4,1,sheet_pset)),0))),"")</f>
        <v>109</v>
      </c>
      <c r="B29" s="141">
        <f t="shared" ca="1" si="0"/>
        <v>0</v>
      </c>
      <c r="C29" s="152" t="str">
        <f t="shared" ca="1" si="1"/>
        <v>&gt;&gt;</v>
      </c>
      <c r="D29" s="153" t="str">
        <f t="shared" ca="1" si="2"/>
        <v>Pset_BeamCommon</v>
      </c>
      <c r="E29" s="149" t="str">
        <f t="shared" ca="1" si="3"/>
        <v/>
      </c>
      <c r="F29" s="142" t="str">
        <f t="shared" ca="1" si="4"/>
        <v>FireRating</v>
      </c>
      <c r="G29" s="196" t="str">
        <f ca="1">IF(A29="","",IF(AND(L29&lt;&gt;"",L29&lt;&gt;0),L29,IF(E29&lt;&gt;"",IF(ISERROR(FIND("Type",F29,1)),I,T),IF(F29="","",IF(sim_data_type=yes,IFERROR(VLOOKUP(F29,F$6:G28,2,FALSE),"Text"),"Text")))))</f>
        <v>Text</v>
      </c>
      <c r="H29" s="195" t="str">
        <f t="shared" ca="1" si="5"/>
        <v>fire_rating</v>
      </c>
      <c r="I29" s="162" t="str">
        <f t="shared" ca="1" si="8"/>
        <v>Pset_BeamCommonFireRating</v>
      </c>
      <c r="J29" s="167"/>
      <c r="K29" s="147"/>
      <c r="L29" s="148"/>
      <c r="M29" s="143"/>
      <c r="N29" s="144"/>
      <c r="O29" s="155" t="str">
        <f t="shared" ca="1" si="6"/>
        <v>fire_rating</v>
      </c>
      <c r="P29" s="154" t="str">
        <f t="shared" ca="1" si="7"/>
        <v>Fire rating for the element. It is given according to the national fire safety classification.</v>
      </c>
    </row>
    <row r="30" spans="1:16" ht="24" x14ac:dyDescent="0.25">
      <c r="A30" s="141">
        <f ca="1">IFERROR(IF(OR(B28=B29,AND(B28=0,A29&lt;&gt;A28)),A29,IF(D29="","",A29+MATCH(Common,INDIRECT(ADDRESS(A29+1,5,4,1,sheet_pset)):INDIRECT(ADDRESS(COUNTIF(Pset_1,"&lt;&gt;"),5,4,1,sheet_pset)),0))),"")</f>
        <v>152</v>
      </c>
      <c r="B30" s="141">
        <f t="shared" ca="1" si="0"/>
        <v>6</v>
      </c>
      <c r="C30" s="152" t="str">
        <f t="shared" ca="1" si="1"/>
        <v>&gt;&gt;</v>
      </c>
      <c r="D30" s="153" t="str">
        <f t="shared" ca="1" si="2"/>
        <v>Pset_BuildingElementProxyCommon</v>
      </c>
      <c r="E30" s="149" t="str">
        <f t="shared" ca="1" si="3"/>
        <v>PropertySet:</v>
      </c>
      <c r="F30" s="142" t="str">
        <f t="shared" ca="1" si="4"/>
        <v>Pset_BuildingElementProxyCommon</v>
      </c>
      <c r="G30" s="196" t="str">
        <f ca="1">IF(A30="","",IF(AND(L30&lt;&gt;"",L30&lt;&gt;0),L30,IF(E30&lt;&gt;"",IF(ISERROR(FIND("Type",F30,1)),I,T),IF(F30="","",IF(sim_data_type=yes,IFERROR(VLOOKUP(F30,F$6:G29,2,FALSE),"Text"),"Text")))))</f>
        <v>I</v>
      </c>
      <c r="H30" s="195" t="str">
        <f t="shared" ca="1" si="5"/>
        <v>IfcBuildingElementProxy</v>
      </c>
      <c r="I30" s="162" t="str">
        <f t="shared" ca="1" si="8"/>
        <v>Pset_BuildingElementProxyCommonPset_BuildingElementProxyCommon</v>
      </c>
      <c r="J30" s="167"/>
      <c r="K30" s="147"/>
      <c r="L30" s="148"/>
      <c r="M30" s="143"/>
      <c r="N30" s="144"/>
      <c r="O30" s="155" t="str">
        <f t="shared" ca="1" si="6"/>
        <v>--</v>
      </c>
      <c r="P30" s="154" t="str">
        <f t="shared" ca="1" si="7"/>
        <v>Reference ID for this specified type in this project (e.g. type 'A-1'), Also referred to as construction type. It should be provided as an alternative to the name of the object type, if the software does not support object types.</v>
      </c>
    </row>
    <row r="31" spans="1:16" ht="24" x14ac:dyDescent="0.25">
      <c r="A31" s="141">
        <f ca="1">IFERROR(IF(OR(B29=B30,AND(B29=0,A30&lt;&gt;A29)),A30,IF(D30="","",A30+MATCH(Common,INDIRECT(ADDRESS(A30+1,5,4,1,sheet_pset)):INDIRECT(ADDRESS(COUNTIF(Pset_1,"&lt;&gt;"),5,4,1,sheet_pset)),0))),"")</f>
        <v>152</v>
      </c>
      <c r="B31" s="141">
        <f t="shared" ca="1" si="0"/>
        <v>5</v>
      </c>
      <c r="C31" s="152" t="str">
        <f t="shared" ca="1" si="1"/>
        <v>&gt;&gt;</v>
      </c>
      <c r="D31" s="153" t="str">
        <f t="shared" ca="1" si="2"/>
        <v>Pset_BuildingElementProxyCommon</v>
      </c>
      <c r="E31" s="149" t="str">
        <f t="shared" ca="1" si="3"/>
        <v/>
      </c>
      <c r="F31" s="142" t="str">
        <f t="shared" ca="1" si="4"/>
        <v>Reference</v>
      </c>
      <c r="G31" s="196" t="str">
        <f ca="1">IF(A31="","",IF(AND(L31&lt;&gt;"",L31&lt;&gt;0),L31,IF(E31&lt;&gt;"",IF(ISERROR(FIND("Type",F31,1)),I,T),IF(F31="","",IF(sim_data_type=yes,IFERROR(VLOOKUP(F31,F$6:G30,2,FALSE),"Text"),"Text")))))</f>
        <v>Text</v>
      </c>
      <c r="H31" s="195" t="str">
        <f t="shared" ca="1" si="5"/>
        <v xml:space="preserve">Keynote </v>
      </c>
      <c r="I31" s="162" t="str">
        <f t="shared" ca="1" si="8"/>
        <v>Pset_BuildingElementProxyCommonReference</v>
      </c>
      <c r="J31" s="167"/>
      <c r="K31" s="147"/>
      <c r="L31" s="148"/>
      <c r="M31" s="143"/>
      <c r="N31" s="144"/>
      <c r="O31" s="155" t="str">
        <f t="shared" ca="1" si="6"/>
        <v xml:space="preserve">Keynote </v>
      </c>
      <c r="P31" s="154" t="str">
        <f t="shared" ca="1" si="7"/>
        <v>Reference ID for this specified type in this project (e.g. type 'A-1'), Also referred to as construction type. It should be provided as an alternative to the name of the object type, if the software does not support object types.</v>
      </c>
    </row>
    <row r="32" spans="1:16" ht="36" x14ac:dyDescent="0.25">
      <c r="A32" s="141">
        <f ca="1">IFERROR(IF(OR(B30=B31,AND(B30=0,A31&lt;&gt;A30)),A31,IF(D31="","",A31+MATCH(Common,INDIRECT(ADDRESS(A31+1,5,4,1,sheet_pset)):INDIRECT(ADDRESS(COUNTIF(Pset_1,"&lt;&gt;"),5,4,1,sheet_pset)),0))),"")</f>
        <v>153</v>
      </c>
      <c r="B32" s="141">
        <f t="shared" ca="1" si="0"/>
        <v>4</v>
      </c>
      <c r="C32" s="152" t="str">
        <f t="shared" ca="1" si="1"/>
        <v>&gt;&gt;</v>
      </c>
      <c r="D32" s="153" t="str">
        <f t="shared" ca="1" si="2"/>
        <v>Pset_BuildingElementProxyCommon</v>
      </c>
      <c r="E32" s="149" t="str">
        <f t="shared" ca="1" si="3"/>
        <v/>
      </c>
      <c r="F32" s="142" t="str">
        <f t="shared" ca="1" si="4"/>
        <v>Status</v>
      </c>
      <c r="G32" s="196" t="str">
        <f ca="1">IF(A32="","",IF(AND(L32&lt;&gt;"",L32&lt;&gt;0),L32,IF(E32&lt;&gt;"",IF(ISERROR(FIND("Type",F32,1)),I,T),IF(F32="","",IF(sim_data_type=yes,IFERROR(VLOOKUP(F32,F$6:G31,2,FALSE),"Text"),"Text")))))</f>
        <v>Text</v>
      </c>
      <c r="H32" s="195" t="str">
        <f t="shared" ca="1" si="5"/>
        <v/>
      </c>
      <c r="I32" s="162" t="str">
        <f t="shared" ca="1" si="8"/>
        <v>Pset_BuildingElementProxyCommonStatus</v>
      </c>
      <c r="J32" s="167"/>
      <c r="K32" s="147"/>
      <c r="L32" s="148"/>
      <c r="M32" s="143"/>
      <c r="N32" s="144"/>
      <c r="O32" s="155" t="str">
        <f t="shared" ca="1" si="6"/>
        <v>--</v>
      </c>
      <c r="P32"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33" spans="1:16" ht="24" x14ac:dyDescent="0.25">
      <c r="A33" s="141">
        <f ca="1">IFERROR(IF(OR(B31=B32,AND(B31=0,A32&lt;&gt;A31)),A32,IF(D32="","",A32+MATCH(Common,INDIRECT(ADDRESS(A32+1,5,4,1,sheet_pset)):INDIRECT(ADDRESS(COUNTIF(Pset_1,"&lt;&gt;"),5,4,1,sheet_pset)),0))),"")</f>
        <v>154</v>
      </c>
      <c r="B33" s="141">
        <f t="shared" ca="1" si="0"/>
        <v>3</v>
      </c>
      <c r="C33" s="152" t="str">
        <f t="shared" ca="1" si="1"/>
        <v>&gt;&gt;</v>
      </c>
      <c r="D33" s="153" t="str">
        <f t="shared" ca="1" si="2"/>
        <v>Pset_BuildingElementProxyCommon</v>
      </c>
      <c r="E33" s="149" t="str">
        <f t="shared" ca="1" si="3"/>
        <v/>
      </c>
      <c r="F33" s="142" t="str">
        <f t="shared" ca="1" si="4"/>
        <v>IsExternal</v>
      </c>
      <c r="G33" s="196" t="str">
        <f ca="1">IF(A33="","",IF(AND(L33&lt;&gt;"",L33&lt;&gt;0),L33,IF(E33&lt;&gt;"",IF(ISERROR(FIND("Type",F33,1)),I,T),IF(F33="","",IF(sim_data_type=yes,IFERROR(VLOOKUP(F33,F$6:G32,2,FALSE),"Text"),"Text")))))</f>
        <v>Text</v>
      </c>
      <c r="H33" s="195" t="str">
        <f t="shared" ca="1" si="5"/>
        <v>Type Comments</v>
      </c>
      <c r="I33" s="162" t="str">
        <f t="shared" ca="1" si="8"/>
        <v>Pset_BuildingElementProxyCommonIsExternal</v>
      </c>
      <c r="J33" s="167"/>
      <c r="K33" s="147"/>
      <c r="L33" s="148"/>
      <c r="M33" s="143"/>
      <c r="N33" s="144"/>
      <c r="O33" s="155" t="str">
        <f t="shared" ca="1" si="6"/>
        <v>Type Comments</v>
      </c>
      <c r="P33" s="154" t="str">
        <f t="shared" ca="1" si="7"/>
        <v>Indication whether the element is designed for use in the exterior (TRUE) or not (FALSE). If (TRUE) it is an external element and faces the outside of the building.</v>
      </c>
    </row>
    <row r="34" spans="1:16" ht="24" x14ac:dyDescent="0.25">
      <c r="A34" s="141">
        <f ca="1">IFERROR(IF(OR(B32=B33,AND(B32=0,A33&lt;&gt;A32)),A33,IF(D33="","",A33+MATCH(Common,INDIRECT(ADDRESS(A33+1,5,4,1,sheet_pset)):INDIRECT(ADDRESS(COUNTIF(Pset_1,"&lt;&gt;"),5,4,1,sheet_pset)),0))),"")</f>
        <v>155</v>
      </c>
      <c r="B34" s="141">
        <f t="shared" ca="1" si="0"/>
        <v>2</v>
      </c>
      <c r="C34" s="152" t="str">
        <f t="shared" ca="1" si="1"/>
        <v>&gt;&gt;</v>
      </c>
      <c r="D34" s="153" t="str">
        <f t="shared" ca="1" si="2"/>
        <v>Pset_BuildingElementProxyCommon</v>
      </c>
      <c r="E34" s="149" t="str">
        <f t="shared" ca="1" si="3"/>
        <v/>
      </c>
      <c r="F34" s="142" t="str">
        <f t="shared" ca="1" si="4"/>
        <v>ThermalTransmittance</v>
      </c>
      <c r="G34" s="196" t="str">
        <f ca="1">IF(A34="","",IF(AND(L34&lt;&gt;"",L34&lt;&gt;0),L34,IF(E34&lt;&gt;"",IF(ISERROR(FIND("Type",F34,1)),I,T),IF(F34="","",IF(sim_data_type=yes,IFERROR(VLOOKUP(F34,F$6:G33,2,FALSE),"Text"),"Text")))))</f>
        <v>Text</v>
      </c>
      <c r="H34" s="195" t="str">
        <f t="shared" ca="1" si="5"/>
        <v/>
      </c>
      <c r="I34" s="162" t="str">
        <f t="shared" ca="1" si="8"/>
        <v>Pset_BuildingElementProxyCommonThermalTransmittance</v>
      </c>
      <c r="J34" s="167"/>
      <c r="K34" s="147"/>
      <c r="L34" s="148"/>
      <c r="M34" s="143"/>
      <c r="N34" s="144"/>
      <c r="O34" s="155">
        <f t="shared" ca="1" si="6"/>
        <v>0</v>
      </c>
      <c r="P34" s="154" t="str">
        <f t="shared" ca="1" si="7"/>
        <v>Thermal transmittance coefficient (U-Value) of the element. It is the total thermal transmittance coefficient through the building element proxy within the direction of the thermal flow (including all materials).  Note: new property in IFC4</v>
      </c>
    </row>
    <row r="35" spans="1:16" x14ac:dyDescent="0.25">
      <c r="A35" s="141">
        <f ca="1">IFERROR(IF(OR(B33=B34,AND(B33=0,A34&lt;&gt;A33)),A34,IF(D34="","",A34+MATCH(Common,INDIRECT(ADDRESS(A34+1,5,4,1,sheet_pset)):INDIRECT(ADDRESS(COUNTIF(Pset_1,"&lt;&gt;"),5,4,1,sheet_pset)),0))),"")</f>
        <v>156</v>
      </c>
      <c r="B35" s="141">
        <f t="shared" ca="1" si="0"/>
        <v>1</v>
      </c>
      <c r="C35" s="152" t="str">
        <f t="shared" ca="1" si="1"/>
        <v>&gt;&gt;</v>
      </c>
      <c r="D35" s="153" t="str">
        <f t="shared" ca="1" si="2"/>
        <v>Pset_BuildingElementProxyCommon</v>
      </c>
      <c r="E35" s="149" t="str">
        <f t="shared" ca="1" si="3"/>
        <v/>
      </c>
      <c r="F35" s="142" t="str">
        <f t="shared" ca="1" si="4"/>
        <v>LoadBearing</v>
      </c>
      <c r="G35" s="196" t="str">
        <f ca="1">IF(A35="","",IF(AND(L35&lt;&gt;"",L35&lt;&gt;0),L35,IF(E35&lt;&gt;"",IF(ISERROR(FIND("Type",F35,1)),I,T),IF(F35="","",IF(sim_data_type=yes,IFERROR(VLOOKUP(F35,F$6:G34,2,FALSE),"Text"),"Text")))))</f>
        <v>Text</v>
      </c>
      <c r="H35" s="195" t="str">
        <f t="shared" ca="1" si="5"/>
        <v/>
      </c>
      <c r="I35" s="162" t="str">
        <f t="shared" ca="1" si="8"/>
        <v>Pset_BuildingElementProxyCommonLoadBearing</v>
      </c>
      <c r="J35" s="167"/>
      <c r="K35" s="147"/>
      <c r="L35" s="148"/>
      <c r="M35" s="143"/>
      <c r="N35" s="144"/>
      <c r="O35" s="155">
        <f t="shared" ca="1" si="6"/>
        <v>0</v>
      </c>
      <c r="P35" s="154" t="str">
        <f t="shared" ca="1" si="7"/>
        <v>Indicates whether the object is intended to carry loads (TRUE) or not (FALSE).</v>
      </c>
    </row>
    <row r="36" spans="1:16" x14ac:dyDescent="0.25">
      <c r="A36" s="141">
        <f ca="1">IFERROR(IF(OR(B34=B35,AND(B34=0,A35&lt;&gt;A34)),A35,IF(D35="","",A35+MATCH(Common,INDIRECT(ADDRESS(A35+1,5,4,1,sheet_pset)):INDIRECT(ADDRESS(COUNTIF(Pset_1,"&lt;&gt;"),5,4,1,sheet_pset)),0))),"")</f>
        <v>157</v>
      </c>
      <c r="B36" s="141">
        <f t="shared" ca="1" si="0"/>
        <v>0</v>
      </c>
      <c r="C36" s="152" t="str">
        <f t="shared" ca="1" si="1"/>
        <v>&gt;&gt;</v>
      </c>
      <c r="D36" s="153" t="str">
        <f t="shared" ca="1" si="2"/>
        <v>Pset_BuildingElementProxyCommon</v>
      </c>
      <c r="E36" s="149" t="str">
        <f t="shared" ca="1" si="3"/>
        <v/>
      </c>
      <c r="F36" s="142" t="str">
        <f t="shared" ca="1" si="4"/>
        <v>FireRating</v>
      </c>
      <c r="G36" s="196" t="str">
        <f ca="1">IF(A36="","",IF(AND(L36&lt;&gt;"",L36&lt;&gt;0),L36,IF(E36&lt;&gt;"",IF(ISERROR(FIND("Type",F36,1)),I,T),IF(F36="","",IF(sim_data_type=yes,IFERROR(VLOOKUP(F36,F$6:G35,2,FALSE),"Text"),"Text")))))</f>
        <v>Text</v>
      </c>
      <c r="H36" s="195" t="str">
        <f t="shared" ca="1" si="5"/>
        <v>fire_rating</v>
      </c>
      <c r="I36" s="162" t="str">
        <f t="shared" ca="1" si="8"/>
        <v>Pset_BuildingElementProxyCommonFireRating</v>
      </c>
      <c r="J36" s="167"/>
      <c r="K36" s="147"/>
      <c r="L36" s="148"/>
      <c r="M36" s="143"/>
      <c r="N36" s="144"/>
      <c r="O36" s="155" t="str">
        <f t="shared" ca="1" si="6"/>
        <v>fire_rating</v>
      </c>
      <c r="P36" s="154" t="str">
        <f t="shared" ca="1" si="7"/>
        <v>Fire rating for the element. It is given according to the national fire safety classification.</v>
      </c>
    </row>
    <row r="37" spans="1:16" ht="24" x14ac:dyDescent="0.25">
      <c r="A37" s="141">
        <f ca="1">IFERROR(IF(OR(B35=B36,AND(B35=0,A36&lt;&gt;A35)),A36,IF(D36="","",A36+MATCH(Common,INDIRECT(ADDRESS(A36+1,5,4,1,sheet_pset)):INDIRECT(ADDRESS(COUNTIF(Pset_1,"&lt;&gt;"),5,4,1,sheet_pset)),0))),"")</f>
        <v>160</v>
      </c>
      <c r="B37" s="141">
        <f t="shared" ca="1" si="0"/>
        <v>8</v>
      </c>
      <c r="C37" s="152" t="str">
        <f t="shared" ca="1" si="1"/>
        <v>&gt;&gt;</v>
      </c>
      <c r="D37" s="153" t="str">
        <f t="shared" ca="1" si="2"/>
        <v>Pset_BuildingStoreyCommon</v>
      </c>
      <c r="E37" s="149" t="str">
        <f t="shared" ca="1" si="3"/>
        <v>PropertySet:</v>
      </c>
      <c r="F37" s="142" t="str">
        <f t="shared" ca="1" si="4"/>
        <v>Pset_BuildingStoreyCommon</v>
      </c>
      <c r="G37" s="196" t="str">
        <f ca="1">IF(A37="","",IF(AND(L37&lt;&gt;"",L37&lt;&gt;0),L37,IF(E37&lt;&gt;"",IF(ISERROR(FIND("Type",F37,1)),I,T),IF(F37="","",IF(sim_data_type=yes,IFERROR(VLOOKUP(F37,F$6:G36,2,FALSE),"Text"),"Text")))))</f>
        <v>I</v>
      </c>
      <c r="H37" s="195" t="str">
        <f t="shared" ca="1" si="5"/>
        <v>IfcBuildingStorey</v>
      </c>
      <c r="I37" s="162" t="str">
        <f t="shared" ca="1" si="8"/>
        <v>Pset_BuildingStoreyCommonPset_BuildingStoreyCommon</v>
      </c>
      <c r="J37" s="167"/>
      <c r="K37" s="147"/>
      <c r="L37" s="148"/>
      <c r="M37" s="143"/>
      <c r="N37" s="144"/>
      <c r="O37" s="155" t="str">
        <f t="shared" ca="1" si="6"/>
        <v>--</v>
      </c>
      <c r="P37" s="154" t="str">
        <f t="shared" ca="1" si="7"/>
        <v>Reference ID for this specified type in this project (e.g. type 'A-1'). Used to store the non-classification driven internal project type.</v>
      </c>
    </row>
    <row r="38" spans="1:16" ht="24" x14ac:dyDescent="0.25">
      <c r="A38" s="141">
        <f ca="1">IFERROR(IF(OR(B36=B37,AND(B36=0,A37&lt;&gt;A36)),A37,IF(D37="","",A37+MATCH(Common,INDIRECT(ADDRESS(A37+1,5,4,1,sheet_pset)):INDIRECT(ADDRESS(COUNTIF(Pset_1,"&lt;&gt;"),5,4,1,sheet_pset)),0))),"")</f>
        <v>160</v>
      </c>
      <c r="B38" s="141">
        <f t="shared" ca="1" si="0"/>
        <v>7</v>
      </c>
      <c r="C38" s="152" t="str">
        <f t="shared" ca="1" si="1"/>
        <v>&gt;&gt;</v>
      </c>
      <c r="D38" s="153" t="str">
        <f t="shared" ca="1" si="2"/>
        <v>Pset_BuildingStoreyCommon</v>
      </c>
      <c r="E38" s="149" t="str">
        <f t="shared" ca="1" si="3"/>
        <v/>
      </c>
      <c r="F38" s="142" t="str">
        <f t="shared" ca="1" si="4"/>
        <v>Reference</v>
      </c>
      <c r="G38" s="196" t="str">
        <f ca="1">IF(A38="","",IF(AND(L38&lt;&gt;"",L38&lt;&gt;0),L38,IF(E38&lt;&gt;"",IF(ISERROR(FIND("Type",F38,1)),I,T),IF(F38="","",IF(sim_data_type=yes,IFERROR(VLOOKUP(F38,F$6:G37,2,FALSE),"Text"),"Text")))))</f>
        <v>Text</v>
      </c>
      <c r="H38" s="195" t="str">
        <f t="shared" ca="1" si="5"/>
        <v xml:space="preserve">Keynote </v>
      </c>
      <c r="I38" s="162" t="str">
        <f t="shared" ca="1" si="8"/>
        <v>Pset_BuildingStoreyCommonReference</v>
      </c>
      <c r="J38" s="167"/>
      <c r="K38" s="147"/>
      <c r="L38" s="148"/>
      <c r="M38" s="143"/>
      <c r="N38" s="144"/>
      <c r="O38" s="155" t="str">
        <f t="shared" ca="1" si="6"/>
        <v xml:space="preserve">Keynote </v>
      </c>
      <c r="P38" s="154" t="str">
        <f t="shared" ca="1" si="7"/>
        <v>Reference ID for this specified type in this project (e.g. type 'A-1'). Used to store the non-classification driven internal project type.</v>
      </c>
    </row>
    <row r="39" spans="1:16" x14ac:dyDescent="0.25">
      <c r="A39" s="141">
        <f ca="1">IFERROR(IF(OR(B37=B38,AND(B37=0,A38&lt;&gt;A37)),A38,IF(D38="","",A38+MATCH(Common,INDIRECT(ADDRESS(A38+1,5,4,1,sheet_pset)):INDIRECT(ADDRESS(COUNTIF(Pset_1,"&lt;&gt;"),5,4,1,sheet_pset)),0))),"")</f>
        <v>161</v>
      </c>
      <c r="B39" s="141">
        <f t="shared" ca="1" si="0"/>
        <v>6</v>
      </c>
      <c r="C39" s="152" t="str">
        <f t="shared" ca="1" si="1"/>
        <v>&gt;&gt;</v>
      </c>
      <c r="D39" s="153" t="str">
        <f t="shared" ca="1" si="2"/>
        <v>Pset_BuildingStoreyCommon</v>
      </c>
      <c r="E39" s="149" t="str">
        <f t="shared" ca="1" si="3"/>
        <v/>
      </c>
      <c r="F39" s="142" t="str">
        <f t="shared" ca="1" si="4"/>
        <v>EntranceLevel</v>
      </c>
      <c r="G39" s="196" t="str">
        <f ca="1">IF(A39="","",IF(AND(L39&lt;&gt;"",L39&lt;&gt;0),L39,IF(E39&lt;&gt;"",IF(ISERROR(FIND("Type",F39,1)),I,T),IF(F39="","",IF(sim_data_type=yes,IFERROR(VLOOKUP(F39,F$6:G38,2,FALSE),"Text"),"Text")))))</f>
        <v>Text</v>
      </c>
      <c r="H39" s="195" t="str">
        <f t="shared" ca="1" si="5"/>
        <v/>
      </c>
      <c r="I39" s="162" t="str">
        <f t="shared" ca="1" si="8"/>
        <v>Pset_BuildingStoreyCommonEntranceLevel</v>
      </c>
      <c r="J39" s="167"/>
      <c r="K39" s="147"/>
      <c r="L39" s="148"/>
      <c r="M39" s="143"/>
      <c r="N39" s="144"/>
      <c r="O39" s="155">
        <f t="shared" ca="1" si="6"/>
        <v>0</v>
      </c>
      <c r="P39" s="154" t="str">
        <f t="shared" ca="1" si="7"/>
        <v>Indication whether this building storey is an entrance level to the building (TRUE), or (FALSE) if otherwise.</v>
      </c>
    </row>
    <row r="40" spans="1:16" ht="24" x14ac:dyDescent="0.25">
      <c r="A40" s="141">
        <f ca="1">IFERROR(IF(OR(B38=B39,AND(B38=0,A39&lt;&gt;A38)),A39,IF(D39="","",A39+MATCH(Common,INDIRECT(ADDRESS(A39+1,5,4,1,sheet_pset)):INDIRECT(ADDRESS(COUNTIF(Pset_1,"&lt;&gt;"),5,4,1,sheet_pset)),0))),"")</f>
        <v>162</v>
      </c>
      <c r="B40" s="141">
        <f t="shared" ca="1" si="0"/>
        <v>5</v>
      </c>
      <c r="C40" s="152" t="str">
        <f t="shared" ca="1" si="1"/>
        <v>&gt;&gt;</v>
      </c>
      <c r="D40" s="153" t="str">
        <f t="shared" ca="1" si="2"/>
        <v>Pset_BuildingStoreyCommon</v>
      </c>
      <c r="E40" s="149" t="str">
        <f t="shared" ca="1" si="3"/>
        <v/>
      </c>
      <c r="F40" s="142" t="str">
        <f t="shared" ca="1" si="4"/>
        <v>AboveGround</v>
      </c>
      <c r="G40" s="196" t="str">
        <f ca="1">IF(A40="","",IF(AND(L40&lt;&gt;"",L40&lt;&gt;0),L40,IF(E40&lt;&gt;"",IF(ISERROR(FIND("Type",F40,1)),I,T),IF(F40="","",IF(sim_data_type=yes,IFERROR(VLOOKUP(F40,F$6:G39,2,FALSE),"Text"),"Text")))))</f>
        <v>Text</v>
      </c>
      <c r="H40" s="195" t="str">
        <f t="shared" ca="1" si="5"/>
        <v/>
      </c>
      <c r="I40" s="162" t="str">
        <f t="shared" ca="1" si="8"/>
        <v>Pset_BuildingStoreyCommonAboveGround</v>
      </c>
      <c r="J40" s="167"/>
      <c r="K40" s="147"/>
      <c r="L40" s="148"/>
      <c r="M40" s="143"/>
      <c r="N40" s="144"/>
      <c r="O40" s="155">
        <f t="shared" ca="1" si="6"/>
        <v>0</v>
      </c>
      <c r="P40" s="154" t="str">
        <f t="shared" ca="1" si="7"/>
        <v>Indication whether this building storey is fully above ground (TRUE), or below ground (FALSE), or partially above and below ground (UNKNOWN) - as in sloped terrain.</v>
      </c>
    </row>
    <row r="41" spans="1:16" x14ac:dyDescent="0.25">
      <c r="A41" s="141">
        <f ca="1">IFERROR(IF(OR(B39=B40,AND(B39=0,A40&lt;&gt;A39)),A40,IF(D40="","",A40+MATCH(Common,INDIRECT(ADDRESS(A40+1,5,4,1,sheet_pset)):INDIRECT(ADDRESS(COUNTIF(Pset_1,"&lt;&gt;"),5,4,1,sheet_pset)),0))),"")</f>
        <v>163</v>
      </c>
      <c r="B41" s="141">
        <f t="shared" ca="1" si="0"/>
        <v>4</v>
      </c>
      <c r="C41" s="152" t="str">
        <f t="shared" ca="1" si="1"/>
        <v>&gt;&gt;</v>
      </c>
      <c r="D41" s="153" t="str">
        <f t="shared" ca="1" si="2"/>
        <v>Pset_BuildingStoreyCommon</v>
      </c>
      <c r="E41" s="149" t="str">
        <f t="shared" ca="1" si="3"/>
        <v/>
      </c>
      <c r="F41" s="142" t="str">
        <f t="shared" ca="1" si="4"/>
        <v>SprinklerProtection</v>
      </c>
      <c r="G41" s="196" t="str">
        <f ca="1">IF(A41="","",IF(AND(L41&lt;&gt;"",L41&lt;&gt;0),L41,IF(E41&lt;&gt;"",IF(ISERROR(FIND("Type",F41,1)),I,T),IF(F41="","",IF(sim_data_type=yes,IFERROR(VLOOKUP(F41,F$6:G40,2,FALSE),"Text"),"Text")))))</f>
        <v>Text</v>
      </c>
      <c r="H41" s="195" t="str">
        <f t="shared" ca="1" si="5"/>
        <v/>
      </c>
      <c r="I41" s="162" t="str">
        <f t="shared" ca="1" si="8"/>
        <v>Pset_BuildingStoreyCommonSprinklerProtection</v>
      </c>
      <c r="J41" s="167"/>
      <c r="K41" s="147"/>
      <c r="L41" s="148"/>
      <c r="M41" s="143"/>
      <c r="N41" s="144"/>
      <c r="O41" s="155">
        <f t="shared" ca="1" si="6"/>
        <v>0</v>
      </c>
      <c r="P41" s="154" t="str">
        <f t="shared" ca="1" si="7"/>
        <v>Indication whether this object is sprinkler protected (TRUE) or not (FALSE).</v>
      </c>
    </row>
    <row r="42" spans="1:16" ht="24" x14ac:dyDescent="0.25">
      <c r="A42" s="141">
        <f ca="1">IFERROR(IF(OR(B40=B41,AND(B40=0,A41&lt;&gt;A40)),A41,IF(D41="","",A41+MATCH(Common,INDIRECT(ADDRESS(A41+1,5,4,1,sheet_pset)):INDIRECT(ADDRESS(COUNTIF(Pset_1,"&lt;&gt;"),5,4,1,sheet_pset)),0))),"")</f>
        <v>164</v>
      </c>
      <c r="B42" s="141">
        <f t="shared" ca="1" si="0"/>
        <v>3</v>
      </c>
      <c r="C42" s="152" t="str">
        <f t="shared" ca="1" si="1"/>
        <v>&gt;&gt;</v>
      </c>
      <c r="D42" s="153" t="str">
        <f t="shared" ca="1" si="2"/>
        <v>Pset_BuildingStoreyCommon</v>
      </c>
      <c r="E42" s="149" t="str">
        <f t="shared" ca="1" si="3"/>
        <v/>
      </c>
      <c r="F42" s="142" t="str">
        <f t="shared" ca="1" si="4"/>
        <v>SprinklerProtectionAutomatic</v>
      </c>
      <c r="G42" s="196" t="str">
        <f ca="1">IF(A42="","",IF(AND(L42&lt;&gt;"",L42&lt;&gt;0),L42,IF(E42&lt;&gt;"",IF(ISERROR(FIND("Type",F42,1)),I,T),IF(F42="","",IF(sim_data_type=yes,IFERROR(VLOOKUP(F42,F$6:G41,2,FALSE),"Text"),"Text")))))</f>
        <v>Text</v>
      </c>
      <c r="H42" s="195" t="str">
        <f t="shared" ca="1" si="5"/>
        <v/>
      </c>
      <c r="I42" s="162" t="str">
        <f t="shared" ca="1" si="8"/>
        <v>Pset_BuildingStoreyCommonSprinklerProtectionAutomatic</v>
      </c>
      <c r="J42" s="167"/>
      <c r="K42" s="147"/>
      <c r="L42" s="148"/>
      <c r="M42" s="143"/>
      <c r="N42" s="144"/>
      <c r="O42" s="155">
        <f t="shared" ca="1" si="6"/>
        <v>0</v>
      </c>
      <c r="P42" s="154" t="str">
        <f t="shared" ca="1" si="7"/>
        <v>Indication whether this object has an automatic sprinkler protection (TRUE) or not (FALSE). It should only be given, if the property SprinklerProtection is set to TRUE.</v>
      </c>
    </row>
    <row r="43" spans="1:16" x14ac:dyDescent="0.25">
      <c r="A43" s="141">
        <f ca="1">IFERROR(IF(OR(B41=B42,AND(B41=0,A42&lt;&gt;A41)),A42,IF(D42="","",A42+MATCH(Common,INDIRECT(ADDRESS(A42+1,5,4,1,sheet_pset)):INDIRECT(ADDRESS(COUNTIF(Pset_1,"&lt;&gt;"),5,4,1,sheet_pset)),0))),"")</f>
        <v>165</v>
      </c>
      <c r="B43" s="141">
        <f t="shared" ca="1" si="0"/>
        <v>2</v>
      </c>
      <c r="C43" s="152" t="str">
        <f t="shared" ca="1" si="1"/>
        <v>&gt;&gt;</v>
      </c>
      <c r="D43" s="153" t="str">
        <f t="shared" ca="1" si="2"/>
        <v>Pset_BuildingStoreyCommon</v>
      </c>
      <c r="E43" s="149" t="str">
        <f t="shared" ca="1" si="3"/>
        <v/>
      </c>
      <c r="F43" s="142" t="str">
        <f t="shared" ca="1" si="4"/>
        <v>LoadBearingCapacity</v>
      </c>
      <c r="G43" s="196" t="str">
        <f ca="1">IF(A43="","",IF(AND(L43&lt;&gt;"",L43&lt;&gt;0),L43,IF(E43&lt;&gt;"",IF(ISERROR(FIND("Type",F43,1)),I,T),IF(F43="","",IF(sim_data_type=yes,IFERROR(VLOOKUP(F43,F$6:G42,2,FALSE),"Text"),"Text")))))</f>
        <v>Text</v>
      </c>
      <c r="H43" s="195" t="str">
        <f t="shared" ca="1" si="5"/>
        <v/>
      </c>
      <c r="I43" s="162" t="str">
        <f t="shared" ca="1" si="8"/>
        <v>Pset_BuildingStoreyCommonLoadBearingCapacity</v>
      </c>
      <c r="J43" s="167"/>
      <c r="K43" s="147"/>
      <c r="L43" s="148"/>
      <c r="M43" s="143"/>
      <c r="N43" s="144"/>
      <c r="O43" s="155" t="str">
        <f t="shared" ca="1" si="6"/>
        <v>--</v>
      </c>
      <c r="P43" s="154" t="str">
        <f t="shared" ca="1" si="7"/>
        <v>Maximum load bearing capacity of the floor structure throughtout the storey as designed.</v>
      </c>
    </row>
    <row r="44" spans="1:16" x14ac:dyDescent="0.25">
      <c r="A44" s="141">
        <f ca="1">IFERROR(IF(OR(B42=B43,AND(B42=0,A43&lt;&gt;A42)),A43,IF(D43="","",A43+MATCH(Common,INDIRECT(ADDRESS(A43+1,5,4,1,sheet_pset)):INDIRECT(ADDRESS(COUNTIF(Pset_1,"&lt;&gt;"),5,4,1,sheet_pset)),0))),"")</f>
        <v>166</v>
      </c>
      <c r="B44" s="141">
        <f t="shared" ca="1" si="0"/>
        <v>1</v>
      </c>
      <c r="C44" s="152" t="str">
        <f t="shared" ca="1" si="1"/>
        <v>&gt;&gt;</v>
      </c>
      <c r="D44" s="153" t="str">
        <f t="shared" ca="1" si="2"/>
        <v>Pset_BuildingStoreyCommon</v>
      </c>
      <c r="E44" s="149" t="str">
        <f t="shared" ca="1" si="3"/>
        <v/>
      </c>
      <c r="F44" s="142" t="str">
        <f t="shared" ca="1" si="4"/>
        <v>GrossPlannedArea</v>
      </c>
      <c r="G44" s="196" t="str">
        <f ca="1">IF(A44="","",IF(AND(L44&lt;&gt;"",L44&lt;&gt;0),L44,IF(E44&lt;&gt;"",IF(ISERROR(FIND("Type",F44,1)),I,T),IF(F44="","",IF(sim_data_type=yes,IFERROR(VLOOKUP(F44,F$6:G43,2,FALSE),"Text"),"Text")))))</f>
        <v>Text</v>
      </c>
      <c r="H44" s="195" t="str">
        <f t="shared" ca="1" si="5"/>
        <v/>
      </c>
      <c r="I44" s="162" t="str">
        <f t="shared" ca="1" si="8"/>
        <v>Pset_BuildingStoreyCommonGrossPlannedArea</v>
      </c>
      <c r="J44" s="167"/>
      <c r="K44" s="147"/>
      <c r="L44" s="148"/>
      <c r="M44" s="143"/>
      <c r="N44" s="144"/>
      <c r="O44" s="155">
        <f t="shared" ca="1" si="6"/>
        <v>0</v>
      </c>
      <c r="P44" s="154" t="str">
        <f t="shared" ca="1" si="7"/>
        <v>Total planned area for the building storey. Used for programming the building storey.</v>
      </c>
    </row>
    <row r="45" spans="1:16" x14ac:dyDescent="0.25">
      <c r="A45" s="141">
        <f ca="1">IFERROR(IF(OR(B43=B44,AND(B43=0,A44&lt;&gt;A43)),A44,IF(D44="","",A44+MATCH(Common,INDIRECT(ADDRESS(A44+1,5,4,1,sheet_pset)):INDIRECT(ADDRESS(COUNTIF(Pset_1,"&lt;&gt;"),5,4,1,sheet_pset)),0))),"")</f>
        <v>167</v>
      </c>
      <c r="B45" s="141">
        <f t="shared" ca="1" si="0"/>
        <v>0</v>
      </c>
      <c r="C45" s="152" t="str">
        <f t="shared" ca="1" si="1"/>
        <v>&gt;&gt;</v>
      </c>
      <c r="D45" s="153" t="str">
        <f t="shared" ca="1" si="2"/>
        <v>Pset_BuildingStoreyCommon</v>
      </c>
      <c r="E45" s="149" t="str">
        <f t="shared" ca="1" si="3"/>
        <v/>
      </c>
      <c r="F45" s="142" t="str">
        <f t="shared" ca="1" si="4"/>
        <v>NetPlannedArea</v>
      </c>
      <c r="G45" s="196" t="str">
        <f ca="1">IF(A45="","",IF(AND(L45&lt;&gt;"",L45&lt;&gt;0),L45,IF(E45&lt;&gt;"",IF(ISERROR(FIND("Type",F45,1)),I,T),IF(F45="","",IF(sim_data_type=yes,IFERROR(VLOOKUP(F45,F$6:G44,2,FALSE),"Text"),"Text")))))</f>
        <v>Text</v>
      </c>
      <c r="H45" s="195" t="str">
        <f t="shared" ca="1" si="5"/>
        <v/>
      </c>
      <c r="I45" s="162" t="str">
        <f t="shared" ca="1" si="8"/>
        <v>Pset_BuildingStoreyCommonNetPlannedArea</v>
      </c>
      <c r="J45" s="167"/>
      <c r="K45" s="147"/>
      <c r="L45" s="148"/>
      <c r="M45" s="143"/>
      <c r="N45" s="144"/>
      <c r="O45" s="155">
        <f t="shared" ca="1" si="6"/>
        <v>0</v>
      </c>
      <c r="P45" s="154" t="str">
        <f t="shared" ca="1" si="7"/>
        <v>Total planned net area for the building storey. Used for programming the building storey.</v>
      </c>
    </row>
    <row r="46" spans="1:16" ht="24" x14ac:dyDescent="0.25">
      <c r="A46" s="141">
        <f ca="1">IFERROR(IF(OR(B44=B45,AND(B44=0,A45&lt;&gt;A44)),A45,IF(D45="","",A45+MATCH(Common,INDIRECT(ADDRESS(A45+1,5,4,1,sheet_pset)):INDIRECT(ADDRESS(COUNTIF(Pset_1,"&lt;&gt;"),5,4,1,sheet_pset)),0))),"")</f>
        <v>175</v>
      </c>
      <c r="B46" s="141">
        <f t="shared" ca="1" si="0"/>
        <v>2</v>
      </c>
      <c r="C46" s="152" t="str">
        <f t="shared" ca="1" si="1"/>
        <v>&gt;&gt;</v>
      </c>
      <c r="D46" s="153" t="str">
        <f t="shared" ca="1" si="2"/>
        <v>Pset_CableCarrierFittingTypeCommon</v>
      </c>
      <c r="E46" s="149" t="str">
        <f t="shared" ca="1" si="3"/>
        <v>PropertySet:</v>
      </c>
      <c r="F46" s="142" t="str">
        <f t="shared" ca="1" si="4"/>
        <v>Pset_CableCarrierFittingTypeCommon</v>
      </c>
      <c r="G46" s="196" t="str">
        <f ca="1">IF(A46="","",IF(AND(L46&lt;&gt;"",L46&lt;&gt;0),L46,IF(E46&lt;&gt;"",IF(ISERROR(FIND("Type",F46,1)),I,T),IF(F46="","",IF(sim_data_type=yes,IFERROR(VLOOKUP(F46,F$6:G45,2,FALSE),"Text"),"Text")))))</f>
        <v>T</v>
      </c>
      <c r="H46" s="195" t="str">
        <f t="shared" ca="1" si="5"/>
        <v>IfcCableCarrierFitting</v>
      </c>
      <c r="I46" s="162" t="str">
        <f t="shared" ca="1" si="8"/>
        <v>Pset_CableCarrierFittingTypeCommonPset_CableCarrierFittingTypeCommon</v>
      </c>
      <c r="J46" s="167"/>
      <c r="K46" s="147"/>
      <c r="L46" s="148"/>
      <c r="M46" s="143"/>
      <c r="N46" s="144"/>
      <c r="O46" s="155" t="str">
        <f t="shared" ca="1" si="6"/>
        <v>--</v>
      </c>
      <c r="P46" s="154" t="str">
        <f t="shared" ca="1" si="7"/>
        <v>Reference ID for this specified type in this project (e.g. type 'A-1'), provided, if there is no classification reference to a recognized classification system used.</v>
      </c>
    </row>
    <row r="47" spans="1:16" ht="24" x14ac:dyDescent="0.25">
      <c r="A47" s="141">
        <f ca="1">IFERROR(IF(OR(B45=B46,AND(B45=0,A46&lt;&gt;A45)),A46,IF(D46="","",A46+MATCH(Common,INDIRECT(ADDRESS(A46+1,5,4,1,sheet_pset)):INDIRECT(ADDRESS(COUNTIF(Pset_1,"&lt;&gt;"),5,4,1,sheet_pset)),0))),"")</f>
        <v>175</v>
      </c>
      <c r="B47" s="141">
        <f t="shared" ca="1" si="0"/>
        <v>1</v>
      </c>
      <c r="C47" s="152" t="str">
        <f t="shared" ca="1" si="1"/>
        <v>&gt;&gt;</v>
      </c>
      <c r="D47" s="153" t="str">
        <f t="shared" ca="1" si="2"/>
        <v>Pset_CableCarrierFittingTypeCommon</v>
      </c>
      <c r="E47" s="149" t="str">
        <f t="shared" ca="1" si="3"/>
        <v/>
      </c>
      <c r="F47" s="142" t="str">
        <f t="shared" ca="1" si="4"/>
        <v>Reference</v>
      </c>
      <c r="G47" s="196" t="str">
        <f ca="1">IF(A47="","",IF(AND(L47&lt;&gt;"",L47&lt;&gt;0),L47,IF(E47&lt;&gt;"",IF(ISERROR(FIND("Type",F47,1)),I,T),IF(F47="","",IF(sim_data_type=yes,IFERROR(VLOOKUP(F47,F$6:G46,2,FALSE),"Text"),"Text")))))</f>
        <v>Text</v>
      </c>
      <c r="H47" s="195" t="str">
        <f t="shared" ca="1" si="5"/>
        <v xml:space="preserve">Keynote </v>
      </c>
      <c r="I47" s="162" t="str">
        <f t="shared" ca="1" si="8"/>
        <v>Pset_CableCarrierFittingTypeCommonReference</v>
      </c>
      <c r="J47" s="167"/>
      <c r="K47" s="147"/>
      <c r="L47" s="148"/>
      <c r="M47" s="143"/>
      <c r="N47" s="144"/>
      <c r="O47" s="155" t="str">
        <f t="shared" ca="1" si="6"/>
        <v xml:space="preserve">Keynote </v>
      </c>
      <c r="P47" s="154" t="str">
        <f t="shared" ca="1" si="7"/>
        <v>Reference ID for this specified type in this project (e.g. type 'A-1'), provided, if there is no classification reference to a recognized classification system used.</v>
      </c>
    </row>
    <row r="48" spans="1:16" ht="36" x14ac:dyDescent="0.25">
      <c r="A48" s="141">
        <f ca="1">IFERROR(IF(OR(B46=B47,AND(B46=0,A47&lt;&gt;A46)),A47,IF(D47="","",A47+MATCH(Common,INDIRECT(ADDRESS(A47+1,5,4,1,sheet_pset)):INDIRECT(ADDRESS(COUNTIF(Pset_1,"&lt;&gt;"),5,4,1,sheet_pset)),0))),"")</f>
        <v>176</v>
      </c>
      <c r="B48" s="141">
        <f t="shared" ca="1" si="0"/>
        <v>0</v>
      </c>
      <c r="C48" s="152" t="str">
        <f t="shared" ca="1" si="1"/>
        <v>&gt;&gt;</v>
      </c>
      <c r="D48" s="153" t="str">
        <f t="shared" ca="1" si="2"/>
        <v>Pset_CableCarrierFittingTypeCommon</v>
      </c>
      <c r="E48" s="149" t="str">
        <f t="shared" ca="1" si="3"/>
        <v/>
      </c>
      <c r="F48" s="142" t="str">
        <f t="shared" ca="1" si="4"/>
        <v>Status</v>
      </c>
      <c r="G48" s="196" t="str">
        <f ca="1">IF(A48="","",IF(AND(L48&lt;&gt;"",L48&lt;&gt;0),L48,IF(E48&lt;&gt;"",IF(ISERROR(FIND("Type",F48,1)),I,T),IF(F48="","",IF(sim_data_type=yes,IFERROR(VLOOKUP(F48,F$6:G47,2,FALSE),"Text"),"Text")))))</f>
        <v>Text</v>
      </c>
      <c r="H48" s="195" t="str">
        <f t="shared" ca="1" si="5"/>
        <v/>
      </c>
      <c r="I48" s="162" t="str">
        <f t="shared" ca="1" si="8"/>
        <v>Pset_CableCarrierFittingTypeCommonStatus</v>
      </c>
      <c r="J48" s="167"/>
      <c r="K48" s="147"/>
      <c r="L48" s="148"/>
      <c r="M48" s="143"/>
      <c r="N48" s="144"/>
      <c r="O48" s="155" t="str">
        <f t="shared" ca="1" si="6"/>
        <v>--</v>
      </c>
      <c r="P48"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49" spans="1:16" ht="24" x14ac:dyDescent="0.25">
      <c r="A49" s="141">
        <f ca="1">IFERROR(IF(OR(B47=B48,AND(B47=0,A48&lt;&gt;A47)),A48,IF(D48="","",A48+MATCH(Common,INDIRECT(ADDRESS(A48+1,5,4,1,sheet_pset)):INDIRECT(ADDRESS(COUNTIF(Pset_1,"&lt;&gt;"),5,4,1,sheet_pset)),0))),"")</f>
        <v>178</v>
      </c>
      <c r="B49" s="141">
        <f t="shared" ca="1" si="0"/>
        <v>2</v>
      </c>
      <c r="C49" s="152" t="str">
        <f t="shared" ca="1" si="1"/>
        <v>&gt;&gt;</v>
      </c>
      <c r="D49" s="153" t="str">
        <f t="shared" ca="1" si="2"/>
        <v>Pset_CableCarrierSegmentTypeCommon</v>
      </c>
      <c r="E49" s="149" t="str">
        <f t="shared" ca="1" si="3"/>
        <v>PropertySet:</v>
      </c>
      <c r="F49" s="142" t="str">
        <f t="shared" ca="1" si="4"/>
        <v>Pset_CableCarrierSegmentTypeCommon</v>
      </c>
      <c r="G49" s="196" t="str">
        <f ca="1">IF(A49="","",IF(AND(L49&lt;&gt;"",L49&lt;&gt;0),L49,IF(E49&lt;&gt;"",IF(ISERROR(FIND("Type",F49,1)),I,T),IF(F49="","",IF(sim_data_type=yes,IFERROR(VLOOKUP(F49,F$6:G48,2,FALSE),"Text"),"Text")))))</f>
        <v>T</v>
      </c>
      <c r="H49" s="195" t="str">
        <f t="shared" ca="1" si="5"/>
        <v>IfcCableCarrierSegment</v>
      </c>
      <c r="I49" s="162" t="str">
        <f t="shared" ca="1" si="8"/>
        <v>Pset_CableCarrierSegmentTypeCommonPset_CableCarrierSegmentTypeCommon</v>
      </c>
      <c r="J49" s="167"/>
      <c r="K49" s="147"/>
      <c r="L49" s="148"/>
      <c r="M49" s="143"/>
      <c r="N49" s="144"/>
      <c r="O49" s="155" t="str">
        <f t="shared" ca="1" si="6"/>
        <v>--</v>
      </c>
      <c r="P49" s="154" t="str">
        <f t="shared" ca="1" si="7"/>
        <v>Reference ID for this specified type in this project (e.g. type 'A-1'), provided, if there is no classification reference to a recognized classification system used.</v>
      </c>
    </row>
    <row r="50" spans="1:16" ht="24" x14ac:dyDescent="0.25">
      <c r="A50" s="141">
        <f ca="1">IFERROR(IF(OR(B48=B49,AND(B48=0,A49&lt;&gt;A48)),A49,IF(D49="","",A49+MATCH(Common,INDIRECT(ADDRESS(A49+1,5,4,1,sheet_pset)):INDIRECT(ADDRESS(COUNTIF(Pset_1,"&lt;&gt;"),5,4,1,sheet_pset)),0))),"")</f>
        <v>178</v>
      </c>
      <c r="B50" s="141">
        <f t="shared" ca="1" si="0"/>
        <v>1</v>
      </c>
      <c r="C50" s="152" t="str">
        <f t="shared" ca="1" si="1"/>
        <v>&gt;&gt;</v>
      </c>
      <c r="D50" s="153" t="str">
        <f t="shared" ca="1" si="2"/>
        <v>Pset_CableCarrierSegmentTypeCommon</v>
      </c>
      <c r="E50" s="149" t="str">
        <f t="shared" ca="1" si="3"/>
        <v/>
      </c>
      <c r="F50" s="142" t="str">
        <f t="shared" ca="1" si="4"/>
        <v>Reference</v>
      </c>
      <c r="G50" s="196" t="str">
        <f ca="1">IF(A50="","",IF(AND(L50&lt;&gt;"",L50&lt;&gt;0),L50,IF(E50&lt;&gt;"",IF(ISERROR(FIND("Type",F50,1)),I,T),IF(F50="","",IF(sim_data_type=yes,IFERROR(VLOOKUP(F50,F$6:G49,2,FALSE),"Text"),"Text")))))</f>
        <v>Text</v>
      </c>
      <c r="H50" s="195" t="str">
        <f t="shared" ca="1" si="5"/>
        <v xml:space="preserve">Keynote </v>
      </c>
      <c r="I50" s="162" t="str">
        <f t="shared" ca="1" si="8"/>
        <v>Pset_CableCarrierSegmentTypeCommonReference</v>
      </c>
      <c r="J50" s="167"/>
      <c r="K50" s="147"/>
      <c r="L50" s="148"/>
      <c r="M50" s="143"/>
      <c r="N50" s="144"/>
      <c r="O50" s="155" t="str">
        <f t="shared" ca="1" si="6"/>
        <v xml:space="preserve">Keynote </v>
      </c>
      <c r="P50" s="154" t="str">
        <f t="shared" ca="1" si="7"/>
        <v>Reference ID for this specified type in this project (e.g. type 'A-1'), provided, if there is no classification reference to a recognized classification system used.</v>
      </c>
    </row>
    <row r="51" spans="1:16" ht="36" x14ac:dyDescent="0.25">
      <c r="A51" s="141">
        <f ca="1">IFERROR(IF(OR(B49=B50,AND(B49=0,A50&lt;&gt;A49)),A50,IF(D50="","",A50+MATCH(Common,INDIRECT(ADDRESS(A50+1,5,4,1,sheet_pset)):INDIRECT(ADDRESS(COUNTIF(Pset_1,"&lt;&gt;"),5,4,1,sheet_pset)),0))),"")</f>
        <v>179</v>
      </c>
      <c r="B51" s="141">
        <f t="shared" ca="1" si="0"/>
        <v>0</v>
      </c>
      <c r="C51" s="152" t="str">
        <f t="shared" ca="1" si="1"/>
        <v>&gt;&gt;</v>
      </c>
      <c r="D51" s="153" t="str">
        <f t="shared" ca="1" si="2"/>
        <v>Pset_CableCarrierSegmentTypeCommon</v>
      </c>
      <c r="E51" s="149" t="str">
        <f t="shared" ca="1" si="3"/>
        <v/>
      </c>
      <c r="F51" s="142" t="str">
        <f t="shared" ca="1" si="4"/>
        <v>Status</v>
      </c>
      <c r="G51" s="196" t="str">
        <f ca="1">IF(A51="","",IF(AND(L51&lt;&gt;"",L51&lt;&gt;0),L51,IF(E51&lt;&gt;"",IF(ISERROR(FIND("Type",F51,1)),I,T),IF(F51="","",IF(sim_data_type=yes,IFERROR(VLOOKUP(F51,F$6:G50,2,FALSE),"Text"),"Text")))))</f>
        <v>Text</v>
      </c>
      <c r="H51" s="195" t="str">
        <f t="shared" ca="1" si="5"/>
        <v/>
      </c>
      <c r="I51" s="162" t="str">
        <f t="shared" ca="1" si="8"/>
        <v>Pset_CableCarrierSegmentTypeCommonStatus</v>
      </c>
      <c r="J51" s="167"/>
      <c r="K51" s="147"/>
      <c r="L51" s="148"/>
      <c r="M51" s="143"/>
      <c r="N51" s="144"/>
      <c r="O51" s="155" t="str">
        <f t="shared" ca="1" si="6"/>
        <v>--</v>
      </c>
      <c r="P51"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52" spans="1:16" ht="24" x14ac:dyDescent="0.25">
      <c r="A52" s="141">
        <f ca="1">IFERROR(IF(OR(B50=B51,AND(B50=0,A51&lt;&gt;A50)),A51,IF(D51="","",A51+MATCH(Common,INDIRECT(ADDRESS(A51+1,5,4,1,sheet_pset)):INDIRECT(ADDRESS(COUNTIF(Pset_1,"&lt;&gt;"),5,4,1,sheet_pset)),0))),"")</f>
        <v>229</v>
      </c>
      <c r="B52" s="141">
        <f t="shared" ca="1" si="0"/>
        <v>8</v>
      </c>
      <c r="C52" s="152" t="str">
        <f t="shared" ca="1" si="1"/>
        <v>&gt;&gt;</v>
      </c>
      <c r="D52" s="153" t="str">
        <f t="shared" ca="1" si="2"/>
        <v>Pset_ColumnCommon</v>
      </c>
      <c r="E52" s="149" t="str">
        <f t="shared" ca="1" si="3"/>
        <v>PropertySet:</v>
      </c>
      <c r="F52" s="142" t="str">
        <f t="shared" ca="1" si="4"/>
        <v>Pset_ColumnCommon</v>
      </c>
      <c r="G52" s="196" t="str">
        <f ca="1">IF(A52="","",IF(AND(L52&lt;&gt;"",L52&lt;&gt;0),L52,IF(E52&lt;&gt;"",IF(ISERROR(FIND("Type",F52,1)),I,T),IF(F52="","",IF(sim_data_type=yes,IFERROR(VLOOKUP(F52,F$6:G51,2,FALSE),"Text"),"Text")))))</f>
        <v>I</v>
      </c>
      <c r="H52" s="195" t="str">
        <f t="shared" ca="1" si="5"/>
        <v>IfcColumn</v>
      </c>
      <c r="I52" s="162" t="str">
        <f t="shared" ca="1" si="8"/>
        <v>Pset_ColumnCommonPset_ColumnCommon</v>
      </c>
      <c r="J52" s="167"/>
      <c r="K52" s="147"/>
      <c r="L52" s="148"/>
      <c r="M52" s="143"/>
      <c r="N52" s="144"/>
      <c r="O52" s="155" t="str">
        <f t="shared" ca="1" si="6"/>
        <v>--</v>
      </c>
      <c r="P52" s="154" t="str">
        <f t="shared" ca="1" si="7"/>
        <v>Reference ID for this specified type in this project (e.g. type 'A-1'), Also referred to as construction type. It should be provided as an alternative to the name of the object type, if the software does not support object types.</v>
      </c>
    </row>
    <row r="53" spans="1:16" ht="24" x14ac:dyDescent="0.25">
      <c r="A53" s="141">
        <f ca="1">IFERROR(IF(OR(B51=B52,AND(B51=0,A52&lt;&gt;A51)),A52,IF(D52="","",A52+MATCH(Common,INDIRECT(ADDRESS(A52+1,5,4,1,sheet_pset)):INDIRECT(ADDRESS(COUNTIF(Pset_1,"&lt;&gt;"),5,4,1,sheet_pset)),0))),"")</f>
        <v>229</v>
      </c>
      <c r="B53" s="141">
        <f t="shared" ca="1" si="0"/>
        <v>7</v>
      </c>
      <c r="C53" s="152" t="str">
        <f t="shared" ca="1" si="1"/>
        <v>&gt;&gt;</v>
      </c>
      <c r="D53" s="153" t="str">
        <f t="shared" ca="1" si="2"/>
        <v>Pset_ColumnCommon</v>
      </c>
      <c r="E53" s="149" t="str">
        <f t="shared" ca="1" si="3"/>
        <v/>
      </c>
      <c r="F53" s="142" t="str">
        <f t="shared" ca="1" si="4"/>
        <v>Reference</v>
      </c>
      <c r="G53" s="196" t="str">
        <f ca="1">IF(A53="","",IF(AND(L53&lt;&gt;"",L53&lt;&gt;0),L53,IF(E53&lt;&gt;"",IF(ISERROR(FIND("Type",F53,1)),I,T),IF(F53="","",IF(sim_data_type=yes,IFERROR(VLOOKUP(F53,F$6:G52,2,FALSE),"Text"),"Text")))))</f>
        <v>Text</v>
      </c>
      <c r="H53" s="195" t="str">
        <f t="shared" ca="1" si="5"/>
        <v xml:space="preserve">Keynote </v>
      </c>
      <c r="I53" s="162" t="str">
        <f t="shared" ca="1" si="8"/>
        <v>Pset_ColumnCommonReference</v>
      </c>
      <c r="J53" s="167"/>
      <c r="K53" s="147"/>
      <c r="L53" s="148"/>
      <c r="M53" s="143"/>
      <c r="N53" s="144"/>
      <c r="O53" s="155" t="str">
        <f t="shared" ca="1" si="6"/>
        <v xml:space="preserve">Keynote </v>
      </c>
      <c r="P53" s="154" t="str">
        <f t="shared" ca="1" si="7"/>
        <v>Reference ID for this specified type in this project (e.g. type 'A-1'), Also referred to as construction type. It should be provided as an alternative to the name of the object type, if the software does not support object types.</v>
      </c>
    </row>
    <row r="54" spans="1:16" ht="36" x14ac:dyDescent="0.25">
      <c r="A54" s="141">
        <f ca="1">IFERROR(IF(OR(B52=B53,AND(B52=0,A53&lt;&gt;A52)),A53,IF(D53="","",A53+MATCH(Common,INDIRECT(ADDRESS(A53+1,5,4,1,sheet_pset)):INDIRECT(ADDRESS(COUNTIF(Pset_1,"&lt;&gt;"),5,4,1,sheet_pset)),0))),"")</f>
        <v>230</v>
      </c>
      <c r="B54" s="141">
        <f t="shared" ca="1" si="0"/>
        <v>6</v>
      </c>
      <c r="C54" s="152" t="str">
        <f t="shared" ca="1" si="1"/>
        <v>&gt;&gt;</v>
      </c>
      <c r="D54" s="153" t="str">
        <f t="shared" ca="1" si="2"/>
        <v>Pset_ColumnCommon</v>
      </c>
      <c r="E54" s="149" t="str">
        <f t="shared" ca="1" si="3"/>
        <v/>
      </c>
      <c r="F54" s="142" t="str">
        <f t="shared" ca="1" si="4"/>
        <v>Status</v>
      </c>
      <c r="G54" s="196" t="str">
        <f ca="1">IF(A54="","",IF(AND(L54&lt;&gt;"",L54&lt;&gt;0),L54,IF(E54&lt;&gt;"",IF(ISERROR(FIND("Type",F54,1)),I,T),IF(F54="","",IF(sim_data_type=yes,IFERROR(VLOOKUP(F54,F$6:G53,2,FALSE),"Text"),"Text")))))</f>
        <v>Text</v>
      </c>
      <c r="H54" s="195" t="str">
        <f t="shared" ca="1" si="5"/>
        <v/>
      </c>
      <c r="I54" s="162" t="str">
        <f t="shared" ca="1" si="8"/>
        <v>Pset_ColumnCommonStatus</v>
      </c>
      <c r="J54" s="167"/>
      <c r="K54" s="147"/>
      <c r="L54" s="148"/>
      <c r="M54" s="143"/>
      <c r="N54" s="144"/>
      <c r="O54" s="155" t="str">
        <f t="shared" ca="1" si="6"/>
        <v>--</v>
      </c>
      <c r="P54"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55" spans="1:16" ht="48" x14ac:dyDescent="0.25">
      <c r="A55" s="141">
        <f ca="1">IFERROR(IF(OR(B53=B54,AND(B53=0,A54&lt;&gt;A53)),A54,IF(D54="","",A54+MATCH(Common,INDIRECT(ADDRESS(A54+1,5,4,1,sheet_pset)):INDIRECT(ADDRESS(COUNTIF(Pset_1,"&lt;&gt;"),5,4,1,sheet_pset)),0))),"")</f>
        <v>231</v>
      </c>
      <c r="B55" s="141">
        <f t="shared" ca="1" si="0"/>
        <v>5</v>
      </c>
      <c r="C55" s="152" t="str">
        <f t="shared" ca="1" si="1"/>
        <v>&gt;&gt;</v>
      </c>
      <c r="D55" s="153" t="str">
        <f t="shared" ca="1" si="2"/>
        <v>Pset_ColumnCommon</v>
      </c>
      <c r="E55" s="149" t="str">
        <f t="shared" ca="1" si="3"/>
        <v/>
      </c>
      <c r="F55" s="142" t="str">
        <f t="shared" ca="1" si="4"/>
        <v>Slope</v>
      </c>
      <c r="G55" s="196" t="str">
        <f ca="1">IF(A55="","",IF(AND(L55&lt;&gt;"",L55&lt;&gt;0),L55,IF(E55&lt;&gt;"",IF(ISERROR(FIND("Type",F55,1)),I,T),IF(F55="","",IF(sim_data_type=yes,IFERROR(VLOOKUP(F55,F$6:G54,2,FALSE),"Text"),"Text")))))</f>
        <v>Text</v>
      </c>
      <c r="H55" s="195" t="str">
        <f t="shared" ca="1" si="5"/>
        <v/>
      </c>
      <c r="I55" s="162" t="str">
        <f t="shared" ca="1" si="8"/>
        <v>Pset_ColumnCommonSlope</v>
      </c>
      <c r="J55" s="167"/>
      <c r="K55" s="147"/>
      <c r="L55" s="148"/>
      <c r="M55" s="143"/>
      <c r="N55" s="144"/>
      <c r="O55" s="155">
        <f t="shared" ca="1" si="6"/>
        <v>0</v>
      </c>
      <c r="P55" s="154" t="str">
        <f t="shared" ca="1" si="7"/>
        <v>Slope angle - relative to horizontal (0.0 degrees).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v>
      </c>
    </row>
    <row r="56" spans="1:16" ht="84" x14ac:dyDescent="0.25">
      <c r="A56" s="141">
        <f ca="1">IFERROR(IF(OR(B54=B55,AND(B54=0,A55&lt;&gt;A54)),A55,IF(D55="","",A55+MATCH(Common,INDIRECT(ADDRESS(A55+1,5,4,1,sheet_pset)):INDIRECT(ADDRESS(COUNTIF(Pset_1,"&lt;&gt;"),5,4,1,sheet_pset)),0))),"")</f>
        <v>232</v>
      </c>
      <c r="B56" s="141">
        <f t="shared" ca="1" si="0"/>
        <v>4</v>
      </c>
      <c r="C56" s="152" t="str">
        <f t="shared" ca="1" si="1"/>
        <v>&gt;&gt;</v>
      </c>
      <c r="D56" s="153" t="str">
        <f t="shared" ca="1" si="2"/>
        <v>Pset_ColumnCommon</v>
      </c>
      <c r="E56" s="149" t="str">
        <f t="shared" ca="1" si="3"/>
        <v/>
      </c>
      <c r="F56" s="142" t="str">
        <f t="shared" ca="1" si="4"/>
        <v>Roll</v>
      </c>
      <c r="G56" s="196" t="str">
        <f ca="1">IF(A56="","",IF(AND(L56&lt;&gt;"",L56&lt;&gt;0),L56,IF(E56&lt;&gt;"",IF(ISERROR(FIND("Type",F56,1)),I,T),IF(F56="","",IF(sim_data_type=yes,IFERROR(VLOOKUP(F56,F$6:G55,2,FALSE),"Text"),"Text")))))</f>
        <v>Text</v>
      </c>
      <c r="H56" s="195" t="str">
        <f t="shared" ca="1" si="5"/>
        <v/>
      </c>
      <c r="I56" s="162" t="str">
        <f t="shared" ca="1" si="8"/>
        <v>Pset_ColumnCommonRoll</v>
      </c>
      <c r="J56" s="167"/>
      <c r="K56" s="147"/>
      <c r="L56" s="148"/>
      <c r="M56" s="143"/>
      <c r="N56" s="144"/>
      <c r="O56" s="155" t="str">
        <f t="shared" ca="1" si="6"/>
        <v>--</v>
      </c>
      <c r="P56" s="154" t="str">
        <f t="shared" ca="1" si="7"/>
        <v>Rotation against the longitudinal axis - relative to the global  X direction for all columns that are vertical in regard to the global coordinate system (Profile direction equals global X is Roll = 0.). For all non-vertical columns the following applies:  Roll is relative to the global Z direction f(Profile direction of non-vertical columns that equals global Z is Roll = 0.)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  Note: new property in IFC4</v>
      </c>
    </row>
    <row r="57" spans="1:16" ht="24" x14ac:dyDescent="0.25">
      <c r="A57" s="141">
        <f ca="1">IFERROR(IF(OR(B55=B56,AND(B55=0,A56&lt;&gt;A55)),A56,IF(D56="","",A56+MATCH(Common,INDIRECT(ADDRESS(A56+1,5,4,1,sheet_pset)):INDIRECT(ADDRESS(COUNTIF(Pset_1,"&lt;&gt;"),5,4,1,sheet_pset)),0))),"")</f>
        <v>233</v>
      </c>
      <c r="B57" s="141">
        <f t="shared" ca="1" si="0"/>
        <v>3</v>
      </c>
      <c r="C57" s="152" t="str">
        <f t="shared" ca="1" si="1"/>
        <v>&gt;&gt;</v>
      </c>
      <c r="D57" s="153" t="str">
        <f t="shared" ca="1" si="2"/>
        <v>Pset_ColumnCommon</v>
      </c>
      <c r="E57" s="149" t="str">
        <f t="shared" ca="1" si="3"/>
        <v/>
      </c>
      <c r="F57" s="142" t="str">
        <f t="shared" ca="1" si="4"/>
        <v>IsExternal</v>
      </c>
      <c r="G57" s="196" t="str">
        <f ca="1">IF(A57="","",IF(AND(L57&lt;&gt;"",L57&lt;&gt;0),L57,IF(E57&lt;&gt;"",IF(ISERROR(FIND("Type",F57,1)),I,T),IF(F57="","",IF(sim_data_type=yes,IFERROR(VLOOKUP(F57,F$6:G56,2,FALSE),"Text"),"Text")))))</f>
        <v>Text</v>
      </c>
      <c r="H57" s="195" t="str">
        <f t="shared" ca="1" si="5"/>
        <v>Type Comments</v>
      </c>
      <c r="I57" s="162" t="str">
        <f t="shared" ca="1" si="8"/>
        <v>Pset_ColumnCommonIsExternal</v>
      </c>
      <c r="J57" s="167"/>
      <c r="K57" s="147"/>
      <c r="L57" s="148"/>
      <c r="M57" s="143"/>
      <c r="N57" s="144"/>
      <c r="O57" s="155" t="str">
        <f t="shared" ca="1" si="6"/>
        <v>Type Comments</v>
      </c>
      <c r="P57" s="154" t="str">
        <f t="shared" ca="1" si="7"/>
        <v>Indication whether the element is designed for use in the exterior (TRUE) or not (FALSE). If (TRUE) it is an external element and faces the outside of the building.</v>
      </c>
    </row>
    <row r="58" spans="1:16" ht="24" x14ac:dyDescent="0.25">
      <c r="A58" s="141">
        <f ca="1">IFERROR(IF(OR(B56=B57,AND(B56=0,A57&lt;&gt;A56)),A57,IF(D57="","",A57+MATCH(Common,INDIRECT(ADDRESS(A57+1,5,4,1,sheet_pset)):INDIRECT(ADDRESS(COUNTIF(Pset_1,"&lt;&gt;"),5,4,1,sheet_pset)),0))),"")</f>
        <v>234</v>
      </c>
      <c r="B58" s="141">
        <f t="shared" ca="1" si="0"/>
        <v>2</v>
      </c>
      <c r="C58" s="152" t="str">
        <f t="shared" ca="1" si="1"/>
        <v>&gt;&gt;</v>
      </c>
      <c r="D58" s="153" t="str">
        <f t="shared" ca="1" si="2"/>
        <v>Pset_ColumnCommon</v>
      </c>
      <c r="E58" s="149" t="str">
        <f t="shared" ca="1" si="3"/>
        <v/>
      </c>
      <c r="F58" s="142" t="str">
        <f t="shared" ca="1" si="4"/>
        <v>ThermalTransmittance</v>
      </c>
      <c r="G58" s="196" t="str">
        <f ca="1">IF(A58="","",IF(AND(L58&lt;&gt;"",L58&lt;&gt;0),L58,IF(E58&lt;&gt;"",IF(ISERROR(FIND("Type",F58,1)),I,T),IF(F58="","",IF(sim_data_type=yes,IFERROR(VLOOKUP(F58,F$6:G57,2,FALSE),"Text"),"Text")))))</f>
        <v>Text</v>
      </c>
      <c r="H58" s="195" t="str">
        <f t="shared" ca="1" si="5"/>
        <v/>
      </c>
      <c r="I58" s="162" t="str">
        <f t="shared" ca="1" si="8"/>
        <v>Pset_ColumnCommonThermalTransmittance</v>
      </c>
      <c r="J58" s="167"/>
      <c r="K58" s="147"/>
      <c r="L58" s="148"/>
      <c r="M58" s="143"/>
      <c r="N58" s="144"/>
      <c r="O58" s="155">
        <f t="shared" ca="1" si="6"/>
        <v>0</v>
      </c>
      <c r="P58" s="154" t="str">
        <f t="shared" ca="1" si="7"/>
        <v>Thermal transmittance coefficient (U-Value) of the element. Here the total thermal transmittance coefficient through the column within the direction of the thermal flow (including all materials).  Nore: new property in IFC4</v>
      </c>
    </row>
    <row r="59" spans="1:16" x14ac:dyDescent="0.25">
      <c r="A59" s="141">
        <f ca="1">IFERROR(IF(OR(B57=B58,AND(B57=0,A58&lt;&gt;A57)),A58,IF(D58="","",A58+MATCH(Common,INDIRECT(ADDRESS(A58+1,5,4,1,sheet_pset)):INDIRECT(ADDRESS(COUNTIF(Pset_1,"&lt;&gt;"),5,4,1,sheet_pset)),0))),"")</f>
        <v>235</v>
      </c>
      <c r="B59" s="141">
        <f t="shared" ca="1" si="0"/>
        <v>1</v>
      </c>
      <c r="C59" s="152" t="str">
        <f t="shared" ca="1" si="1"/>
        <v>&gt;&gt;</v>
      </c>
      <c r="D59" s="153" t="str">
        <f t="shared" ca="1" si="2"/>
        <v>Pset_ColumnCommon</v>
      </c>
      <c r="E59" s="149" t="str">
        <f t="shared" ca="1" si="3"/>
        <v/>
      </c>
      <c r="F59" s="142" t="str">
        <f t="shared" ca="1" si="4"/>
        <v>LoadBearing</v>
      </c>
      <c r="G59" s="196" t="str">
        <f ca="1">IF(A59="","",IF(AND(L59&lt;&gt;"",L59&lt;&gt;0),L59,IF(E59&lt;&gt;"",IF(ISERROR(FIND("Type",F59,1)),I,T),IF(F59="","",IF(sim_data_type=yes,IFERROR(VLOOKUP(F59,F$6:G58,2,FALSE),"Text"),"Text")))))</f>
        <v>Text</v>
      </c>
      <c r="H59" s="195" t="str">
        <f t="shared" ca="1" si="5"/>
        <v/>
      </c>
      <c r="I59" s="162" t="str">
        <f t="shared" ca="1" si="8"/>
        <v>Pset_ColumnCommonLoadBearing</v>
      </c>
      <c r="J59" s="167"/>
      <c r="K59" s="147"/>
      <c r="L59" s="148"/>
      <c r="M59" s="143"/>
      <c r="N59" s="144"/>
      <c r="O59" s="155">
        <f t="shared" ca="1" si="6"/>
        <v>0</v>
      </c>
      <c r="P59" s="154" t="str">
        <f t="shared" ca="1" si="7"/>
        <v>Indicates whether the object is intended to carry loads (TRUE) or not (FALSE).</v>
      </c>
    </row>
    <row r="60" spans="1:16" x14ac:dyDescent="0.25">
      <c r="A60" s="141">
        <f ca="1">IFERROR(IF(OR(B58=B59,AND(B58=0,A59&lt;&gt;A58)),A59,IF(D59="","",A59+MATCH(Common,INDIRECT(ADDRESS(A59+1,5,4,1,sheet_pset)):INDIRECT(ADDRESS(COUNTIF(Pset_1,"&lt;&gt;"),5,4,1,sheet_pset)),0))),"")</f>
        <v>236</v>
      </c>
      <c r="B60" s="141">
        <f t="shared" ca="1" si="0"/>
        <v>0</v>
      </c>
      <c r="C60" s="152" t="str">
        <f t="shared" ca="1" si="1"/>
        <v>&gt;&gt;</v>
      </c>
      <c r="D60" s="153" t="str">
        <f t="shared" ca="1" si="2"/>
        <v>Pset_ColumnCommon</v>
      </c>
      <c r="E60" s="149" t="str">
        <f t="shared" ca="1" si="3"/>
        <v/>
      </c>
      <c r="F60" s="142" t="str">
        <f t="shared" ca="1" si="4"/>
        <v>FireRating</v>
      </c>
      <c r="G60" s="196" t="str">
        <f ca="1">IF(A60="","",IF(AND(L60&lt;&gt;"",L60&lt;&gt;0),L60,IF(E60&lt;&gt;"",IF(ISERROR(FIND("Type",F60,1)),I,T),IF(F60="","",IF(sim_data_type=yes,IFERROR(VLOOKUP(F60,F$6:G59,2,FALSE),"Text"),"Text")))))</f>
        <v>Text</v>
      </c>
      <c r="H60" s="195" t="str">
        <f t="shared" ca="1" si="5"/>
        <v>fire_rating</v>
      </c>
      <c r="I60" s="162" t="str">
        <f t="shared" ca="1" si="8"/>
        <v>Pset_ColumnCommonFireRating</v>
      </c>
      <c r="J60" s="167"/>
      <c r="K60" s="147"/>
      <c r="L60" s="148"/>
      <c r="M60" s="143"/>
      <c r="N60" s="144"/>
      <c r="O60" s="155" t="str">
        <f t="shared" ca="1" si="6"/>
        <v>fire_rating</v>
      </c>
      <c r="P60" s="154" t="str">
        <f t="shared" ca="1" si="7"/>
        <v>Fire rating for the element. It is given according to the national fire safety classification.</v>
      </c>
    </row>
    <row r="61" spans="1:16" ht="24" x14ac:dyDescent="0.25">
      <c r="A61" s="141">
        <f ca="1">IFERROR(IF(OR(B59=B60,AND(B59=0,A60&lt;&gt;A59)),A60,IF(D60="","",A60+MATCH(Common,INDIRECT(ADDRESS(A60+1,5,4,1,sheet_pset)):INDIRECT(ADDRESS(COUNTIF(Pset_1,"&lt;&gt;"),5,4,1,sheet_pset)),0))),"")</f>
        <v>321</v>
      </c>
      <c r="B61" s="141">
        <f t="shared" ca="1" si="0"/>
        <v>11</v>
      </c>
      <c r="C61" s="152" t="str">
        <f t="shared" ca="1" si="1"/>
        <v>&gt;&gt;</v>
      </c>
      <c r="D61" s="153" t="str">
        <f t="shared" ca="1" si="2"/>
        <v>Pset_CoveringCommon</v>
      </c>
      <c r="E61" s="149" t="str">
        <f t="shared" ca="1" si="3"/>
        <v>PropertySet:</v>
      </c>
      <c r="F61" s="142" t="str">
        <f t="shared" ca="1" si="4"/>
        <v>Pset_CoveringCommon</v>
      </c>
      <c r="G61" s="196" t="str">
        <f ca="1">IF(A61="","",IF(AND(L61&lt;&gt;"",L61&lt;&gt;0),L61,IF(E61&lt;&gt;"",IF(ISERROR(FIND("Type",F61,1)),I,T),IF(F61="","",IF(sim_data_type=yes,IFERROR(VLOOKUP(F61,F$6:G60,2,FALSE),"Text"),"Text")))))</f>
        <v>I</v>
      </c>
      <c r="H61" s="195" t="str">
        <f t="shared" ca="1" si="5"/>
        <v>IfcCovering</v>
      </c>
      <c r="I61" s="162" t="str">
        <f t="shared" ca="1" si="8"/>
        <v>Pset_CoveringCommonPset_CoveringCommon</v>
      </c>
      <c r="J61" s="167"/>
      <c r="K61" s="147"/>
      <c r="L61" s="148"/>
      <c r="M61" s="143"/>
      <c r="N61" s="144"/>
      <c r="O61" s="155" t="str">
        <f t="shared" ca="1" si="6"/>
        <v>--</v>
      </c>
      <c r="P61" s="154" t="str">
        <f t="shared" ca="1" si="7"/>
        <v>Reference ID for this specified type in this project (e.g. type 'A-1'), Also referred to as construction type. It should be provided as an alternative to the name of the object type, if the software does not support object types.</v>
      </c>
    </row>
    <row r="62" spans="1:16" ht="24" x14ac:dyDescent="0.25">
      <c r="A62" s="141">
        <f ca="1">IFERROR(IF(OR(B60=B61,AND(B60=0,A61&lt;&gt;A60)),A61,IF(D61="","",A61+MATCH(Common,INDIRECT(ADDRESS(A61+1,5,4,1,sheet_pset)):INDIRECT(ADDRESS(COUNTIF(Pset_1,"&lt;&gt;"),5,4,1,sheet_pset)),0))),"")</f>
        <v>321</v>
      </c>
      <c r="B62" s="141">
        <f t="shared" ca="1" si="0"/>
        <v>10</v>
      </c>
      <c r="C62" s="152" t="str">
        <f t="shared" ca="1" si="1"/>
        <v>&gt;&gt;</v>
      </c>
      <c r="D62" s="153" t="str">
        <f t="shared" ca="1" si="2"/>
        <v>Pset_CoveringCommon</v>
      </c>
      <c r="E62" s="149" t="str">
        <f t="shared" ca="1" si="3"/>
        <v/>
      </c>
      <c r="F62" s="142" t="str">
        <f t="shared" ca="1" si="4"/>
        <v>Reference</v>
      </c>
      <c r="G62" s="196" t="str">
        <f ca="1">IF(A62="","",IF(AND(L62&lt;&gt;"",L62&lt;&gt;0),L62,IF(E62&lt;&gt;"",IF(ISERROR(FIND("Type",F62,1)),I,T),IF(F62="","",IF(sim_data_type=yes,IFERROR(VLOOKUP(F62,F$6:G61,2,FALSE),"Text"),"Text")))))</f>
        <v>Text</v>
      </c>
      <c r="H62" s="195" t="str">
        <f t="shared" ca="1" si="5"/>
        <v xml:space="preserve">Keynote </v>
      </c>
      <c r="I62" s="162" t="str">
        <f t="shared" ca="1" si="8"/>
        <v>Pset_CoveringCommonReference</v>
      </c>
      <c r="J62" s="167"/>
      <c r="K62" s="147"/>
      <c r="L62" s="148"/>
      <c r="M62" s="143"/>
      <c r="N62" s="144"/>
      <c r="O62" s="155" t="str">
        <f t="shared" ca="1" si="6"/>
        <v xml:space="preserve">Keynote </v>
      </c>
      <c r="P62" s="154" t="str">
        <f t="shared" ca="1" si="7"/>
        <v>Reference ID for this specified type in this project (e.g. type 'A-1'), Also referred to as construction type. It should be provided as an alternative to the name of the object type, if the software does not support object types.</v>
      </c>
    </row>
    <row r="63" spans="1:16" ht="36" x14ac:dyDescent="0.25">
      <c r="A63" s="141">
        <f ca="1">IFERROR(IF(OR(B61=B62,AND(B61=0,A62&lt;&gt;A61)),A62,IF(D62="","",A62+MATCH(Common,INDIRECT(ADDRESS(A62+1,5,4,1,sheet_pset)):INDIRECT(ADDRESS(COUNTIF(Pset_1,"&lt;&gt;"),5,4,1,sheet_pset)),0))),"")</f>
        <v>322</v>
      </c>
      <c r="B63" s="141">
        <f t="shared" ca="1" si="0"/>
        <v>9</v>
      </c>
      <c r="C63" s="152" t="str">
        <f t="shared" ca="1" si="1"/>
        <v>&gt;&gt;</v>
      </c>
      <c r="D63" s="153" t="str">
        <f t="shared" ca="1" si="2"/>
        <v>Pset_CoveringCommon</v>
      </c>
      <c r="E63" s="149" t="str">
        <f t="shared" ca="1" si="3"/>
        <v/>
      </c>
      <c r="F63" s="142" t="str">
        <f t="shared" ca="1" si="4"/>
        <v>Status</v>
      </c>
      <c r="G63" s="196" t="str">
        <f ca="1">IF(A63="","",IF(AND(L63&lt;&gt;"",L63&lt;&gt;0),L63,IF(E63&lt;&gt;"",IF(ISERROR(FIND("Type",F63,1)),I,T),IF(F63="","",IF(sim_data_type=yes,IFERROR(VLOOKUP(F63,F$6:G62,2,FALSE),"Text"),"Text")))))</f>
        <v>Text</v>
      </c>
      <c r="H63" s="195" t="str">
        <f t="shared" ca="1" si="5"/>
        <v/>
      </c>
      <c r="I63" s="162" t="str">
        <f t="shared" ca="1" si="8"/>
        <v>Pset_CoveringCommonStatus</v>
      </c>
      <c r="J63" s="167"/>
      <c r="K63" s="147"/>
      <c r="L63" s="148"/>
      <c r="M63" s="143"/>
      <c r="N63" s="144"/>
      <c r="O63" s="155" t="str">
        <f t="shared" ca="1" si="6"/>
        <v>--</v>
      </c>
      <c r="P63"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64" spans="1:16" x14ac:dyDescent="0.25">
      <c r="A64" s="141">
        <f ca="1">IFERROR(IF(OR(B62=B63,AND(B62=0,A63&lt;&gt;A62)),A63,IF(D63="","",A63+MATCH(Common,INDIRECT(ADDRESS(A63+1,5,4,1,sheet_pset)):INDIRECT(ADDRESS(COUNTIF(Pset_1,"&lt;&gt;"),5,4,1,sheet_pset)),0))),"")</f>
        <v>323</v>
      </c>
      <c r="B64" s="141">
        <f t="shared" ca="1" si="0"/>
        <v>8</v>
      </c>
      <c r="C64" s="152" t="str">
        <f t="shared" ca="1" si="1"/>
        <v>&gt;&gt;</v>
      </c>
      <c r="D64" s="153" t="str">
        <f t="shared" ca="1" si="2"/>
        <v>Pset_CoveringCommon</v>
      </c>
      <c r="E64" s="149" t="str">
        <f t="shared" ca="1" si="3"/>
        <v/>
      </c>
      <c r="F64" s="142" t="str">
        <f t="shared" ca="1" si="4"/>
        <v>FireRating</v>
      </c>
      <c r="G64" s="196" t="str">
        <f ca="1">IF(A64="","",IF(AND(L64&lt;&gt;"",L64&lt;&gt;0),L64,IF(E64&lt;&gt;"",IF(ISERROR(FIND("Type",F64,1)),I,T),IF(F64="","",IF(sim_data_type=yes,IFERROR(VLOOKUP(F64,F$6:G63,2,FALSE),"Text"),"Text")))))</f>
        <v>Text</v>
      </c>
      <c r="H64" s="195" t="str">
        <f t="shared" ca="1" si="5"/>
        <v>fire_rating</v>
      </c>
      <c r="I64" s="162" t="str">
        <f t="shared" ca="1" si="8"/>
        <v>Pset_CoveringCommonFireRating</v>
      </c>
      <c r="J64" s="167"/>
      <c r="K64" s="147"/>
      <c r="L64" s="148"/>
      <c r="M64" s="143"/>
      <c r="N64" s="144"/>
      <c r="O64" s="155" t="str">
        <f t="shared" ca="1" si="6"/>
        <v>fire_rating</v>
      </c>
      <c r="P64" s="154" t="str">
        <f t="shared" ca="1" si="7"/>
        <v>Fire rating for this object. It is given according to the national fire safety classification.</v>
      </c>
    </row>
    <row r="65" spans="1:16" ht="24" x14ac:dyDescent="0.25">
      <c r="A65" s="141">
        <f ca="1">IFERROR(IF(OR(B63=B64,AND(B63=0,A64&lt;&gt;A63)),A64,IF(D64="","",A64+MATCH(Common,INDIRECT(ADDRESS(A64+1,5,4,1,sheet_pset)):INDIRECT(ADDRESS(COUNTIF(Pset_1,"&lt;&gt;"),5,4,1,sheet_pset)),0))),"")</f>
        <v>324</v>
      </c>
      <c r="B65" s="141">
        <f t="shared" ca="1" si="0"/>
        <v>7</v>
      </c>
      <c r="C65" s="152" t="str">
        <f t="shared" ca="1" si="1"/>
        <v>&gt;&gt;</v>
      </c>
      <c r="D65" s="153" t="str">
        <f t="shared" ca="1" si="2"/>
        <v>Pset_CoveringCommon</v>
      </c>
      <c r="E65" s="149" t="str">
        <f t="shared" ca="1" si="3"/>
        <v/>
      </c>
      <c r="F65" s="142" t="str">
        <f t="shared" ca="1" si="4"/>
        <v>AcousticRating</v>
      </c>
      <c r="G65" s="196" t="str">
        <f ca="1">IF(A65="","",IF(AND(L65&lt;&gt;"",L65&lt;&gt;0),L65,IF(E65&lt;&gt;"",IF(ISERROR(FIND("Type",F65,1)),I,T),IF(F65="","",IF(sim_data_type=yes,IFERROR(VLOOKUP(F65,F$6:G64,2,FALSE),"Text"),"Text")))))</f>
        <v>Text</v>
      </c>
      <c r="H65" s="195" t="str">
        <f t="shared" ca="1" si="5"/>
        <v>luchtgeluidsisolatie</v>
      </c>
      <c r="I65" s="162" t="str">
        <f t="shared" ca="1" si="8"/>
        <v>Pset_CoveringCommonAcousticRating</v>
      </c>
      <c r="J65" s="167"/>
      <c r="K65" s="147"/>
      <c r="L65" s="148"/>
      <c r="M65" s="143"/>
      <c r="N65" s="144"/>
      <c r="O65" s="155" t="str">
        <f t="shared" ca="1" si="6"/>
        <v>luchtgeluidsisolatie</v>
      </c>
      <c r="P65" s="154" t="str">
        <f t="shared" ca="1" si="7"/>
        <v>Acoustic rating for this object. It is giving according to the national building code. It indicates the sound transmission resistance of this object by an index ration (instead of providing full sound absorbtion values).</v>
      </c>
    </row>
    <row r="66" spans="1:16" ht="24" x14ac:dyDescent="0.25">
      <c r="A66" s="141">
        <f ca="1">IFERROR(IF(OR(B64=B65,AND(B64=0,A65&lt;&gt;A64)),A65,IF(D65="","",A65+MATCH(Common,INDIRECT(ADDRESS(A65+1,5,4,1,sheet_pset)):INDIRECT(ADDRESS(COUNTIF(Pset_1,"&lt;&gt;"),5,4,1,sheet_pset)),0))),"")</f>
        <v>325</v>
      </c>
      <c r="B66" s="141">
        <f t="shared" ca="1" si="0"/>
        <v>6</v>
      </c>
      <c r="C66" s="152" t="str">
        <f t="shared" ca="1" si="1"/>
        <v>&gt;&gt;</v>
      </c>
      <c r="D66" s="153" t="str">
        <f t="shared" ca="1" si="2"/>
        <v>Pset_CoveringCommon</v>
      </c>
      <c r="E66" s="149" t="str">
        <f t="shared" ca="1" si="3"/>
        <v/>
      </c>
      <c r="F66" s="142" t="str">
        <f t="shared" ca="1" si="4"/>
        <v>FlammabilityRating</v>
      </c>
      <c r="G66" s="196" t="str">
        <f ca="1">IF(A66="","",IF(AND(L66&lt;&gt;"",L66&lt;&gt;0),L66,IF(E66&lt;&gt;"",IF(ISERROR(FIND("Type",F66,1)),I,T),IF(F66="","",IF(sim_data_type=yes,IFERROR(VLOOKUP(F66,F$6:G65,2,FALSE),"Text"),"Text")))))</f>
        <v>Text</v>
      </c>
      <c r="H66" s="195" t="str">
        <f t="shared" ca="1" si="5"/>
        <v/>
      </c>
      <c r="I66" s="162" t="str">
        <f t="shared" ca="1" si="8"/>
        <v>Pset_CoveringCommonFlammabilityRating</v>
      </c>
      <c r="J66" s="167"/>
      <c r="K66" s="147"/>
      <c r="L66" s="148"/>
      <c r="M66" s="143"/>
      <c r="N66" s="144"/>
      <c r="O66" s="155">
        <f t="shared" ca="1" si="6"/>
        <v>0</v>
      </c>
      <c r="P66" s="154" t="str">
        <f t="shared" ca="1" si="7"/>
        <v>Flammability Rating for this object. It is given according to the national building code that governs the rating of flammability for materials.</v>
      </c>
    </row>
    <row r="67" spans="1:16" ht="24" x14ac:dyDescent="0.25">
      <c r="A67" s="141">
        <f ca="1">IFERROR(IF(OR(B65=B66,AND(B65=0,A66&lt;&gt;A65)),A66,IF(D66="","",A66+MATCH(Common,INDIRECT(ADDRESS(A66+1,5,4,1,sheet_pset)):INDIRECT(ADDRESS(COUNTIF(Pset_1,"&lt;&gt;"),5,4,1,sheet_pset)),0))),"")</f>
        <v>326</v>
      </c>
      <c r="B67" s="141">
        <f t="shared" ca="1" si="0"/>
        <v>5</v>
      </c>
      <c r="C67" s="152" t="str">
        <f t="shared" ca="1" si="1"/>
        <v>&gt;&gt;</v>
      </c>
      <c r="D67" s="153" t="str">
        <f t="shared" ca="1" si="2"/>
        <v>Pset_CoveringCommon</v>
      </c>
      <c r="E67" s="149" t="str">
        <f t="shared" ca="1" si="3"/>
        <v/>
      </c>
      <c r="F67" s="142" t="str">
        <f t="shared" ca="1" si="4"/>
        <v>FragilityRating</v>
      </c>
      <c r="G67" s="196" t="str">
        <f ca="1">IF(A67="","",IF(AND(L67&lt;&gt;"",L67&lt;&gt;0),L67,IF(E67&lt;&gt;"",IF(ISERROR(FIND("Type",F67,1)),I,T),IF(F67="","",IF(sim_data_type=yes,IFERROR(VLOOKUP(F67,F$6:G66,2,FALSE),"Text"),"Text")))))</f>
        <v>Text</v>
      </c>
      <c r="H67" s="195" t="str">
        <f t="shared" ca="1" si="5"/>
        <v/>
      </c>
      <c r="I67" s="162" t="str">
        <f t="shared" ca="1" si="8"/>
        <v>Pset_CoveringCommonFragilityRating</v>
      </c>
      <c r="J67" s="167"/>
      <c r="K67" s="147"/>
      <c r="L67" s="148"/>
      <c r="M67" s="143"/>
      <c r="N67" s="144"/>
      <c r="O67" s="155">
        <f t="shared" ca="1" si="6"/>
        <v>0</v>
      </c>
      <c r="P67" s="154" t="str">
        <f t="shared" ca="1" si="7"/>
        <v>Indication on the fragility of the covering (e.g., under fire conditions).  It is given according to the national building code that might provide a classification for fragility.</v>
      </c>
    </row>
    <row r="68" spans="1:16" ht="24" x14ac:dyDescent="0.25">
      <c r="A68" s="141">
        <f ca="1">IFERROR(IF(OR(B66=B67,AND(B66=0,A67&lt;&gt;A66)),A67,IF(D67="","",A67+MATCH(Common,INDIRECT(ADDRESS(A67+1,5,4,1,sheet_pset)):INDIRECT(ADDRESS(COUNTIF(Pset_1,"&lt;&gt;"),5,4,1,sheet_pset)),0))),"")</f>
        <v>327</v>
      </c>
      <c r="B68" s="141">
        <f t="shared" ca="1" si="0"/>
        <v>4</v>
      </c>
      <c r="C68" s="152" t="str">
        <f t="shared" ca="1" si="1"/>
        <v>&gt;&gt;</v>
      </c>
      <c r="D68" s="153" t="str">
        <f t="shared" ca="1" si="2"/>
        <v>Pset_CoveringCommon</v>
      </c>
      <c r="E68" s="149" t="str">
        <f t="shared" ca="1" si="3"/>
        <v/>
      </c>
      <c r="F68" s="142" t="str">
        <f t="shared" ca="1" si="4"/>
        <v>SurfaceSpreadOfFlame</v>
      </c>
      <c r="G68" s="196" t="str">
        <f ca="1">IF(A68="","",IF(AND(L68&lt;&gt;"",L68&lt;&gt;0),L68,IF(E68&lt;&gt;"",IF(ISERROR(FIND("Type",F68,1)),I,T),IF(F68="","",IF(sim_data_type=yes,IFERROR(VLOOKUP(F68,F$6:G67,2,FALSE),"Text"),"Text")))))</f>
        <v>Text</v>
      </c>
      <c r="H68" s="195" t="str">
        <f t="shared" ca="1" si="5"/>
        <v>brandklasse</v>
      </c>
      <c r="I68" s="162" t="str">
        <f t="shared" ca="1" si="8"/>
        <v>Pset_CoveringCommonSurfaceSpreadOfFlame</v>
      </c>
      <c r="J68" s="167"/>
      <c r="K68" s="147"/>
      <c r="L68" s="148"/>
      <c r="M68" s="143"/>
      <c r="N68" s="144"/>
      <c r="O68" s="155" t="str">
        <f t="shared" ca="1" si="6"/>
        <v>brandklasse</v>
      </c>
      <c r="P68" s="154" t="str">
        <f t="shared" ca="1" si="7"/>
        <v>Indication on how the flames spread around the surface, It is given according to the national building code that governs the fire behaviour for materials.</v>
      </c>
    </row>
    <row r="69" spans="1:16" x14ac:dyDescent="0.25">
      <c r="A69" s="141">
        <f ca="1">IFERROR(IF(OR(B67=B68,AND(B67=0,A68&lt;&gt;A67)),A68,IF(D68="","",A68+MATCH(Common,INDIRECT(ADDRESS(A68+1,5,4,1,sheet_pset)):INDIRECT(ADDRESS(COUNTIF(Pset_1,"&lt;&gt;"),5,4,1,sheet_pset)),0))),"")</f>
        <v>328</v>
      </c>
      <c r="B69" s="141">
        <f t="shared" ca="1" si="0"/>
        <v>3</v>
      </c>
      <c r="C69" s="152" t="str">
        <f t="shared" ca="1" si="1"/>
        <v>&gt;&gt;</v>
      </c>
      <c r="D69" s="153" t="str">
        <f t="shared" ca="1" si="2"/>
        <v>Pset_CoveringCommon</v>
      </c>
      <c r="E69" s="149" t="str">
        <f t="shared" ca="1" si="3"/>
        <v/>
      </c>
      <c r="F69" s="142" t="str">
        <f t="shared" ca="1" si="4"/>
        <v>Combustible</v>
      </c>
      <c r="G69" s="196" t="str">
        <f ca="1">IF(A69="","",IF(AND(L69&lt;&gt;"",L69&lt;&gt;0),L69,IF(E69&lt;&gt;"",IF(ISERROR(FIND("Type",F69,1)),I,T),IF(F69="","",IF(sim_data_type=yes,IFERROR(VLOOKUP(F69,F$6:G68,2,FALSE),"Text"),"Text")))))</f>
        <v>Text</v>
      </c>
      <c r="H69" s="195" t="str">
        <f t="shared" ca="1" si="5"/>
        <v>ontvlambaar</v>
      </c>
      <c r="I69" s="162" t="str">
        <f t="shared" ca="1" si="8"/>
        <v>Pset_CoveringCommonCombustible</v>
      </c>
      <c r="J69" s="167"/>
      <c r="K69" s="147"/>
      <c r="L69" s="148"/>
      <c r="M69" s="143"/>
      <c r="N69" s="144"/>
      <c r="O69" s="155" t="str">
        <f t="shared" ca="1" si="6"/>
        <v>ontvlambaar</v>
      </c>
      <c r="P69" s="154" t="str">
        <f t="shared" ca="1" si="7"/>
        <v>Indication whether the object is made from combustible material (TRUE) or not (FALSE).</v>
      </c>
    </row>
    <row r="70" spans="1:16" ht="24" x14ac:dyDescent="0.25">
      <c r="A70" s="141">
        <f ca="1">IFERROR(IF(OR(B68=B69,AND(B68=0,A69&lt;&gt;A68)),A69,IF(D69="","",A69+MATCH(Common,INDIRECT(ADDRESS(A69+1,5,4,1,sheet_pset)):INDIRECT(ADDRESS(COUNTIF(Pset_1,"&lt;&gt;"),5,4,1,sheet_pset)),0))),"")</f>
        <v>329</v>
      </c>
      <c r="B70" s="141">
        <f t="shared" ca="1" si="0"/>
        <v>2</v>
      </c>
      <c r="C70" s="152" t="str">
        <f t="shared" ca="1" si="1"/>
        <v>&gt;&gt;</v>
      </c>
      <c r="D70" s="153" t="str">
        <f t="shared" ca="1" si="2"/>
        <v>Pset_CoveringCommon</v>
      </c>
      <c r="E70" s="149" t="str">
        <f t="shared" ca="1" si="3"/>
        <v/>
      </c>
      <c r="F70" s="142" t="str">
        <f t="shared" ca="1" si="4"/>
        <v>IsExternal</v>
      </c>
      <c r="G70" s="196" t="str">
        <f ca="1">IF(A70="","",IF(AND(L70&lt;&gt;"",L70&lt;&gt;0),L70,IF(E70&lt;&gt;"",IF(ISERROR(FIND("Type",F70,1)),I,T),IF(F70="","",IF(sim_data_type=yes,IFERROR(VLOOKUP(F70,F$6:G69,2,FALSE),"Text"),"Text")))))</f>
        <v>Text</v>
      </c>
      <c r="H70" s="195" t="str">
        <f t="shared" ca="1" si="5"/>
        <v>Type Comments</v>
      </c>
      <c r="I70" s="162" t="str">
        <f t="shared" ca="1" si="8"/>
        <v>Pset_CoveringCommonIsExternal</v>
      </c>
      <c r="J70" s="167"/>
      <c r="K70" s="147"/>
      <c r="L70" s="148"/>
      <c r="M70" s="143"/>
      <c r="N70" s="144"/>
      <c r="O70" s="155" t="str">
        <f t="shared" ca="1" si="6"/>
        <v>Type Comments</v>
      </c>
      <c r="P70" s="154" t="str">
        <f t="shared" ca="1" si="7"/>
        <v>Indication whether the element is designed for use in the exterior (TRUE) or not (FALSE). If (TRUE) it is an external element and faces the outside of the building.</v>
      </c>
    </row>
    <row r="71" spans="1:16" ht="24" x14ac:dyDescent="0.25">
      <c r="A71" s="141">
        <f ca="1">IFERROR(IF(OR(B69=B70,AND(B69=0,A70&lt;&gt;A69)),A70,IF(D70="","",A70+MATCH(Common,INDIRECT(ADDRESS(A70+1,5,4,1,sheet_pset)):INDIRECT(ADDRESS(COUNTIF(Pset_1,"&lt;&gt;"),5,4,1,sheet_pset)),0))),"")</f>
        <v>330</v>
      </c>
      <c r="B71" s="141">
        <f t="shared" ref="B71:B134" ca="1" si="9">IF(A71&lt;&gt;"",IF(B70=0,COUNTIF(Pset_2,D71)+IF(com_pset=yes,-1,0),IF(AND(K71&lt;&gt;"",K71&lt;&gt;0),B70,B70-1)),"")</f>
        <v>1</v>
      </c>
      <c r="C71" s="152" t="str">
        <f t="shared" ref="C71:C134" ca="1" si="10">IF(D71&lt;&gt;"",HYPERLINK(CONCATENATE(link4x0,IFERROR(VLOOKUP(D71,Pset_2,2,FALSE),""),link_Pset,LOWER(D71),".htm"),"&gt;&gt;"),"")</f>
        <v>&gt;&gt;</v>
      </c>
      <c r="D71" s="153" t="str">
        <f t="shared" ref="D71:D134" ca="1" si="11">IF(A71="","",IFERROR(CELL("contents",INDIRECT(ADDRESS(A71,3,4,1,sheet_pset))),""))</f>
        <v>Pset_CoveringCommon</v>
      </c>
      <c r="E71" s="149" t="str">
        <f t="shared" ref="E71:E134" ca="1" si="12">IF(B70=0,pset_head,"")</f>
        <v/>
      </c>
      <c r="F71" s="142" t="str">
        <f t="shared" ref="F71:F134" ca="1" si="13">IF(OR(A71=""),"",IF(AND(K71&lt;&gt;"",K71&lt;&gt;0),K71,IF(E71&lt;&gt;"",D71,IFERROR(CELL("contents",INDIRECT(ADDRESS(A71,6,4,1,sheet_pset))),""))))</f>
        <v>ThermalTransmittance</v>
      </c>
      <c r="G71" s="196" t="str">
        <f ca="1">IF(A71="","",IF(AND(L71&lt;&gt;"",L71&lt;&gt;0),L71,IF(E71&lt;&gt;"",IF(ISERROR(FIND("Type",F71,1)),I,T),IF(F71="","",IF(sim_data_type=yes,IFERROR(VLOOKUP(F71,F$6:G70,2,FALSE),"Text"),"Text")))))</f>
        <v>Text</v>
      </c>
      <c r="H71" s="195" t="str">
        <f t="shared" ref="H71:H134" ca="1" si="14">IF(E71&lt;&gt;"",IFERROR(CELL("contents",INDIRECT(ADDRESS(A71,2,1,1,sheet_pset))),"???"),IF(OR(F71=M71,F71=N71,F71=O71),"",IF(AND(M71&lt;&gt;"",M71&lt;&gt;0),M71,IF(AND(N71&lt;&gt;"",N71&lt;&gt;0),N71,IF(AND(O71&lt;&gt;"",O71&lt;&gt;0),IF(O71&lt;&gt;n.a.,O71,""),"")))))</f>
        <v/>
      </c>
      <c r="I71" s="162" t="str">
        <f t="shared" ca="1" si="8"/>
        <v>Pset_CoveringCommonThermalTransmittance</v>
      </c>
      <c r="J71" s="167"/>
      <c r="K71" s="147"/>
      <c r="L71" s="148"/>
      <c r="M71" s="143"/>
      <c r="N71" s="144"/>
      <c r="O71" s="155">
        <f t="shared" ref="O71:O134" ca="1" si="15">IF(D71="","",IFERROR(VLOOKUP(I71,Param_DRS,4,FALSE),IF(Param_DRS_eo=yes,IFERROR(VLOOKUP(F71,Param_DRS_1,2,FALSE),n.a.),"")))</f>
        <v>0</v>
      </c>
      <c r="P71" s="154" t="str">
        <f t="shared" ref="P71:P134" ca="1" si="16">IF(A71="","",IFERROR(CELL("contents",INDIRECT(ADDRESS(A71,7,4,1,sheet_pset))),""))</f>
        <v>Thermal transmittance coefficient (U-Value) of an element.  Here the total thermal transmittance coefficient through the covering (including all materials).</v>
      </c>
    </row>
    <row r="72" spans="1:16" x14ac:dyDescent="0.25">
      <c r="A72" s="141">
        <f ca="1">IFERROR(IF(OR(B70=B71,AND(B70=0,A71&lt;&gt;A70)),A71,IF(D71="","",A71+MATCH(Common,INDIRECT(ADDRESS(A71+1,5,4,1,sheet_pset)):INDIRECT(ADDRESS(COUNTIF(Pset_1,"&lt;&gt;"),5,4,1,sheet_pset)),0))),"")</f>
        <v>331</v>
      </c>
      <c r="B72" s="141">
        <f t="shared" ca="1" si="9"/>
        <v>0</v>
      </c>
      <c r="C72" s="152" t="str">
        <f t="shared" ca="1" si="10"/>
        <v>&gt;&gt;</v>
      </c>
      <c r="D72" s="153" t="str">
        <f t="shared" ca="1" si="11"/>
        <v>Pset_CoveringCommon</v>
      </c>
      <c r="E72" s="149" t="str">
        <f t="shared" ca="1" si="12"/>
        <v/>
      </c>
      <c r="F72" s="142" t="str">
        <f t="shared" ca="1" si="13"/>
        <v>Finish</v>
      </c>
      <c r="G72" s="196" t="str">
        <f ca="1">IF(A72="","",IF(AND(L72&lt;&gt;"",L72&lt;&gt;0),L72,IF(E72&lt;&gt;"",IF(ISERROR(FIND("Type",F72,1)),I,T),IF(F72="","",IF(sim_data_type=yes,IFERROR(VLOOKUP(F72,F$6:G71,2,FALSE),"Text"),"Text")))))</f>
        <v>Text</v>
      </c>
      <c r="H72" s="195" t="str">
        <f t="shared" ca="1" si="14"/>
        <v/>
      </c>
      <c r="I72" s="162" t="str">
        <f t="shared" ref="I72:I135" ca="1" si="17">IF(D72&lt;&gt;"",CONCATENATE(D72,F72),"")</f>
        <v>Pset_CoveringCommonFinish</v>
      </c>
      <c r="J72" s="167"/>
      <c r="K72" s="147"/>
      <c r="L72" s="148"/>
      <c r="M72" s="143"/>
      <c r="N72" s="144"/>
      <c r="O72" s="155">
        <f t="shared" ca="1" si="15"/>
        <v>0</v>
      </c>
      <c r="P72" s="154" t="str">
        <f t="shared" ca="1" si="16"/>
        <v>Finish selection for this object. Here specification of the surface finish for informational purposes.</v>
      </c>
    </row>
    <row r="73" spans="1:16" ht="24" x14ac:dyDescent="0.25">
      <c r="A73" s="141">
        <f ca="1">IFERROR(IF(OR(B71=B72,AND(B71=0,A72&lt;&gt;A71)),A72,IF(D72="","",A72+MATCH(Common,INDIRECT(ADDRESS(A72+1,5,4,1,sheet_pset)):INDIRECT(ADDRESS(COUNTIF(Pset_1,"&lt;&gt;"),5,4,1,sheet_pset)),0))),"")</f>
        <v>335</v>
      </c>
      <c r="B73" s="141">
        <f t="shared" ca="1" si="9"/>
        <v>8</v>
      </c>
      <c r="C73" s="152" t="str">
        <f t="shared" ca="1" si="10"/>
        <v>&gt;&gt;</v>
      </c>
      <c r="D73" s="153" t="str">
        <f t="shared" ca="1" si="11"/>
        <v>Pset_CurtainWallCommon</v>
      </c>
      <c r="E73" s="149" t="str">
        <f t="shared" ca="1" si="12"/>
        <v>PropertySet:</v>
      </c>
      <c r="F73" s="142" t="str">
        <f t="shared" ca="1" si="13"/>
        <v>Pset_CurtainWallCommon</v>
      </c>
      <c r="G73" s="196" t="str">
        <f ca="1">IF(A73="","",IF(AND(L73&lt;&gt;"",L73&lt;&gt;0),L73,IF(E73&lt;&gt;"",IF(ISERROR(FIND("Type",F73,1)),I,T),IF(F73="","",IF(sim_data_type=yes,IFERROR(VLOOKUP(F73,F$6:G72,2,FALSE),"Text"),"Text")))))</f>
        <v>I</v>
      </c>
      <c r="H73" s="195" t="str">
        <f t="shared" ca="1" si="14"/>
        <v>IfcCurtainWall</v>
      </c>
      <c r="I73" s="162" t="str">
        <f t="shared" ca="1" si="17"/>
        <v>Pset_CurtainWallCommonPset_CurtainWallCommon</v>
      </c>
      <c r="J73" s="167"/>
      <c r="K73" s="147"/>
      <c r="L73" s="148"/>
      <c r="M73" s="143"/>
      <c r="N73" s="144"/>
      <c r="O73" s="155" t="str">
        <f t="shared" ca="1" si="15"/>
        <v>--</v>
      </c>
      <c r="P73" s="154" t="str">
        <f t="shared" ca="1" si="16"/>
        <v>Reference ID for this specified type in this project (e.g. type 'A-1'), Also referred to as construction type. It should be provided as an alternative to the name of the object type, if the software does not support object types.</v>
      </c>
    </row>
    <row r="74" spans="1:16" ht="24" x14ac:dyDescent="0.25">
      <c r="A74" s="141">
        <f ca="1">IFERROR(IF(OR(B72=B73,AND(B72=0,A73&lt;&gt;A72)),A73,IF(D73="","",A73+MATCH(Common,INDIRECT(ADDRESS(A73+1,5,4,1,sheet_pset)):INDIRECT(ADDRESS(COUNTIF(Pset_1,"&lt;&gt;"),5,4,1,sheet_pset)),0))),"")</f>
        <v>335</v>
      </c>
      <c r="B74" s="141">
        <f t="shared" ca="1" si="9"/>
        <v>7</v>
      </c>
      <c r="C74" s="152" t="str">
        <f t="shared" ca="1" si="10"/>
        <v>&gt;&gt;</v>
      </c>
      <c r="D74" s="153" t="str">
        <f t="shared" ca="1" si="11"/>
        <v>Pset_CurtainWallCommon</v>
      </c>
      <c r="E74" s="149" t="str">
        <f t="shared" ca="1" si="12"/>
        <v/>
      </c>
      <c r="F74" s="142" t="str">
        <f t="shared" ca="1" si="13"/>
        <v>Reference</v>
      </c>
      <c r="G74" s="196" t="str">
        <f ca="1">IF(A74="","",IF(AND(L74&lt;&gt;"",L74&lt;&gt;0),L74,IF(E74&lt;&gt;"",IF(ISERROR(FIND("Type",F74,1)),I,T),IF(F74="","",IF(sim_data_type=yes,IFERROR(VLOOKUP(F74,F$6:G73,2,FALSE),"Text"),"Text")))))</f>
        <v>Text</v>
      </c>
      <c r="H74" s="195" t="str">
        <f t="shared" ca="1" si="14"/>
        <v xml:space="preserve">Keynote </v>
      </c>
      <c r="I74" s="162" t="str">
        <f t="shared" ca="1" si="17"/>
        <v>Pset_CurtainWallCommonReference</v>
      </c>
      <c r="J74" s="167"/>
      <c r="K74" s="147"/>
      <c r="L74" s="148"/>
      <c r="M74" s="143"/>
      <c r="N74" s="144"/>
      <c r="O74" s="155" t="str">
        <f t="shared" ca="1" si="15"/>
        <v xml:space="preserve">Keynote </v>
      </c>
      <c r="P74" s="154" t="str">
        <f t="shared" ca="1" si="16"/>
        <v>Reference ID for this specified type in this project (e.g. type 'A-1'), Also referred to as construction type. It should be provided as an alternative to the name of the object type, if the software does not support object types.</v>
      </c>
    </row>
    <row r="75" spans="1:16" ht="36" x14ac:dyDescent="0.25">
      <c r="A75" s="141">
        <f ca="1">IFERROR(IF(OR(B73=B74,AND(B73=0,A74&lt;&gt;A73)),A74,IF(D74="","",A74+MATCH(Common,INDIRECT(ADDRESS(A74+1,5,4,1,sheet_pset)):INDIRECT(ADDRESS(COUNTIF(Pset_1,"&lt;&gt;"),5,4,1,sheet_pset)),0))),"")</f>
        <v>336</v>
      </c>
      <c r="B75" s="141">
        <f t="shared" ca="1" si="9"/>
        <v>6</v>
      </c>
      <c r="C75" s="152" t="str">
        <f t="shared" ca="1" si="10"/>
        <v>&gt;&gt;</v>
      </c>
      <c r="D75" s="153" t="str">
        <f t="shared" ca="1" si="11"/>
        <v>Pset_CurtainWallCommon</v>
      </c>
      <c r="E75" s="149" t="str">
        <f t="shared" ca="1" si="12"/>
        <v/>
      </c>
      <c r="F75" s="142" t="str">
        <f t="shared" ca="1" si="13"/>
        <v>Status</v>
      </c>
      <c r="G75" s="196" t="str">
        <f ca="1">IF(A75="","",IF(AND(L75&lt;&gt;"",L75&lt;&gt;0),L75,IF(E75&lt;&gt;"",IF(ISERROR(FIND("Type",F75,1)),I,T),IF(F75="","",IF(sim_data_type=yes,IFERROR(VLOOKUP(F75,F$6:G74,2,FALSE),"Text"),"Text")))))</f>
        <v>Text</v>
      </c>
      <c r="H75" s="195" t="str">
        <f t="shared" ca="1" si="14"/>
        <v/>
      </c>
      <c r="I75" s="162" t="str">
        <f t="shared" ca="1" si="17"/>
        <v>Pset_CurtainWallCommonStatus</v>
      </c>
      <c r="J75" s="167"/>
      <c r="K75" s="147"/>
      <c r="L75" s="148"/>
      <c r="M75" s="143"/>
      <c r="N75" s="144"/>
      <c r="O75" s="155" t="str">
        <f t="shared" ca="1" si="15"/>
        <v>--</v>
      </c>
      <c r="P75"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76" spans="1:16" ht="24" x14ac:dyDescent="0.25">
      <c r="A76" s="141">
        <f ca="1">IFERROR(IF(OR(B74=B75,AND(B74=0,A75&lt;&gt;A74)),A75,IF(D75="","",A75+MATCH(Common,INDIRECT(ADDRESS(A75+1,5,4,1,sheet_pset)):INDIRECT(ADDRESS(COUNTIF(Pset_1,"&lt;&gt;"),5,4,1,sheet_pset)),0))),"")</f>
        <v>337</v>
      </c>
      <c r="B76" s="141">
        <f t="shared" ca="1" si="9"/>
        <v>5</v>
      </c>
      <c r="C76" s="152" t="str">
        <f t="shared" ca="1" si="10"/>
        <v>&gt;&gt;</v>
      </c>
      <c r="D76" s="153" t="str">
        <f t="shared" ca="1" si="11"/>
        <v>Pset_CurtainWallCommon</v>
      </c>
      <c r="E76" s="149" t="str">
        <f t="shared" ca="1" si="12"/>
        <v/>
      </c>
      <c r="F76" s="142" t="str">
        <f t="shared" ca="1" si="13"/>
        <v>AcousticRating</v>
      </c>
      <c r="G76" s="196" t="str">
        <f ca="1">IF(A76="","",IF(AND(L76&lt;&gt;"",L76&lt;&gt;0),L76,IF(E76&lt;&gt;"",IF(ISERROR(FIND("Type",F76,1)),I,T),IF(F76="","",IF(sim_data_type=yes,IFERROR(VLOOKUP(F76,F$6:G75,2,FALSE),"Text"),"Text")))))</f>
        <v>Text</v>
      </c>
      <c r="H76" s="195" t="str">
        <f t="shared" ca="1" si="14"/>
        <v/>
      </c>
      <c r="I76" s="162" t="str">
        <f t="shared" ca="1" si="17"/>
        <v>Pset_CurtainWallCommonAcousticRating</v>
      </c>
      <c r="J76" s="167"/>
      <c r="K76" s="147"/>
      <c r="L76" s="148"/>
      <c r="M76" s="143"/>
      <c r="N76" s="144"/>
      <c r="O76" s="155">
        <f t="shared" ca="1" si="15"/>
        <v>0</v>
      </c>
      <c r="P76" s="154" t="str">
        <f t="shared" ca="1" si="16"/>
        <v>Acoustic rating for this object. It is provided according to the national building code. It indicates the sound transmission resistance of this object by an index ratio (instead of providing full sound absorbtion values).</v>
      </c>
    </row>
    <row r="77" spans="1:16" x14ac:dyDescent="0.25">
      <c r="A77" s="141">
        <f ca="1">IFERROR(IF(OR(B75=B76,AND(B75=0,A76&lt;&gt;A75)),A76,IF(D76="","",A76+MATCH(Common,INDIRECT(ADDRESS(A76+1,5,4,1,sheet_pset)):INDIRECT(ADDRESS(COUNTIF(Pset_1,"&lt;&gt;"),5,4,1,sheet_pset)),0))),"")</f>
        <v>338</v>
      </c>
      <c r="B77" s="141">
        <f t="shared" ca="1" si="9"/>
        <v>4</v>
      </c>
      <c r="C77" s="152" t="str">
        <f t="shared" ca="1" si="10"/>
        <v>&gt;&gt;</v>
      </c>
      <c r="D77" s="153" t="str">
        <f t="shared" ca="1" si="11"/>
        <v>Pset_CurtainWallCommon</v>
      </c>
      <c r="E77" s="149" t="str">
        <f t="shared" ca="1" si="12"/>
        <v/>
      </c>
      <c r="F77" s="142" t="str">
        <f t="shared" ca="1" si="13"/>
        <v>FireRating</v>
      </c>
      <c r="G77" s="196" t="str">
        <f ca="1">IF(A77="","",IF(AND(L77&lt;&gt;"",L77&lt;&gt;0),L77,IF(E77&lt;&gt;"",IF(ISERROR(FIND("Type",F77,1)),I,T),IF(F77="","",IF(sim_data_type=yes,IFERROR(VLOOKUP(F77,F$6:G76,2,FALSE),"Text"),"Text")))))</f>
        <v>Text</v>
      </c>
      <c r="H77" s="195" t="str">
        <f t="shared" ca="1" si="14"/>
        <v>brandklasse</v>
      </c>
      <c r="I77" s="162" t="str">
        <f t="shared" ca="1" si="17"/>
        <v>Pset_CurtainWallCommonFireRating</v>
      </c>
      <c r="J77" s="167"/>
      <c r="K77" s="147"/>
      <c r="L77" s="148"/>
      <c r="M77" s="143"/>
      <c r="N77" s="144"/>
      <c r="O77" s="155" t="str">
        <f t="shared" ca="1" si="15"/>
        <v>brandklasse</v>
      </c>
      <c r="P77" s="154" t="str">
        <f t="shared" ca="1" si="16"/>
        <v>Fire rating given according to the national fire safety classification.</v>
      </c>
    </row>
    <row r="78" spans="1:16" x14ac:dyDescent="0.25">
      <c r="A78" s="141">
        <f ca="1">IFERROR(IF(OR(B76=B77,AND(B76=0,A77&lt;&gt;A76)),A77,IF(D77="","",A77+MATCH(Common,INDIRECT(ADDRESS(A77+1,5,4,1,sheet_pset)):INDIRECT(ADDRESS(COUNTIF(Pset_1,"&lt;&gt;"),5,4,1,sheet_pset)),0))),"")</f>
        <v>339</v>
      </c>
      <c r="B78" s="141">
        <f t="shared" ca="1" si="9"/>
        <v>3</v>
      </c>
      <c r="C78" s="152" t="str">
        <f t="shared" ca="1" si="10"/>
        <v>&gt;&gt;</v>
      </c>
      <c r="D78" s="153" t="str">
        <f t="shared" ca="1" si="11"/>
        <v>Pset_CurtainWallCommon</v>
      </c>
      <c r="E78" s="149" t="str">
        <f t="shared" ca="1" si="12"/>
        <v/>
      </c>
      <c r="F78" s="142" t="str">
        <f t="shared" ca="1" si="13"/>
        <v>Combustible</v>
      </c>
      <c r="G78" s="196" t="str">
        <f ca="1">IF(A78="","",IF(AND(L78&lt;&gt;"",L78&lt;&gt;0),L78,IF(E78&lt;&gt;"",IF(ISERROR(FIND("Type",F78,1)),I,T),IF(F78="","",IF(sim_data_type=yes,IFERROR(VLOOKUP(F78,F$6:G77,2,FALSE),"Text"),"Text")))))</f>
        <v>Text</v>
      </c>
      <c r="H78" s="195" t="str">
        <f t="shared" ca="1" si="14"/>
        <v/>
      </c>
      <c r="I78" s="162" t="str">
        <f t="shared" ca="1" si="17"/>
        <v>Pset_CurtainWallCommonCombustible</v>
      </c>
      <c r="J78" s="167"/>
      <c r="K78" s="147"/>
      <c r="L78" s="148"/>
      <c r="M78" s="143"/>
      <c r="N78" s="144"/>
      <c r="O78" s="155">
        <f t="shared" ca="1" si="15"/>
        <v>0</v>
      </c>
      <c r="P78" s="154" t="str">
        <f t="shared" ca="1" si="16"/>
        <v>Indication whether the object is made from combustible material (TRUE) or not (FALSE).</v>
      </c>
    </row>
    <row r="79" spans="1:16" ht="24" x14ac:dyDescent="0.25">
      <c r="A79" s="141">
        <f ca="1">IFERROR(IF(OR(B77=B78,AND(B77=0,A78&lt;&gt;A77)),A78,IF(D78="","",A78+MATCH(Common,INDIRECT(ADDRESS(A78+1,5,4,1,sheet_pset)):INDIRECT(ADDRESS(COUNTIF(Pset_1,"&lt;&gt;"),5,4,1,sheet_pset)),0))),"")</f>
        <v>340</v>
      </c>
      <c r="B79" s="141">
        <f t="shared" ca="1" si="9"/>
        <v>2</v>
      </c>
      <c r="C79" s="152" t="str">
        <f t="shared" ca="1" si="10"/>
        <v>&gt;&gt;</v>
      </c>
      <c r="D79" s="153" t="str">
        <f t="shared" ca="1" si="11"/>
        <v>Pset_CurtainWallCommon</v>
      </c>
      <c r="E79" s="149" t="str">
        <f t="shared" ca="1" si="12"/>
        <v/>
      </c>
      <c r="F79" s="142" t="str">
        <f t="shared" ca="1" si="13"/>
        <v>SurfaceSpreadOfFlame</v>
      </c>
      <c r="G79" s="196" t="str">
        <f ca="1">IF(A79="","",IF(AND(L79&lt;&gt;"",L79&lt;&gt;0),L79,IF(E79&lt;&gt;"",IF(ISERROR(FIND("Type",F79,1)),I,T),IF(F79="","",IF(sim_data_type=yes,IFERROR(VLOOKUP(F79,F$6:G78,2,FALSE),"Text"),"Text")))))</f>
        <v>Text</v>
      </c>
      <c r="H79" s="195" t="str">
        <f t="shared" ca="1" si="14"/>
        <v/>
      </c>
      <c r="I79" s="162" t="str">
        <f t="shared" ca="1" si="17"/>
        <v>Pset_CurtainWallCommonSurfaceSpreadOfFlame</v>
      </c>
      <c r="J79" s="167"/>
      <c r="K79" s="147"/>
      <c r="L79" s="148"/>
      <c r="M79" s="143"/>
      <c r="N79" s="144"/>
      <c r="O79" s="155">
        <f t="shared" ca="1" si="15"/>
        <v>0</v>
      </c>
      <c r="P79" s="154" t="str">
        <f t="shared" ca="1" si="16"/>
        <v>Indication on how the flames spread around the surface, It is given according to the national building code that governs the fire behaviour for materials.</v>
      </c>
    </row>
    <row r="80" spans="1:16" ht="24" x14ac:dyDescent="0.25">
      <c r="A80" s="141">
        <f ca="1">IFERROR(IF(OR(B78=B79,AND(B78=0,A79&lt;&gt;A78)),A79,IF(D79="","",A79+MATCH(Common,INDIRECT(ADDRESS(A79+1,5,4,1,sheet_pset)):INDIRECT(ADDRESS(COUNTIF(Pset_1,"&lt;&gt;"),5,4,1,sheet_pset)),0))),"")</f>
        <v>341</v>
      </c>
      <c r="B80" s="141">
        <f t="shared" ca="1" si="9"/>
        <v>1</v>
      </c>
      <c r="C80" s="152" t="str">
        <f t="shared" ca="1" si="10"/>
        <v>&gt;&gt;</v>
      </c>
      <c r="D80" s="153" t="str">
        <f t="shared" ca="1" si="11"/>
        <v>Pset_CurtainWallCommon</v>
      </c>
      <c r="E80" s="149" t="str">
        <f t="shared" ca="1" si="12"/>
        <v/>
      </c>
      <c r="F80" s="142" t="str">
        <f t="shared" ca="1" si="13"/>
        <v>ThermalTransmittance</v>
      </c>
      <c r="G80" s="196" t="str">
        <f ca="1">IF(A80="","",IF(AND(L80&lt;&gt;"",L80&lt;&gt;0),L80,IF(E80&lt;&gt;"",IF(ISERROR(FIND("Type",F80,1)),I,T),IF(F80="","",IF(sim_data_type=yes,IFERROR(VLOOKUP(F80,F$6:G79,2,FALSE),"Text"),"Text")))))</f>
        <v>Text</v>
      </c>
      <c r="H80" s="195" t="str">
        <f t="shared" ca="1" si="14"/>
        <v/>
      </c>
      <c r="I80" s="162" t="str">
        <f t="shared" ca="1" si="17"/>
        <v>Pset_CurtainWallCommonThermalTransmittance</v>
      </c>
      <c r="J80" s="167"/>
      <c r="K80" s="147"/>
      <c r="L80" s="148"/>
      <c r="M80" s="143"/>
      <c r="N80" s="144"/>
      <c r="O80" s="155">
        <f t="shared" ca="1" si="15"/>
        <v>0</v>
      </c>
      <c r="P80" s="154" t="str">
        <f t="shared" ca="1" si="16"/>
        <v>Thermal transmittance coefficient (U-Value) of a material. Here the total thermal transmittance coefficient through the wall (including all materials).</v>
      </c>
    </row>
    <row r="81" spans="1:16" ht="24" x14ac:dyDescent="0.25">
      <c r="A81" s="141">
        <f ca="1">IFERROR(IF(OR(B79=B80,AND(B79=0,A80&lt;&gt;A79)),A80,IF(D80="","",A80+MATCH(Common,INDIRECT(ADDRESS(A80+1,5,4,1,sheet_pset)):INDIRECT(ADDRESS(COUNTIF(Pset_1,"&lt;&gt;"),5,4,1,sheet_pset)),0))),"")</f>
        <v>342</v>
      </c>
      <c r="B81" s="141">
        <f t="shared" ca="1" si="9"/>
        <v>0</v>
      </c>
      <c r="C81" s="152" t="str">
        <f t="shared" ca="1" si="10"/>
        <v>&gt;&gt;</v>
      </c>
      <c r="D81" s="153" t="str">
        <f t="shared" ca="1" si="11"/>
        <v>Pset_CurtainWallCommon</v>
      </c>
      <c r="E81" s="149" t="str">
        <f t="shared" ca="1" si="12"/>
        <v/>
      </c>
      <c r="F81" s="142" t="str">
        <f t="shared" ca="1" si="13"/>
        <v>IsExternal</v>
      </c>
      <c r="G81" s="196" t="str">
        <f ca="1">IF(A81="","",IF(AND(L81&lt;&gt;"",L81&lt;&gt;0),L81,IF(E81&lt;&gt;"",IF(ISERROR(FIND("Type",F81,1)),I,T),IF(F81="","",IF(sim_data_type=yes,IFERROR(VLOOKUP(F81,F$6:G80,2,FALSE),"Text"),"Text")))))</f>
        <v>Text</v>
      </c>
      <c r="H81" s="195" t="str">
        <f t="shared" ca="1" si="14"/>
        <v>Type Comments</v>
      </c>
      <c r="I81" s="162" t="str">
        <f t="shared" ca="1" si="17"/>
        <v>Pset_CurtainWallCommonIsExternal</v>
      </c>
      <c r="J81" s="167"/>
      <c r="K81" s="147"/>
      <c r="L81" s="148"/>
      <c r="M81" s="143"/>
      <c r="N81" s="144"/>
      <c r="O81" s="155" t="str">
        <f t="shared" ca="1" si="15"/>
        <v>Type Comments</v>
      </c>
      <c r="P81" s="154" t="str">
        <f t="shared" ca="1" si="16"/>
        <v>Indication whether the element is designed for use in the exterior (TRUE) or not (FALSE). If (TRUE) it is an external element and faces the outside of the building.</v>
      </c>
    </row>
    <row r="82" spans="1:16" ht="24" x14ac:dyDescent="0.25">
      <c r="A82" s="141">
        <f ca="1">IFERROR(IF(OR(B80=B81,AND(B80=0,A81&lt;&gt;A80)),A81,IF(D81="","",A81+MATCH(Common,INDIRECT(ADDRESS(A81+1,5,4,1,sheet_pset)):INDIRECT(ADDRESS(COUNTIF(Pset_1,"&lt;&gt;"),5,4,1,sheet_pset)),0))),"")</f>
        <v>421</v>
      </c>
      <c r="B82" s="141">
        <f t="shared" ca="1" si="9"/>
        <v>16</v>
      </c>
      <c r="C82" s="152" t="str">
        <f t="shared" ca="1" si="10"/>
        <v>&gt;&gt;</v>
      </c>
      <c r="D82" s="153" t="str">
        <f t="shared" ca="1" si="11"/>
        <v>Pset_DoorCommon</v>
      </c>
      <c r="E82" s="149" t="str">
        <f t="shared" ca="1" si="12"/>
        <v>PropertySet:</v>
      </c>
      <c r="F82" s="142" t="str">
        <f t="shared" ca="1" si="13"/>
        <v>Pset_DoorCommon</v>
      </c>
      <c r="G82" s="196" t="str">
        <f ca="1">IF(A82="","",IF(AND(L82&lt;&gt;"",L82&lt;&gt;0),L82,IF(E82&lt;&gt;"",IF(ISERROR(FIND("Type",F82,1)),I,T),IF(F82="","",IF(sim_data_type=yes,IFERROR(VLOOKUP(F82,F$6:G81,2,FALSE),"Text"),"Text")))))</f>
        <v>I</v>
      </c>
      <c r="H82" s="195" t="str">
        <f t="shared" ca="1" si="14"/>
        <v>IfcDoor</v>
      </c>
      <c r="I82" s="162" t="str">
        <f t="shared" ca="1" si="17"/>
        <v>Pset_DoorCommonPset_DoorCommon</v>
      </c>
      <c r="J82" s="167"/>
      <c r="K82" s="147"/>
      <c r="L82" s="148"/>
      <c r="M82" s="143"/>
      <c r="N82" s="144"/>
      <c r="O82" s="155" t="str">
        <f t="shared" ca="1" si="15"/>
        <v>--</v>
      </c>
      <c r="P82" s="154" t="str">
        <f t="shared" ca="1" si="16"/>
        <v>Reference ID for this specified type in this project (e.g. type 'A-1'), Also referred to as construction type. It should be provided as an alternative to the name of the object type, if the software does not support object types.</v>
      </c>
    </row>
    <row r="83" spans="1:16" ht="24" x14ac:dyDescent="0.25">
      <c r="A83" s="141">
        <f ca="1">IFERROR(IF(OR(B81=B82,AND(B81=0,A82&lt;&gt;A81)),A82,IF(D82="","",A82+MATCH(Common,INDIRECT(ADDRESS(A82+1,5,4,1,sheet_pset)):INDIRECT(ADDRESS(COUNTIF(Pset_1,"&lt;&gt;"),5,4,1,sheet_pset)),0))),"")</f>
        <v>421</v>
      </c>
      <c r="B83" s="141">
        <f t="shared" ca="1" si="9"/>
        <v>15</v>
      </c>
      <c r="C83" s="152" t="str">
        <f t="shared" ca="1" si="10"/>
        <v>&gt;&gt;</v>
      </c>
      <c r="D83" s="153" t="str">
        <f t="shared" ca="1" si="11"/>
        <v>Pset_DoorCommon</v>
      </c>
      <c r="E83" s="149" t="str">
        <f t="shared" ca="1" si="12"/>
        <v/>
      </c>
      <c r="F83" s="142" t="str">
        <f t="shared" ca="1" si="13"/>
        <v>Reference</v>
      </c>
      <c r="G83" s="196" t="str">
        <f ca="1">IF(A83="","",IF(AND(L83&lt;&gt;"",L83&lt;&gt;0),L83,IF(E83&lt;&gt;"",IF(ISERROR(FIND("Type",F83,1)),I,T),IF(F83="","",IF(sim_data_type=yes,IFERROR(VLOOKUP(F83,F$6:G82,2,FALSE),"Text"),"Text")))))</f>
        <v>Text</v>
      </c>
      <c r="H83" s="195" t="str">
        <f t="shared" ca="1" si="14"/>
        <v xml:space="preserve">Keynote </v>
      </c>
      <c r="I83" s="162" t="str">
        <f t="shared" ca="1" si="17"/>
        <v>Pset_DoorCommonReference</v>
      </c>
      <c r="J83" s="167"/>
      <c r="K83" s="147"/>
      <c r="L83" s="148"/>
      <c r="M83" s="143"/>
      <c r="N83" s="144"/>
      <c r="O83" s="155" t="str">
        <f t="shared" ca="1" si="15"/>
        <v xml:space="preserve">Keynote </v>
      </c>
      <c r="P83" s="154" t="str">
        <f t="shared" ca="1" si="16"/>
        <v>Reference ID for this specified type in this project (e.g. type 'A-1'), Also referred to as construction type. It should be provided as an alternative to the name of the object type, if the software does not support object types.</v>
      </c>
    </row>
    <row r="84" spans="1:16" ht="36" x14ac:dyDescent="0.25">
      <c r="A84" s="141">
        <f ca="1">IFERROR(IF(OR(B82=B83,AND(B82=0,A83&lt;&gt;A82)),A83,IF(D83="","",A83+MATCH(Common,INDIRECT(ADDRESS(A83+1,5,4,1,sheet_pset)):INDIRECT(ADDRESS(COUNTIF(Pset_1,"&lt;&gt;"),5,4,1,sheet_pset)),0))),"")</f>
        <v>422</v>
      </c>
      <c r="B84" s="141">
        <f t="shared" ca="1" si="9"/>
        <v>14</v>
      </c>
      <c r="C84" s="152" t="str">
        <f t="shared" ca="1" si="10"/>
        <v>&gt;&gt;</v>
      </c>
      <c r="D84" s="153" t="str">
        <f t="shared" ca="1" si="11"/>
        <v>Pset_DoorCommon</v>
      </c>
      <c r="E84" s="149" t="str">
        <f t="shared" ca="1" si="12"/>
        <v/>
      </c>
      <c r="F84" s="142" t="str">
        <f t="shared" ca="1" si="13"/>
        <v>Status</v>
      </c>
      <c r="G84" s="196" t="str">
        <f ca="1">IF(A84="","",IF(AND(L84&lt;&gt;"",L84&lt;&gt;0),L84,IF(E84&lt;&gt;"",IF(ISERROR(FIND("Type",F84,1)),I,T),IF(F84="","",IF(sim_data_type=yes,IFERROR(VLOOKUP(F84,F$6:G83,2,FALSE),"Text"),"Text")))))</f>
        <v>Text</v>
      </c>
      <c r="H84" s="195" t="str">
        <f t="shared" ca="1" si="14"/>
        <v/>
      </c>
      <c r="I84" s="162" t="str">
        <f t="shared" ca="1" si="17"/>
        <v>Pset_DoorCommonStatus</v>
      </c>
      <c r="J84" s="167"/>
      <c r="K84" s="147"/>
      <c r="L84" s="148"/>
      <c r="M84" s="143"/>
      <c r="N84" s="144"/>
      <c r="O84" s="155" t="str">
        <f t="shared" ca="1" si="15"/>
        <v>--</v>
      </c>
      <c r="P84"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85" spans="1:16" x14ac:dyDescent="0.25">
      <c r="A85" s="141">
        <f ca="1">IFERROR(IF(OR(B83=B84,AND(B83=0,A84&lt;&gt;A83)),A84,IF(D84="","",A84+MATCH(Common,INDIRECT(ADDRESS(A84+1,5,4,1,sheet_pset)):INDIRECT(ADDRESS(COUNTIF(Pset_1,"&lt;&gt;"),5,4,1,sheet_pset)),0))),"")</f>
        <v>423</v>
      </c>
      <c r="B85" s="141">
        <f t="shared" ca="1" si="9"/>
        <v>13</v>
      </c>
      <c r="C85" s="152" t="str">
        <f t="shared" ca="1" si="10"/>
        <v>&gt;&gt;</v>
      </c>
      <c r="D85" s="153" t="str">
        <f t="shared" ca="1" si="11"/>
        <v>Pset_DoorCommon</v>
      </c>
      <c r="E85" s="149" t="str">
        <f t="shared" ca="1" si="12"/>
        <v/>
      </c>
      <c r="F85" s="142" t="str">
        <f t="shared" ca="1" si="13"/>
        <v>FireRating</v>
      </c>
      <c r="G85" s="196" t="str">
        <f ca="1">IF(A85="","",IF(AND(L85&lt;&gt;"",L85&lt;&gt;0),L85,IF(E85&lt;&gt;"",IF(ISERROR(FIND("Type",F85,1)),I,T),IF(F85="","",IF(sim_data_type=yes,IFERROR(VLOOKUP(F85,F$6:G84,2,FALSE),"Text"),"Text")))))</f>
        <v>Text</v>
      </c>
      <c r="H85" s="195" t="str">
        <f t="shared" ca="1" si="14"/>
        <v>Fire Rating</v>
      </c>
      <c r="I85" s="162" t="str">
        <f t="shared" ca="1" si="17"/>
        <v>Pset_DoorCommonFireRating</v>
      </c>
      <c r="J85" s="167"/>
      <c r="K85" s="147"/>
      <c r="L85" s="148"/>
      <c r="M85" s="143"/>
      <c r="N85" s="144"/>
      <c r="O85" s="155" t="str">
        <f t="shared" ca="1" si="15"/>
        <v>Fire Rating</v>
      </c>
      <c r="P85" s="154" t="str">
        <f t="shared" ca="1" si="16"/>
        <v>Fire rating for this object. It is given according to the national fire safety code or regulation.</v>
      </c>
    </row>
    <row r="86" spans="1:16" ht="24" x14ac:dyDescent="0.25">
      <c r="A86" s="141">
        <f ca="1">IFERROR(IF(OR(B84=B85,AND(B84=0,A85&lt;&gt;A84)),A85,IF(D85="","",A85+MATCH(Common,INDIRECT(ADDRESS(A85+1,5,4,1,sheet_pset)):INDIRECT(ADDRESS(COUNTIF(Pset_1,"&lt;&gt;"),5,4,1,sheet_pset)),0))),"")</f>
        <v>424</v>
      </c>
      <c r="B86" s="141">
        <f t="shared" ca="1" si="9"/>
        <v>12</v>
      </c>
      <c r="C86" s="152" t="str">
        <f t="shared" ca="1" si="10"/>
        <v>&gt;&gt;</v>
      </c>
      <c r="D86" s="153" t="str">
        <f t="shared" ca="1" si="11"/>
        <v>Pset_DoorCommon</v>
      </c>
      <c r="E86" s="149" t="str">
        <f t="shared" ca="1" si="12"/>
        <v/>
      </c>
      <c r="F86" s="142" t="str">
        <f t="shared" ca="1" si="13"/>
        <v>AcousticRating</v>
      </c>
      <c r="G86" s="196" t="str">
        <f ca="1">IF(A86="","",IF(AND(L86&lt;&gt;"",L86&lt;&gt;0),L86,IF(E86&lt;&gt;"",IF(ISERROR(FIND("Type",F86,1)),I,T),IF(F86="","",IF(sim_data_type=yes,IFERROR(VLOOKUP(F86,F$6:G85,2,FALSE),"Text"),"Text")))))</f>
        <v>Text</v>
      </c>
      <c r="H86" s="195" t="str">
        <f t="shared" ca="1" si="14"/>
        <v>geluidsvoorzieningen</v>
      </c>
      <c r="I86" s="162" t="str">
        <f t="shared" ca="1" si="17"/>
        <v>Pset_DoorCommonAcousticRating</v>
      </c>
      <c r="J86" s="167"/>
      <c r="K86" s="147"/>
      <c r="L86" s="148"/>
      <c r="M86" s="143"/>
      <c r="N86" s="144"/>
      <c r="O86" s="155" t="str">
        <f t="shared" ca="1" si="15"/>
        <v>geluidsvoorzieningen</v>
      </c>
      <c r="P86" s="154" t="str">
        <f t="shared" ca="1" si="16"/>
        <v>Acoustic rating for this object. It is provided according to the national building code. It indicates the sound transmission resistance of this object by an index ratio (instead of providing full sound absorbtion values).</v>
      </c>
    </row>
    <row r="87" spans="1:16" x14ac:dyDescent="0.25">
      <c r="A87" s="141">
        <f ca="1">IFERROR(IF(OR(B85=B86,AND(B85=0,A86&lt;&gt;A85)),A86,IF(D86="","",A86+MATCH(Common,INDIRECT(ADDRESS(A86+1,5,4,1,sheet_pset)):INDIRECT(ADDRESS(COUNTIF(Pset_1,"&lt;&gt;"),5,4,1,sheet_pset)),0))),"")</f>
        <v>425</v>
      </c>
      <c r="B87" s="141">
        <f t="shared" ca="1" si="9"/>
        <v>11</v>
      </c>
      <c r="C87" s="152" t="str">
        <f t="shared" ca="1" si="10"/>
        <v>&gt;&gt;</v>
      </c>
      <c r="D87" s="153" t="str">
        <f t="shared" ca="1" si="11"/>
        <v>Pset_DoorCommon</v>
      </c>
      <c r="E87" s="149" t="str">
        <f t="shared" ca="1" si="12"/>
        <v/>
      </c>
      <c r="F87" s="142" t="str">
        <f t="shared" ca="1" si="13"/>
        <v>SecurityRating</v>
      </c>
      <c r="G87" s="196" t="str">
        <f ca="1">IF(A87="","",IF(AND(L87&lt;&gt;"",L87&lt;&gt;0),L87,IF(E87&lt;&gt;"",IF(ISERROR(FIND("Type",F87,1)),I,T),IF(F87="","",IF(sim_data_type=yes,IFERROR(VLOOKUP(F87,F$6:G86,2,FALSE),"Text"),"Text")))))</f>
        <v>Text</v>
      </c>
      <c r="H87" s="195" t="str">
        <f t="shared" ca="1" si="14"/>
        <v>H&amp;S</v>
      </c>
      <c r="I87" s="162" t="str">
        <f t="shared" ca="1" si="17"/>
        <v>Pset_DoorCommonSecurityRating</v>
      </c>
      <c r="J87" s="167"/>
      <c r="K87" s="147"/>
      <c r="L87" s="148"/>
      <c r="M87" s="143"/>
      <c r="N87" s="144"/>
      <c r="O87" s="155" t="str">
        <f t="shared" ca="1" si="15"/>
        <v>H&amp;S</v>
      </c>
      <c r="P87" s="154" t="str">
        <f t="shared" ca="1" si="16"/>
        <v>Index based rating system indicating security level. It is giving according to the national building code.</v>
      </c>
    </row>
    <row r="88" spans="1:16" x14ac:dyDescent="0.25">
      <c r="A88" s="141">
        <f ca="1">IFERROR(IF(OR(B86=B87,AND(B86=0,A87&lt;&gt;A86)),A87,IF(D87="","",A87+MATCH(Common,INDIRECT(ADDRESS(A87+1,5,4,1,sheet_pset)):INDIRECT(ADDRESS(COUNTIF(Pset_1,"&lt;&gt;"),5,4,1,sheet_pset)),0))),"")</f>
        <v>426</v>
      </c>
      <c r="B88" s="141">
        <f t="shared" ca="1" si="9"/>
        <v>10</v>
      </c>
      <c r="C88" s="152" t="str">
        <f t="shared" ca="1" si="10"/>
        <v>&gt;&gt;</v>
      </c>
      <c r="D88" s="153" t="str">
        <f t="shared" ca="1" si="11"/>
        <v>Pset_DoorCommon</v>
      </c>
      <c r="E88" s="149" t="str">
        <f t="shared" ca="1" si="12"/>
        <v/>
      </c>
      <c r="F88" s="142" t="str">
        <f t="shared" ca="1" si="13"/>
        <v>DurabilityRating</v>
      </c>
      <c r="G88" s="196" t="str">
        <f ca="1">IF(A88="","",IF(AND(L88&lt;&gt;"",L88&lt;&gt;0),L88,IF(E88&lt;&gt;"",IF(ISERROR(FIND("Type",F88,1)),I,T),IF(F88="","",IF(sim_data_type=yes,IFERROR(VLOOKUP(F88,F$6:G87,2,FALSE),"Text"),"Text")))))</f>
        <v>Text</v>
      </c>
      <c r="H88" s="195" t="str">
        <f t="shared" ca="1" si="14"/>
        <v/>
      </c>
      <c r="I88" s="162" t="str">
        <f t="shared" ca="1" si="17"/>
        <v>Pset_DoorCommonDurabilityRating</v>
      </c>
      <c r="J88" s="167"/>
      <c r="K88" s="147"/>
      <c r="L88" s="148"/>
      <c r="M88" s="143"/>
      <c r="N88" s="144"/>
      <c r="O88" s="155" t="str">
        <f t="shared" ca="1" si="15"/>
        <v>--</v>
      </c>
      <c r="P88" s="154" t="str">
        <f t="shared" ca="1" si="16"/>
        <v>Durability against mechanical stress. It is given according to the national code or regulation.</v>
      </c>
    </row>
    <row r="89" spans="1:16" ht="24" x14ac:dyDescent="0.25">
      <c r="A89" s="141">
        <f ca="1">IFERROR(IF(OR(B87=B88,AND(B87=0,A88&lt;&gt;A87)),A88,IF(D88="","",A88+MATCH(Common,INDIRECT(ADDRESS(A88+1,5,4,1,sheet_pset)):INDIRECT(ADDRESS(COUNTIF(Pset_1,"&lt;&gt;"),5,4,1,sheet_pset)),0))),"")</f>
        <v>427</v>
      </c>
      <c r="B89" s="141">
        <f t="shared" ca="1" si="9"/>
        <v>9</v>
      </c>
      <c r="C89" s="152" t="str">
        <f t="shared" ca="1" si="10"/>
        <v>&gt;&gt;</v>
      </c>
      <c r="D89" s="153" t="str">
        <f t="shared" ca="1" si="11"/>
        <v>Pset_DoorCommon</v>
      </c>
      <c r="E89" s="149" t="str">
        <f t="shared" ca="1" si="12"/>
        <v/>
      </c>
      <c r="F89" s="142" t="str">
        <f t="shared" ca="1" si="13"/>
        <v>HygrothermalRating</v>
      </c>
      <c r="G89" s="196" t="str">
        <f ca="1">IF(A89="","",IF(AND(L89&lt;&gt;"",L89&lt;&gt;0),L89,IF(E89&lt;&gt;"",IF(ISERROR(FIND("Type",F89,1)),I,T),IF(F89="","",IF(sim_data_type=yes,IFERROR(VLOOKUP(F89,F$6:G88,2,FALSE),"Text"),"Text")))))</f>
        <v>Text</v>
      </c>
      <c r="H89" s="195" t="str">
        <f t="shared" ca="1" si="14"/>
        <v/>
      </c>
      <c r="I89" s="162" t="str">
        <f t="shared" ca="1" si="17"/>
        <v>Pset_DoorCommonHygrothermalRating</v>
      </c>
      <c r="J89" s="167"/>
      <c r="K89" s="147"/>
      <c r="L89" s="148"/>
      <c r="M89" s="143"/>
      <c r="N89" s="144"/>
      <c r="O89" s="155" t="str">
        <f t="shared" ca="1" si="15"/>
        <v>--</v>
      </c>
      <c r="P89" s="154" t="str">
        <f t="shared" ca="1" si="16"/>
        <v>Resistence against hygrothermal impact from different temperatures and humidities inside and outside. It is given according to the national code or regulation.</v>
      </c>
    </row>
    <row r="90" spans="1:16" ht="24" x14ac:dyDescent="0.25">
      <c r="A90" s="141">
        <f ca="1">IFERROR(IF(OR(B88=B89,AND(B88=0,A89&lt;&gt;A88)),A89,IF(D89="","",A89+MATCH(Common,INDIRECT(ADDRESS(A89+1,5,4,1,sheet_pset)):INDIRECT(ADDRESS(COUNTIF(Pset_1,"&lt;&gt;"),5,4,1,sheet_pset)),0))),"")</f>
        <v>428</v>
      </c>
      <c r="B90" s="141">
        <f t="shared" ca="1" si="9"/>
        <v>8</v>
      </c>
      <c r="C90" s="152" t="str">
        <f t="shared" ca="1" si="10"/>
        <v>&gt;&gt;</v>
      </c>
      <c r="D90" s="153" t="str">
        <f t="shared" ca="1" si="11"/>
        <v>Pset_DoorCommon</v>
      </c>
      <c r="E90" s="149" t="str">
        <f t="shared" ca="1" si="12"/>
        <v/>
      </c>
      <c r="F90" s="142" t="str">
        <f t="shared" ca="1" si="13"/>
        <v>IsExternal</v>
      </c>
      <c r="G90" s="196" t="str">
        <f ca="1">IF(A90="","",IF(AND(L90&lt;&gt;"",L90&lt;&gt;0),L90,IF(E90&lt;&gt;"",IF(ISERROR(FIND("Type",F90,1)),I,T),IF(F90="","",IF(sim_data_type=yes,IFERROR(VLOOKUP(F90,F$6:G89,2,FALSE),"Text"),"Text")))))</f>
        <v>Text</v>
      </c>
      <c r="H90" s="195" t="str">
        <f t="shared" ca="1" si="14"/>
        <v>Function</v>
      </c>
      <c r="I90" s="162" t="str">
        <f t="shared" ca="1" si="17"/>
        <v>Pset_DoorCommonIsExternal</v>
      </c>
      <c r="J90" s="167"/>
      <c r="K90" s="147"/>
      <c r="L90" s="148"/>
      <c r="M90" s="143"/>
      <c r="N90" s="144"/>
      <c r="O90" s="155" t="str">
        <f t="shared" ca="1" si="15"/>
        <v>Function</v>
      </c>
      <c r="P90" s="154" t="str">
        <f t="shared" ca="1" si="16"/>
        <v>Indication whether the element is designed for use in the exterior (TRUE) or not (FALSE). If (TRUE) it is an external element and faces the outside of the building.</v>
      </c>
    </row>
    <row r="91" spans="1:16" ht="24" x14ac:dyDescent="0.25">
      <c r="A91" s="141">
        <f ca="1">IFERROR(IF(OR(B89=B90,AND(B89=0,A90&lt;&gt;A89)),A90,IF(D90="","",A90+MATCH(Common,INDIRECT(ADDRESS(A90+1,5,4,1,sheet_pset)):INDIRECT(ADDRESS(COUNTIF(Pset_1,"&lt;&gt;"),5,4,1,sheet_pset)),0))),"")</f>
        <v>429</v>
      </c>
      <c r="B91" s="141">
        <f t="shared" ca="1" si="9"/>
        <v>7</v>
      </c>
      <c r="C91" s="152" t="str">
        <f t="shared" ca="1" si="10"/>
        <v>&gt;&gt;</v>
      </c>
      <c r="D91" s="153" t="str">
        <f t="shared" ca="1" si="11"/>
        <v>Pset_DoorCommon</v>
      </c>
      <c r="E91" s="149" t="str">
        <f t="shared" ca="1" si="12"/>
        <v/>
      </c>
      <c r="F91" s="142" t="str">
        <f t="shared" ca="1" si="13"/>
        <v>Infiltration</v>
      </c>
      <c r="G91" s="196" t="str">
        <f ca="1">IF(A91="","",IF(AND(L91&lt;&gt;"",L91&lt;&gt;0),L91,IF(E91&lt;&gt;"",IF(ISERROR(FIND("Type",F91,1)),I,T),IF(F91="","",IF(sim_data_type=yes,IFERROR(VLOOKUP(F91,F$6:G90,2,FALSE),"Text"),"Text")))))</f>
        <v>Text</v>
      </c>
      <c r="H91" s="195" t="str">
        <f t="shared" ca="1" si="14"/>
        <v/>
      </c>
      <c r="I91" s="162" t="str">
        <f t="shared" ca="1" si="17"/>
        <v>Pset_DoorCommonInfiltration</v>
      </c>
      <c r="J91" s="167"/>
      <c r="K91" s="147"/>
      <c r="L91" s="148"/>
      <c r="M91" s="143"/>
      <c r="N91" s="144"/>
      <c r="O91" s="155">
        <f t="shared" ca="1" si="15"/>
        <v>0</v>
      </c>
      <c r="P91" s="154" t="str">
        <f t="shared" ca="1" si="16"/>
        <v>Infiltration flowrate of outside air for the filler object based on the area of the filler object at a pressure level of 50 Pascals. It shall be used, if the length of all joints is unknown.</v>
      </c>
    </row>
    <row r="92" spans="1:16" x14ac:dyDescent="0.25">
      <c r="A92" s="141">
        <f ca="1">IFERROR(IF(OR(B90=B91,AND(B90=0,A91&lt;&gt;A90)),A91,IF(D91="","",A91+MATCH(Common,INDIRECT(ADDRESS(A91+1,5,4,1,sheet_pset)):INDIRECT(ADDRESS(COUNTIF(Pset_1,"&lt;&gt;"),5,4,1,sheet_pset)),0))),"")</f>
        <v>430</v>
      </c>
      <c r="B92" s="141">
        <f t="shared" ca="1" si="9"/>
        <v>6</v>
      </c>
      <c r="C92" s="152" t="str">
        <f t="shared" ca="1" si="10"/>
        <v>&gt;&gt;</v>
      </c>
      <c r="D92" s="153" t="str">
        <f t="shared" ca="1" si="11"/>
        <v>Pset_DoorCommon</v>
      </c>
      <c r="E92" s="149" t="str">
        <f t="shared" ca="1" si="12"/>
        <v/>
      </c>
      <c r="F92" s="142" t="str">
        <f t="shared" ca="1" si="13"/>
        <v>ThermalTransmittance</v>
      </c>
      <c r="G92" s="196" t="str">
        <f ca="1">IF(A92="","",IF(AND(L92&lt;&gt;"",L92&lt;&gt;0),L92,IF(E92&lt;&gt;"",IF(ISERROR(FIND("Type",F92,1)),I,T),IF(F92="","",IF(sim_data_type=yes,IFERROR(VLOOKUP(F92,F$6:G91,2,FALSE),"Text"),"Text")))))</f>
        <v>Text</v>
      </c>
      <c r="H92" s="195" t="str">
        <f t="shared" ca="1" si="14"/>
        <v/>
      </c>
      <c r="I92" s="162" t="str">
        <f t="shared" ca="1" si="17"/>
        <v>Pset_DoorCommonThermalTransmittance</v>
      </c>
      <c r="J92" s="167"/>
      <c r="K92" s="147"/>
      <c r="L92" s="148"/>
      <c r="M92" s="143"/>
      <c r="N92" s="144"/>
      <c r="O92" s="155">
        <f t="shared" ca="1" si="15"/>
        <v>0</v>
      </c>
      <c r="P92" s="154" t="str">
        <f t="shared" ca="1" si="16"/>
        <v>Thermal transmittance coefficient (U-Value) of a material. It applies to the total door construction.</v>
      </c>
    </row>
    <row r="93" spans="1:16" ht="24" x14ac:dyDescent="0.25">
      <c r="A93" s="141">
        <f ca="1">IFERROR(IF(OR(B91=B92,AND(B91=0,A92&lt;&gt;A91)),A92,IF(D92="","",A92+MATCH(Common,INDIRECT(ADDRESS(A92+1,5,4,1,sheet_pset)):INDIRECT(ADDRESS(COUNTIF(Pset_1,"&lt;&gt;"),5,4,1,sheet_pset)),0))),"")</f>
        <v>431</v>
      </c>
      <c r="B93" s="141">
        <f t="shared" ca="1" si="9"/>
        <v>5</v>
      </c>
      <c r="C93" s="152" t="str">
        <f t="shared" ca="1" si="10"/>
        <v>&gt;&gt;</v>
      </c>
      <c r="D93" s="153" t="str">
        <f t="shared" ca="1" si="11"/>
        <v>Pset_DoorCommon</v>
      </c>
      <c r="E93" s="149" t="str">
        <f t="shared" ca="1" si="12"/>
        <v/>
      </c>
      <c r="F93" s="142" t="str">
        <f t="shared" ca="1" si="13"/>
        <v>GlazingAreaFraction</v>
      </c>
      <c r="G93" s="196" t="str">
        <f ca="1">IF(A93="","",IF(AND(L93&lt;&gt;"",L93&lt;&gt;0),L93,IF(E93&lt;&gt;"",IF(ISERROR(FIND("Type",F93,1)),I,T),IF(F93="","",IF(sim_data_type=yes,IFERROR(VLOOKUP(F93,F$6:G92,2,FALSE),"Text"),"Text")))))</f>
        <v>Text</v>
      </c>
      <c r="H93" s="195" t="str">
        <f t="shared" ca="1" si="14"/>
        <v/>
      </c>
      <c r="I93" s="162" t="str">
        <f t="shared" ca="1" si="17"/>
        <v>Pset_DoorCommonGlazingAreaFraction</v>
      </c>
      <c r="J93" s="167"/>
      <c r="K93" s="147"/>
      <c r="L93" s="148"/>
      <c r="M93" s="143"/>
      <c r="N93" s="144"/>
      <c r="O93" s="155">
        <f t="shared" ca="1" si="15"/>
        <v>0</v>
      </c>
      <c r="P93" s="154" t="str">
        <f t="shared" ca="1" si="16"/>
        <v>Fraction of the glazing area relative to the total area of the filling element.  It shall be used, if the glazing area is not given separately for all panels within the filling element.</v>
      </c>
    </row>
    <row r="94" spans="1:16" ht="24" x14ac:dyDescent="0.25">
      <c r="A94" s="141">
        <f ca="1">IFERROR(IF(OR(B92=B93,AND(B92=0,A93&lt;&gt;A92)),A93,IF(D93="","",A93+MATCH(Common,INDIRECT(ADDRESS(A93+1,5,4,1,sheet_pset)):INDIRECT(ADDRESS(COUNTIF(Pset_1,"&lt;&gt;"),5,4,1,sheet_pset)),0))),"")</f>
        <v>432</v>
      </c>
      <c r="B94" s="141">
        <f t="shared" ca="1" si="9"/>
        <v>4</v>
      </c>
      <c r="C94" s="152" t="str">
        <f t="shared" ca="1" si="10"/>
        <v>&gt;&gt;</v>
      </c>
      <c r="D94" s="153" t="str">
        <f t="shared" ca="1" si="11"/>
        <v>Pset_DoorCommon</v>
      </c>
      <c r="E94" s="149" t="str">
        <f t="shared" ca="1" si="12"/>
        <v/>
      </c>
      <c r="F94" s="142" t="str">
        <f t="shared" ca="1" si="13"/>
        <v>HandicapAccessible</v>
      </c>
      <c r="G94" s="196" t="str">
        <f ca="1">IF(A94="","",IF(AND(L94&lt;&gt;"",L94&lt;&gt;0),L94,IF(E94&lt;&gt;"",IF(ISERROR(FIND("Type",F94,1)),I,T),IF(F94="","",IF(sim_data_type=yes,IFERROR(VLOOKUP(F94,F$6:G93,2,FALSE),"Text"),"Text")))))</f>
        <v>Text</v>
      </c>
      <c r="H94" s="195" t="str">
        <f t="shared" ca="1" si="14"/>
        <v/>
      </c>
      <c r="I94" s="162" t="str">
        <f t="shared" ca="1" si="17"/>
        <v>Pset_DoorCommonHandicapAccessible</v>
      </c>
      <c r="J94" s="167"/>
      <c r="K94" s="147"/>
      <c r="L94" s="148"/>
      <c r="M94" s="143"/>
      <c r="N94" s="144"/>
      <c r="O94" s="155">
        <f t="shared" ca="1" si="15"/>
        <v>0</v>
      </c>
      <c r="P94" s="154" t="str">
        <f t="shared" ca="1" si="16"/>
        <v>Indication that this object is designed to be accessible by the handicapped.  It is giving according to the requirements of the national building code.</v>
      </c>
    </row>
    <row r="95" spans="1:16" ht="24" x14ac:dyDescent="0.25">
      <c r="A95" s="141">
        <f ca="1">IFERROR(IF(OR(B93=B94,AND(B93=0,A94&lt;&gt;A93)),A94,IF(D94="","",A94+MATCH(Common,INDIRECT(ADDRESS(A94+1,5,4,1,sheet_pset)):INDIRECT(ADDRESS(COUNTIF(Pset_1,"&lt;&gt;"),5,4,1,sheet_pset)),0))),"")</f>
        <v>433</v>
      </c>
      <c r="B95" s="141">
        <f t="shared" ca="1" si="9"/>
        <v>3</v>
      </c>
      <c r="C95" s="152" t="str">
        <f t="shared" ca="1" si="10"/>
        <v>&gt;&gt;</v>
      </c>
      <c r="D95" s="153" t="str">
        <f t="shared" ca="1" si="11"/>
        <v>Pset_DoorCommon</v>
      </c>
      <c r="E95" s="149" t="str">
        <f t="shared" ca="1" si="12"/>
        <v/>
      </c>
      <c r="F95" s="142" t="str">
        <f t="shared" ca="1" si="13"/>
        <v>FireExit</v>
      </c>
      <c r="G95" s="196" t="str">
        <f ca="1">IF(A95="","",IF(AND(L95&lt;&gt;"",L95&lt;&gt;0),L95,IF(E95&lt;&gt;"",IF(ISERROR(FIND("Type",F95,1)),I,T),IF(F95="","",IF(sim_data_type=yes,IFERROR(VLOOKUP(F95,F$6:G94,2,FALSE),"Text"),"Text")))))</f>
        <v>Text</v>
      </c>
      <c r="H95" s="195" t="str">
        <f t="shared" ca="1" si="14"/>
        <v/>
      </c>
      <c r="I95" s="162" t="str">
        <f t="shared" ca="1" si="17"/>
        <v>Pset_DoorCommonFireExit</v>
      </c>
      <c r="J95" s="167"/>
      <c r="K95" s="147"/>
      <c r="L95" s="148"/>
      <c r="M95" s="143"/>
      <c r="N95" s="144"/>
      <c r="O95" s="155">
        <f t="shared" ca="1" si="15"/>
        <v>0</v>
      </c>
      <c r="P95" s="154" t="str">
        <f t="shared" ca="1" si="16"/>
        <v>Indication whether this object is designed to serve as an exit in the case of fire (TRUE) or not (FALSE). Here it defines an exit door in accordance to the national building code.</v>
      </c>
    </row>
    <row r="96" spans="1:16" x14ac:dyDescent="0.25">
      <c r="A96" s="141">
        <f ca="1">IFERROR(IF(OR(B94=B95,AND(B94=0,A95&lt;&gt;A94)),A95,IF(D95="","",A95+MATCH(Common,INDIRECT(ADDRESS(A95+1,5,4,1,sheet_pset)):INDIRECT(ADDRESS(COUNTIF(Pset_1,"&lt;&gt;"),5,4,1,sheet_pset)),0))),"")</f>
        <v>434</v>
      </c>
      <c r="B96" s="141">
        <f t="shared" ca="1" si="9"/>
        <v>2</v>
      </c>
      <c r="C96" s="152" t="str">
        <f t="shared" ca="1" si="10"/>
        <v>&gt;&gt;</v>
      </c>
      <c r="D96" s="153" t="str">
        <f t="shared" ca="1" si="11"/>
        <v>Pset_DoorCommon</v>
      </c>
      <c r="E96" s="149" t="str">
        <f t="shared" ca="1" si="12"/>
        <v/>
      </c>
      <c r="F96" s="142" t="str">
        <f t="shared" ca="1" si="13"/>
        <v>HasDrive</v>
      </c>
      <c r="G96" s="196" t="str">
        <f ca="1">IF(A96="","",IF(AND(L96&lt;&gt;"",L96&lt;&gt;0),L96,IF(E96&lt;&gt;"",IF(ISERROR(FIND("Type",F96,1)),I,T),IF(F96="","",IF(sim_data_type=yes,IFERROR(VLOOKUP(F96,F$6:G95,2,FALSE),"Text"),"Text")))))</f>
        <v>Text</v>
      </c>
      <c r="H96" s="195" t="str">
        <f t="shared" ca="1" si="14"/>
        <v/>
      </c>
      <c r="I96" s="162" t="str">
        <f t="shared" ca="1" si="17"/>
        <v>Pset_DoorCommonHasDrive</v>
      </c>
      <c r="J96" s="167"/>
      <c r="K96" s="147"/>
      <c r="L96" s="148"/>
      <c r="M96" s="143"/>
      <c r="N96" s="144"/>
      <c r="O96" s="155" t="str">
        <f t="shared" ca="1" si="15"/>
        <v>--</v>
      </c>
      <c r="P96" s="154" t="str">
        <f t="shared" ca="1" si="16"/>
        <v>Indication whether this object has an automatic drive to operate it (TRUE) or no drive (FALSE)</v>
      </c>
    </row>
    <row r="97" spans="1:16" x14ac:dyDescent="0.25">
      <c r="A97" s="141">
        <f ca="1">IFERROR(IF(OR(B95=B96,AND(B95=0,A96&lt;&gt;A95)),A96,IF(D96="","",A96+MATCH(Common,INDIRECT(ADDRESS(A96+1,5,4,1,sheet_pset)):INDIRECT(ADDRESS(COUNTIF(Pset_1,"&lt;&gt;"),5,4,1,sheet_pset)),0))),"")</f>
        <v>435</v>
      </c>
      <c r="B97" s="141">
        <f t="shared" ca="1" si="9"/>
        <v>1</v>
      </c>
      <c r="C97" s="152" t="str">
        <f t="shared" ca="1" si="10"/>
        <v>&gt;&gt;</v>
      </c>
      <c r="D97" s="153" t="str">
        <f t="shared" ca="1" si="11"/>
        <v>Pset_DoorCommon</v>
      </c>
      <c r="E97" s="149" t="str">
        <f t="shared" ca="1" si="12"/>
        <v/>
      </c>
      <c r="F97" s="142" t="str">
        <f t="shared" ca="1" si="13"/>
        <v>SelfClosing</v>
      </c>
      <c r="G97" s="196" t="str">
        <f ca="1">IF(A97="","",IF(AND(L97&lt;&gt;"",L97&lt;&gt;0),L97,IF(E97&lt;&gt;"",IF(ISERROR(FIND("Type",F97,1)),I,T),IF(F97="","",IF(sim_data_type=yes,IFERROR(VLOOKUP(F97,F$6:G96,2,FALSE),"Text"),"Text")))))</f>
        <v>Text</v>
      </c>
      <c r="H97" s="195" t="str">
        <f t="shared" ca="1" si="14"/>
        <v>zelfsluitend</v>
      </c>
      <c r="I97" s="162" t="str">
        <f t="shared" ca="1" si="17"/>
        <v>Pset_DoorCommonSelfClosing</v>
      </c>
      <c r="J97" s="167"/>
      <c r="K97" s="147"/>
      <c r="L97" s="148"/>
      <c r="M97" s="143"/>
      <c r="N97" s="144"/>
      <c r="O97" s="155" t="str">
        <f t="shared" ca="1" si="15"/>
        <v>zelfsluitend</v>
      </c>
      <c r="P97" s="154" t="str">
        <f t="shared" ca="1" si="16"/>
        <v>Indication whether this object is designed to close automatically after use (TRUE) or not (FALSE).</v>
      </c>
    </row>
    <row r="98" spans="1:16" x14ac:dyDescent="0.25">
      <c r="A98" s="141">
        <f ca="1">IFERROR(IF(OR(B96=B97,AND(B96=0,A97&lt;&gt;A96)),A97,IF(D97="","",A97+MATCH(Common,INDIRECT(ADDRESS(A97+1,5,4,1,sheet_pset)):INDIRECT(ADDRESS(COUNTIF(Pset_1,"&lt;&gt;"),5,4,1,sheet_pset)),0))),"")</f>
        <v>436</v>
      </c>
      <c r="B98" s="141">
        <f t="shared" ca="1" si="9"/>
        <v>0</v>
      </c>
      <c r="C98" s="152" t="str">
        <f t="shared" ca="1" si="10"/>
        <v>&gt;&gt;</v>
      </c>
      <c r="D98" s="153" t="str">
        <f t="shared" ca="1" si="11"/>
        <v>Pset_DoorCommon</v>
      </c>
      <c r="E98" s="149" t="str">
        <f t="shared" ca="1" si="12"/>
        <v/>
      </c>
      <c r="F98" s="142" t="str">
        <f t="shared" ca="1" si="13"/>
        <v>SmokeStop</v>
      </c>
      <c r="G98" s="196" t="str">
        <f ca="1">IF(A98="","",IF(AND(L98&lt;&gt;"",L98&lt;&gt;0),L98,IF(E98&lt;&gt;"",IF(ISERROR(FIND("Type",F98,1)),I,T),IF(F98="","",IF(sim_data_type=yes,IFERROR(VLOOKUP(F98,F$6:G97,2,FALSE),"Text"),"Text")))))</f>
        <v>Text</v>
      </c>
      <c r="H98" s="195" t="str">
        <f t="shared" ca="1" si="14"/>
        <v/>
      </c>
      <c r="I98" s="162" t="str">
        <f t="shared" ca="1" si="17"/>
        <v>Pset_DoorCommonSmokeStop</v>
      </c>
      <c r="J98" s="167"/>
      <c r="K98" s="147"/>
      <c r="L98" s="148"/>
      <c r="M98" s="143"/>
      <c r="N98" s="144"/>
      <c r="O98" s="155">
        <f t="shared" ca="1" si="15"/>
        <v>0</v>
      </c>
      <c r="P98" s="154" t="str">
        <f t="shared" ca="1" si="16"/>
        <v>Indication whether the object is designed to provide a smoke stop (TRUE) or not (FALSE).</v>
      </c>
    </row>
    <row r="99" spans="1:16" ht="24" x14ac:dyDescent="0.25">
      <c r="A99" s="141">
        <f ca="1">IFERROR(IF(OR(B97=B98,AND(B97=0,A98&lt;&gt;A97)),A98,IF(D98="","",A98+MATCH(Common,INDIRECT(ADDRESS(A98+1,5,4,1,sheet_pset)):INDIRECT(ADDRESS(COUNTIF(Pset_1,"&lt;&gt;"),5,4,1,sheet_pset)),0))),"")</f>
        <v>442</v>
      </c>
      <c r="B99" s="141">
        <f t="shared" ca="1" si="9"/>
        <v>5</v>
      </c>
      <c r="C99" s="152" t="str">
        <f t="shared" ca="1" si="10"/>
        <v>&gt;&gt;</v>
      </c>
      <c r="D99" s="153" t="str">
        <f t="shared" ca="1" si="11"/>
        <v>Pset_DuctFittingTypeCommon</v>
      </c>
      <c r="E99" s="149" t="str">
        <f t="shared" ca="1" si="12"/>
        <v>PropertySet:</v>
      </c>
      <c r="F99" s="142" t="str">
        <f t="shared" ca="1" si="13"/>
        <v>Pset_DuctFittingTypeCommon</v>
      </c>
      <c r="G99" s="196" t="str">
        <f ca="1">IF(A99="","",IF(AND(L99&lt;&gt;"",L99&lt;&gt;0),L99,IF(E99&lt;&gt;"",IF(ISERROR(FIND("Type",F99,1)),I,T),IF(F99="","",IF(sim_data_type=yes,IFERROR(VLOOKUP(F99,F$6:G98,2,FALSE),"Text"),"Text")))))</f>
        <v>T</v>
      </c>
      <c r="H99" s="195" t="str">
        <f t="shared" ca="1" si="14"/>
        <v>IfcDuctFitting</v>
      </c>
      <c r="I99" s="162" t="str">
        <f t="shared" ca="1" si="17"/>
        <v>Pset_DuctFittingTypeCommonPset_DuctFittingTypeCommon</v>
      </c>
      <c r="J99" s="167"/>
      <c r="K99" s="147"/>
      <c r="L99" s="148"/>
      <c r="M99" s="143"/>
      <c r="N99" s="144"/>
      <c r="O99" s="155" t="str">
        <f t="shared" ca="1" si="15"/>
        <v>--</v>
      </c>
      <c r="P99" s="154" t="str">
        <f t="shared" ca="1" si="16"/>
        <v>Reference ID for this specified type in this project (e.g. type 'A-1'), provided, if there is no classification reference to a recognized classification system used.</v>
      </c>
    </row>
    <row r="100" spans="1:16" ht="24" x14ac:dyDescent="0.25">
      <c r="A100" s="141">
        <f ca="1">IFERROR(IF(OR(B98=B99,AND(B98=0,A99&lt;&gt;A98)),A99,IF(D99="","",A99+MATCH(Common,INDIRECT(ADDRESS(A99+1,5,4,1,sheet_pset)):INDIRECT(ADDRESS(COUNTIF(Pset_1,"&lt;&gt;"),5,4,1,sheet_pset)),0))),"")</f>
        <v>442</v>
      </c>
      <c r="B100" s="141">
        <f t="shared" ca="1" si="9"/>
        <v>4</v>
      </c>
      <c r="C100" s="152" t="str">
        <f t="shared" ca="1" si="10"/>
        <v>&gt;&gt;</v>
      </c>
      <c r="D100" s="153" t="str">
        <f t="shared" ca="1" si="11"/>
        <v>Pset_DuctFittingTypeCommon</v>
      </c>
      <c r="E100" s="149" t="str">
        <f t="shared" ca="1" si="12"/>
        <v/>
      </c>
      <c r="F100" s="142" t="str">
        <f t="shared" ca="1" si="13"/>
        <v>Reference</v>
      </c>
      <c r="G100" s="196" t="str">
        <f ca="1">IF(A100="","",IF(AND(L100&lt;&gt;"",L100&lt;&gt;0),L100,IF(E100&lt;&gt;"",IF(ISERROR(FIND("Type",F100,1)),I,T),IF(F100="","",IF(sim_data_type=yes,IFERROR(VLOOKUP(F100,F$6:G99,2,FALSE),"Text"),"Text")))))</f>
        <v>Text</v>
      </c>
      <c r="H100" s="195" t="str">
        <f t="shared" ca="1" si="14"/>
        <v xml:space="preserve">Keynote </v>
      </c>
      <c r="I100" s="162" t="str">
        <f t="shared" ca="1" si="17"/>
        <v>Pset_DuctFittingTypeCommonReference</v>
      </c>
      <c r="J100" s="167"/>
      <c r="K100" s="147"/>
      <c r="L100" s="148"/>
      <c r="M100" s="143"/>
      <c r="N100" s="144"/>
      <c r="O100" s="155" t="str">
        <f t="shared" ca="1" si="15"/>
        <v xml:space="preserve">Keynote </v>
      </c>
      <c r="P100" s="154" t="str">
        <f t="shared" ca="1" si="16"/>
        <v>Reference ID for this specified type in this project (e.g. type 'A-1'), provided, if there is no classification reference to a recognized classification system used.</v>
      </c>
    </row>
    <row r="101" spans="1:16" ht="36" x14ac:dyDescent="0.25">
      <c r="A101" s="141">
        <f ca="1">IFERROR(IF(OR(B99=B100,AND(B99=0,A100&lt;&gt;A99)),A100,IF(D100="","",A100+MATCH(Common,INDIRECT(ADDRESS(A100+1,5,4,1,sheet_pset)):INDIRECT(ADDRESS(COUNTIF(Pset_1,"&lt;&gt;"),5,4,1,sheet_pset)),0))),"")</f>
        <v>443</v>
      </c>
      <c r="B101" s="141">
        <f t="shared" ca="1" si="9"/>
        <v>3</v>
      </c>
      <c r="C101" s="152" t="str">
        <f t="shared" ca="1" si="10"/>
        <v>&gt;&gt;</v>
      </c>
      <c r="D101" s="153" t="str">
        <f t="shared" ca="1" si="11"/>
        <v>Pset_DuctFittingTypeCommon</v>
      </c>
      <c r="E101" s="149" t="str">
        <f t="shared" ca="1" si="12"/>
        <v/>
      </c>
      <c r="F101" s="142" t="str">
        <f t="shared" ca="1" si="13"/>
        <v>Status</v>
      </c>
      <c r="G101" s="196" t="str">
        <f ca="1">IF(A101="","",IF(AND(L101&lt;&gt;"",L101&lt;&gt;0),L101,IF(E101&lt;&gt;"",IF(ISERROR(FIND("Type",F101,1)),I,T),IF(F101="","",IF(sim_data_type=yes,IFERROR(VLOOKUP(F101,F$6:G100,2,FALSE),"Text"),"Text")))))</f>
        <v>Text</v>
      </c>
      <c r="H101" s="195" t="str">
        <f t="shared" ca="1" si="14"/>
        <v/>
      </c>
      <c r="I101" s="162" t="str">
        <f t="shared" ca="1" si="17"/>
        <v>Pset_DuctFittingTypeCommonStatus</v>
      </c>
      <c r="J101" s="167"/>
      <c r="K101" s="147"/>
      <c r="L101" s="148"/>
      <c r="M101" s="143"/>
      <c r="N101" s="144"/>
      <c r="O101" s="155" t="str">
        <f t="shared" ca="1" si="15"/>
        <v>--</v>
      </c>
      <c r="P101"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02" spans="1:16" x14ac:dyDescent="0.25">
      <c r="A102" s="141">
        <f ca="1">IFERROR(IF(OR(B100=B101,AND(B100=0,A101&lt;&gt;A100)),A101,IF(D101="","",A101+MATCH(Common,INDIRECT(ADDRESS(A101+1,5,4,1,sheet_pset)):INDIRECT(ADDRESS(COUNTIF(Pset_1,"&lt;&gt;"),5,4,1,sheet_pset)),0))),"")</f>
        <v>444</v>
      </c>
      <c r="B102" s="141">
        <f t="shared" ca="1" si="9"/>
        <v>2</v>
      </c>
      <c r="C102" s="152" t="str">
        <f t="shared" ca="1" si="10"/>
        <v>&gt;&gt;</v>
      </c>
      <c r="D102" s="153" t="str">
        <f t="shared" ca="1" si="11"/>
        <v>Pset_DuctFittingTypeCommon</v>
      </c>
      <c r="E102" s="149" t="str">
        <f t="shared" ca="1" si="12"/>
        <v/>
      </c>
      <c r="F102" s="142" t="str">
        <f t="shared" ca="1" si="13"/>
        <v>PressureClass</v>
      </c>
      <c r="G102" s="196" t="str">
        <f ca="1">IF(A102="","",IF(AND(L102&lt;&gt;"",L102&lt;&gt;0),L102,IF(E102&lt;&gt;"",IF(ISERROR(FIND("Type",F102,1)),I,T),IF(F102="","",IF(sim_data_type=yes,IFERROR(VLOOKUP(F102,F$6:G101,2,FALSE),"Text"),"Text")))))</f>
        <v>Text</v>
      </c>
      <c r="H102" s="195" t="str">
        <f t="shared" ca="1" si="14"/>
        <v/>
      </c>
      <c r="I102" s="162" t="str">
        <f t="shared" ca="1" si="17"/>
        <v>Pset_DuctFittingTypeCommonPressureClass</v>
      </c>
      <c r="J102" s="167"/>
      <c r="K102" s="147"/>
      <c r="L102" s="148"/>
      <c r="M102" s="143"/>
      <c r="N102" s="144"/>
      <c r="O102" s="155" t="str">
        <f t="shared" ca="1" si="15"/>
        <v>--</v>
      </c>
      <c r="P102" s="154" t="str">
        <f t="shared" ca="1" si="16"/>
        <v>Pressure classification as defined by the authority having jurisdiction (e.g., SMACNA, etc.).</v>
      </c>
    </row>
    <row r="103" spans="1:16" x14ac:dyDescent="0.25">
      <c r="A103" s="141">
        <f ca="1">IFERROR(IF(OR(B101=B102,AND(B101=0,A102&lt;&gt;A101)),A102,IF(D102="","",A102+MATCH(Common,INDIRECT(ADDRESS(A102+1,5,4,1,sheet_pset)):INDIRECT(ADDRESS(COUNTIF(Pset_1,"&lt;&gt;"),5,4,1,sheet_pset)),0))),"")</f>
        <v>445</v>
      </c>
      <c r="B103" s="141">
        <f t="shared" ca="1" si="9"/>
        <v>1</v>
      </c>
      <c r="C103" s="152" t="str">
        <f t="shared" ca="1" si="10"/>
        <v>&gt;&gt;</v>
      </c>
      <c r="D103" s="153" t="str">
        <f t="shared" ca="1" si="11"/>
        <v>Pset_DuctFittingTypeCommon</v>
      </c>
      <c r="E103" s="149" t="str">
        <f t="shared" ca="1" si="12"/>
        <v/>
      </c>
      <c r="F103" s="142" t="str">
        <f t="shared" ca="1" si="13"/>
        <v>PressureRange</v>
      </c>
      <c r="G103" s="196" t="str">
        <f ca="1">IF(A103="","",IF(AND(L103&lt;&gt;"",L103&lt;&gt;0),L103,IF(E103&lt;&gt;"",IF(ISERROR(FIND("Type",F103,1)),I,T),IF(F103="","",IF(sim_data_type=yes,IFERROR(VLOOKUP(F103,F$6:G102,2,FALSE),"Text"),"Text")))))</f>
        <v>Text</v>
      </c>
      <c r="H103" s="195" t="str">
        <f t="shared" ca="1" si="14"/>
        <v/>
      </c>
      <c r="I103" s="162" t="str">
        <f t="shared" ca="1" si="17"/>
        <v>Pset_DuctFittingTypeCommonPressureRange</v>
      </c>
      <c r="J103" s="167"/>
      <c r="K103" s="147"/>
      <c r="L103" s="148"/>
      <c r="M103" s="143"/>
      <c r="N103" s="144"/>
      <c r="O103" s="155" t="str">
        <f t="shared" ca="1" si="15"/>
        <v>--</v>
      </c>
      <c r="P103" s="154" t="str">
        <f t="shared" ca="1" si="16"/>
        <v>Allowable maximum and minimum working pressure (relative to ambient pressure).</v>
      </c>
    </row>
    <row r="104" spans="1:16" x14ac:dyDescent="0.25">
      <c r="A104" s="141">
        <f ca="1">IFERROR(IF(OR(B102=B103,AND(B102=0,A103&lt;&gt;A102)),A103,IF(D103="","",A103+MATCH(Common,INDIRECT(ADDRESS(A103+1,5,4,1,sheet_pset)):INDIRECT(ADDRESS(COUNTIF(Pset_1,"&lt;&gt;"),5,4,1,sheet_pset)),0))),"")</f>
        <v>446</v>
      </c>
      <c r="B104" s="141">
        <f t="shared" ca="1" si="9"/>
        <v>0</v>
      </c>
      <c r="C104" s="152" t="str">
        <f t="shared" ca="1" si="10"/>
        <v>&gt;&gt;</v>
      </c>
      <c r="D104" s="153" t="str">
        <f t="shared" ca="1" si="11"/>
        <v>Pset_DuctFittingTypeCommon</v>
      </c>
      <c r="E104" s="149" t="str">
        <f t="shared" ca="1" si="12"/>
        <v/>
      </c>
      <c r="F104" s="142" t="str">
        <f t="shared" ca="1" si="13"/>
        <v>TemperatureRange</v>
      </c>
      <c r="G104" s="196" t="str">
        <f ca="1">IF(A104="","",IF(AND(L104&lt;&gt;"",L104&lt;&gt;0),L104,IF(E104&lt;&gt;"",IF(ISERROR(FIND("Type",F104,1)),I,T),IF(F104="","",IF(sim_data_type=yes,IFERROR(VLOOKUP(F104,F$6:G103,2,FALSE),"Text"),"Text")))))</f>
        <v>Text</v>
      </c>
      <c r="H104" s="195" t="str">
        <f t="shared" ca="1" si="14"/>
        <v/>
      </c>
      <c r="I104" s="162" t="str">
        <f t="shared" ca="1" si="17"/>
        <v>Pset_DuctFittingTypeCommonTemperatureRange</v>
      </c>
      <c r="J104" s="167"/>
      <c r="K104" s="147"/>
      <c r="L104" s="148"/>
      <c r="M104" s="143"/>
      <c r="N104" s="144"/>
      <c r="O104" s="155" t="str">
        <f t="shared" ca="1" si="15"/>
        <v>--</v>
      </c>
      <c r="P104" s="154" t="str">
        <f t="shared" ca="1" si="16"/>
        <v>Allowable maximum and minimum temperature.</v>
      </c>
    </row>
    <row r="105" spans="1:16" x14ac:dyDescent="0.25">
      <c r="A105" s="141">
        <f ca="1">IFERROR(IF(OR(B103=B104,AND(B103=0,A104&lt;&gt;A103)),A104,IF(D104="","",A104+MATCH(Common,INDIRECT(ADDRESS(A104+1,5,4,1,sheet_pset)):INDIRECT(ADDRESS(COUNTIF(Pset_1,"&lt;&gt;"),5,4,1,sheet_pset)),0))),"")</f>
        <v>450</v>
      </c>
      <c r="B105" s="141">
        <f t="shared" ca="1" si="9"/>
        <v>11</v>
      </c>
      <c r="C105" s="152" t="str">
        <f t="shared" ca="1" si="10"/>
        <v>&gt;&gt;</v>
      </c>
      <c r="D105" s="153" t="str">
        <f t="shared" ca="1" si="11"/>
        <v>Pset_DuctSegmentTypeCommon</v>
      </c>
      <c r="E105" s="149" t="str">
        <f t="shared" ca="1" si="12"/>
        <v>PropertySet:</v>
      </c>
      <c r="F105" s="142" t="str">
        <f t="shared" ca="1" si="13"/>
        <v>Pset_DuctSegmentTypeCommon</v>
      </c>
      <c r="G105" s="196" t="str">
        <f ca="1">IF(A105="","",IF(AND(L105&lt;&gt;"",L105&lt;&gt;0),L105,IF(E105&lt;&gt;"",IF(ISERROR(FIND("Type",F105,1)),I,T),IF(F105="","",IF(sim_data_type=yes,IFERROR(VLOOKUP(F105,F$6:G104,2,FALSE),"Text"),"Text")))))</f>
        <v>T</v>
      </c>
      <c r="H105" s="195" t="str">
        <f t="shared" ca="1" si="14"/>
        <v>IfcDuctSegment</v>
      </c>
      <c r="I105" s="162" t="str">
        <f t="shared" ca="1" si="17"/>
        <v>Pset_DuctSegmentTypeCommonPset_DuctSegmentTypeCommon</v>
      </c>
      <c r="J105" s="167"/>
      <c r="K105" s="147"/>
      <c r="L105" s="148"/>
      <c r="M105" s="143"/>
      <c r="N105" s="144"/>
      <c r="O105" s="155" t="str">
        <f t="shared" ca="1" si="15"/>
        <v>--</v>
      </c>
      <c r="P105" s="154" t="str">
        <f t="shared" ca="1" si="16"/>
        <v>Reference ID for this specified type in this project (e.g. type 'A-1').</v>
      </c>
    </row>
    <row r="106" spans="1:16" x14ac:dyDescent="0.25">
      <c r="A106" s="141">
        <f ca="1">IFERROR(IF(OR(B104=B105,AND(B104=0,A105&lt;&gt;A104)),A105,IF(D105="","",A105+MATCH(Common,INDIRECT(ADDRESS(A105+1,5,4,1,sheet_pset)):INDIRECT(ADDRESS(COUNTIF(Pset_1,"&lt;&gt;"),5,4,1,sheet_pset)),0))),"")</f>
        <v>450</v>
      </c>
      <c r="B106" s="141">
        <f t="shared" ca="1" si="9"/>
        <v>10</v>
      </c>
      <c r="C106" s="152" t="str">
        <f t="shared" ca="1" si="10"/>
        <v>&gt;&gt;</v>
      </c>
      <c r="D106" s="153" t="str">
        <f t="shared" ca="1" si="11"/>
        <v>Pset_DuctSegmentTypeCommon</v>
      </c>
      <c r="E106" s="149" t="str">
        <f t="shared" ca="1" si="12"/>
        <v/>
      </c>
      <c r="F106" s="142" t="str">
        <f t="shared" ca="1" si="13"/>
        <v>Reference</v>
      </c>
      <c r="G106" s="196" t="str">
        <f ca="1">IF(A106="","",IF(AND(L106&lt;&gt;"",L106&lt;&gt;0),L106,IF(E106&lt;&gt;"",IF(ISERROR(FIND("Type",F106,1)),I,T),IF(F106="","",IF(sim_data_type=yes,IFERROR(VLOOKUP(F106,F$6:G105,2,FALSE),"Text"),"Text")))))</f>
        <v>Text</v>
      </c>
      <c r="H106" s="195" t="str">
        <f t="shared" ca="1" si="14"/>
        <v xml:space="preserve">Keynote </v>
      </c>
      <c r="I106" s="162" t="str">
        <f t="shared" ca="1" si="17"/>
        <v>Pset_DuctSegmentTypeCommonReference</v>
      </c>
      <c r="J106" s="167"/>
      <c r="K106" s="147"/>
      <c r="L106" s="148"/>
      <c r="M106" s="143"/>
      <c r="N106" s="144"/>
      <c r="O106" s="155" t="str">
        <f t="shared" ca="1" si="15"/>
        <v xml:space="preserve">Keynote </v>
      </c>
      <c r="P106" s="154" t="str">
        <f t="shared" ca="1" si="16"/>
        <v>Reference ID for this specified type in this project (e.g. type 'A-1').</v>
      </c>
    </row>
    <row r="107" spans="1:16" ht="36" x14ac:dyDescent="0.25">
      <c r="A107" s="141">
        <f ca="1">IFERROR(IF(OR(B105=B106,AND(B105=0,A106&lt;&gt;A105)),A106,IF(D106="","",A106+MATCH(Common,INDIRECT(ADDRESS(A106+1,5,4,1,sheet_pset)):INDIRECT(ADDRESS(COUNTIF(Pset_1,"&lt;&gt;"),5,4,1,sheet_pset)),0))),"")</f>
        <v>451</v>
      </c>
      <c r="B107" s="141">
        <f t="shared" ca="1" si="9"/>
        <v>9</v>
      </c>
      <c r="C107" s="152" t="str">
        <f t="shared" ca="1" si="10"/>
        <v>&gt;&gt;</v>
      </c>
      <c r="D107" s="153" t="str">
        <f t="shared" ca="1" si="11"/>
        <v>Pset_DuctSegmentTypeCommon</v>
      </c>
      <c r="E107" s="149" t="str">
        <f t="shared" ca="1" si="12"/>
        <v/>
      </c>
      <c r="F107" s="142" t="str">
        <f t="shared" ca="1" si="13"/>
        <v>Status</v>
      </c>
      <c r="G107" s="196" t="str">
        <f ca="1">IF(A107="","",IF(AND(L107&lt;&gt;"",L107&lt;&gt;0),L107,IF(E107&lt;&gt;"",IF(ISERROR(FIND("Type",F107,1)),I,T),IF(F107="","",IF(sim_data_type=yes,IFERROR(VLOOKUP(F107,F$6:G106,2,FALSE),"Text"),"Text")))))</f>
        <v>Text</v>
      </c>
      <c r="H107" s="195" t="str">
        <f t="shared" ca="1" si="14"/>
        <v/>
      </c>
      <c r="I107" s="162" t="str">
        <f t="shared" ca="1" si="17"/>
        <v>Pset_DuctSegmentTypeCommonStatus</v>
      </c>
      <c r="J107" s="167"/>
      <c r="K107" s="147"/>
      <c r="L107" s="148"/>
      <c r="M107" s="143"/>
      <c r="N107" s="144"/>
      <c r="O107" s="155" t="str">
        <f t="shared" ca="1" si="15"/>
        <v>--</v>
      </c>
      <c r="P107"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08" spans="1:16" ht="24" x14ac:dyDescent="0.25">
      <c r="A108" s="141">
        <f ca="1">IFERROR(IF(OR(B106=B107,AND(B106=0,A107&lt;&gt;A106)),A107,IF(D107="","",A107+MATCH(Common,INDIRECT(ADDRESS(A107+1,5,4,1,sheet_pset)):INDIRECT(ADDRESS(COUNTIF(Pset_1,"&lt;&gt;"),5,4,1,sheet_pset)),0))),"")</f>
        <v>452</v>
      </c>
      <c r="B108" s="141">
        <f t="shared" ca="1" si="9"/>
        <v>8</v>
      </c>
      <c r="C108" s="152" t="str">
        <f t="shared" ca="1" si="10"/>
        <v>&gt;&gt;</v>
      </c>
      <c r="D108" s="153" t="str">
        <f t="shared" ca="1" si="11"/>
        <v>Pset_DuctSegmentTypeCommon</v>
      </c>
      <c r="E108" s="149" t="str">
        <f t="shared" ca="1" si="12"/>
        <v/>
      </c>
      <c r="F108" s="142" t="str">
        <f t="shared" ca="1" si="13"/>
        <v>Shape</v>
      </c>
      <c r="G108" s="196" t="str">
        <f ca="1">IF(A108="","",IF(AND(L108&lt;&gt;"",L108&lt;&gt;0),L108,IF(E108&lt;&gt;"",IF(ISERROR(FIND("Type",F108,1)),I,T),IF(F108="","",IF(sim_data_type=yes,IFERROR(VLOOKUP(F108,F$6:G107,2,FALSE),"Text"),"Text")))))</f>
        <v>Text</v>
      </c>
      <c r="H108" s="195" t="str">
        <f t="shared" ca="1" si="14"/>
        <v/>
      </c>
      <c r="I108" s="162" t="str">
        <f t="shared" ca="1" si="17"/>
        <v>Pset_DuctSegmentTypeCommonShape</v>
      </c>
      <c r="J108" s="167"/>
      <c r="K108" s="147"/>
      <c r="L108" s="148"/>
      <c r="M108" s="143"/>
      <c r="N108" s="144"/>
      <c r="O108" s="155" t="str">
        <f t="shared" ca="1" si="15"/>
        <v>--</v>
      </c>
      <c r="P108" s="154" t="str">
        <f t="shared" ca="1" si="16"/>
        <v>Cross sectional shape. Note that this shape is uniform throughout the length of the segment. For nonuniform shapes, a transition fitting should be used instead.</v>
      </c>
    </row>
    <row r="109" spans="1:16" x14ac:dyDescent="0.25">
      <c r="A109" s="141">
        <f ca="1">IFERROR(IF(OR(B107=B108,AND(B107=0,A108&lt;&gt;A107)),A108,IF(D108="","",A108+MATCH(Common,INDIRECT(ADDRESS(A108+1,5,4,1,sheet_pset)):INDIRECT(ADDRESS(COUNTIF(Pset_1,"&lt;&gt;"),5,4,1,sheet_pset)),0))),"")</f>
        <v>453</v>
      </c>
      <c r="B109" s="141">
        <f t="shared" ca="1" si="9"/>
        <v>7</v>
      </c>
      <c r="C109" s="152" t="str">
        <f t="shared" ca="1" si="10"/>
        <v>&gt;&gt;</v>
      </c>
      <c r="D109" s="153" t="str">
        <f t="shared" ca="1" si="11"/>
        <v>Pset_DuctSegmentTypeCommon</v>
      </c>
      <c r="E109" s="149" t="str">
        <f t="shared" ca="1" si="12"/>
        <v/>
      </c>
      <c r="F109" s="142" t="str">
        <f t="shared" ca="1" si="13"/>
        <v>WorkingPressure</v>
      </c>
      <c r="G109" s="196" t="str">
        <f ca="1">IF(A109="","",IF(AND(L109&lt;&gt;"",L109&lt;&gt;0),L109,IF(E109&lt;&gt;"",IF(ISERROR(FIND("Type",F109,1)),I,T),IF(F109="","",IF(sim_data_type=yes,IFERROR(VLOOKUP(F109,F$6:G108,2,FALSE),"Text"),"Text")))))</f>
        <v>Text</v>
      </c>
      <c r="H109" s="195" t="str">
        <f t="shared" ca="1" si="14"/>
        <v/>
      </c>
      <c r="I109" s="162" t="str">
        <f t="shared" ca="1" si="17"/>
        <v>Pset_DuctSegmentTypeCommonWorkingPressure</v>
      </c>
      <c r="J109" s="167"/>
      <c r="K109" s="147"/>
      <c r="L109" s="148"/>
      <c r="M109" s="143"/>
      <c r="N109" s="144"/>
      <c r="O109" s="155" t="str">
        <f t="shared" ca="1" si="15"/>
        <v>--</v>
      </c>
      <c r="P109" s="154" t="str">
        <f t="shared" ca="1" si="16"/>
        <v>Pressure classification as defined by the authority having jurisdiction (e.g., SMACNA, etc.).</v>
      </c>
    </row>
    <row r="110" spans="1:16" x14ac:dyDescent="0.25">
      <c r="A110" s="141">
        <f ca="1">IFERROR(IF(OR(B108=B109,AND(B108=0,A109&lt;&gt;A108)),A109,IF(D109="","",A109+MATCH(Common,INDIRECT(ADDRESS(A109+1,5,4,1,sheet_pset)):INDIRECT(ADDRESS(COUNTIF(Pset_1,"&lt;&gt;"),5,4,1,sheet_pset)),0))),"")</f>
        <v>454</v>
      </c>
      <c r="B110" s="141">
        <f t="shared" ca="1" si="9"/>
        <v>6</v>
      </c>
      <c r="C110" s="152" t="str">
        <f t="shared" ca="1" si="10"/>
        <v>&gt;&gt;</v>
      </c>
      <c r="D110" s="153" t="str">
        <f t="shared" ca="1" si="11"/>
        <v>Pset_DuctSegmentTypeCommon</v>
      </c>
      <c r="E110" s="149" t="str">
        <f t="shared" ca="1" si="12"/>
        <v/>
      </c>
      <c r="F110" s="142" t="str">
        <f t="shared" ca="1" si="13"/>
        <v>PressureRange</v>
      </c>
      <c r="G110" s="196" t="str">
        <f ca="1">IF(A110="","",IF(AND(L110&lt;&gt;"",L110&lt;&gt;0),L110,IF(E110&lt;&gt;"",IF(ISERROR(FIND("Type",F110,1)),I,T),IF(F110="","",IF(sim_data_type=yes,IFERROR(VLOOKUP(F110,F$6:G109,2,FALSE),"Text"),"Text")))))</f>
        <v>Text</v>
      </c>
      <c r="H110" s="195" t="str">
        <f t="shared" ca="1" si="14"/>
        <v/>
      </c>
      <c r="I110" s="162" t="str">
        <f t="shared" ca="1" si="17"/>
        <v>Pset_DuctSegmentTypeCommonPressureRange</v>
      </c>
      <c r="J110" s="167"/>
      <c r="K110" s="147"/>
      <c r="L110" s="148"/>
      <c r="M110" s="143"/>
      <c r="N110" s="144"/>
      <c r="O110" s="155" t="str">
        <f t="shared" ca="1" si="15"/>
        <v>--</v>
      </c>
      <c r="P110" s="154" t="str">
        <f t="shared" ca="1" si="16"/>
        <v>Allowable maximum and minimum working pressure (relative to ambient pressure).</v>
      </c>
    </row>
    <row r="111" spans="1:16" x14ac:dyDescent="0.25">
      <c r="A111" s="141">
        <f ca="1">IFERROR(IF(OR(B109=B110,AND(B109=0,A110&lt;&gt;A109)),A110,IF(D110="","",A110+MATCH(Common,INDIRECT(ADDRESS(A110+1,5,4,1,sheet_pset)):INDIRECT(ADDRESS(COUNTIF(Pset_1,"&lt;&gt;"),5,4,1,sheet_pset)),0))),"")</f>
        <v>455</v>
      </c>
      <c r="B111" s="141">
        <f t="shared" ca="1" si="9"/>
        <v>5</v>
      </c>
      <c r="C111" s="152" t="str">
        <f t="shared" ca="1" si="10"/>
        <v>&gt;&gt;</v>
      </c>
      <c r="D111" s="153" t="str">
        <f t="shared" ca="1" si="11"/>
        <v>Pset_DuctSegmentTypeCommon</v>
      </c>
      <c r="E111" s="149" t="str">
        <f t="shared" ca="1" si="12"/>
        <v/>
      </c>
      <c r="F111" s="142" t="str">
        <f t="shared" ca="1" si="13"/>
        <v>TemperatureRange</v>
      </c>
      <c r="G111" s="196" t="str">
        <f ca="1">IF(A111="","",IF(AND(L111&lt;&gt;"",L111&lt;&gt;0),L111,IF(E111&lt;&gt;"",IF(ISERROR(FIND("Type",F111,1)),I,T),IF(F111="","",IF(sim_data_type=yes,IFERROR(VLOOKUP(F111,F$6:G110,2,FALSE),"Text"),"Text")))))</f>
        <v>Text</v>
      </c>
      <c r="H111" s="195" t="str">
        <f t="shared" ca="1" si="14"/>
        <v/>
      </c>
      <c r="I111" s="162" t="str">
        <f t="shared" ca="1" si="17"/>
        <v>Pset_DuctSegmentTypeCommonTemperatureRange</v>
      </c>
      <c r="J111" s="167"/>
      <c r="K111" s="147"/>
      <c r="L111" s="148"/>
      <c r="M111" s="143"/>
      <c r="N111" s="144"/>
      <c r="O111" s="155" t="str">
        <f t="shared" ca="1" si="15"/>
        <v>--</v>
      </c>
      <c r="P111" s="154" t="str">
        <f t="shared" ca="1" si="16"/>
        <v>Allowable maximum and minimum temperature.</v>
      </c>
    </row>
    <row r="112" spans="1:16" x14ac:dyDescent="0.25">
      <c r="A112" s="141">
        <f ca="1">IFERROR(IF(OR(B110=B111,AND(B110=0,A111&lt;&gt;A110)),A111,IF(D111="","",A111+MATCH(Common,INDIRECT(ADDRESS(A111+1,5,4,1,sheet_pset)):INDIRECT(ADDRESS(COUNTIF(Pset_1,"&lt;&gt;"),5,4,1,sheet_pset)),0))),"")</f>
        <v>456</v>
      </c>
      <c r="B112" s="141">
        <f t="shared" ca="1" si="9"/>
        <v>4</v>
      </c>
      <c r="C112" s="152" t="str">
        <f t="shared" ca="1" si="10"/>
        <v>&gt;&gt;</v>
      </c>
      <c r="D112" s="153" t="str">
        <f t="shared" ca="1" si="11"/>
        <v>Pset_DuctSegmentTypeCommon</v>
      </c>
      <c r="E112" s="149" t="str">
        <f t="shared" ca="1" si="12"/>
        <v/>
      </c>
      <c r="F112" s="142" t="str">
        <f t="shared" ca="1" si="13"/>
        <v>LongitudinalSeam</v>
      </c>
      <c r="G112" s="196" t="str">
        <f ca="1">IF(A112="","",IF(AND(L112&lt;&gt;"",L112&lt;&gt;0),L112,IF(E112&lt;&gt;"",IF(ISERROR(FIND("Type",F112,1)),I,T),IF(F112="","",IF(sim_data_type=yes,IFERROR(VLOOKUP(F112,F$6:G111,2,FALSE),"Text"),"Text")))))</f>
        <v>Text</v>
      </c>
      <c r="H112" s="195" t="str">
        <f t="shared" ca="1" si="14"/>
        <v/>
      </c>
      <c r="I112" s="162" t="str">
        <f t="shared" ca="1" si="17"/>
        <v>Pset_DuctSegmentTypeCommonLongitudinalSeam</v>
      </c>
      <c r="J112" s="167"/>
      <c r="K112" s="147"/>
      <c r="L112" s="148"/>
      <c r="M112" s="143"/>
      <c r="N112" s="144"/>
      <c r="O112" s="155" t="str">
        <f t="shared" ca="1" si="15"/>
        <v>--</v>
      </c>
      <c r="P112" s="154" t="str">
        <f t="shared" ca="1" si="16"/>
        <v>The type of seam to be used along the longitudinal axis of the duct segment.</v>
      </c>
    </row>
    <row r="113" spans="1:16" x14ac:dyDescent="0.25">
      <c r="A113" s="141">
        <f ca="1">IFERROR(IF(OR(B111=B112,AND(B111=0,A112&lt;&gt;A111)),A112,IF(D112="","",A112+MATCH(Common,INDIRECT(ADDRESS(A112+1,5,4,1,sheet_pset)):INDIRECT(ADDRESS(COUNTIF(Pset_1,"&lt;&gt;"),5,4,1,sheet_pset)),0))),"")</f>
        <v>457</v>
      </c>
      <c r="B113" s="141">
        <f t="shared" ca="1" si="9"/>
        <v>3</v>
      </c>
      <c r="C113" s="152" t="str">
        <f t="shared" ca="1" si="10"/>
        <v>&gt;&gt;</v>
      </c>
      <c r="D113" s="153" t="str">
        <f t="shared" ca="1" si="11"/>
        <v>Pset_DuctSegmentTypeCommon</v>
      </c>
      <c r="E113" s="149" t="str">
        <f t="shared" ca="1" si="12"/>
        <v/>
      </c>
      <c r="F113" s="142" t="str">
        <f t="shared" ca="1" si="13"/>
        <v>NominalDiameterOrWidth</v>
      </c>
      <c r="G113" s="196" t="str">
        <f ca="1">IF(A113="","",IF(AND(L113&lt;&gt;"",L113&lt;&gt;0),L113,IF(E113&lt;&gt;"",IF(ISERROR(FIND("Type",F113,1)),I,T),IF(F113="","",IF(sim_data_type=yes,IFERROR(VLOOKUP(F113,F$6:G112,2,FALSE),"Text"),"Text")))))</f>
        <v>Text</v>
      </c>
      <c r="H113" s="195" t="str">
        <f t="shared" ca="1" si="14"/>
        <v/>
      </c>
      <c r="I113" s="162" t="str">
        <f t="shared" ca="1" si="17"/>
        <v>Pset_DuctSegmentTypeCommonNominalDiameterOrWidth</v>
      </c>
      <c r="J113" s="167"/>
      <c r="K113" s="147"/>
      <c r="L113" s="148"/>
      <c r="M113" s="143"/>
      <c r="N113" s="144"/>
      <c r="O113" s="155" t="str">
        <f t="shared" ca="1" si="15"/>
        <v>--</v>
      </c>
      <c r="P113" s="154" t="str">
        <f t="shared" ca="1" si="16"/>
        <v>The nominal diameter or width of the duct segment.</v>
      </c>
    </row>
    <row r="114" spans="1:16" x14ac:dyDescent="0.25">
      <c r="A114" s="141">
        <f ca="1">IFERROR(IF(OR(B112=B113,AND(B112=0,A113&lt;&gt;A112)),A113,IF(D113="","",A113+MATCH(Common,INDIRECT(ADDRESS(A113+1,5,4,1,sheet_pset)):INDIRECT(ADDRESS(COUNTIF(Pset_1,"&lt;&gt;"),5,4,1,sheet_pset)),0))),"")</f>
        <v>458</v>
      </c>
      <c r="B114" s="141">
        <f t="shared" ca="1" si="9"/>
        <v>2</v>
      </c>
      <c r="C114" s="152" t="str">
        <f t="shared" ca="1" si="10"/>
        <v>&gt;&gt;</v>
      </c>
      <c r="D114" s="153" t="str">
        <f t="shared" ca="1" si="11"/>
        <v>Pset_DuctSegmentTypeCommon</v>
      </c>
      <c r="E114" s="149" t="str">
        <f t="shared" ca="1" si="12"/>
        <v/>
      </c>
      <c r="F114" s="142" t="str">
        <f t="shared" ca="1" si="13"/>
        <v>NominalHeight</v>
      </c>
      <c r="G114" s="196" t="str">
        <f ca="1">IF(A114="","",IF(AND(L114&lt;&gt;"",L114&lt;&gt;0),L114,IF(E114&lt;&gt;"",IF(ISERROR(FIND("Type",F114,1)),I,T),IF(F114="","",IF(sim_data_type=yes,IFERROR(VLOOKUP(F114,F$6:G113,2,FALSE),"Text"),"Text")))))</f>
        <v>Text</v>
      </c>
      <c r="H114" s="195" t="str">
        <f t="shared" ca="1" si="14"/>
        <v/>
      </c>
      <c r="I114" s="162" t="str">
        <f t="shared" ca="1" si="17"/>
        <v>Pset_DuctSegmentTypeCommonNominalHeight</v>
      </c>
      <c r="J114" s="167"/>
      <c r="K114" s="147"/>
      <c r="L114" s="148"/>
      <c r="M114" s="143"/>
      <c r="N114" s="144"/>
      <c r="O114" s="155" t="str">
        <f t="shared" ca="1" si="15"/>
        <v>--</v>
      </c>
      <c r="P114" s="154" t="str">
        <f t="shared" ca="1" si="16"/>
        <v>The nominal height of the duct segment.</v>
      </c>
    </row>
    <row r="115" spans="1:16" x14ac:dyDescent="0.25">
      <c r="A115" s="141">
        <f ca="1">IFERROR(IF(OR(B113=B114,AND(B113=0,A114&lt;&gt;A113)),A114,IF(D114="","",A114+MATCH(Common,INDIRECT(ADDRESS(A114+1,5,4,1,sheet_pset)):INDIRECT(ADDRESS(COUNTIF(Pset_1,"&lt;&gt;"),5,4,1,sheet_pset)),0))),"")</f>
        <v>459</v>
      </c>
      <c r="B115" s="141">
        <f t="shared" ca="1" si="9"/>
        <v>1</v>
      </c>
      <c r="C115" s="152" t="str">
        <f t="shared" ca="1" si="10"/>
        <v>&gt;&gt;</v>
      </c>
      <c r="D115" s="153" t="str">
        <f t="shared" ca="1" si="11"/>
        <v>Pset_DuctSegmentTypeCommon</v>
      </c>
      <c r="E115" s="149" t="str">
        <f t="shared" ca="1" si="12"/>
        <v/>
      </c>
      <c r="F115" s="142" t="str">
        <f t="shared" ca="1" si="13"/>
        <v>Reinforcement</v>
      </c>
      <c r="G115" s="196" t="str">
        <f ca="1">IF(A115="","",IF(AND(L115&lt;&gt;"",L115&lt;&gt;0),L115,IF(E115&lt;&gt;"",IF(ISERROR(FIND("Type",F115,1)),I,T),IF(F115="","",IF(sim_data_type=yes,IFERROR(VLOOKUP(F115,F$6:G114,2,FALSE),"Text"),"Text")))))</f>
        <v>Text</v>
      </c>
      <c r="H115" s="195" t="str">
        <f t="shared" ca="1" si="14"/>
        <v/>
      </c>
      <c r="I115" s="162" t="str">
        <f t="shared" ca="1" si="17"/>
        <v>Pset_DuctSegmentTypeCommonReinforcement</v>
      </c>
      <c r="J115" s="167"/>
      <c r="K115" s="147"/>
      <c r="L115" s="148"/>
      <c r="M115" s="143"/>
      <c r="N115" s="144"/>
      <c r="O115" s="155" t="str">
        <f t="shared" ca="1" si="15"/>
        <v>--</v>
      </c>
      <c r="P115" s="154" t="str">
        <f t="shared" ca="1" si="16"/>
        <v>The type of reinforcement, if any, used for the duct segment.</v>
      </c>
    </row>
    <row r="116" spans="1:16" x14ac:dyDescent="0.25">
      <c r="A116" s="141">
        <f ca="1">IFERROR(IF(OR(B114=B115,AND(B114=0,A115&lt;&gt;A114)),A115,IF(D115="","",A115+MATCH(Common,INDIRECT(ADDRESS(A115+1,5,4,1,sheet_pset)):INDIRECT(ADDRESS(COUNTIF(Pset_1,"&lt;&gt;"),5,4,1,sheet_pset)),0))),"")</f>
        <v>460</v>
      </c>
      <c r="B116" s="141">
        <f t="shared" ca="1" si="9"/>
        <v>0</v>
      </c>
      <c r="C116" s="152" t="str">
        <f t="shared" ca="1" si="10"/>
        <v>&gt;&gt;</v>
      </c>
      <c r="D116" s="153" t="str">
        <f t="shared" ca="1" si="11"/>
        <v>Pset_DuctSegmentTypeCommon</v>
      </c>
      <c r="E116" s="149" t="str">
        <f t="shared" ca="1" si="12"/>
        <v/>
      </c>
      <c r="F116" s="142" t="str">
        <f t="shared" ca="1" si="13"/>
        <v>ReinforcementSpacing</v>
      </c>
      <c r="G116" s="196" t="str">
        <f ca="1">IF(A116="","",IF(AND(L116&lt;&gt;"",L116&lt;&gt;0),L116,IF(E116&lt;&gt;"",IF(ISERROR(FIND("Type",F116,1)),I,T),IF(F116="","",IF(sim_data_type=yes,IFERROR(VLOOKUP(F116,F$6:G115,2,FALSE),"Text"),"Text")))))</f>
        <v>Text</v>
      </c>
      <c r="H116" s="195" t="str">
        <f t="shared" ca="1" si="14"/>
        <v/>
      </c>
      <c r="I116" s="162" t="str">
        <f t="shared" ca="1" si="17"/>
        <v>Pset_DuctSegmentTypeCommonReinforcementSpacing</v>
      </c>
      <c r="J116" s="167"/>
      <c r="K116" s="147"/>
      <c r="L116" s="148"/>
      <c r="M116" s="143"/>
      <c r="N116" s="144"/>
      <c r="O116" s="155" t="str">
        <f t="shared" ca="1" si="15"/>
        <v>--</v>
      </c>
      <c r="P116" s="154" t="str">
        <f t="shared" ca="1" si="16"/>
        <v>The spacing between reinforcing elements.</v>
      </c>
    </row>
    <row r="117" spans="1:16" ht="24" x14ac:dyDescent="0.25">
      <c r="A117" s="141">
        <f ca="1">IFERROR(IF(OR(B115=B116,AND(B115=0,A116&lt;&gt;A115)),A116,IF(D116="","",A116+MATCH(Common,INDIRECT(ADDRESS(A116+1,5,4,1,sheet_pset)):INDIRECT(ADDRESS(COUNTIF(Pset_1,"&lt;&gt;"),5,4,1,sheet_pset)),0))),"")</f>
        <v>601</v>
      </c>
      <c r="B117" s="141">
        <f t="shared" ca="1" si="9"/>
        <v>2</v>
      </c>
      <c r="C117" s="152" t="str">
        <f t="shared" ca="1" si="10"/>
        <v>&gt;&gt;</v>
      </c>
      <c r="D117" s="153" t="str">
        <f t="shared" ca="1" si="11"/>
        <v>Pset_FireSuppressionTerminalTypeCommon</v>
      </c>
      <c r="E117" s="149" t="str">
        <f t="shared" ca="1" si="12"/>
        <v>PropertySet:</v>
      </c>
      <c r="F117" s="142" t="str">
        <f t="shared" ca="1" si="13"/>
        <v>Pset_FireSuppressionTerminalTypeCommon</v>
      </c>
      <c r="G117" s="196" t="str">
        <f ca="1">IF(A117="","",IF(AND(L117&lt;&gt;"",L117&lt;&gt;0),L117,IF(E117&lt;&gt;"",IF(ISERROR(FIND("Type",F117,1)),I,T),IF(F117="","",IF(sim_data_type=yes,IFERROR(VLOOKUP(F117,F$6:G116,2,FALSE),"Text"),"Text")))))</f>
        <v>T</v>
      </c>
      <c r="H117" s="195" t="str">
        <f t="shared" ca="1" si="14"/>
        <v>IfcFireSuppressionTerminal</v>
      </c>
      <c r="I117" s="162" t="str">
        <f t="shared" ca="1" si="17"/>
        <v>Pset_FireSuppressionTerminalTypeCommonPset_FireSuppressionTerminalTypeCommon</v>
      </c>
      <c r="J117" s="167"/>
      <c r="K117" s="147"/>
      <c r="L117" s="148"/>
      <c r="M117" s="143"/>
      <c r="N117" s="144"/>
      <c r="O117" s="155" t="str">
        <f t="shared" ca="1" si="15"/>
        <v>--</v>
      </c>
      <c r="P117" s="154" t="str">
        <f t="shared" ca="1" si="16"/>
        <v>Reference ID for this specified type in this project (e.g. type 'A-1'), provided, if there is no classification reference to a recognized classification system used.</v>
      </c>
    </row>
    <row r="118" spans="1:16" ht="24" x14ac:dyDescent="0.25">
      <c r="A118" s="141">
        <f ca="1">IFERROR(IF(OR(B116=B117,AND(B116=0,A117&lt;&gt;A116)),A117,IF(D117="","",A117+MATCH(Common,INDIRECT(ADDRESS(A117+1,5,4,1,sheet_pset)):INDIRECT(ADDRESS(COUNTIF(Pset_1,"&lt;&gt;"),5,4,1,sheet_pset)),0))),"")</f>
        <v>601</v>
      </c>
      <c r="B118" s="141">
        <f t="shared" ca="1" si="9"/>
        <v>1</v>
      </c>
      <c r="C118" s="152" t="str">
        <f t="shared" ca="1" si="10"/>
        <v>&gt;&gt;</v>
      </c>
      <c r="D118" s="153" t="str">
        <f t="shared" ca="1" si="11"/>
        <v>Pset_FireSuppressionTerminalTypeCommon</v>
      </c>
      <c r="E118" s="149" t="str">
        <f t="shared" ca="1" si="12"/>
        <v/>
      </c>
      <c r="F118" s="142" t="str">
        <f t="shared" ca="1" si="13"/>
        <v>Reference</v>
      </c>
      <c r="G118" s="196" t="str">
        <f ca="1">IF(A118="","",IF(AND(L118&lt;&gt;"",L118&lt;&gt;0),L118,IF(E118&lt;&gt;"",IF(ISERROR(FIND("Type",F118,1)),I,T),IF(F118="","",IF(sim_data_type=yes,IFERROR(VLOOKUP(F118,F$6:G117,2,FALSE),"Text"),"Text")))))</f>
        <v>Text</v>
      </c>
      <c r="H118" s="195" t="str">
        <f t="shared" ca="1" si="14"/>
        <v xml:space="preserve">Keynote </v>
      </c>
      <c r="I118" s="162" t="str">
        <f t="shared" ca="1" si="17"/>
        <v>Pset_FireSuppressionTerminalTypeCommonReference</v>
      </c>
      <c r="J118" s="167"/>
      <c r="K118" s="147"/>
      <c r="L118" s="148"/>
      <c r="M118" s="143"/>
      <c r="N118" s="144"/>
      <c r="O118" s="155" t="str">
        <f t="shared" ca="1" si="15"/>
        <v xml:space="preserve">Keynote </v>
      </c>
      <c r="P118" s="154" t="str">
        <f t="shared" ca="1" si="16"/>
        <v>Reference ID for this specified type in this project (e.g. type 'A-1'), provided, if there is no classification reference to a recognized classification system used.</v>
      </c>
    </row>
    <row r="119" spans="1:16" ht="36" x14ac:dyDescent="0.25">
      <c r="A119" s="141">
        <f ca="1">IFERROR(IF(OR(B117=B118,AND(B117=0,A118&lt;&gt;A117)),A118,IF(D118="","",A118+MATCH(Common,INDIRECT(ADDRESS(A118+1,5,4,1,sheet_pset)):INDIRECT(ADDRESS(COUNTIF(Pset_1,"&lt;&gt;"),5,4,1,sheet_pset)),0))),"")</f>
        <v>602</v>
      </c>
      <c r="B119" s="141">
        <f t="shared" ca="1" si="9"/>
        <v>0</v>
      </c>
      <c r="C119" s="152" t="str">
        <f t="shared" ca="1" si="10"/>
        <v>&gt;&gt;</v>
      </c>
      <c r="D119" s="153" t="str">
        <f t="shared" ca="1" si="11"/>
        <v>Pset_FireSuppressionTerminalTypeCommon</v>
      </c>
      <c r="E119" s="149" t="str">
        <f t="shared" ca="1" si="12"/>
        <v/>
      </c>
      <c r="F119" s="142" t="str">
        <f t="shared" ca="1" si="13"/>
        <v>Status</v>
      </c>
      <c r="G119" s="196" t="str">
        <f ca="1">IF(A119="","",IF(AND(L119&lt;&gt;"",L119&lt;&gt;0),L119,IF(E119&lt;&gt;"",IF(ISERROR(FIND("Type",F119,1)),I,T),IF(F119="","",IF(sim_data_type=yes,IFERROR(VLOOKUP(F119,F$6:G118,2,FALSE),"Text"),"Text")))))</f>
        <v>Text</v>
      </c>
      <c r="H119" s="195" t="str">
        <f t="shared" ca="1" si="14"/>
        <v/>
      </c>
      <c r="I119" s="162" t="str">
        <f t="shared" ca="1" si="17"/>
        <v>Pset_FireSuppressionTerminalTypeCommonStatus</v>
      </c>
      <c r="J119" s="167"/>
      <c r="K119" s="147"/>
      <c r="L119" s="148"/>
      <c r="M119" s="143"/>
      <c r="N119" s="144"/>
      <c r="O119" s="155" t="str">
        <f t="shared" ca="1" si="15"/>
        <v>--</v>
      </c>
      <c r="P119"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20" spans="1:16" x14ac:dyDescent="0.25">
      <c r="A120" s="141">
        <f ca="1">IFERROR(IF(OR(B118=B119,AND(B118=0,A119&lt;&gt;A118)),A119,IF(D119="","",A119+MATCH(Common,INDIRECT(ADDRESS(A119+1,5,4,1,sheet_pset)):INDIRECT(ADDRESS(COUNTIF(Pset_1,"&lt;&gt;"),5,4,1,sheet_pset)),0))),"")</f>
        <v>624</v>
      </c>
      <c r="B120" s="141">
        <f t="shared" ca="1" si="9"/>
        <v>2</v>
      </c>
      <c r="C120" s="152" t="str">
        <f t="shared" ca="1" si="10"/>
        <v>&gt;&gt;</v>
      </c>
      <c r="D120" s="153" t="str">
        <f t="shared" ca="1" si="11"/>
        <v>Pset_FootingCommon</v>
      </c>
      <c r="E120" s="149" t="str">
        <f t="shared" ca="1" si="12"/>
        <v>PropertySet:</v>
      </c>
      <c r="F120" s="142" t="str">
        <f t="shared" ca="1" si="13"/>
        <v>Pset_FootingCommon</v>
      </c>
      <c r="G120" s="196" t="str">
        <f ca="1">IF(A120="","",IF(AND(L120&lt;&gt;"",L120&lt;&gt;0),L120,IF(E120&lt;&gt;"",IF(ISERROR(FIND("Type",F120,1)),I,T),IF(F120="","",IF(sim_data_type=yes,IFERROR(VLOOKUP(F120,F$6:G119,2,FALSE),"Text"),"Text")))))</f>
        <v>I</v>
      </c>
      <c r="H120" s="195" t="str">
        <f t="shared" ca="1" si="14"/>
        <v>IfcFooting</v>
      </c>
      <c r="I120" s="162" t="str">
        <f t="shared" ca="1" si="17"/>
        <v>Pset_FootingCommonPset_FootingCommon</v>
      </c>
      <c r="J120" s="167"/>
      <c r="K120" s="147"/>
      <c r="L120" s="148"/>
      <c r="M120" s="143"/>
      <c r="N120" s="144"/>
      <c r="O120" s="155" t="str">
        <f t="shared" ca="1" si="15"/>
        <v>--</v>
      </c>
      <c r="P120" s="154" t="str">
        <f t="shared" ca="1" si="16"/>
        <v>Reference ID for this specified type in this project (e.g. type 'A-1').</v>
      </c>
    </row>
    <row r="121" spans="1:16" x14ac:dyDescent="0.25">
      <c r="A121" s="141">
        <f ca="1">IFERROR(IF(OR(B119=B120,AND(B119=0,A120&lt;&gt;A119)),A120,IF(D120="","",A120+MATCH(Common,INDIRECT(ADDRESS(A120+1,5,4,1,sheet_pset)):INDIRECT(ADDRESS(COUNTIF(Pset_1,"&lt;&gt;"),5,4,1,sheet_pset)),0))),"")</f>
        <v>624</v>
      </c>
      <c r="B121" s="141">
        <f t="shared" ca="1" si="9"/>
        <v>1</v>
      </c>
      <c r="C121" s="152" t="str">
        <f t="shared" ca="1" si="10"/>
        <v>&gt;&gt;</v>
      </c>
      <c r="D121" s="153" t="str">
        <f t="shared" ca="1" si="11"/>
        <v>Pset_FootingCommon</v>
      </c>
      <c r="E121" s="149" t="str">
        <f t="shared" ca="1" si="12"/>
        <v/>
      </c>
      <c r="F121" s="142" t="str">
        <f t="shared" ca="1" si="13"/>
        <v>Reference</v>
      </c>
      <c r="G121" s="196" t="str">
        <f ca="1">IF(A121="","",IF(AND(L121&lt;&gt;"",L121&lt;&gt;0),L121,IF(E121&lt;&gt;"",IF(ISERROR(FIND("Type",F121,1)),I,T),IF(F121="","",IF(sim_data_type=yes,IFERROR(VLOOKUP(F121,F$6:G120,2,FALSE),"Text"),"Text")))))</f>
        <v>Text</v>
      </c>
      <c r="H121" s="195" t="str">
        <f t="shared" ca="1" si="14"/>
        <v xml:space="preserve">Keynote </v>
      </c>
      <c r="I121" s="162" t="str">
        <f t="shared" ca="1" si="17"/>
        <v>Pset_FootingCommonReference</v>
      </c>
      <c r="J121" s="167"/>
      <c r="K121" s="147"/>
      <c r="L121" s="148"/>
      <c r="M121" s="143"/>
      <c r="N121" s="144"/>
      <c r="O121" s="155" t="str">
        <f t="shared" ca="1" si="15"/>
        <v xml:space="preserve">Keynote </v>
      </c>
      <c r="P121" s="154" t="str">
        <f t="shared" ca="1" si="16"/>
        <v>Reference ID for this specified type in this project (e.g. type 'A-1').</v>
      </c>
    </row>
    <row r="122" spans="1:16" ht="36" x14ac:dyDescent="0.25">
      <c r="A122" s="141">
        <f ca="1">IFERROR(IF(OR(B120=B121,AND(B120=0,A121&lt;&gt;A120)),A121,IF(D121="","",A121+MATCH(Common,INDIRECT(ADDRESS(A121+1,5,4,1,sheet_pset)):INDIRECT(ADDRESS(COUNTIF(Pset_1,"&lt;&gt;"),5,4,1,sheet_pset)),0))),"")</f>
        <v>625</v>
      </c>
      <c r="B122" s="141">
        <f t="shared" ca="1" si="9"/>
        <v>0</v>
      </c>
      <c r="C122" s="152" t="str">
        <f t="shared" ca="1" si="10"/>
        <v>&gt;&gt;</v>
      </c>
      <c r="D122" s="153" t="str">
        <f t="shared" ca="1" si="11"/>
        <v>Pset_FootingCommon</v>
      </c>
      <c r="E122" s="149" t="str">
        <f t="shared" ca="1" si="12"/>
        <v/>
      </c>
      <c r="F122" s="142" t="str">
        <f t="shared" ca="1" si="13"/>
        <v>Status</v>
      </c>
      <c r="G122" s="196" t="str">
        <f ca="1">IF(A122="","",IF(AND(L122&lt;&gt;"",L122&lt;&gt;0),L122,IF(E122&lt;&gt;"",IF(ISERROR(FIND("Type",F122,1)),I,T),IF(F122="","",IF(sim_data_type=yes,IFERROR(VLOOKUP(F122,F$6:G121,2,FALSE),"Text"),"Text")))))</f>
        <v>Text</v>
      </c>
      <c r="H122" s="195" t="str">
        <f t="shared" ca="1" si="14"/>
        <v/>
      </c>
      <c r="I122" s="162" t="str">
        <f t="shared" ca="1" si="17"/>
        <v>Pset_FootingCommonStatus</v>
      </c>
      <c r="J122" s="167"/>
      <c r="K122" s="147"/>
      <c r="L122" s="148"/>
      <c r="M122" s="143"/>
      <c r="N122" s="144"/>
      <c r="O122" s="155" t="str">
        <f t="shared" ca="1" si="15"/>
        <v>--</v>
      </c>
      <c r="P122"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23" spans="1:16" x14ac:dyDescent="0.25">
      <c r="A123" s="141">
        <f ca="1">IFERROR(IF(OR(B121=B122,AND(B121=0,A122&lt;&gt;A121)),A122,IF(D122="","",A122+MATCH(Common,INDIRECT(ADDRESS(A122+1,5,4,1,sheet_pset)):INDIRECT(ADDRESS(COUNTIF(Pset_1,"&lt;&gt;"),5,4,1,sheet_pset)),0))),"")</f>
        <v>629</v>
      </c>
      <c r="B123" s="141">
        <f t="shared" ca="1" si="9"/>
        <v>7</v>
      </c>
      <c r="C123" s="152" t="str">
        <f t="shared" ca="1" si="10"/>
        <v>&gt;&gt;</v>
      </c>
      <c r="D123" s="153" t="str">
        <f t="shared" ca="1" si="11"/>
        <v>Pset_FurnitureTypeCommon</v>
      </c>
      <c r="E123" s="149" t="str">
        <f t="shared" ca="1" si="12"/>
        <v>PropertySet:</v>
      </c>
      <c r="F123" s="142" t="str">
        <f t="shared" ca="1" si="13"/>
        <v>Pset_FurnitureTypeCommon</v>
      </c>
      <c r="G123" s="196" t="str">
        <f ca="1">IF(A123="","",IF(AND(L123&lt;&gt;"",L123&lt;&gt;0),L123,IF(E123&lt;&gt;"",IF(ISERROR(FIND("Type",F123,1)),I,T),IF(F123="","",IF(sim_data_type=yes,IFERROR(VLOOKUP(F123,F$6:G122,2,FALSE),"Text"),"Text")))))</f>
        <v>T</v>
      </c>
      <c r="H123" s="195" t="str">
        <f t="shared" ca="1" si="14"/>
        <v>IfcFurniture</v>
      </c>
      <c r="I123" s="162" t="str">
        <f t="shared" ca="1" si="17"/>
        <v>Pset_FurnitureTypeCommonPset_FurnitureTypeCommon</v>
      </c>
      <c r="J123" s="167"/>
      <c r="K123" s="147"/>
      <c r="L123" s="148"/>
      <c r="M123" s="143"/>
      <c r="N123" s="144"/>
      <c r="O123" s="155" t="str">
        <f t="shared" ca="1" si="15"/>
        <v>--</v>
      </c>
      <c r="P123" s="154" t="str">
        <f t="shared" ca="1" si="16"/>
        <v>Specific description of this type of furniture.</v>
      </c>
    </row>
    <row r="124" spans="1:16" x14ac:dyDescent="0.25">
      <c r="A124" s="141">
        <f ca="1">IFERROR(IF(OR(B122=B123,AND(B122=0,A123&lt;&gt;A122)),A123,IF(D123="","",A123+MATCH(Common,INDIRECT(ADDRESS(A123+1,5,4,1,sheet_pset)):INDIRECT(ADDRESS(COUNTIF(Pset_1,"&lt;&gt;"),5,4,1,sheet_pset)),0))),"")</f>
        <v>629</v>
      </c>
      <c r="B124" s="141">
        <f t="shared" ca="1" si="9"/>
        <v>6</v>
      </c>
      <c r="C124" s="152" t="str">
        <f t="shared" ca="1" si="10"/>
        <v>&gt;&gt;</v>
      </c>
      <c r="D124" s="153" t="str">
        <f t="shared" ca="1" si="11"/>
        <v>Pset_FurnitureTypeCommon</v>
      </c>
      <c r="E124" s="149" t="str">
        <f t="shared" ca="1" si="12"/>
        <v/>
      </c>
      <c r="F124" s="142" t="str">
        <f t="shared" ca="1" si="13"/>
        <v>Description</v>
      </c>
      <c r="G124" s="196" t="str">
        <f ca="1">IF(A124="","",IF(AND(L124&lt;&gt;"",L124&lt;&gt;0),L124,IF(E124&lt;&gt;"",IF(ISERROR(FIND("Type",F124,1)),I,T),IF(F124="","",IF(sim_data_type=yes,IFERROR(VLOOKUP(F124,F$6:G123,2,FALSE),"Text"),"Text")))))</f>
        <v>Text</v>
      </c>
      <c r="H124" s="195" t="str">
        <f t="shared" ca="1" si="14"/>
        <v/>
      </c>
      <c r="I124" s="162" t="str">
        <f t="shared" ca="1" si="17"/>
        <v>Pset_FurnitureTypeCommonDescription</v>
      </c>
      <c r="J124" s="167"/>
      <c r="K124" s="147"/>
      <c r="L124" s="148"/>
      <c r="M124" s="143"/>
      <c r="N124" s="144"/>
      <c r="O124" s="155" t="str">
        <f t="shared" ca="1" si="15"/>
        <v>--</v>
      </c>
      <c r="P124" s="154" t="str">
        <f t="shared" ca="1" si="16"/>
        <v>Specific description of this type of furniture.</v>
      </c>
    </row>
    <row r="125" spans="1:16" x14ac:dyDescent="0.25">
      <c r="A125" s="141">
        <f ca="1">IFERROR(IF(OR(B123=B124,AND(B123=0,A124&lt;&gt;A123)),A124,IF(D124="","",A124+MATCH(Common,INDIRECT(ADDRESS(A124+1,5,4,1,sheet_pset)):INDIRECT(ADDRESS(COUNTIF(Pset_1,"&lt;&gt;"),5,4,1,sheet_pset)),0))),"")</f>
        <v>630</v>
      </c>
      <c r="B125" s="141">
        <f t="shared" ca="1" si="9"/>
        <v>5</v>
      </c>
      <c r="C125" s="152" t="str">
        <f t="shared" ca="1" si="10"/>
        <v>&gt;&gt;</v>
      </c>
      <c r="D125" s="153" t="str">
        <f t="shared" ca="1" si="11"/>
        <v>Pset_FurnitureTypeCommon</v>
      </c>
      <c r="E125" s="149" t="str">
        <f t="shared" ca="1" si="12"/>
        <v/>
      </c>
      <c r="F125" s="142" t="str">
        <f t="shared" ca="1" si="13"/>
        <v>Style</v>
      </c>
      <c r="G125" s="196" t="str">
        <f ca="1">IF(A125="","",IF(AND(L125&lt;&gt;"",L125&lt;&gt;0),L125,IF(E125&lt;&gt;"",IF(ISERROR(FIND("Type",F125,1)),I,T),IF(F125="","",IF(sim_data_type=yes,IFERROR(VLOOKUP(F125,F$6:G124,2,FALSE),"Text"),"Text")))))</f>
        <v>Text</v>
      </c>
      <c r="H125" s="195" t="str">
        <f t="shared" ca="1" si="14"/>
        <v/>
      </c>
      <c r="I125" s="162" t="str">
        <f t="shared" ca="1" si="17"/>
        <v>Pset_FurnitureTypeCommonStyle</v>
      </c>
      <c r="J125" s="167"/>
      <c r="K125" s="147"/>
      <c r="L125" s="148"/>
      <c r="M125" s="143"/>
      <c r="N125" s="144"/>
      <c r="O125" s="155" t="str">
        <f t="shared" ca="1" si="15"/>
        <v>--</v>
      </c>
      <c r="P125" s="154" t="str">
        <f t="shared" ca="1" si="16"/>
        <v>Description of the furniture style.</v>
      </c>
    </row>
    <row r="126" spans="1:16" ht="36" x14ac:dyDescent="0.25">
      <c r="A126" s="141">
        <f ca="1">IFERROR(IF(OR(B124=B125,AND(B124=0,A125&lt;&gt;A124)),A125,IF(D125="","",A125+MATCH(Common,INDIRECT(ADDRESS(A125+1,5,4,1,sheet_pset)):INDIRECT(ADDRESS(COUNTIF(Pset_1,"&lt;&gt;"),5,4,1,sheet_pset)),0))),"")</f>
        <v>631</v>
      </c>
      <c r="B126" s="141">
        <f t="shared" ca="1" si="9"/>
        <v>4</v>
      </c>
      <c r="C126" s="152" t="str">
        <f t="shared" ca="1" si="10"/>
        <v>&gt;&gt;</v>
      </c>
      <c r="D126" s="153" t="str">
        <f t="shared" ca="1" si="11"/>
        <v>Pset_FurnitureTypeCommon</v>
      </c>
      <c r="E126" s="149" t="str">
        <f t="shared" ca="1" si="12"/>
        <v/>
      </c>
      <c r="F126" s="142" t="str">
        <f t="shared" ca="1" si="13"/>
        <v>NominalHeight</v>
      </c>
      <c r="G126" s="196" t="str">
        <f ca="1">IF(A126="","",IF(AND(L126&lt;&gt;"",L126&lt;&gt;0),L126,IF(E126&lt;&gt;"",IF(ISERROR(FIND("Type",F126,1)),I,T),IF(F126="","",IF(sim_data_type=yes,IFERROR(VLOOKUP(F126,F$6:G125,2,FALSE),"Text"),"Text")))))</f>
        <v>Text</v>
      </c>
      <c r="H126" s="195" t="str">
        <f t="shared" ca="1" si="14"/>
        <v/>
      </c>
      <c r="I126" s="162" t="str">
        <f t="shared" ca="1" si="17"/>
        <v>Pset_FurnitureTypeCommonNominalHeight</v>
      </c>
      <c r="J126" s="167"/>
      <c r="K126" s="147"/>
      <c r="L126" s="148"/>
      <c r="M126" s="143"/>
      <c r="N126" s="144"/>
      <c r="O126" s="155" t="str">
        <f t="shared" ca="1" si="15"/>
        <v>--</v>
      </c>
      <c r="P126" s="154" t="str">
        <f t="shared" ca="1" si="16"/>
        <v>The nominal height of the furniture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v>
      </c>
    </row>
    <row r="127" spans="1:16" ht="36" x14ac:dyDescent="0.25">
      <c r="A127" s="141">
        <f ca="1">IFERROR(IF(OR(B125=B126,AND(B125=0,A126&lt;&gt;A125)),A126,IF(D126="","",A126+MATCH(Common,INDIRECT(ADDRESS(A126+1,5,4,1,sheet_pset)):INDIRECT(ADDRESS(COUNTIF(Pset_1,"&lt;&gt;"),5,4,1,sheet_pset)),0))),"")</f>
        <v>632</v>
      </c>
      <c r="B127" s="141">
        <f t="shared" ca="1" si="9"/>
        <v>3</v>
      </c>
      <c r="C127" s="152" t="str">
        <f t="shared" ca="1" si="10"/>
        <v>&gt;&gt;</v>
      </c>
      <c r="D127" s="153" t="str">
        <f t="shared" ca="1" si="11"/>
        <v>Pset_FurnitureTypeCommon</v>
      </c>
      <c r="E127" s="149" t="str">
        <f t="shared" ca="1" si="12"/>
        <v/>
      </c>
      <c r="F127" s="142" t="str">
        <f t="shared" ca="1" si="13"/>
        <v>NominalLength</v>
      </c>
      <c r="G127" s="196" t="str">
        <f ca="1">IF(A127="","",IF(AND(L127&lt;&gt;"",L127&lt;&gt;0),L127,IF(E127&lt;&gt;"",IF(ISERROR(FIND("Type",F127,1)),I,T),IF(F127="","",IF(sim_data_type=yes,IFERROR(VLOOKUP(F127,F$6:G126,2,FALSE),"Text"),"Text")))))</f>
        <v>Text</v>
      </c>
      <c r="H127" s="195" t="str">
        <f t="shared" ca="1" si="14"/>
        <v/>
      </c>
      <c r="I127" s="162" t="str">
        <f t="shared" ca="1" si="17"/>
        <v>Pset_FurnitureTypeCommonNominalLength</v>
      </c>
      <c r="J127" s="167"/>
      <c r="K127" s="147"/>
      <c r="L127" s="148"/>
      <c r="M127" s="143"/>
      <c r="N127" s="144"/>
      <c r="O127" s="155" t="str">
        <f t="shared" ca="1" si="15"/>
        <v>--</v>
      </c>
      <c r="P127" s="154" t="str">
        <f t="shared" ca="1" si="16"/>
        <v>The nominal length of the furniture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v>
      </c>
    </row>
    <row r="128" spans="1:16" ht="36" x14ac:dyDescent="0.25">
      <c r="A128" s="141">
        <f ca="1">IFERROR(IF(OR(B126=B127,AND(B126=0,A127&lt;&gt;A126)),A127,IF(D127="","",A127+MATCH(Common,INDIRECT(ADDRESS(A127+1,5,4,1,sheet_pset)):INDIRECT(ADDRESS(COUNTIF(Pset_1,"&lt;&gt;"),5,4,1,sheet_pset)),0))),"")</f>
        <v>633</v>
      </c>
      <c r="B128" s="141">
        <f t="shared" ca="1" si="9"/>
        <v>2</v>
      </c>
      <c r="C128" s="152" t="str">
        <f t="shared" ca="1" si="10"/>
        <v>&gt;&gt;</v>
      </c>
      <c r="D128" s="153" t="str">
        <f t="shared" ca="1" si="11"/>
        <v>Pset_FurnitureTypeCommon</v>
      </c>
      <c r="E128" s="149" t="str">
        <f t="shared" ca="1" si="12"/>
        <v/>
      </c>
      <c r="F128" s="142" t="str">
        <f t="shared" ca="1" si="13"/>
        <v>NominalDepth</v>
      </c>
      <c r="G128" s="196" t="str">
        <f ca="1">IF(A128="","",IF(AND(L128&lt;&gt;"",L128&lt;&gt;0),L128,IF(E128&lt;&gt;"",IF(ISERROR(FIND("Type",F128,1)),I,T),IF(F128="","",IF(sim_data_type=yes,IFERROR(VLOOKUP(F128,F$6:G127,2,FALSE),"Text"),"Text")))))</f>
        <v>Text</v>
      </c>
      <c r="H128" s="195" t="str">
        <f t="shared" ca="1" si="14"/>
        <v/>
      </c>
      <c r="I128" s="162" t="str">
        <f t="shared" ca="1" si="17"/>
        <v>Pset_FurnitureTypeCommonNominalDepth</v>
      </c>
      <c r="J128" s="167"/>
      <c r="K128" s="147"/>
      <c r="L128" s="148"/>
      <c r="M128" s="143"/>
      <c r="N128" s="144"/>
      <c r="O128" s="155" t="str">
        <f t="shared" ca="1" si="15"/>
        <v>--</v>
      </c>
      <c r="P128" s="154" t="str">
        <f t="shared" ca="1" si="16"/>
        <v>The nominal depth of the furniture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v>
      </c>
    </row>
    <row r="129" spans="1:16" x14ac:dyDescent="0.25">
      <c r="A129" s="141">
        <f ca="1">IFERROR(IF(OR(B127=B128,AND(B127=0,A128&lt;&gt;A127)),A128,IF(D128="","",A128+MATCH(Common,INDIRECT(ADDRESS(A128+1,5,4,1,sheet_pset)):INDIRECT(ADDRESS(COUNTIF(Pset_1,"&lt;&gt;"),5,4,1,sheet_pset)),0))),"")</f>
        <v>634</v>
      </c>
      <c r="B129" s="141">
        <f t="shared" ca="1" si="9"/>
        <v>1</v>
      </c>
      <c r="C129" s="152" t="str">
        <f t="shared" ca="1" si="10"/>
        <v>&gt;&gt;</v>
      </c>
      <c r="D129" s="153" t="str">
        <f t="shared" ca="1" si="11"/>
        <v>Pset_FurnitureTypeCommon</v>
      </c>
      <c r="E129" s="149" t="str">
        <f t="shared" ca="1" si="12"/>
        <v/>
      </c>
      <c r="F129" s="142" t="str">
        <f t="shared" ca="1" si="13"/>
        <v>MainColor</v>
      </c>
      <c r="G129" s="196" t="str">
        <f ca="1">IF(A129="","",IF(AND(L129&lt;&gt;"",L129&lt;&gt;0),L129,IF(E129&lt;&gt;"",IF(ISERROR(FIND("Type",F129,1)),I,T),IF(F129="","",IF(sim_data_type=yes,IFERROR(VLOOKUP(F129,F$6:G128,2,FALSE),"Text"),"Text")))))</f>
        <v>Text</v>
      </c>
      <c r="H129" s="195" t="str">
        <f t="shared" ca="1" si="14"/>
        <v/>
      </c>
      <c r="I129" s="162" t="str">
        <f t="shared" ca="1" si="17"/>
        <v>Pset_FurnitureTypeCommonMainColor</v>
      </c>
      <c r="J129" s="167"/>
      <c r="K129" s="147"/>
      <c r="L129" s="148"/>
      <c r="M129" s="143"/>
      <c r="N129" s="144"/>
      <c r="O129" s="155" t="str">
        <f t="shared" ca="1" si="15"/>
        <v>--</v>
      </c>
      <c r="P129" s="154" t="str">
        <f t="shared" ca="1" si="16"/>
        <v>The main color of the furniture of this type.</v>
      </c>
    </row>
    <row r="130" spans="1:16" ht="24" x14ac:dyDescent="0.25">
      <c r="A130" s="141">
        <f ca="1">IFERROR(IF(OR(B128=B129,AND(B128=0,A129&lt;&gt;A128)),A129,IF(D129="","",A129+MATCH(Common,INDIRECT(ADDRESS(A129+1,5,4,1,sheet_pset)):INDIRECT(ADDRESS(COUNTIF(Pset_1,"&lt;&gt;"),5,4,1,sheet_pset)),0))),"")</f>
        <v>635</v>
      </c>
      <c r="B130" s="141">
        <f t="shared" ca="1" si="9"/>
        <v>0</v>
      </c>
      <c r="C130" s="152" t="str">
        <f t="shared" ca="1" si="10"/>
        <v>&gt;&gt;</v>
      </c>
      <c r="D130" s="153" t="str">
        <f t="shared" ca="1" si="11"/>
        <v>Pset_FurnitureTypeCommon</v>
      </c>
      <c r="E130" s="149" t="str">
        <f t="shared" ca="1" si="12"/>
        <v/>
      </c>
      <c r="F130" s="142" t="str">
        <f t="shared" ca="1" si="13"/>
        <v>IsBuiltIn</v>
      </c>
      <c r="G130" s="196" t="str">
        <f ca="1">IF(A130="","",IF(AND(L130&lt;&gt;"",L130&lt;&gt;0),L130,IF(E130&lt;&gt;"",IF(ISERROR(FIND("Type",F130,1)),I,T),IF(F130="","",IF(sim_data_type=yes,IFERROR(VLOOKUP(F130,F$6:G129,2,FALSE),"Text"),"Text")))))</f>
        <v>Text</v>
      </c>
      <c r="H130" s="195" t="str">
        <f t="shared" ca="1" si="14"/>
        <v/>
      </c>
      <c r="I130" s="162" t="str">
        <f t="shared" ca="1" si="17"/>
        <v>Pset_FurnitureTypeCommonIsBuiltIn</v>
      </c>
      <c r="J130" s="167"/>
      <c r="K130" s="147"/>
      <c r="L130" s="148"/>
      <c r="M130" s="143"/>
      <c r="N130" s="144"/>
      <c r="O130" s="155" t="str">
        <f t="shared" ca="1" si="15"/>
        <v>--</v>
      </c>
      <c r="P130" s="154" t="str">
        <f t="shared" ca="1" si="16"/>
        <v>Indicates whether the furniture type is intended to be 'built in' i.e. physically attached to a building or facility (= TRUE) or not i.e. Loose and movable (= FALSE).</v>
      </c>
    </row>
    <row r="131" spans="1:16" ht="24" x14ac:dyDescent="0.25">
      <c r="A131" s="141">
        <f ca="1">IFERROR(IF(OR(B129=B130,AND(B129=0,A130&lt;&gt;A129)),A130,IF(D130="","",A130+MATCH(Common,INDIRECT(ADDRESS(A130+1,5,4,1,sheet_pset)):INDIRECT(ADDRESS(COUNTIF(Pset_1,"&lt;&gt;"),5,4,1,sheet_pset)),0))),"")</f>
        <v>738</v>
      </c>
      <c r="B131" s="141">
        <f t="shared" ca="1" si="9"/>
        <v>5</v>
      </c>
      <c r="C131" s="152" t="str">
        <f t="shared" ca="1" si="10"/>
        <v>&gt;&gt;</v>
      </c>
      <c r="D131" s="153" t="str">
        <f t="shared" ca="1" si="11"/>
        <v>Pset_OpeningElementCommon</v>
      </c>
      <c r="E131" s="149" t="str">
        <f t="shared" ca="1" si="12"/>
        <v>PropertySet:</v>
      </c>
      <c r="F131" s="142" t="str">
        <f t="shared" ca="1" si="13"/>
        <v>Pset_OpeningElementCommon</v>
      </c>
      <c r="G131" s="196" t="str">
        <f ca="1">IF(A131="","",IF(AND(L131&lt;&gt;"",L131&lt;&gt;0),L131,IF(E131&lt;&gt;"",IF(ISERROR(FIND("Type",F131,1)),I,T),IF(F131="","",IF(sim_data_type=yes,IFERROR(VLOOKUP(F131,F$6:G130,2,FALSE),"Text"),"Text")))))</f>
        <v>I</v>
      </c>
      <c r="H131" s="195" t="str">
        <f t="shared" ca="1" si="14"/>
        <v>IfcOpeningElement</v>
      </c>
      <c r="I131" s="162" t="str">
        <f t="shared" ca="1" si="17"/>
        <v>Pset_OpeningElementCommonPset_OpeningElementCommon</v>
      </c>
      <c r="J131" s="167"/>
      <c r="K131" s="147"/>
      <c r="L131" s="148"/>
      <c r="M131" s="143"/>
      <c r="N131" s="144"/>
      <c r="O131" s="155" t="str">
        <f t="shared" ca="1" si="15"/>
        <v>--</v>
      </c>
      <c r="P131" s="154" t="str">
        <f t="shared" ca="1" si="16"/>
        <v>Reference ID for this specified type in this project (e.g. type 'A-1'). Used to store the non-classification driven internal construction type.</v>
      </c>
    </row>
    <row r="132" spans="1:16" ht="24" x14ac:dyDescent="0.25">
      <c r="A132" s="141">
        <f ca="1">IFERROR(IF(OR(B130=B131,AND(B130=0,A131&lt;&gt;A130)),A131,IF(D131="","",A131+MATCH(Common,INDIRECT(ADDRESS(A131+1,5,4,1,sheet_pset)):INDIRECT(ADDRESS(COUNTIF(Pset_1,"&lt;&gt;"),5,4,1,sheet_pset)),0))),"")</f>
        <v>738</v>
      </c>
      <c r="B132" s="141">
        <f t="shared" ca="1" si="9"/>
        <v>4</v>
      </c>
      <c r="C132" s="152" t="str">
        <f t="shared" ca="1" si="10"/>
        <v>&gt;&gt;</v>
      </c>
      <c r="D132" s="153" t="str">
        <f t="shared" ca="1" si="11"/>
        <v>Pset_OpeningElementCommon</v>
      </c>
      <c r="E132" s="149" t="str">
        <f t="shared" ca="1" si="12"/>
        <v/>
      </c>
      <c r="F132" s="142" t="str">
        <f t="shared" ca="1" si="13"/>
        <v>Reference</v>
      </c>
      <c r="G132" s="196" t="str">
        <f ca="1">IF(A132="","",IF(AND(L132&lt;&gt;"",L132&lt;&gt;0),L132,IF(E132&lt;&gt;"",IF(ISERROR(FIND("Type",F132,1)),I,T),IF(F132="","",IF(sim_data_type=yes,IFERROR(VLOOKUP(F132,F$6:G131,2,FALSE),"Text"),"Text")))))</f>
        <v>Text</v>
      </c>
      <c r="H132" s="195" t="str">
        <f t="shared" ca="1" si="14"/>
        <v xml:space="preserve">Keynote </v>
      </c>
      <c r="I132" s="162" t="str">
        <f t="shared" ca="1" si="17"/>
        <v>Pset_OpeningElementCommonReference</v>
      </c>
      <c r="J132" s="167"/>
      <c r="K132" s="147"/>
      <c r="L132" s="148"/>
      <c r="M132" s="143"/>
      <c r="N132" s="144"/>
      <c r="O132" s="155" t="str">
        <f t="shared" ca="1" si="15"/>
        <v xml:space="preserve">Keynote </v>
      </c>
      <c r="P132" s="154" t="str">
        <f t="shared" ca="1" si="16"/>
        <v>Reference ID for this specified type in this project (e.g. type 'A-1'). Used to store the non-classification driven internal construction type.</v>
      </c>
    </row>
    <row r="133" spans="1:16" ht="36" x14ac:dyDescent="0.25">
      <c r="A133" s="141">
        <f ca="1">IFERROR(IF(OR(B131=B132,AND(B131=0,A132&lt;&gt;A131)),A132,IF(D132="","",A132+MATCH(Common,INDIRECT(ADDRESS(A132+1,5,4,1,sheet_pset)):INDIRECT(ADDRESS(COUNTIF(Pset_1,"&lt;&gt;"),5,4,1,sheet_pset)),0))),"")</f>
        <v>739</v>
      </c>
      <c r="B133" s="141">
        <f t="shared" ca="1" si="9"/>
        <v>3</v>
      </c>
      <c r="C133" s="152" t="str">
        <f t="shared" ca="1" si="10"/>
        <v>&gt;&gt;</v>
      </c>
      <c r="D133" s="153" t="str">
        <f t="shared" ca="1" si="11"/>
        <v>Pset_OpeningElementCommon</v>
      </c>
      <c r="E133" s="149" t="str">
        <f t="shared" ca="1" si="12"/>
        <v/>
      </c>
      <c r="F133" s="142" t="str">
        <f t="shared" ca="1" si="13"/>
        <v>Status</v>
      </c>
      <c r="G133" s="196" t="str">
        <f ca="1">IF(A133="","",IF(AND(L133&lt;&gt;"",L133&lt;&gt;0),L133,IF(E133&lt;&gt;"",IF(ISERROR(FIND("Type",F133,1)),I,T),IF(F133="","",IF(sim_data_type=yes,IFERROR(VLOOKUP(F133,F$6:G132,2,FALSE),"Text"),"Text")))))</f>
        <v>Text</v>
      </c>
      <c r="H133" s="195" t="str">
        <f t="shared" ca="1" si="14"/>
        <v/>
      </c>
      <c r="I133" s="162" t="str">
        <f t="shared" ca="1" si="17"/>
        <v>Pset_OpeningElementCommonStatus</v>
      </c>
      <c r="J133" s="167"/>
      <c r="K133" s="147"/>
      <c r="L133" s="148"/>
      <c r="M133" s="143"/>
      <c r="N133" s="144"/>
      <c r="O133" s="155" t="str">
        <f t="shared" ca="1" si="15"/>
        <v>--</v>
      </c>
      <c r="P133"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34" spans="1:16" x14ac:dyDescent="0.25">
      <c r="A134" s="141">
        <f ca="1">IFERROR(IF(OR(B132=B133,AND(B132=0,A133&lt;&gt;A132)),A133,IF(D133="","",A133+MATCH(Common,INDIRECT(ADDRESS(A133+1,5,4,1,sheet_pset)):INDIRECT(ADDRESS(COUNTIF(Pset_1,"&lt;&gt;"),5,4,1,sheet_pset)),0))),"")</f>
        <v>740</v>
      </c>
      <c r="B134" s="141">
        <f t="shared" ca="1" si="9"/>
        <v>2</v>
      </c>
      <c r="C134" s="152" t="str">
        <f t="shared" ca="1" si="10"/>
        <v>&gt;&gt;</v>
      </c>
      <c r="D134" s="153" t="str">
        <f t="shared" ca="1" si="11"/>
        <v>Pset_OpeningElementCommon</v>
      </c>
      <c r="E134" s="149" t="str">
        <f t="shared" ca="1" si="12"/>
        <v/>
      </c>
      <c r="F134" s="142" t="str">
        <f t="shared" ca="1" si="13"/>
        <v>Purpose</v>
      </c>
      <c r="G134" s="196" t="str">
        <f ca="1">IF(A134="","",IF(AND(L134&lt;&gt;"",L134&lt;&gt;0),L134,IF(E134&lt;&gt;"",IF(ISERROR(FIND("Type",F134,1)),I,T),IF(F134="","",IF(sim_data_type=yes,IFERROR(VLOOKUP(F134,F$6:G133,2,FALSE),"Text"),"Text")))))</f>
        <v>Text</v>
      </c>
      <c r="H134" s="195" t="str">
        <f t="shared" ca="1" si="14"/>
        <v/>
      </c>
      <c r="I134" s="162" t="str">
        <f t="shared" ca="1" si="17"/>
        <v>Pset_OpeningElementCommonPurpose</v>
      </c>
      <c r="J134" s="167"/>
      <c r="K134" s="147"/>
      <c r="L134" s="148"/>
      <c r="M134" s="143"/>
      <c r="N134" s="144"/>
      <c r="O134" s="155" t="str">
        <f t="shared" ca="1" si="15"/>
        <v>--</v>
      </c>
      <c r="P134" s="154" t="str">
        <f t="shared" ca="1" si="16"/>
        <v>Indication of the purpose for that opening, e.g. 'ventilation', 'access', etc.</v>
      </c>
    </row>
    <row r="135" spans="1:16" ht="24" x14ac:dyDescent="0.25">
      <c r="A135" s="141">
        <f ca="1">IFERROR(IF(OR(B133=B134,AND(B133=0,A134&lt;&gt;A133)),A134,IF(D134="","",A134+MATCH(Common,INDIRECT(ADDRESS(A134+1,5,4,1,sheet_pset)):INDIRECT(ADDRESS(COUNTIF(Pset_1,"&lt;&gt;"),5,4,1,sheet_pset)),0))),"")</f>
        <v>741</v>
      </c>
      <c r="B135" s="141">
        <f t="shared" ref="B135:B198" ca="1" si="18">IF(A135&lt;&gt;"",IF(B134=0,COUNTIF(Pset_2,D135)+IF(com_pset=yes,-1,0),IF(AND(K135&lt;&gt;"",K135&lt;&gt;0),B134,B134-1)),"")</f>
        <v>1</v>
      </c>
      <c r="C135" s="152" t="str">
        <f t="shared" ref="C135:C198" ca="1" si="19">IF(D135&lt;&gt;"",HYPERLINK(CONCATENATE(link4x0,IFERROR(VLOOKUP(D135,Pset_2,2,FALSE),""),link_Pset,LOWER(D135),".htm"),"&gt;&gt;"),"")</f>
        <v>&gt;&gt;</v>
      </c>
      <c r="D135" s="153" t="str">
        <f t="shared" ref="D135:D198" ca="1" si="20">IF(A135="","",IFERROR(CELL("contents",INDIRECT(ADDRESS(A135,3,4,1,sheet_pset))),""))</f>
        <v>Pset_OpeningElementCommon</v>
      </c>
      <c r="E135" s="149" t="str">
        <f t="shared" ref="E135:E198" ca="1" si="21">IF(B134=0,pset_head,"")</f>
        <v/>
      </c>
      <c r="F135" s="142" t="str">
        <f t="shared" ref="F135:F198" ca="1" si="22">IF(OR(A135=""),"",IF(AND(K135&lt;&gt;"",K135&lt;&gt;0),K135,IF(E135&lt;&gt;"",D135,IFERROR(CELL("contents",INDIRECT(ADDRESS(A135,6,4,1,sheet_pset))),""))))</f>
        <v>FireExit</v>
      </c>
      <c r="G135" s="196" t="str">
        <f ca="1">IF(A135="","",IF(AND(L135&lt;&gt;"",L135&lt;&gt;0),L135,IF(E135&lt;&gt;"",IF(ISERROR(FIND("Type",F135,1)),I,T),IF(F135="","",IF(sim_data_type=yes,IFERROR(VLOOKUP(F135,F$6:G134,2,FALSE),"Text"),"Text")))))</f>
        <v>Text</v>
      </c>
      <c r="H135" s="195" t="str">
        <f t="shared" ref="H135:H198" ca="1" si="23">IF(E135&lt;&gt;"",IFERROR(CELL("contents",INDIRECT(ADDRESS(A135,2,1,1,sheet_pset))),"???"),IF(OR(F135=M135,F135=N135,F135=O135),"",IF(AND(M135&lt;&gt;"",M135&lt;&gt;0),M135,IF(AND(N135&lt;&gt;"",N135&lt;&gt;0),N135,IF(AND(O135&lt;&gt;"",O135&lt;&gt;0),IF(O135&lt;&gt;n.a.,O135,""),"")))))</f>
        <v/>
      </c>
      <c r="I135" s="162" t="str">
        <f t="shared" ca="1" si="17"/>
        <v>Pset_OpeningElementCommonFireExit</v>
      </c>
      <c r="J135" s="167"/>
      <c r="K135" s="147"/>
      <c r="L135" s="148"/>
      <c r="M135" s="143"/>
      <c r="N135" s="144"/>
      <c r="O135" s="155">
        <f t="shared" ref="O135:O198" ca="1" si="24">IF(D135="","",IFERROR(VLOOKUP(I135,Param_DRS,4,FALSE),IF(Param_DRS_eo=yes,IFERROR(VLOOKUP(F135,Param_DRS_1,2,FALSE),n.a.),"")))</f>
        <v>0</v>
      </c>
      <c r="P135" s="154" t="str">
        <f t="shared" ref="P135:P198" ca="1" si="25">IF(A135="","",IFERROR(CELL("contents",INDIRECT(ADDRESS(A135,7,4,1,sheet_pset))),""))</f>
        <v>Indication whether this object is designed to serve as an exit in the case of fire (TRUE) or not (FALSE). Here whether the space (in case of e.g., a corridor) is designed to serve as an exit space, e.g., for fire escape purposes.</v>
      </c>
    </row>
    <row r="136" spans="1:16" ht="24" x14ac:dyDescent="0.25">
      <c r="A136" s="141">
        <f ca="1">IFERROR(IF(OR(B134=B135,AND(B134=0,A135&lt;&gt;A134)),A135,IF(D135="","",A135+MATCH(Common,INDIRECT(ADDRESS(A135+1,5,4,1,sheet_pset)):INDIRECT(ADDRESS(COUNTIF(Pset_1,"&lt;&gt;"),5,4,1,sheet_pset)),0))),"")</f>
        <v>742</v>
      </c>
      <c r="B136" s="141">
        <f t="shared" ca="1" si="18"/>
        <v>0</v>
      </c>
      <c r="C136" s="152" t="str">
        <f t="shared" ca="1" si="19"/>
        <v>&gt;&gt;</v>
      </c>
      <c r="D136" s="153" t="str">
        <f t="shared" ca="1" si="20"/>
        <v>Pset_OpeningElementCommon</v>
      </c>
      <c r="E136" s="149" t="str">
        <f t="shared" ca="1" si="21"/>
        <v/>
      </c>
      <c r="F136" s="142" t="str">
        <f t="shared" ca="1" si="22"/>
        <v>ProtectedOpening</v>
      </c>
      <c r="G136" s="196" t="str">
        <f ca="1">IF(A136="","",IF(AND(L136&lt;&gt;"",L136&lt;&gt;0),L136,IF(E136&lt;&gt;"",IF(ISERROR(FIND("Type",F136,1)),I,T),IF(F136="","",IF(sim_data_type=yes,IFERROR(VLOOKUP(F136,F$6:G135,2,FALSE),"Text"),"Text")))))</f>
        <v>Text</v>
      </c>
      <c r="H136" s="195" t="str">
        <f t="shared" ca="1" si="23"/>
        <v/>
      </c>
      <c r="I136" s="162" t="str">
        <f t="shared" ref="I136:I199" ca="1" si="26">IF(D136&lt;&gt;"",CONCATENATE(D136,F136),"")</f>
        <v>Pset_OpeningElementCommonProtectedOpening</v>
      </c>
      <c r="J136" s="167"/>
      <c r="K136" s="147"/>
      <c r="L136" s="148"/>
      <c r="M136" s="143"/>
      <c r="N136" s="144"/>
      <c r="O136" s="155" t="str">
        <f t="shared" ca="1" si="24"/>
        <v>--</v>
      </c>
      <c r="P136" s="154" t="str">
        <f t="shared" ca="1" si="25"/>
        <v>Indication whether the opening is considered to be protected under fire safety considerations. If (TRUE) it counts as a protected opening under the applicable building code, (FALSE) otherwise.</v>
      </c>
    </row>
    <row r="137" spans="1:16" ht="24" x14ac:dyDescent="0.25">
      <c r="A137" s="141">
        <f ca="1">IFERROR(IF(OR(B135=B136,AND(B135=0,A136&lt;&gt;A135)),A136,IF(D136="","",A136+MATCH(Common,INDIRECT(ADDRESS(A136+1,5,4,1,sheet_pset)):INDIRECT(ADDRESS(COUNTIF(Pset_1,"&lt;&gt;"),5,4,1,sheet_pset)),0))),"")</f>
        <v>744</v>
      </c>
      <c r="B137" s="141">
        <f t="shared" ca="1" si="18"/>
        <v>3</v>
      </c>
      <c r="C137" s="152" t="str">
        <f t="shared" ca="1" si="19"/>
        <v>&gt;&gt;</v>
      </c>
      <c r="D137" s="153" t="str">
        <f t="shared" ca="1" si="20"/>
        <v>Pset_OutletTypeCommon</v>
      </c>
      <c r="E137" s="149" t="str">
        <f t="shared" ca="1" si="21"/>
        <v>PropertySet:</v>
      </c>
      <c r="F137" s="142" t="str">
        <f t="shared" ca="1" si="22"/>
        <v>Pset_OutletTypeCommon</v>
      </c>
      <c r="G137" s="196" t="str">
        <f ca="1">IF(A137="","",IF(AND(L137&lt;&gt;"",L137&lt;&gt;0),L137,IF(E137&lt;&gt;"",IF(ISERROR(FIND("Type",F137,1)),I,T),IF(F137="","",IF(sim_data_type=yes,IFERROR(VLOOKUP(F137,F$6:G136,2,FALSE),"Text"),"Text")))))</f>
        <v>T</v>
      </c>
      <c r="H137" s="195" t="str">
        <f t="shared" ca="1" si="23"/>
        <v>IfcOutlet</v>
      </c>
      <c r="I137" s="162" t="str">
        <f t="shared" ca="1" si="26"/>
        <v>Pset_OutletTypeCommonPset_OutletTypeCommon</v>
      </c>
      <c r="J137" s="167"/>
      <c r="K137" s="147"/>
      <c r="L137" s="148"/>
      <c r="M137" s="143"/>
      <c r="N137" s="144"/>
      <c r="O137" s="155" t="str">
        <f t="shared" ca="1" si="24"/>
        <v>--</v>
      </c>
      <c r="P137" s="154" t="str">
        <f t="shared" ca="1" si="25"/>
        <v>Reference ID for this specified type in this project (e.g. type 'A-1'), provided, if there is no classification reference to a recognized classification system used.</v>
      </c>
    </row>
    <row r="138" spans="1:16" ht="24" x14ac:dyDescent="0.25">
      <c r="A138" s="141">
        <f ca="1">IFERROR(IF(OR(B136=B137,AND(B136=0,A137&lt;&gt;A136)),A137,IF(D137="","",A137+MATCH(Common,INDIRECT(ADDRESS(A137+1,5,4,1,sheet_pset)):INDIRECT(ADDRESS(COUNTIF(Pset_1,"&lt;&gt;"),5,4,1,sheet_pset)),0))),"")</f>
        <v>744</v>
      </c>
      <c r="B138" s="141">
        <f t="shared" ca="1" si="18"/>
        <v>2</v>
      </c>
      <c r="C138" s="152" t="str">
        <f t="shared" ca="1" si="19"/>
        <v>&gt;&gt;</v>
      </c>
      <c r="D138" s="153" t="str">
        <f t="shared" ca="1" si="20"/>
        <v>Pset_OutletTypeCommon</v>
      </c>
      <c r="E138" s="149" t="str">
        <f t="shared" ca="1" si="21"/>
        <v/>
      </c>
      <c r="F138" s="142" t="str">
        <f t="shared" ca="1" si="22"/>
        <v>Reference</v>
      </c>
      <c r="G138" s="196" t="str">
        <f ca="1">IF(A138="","",IF(AND(L138&lt;&gt;"",L138&lt;&gt;0),L138,IF(E138&lt;&gt;"",IF(ISERROR(FIND("Type",F138,1)),I,T),IF(F138="","",IF(sim_data_type=yes,IFERROR(VLOOKUP(F138,F$6:G137,2,FALSE),"Text"),"Text")))))</f>
        <v>Text</v>
      </c>
      <c r="H138" s="195" t="str">
        <f t="shared" ca="1" si="23"/>
        <v xml:space="preserve">Keynote </v>
      </c>
      <c r="I138" s="162" t="str">
        <f t="shared" ca="1" si="26"/>
        <v>Pset_OutletTypeCommonReference</v>
      </c>
      <c r="J138" s="167"/>
      <c r="K138" s="147"/>
      <c r="L138" s="148"/>
      <c r="M138" s="143"/>
      <c r="N138" s="144"/>
      <c r="O138" s="155" t="str">
        <f t="shared" ca="1" si="24"/>
        <v xml:space="preserve">Keynote </v>
      </c>
      <c r="P138" s="154" t="str">
        <f t="shared" ca="1" si="25"/>
        <v>Reference ID for this specified type in this project (e.g. type 'A-1'), provided, if there is no classification reference to a recognized classification system used.</v>
      </c>
    </row>
    <row r="139" spans="1:16" ht="36" x14ac:dyDescent="0.25">
      <c r="A139" s="141">
        <f ca="1">IFERROR(IF(OR(B137=B138,AND(B137=0,A138&lt;&gt;A137)),A138,IF(D138="","",A138+MATCH(Common,INDIRECT(ADDRESS(A138+1,5,4,1,sheet_pset)):INDIRECT(ADDRESS(COUNTIF(Pset_1,"&lt;&gt;"),5,4,1,sheet_pset)),0))),"")</f>
        <v>745</v>
      </c>
      <c r="B139" s="141">
        <f t="shared" ca="1" si="18"/>
        <v>1</v>
      </c>
      <c r="C139" s="152" t="str">
        <f t="shared" ca="1" si="19"/>
        <v>&gt;&gt;</v>
      </c>
      <c r="D139" s="153" t="str">
        <f t="shared" ca="1" si="20"/>
        <v>Pset_OutletTypeCommon</v>
      </c>
      <c r="E139" s="149" t="str">
        <f t="shared" ca="1" si="21"/>
        <v/>
      </c>
      <c r="F139" s="142" t="str">
        <f t="shared" ca="1" si="22"/>
        <v>Status</v>
      </c>
      <c r="G139" s="196" t="str">
        <f ca="1">IF(A139="","",IF(AND(L139&lt;&gt;"",L139&lt;&gt;0),L139,IF(E139&lt;&gt;"",IF(ISERROR(FIND("Type",F139,1)),I,T),IF(F139="","",IF(sim_data_type=yes,IFERROR(VLOOKUP(F139,F$6:G138,2,FALSE),"Text"),"Text")))))</f>
        <v>Text</v>
      </c>
      <c r="H139" s="195" t="str">
        <f t="shared" ca="1" si="23"/>
        <v/>
      </c>
      <c r="I139" s="162" t="str">
        <f t="shared" ca="1" si="26"/>
        <v>Pset_OutletTypeCommonStatus</v>
      </c>
      <c r="J139" s="167"/>
      <c r="K139" s="147"/>
      <c r="L139" s="148"/>
      <c r="M139" s="143"/>
      <c r="N139" s="144"/>
      <c r="O139" s="155" t="str">
        <f t="shared" ca="1" si="24"/>
        <v>--</v>
      </c>
      <c r="P139"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40" spans="1:16" ht="24" x14ac:dyDescent="0.25">
      <c r="A140" s="141">
        <f ca="1">IFERROR(IF(OR(B138=B139,AND(B138=0,A139&lt;&gt;A138)),A139,IF(D139="","",A139+MATCH(Common,INDIRECT(ADDRESS(A139+1,5,4,1,sheet_pset)):INDIRECT(ADDRESS(COUNTIF(Pset_1,"&lt;&gt;"),5,4,1,sheet_pset)),0))),"")</f>
        <v>746</v>
      </c>
      <c r="B140" s="141">
        <f t="shared" ca="1" si="18"/>
        <v>0</v>
      </c>
      <c r="C140" s="152" t="str">
        <f t="shared" ca="1" si="19"/>
        <v>&gt;&gt;</v>
      </c>
      <c r="D140" s="153" t="str">
        <f t="shared" ca="1" si="20"/>
        <v>Pset_OutletTypeCommon</v>
      </c>
      <c r="E140" s="149" t="str">
        <f t="shared" ca="1" si="21"/>
        <v/>
      </c>
      <c r="F140" s="142" t="str">
        <f t="shared" ca="1" si="22"/>
        <v>IsPluggableOutlet</v>
      </c>
      <c r="G140" s="196" t="str">
        <f ca="1">IF(A140="","",IF(AND(L140&lt;&gt;"",L140&lt;&gt;0),L140,IF(E140&lt;&gt;"",IF(ISERROR(FIND("Type",F140,1)),I,T),IF(F140="","",IF(sim_data_type=yes,IFERROR(VLOOKUP(F140,F$6:G139,2,FALSE),"Text"),"Text")))))</f>
        <v>Text</v>
      </c>
      <c r="H140" s="195" t="str">
        <f t="shared" ca="1" si="23"/>
        <v/>
      </c>
      <c r="I140" s="162" t="str">
        <f t="shared" ca="1" si="26"/>
        <v>Pset_OutletTypeCommonIsPluggableOutlet</v>
      </c>
      <c r="J140" s="167"/>
      <c r="K140" s="147"/>
      <c r="L140" s="148"/>
      <c r="M140" s="143"/>
      <c r="N140" s="144"/>
      <c r="O140" s="155" t="str">
        <f t="shared" ca="1" si="24"/>
        <v>--</v>
      </c>
      <c r="P140" s="154" t="str">
        <f t="shared" ca="1" si="25"/>
        <v>Indication of whether the outlet accepts a loose plug connection (= TRUE) or whether it is directly connected (= FALSE) or whether the form of connection has not yet been determined (= UNKNOWN).</v>
      </c>
    </row>
    <row r="141" spans="1:16" x14ac:dyDescent="0.25">
      <c r="A141" s="141">
        <f ca="1">IFERROR(IF(OR(B139=B140,AND(B139=0,A140&lt;&gt;A139)),A140,IF(D140="","",A140+MATCH(Common,INDIRECT(ADDRESS(A140+1,5,4,1,sheet_pset)):INDIRECT(ADDRESS(COUNTIF(Pset_1,"&lt;&gt;"),5,4,1,sheet_pset)),0))),"")</f>
        <v>749</v>
      </c>
      <c r="B141" s="141">
        <f t="shared" ca="1" si="18"/>
        <v>2</v>
      </c>
      <c r="C141" s="152" t="str">
        <f t="shared" ca="1" si="19"/>
        <v>&gt;&gt;</v>
      </c>
      <c r="D141" s="153" t="str">
        <f t="shared" ca="1" si="20"/>
        <v>Pset_PileCommon</v>
      </c>
      <c r="E141" s="149" t="str">
        <f t="shared" ca="1" si="21"/>
        <v>PropertySet:</v>
      </c>
      <c r="F141" s="142" t="str">
        <f t="shared" ca="1" si="22"/>
        <v>Pset_PileCommon</v>
      </c>
      <c r="G141" s="196" t="str">
        <f ca="1">IF(A141="","",IF(AND(L141&lt;&gt;"",L141&lt;&gt;0),L141,IF(E141&lt;&gt;"",IF(ISERROR(FIND("Type",F141,1)),I,T),IF(F141="","",IF(sim_data_type=yes,IFERROR(VLOOKUP(F141,F$6:G140,2,FALSE),"Text"),"Text")))))</f>
        <v>I</v>
      </c>
      <c r="H141" s="195" t="str">
        <f t="shared" ca="1" si="23"/>
        <v>IfcPile</v>
      </c>
      <c r="I141" s="162" t="str">
        <f t="shared" ca="1" si="26"/>
        <v>Pset_PileCommonPset_PileCommon</v>
      </c>
      <c r="J141" s="167"/>
      <c r="K141" s="147"/>
      <c r="L141" s="148"/>
      <c r="M141" s="143"/>
      <c r="N141" s="144"/>
      <c r="O141" s="155" t="str">
        <f t="shared" ca="1" si="24"/>
        <v>--</v>
      </c>
      <c r="P141" s="154" t="str">
        <f t="shared" ca="1" si="25"/>
        <v>Reference ID for this specified type in this project (e.g. type 'A-1').</v>
      </c>
    </row>
    <row r="142" spans="1:16" x14ac:dyDescent="0.25">
      <c r="A142" s="141">
        <f ca="1">IFERROR(IF(OR(B140=B141,AND(B140=0,A141&lt;&gt;A140)),A141,IF(D141="","",A141+MATCH(Common,INDIRECT(ADDRESS(A141+1,5,4,1,sheet_pset)):INDIRECT(ADDRESS(COUNTIF(Pset_1,"&lt;&gt;"),5,4,1,sheet_pset)),0))),"")</f>
        <v>749</v>
      </c>
      <c r="B142" s="141">
        <f t="shared" ca="1" si="18"/>
        <v>1</v>
      </c>
      <c r="C142" s="152" t="str">
        <f t="shared" ca="1" si="19"/>
        <v>&gt;&gt;</v>
      </c>
      <c r="D142" s="153" t="str">
        <f t="shared" ca="1" si="20"/>
        <v>Pset_PileCommon</v>
      </c>
      <c r="E142" s="149" t="str">
        <f t="shared" ca="1" si="21"/>
        <v/>
      </c>
      <c r="F142" s="142" t="str">
        <f t="shared" ca="1" si="22"/>
        <v>Reference</v>
      </c>
      <c r="G142" s="196" t="str">
        <f ca="1">IF(A142="","",IF(AND(L142&lt;&gt;"",L142&lt;&gt;0),L142,IF(E142&lt;&gt;"",IF(ISERROR(FIND("Type",F142,1)),I,T),IF(F142="","",IF(sim_data_type=yes,IFERROR(VLOOKUP(F142,F$6:G141,2,FALSE),"Text"),"Text")))))</f>
        <v>Text</v>
      </c>
      <c r="H142" s="195" t="str">
        <f t="shared" ca="1" si="23"/>
        <v xml:space="preserve">Keynote </v>
      </c>
      <c r="I142" s="162" t="str">
        <f t="shared" ca="1" si="26"/>
        <v>Pset_PileCommonReference</v>
      </c>
      <c r="J142" s="167"/>
      <c r="K142" s="147"/>
      <c r="L142" s="148"/>
      <c r="M142" s="143"/>
      <c r="N142" s="144"/>
      <c r="O142" s="155" t="str">
        <f t="shared" ca="1" si="24"/>
        <v xml:space="preserve">Keynote </v>
      </c>
      <c r="P142" s="154" t="str">
        <f t="shared" ca="1" si="25"/>
        <v>Reference ID for this specified type in this project (e.g. type 'A-1').</v>
      </c>
    </row>
    <row r="143" spans="1:16" ht="36" x14ac:dyDescent="0.25">
      <c r="A143" s="141">
        <f ca="1">IFERROR(IF(OR(B141=B142,AND(B141=0,A142&lt;&gt;A141)),A142,IF(D142="","",A142+MATCH(Common,INDIRECT(ADDRESS(A142+1,5,4,1,sheet_pset)):INDIRECT(ADDRESS(COUNTIF(Pset_1,"&lt;&gt;"),5,4,1,sheet_pset)),0))),"")</f>
        <v>750</v>
      </c>
      <c r="B143" s="141">
        <f t="shared" ca="1" si="18"/>
        <v>0</v>
      </c>
      <c r="C143" s="152" t="str">
        <f t="shared" ca="1" si="19"/>
        <v>&gt;&gt;</v>
      </c>
      <c r="D143" s="153" t="str">
        <f t="shared" ca="1" si="20"/>
        <v>Pset_PileCommon</v>
      </c>
      <c r="E143" s="149" t="str">
        <f t="shared" ca="1" si="21"/>
        <v/>
      </c>
      <c r="F143" s="142" t="str">
        <f t="shared" ca="1" si="22"/>
        <v>Status</v>
      </c>
      <c r="G143" s="196" t="str">
        <f ca="1">IF(A143="","",IF(AND(L143&lt;&gt;"",L143&lt;&gt;0),L143,IF(E143&lt;&gt;"",IF(ISERROR(FIND("Type",F143,1)),I,T),IF(F143="","",IF(sim_data_type=yes,IFERROR(VLOOKUP(F143,F$6:G142,2,FALSE),"Text"),"Text")))))</f>
        <v>Text</v>
      </c>
      <c r="H143" s="195" t="str">
        <f t="shared" ca="1" si="23"/>
        <v/>
      </c>
      <c r="I143" s="162" t="str">
        <f t="shared" ca="1" si="26"/>
        <v>Pset_PileCommonStatus</v>
      </c>
      <c r="J143" s="167"/>
      <c r="K143" s="147"/>
      <c r="L143" s="148"/>
      <c r="M143" s="143"/>
      <c r="N143" s="144"/>
      <c r="O143" s="155" t="str">
        <f t="shared" ca="1" si="24"/>
        <v>--</v>
      </c>
      <c r="P143"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44" spans="1:16" x14ac:dyDescent="0.25">
      <c r="A144" s="141">
        <f ca="1">IFERROR(IF(OR(B142=B143,AND(B142=0,A143&lt;&gt;A142)),A143,IF(D143="","",A143+MATCH(Common,INDIRECT(ADDRESS(A143+1,5,4,1,sheet_pset)):INDIRECT(ADDRESS(COUNTIF(Pset_1,"&lt;&gt;"),5,4,1,sheet_pset)),0))),"")</f>
        <v>754</v>
      </c>
      <c r="B144" s="141">
        <f t="shared" ca="1" si="18"/>
        <v>6</v>
      </c>
      <c r="C144" s="152" t="str">
        <f t="shared" ca="1" si="19"/>
        <v>&gt;&gt;</v>
      </c>
      <c r="D144" s="153" t="str">
        <f t="shared" ca="1" si="20"/>
        <v>Pset_PipeFittingTypeCommon</v>
      </c>
      <c r="E144" s="149" t="str">
        <f t="shared" ca="1" si="21"/>
        <v>PropertySet:</v>
      </c>
      <c r="F144" s="142" t="str">
        <f t="shared" ca="1" si="22"/>
        <v>Pset_PipeFittingTypeCommon</v>
      </c>
      <c r="G144" s="196" t="str">
        <f ca="1">IF(A144="","",IF(AND(L144&lt;&gt;"",L144&lt;&gt;0),L144,IF(E144&lt;&gt;"",IF(ISERROR(FIND("Type",F144,1)),I,T),IF(F144="","",IF(sim_data_type=yes,IFERROR(VLOOKUP(F144,F$6:G143,2,FALSE),"Text"),"Text")))))</f>
        <v>T</v>
      </c>
      <c r="H144" s="195" t="str">
        <f t="shared" ca="1" si="23"/>
        <v>IfcPipeFitting</v>
      </c>
      <c r="I144" s="162" t="str">
        <f t="shared" ca="1" si="26"/>
        <v>Pset_PipeFittingTypeCommonPset_PipeFittingTypeCommon</v>
      </c>
      <c r="J144" s="167"/>
      <c r="K144" s="147"/>
      <c r="L144" s="148"/>
      <c r="M144" s="143"/>
      <c r="N144" s="144"/>
      <c r="O144" s="155" t="str">
        <f t="shared" ca="1" si="24"/>
        <v>--</v>
      </c>
      <c r="P144" s="154" t="str">
        <f t="shared" ca="1" si="25"/>
        <v>Reference ID for this specified type in this project (e.g. type 'A-1').</v>
      </c>
    </row>
    <row r="145" spans="1:16" x14ac:dyDescent="0.25">
      <c r="A145" s="141">
        <f ca="1">IFERROR(IF(OR(B143=B144,AND(B143=0,A144&lt;&gt;A143)),A144,IF(D144="","",A144+MATCH(Common,INDIRECT(ADDRESS(A144+1,5,4,1,sheet_pset)):INDIRECT(ADDRESS(COUNTIF(Pset_1,"&lt;&gt;"),5,4,1,sheet_pset)),0))),"")</f>
        <v>754</v>
      </c>
      <c r="B145" s="141">
        <f t="shared" ca="1" si="18"/>
        <v>5</v>
      </c>
      <c r="C145" s="152" t="str">
        <f t="shared" ca="1" si="19"/>
        <v>&gt;&gt;</v>
      </c>
      <c r="D145" s="153" t="str">
        <f t="shared" ca="1" si="20"/>
        <v>Pset_PipeFittingTypeCommon</v>
      </c>
      <c r="E145" s="149" t="str">
        <f t="shared" ca="1" si="21"/>
        <v/>
      </c>
      <c r="F145" s="142" t="str">
        <f t="shared" ca="1" si="22"/>
        <v>Reference</v>
      </c>
      <c r="G145" s="196" t="str">
        <f ca="1">IF(A145="","",IF(AND(L145&lt;&gt;"",L145&lt;&gt;0),L145,IF(E145&lt;&gt;"",IF(ISERROR(FIND("Type",F145,1)),I,T),IF(F145="","",IF(sim_data_type=yes,IFERROR(VLOOKUP(F145,F$6:G144,2,FALSE),"Text"),"Text")))))</f>
        <v>Text</v>
      </c>
      <c r="H145" s="195" t="str">
        <f t="shared" ca="1" si="23"/>
        <v xml:space="preserve">Keynote </v>
      </c>
      <c r="I145" s="162" t="str">
        <f t="shared" ca="1" si="26"/>
        <v>Pset_PipeFittingTypeCommonReference</v>
      </c>
      <c r="J145" s="167"/>
      <c r="K145" s="147"/>
      <c r="L145" s="148"/>
      <c r="M145" s="143"/>
      <c r="N145" s="144"/>
      <c r="O145" s="155" t="str">
        <f t="shared" ca="1" si="24"/>
        <v xml:space="preserve">Keynote </v>
      </c>
      <c r="P145" s="154" t="str">
        <f t="shared" ca="1" si="25"/>
        <v>Reference ID for this specified type in this project (e.g. type 'A-1').</v>
      </c>
    </row>
    <row r="146" spans="1:16" ht="36" x14ac:dyDescent="0.25">
      <c r="A146" s="141">
        <f ca="1">IFERROR(IF(OR(B144=B145,AND(B144=0,A145&lt;&gt;A144)),A145,IF(D145="","",A145+MATCH(Common,INDIRECT(ADDRESS(A145+1,5,4,1,sheet_pset)):INDIRECT(ADDRESS(COUNTIF(Pset_1,"&lt;&gt;"),5,4,1,sheet_pset)),0))),"")</f>
        <v>755</v>
      </c>
      <c r="B146" s="141">
        <f t="shared" ca="1" si="18"/>
        <v>4</v>
      </c>
      <c r="C146" s="152" t="str">
        <f t="shared" ca="1" si="19"/>
        <v>&gt;&gt;</v>
      </c>
      <c r="D146" s="153" t="str">
        <f t="shared" ca="1" si="20"/>
        <v>Pset_PipeFittingTypeCommon</v>
      </c>
      <c r="E146" s="149" t="str">
        <f t="shared" ca="1" si="21"/>
        <v/>
      </c>
      <c r="F146" s="142" t="str">
        <f t="shared" ca="1" si="22"/>
        <v>Status</v>
      </c>
      <c r="G146" s="196" t="str">
        <f ca="1">IF(A146="","",IF(AND(L146&lt;&gt;"",L146&lt;&gt;0),L146,IF(E146&lt;&gt;"",IF(ISERROR(FIND("Type",F146,1)),I,T),IF(F146="","",IF(sim_data_type=yes,IFERROR(VLOOKUP(F146,F$6:G145,2,FALSE),"Text"),"Text")))))</f>
        <v>Text</v>
      </c>
      <c r="H146" s="195" t="str">
        <f t="shared" ca="1" si="23"/>
        <v/>
      </c>
      <c r="I146" s="162" t="str">
        <f t="shared" ca="1" si="26"/>
        <v>Pset_PipeFittingTypeCommonStatus</v>
      </c>
      <c r="J146" s="167"/>
      <c r="K146" s="147"/>
      <c r="L146" s="148"/>
      <c r="M146" s="143"/>
      <c r="N146" s="144"/>
      <c r="O146" s="155" t="str">
        <f t="shared" ca="1" si="24"/>
        <v>--</v>
      </c>
      <c r="P146"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47" spans="1:16" x14ac:dyDescent="0.25">
      <c r="A147" s="141">
        <f ca="1">IFERROR(IF(OR(B145=B146,AND(B145=0,A146&lt;&gt;A145)),A146,IF(D146="","",A146+MATCH(Common,INDIRECT(ADDRESS(A146+1,5,4,1,sheet_pset)):INDIRECT(ADDRESS(COUNTIF(Pset_1,"&lt;&gt;"),5,4,1,sheet_pset)),0))),"")</f>
        <v>756</v>
      </c>
      <c r="B147" s="141">
        <f t="shared" ca="1" si="18"/>
        <v>3</v>
      </c>
      <c r="C147" s="152" t="str">
        <f t="shared" ca="1" si="19"/>
        <v>&gt;&gt;</v>
      </c>
      <c r="D147" s="153" t="str">
        <f t="shared" ca="1" si="20"/>
        <v>Pset_PipeFittingTypeCommon</v>
      </c>
      <c r="E147" s="149" t="str">
        <f t="shared" ca="1" si="21"/>
        <v/>
      </c>
      <c r="F147" s="142" t="str">
        <f t="shared" ca="1" si="22"/>
        <v>PressureClass</v>
      </c>
      <c r="G147" s="196" t="str">
        <f ca="1">IF(A147="","",IF(AND(L147&lt;&gt;"",L147&lt;&gt;0),L147,IF(E147&lt;&gt;"",IF(ISERROR(FIND("Type",F147,1)),I,T),IF(F147="","",IF(sim_data_type=yes,IFERROR(VLOOKUP(F147,F$6:G146,2,FALSE),"Text"),"Text")))))</f>
        <v>Text</v>
      </c>
      <c r="H147" s="195" t="str">
        <f t="shared" ca="1" si="23"/>
        <v/>
      </c>
      <c r="I147" s="162" t="str">
        <f t="shared" ca="1" si="26"/>
        <v>Pset_PipeFittingTypeCommonPressureClass</v>
      </c>
      <c r="J147" s="167"/>
      <c r="K147" s="147"/>
      <c r="L147" s="148"/>
      <c r="M147" s="143"/>
      <c r="N147" s="144"/>
      <c r="O147" s="155" t="str">
        <f t="shared" ca="1" si="24"/>
        <v>--</v>
      </c>
      <c r="P147" s="154" t="str">
        <f t="shared" ca="1" si="25"/>
        <v>The test or rated pressure classification of the fitting.</v>
      </c>
    </row>
    <row r="148" spans="1:16" x14ac:dyDescent="0.25">
      <c r="A148" s="141">
        <f ca="1">IFERROR(IF(OR(B146=B147,AND(B146=0,A147&lt;&gt;A146)),A147,IF(D147="","",A147+MATCH(Common,INDIRECT(ADDRESS(A147+1,5,4,1,sheet_pset)):INDIRECT(ADDRESS(COUNTIF(Pset_1,"&lt;&gt;"),5,4,1,sheet_pset)),0))),"")</f>
        <v>757</v>
      </c>
      <c r="B148" s="141">
        <f t="shared" ca="1" si="18"/>
        <v>2</v>
      </c>
      <c r="C148" s="152" t="str">
        <f t="shared" ca="1" si="19"/>
        <v>&gt;&gt;</v>
      </c>
      <c r="D148" s="153" t="str">
        <f t="shared" ca="1" si="20"/>
        <v>Pset_PipeFittingTypeCommon</v>
      </c>
      <c r="E148" s="149" t="str">
        <f t="shared" ca="1" si="21"/>
        <v/>
      </c>
      <c r="F148" s="142" t="str">
        <f t="shared" ca="1" si="22"/>
        <v>PressureRange</v>
      </c>
      <c r="G148" s="196" t="str">
        <f ca="1">IF(A148="","",IF(AND(L148&lt;&gt;"",L148&lt;&gt;0),L148,IF(E148&lt;&gt;"",IF(ISERROR(FIND("Type",F148,1)),I,T),IF(F148="","",IF(sim_data_type=yes,IFERROR(VLOOKUP(F148,F$6:G147,2,FALSE),"Text"),"Text")))))</f>
        <v>Text</v>
      </c>
      <c r="H148" s="195" t="str">
        <f t="shared" ca="1" si="23"/>
        <v/>
      </c>
      <c r="I148" s="162" t="str">
        <f t="shared" ca="1" si="26"/>
        <v>Pset_PipeFittingTypeCommonPressureRange</v>
      </c>
      <c r="J148" s="167"/>
      <c r="K148" s="147"/>
      <c r="L148" s="148"/>
      <c r="M148" s="143"/>
      <c r="N148" s="144"/>
      <c r="O148" s="155" t="str">
        <f t="shared" ca="1" si="24"/>
        <v>--</v>
      </c>
      <c r="P148" s="154" t="str">
        <f t="shared" ca="1" si="25"/>
        <v>Allowable maximum and minimum working pressure (relative to ambient pressure).</v>
      </c>
    </row>
    <row r="149" spans="1:16" x14ac:dyDescent="0.25">
      <c r="A149" s="141">
        <f ca="1">IFERROR(IF(OR(B147=B148,AND(B147=0,A148&lt;&gt;A147)),A148,IF(D148="","",A148+MATCH(Common,INDIRECT(ADDRESS(A148+1,5,4,1,sheet_pset)):INDIRECT(ADDRESS(COUNTIF(Pset_1,"&lt;&gt;"),5,4,1,sheet_pset)),0))),"")</f>
        <v>758</v>
      </c>
      <c r="B149" s="141">
        <f t="shared" ca="1" si="18"/>
        <v>1</v>
      </c>
      <c r="C149" s="152" t="str">
        <f t="shared" ca="1" si="19"/>
        <v>&gt;&gt;</v>
      </c>
      <c r="D149" s="153" t="str">
        <f t="shared" ca="1" si="20"/>
        <v>Pset_PipeFittingTypeCommon</v>
      </c>
      <c r="E149" s="149" t="str">
        <f t="shared" ca="1" si="21"/>
        <v/>
      </c>
      <c r="F149" s="142" t="str">
        <f t="shared" ca="1" si="22"/>
        <v>TemperatureRange</v>
      </c>
      <c r="G149" s="196" t="str">
        <f ca="1">IF(A149="","",IF(AND(L149&lt;&gt;"",L149&lt;&gt;0),L149,IF(E149&lt;&gt;"",IF(ISERROR(FIND("Type",F149,1)),I,T),IF(F149="","",IF(sim_data_type=yes,IFERROR(VLOOKUP(F149,F$6:G148,2,FALSE),"Text"),"Text")))))</f>
        <v>Text</v>
      </c>
      <c r="H149" s="195" t="str">
        <f t="shared" ca="1" si="23"/>
        <v/>
      </c>
      <c r="I149" s="162" t="str">
        <f t="shared" ca="1" si="26"/>
        <v>Pset_PipeFittingTypeCommonTemperatureRange</v>
      </c>
      <c r="J149" s="167"/>
      <c r="K149" s="147"/>
      <c r="L149" s="148"/>
      <c r="M149" s="143"/>
      <c r="N149" s="144"/>
      <c r="O149" s="155" t="str">
        <f t="shared" ca="1" si="24"/>
        <v>--</v>
      </c>
      <c r="P149" s="154" t="str">
        <f t="shared" ca="1" si="25"/>
        <v>Allowable maximum and minimum temperature.</v>
      </c>
    </row>
    <row r="150" spans="1:16" x14ac:dyDescent="0.25">
      <c r="A150" s="141">
        <f ca="1">IFERROR(IF(OR(B148=B149,AND(B148=0,A149&lt;&gt;A148)),A149,IF(D149="","",A149+MATCH(Common,INDIRECT(ADDRESS(A149+1,5,4,1,sheet_pset)):INDIRECT(ADDRESS(COUNTIF(Pset_1,"&lt;&gt;"),5,4,1,sheet_pset)),0))),"")</f>
        <v>759</v>
      </c>
      <c r="B150" s="141">
        <f t="shared" ca="1" si="18"/>
        <v>0</v>
      </c>
      <c r="C150" s="152" t="str">
        <f t="shared" ca="1" si="19"/>
        <v>&gt;&gt;</v>
      </c>
      <c r="D150" s="153" t="str">
        <f t="shared" ca="1" si="20"/>
        <v>Pset_PipeFittingTypeCommon</v>
      </c>
      <c r="E150" s="149" t="str">
        <f t="shared" ca="1" si="21"/>
        <v/>
      </c>
      <c r="F150" s="142" t="str">
        <f t="shared" ca="1" si="22"/>
        <v>FittingLossFactor</v>
      </c>
      <c r="G150" s="196" t="str">
        <f ca="1">IF(A150="","",IF(AND(L150&lt;&gt;"",L150&lt;&gt;0),L150,IF(E150&lt;&gt;"",IF(ISERROR(FIND("Type",F150,1)),I,T),IF(F150="","",IF(sim_data_type=yes,IFERROR(VLOOKUP(F150,F$6:G149,2,FALSE),"Text"),"Text")))))</f>
        <v>Text</v>
      </c>
      <c r="H150" s="195" t="str">
        <f t="shared" ca="1" si="23"/>
        <v/>
      </c>
      <c r="I150" s="162" t="str">
        <f t="shared" ca="1" si="26"/>
        <v>Pset_PipeFittingTypeCommonFittingLossFactor</v>
      </c>
      <c r="J150" s="167"/>
      <c r="K150" s="147"/>
      <c r="L150" s="148"/>
      <c r="M150" s="143"/>
      <c r="N150" s="144"/>
      <c r="O150" s="155" t="str">
        <f t="shared" ca="1" si="24"/>
        <v>--</v>
      </c>
      <c r="P150" s="154" t="str">
        <f t="shared" ca="1" si="25"/>
        <v>A factor that determines the pressure loss due to friction through the fitting.</v>
      </c>
    </row>
    <row r="151" spans="1:16" x14ac:dyDescent="0.25">
      <c r="A151" s="141">
        <f ca="1">IFERROR(IF(OR(B149=B150,AND(B149=0,A150&lt;&gt;A149)),A150,IF(D150="","",A150+MATCH(Common,INDIRECT(ADDRESS(A150+1,5,4,1,sheet_pset)):INDIRECT(ADDRESS(COUNTIF(Pset_1,"&lt;&gt;"),5,4,1,sheet_pset)),0))),"")</f>
        <v>766</v>
      </c>
      <c r="B151" s="141">
        <f t="shared" ca="1" si="18"/>
        <v>8</v>
      </c>
      <c r="C151" s="152" t="str">
        <f t="shared" ca="1" si="19"/>
        <v>&gt;&gt;</v>
      </c>
      <c r="D151" s="153" t="str">
        <f t="shared" ca="1" si="20"/>
        <v>Pset_PipeSegmentTypeCommon</v>
      </c>
      <c r="E151" s="149" t="str">
        <f t="shared" ca="1" si="21"/>
        <v>PropertySet:</v>
      </c>
      <c r="F151" s="142" t="str">
        <f t="shared" ca="1" si="22"/>
        <v>Pset_PipeSegmentTypeCommon</v>
      </c>
      <c r="G151" s="196" t="str">
        <f ca="1">IF(A151="","",IF(AND(L151&lt;&gt;"",L151&lt;&gt;0),L151,IF(E151&lt;&gt;"",IF(ISERROR(FIND("Type",F151,1)),I,T),IF(F151="","",IF(sim_data_type=yes,IFERROR(VLOOKUP(F151,F$6:G150,2,FALSE),"Text"),"Text")))))</f>
        <v>T</v>
      </c>
      <c r="H151" s="195" t="str">
        <f t="shared" ca="1" si="23"/>
        <v>IfcPipeSegment</v>
      </c>
      <c r="I151" s="162" t="str">
        <f t="shared" ca="1" si="26"/>
        <v>Pset_PipeSegmentTypeCommonPset_PipeSegmentTypeCommon</v>
      </c>
      <c r="J151" s="167"/>
      <c r="K151" s="147"/>
      <c r="L151" s="148"/>
      <c r="M151" s="143"/>
      <c r="N151" s="144"/>
      <c r="O151" s="155" t="str">
        <f t="shared" ca="1" si="24"/>
        <v>--</v>
      </c>
      <c r="P151" s="154" t="str">
        <f t="shared" ca="1" si="25"/>
        <v>Reference ID for this specified type in this project (e.g. type 'A-1').</v>
      </c>
    </row>
    <row r="152" spans="1:16" x14ac:dyDescent="0.25">
      <c r="A152" s="141">
        <f ca="1">IFERROR(IF(OR(B150=B151,AND(B150=0,A151&lt;&gt;A150)),A151,IF(D151="","",A151+MATCH(Common,INDIRECT(ADDRESS(A151+1,5,4,1,sheet_pset)):INDIRECT(ADDRESS(COUNTIF(Pset_1,"&lt;&gt;"),5,4,1,sheet_pset)),0))),"")</f>
        <v>766</v>
      </c>
      <c r="B152" s="141">
        <f t="shared" ca="1" si="18"/>
        <v>7</v>
      </c>
      <c r="C152" s="152" t="str">
        <f t="shared" ca="1" si="19"/>
        <v>&gt;&gt;</v>
      </c>
      <c r="D152" s="153" t="str">
        <f t="shared" ca="1" si="20"/>
        <v>Pset_PipeSegmentTypeCommon</v>
      </c>
      <c r="E152" s="149" t="str">
        <f t="shared" ca="1" si="21"/>
        <v/>
      </c>
      <c r="F152" s="142" t="str">
        <f t="shared" ca="1" si="22"/>
        <v>Reference</v>
      </c>
      <c r="G152" s="196" t="str">
        <f ca="1">IF(A152="","",IF(AND(L152&lt;&gt;"",L152&lt;&gt;0),L152,IF(E152&lt;&gt;"",IF(ISERROR(FIND("Type",F152,1)),I,T),IF(F152="","",IF(sim_data_type=yes,IFERROR(VLOOKUP(F152,F$6:G151,2,FALSE),"Text"),"Text")))))</f>
        <v>Text</v>
      </c>
      <c r="H152" s="195" t="str">
        <f t="shared" ca="1" si="23"/>
        <v xml:space="preserve">Keynote </v>
      </c>
      <c r="I152" s="162" t="str">
        <f t="shared" ca="1" si="26"/>
        <v>Pset_PipeSegmentTypeCommonReference</v>
      </c>
      <c r="J152" s="167"/>
      <c r="K152" s="147"/>
      <c r="L152" s="148"/>
      <c r="M152" s="143"/>
      <c r="N152" s="144"/>
      <c r="O152" s="155" t="str">
        <f t="shared" ca="1" si="24"/>
        <v xml:space="preserve">Keynote </v>
      </c>
      <c r="P152" s="154" t="str">
        <f t="shared" ca="1" si="25"/>
        <v>Reference ID for this specified type in this project (e.g. type 'A-1').</v>
      </c>
    </row>
    <row r="153" spans="1:16" ht="36" x14ac:dyDescent="0.25">
      <c r="A153" s="141">
        <f ca="1">IFERROR(IF(OR(B151=B152,AND(B151=0,A152&lt;&gt;A151)),A152,IF(D152="","",A152+MATCH(Common,INDIRECT(ADDRESS(A152+1,5,4,1,sheet_pset)):INDIRECT(ADDRESS(COUNTIF(Pset_1,"&lt;&gt;"),5,4,1,sheet_pset)),0))),"")</f>
        <v>767</v>
      </c>
      <c r="B153" s="141">
        <f t="shared" ca="1" si="18"/>
        <v>6</v>
      </c>
      <c r="C153" s="152" t="str">
        <f t="shared" ca="1" si="19"/>
        <v>&gt;&gt;</v>
      </c>
      <c r="D153" s="153" t="str">
        <f t="shared" ca="1" si="20"/>
        <v>Pset_PipeSegmentTypeCommon</v>
      </c>
      <c r="E153" s="149" t="str">
        <f t="shared" ca="1" si="21"/>
        <v/>
      </c>
      <c r="F153" s="142" t="str">
        <f t="shared" ca="1" si="22"/>
        <v>Status</v>
      </c>
      <c r="G153" s="196" t="str">
        <f ca="1">IF(A153="","",IF(AND(L153&lt;&gt;"",L153&lt;&gt;0),L153,IF(E153&lt;&gt;"",IF(ISERROR(FIND("Type",F153,1)),I,T),IF(F153="","",IF(sim_data_type=yes,IFERROR(VLOOKUP(F153,F$6:G152,2,FALSE),"Text"),"Text")))))</f>
        <v>Text</v>
      </c>
      <c r="H153" s="195" t="str">
        <f t="shared" ca="1" si="23"/>
        <v/>
      </c>
      <c r="I153" s="162" t="str">
        <f t="shared" ca="1" si="26"/>
        <v>Pset_PipeSegmentTypeCommonStatus</v>
      </c>
      <c r="J153" s="167"/>
      <c r="K153" s="147"/>
      <c r="L153" s="148"/>
      <c r="M153" s="143"/>
      <c r="N153" s="144"/>
      <c r="O153" s="155" t="str">
        <f t="shared" ca="1" si="24"/>
        <v>--</v>
      </c>
      <c r="P153"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54" spans="1:16" x14ac:dyDescent="0.25">
      <c r="A154" s="141">
        <f ca="1">IFERROR(IF(OR(B152=B153,AND(B152=0,A153&lt;&gt;A152)),A153,IF(D153="","",A153+MATCH(Common,INDIRECT(ADDRESS(A153+1,5,4,1,sheet_pset)):INDIRECT(ADDRESS(COUNTIF(Pset_1,"&lt;&gt;"),5,4,1,sheet_pset)),0))),"")</f>
        <v>768</v>
      </c>
      <c r="B154" s="141">
        <f t="shared" ca="1" si="18"/>
        <v>5</v>
      </c>
      <c r="C154" s="152" t="str">
        <f t="shared" ca="1" si="19"/>
        <v>&gt;&gt;</v>
      </c>
      <c r="D154" s="153" t="str">
        <f t="shared" ca="1" si="20"/>
        <v>Pset_PipeSegmentTypeCommon</v>
      </c>
      <c r="E154" s="149" t="str">
        <f t="shared" ca="1" si="21"/>
        <v/>
      </c>
      <c r="F154" s="142" t="str">
        <f t="shared" ca="1" si="22"/>
        <v>WorkingPressure</v>
      </c>
      <c r="G154" s="196" t="str">
        <f ca="1">IF(A154="","",IF(AND(L154&lt;&gt;"",L154&lt;&gt;0),L154,IF(E154&lt;&gt;"",IF(ISERROR(FIND("Type",F154,1)),I,T),IF(F154="","",IF(sim_data_type=yes,IFERROR(VLOOKUP(F154,F$6:G153,2,FALSE),"Text"),"Text")))))</f>
        <v>Text</v>
      </c>
      <c r="H154" s="195" t="str">
        <f t="shared" ca="1" si="23"/>
        <v/>
      </c>
      <c r="I154" s="162" t="str">
        <f t="shared" ca="1" si="26"/>
        <v>Pset_PipeSegmentTypeCommonWorkingPressure</v>
      </c>
      <c r="J154" s="167"/>
      <c r="K154" s="147"/>
      <c r="L154" s="148"/>
      <c r="M154" s="143"/>
      <c r="N154" s="144"/>
      <c r="O154" s="155" t="str">
        <f t="shared" ca="1" si="24"/>
        <v>--</v>
      </c>
      <c r="P154" s="154" t="str">
        <f t="shared" ca="1" si="25"/>
        <v>Working pressure.</v>
      </c>
    </row>
    <row r="155" spans="1:16" x14ac:dyDescent="0.25">
      <c r="A155" s="141">
        <f ca="1">IFERROR(IF(OR(B153=B154,AND(B153=0,A154&lt;&gt;A153)),A154,IF(D154="","",A154+MATCH(Common,INDIRECT(ADDRESS(A154+1,5,4,1,sheet_pset)):INDIRECT(ADDRESS(COUNTIF(Pset_1,"&lt;&gt;"),5,4,1,sheet_pset)),0))),"")</f>
        <v>769</v>
      </c>
      <c r="B155" s="141">
        <f t="shared" ca="1" si="18"/>
        <v>4</v>
      </c>
      <c r="C155" s="152" t="str">
        <f t="shared" ca="1" si="19"/>
        <v>&gt;&gt;</v>
      </c>
      <c r="D155" s="153" t="str">
        <f t="shared" ca="1" si="20"/>
        <v>Pset_PipeSegmentTypeCommon</v>
      </c>
      <c r="E155" s="149" t="str">
        <f t="shared" ca="1" si="21"/>
        <v/>
      </c>
      <c r="F155" s="142" t="str">
        <f t="shared" ca="1" si="22"/>
        <v>PressureRange</v>
      </c>
      <c r="G155" s="196" t="str">
        <f ca="1">IF(A155="","",IF(AND(L155&lt;&gt;"",L155&lt;&gt;0),L155,IF(E155&lt;&gt;"",IF(ISERROR(FIND("Type",F155,1)),I,T),IF(F155="","",IF(sim_data_type=yes,IFERROR(VLOOKUP(F155,F$6:G154,2,FALSE),"Text"),"Text")))))</f>
        <v>Text</v>
      </c>
      <c r="H155" s="195" t="str">
        <f t="shared" ca="1" si="23"/>
        <v/>
      </c>
      <c r="I155" s="162" t="str">
        <f t="shared" ca="1" si="26"/>
        <v>Pset_PipeSegmentTypeCommonPressureRange</v>
      </c>
      <c r="J155" s="167"/>
      <c r="K155" s="147"/>
      <c r="L155" s="148"/>
      <c r="M155" s="143"/>
      <c r="N155" s="144"/>
      <c r="O155" s="155" t="str">
        <f t="shared" ca="1" si="24"/>
        <v>--</v>
      </c>
      <c r="P155" s="154" t="str">
        <f t="shared" ca="1" si="25"/>
        <v>Allowable maximum and minimum working pressure (relative to ambient pressure).</v>
      </c>
    </row>
    <row r="156" spans="1:16" x14ac:dyDescent="0.25">
      <c r="A156" s="141">
        <f ca="1">IFERROR(IF(OR(B154=B155,AND(B154=0,A155&lt;&gt;A154)),A155,IF(D155="","",A155+MATCH(Common,INDIRECT(ADDRESS(A155+1,5,4,1,sheet_pset)):INDIRECT(ADDRESS(COUNTIF(Pset_1,"&lt;&gt;"),5,4,1,sheet_pset)),0))),"")</f>
        <v>770</v>
      </c>
      <c r="B156" s="141">
        <f t="shared" ca="1" si="18"/>
        <v>3</v>
      </c>
      <c r="C156" s="152" t="str">
        <f t="shared" ca="1" si="19"/>
        <v>&gt;&gt;</v>
      </c>
      <c r="D156" s="153" t="str">
        <f t="shared" ca="1" si="20"/>
        <v>Pset_PipeSegmentTypeCommon</v>
      </c>
      <c r="E156" s="149" t="str">
        <f t="shared" ca="1" si="21"/>
        <v/>
      </c>
      <c r="F156" s="142" t="str">
        <f t="shared" ca="1" si="22"/>
        <v>TemperatureRange</v>
      </c>
      <c r="G156" s="196" t="str">
        <f ca="1">IF(A156="","",IF(AND(L156&lt;&gt;"",L156&lt;&gt;0),L156,IF(E156&lt;&gt;"",IF(ISERROR(FIND("Type",F156,1)),I,T),IF(F156="","",IF(sim_data_type=yes,IFERROR(VLOOKUP(F156,F$6:G155,2,FALSE),"Text"),"Text")))))</f>
        <v>Text</v>
      </c>
      <c r="H156" s="195" t="str">
        <f t="shared" ca="1" si="23"/>
        <v/>
      </c>
      <c r="I156" s="162" t="str">
        <f t="shared" ca="1" si="26"/>
        <v>Pset_PipeSegmentTypeCommonTemperatureRange</v>
      </c>
      <c r="J156" s="167"/>
      <c r="K156" s="147"/>
      <c r="L156" s="148"/>
      <c r="M156" s="143"/>
      <c r="N156" s="144"/>
      <c r="O156" s="155" t="str">
        <f t="shared" ca="1" si="24"/>
        <v>--</v>
      </c>
      <c r="P156" s="154" t="str">
        <f t="shared" ca="1" si="25"/>
        <v>Allowable maximum and minimum temperature.</v>
      </c>
    </row>
    <row r="157" spans="1:16" x14ac:dyDescent="0.25">
      <c r="A157" s="141">
        <f ca="1">IFERROR(IF(OR(B155=B156,AND(B155=0,A156&lt;&gt;A155)),A156,IF(D156="","",A156+MATCH(Common,INDIRECT(ADDRESS(A156+1,5,4,1,sheet_pset)):INDIRECT(ADDRESS(COUNTIF(Pset_1,"&lt;&gt;"),5,4,1,sheet_pset)),0))),"")</f>
        <v>771</v>
      </c>
      <c r="B157" s="141">
        <f t="shared" ca="1" si="18"/>
        <v>2</v>
      </c>
      <c r="C157" s="152" t="str">
        <f t="shared" ca="1" si="19"/>
        <v>&gt;&gt;</v>
      </c>
      <c r="D157" s="153" t="str">
        <f t="shared" ca="1" si="20"/>
        <v>Pset_PipeSegmentTypeCommon</v>
      </c>
      <c r="E157" s="149" t="str">
        <f t="shared" ca="1" si="21"/>
        <v/>
      </c>
      <c r="F157" s="142" t="str">
        <f t="shared" ca="1" si="22"/>
        <v>NominalDiameter</v>
      </c>
      <c r="G157" s="196" t="str">
        <f ca="1">IF(A157="","",IF(AND(L157&lt;&gt;"",L157&lt;&gt;0),L157,IF(E157&lt;&gt;"",IF(ISERROR(FIND("Type",F157,1)),I,T),IF(F157="","",IF(sim_data_type=yes,IFERROR(VLOOKUP(F157,F$6:G156,2,FALSE),"Text"),"Text")))))</f>
        <v>Text</v>
      </c>
      <c r="H157" s="195" t="str">
        <f t="shared" ca="1" si="23"/>
        <v>c1_diameter_nominaal</v>
      </c>
      <c r="I157" s="162" t="str">
        <f t="shared" ca="1" si="26"/>
        <v>Pset_PipeSegmentTypeCommonNominalDiameter</v>
      </c>
      <c r="J157" s="167"/>
      <c r="K157" s="147"/>
      <c r="L157" s="148"/>
      <c r="M157" s="143"/>
      <c r="N157" s="144"/>
      <c r="O157" s="155" t="str">
        <f t="shared" ca="1" si="24"/>
        <v>c1_diameter_nominaal</v>
      </c>
      <c r="P157" s="154" t="str">
        <f t="shared" ca="1" si="25"/>
        <v>The nominal diameter of the pipe segment.</v>
      </c>
    </row>
    <row r="158" spans="1:16" x14ac:dyDescent="0.25">
      <c r="A158" s="141">
        <f ca="1">IFERROR(IF(OR(B156=B157,AND(B156=0,A157&lt;&gt;A156)),A157,IF(D157="","",A157+MATCH(Common,INDIRECT(ADDRESS(A157+1,5,4,1,sheet_pset)):INDIRECT(ADDRESS(COUNTIF(Pset_1,"&lt;&gt;"),5,4,1,sheet_pset)),0))),"")</f>
        <v>772</v>
      </c>
      <c r="B158" s="141">
        <f t="shared" ca="1" si="18"/>
        <v>1</v>
      </c>
      <c r="C158" s="152" t="str">
        <f t="shared" ca="1" si="19"/>
        <v>&gt;&gt;</v>
      </c>
      <c r="D158" s="153" t="str">
        <f t="shared" ca="1" si="20"/>
        <v>Pset_PipeSegmentTypeCommon</v>
      </c>
      <c r="E158" s="149" t="str">
        <f t="shared" ca="1" si="21"/>
        <v/>
      </c>
      <c r="F158" s="142" t="str">
        <f t="shared" ca="1" si="22"/>
        <v>InnerDiameter</v>
      </c>
      <c r="G158" s="196" t="str">
        <f ca="1">IF(A158="","",IF(AND(L158&lt;&gt;"",L158&lt;&gt;0),L158,IF(E158&lt;&gt;"",IF(ISERROR(FIND("Type",F158,1)),I,T),IF(F158="","",IF(sim_data_type=yes,IFERROR(VLOOKUP(F158,F$6:G157,2,FALSE),"Text"),"Text")))))</f>
        <v>Text</v>
      </c>
      <c r="H158" s="195" t="str">
        <f t="shared" ca="1" si="23"/>
        <v>c1_diameter_binnen</v>
      </c>
      <c r="I158" s="162" t="str">
        <f t="shared" ca="1" si="26"/>
        <v>Pset_PipeSegmentTypeCommonInnerDiameter</v>
      </c>
      <c r="J158" s="167"/>
      <c r="K158" s="147"/>
      <c r="L158" s="148"/>
      <c r="M158" s="143"/>
      <c r="N158" s="144"/>
      <c r="O158" s="155" t="str">
        <f t="shared" ca="1" si="24"/>
        <v>c1_diameter_binnen</v>
      </c>
      <c r="P158" s="154" t="str">
        <f t="shared" ca="1" si="25"/>
        <v>The actual inner diameter of the pipe.</v>
      </c>
    </row>
    <row r="159" spans="1:16" x14ac:dyDescent="0.25">
      <c r="A159" s="141">
        <f ca="1">IFERROR(IF(OR(B157=B158,AND(B157=0,A158&lt;&gt;A157)),A158,IF(D158="","",A158+MATCH(Common,INDIRECT(ADDRESS(A158+1,5,4,1,sheet_pset)):INDIRECT(ADDRESS(COUNTIF(Pset_1,"&lt;&gt;"),5,4,1,sheet_pset)),0))),"")</f>
        <v>773</v>
      </c>
      <c r="B159" s="141">
        <f t="shared" ca="1" si="18"/>
        <v>0</v>
      </c>
      <c r="C159" s="152" t="str">
        <f t="shared" ca="1" si="19"/>
        <v>&gt;&gt;</v>
      </c>
      <c r="D159" s="153" t="str">
        <f t="shared" ca="1" si="20"/>
        <v>Pset_PipeSegmentTypeCommon</v>
      </c>
      <c r="E159" s="149" t="str">
        <f t="shared" ca="1" si="21"/>
        <v/>
      </c>
      <c r="F159" s="142" t="str">
        <f t="shared" ca="1" si="22"/>
        <v>OuterDiameter</v>
      </c>
      <c r="G159" s="196" t="str">
        <f ca="1">IF(A159="","",IF(AND(L159&lt;&gt;"",L159&lt;&gt;0),L159,IF(E159&lt;&gt;"",IF(ISERROR(FIND("Type",F159,1)),I,T),IF(F159="","",IF(sim_data_type=yes,IFERROR(VLOOKUP(F159,F$6:G158,2,FALSE),"Text"),"Text")))))</f>
        <v>Text</v>
      </c>
      <c r="H159" s="195" t="str">
        <f t="shared" ca="1" si="23"/>
        <v>c1_diameter_buiten</v>
      </c>
      <c r="I159" s="162" t="str">
        <f t="shared" ca="1" si="26"/>
        <v>Pset_PipeSegmentTypeCommonOuterDiameter</v>
      </c>
      <c r="J159" s="167"/>
      <c r="K159" s="147"/>
      <c r="L159" s="148"/>
      <c r="M159" s="143"/>
      <c r="N159" s="144"/>
      <c r="O159" s="155" t="str">
        <f t="shared" ca="1" si="24"/>
        <v>c1_diameter_buiten</v>
      </c>
      <c r="P159" s="154" t="str">
        <f t="shared" ca="1" si="25"/>
        <v>The actual outer diameter of the pipe.</v>
      </c>
    </row>
    <row r="160" spans="1:16" ht="24" x14ac:dyDescent="0.25">
      <c r="A160" s="141">
        <f ca="1">IFERROR(IF(OR(B158=B159,AND(B158=0,A159&lt;&gt;A158)),A159,IF(D159="","",A159+MATCH(Common,INDIRECT(ADDRESS(A159+1,5,4,1,sheet_pset)):INDIRECT(ADDRESS(COUNTIF(Pset_1,"&lt;&gt;"),5,4,1,sheet_pset)),0))),"")</f>
        <v>777</v>
      </c>
      <c r="B160" s="141">
        <f t="shared" ca="1" si="18"/>
        <v>7</v>
      </c>
      <c r="C160" s="152" t="str">
        <f t="shared" ca="1" si="19"/>
        <v>&gt;&gt;</v>
      </c>
      <c r="D160" s="153" t="str">
        <f t="shared" ca="1" si="20"/>
        <v>Pset_PlateCommon</v>
      </c>
      <c r="E160" s="149" t="str">
        <f t="shared" ca="1" si="21"/>
        <v>PropertySet:</v>
      </c>
      <c r="F160" s="142" t="str">
        <f t="shared" ca="1" si="22"/>
        <v>Pset_PlateCommon</v>
      </c>
      <c r="G160" s="196" t="str">
        <f ca="1">IF(A160="","",IF(AND(L160&lt;&gt;"",L160&lt;&gt;0),L160,IF(E160&lt;&gt;"",IF(ISERROR(FIND("Type",F160,1)),I,T),IF(F160="","",IF(sim_data_type=yes,IFERROR(VLOOKUP(F160,F$6:G159,2,FALSE),"Text"),"Text")))))</f>
        <v>I</v>
      </c>
      <c r="H160" s="195" t="str">
        <f t="shared" ca="1" si="23"/>
        <v>IfcPlate</v>
      </c>
      <c r="I160" s="162" t="str">
        <f t="shared" ca="1" si="26"/>
        <v>Pset_PlateCommonPset_PlateCommon</v>
      </c>
      <c r="J160" s="167"/>
      <c r="K160" s="147"/>
      <c r="L160" s="148"/>
      <c r="M160" s="143"/>
      <c r="N160" s="144"/>
      <c r="O160" s="155" t="str">
        <f t="shared" ca="1" si="24"/>
        <v>--</v>
      </c>
      <c r="P160" s="154" t="str">
        <f t="shared" ca="1" si="25"/>
        <v>Reference ID for this specified type in this project (e.g. type 'A-1'), Also referred to as construction type. It should be provided as an alternative to the name of the object type, if the software does not support object types.</v>
      </c>
    </row>
    <row r="161" spans="1:16" ht="24" x14ac:dyDescent="0.25">
      <c r="A161" s="141">
        <f ca="1">IFERROR(IF(OR(B159=B160,AND(B159=0,A160&lt;&gt;A159)),A160,IF(D160="","",A160+MATCH(Common,INDIRECT(ADDRESS(A160+1,5,4,1,sheet_pset)):INDIRECT(ADDRESS(COUNTIF(Pset_1,"&lt;&gt;"),5,4,1,sheet_pset)),0))),"")</f>
        <v>777</v>
      </c>
      <c r="B161" s="141">
        <f t="shared" ca="1" si="18"/>
        <v>6</v>
      </c>
      <c r="C161" s="152" t="str">
        <f t="shared" ca="1" si="19"/>
        <v>&gt;&gt;</v>
      </c>
      <c r="D161" s="153" t="str">
        <f t="shared" ca="1" si="20"/>
        <v>Pset_PlateCommon</v>
      </c>
      <c r="E161" s="149" t="str">
        <f t="shared" ca="1" si="21"/>
        <v/>
      </c>
      <c r="F161" s="142" t="str">
        <f t="shared" ca="1" si="22"/>
        <v>Reference</v>
      </c>
      <c r="G161" s="196" t="str">
        <f ca="1">IF(A161="","",IF(AND(L161&lt;&gt;"",L161&lt;&gt;0),L161,IF(E161&lt;&gt;"",IF(ISERROR(FIND("Type",F161,1)),I,T),IF(F161="","",IF(sim_data_type=yes,IFERROR(VLOOKUP(F161,F$6:G160,2,FALSE),"Text"),"Text")))))</f>
        <v>Text</v>
      </c>
      <c r="H161" s="195" t="str">
        <f t="shared" ca="1" si="23"/>
        <v>Type</v>
      </c>
      <c r="I161" s="162" t="str">
        <f t="shared" ca="1" si="26"/>
        <v>Pset_PlateCommonReference</v>
      </c>
      <c r="J161" s="167"/>
      <c r="K161" s="147"/>
      <c r="L161" s="148"/>
      <c r="M161" s="143"/>
      <c r="N161" s="144"/>
      <c r="O161" s="155" t="str">
        <f t="shared" ca="1" si="24"/>
        <v>Type</v>
      </c>
      <c r="P161" s="154" t="str">
        <f t="shared" ca="1" si="25"/>
        <v>Reference ID for this specified type in this project (e.g. type 'A-1'), Also referred to as construction type. It should be provided as an alternative to the name of the object type, if the software does not support object types.</v>
      </c>
    </row>
    <row r="162" spans="1:16" ht="36" x14ac:dyDescent="0.25">
      <c r="A162" s="141">
        <f ca="1">IFERROR(IF(OR(B160=B161,AND(B160=0,A161&lt;&gt;A160)),A161,IF(D161="","",A161+MATCH(Common,INDIRECT(ADDRESS(A161+1,5,4,1,sheet_pset)):INDIRECT(ADDRESS(COUNTIF(Pset_1,"&lt;&gt;"),5,4,1,sheet_pset)),0))),"")</f>
        <v>778</v>
      </c>
      <c r="B162" s="141">
        <f t="shared" ca="1" si="18"/>
        <v>5</v>
      </c>
      <c r="C162" s="152" t="str">
        <f t="shared" ca="1" si="19"/>
        <v>&gt;&gt;</v>
      </c>
      <c r="D162" s="153" t="str">
        <f t="shared" ca="1" si="20"/>
        <v>Pset_PlateCommon</v>
      </c>
      <c r="E162" s="149" t="str">
        <f t="shared" ca="1" si="21"/>
        <v/>
      </c>
      <c r="F162" s="142" t="str">
        <f t="shared" ca="1" si="22"/>
        <v>Status</v>
      </c>
      <c r="G162" s="196" t="str">
        <f ca="1">IF(A162="","",IF(AND(L162&lt;&gt;"",L162&lt;&gt;0),L162,IF(E162&lt;&gt;"",IF(ISERROR(FIND("Type",F162,1)),I,T),IF(F162="","",IF(sim_data_type=yes,IFERROR(VLOOKUP(F162,F$6:G161,2,FALSE),"Text"),"Text")))))</f>
        <v>Text</v>
      </c>
      <c r="H162" s="195" t="str">
        <f t="shared" ca="1" si="23"/>
        <v/>
      </c>
      <c r="I162" s="162" t="str">
        <f t="shared" ca="1" si="26"/>
        <v>Pset_PlateCommonStatus</v>
      </c>
      <c r="J162" s="167"/>
      <c r="K162" s="147"/>
      <c r="L162" s="148"/>
      <c r="M162" s="143"/>
      <c r="N162" s="144"/>
      <c r="O162" s="155" t="str">
        <f t="shared" ca="1" si="24"/>
        <v>--</v>
      </c>
      <c r="P162"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63" spans="1:16" ht="24" x14ac:dyDescent="0.25">
      <c r="A163" s="141">
        <f ca="1">IFERROR(IF(OR(B161=B162,AND(B161=0,A162&lt;&gt;A161)),A162,IF(D162="","",A162+MATCH(Common,INDIRECT(ADDRESS(A162+1,5,4,1,sheet_pset)):INDIRECT(ADDRESS(COUNTIF(Pset_1,"&lt;&gt;"),5,4,1,sheet_pset)),0))),"")</f>
        <v>779</v>
      </c>
      <c r="B163" s="141">
        <f t="shared" ca="1" si="18"/>
        <v>4</v>
      </c>
      <c r="C163" s="152" t="str">
        <f t="shared" ca="1" si="19"/>
        <v>&gt;&gt;</v>
      </c>
      <c r="D163" s="153" t="str">
        <f t="shared" ca="1" si="20"/>
        <v>Pset_PlateCommon</v>
      </c>
      <c r="E163" s="149" t="str">
        <f t="shared" ca="1" si="21"/>
        <v/>
      </c>
      <c r="F163" s="142" t="str">
        <f t="shared" ca="1" si="22"/>
        <v>IsExternal</v>
      </c>
      <c r="G163" s="196" t="str">
        <f ca="1">IF(A163="","",IF(AND(L163&lt;&gt;"",L163&lt;&gt;0),L163,IF(E163&lt;&gt;"",IF(ISERROR(FIND("Type",F163,1)),I,T),IF(F163="","",IF(sim_data_type=yes,IFERROR(VLOOKUP(F163,F$6:G162,2,FALSE),"Text"),"Text")))))</f>
        <v>Text</v>
      </c>
      <c r="H163" s="195" t="str">
        <f t="shared" ca="1" si="23"/>
        <v/>
      </c>
      <c r="I163" s="162" t="str">
        <f t="shared" ca="1" si="26"/>
        <v>Pset_PlateCommonIsExternal</v>
      </c>
      <c r="J163" s="167"/>
      <c r="K163" s="147"/>
      <c r="L163" s="148"/>
      <c r="M163" s="143"/>
      <c r="N163" s="144"/>
      <c r="O163" s="155">
        <f t="shared" ca="1" si="24"/>
        <v>0</v>
      </c>
      <c r="P163" s="154" t="str">
        <f t="shared" ca="1" si="25"/>
        <v>Indication whether the element is designed for use in the exterior (TRUE) or not (FALSE). If (TRUE) it is an external element and faces the outside of the building.</v>
      </c>
    </row>
    <row r="164" spans="1:16" x14ac:dyDescent="0.25">
      <c r="A164" s="141">
        <f ca="1">IFERROR(IF(OR(B162=B163,AND(B162=0,A163&lt;&gt;A162)),A163,IF(D163="","",A163+MATCH(Common,INDIRECT(ADDRESS(A163+1,5,4,1,sheet_pset)):INDIRECT(ADDRESS(COUNTIF(Pset_1,"&lt;&gt;"),5,4,1,sheet_pset)),0))),"")</f>
        <v>780</v>
      </c>
      <c r="B164" s="141">
        <f t="shared" ca="1" si="18"/>
        <v>3</v>
      </c>
      <c r="C164" s="152" t="str">
        <f t="shared" ca="1" si="19"/>
        <v>&gt;&gt;</v>
      </c>
      <c r="D164" s="153" t="str">
        <f t="shared" ca="1" si="20"/>
        <v>Pset_PlateCommon</v>
      </c>
      <c r="E164" s="149" t="str">
        <f t="shared" ca="1" si="21"/>
        <v/>
      </c>
      <c r="F164" s="142" t="str">
        <f t="shared" ca="1" si="22"/>
        <v>LoadBearing</v>
      </c>
      <c r="G164" s="196" t="str">
        <f ca="1">IF(A164="","",IF(AND(L164&lt;&gt;"",L164&lt;&gt;0),L164,IF(E164&lt;&gt;"",IF(ISERROR(FIND("Type",F164,1)),I,T),IF(F164="","",IF(sim_data_type=yes,IFERROR(VLOOKUP(F164,F$6:G163,2,FALSE),"Text"),"Text")))))</f>
        <v>Text</v>
      </c>
      <c r="H164" s="195" t="str">
        <f t="shared" ca="1" si="23"/>
        <v/>
      </c>
      <c r="I164" s="162" t="str">
        <f t="shared" ca="1" si="26"/>
        <v>Pset_PlateCommonLoadBearing</v>
      </c>
      <c r="J164" s="167"/>
      <c r="K164" s="147"/>
      <c r="L164" s="148"/>
      <c r="M164" s="143"/>
      <c r="N164" s="144"/>
      <c r="O164" s="155">
        <f t="shared" ca="1" si="24"/>
        <v>0</v>
      </c>
      <c r="P164" s="154" t="str">
        <f t="shared" ca="1" si="25"/>
        <v>Indicates whether the object is intended to carry loads (TRUE) or not (FALSE).</v>
      </c>
    </row>
    <row r="165" spans="1:16" ht="24" x14ac:dyDescent="0.25">
      <c r="A165" s="141">
        <f ca="1">IFERROR(IF(OR(B163=B164,AND(B163=0,A164&lt;&gt;A163)),A164,IF(D164="","",A164+MATCH(Common,INDIRECT(ADDRESS(A164+1,5,4,1,sheet_pset)):INDIRECT(ADDRESS(COUNTIF(Pset_1,"&lt;&gt;"),5,4,1,sheet_pset)),0))),"")</f>
        <v>781</v>
      </c>
      <c r="B165" s="141">
        <f t="shared" ca="1" si="18"/>
        <v>2</v>
      </c>
      <c r="C165" s="152" t="str">
        <f t="shared" ca="1" si="19"/>
        <v>&gt;&gt;</v>
      </c>
      <c r="D165" s="153" t="str">
        <f t="shared" ca="1" si="20"/>
        <v>Pset_PlateCommon</v>
      </c>
      <c r="E165" s="149" t="str">
        <f t="shared" ca="1" si="21"/>
        <v/>
      </c>
      <c r="F165" s="142" t="str">
        <f t="shared" ca="1" si="22"/>
        <v>AcousticRating</v>
      </c>
      <c r="G165" s="196" t="str">
        <f ca="1">IF(A165="","",IF(AND(L165&lt;&gt;"",L165&lt;&gt;0),L165,IF(E165&lt;&gt;"",IF(ISERROR(FIND("Type",F165,1)),I,T),IF(F165="","",IF(sim_data_type=yes,IFERROR(VLOOKUP(F165,F$6:G164,2,FALSE),"Text"),"Text")))))</f>
        <v>Text</v>
      </c>
      <c r="H165" s="195" t="str">
        <f t="shared" ca="1" si="23"/>
        <v/>
      </c>
      <c r="I165" s="162" t="str">
        <f t="shared" ca="1" si="26"/>
        <v>Pset_PlateCommonAcousticRating</v>
      </c>
      <c r="J165" s="167"/>
      <c r="K165" s="147"/>
      <c r="L165" s="148"/>
      <c r="M165" s="143"/>
      <c r="N165" s="144"/>
      <c r="O165" s="155">
        <f t="shared" ca="1" si="24"/>
        <v>0</v>
      </c>
      <c r="P165" s="154" t="str">
        <f t="shared" ca="1" si="25"/>
        <v>Acoustic rating for this object. It is provided according to the national building code. It indicates the sound transmission resistance of this object by an index ratio (instead of providing full sound absorbtion values).</v>
      </c>
    </row>
    <row r="166" spans="1:16" x14ac:dyDescent="0.25">
      <c r="A166" s="141">
        <f ca="1">IFERROR(IF(OR(B164=B165,AND(B164=0,A165&lt;&gt;A164)),A165,IF(D165="","",A165+MATCH(Common,INDIRECT(ADDRESS(A165+1,5,4,1,sheet_pset)):INDIRECT(ADDRESS(COUNTIF(Pset_1,"&lt;&gt;"),5,4,1,sheet_pset)),0))),"")</f>
        <v>782</v>
      </c>
      <c r="B166" s="141">
        <f t="shared" ca="1" si="18"/>
        <v>1</v>
      </c>
      <c r="C166" s="152" t="str">
        <f t="shared" ca="1" si="19"/>
        <v>&gt;&gt;</v>
      </c>
      <c r="D166" s="153" t="str">
        <f t="shared" ca="1" si="20"/>
        <v>Pset_PlateCommon</v>
      </c>
      <c r="E166" s="149" t="str">
        <f t="shared" ca="1" si="21"/>
        <v/>
      </c>
      <c r="F166" s="142" t="str">
        <f t="shared" ca="1" si="22"/>
        <v>FireRating</v>
      </c>
      <c r="G166" s="196" t="str">
        <f ca="1">IF(A166="","",IF(AND(L166&lt;&gt;"",L166&lt;&gt;0),L166,IF(E166&lt;&gt;"",IF(ISERROR(FIND("Type",F166,1)),I,T),IF(F166="","",IF(sim_data_type=yes,IFERROR(VLOOKUP(F166,F$6:G165,2,FALSE),"Text"),"Text")))))</f>
        <v>Text</v>
      </c>
      <c r="H166" s="195" t="str">
        <f t="shared" ca="1" si="23"/>
        <v>fire_rating</v>
      </c>
      <c r="I166" s="162" t="str">
        <f t="shared" ca="1" si="26"/>
        <v>Pset_PlateCommonFireRating</v>
      </c>
      <c r="J166" s="167"/>
      <c r="K166" s="147"/>
      <c r="L166" s="148"/>
      <c r="M166" s="143"/>
      <c r="N166" s="144"/>
      <c r="O166" s="155" t="str">
        <f t="shared" ca="1" si="24"/>
        <v>fire_rating</v>
      </c>
      <c r="P166" s="154" t="str">
        <f t="shared" ca="1" si="25"/>
        <v>Fire rating for this object. It is given according to the national fire safety classification.</v>
      </c>
    </row>
    <row r="167" spans="1:16" x14ac:dyDescent="0.25">
      <c r="A167" s="141">
        <f ca="1">IFERROR(IF(OR(B165=B166,AND(B165=0,A166&lt;&gt;A165)),A166,IF(D166="","",A166+MATCH(Common,INDIRECT(ADDRESS(A166+1,5,4,1,sheet_pset)):INDIRECT(ADDRESS(COUNTIF(Pset_1,"&lt;&gt;"),5,4,1,sheet_pset)),0))),"")</f>
        <v>783</v>
      </c>
      <c r="B167" s="141">
        <f t="shared" ca="1" si="18"/>
        <v>0</v>
      </c>
      <c r="C167" s="152" t="str">
        <f t="shared" ca="1" si="19"/>
        <v>&gt;&gt;</v>
      </c>
      <c r="D167" s="153" t="str">
        <f t="shared" ca="1" si="20"/>
        <v>Pset_PlateCommon</v>
      </c>
      <c r="E167" s="149" t="str">
        <f t="shared" ca="1" si="21"/>
        <v/>
      </c>
      <c r="F167" s="142" t="str">
        <f t="shared" ca="1" si="22"/>
        <v>ThermalTransmittance</v>
      </c>
      <c r="G167" s="196" t="str">
        <f ca="1">IF(A167="","",IF(AND(L167&lt;&gt;"",L167&lt;&gt;0),L167,IF(E167&lt;&gt;"",IF(ISERROR(FIND("Type",F167,1)),I,T),IF(F167="","",IF(sim_data_type=yes,IFERROR(VLOOKUP(F167,F$6:G166,2,FALSE),"Text"),"Text")))))</f>
        <v>Text</v>
      </c>
      <c r="H167" s="195" t="str">
        <f t="shared" ca="1" si="23"/>
        <v/>
      </c>
      <c r="I167" s="162" t="str">
        <f t="shared" ca="1" si="26"/>
        <v>Pset_PlateCommonThermalTransmittance</v>
      </c>
      <c r="J167" s="167"/>
      <c r="K167" s="147"/>
      <c r="L167" s="148"/>
      <c r="M167" s="143"/>
      <c r="N167" s="144"/>
      <c r="O167" s="155">
        <f t="shared" ca="1" si="24"/>
        <v>0</v>
      </c>
      <c r="P167" s="154" t="str">
        <f t="shared" ca="1" si="25"/>
        <v>Thermal transmittance coefficient (U-Value) of a material. It applies to the total door construction.</v>
      </c>
    </row>
    <row r="168" spans="1:16" ht="24" x14ac:dyDescent="0.25">
      <c r="A168" s="141">
        <f ca="1">IFERROR(IF(OR(B166=B167,AND(B166=0,A167&lt;&gt;A166)),A167,IF(D167="","",A167+MATCH(Common,INDIRECT(ADDRESS(A167+1,5,4,1,sheet_pset)):INDIRECT(ADDRESS(COUNTIF(Pset_1,"&lt;&gt;"),5,4,1,sheet_pset)),0))),"")</f>
        <v>837</v>
      </c>
      <c r="B168" s="141">
        <f t="shared" ca="1" si="18"/>
        <v>5</v>
      </c>
      <c r="C168" s="152" t="str">
        <f t="shared" ca="1" si="19"/>
        <v>&gt;&gt;</v>
      </c>
      <c r="D168" s="153" t="str">
        <f t="shared" ca="1" si="20"/>
        <v>Pset_RailingCommon</v>
      </c>
      <c r="E168" s="149" t="str">
        <f t="shared" ca="1" si="21"/>
        <v>PropertySet:</v>
      </c>
      <c r="F168" s="142" t="str">
        <f t="shared" ca="1" si="22"/>
        <v>Pset_RailingCommon</v>
      </c>
      <c r="G168" s="196" t="str">
        <f ca="1">IF(A168="","",IF(AND(L168&lt;&gt;"",L168&lt;&gt;0),L168,IF(E168&lt;&gt;"",IF(ISERROR(FIND("Type",F168,1)),I,T),IF(F168="","",IF(sim_data_type=yes,IFERROR(VLOOKUP(F168,F$6:G167,2,FALSE),"Text"),"Text")))))</f>
        <v>I</v>
      </c>
      <c r="H168" s="195" t="str">
        <f t="shared" ca="1" si="23"/>
        <v>IfcRailing</v>
      </c>
      <c r="I168" s="162" t="str">
        <f t="shared" ca="1" si="26"/>
        <v>Pset_RailingCommonPset_RailingCommon</v>
      </c>
      <c r="J168" s="167"/>
      <c r="K168" s="147"/>
      <c r="L168" s="148"/>
      <c r="M168" s="143"/>
      <c r="N168" s="144"/>
      <c r="O168" s="155" t="str">
        <f t="shared" ca="1" si="24"/>
        <v>--</v>
      </c>
      <c r="P168" s="154" t="str">
        <f t="shared" ca="1" si="25"/>
        <v>Reference ID for this specified type in this project (e.g. type 'A-1'), Also referred to as construction type. It should be provided as an alternative to the name of the object type, if the software does not support object types.</v>
      </c>
    </row>
    <row r="169" spans="1:16" ht="24" x14ac:dyDescent="0.25">
      <c r="A169" s="141">
        <f ca="1">IFERROR(IF(OR(B167=B168,AND(B167=0,A168&lt;&gt;A167)),A168,IF(D168="","",A168+MATCH(Common,INDIRECT(ADDRESS(A168+1,5,4,1,sheet_pset)):INDIRECT(ADDRESS(COUNTIF(Pset_1,"&lt;&gt;"),5,4,1,sheet_pset)),0))),"")</f>
        <v>837</v>
      </c>
      <c r="B169" s="141">
        <f t="shared" ca="1" si="18"/>
        <v>4</v>
      </c>
      <c r="C169" s="152" t="str">
        <f t="shared" ca="1" si="19"/>
        <v>&gt;&gt;</v>
      </c>
      <c r="D169" s="153" t="str">
        <f t="shared" ca="1" si="20"/>
        <v>Pset_RailingCommon</v>
      </c>
      <c r="E169" s="149" t="str">
        <f t="shared" ca="1" si="21"/>
        <v/>
      </c>
      <c r="F169" s="142" t="str">
        <f t="shared" ca="1" si="22"/>
        <v>Reference</v>
      </c>
      <c r="G169" s="196" t="str">
        <f ca="1">IF(A169="","",IF(AND(L169&lt;&gt;"",L169&lt;&gt;0),L169,IF(E169&lt;&gt;"",IF(ISERROR(FIND("Type",F169,1)),I,T),IF(F169="","",IF(sim_data_type=yes,IFERROR(VLOOKUP(F169,F$6:G168,2,FALSE),"Text"),"Text")))))</f>
        <v>Text</v>
      </c>
      <c r="H169" s="195" t="str">
        <f t="shared" ca="1" si="23"/>
        <v xml:space="preserve">Keynote </v>
      </c>
      <c r="I169" s="162" t="str">
        <f t="shared" ca="1" si="26"/>
        <v>Pset_RailingCommonReference</v>
      </c>
      <c r="J169" s="167"/>
      <c r="K169" s="147"/>
      <c r="L169" s="148"/>
      <c r="M169" s="143"/>
      <c r="N169" s="144"/>
      <c r="O169" s="155" t="str">
        <f t="shared" ca="1" si="24"/>
        <v xml:space="preserve">Keynote </v>
      </c>
      <c r="P169" s="154" t="str">
        <f t="shared" ca="1" si="25"/>
        <v>Reference ID for this specified type in this project (e.g. type 'A-1'), Also referred to as construction type. It should be provided as an alternative to the name of the object type, if the software does not support object types.</v>
      </c>
    </row>
    <row r="170" spans="1:16" ht="36" x14ac:dyDescent="0.25">
      <c r="A170" s="141">
        <f ca="1">IFERROR(IF(OR(B168=B169,AND(B168=0,A169&lt;&gt;A168)),A169,IF(D169="","",A169+MATCH(Common,INDIRECT(ADDRESS(A169+1,5,4,1,sheet_pset)):INDIRECT(ADDRESS(COUNTIF(Pset_1,"&lt;&gt;"),5,4,1,sheet_pset)),0))),"")</f>
        <v>838</v>
      </c>
      <c r="B170" s="141">
        <f t="shared" ca="1" si="18"/>
        <v>3</v>
      </c>
      <c r="C170" s="152" t="str">
        <f t="shared" ca="1" si="19"/>
        <v>&gt;&gt;</v>
      </c>
      <c r="D170" s="153" t="str">
        <f t="shared" ca="1" si="20"/>
        <v>Pset_RailingCommon</v>
      </c>
      <c r="E170" s="149" t="str">
        <f t="shared" ca="1" si="21"/>
        <v/>
      </c>
      <c r="F170" s="142" t="str">
        <f t="shared" ca="1" si="22"/>
        <v>Status</v>
      </c>
      <c r="G170" s="196" t="str">
        <f ca="1">IF(A170="","",IF(AND(L170&lt;&gt;"",L170&lt;&gt;0),L170,IF(E170&lt;&gt;"",IF(ISERROR(FIND("Type",F170,1)),I,T),IF(F170="","",IF(sim_data_type=yes,IFERROR(VLOOKUP(F170,F$6:G169,2,FALSE),"Text"),"Text")))))</f>
        <v>Text</v>
      </c>
      <c r="H170" s="195" t="str">
        <f t="shared" ca="1" si="23"/>
        <v/>
      </c>
      <c r="I170" s="162" t="str">
        <f t="shared" ca="1" si="26"/>
        <v>Pset_RailingCommonStatus</v>
      </c>
      <c r="J170" s="167"/>
      <c r="K170" s="147"/>
      <c r="L170" s="148"/>
      <c r="M170" s="143"/>
      <c r="N170" s="144"/>
      <c r="O170" s="155" t="str">
        <f t="shared" ca="1" si="24"/>
        <v>--</v>
      </c>
      <c r="P170"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71" spans="1:16" ht="36" x14ac:dyDescent="0.25">
      <c r="A171" s="141">
        <f ca="1">IFERROR(IF(OR(B169=B170,AND(B169=0,A170&lt;&gt;A169)),A170,IF(D170="","",A170+MATCH(Common,INDIRECT(ADDRESS(A170+1,5,4,1,sheet_pset)):INDIRECT(ADDRESS(COUNTIF(Pset_1,"&lt;&gt;"),5,4,1,sheet_pset)),0))),"")</f>
        <v>839</v>
      </c>
      <c r="B171" s="141">
        <f t="shared" ca="1" si="18"/>
        <v>2</v>
      </c>
      <c r="C171" s="152" t="str">
        <f t="shared" ca="1" si="19"/>
        <v>&gt;&gt;</v>
      </c>
      <c r="D171" s="153" t="str">
        <f t="shared" ca="1" si="20"/>
        <v>Pset_RailingCommon</v>
      </c>
      <c r="E171" s="149" t="str">
        <f t="shared" ca="1" si="21"/>
        <v/>
      </c>
      <c r="F171" s="142" t="str">
        <f t="shared" ca="1" si="22"/>
        <v>Height</v>
      </c>
      <c r="G171" s="196" t="str">
        <f ca="1">IF(A171="","",IF(AND(L171&lt;&gt;"",L171&lt;&gt;0),L171,IF(E171&lt;&gt;"",IF(ISERROR(FIND("Type",F171,1)),I,T),IF(F171="","",IF(sim_data_type=yes,IFERROR(VLOOKUP(F171,F$6:G170,2,FALSE),"Text"),"Text")))))</f>
        <v>Text</v>
      </c>
      <c r="H171" s="195" t="str">
        <f t="shared" ca="1" si="23"/>
        <v>Railing Height</v>
      </c>
      <c r="I171" s="162" t="str">
        <f t="shared" ca="1" si="26"/>
        <v>Pset_RailingCommonHeight</v>
      </c>
      <c r="J171" s="167"/>
      <c r="K171" s="147"/>
      <c r="L171" s="148"/>
      <c r="M171" s="143"/>
      <c r="N171" s="144"/>
      <c r="O171" s="155" t="str">
        <f t="shared" ca="1" si="24"/>
        <v>Railing Height</v>
      </c>
      <c r="P171" s="154" t="str">
        <f t="shared" ca="1" si="25"/>
        <v>Height of the object. It is the upper hight of the railing above the floor or stair. The size information is provided in addition to the shape representation and the geometric parameters used within. In cases of inconsistency between the geometric parameters and the size properties, provided in the attached property set, the geometric parameters take precedence.</v>
      </c>
    </row>
    <row r="172" spans="1:16" ht="48" x14ac:dyDescent="0.25">
      <c r="A172" s="141">
        <f ca="1">IFERROR(IF(OR(B170=B171,AND(B170=0,A171&lt;&gt;A170)),A171,IF(D171="","",A171+MATCH(Common,INDIRECT(ADDRESS(A171+1,5,4,1,sheet_pset)):INDIRECT(ADDRESS(COUNTIF(Pset_1,"&lt;&gt;"),5,4,1,sheet_pset)),0))),"")</f>
        <v>840</v>
      </c>
      <c r="B172" s="141">
        <f t="shared" ca="1" si="18"/>
        <v>1</v>
      </c>
      <c r="C172" s="152" t="str">
        <f t="shared" ca="1" si="19"/>
        <v>&gt;&gt;</v>
      </c>
      <c r="D172" s="153" t="str">
        <f t="shared" ca="1" si="20"/>
        <v>Pset_RailingCommon</v>
      </c>
      <c r="E172" s="149" t="str">
        <f t="shared" ca="1" si="21"/>
        <v/>
      </c>
      <c r="F172" s="142" t="str">
        <f t="shared" ca="1" si="22"/>
        <v>Diameter</v>
      </c>
      <c r="G172" s="196" t="str">
        <f ca="1">IF(A172="","",IF(AND(L172&lt;&gt;"",L172&lt;&gt;0),L172,IF(E172&lt;&gt;"",IF(ISERROR(FIND("Type",F172,1)),I,T),IF(F172="","",IF(sim_data_type=yes,IFERROR(VLOOKUP(F172,F$6:G171,2,FALSE),"Text"),"Text")))))</f>
        <v>Text</v>
      </c>
      <c r="H172" s="195" t="str">
        <f t="shared" ca="1" si="23"/>
        <v/>
      </c>
      <c r="I172" s="162" t="str">
        <f t="shared" ca="1" si="26"/>
        <v>Pset_RailingCommonDiameter</v>
      </c>
      <c r="J172" s="167"/>
      <c r="K172" s="147"/>
      <c r="L172" s="148"/>
      <c r="M172" s="143"/>
      <c r="N172" s="144"/>
      <c r="O172" s="155">
        <f t="shared" ca="1" si="24"/>
        <v>0</v>
      </c>
      <c r="P172" s="154" t="str">
        <f t="shared" ca="1" si="25"/>
        <v>Diameter of the object. It is the diameter of the handrail of the railing. The size information is provided in addition to the shape representation and the geometric parameters used within. In cases of inconsistency between the geometric parameters and the size properties, provided in the attached property set, the geometric parameters take precedence. Here the diameter of the hand or guardrail within the railing.</v>
      </c>
    </row>
    <row r="173" spans="1:16" ht="24" x14ac:dyDescent="0.25">
      <c r="A173" s="141">
        <f ca="1">IFERROR(IF(OR(B171=B172,AND(B171=0,A172&lt;&gt;A171)),A172,IF(D172="","",A172+MATCH(Common,INDIRECT(ADDRESS(A172+1,5,4,1,sheet_pset)):INDIRECT(ADDRESS(COUNTIF(Pset_1,"&lt;&gt;"),5,4,1,sheet_pset)),0))),"")</f>
        <v>841</v>
      </c>
      <c r="B173" s="141">
        <f t="shared" ca="1" si="18"/>
        <v>0</v>
      </c>
      <c r="C173" s="152" t="str">
        <f t="shared" ca="1" si="19"/>
        <v>&gt;&gt;</v>
      </c>
      <c r="D173" s="153" t="str">
        <f t="shared" ca="1" si="20"/>
        <v>Pset_RailingCommon</v>
      </c>
      <c r="E173" s="149" t="str">
        <f t="shared" ca="1" si="21"/>
        <v/>
      </c>
      <c r="F173" s="142" t="str">
        <f t="shared" ca="1" si="22"/>
        <v>IsExternal</v>
      </c>
      <c r="G173" s="196" t="str">
        <f ca="1">IF(A173="","",IF(AND(L173&lt;&gt;"",L173&lt;&gt;0),L173,IF(E173&lt;&gt;"",IF(ISERROR(FIND("Type",F173,1)),I,T),IF(F173="","",IF(sim_data_type=yes,IFERROR(VLOOKUP(F173,F$6:G172,2,FALSE),"Text"),"Text")))))</f>
        <v>Text</v>
      </c>
      <c r="H173" s="195" t="str">
        <f t="shared" ca="1" si="23"/>
        <v/>
      </c>
      <c r="I173" s="162" t="str">
        <f t="shared" ca="1" si="26"/>
        <v>Pset_RailingCommonIsExternal</v>
      </c>
      <c r="J173" s="167"/>
      <c r="K173" s="147"/>
      <c r="L173" s="148"/>
      <c r="M173" s="143"/>
      <c r="N173" s="144"/>
      <c r="O173" s="155">
        <f t="shared" ca="1" si="24"/>
        <v>0</v>
      </c>
      <c r="P173" s="154" t="str">
        <f t="shared" ca="1" si="25"/>
        <v>Indication whether the element is designed for use in the exterior (TRUE) or not (FALSE). If (TRUE) it is an external element and faces the outside of the building.</v>
      </c>
    </row>
    <row r="174" spans="1:16" ht="24" x14ac:dyDescent="0.25">
      <c r="A174" s="141">
        <f ca="1">IFERROR(IF(OR(B172=B173,AND(B172=0,A173&lt;&gt;A172)),A173,IF(D173="","",A173+MATCH(Common,INDIRECT(ADDRESS(A173+1,5,4,1,sheet_pset)):INDIRECT(ADDRESS(COUNTIF(Pset_1,"&lt;&gt;"),5,4,1,sheet_pset)),0))),"")</f>
        <v>843</v>
      </c>
      <c r="B174" s="141">
        <f t="shared" ca="1" si="18"/>
        <v>9</v>
      </c>
      <c r="C174" s="152" t="str">
        <f t="shared" ca="1" si="19"/>
        <v>&gt;&gt;</v>
      </c>
      <c r="D174" s="153" t="str">
        <f t="shared" ca="1" si="20"/>
        <v>Pset_RampCommon</v>
      </c>
      <c r="E174" s="149" t="str">
        <f t="shared" ca="1" si="21"/>
        <v>PropertySet:</v>
      </c>
      <c r="F174" s="142" t="str">
        <f t="shared" ca="1" si="22"/>
        <v>Pset_RampCommon</v>
      </c>
      <c r="G174" s="196" t="str">
        <f ca="1">IF(A174="","",IF(AND(L174&lt;&gt;"",L174&lt;&gt;0),L174,IF(E174&lt;&gt;"",IF(ISERROR(FIND("Type",F174,1)),I,T),IF(F174="","",IF(sim_data_type=yes,IFERROR(VLOOKUP(F174,F$6:G173,2,FALSE),"Text"),"Text")))))</f>
        <v>I</v>
      </c>
      <c r="H174" s="195" t="str">
        <f t="shared" ca="1" si="23"/>
        <v>IfcRamp</v>
      </c>
      <c r="I174" s="162" t="str">
        <f t="shared" ca="1" si="26"/>
        <v>Pset_RampCommonPset_RampCommon</v>
      </c>
      <c r="J174" s="167"/>
      <c r="K174" s="147"/>
      <c r="L174" s="148"/>
      <c r="M174" s="143"/>
      <c r="N174" s="144"/>
      <c r="O174" s="155" t="str">
        <f t="shared" ca="1" si="24"/>
        <v>--</v>
      </c>
      <c r="P174" s="154" t="str">
        <f t="shared" ca="1" si="25"/>
        <v>Reference ID for this specified type in this project (e.g. type 'A-1'), Also referred to as construction type. It should be provided as an alternative to the name of the object type, if the software does not support object types.</v>
      </c>
    </row>
    <row r="175" spans="1:16" ht="24" x14ac:dyDescent="0.25">
      <c r="A175" s="141">
        <f ca="1">IFERROR(IF(OR(B173=B174,AND(B173=0,A174&lt;&gt;A173)),A174,IF(D174="","",A174+MATCH(Common,INDIRECT(ADDRESS(A174+1,5,4,1,sheet_pset)):INDIRECT(ADDRESS(COUNTIF(Pset_1,"&lt;&gt;"),5,4,1,sheet_pset)),0))),"")</f>
        <v>843</v>
      </c>
      <c r="B175" s="141">
        <f t="shared" ca="1" si="18"/>
        <v>8</v>
      </c>
      <c r="C175" s="152" t="str">
        <f t="shared" ca="1" si="19"/>
        <v>&gt;&gt;</v>
      </c>
      <c r="D175" s="153" t="str">
        <f t="shared" ca="1" si="20"/>
        <v>Pset_RampCommon</v>
      </c>
      <c r="E175" s="149" t="str">
        <f t="shared" ca="1" si="21"/>
        <v/>
      </c>
      <c r="F175" s="142" t="str">
        <f t="shared" ca="1" si="22"/>
        <v>Reference</v>
      </c>
      <c r="G175" s="196" t="str">
        <f ca="1">IF(A175="","",IF(AND(L175&lt;&gt;"",L175&lt;&gt;0),L175,IF(E175&lt;&gt;"",IF(ISERROR(FIND("Type",F175,1)),I,T),IF(F175="","",IF(sim_data_type=yes,IFERROR(VLOOKUP(F175,F$6:G174,2,FALSE),"Text"),"Text")))))</f>
        <v>Text</v>
      </c>
      <c r="H175" s="195" t="str">
        <f t="shared" ca="1" si="23"/>
        <v xml:space="preserve">Type </v>
      </c>
      <c r="I175" s="162" t="str">
        <f t="shared" ca="1" si="26"/>
        <v>Pset_RampCommonReference</v>
      </c>
      <c r="J175" s="167"/>
      <c r="K175" s="147"/>
      <c r="L175" s="148"/>
      <c r="M175" s="143"/>
      <c r="N175" s="144"/>
      <c r="O175" s="155" t="str">
        <f t="shared" ca="1" si="24"/>
        <v xml:space="preserve">Type </v>
      </c>
      <c r="P175" s="154" t="str">
        <f t="shared" ca="1" si="25"/>
        <v>Reference ID for this specified type in this project (e.g. type 'A-1'), Also referred to as construction type. It should be provided as an alternative to the name of the object type, if the software does not support object types.</v>
      </c>
    </row>
    <row r="176" spans="1:16" ht="36" x14ac:dyDescent="0.25">
      <c r="A176" s="141">
        <f ca="1">IFERROR(IF(OR(B174=B175,AND(B174=0,A175&lt;&gt;A174)),A175,IF(D175="","",A175+MATCH(Common,INDIRECT(ADDRESS(A175+1,5,4,1,sheet_pset)):INDIRECT(ADDRESS(COUNTIF(Pset_1,"&lt;&gt;"),5,4,1,sheet_pset)),0))),"")</f>
        <v>844</v>
      </c>
      <c r="B176" s="141">
        <f t="shared" ca="1" si="18"/>
        <v>7</v>
      </c>
      <c r="C176" s="152" t="str">
        <f t="shared" ca="1" si="19"/>
        <v>&gt;&gt;</v>
      </c>
      <c r="D176" s="153" t="str">
        <f t="shared" ca="1" si="20"/>
        <v>Pset_RampCommon</v>
      </c>
      <c r="E176" s="149" t="str">
        <f t="shared" ca="1" si="21"/>
        <v/>
      </c>
      <c r="F176" s="142" t="str">
        <f t="shared" ca="1" si="22"/>
        <v>Status</v>
      </c>
      <c r="G176" s="196" t="str">
        <f ca="1">IF(A176="","",IF(AND(L176&lt;&gt;"",L176&lt;&gt;0),L176,IF(E176&lt;&gt;"",IF(ISERROR(FIND("Type",F176,1)),I,T),IF(F176="","",IF(sim_data_type=yes,IFERROR(VLOOKUP(F176,F$6:G175,2,FALSE),"Text"),"Text")))))</f>
        <v>Text</v>
      </c>
      <c r="H176" s="195" t="str">
        <f t="shared" ca="1" si="23"/>
        <v/>
      </c>
      <c r="I176" s="162" t="str">
        <f t="shared" ca="1" si="26"/>
        <v>Pset_RampCommonStatus</v>
      </c>
      <c r="J176" s="167"/>
      <c r="K176" s="147"/>
      <c r="L176" s="148"/>
      <c r="M176" s="143"/>
      <c r="N176" s="144"/>
      <c r="O176" s="155" t="str">
        <f t="shared" ca="1" si="24"/>
        <v>--</v>
      </c>
      <c r="P176"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77" spans="1:16" x14ac:dyDescent="0.25">
      <c r="A177" s="141">
        <f ca="1">IFERROR(IF(OR(B175=B176,AND(B175=0,A176&lt;&gt;A175)),A176,IF(D176="","",A176+MATCH(Common,INDIRECT(ADDRESS(A176+1,5,4,1,sheet_pset)):INDIRECT(ADDRESS(COUNTIF(Pset_1,"&lt;&gt;"),5,4,1,sheet_pset)),0))),"")</f>
        <v>845</v>
      </c>
      <c r="B177" s="141">
        <f t="shared" ca="1" si="18"/>
        <v>6</v>
      </c>
      <c r="C177" s="152" t="str">
        <f t="shared" ca="1" si="19"/>
        <v>&gt;&gt;</v>
      </c>
      <c r="D177" s="153" t="str">
        <f t="shared" ca="1" si="20"/>
        <v>Pset_RampCommon</v>
      </c>
      <c r="E177" s="149" t="str">
        <f t="shared" ca="1" si="21"/>
        <v/>
      </c>
      <c r="F177" s="142" t="str">
        <f t="shared" ca="1" si="22"/>
        <v>RequiredHeadroom</v>
      </c>
      <c r="G177" s="196" t="str">
        <f ca="1">IF(A177="","",IF(AND(L177&lt;&gt;"",L177&lt;&gt;0),L177,IF(E177&lt;&gt;"",IF(ISERROR(FIND("Type",F177,1)),I,T),IF(F177="","",IF(sim_data_type=yes,IFERROR(VLOOKUP(F177,F$6:G176,2,FALSE),"Text"),"Text")))))</f>
        <v>Text</v>
      </c>
      <c r="H177" s="195" t="str">
        <f t="shared" ca="1" si="23"/>
        <v>vrije_hoogte</v>
      </c>
      <c r="I177" s="162" t="str">
        <f t="shared" ca="1" si="26"/>
        <v>Pset_RampCommonRequiredHeadroom</v>
      </c>
      <c r="J177" s="167"/>
      <c r="K177" s="147"/>
      <c r="L177" s="148"/>
      <c r="M177" s="143"/>
      <c r="N177" s="144"/>
      <c r="O177" s="155" t="str">
        <f t="shared" ca="1" si="24"/>
        <v>vrije_hoogte</v>
      </c>
      <c r="P177" s="154" t="str">
        <f t="shared" ca="1" si="25"/>
        <v>Required headroom clearance for the passageway according to the applicable building code or additional requirements.</v>
      </c>
    </row>
    <row r="178" spans="1:16" ht="24" x14ac:dyDescent="0.25">
      <c r="A178" s="141">
        <f ca="1">IFERROR(IF(OR(B176=B177,AND(B176=0,A177&lt;&gt;A176)),A177,IF(D177="","",A177+MATCH(Common,INDIRECT(ADDRESS(A177+1,5,4,1,sheet_pset)):INDIRECT(ADDRESS(COUNTIF(Pset_1,"&lt;&gt;"),5,4,1,sheet_pset)),0))),"")</f>
        <v>846</v>
      </c>
      <c r="B178" s="141">
        <f t="shared" ca="1" si="18"/>
        <v>5</v>
      </c>
      <c r="C178" s="152" t="str">
        <f t="shared" ca="1" si="19"/>
        <v>&gt;&gt;</v>
      </c>
      <c r="D178" s="153" t="str">
        <f t="shared" ca="1" si="20"/>
        <v>Pset_RampCommon</v>
      </c>
      <c r="E178" s="149" t="str">
        <f t="shared" ca="1" si="21"/>
        <v/>
      </c>
      <c r="F178" s="142" t="str">
        <f t="shared" ca="1" si="22"/>
        <v>RequiredSlope</v>
      </c>
      <c r="G178" s="196" t="str">
        <f ca="1">IF(A178="","",IF(AND(L178&lt;&gt;"",L178&lt;&gt;0),L178,IF(E178&lt;&gt;"",IF(ISERROR(FIND("Type",F178,1)),I,T),IF(F178="","",IF(sim_data_type=yes,IFERROR(VLOOKUP(F178,F$6:G177,2,FALSE),"Text"),"Text")))))</f>
        <v>Text</v>
      </c>
      <c r="H178" s="195" t="str">
        <f t="shared" ca="1" si="23"/>
        <v>Ramp Max Slope (1/x)</v>
      </c>
      <c r="I178" s="162" t="str">
        <f t="shared" ca="1" si="26"/>
        <v>Pset_RampCommonRequiredSlope</v>
      </c>
      <c r="J178" s="167"/>
      <c r="K178" s="147"/>
      <c r="L178" s="148"/>
      <c r="M178" s="143"/>
      <c r="N178" s="144"/>
      <c r="O178" s="155" t="str">
        <f t="shared" ca="1" si="24"/>
        <v>Ramp Max Slope (1/x)</v>
      </c>
      <c r="P178" s="154" t="str">
        <f t="shared" ca="1" si="25"/>
        <v>Required sloping angle of the object  - relative to horizontal (0.0 degrees). Required maximum slope for the passageway according to the applicable building code or additional requirements.</v>
      </c>
    </row>
    <row r="179" spans="1:16" ht="24" x14ac:dyDescent="0.25">
      <c r="A179" s="141">
        <f ca="1">IFERROR(IF(OR(B177=B178,AND(B177=0,A178&lt;&gt;A177)),A178,IF(D178="","",A178+MATCH(Common,INDIRECT(ADDRESS(A178+1,5,4,1,sheet_pset)):INDIRECT(ADDRESS(COUNTIF(Pset_1,"&lt;&gt;"),5,4,1,sheet_pset)),0))),"")</f>
        <v>847</v>
      </c>
      <c r="B179" s="141">
        <f t="shared" ca="1" si="18"/>
        <v>4</v>
      </c>
      <c r="C179" s="152" t="str">
        <f t="shared" ca="1" si="19"/>
        <v>&gt;&gt;</v>
      </c>
      <c r="D179" s="153" t="str">
        <f t="shared" ca="1" si="20"/>
        <v>Pset_RampCommon</v>
      </c>
      <c r="E179" s="149" t="str">
        <f t="shared" ca="1" si="21"/>
        <v/>
      </c>
      <c r="F179" s="142" t="str">
        <f t="shared" ca="1" si="22"/>
        <v>IsExternal</v>
      </c>
      <c r="G179" s="196" t="str">
        <f ca="1">IF(A179="","",IF(AND(L179&lt;&gt;"",L179&lt;&gt;0),L179,IF(E179&lt;&gt;"",IF(ISERROR(FIND("Type",F179,1)),I,T),IF(F179="","",IF(sim_data_type=yes,IFERROR(VLOOKUP(F179,F$6:G178,2,FALSE),"Text"),"Text")))))</f>
        <v>Text</v>
      </c>
      <c r="H179" s="195" t="str">
        <f t="shared" ca="1" si="23"/>
        <v>Type Comments</v>
      </c>
      <c r="I179" s="162" t="str">
        <f t="shared" ca="1" si="26"/>
        <v>Pset_RampCommonIsExternal</v>
      </c>
      <c r="J179" s="167"/>
      <c r="K179" s="147"/>
      <c r="L179" s="148"/>
      <c r="M179" s="143"/>
      <c r="N179" s="144"/>
      <c r="O179" s="155" t="str">
        <f t="shared" ca="1" si="24"/>
        <v>Type Comments</v>
      </c>
      <c r="P179" s="154" t="str">
        <f t="shared" ca="1" si="25"/>
        <v>Indication whether the element is designed for use in the exterior (TRUE) or not (FALSE). If (TRUE) it is an external element and faces the outside of the building.</v>
      </c>
    </row>
    <row r="180" spans="1:16" x14ac:dyDescent="0.25">
      <c r="A180" s="141">
        <f ca="1">IFERROR(IF(OR(B178=B179,AND(B178=0,A179&lt;&gt;A178)),A179,IF(D179="","",A179+MATCH(Common,INDIRECT(ADDRESS(A179+1,5,4,1,sheet_pset)):INDIRECT(ADDRESS(COUNTIF(Pset_1,"&lt;&gt;"),5,4,1,sheet_pset)),0))),"")</f>
        <v>848</v>
      </c>
      <c r="B180" s="141">
        <f t="shared" ca="1" si="18"/>
        <v>3</v>
      </c>
      <c r="C180" s="152" t="str">
        <f t="shared" ca="1" si="19"/>
        <v>&gt;&gt;</v>
      </c>
      <c r="D180" s="153" t="str">
        <f t="shared" ca="1" si="20"/>
        <v>Pset_RampCommon</v>
      </c>
      <c r="E180" s="149" t="str">
        <f t="shared" ca="1" si="21"/>
        <v/>
      </c>
      <c r="F180" s="142" t="str">
        <f t="shared" ca="1" si="22"/>
        <v>FireRating</v>
      </c>
      <c r="G180" s="196" t="str">
        <f ca="1">IF(A180="","",IF(AND(L180&lt;&gt;"",L180&lt;&gt;0),L180,IF(E180&lt;&gt;"",IF(ISERROR(FIND("Type",F180,1)),I,T),IF(F180="","",IF(sim_data_type=yes,IFERROR(VLOOKUP(F180,F$6:G179,2,FALSE),"Text"),"Text")))))</f>
        <v>Text</v>
      </c>
      <c r="H180" s="195" t="str">
        <f t="shared" ca="1" si="23"/>
        <v>fire_rating</v>
      </c>
      <c r="I180" s="162" t="str">
        <f t="shared" ca="1" si="26"/>
        <v>Pset_RampCommonFireRating</v>
      </c>
      <c r="J180" s="167"/>
      <c r="K180" s="147"/>
      <c r="L180" s="148"/>
      <c r="M180" s="143"/>
      <c r="N180" s="144"/>
      <c r="O180" s="155" t="str">
        <f t="shared" ca="1" si="24"/>
        <v>fire_rating</v>
      </c>
      <c r="P180" s="154" t="str">
        <f t="shared" ca="1" si="25"/>
        <v>Fire rating for this object. It is given according to the national fire safety classification.</v>
      </c>
    </row>
    <row r="181" spans="1:16" ht="24" x14ac:dyDescent="0.25">
      <c r="A181" s="141">
        <f ca="1">IFERROR(IF(OR(B179=B180,AND(B179=0,A180&lt;&gt;A179)),A180,IF(D180="","",A180+MATCH(Common,INDIRECT(ADDRESS(A180+1,5,4,1,sheet_pset)):INDIRECT(ADDRESS(COUNTIF(Pset_1,"&lt;&gt;"),5,4,1,sheet_pset)),0))),"")</f>
        <v>849</v>
      </c>
      <c r="B181" s="141">
        <f t="shared" ca="1" si="18"/>
        <v>2</v>
      </c>
      <c r="C181" s="152" t="str">
        <f t="shared" ca="1" si="19"/>
        <v>&gt;&gt;</v>
      </c>
      <c r="D181" s="153" t="str">
        <f t="shared" ca="1" si="20"/>
        <v>Pset_RampCommon</v>
      </c>
      <c r="E181" s="149" t="str">
        <f t="shared" ca="1" si="21"/>
        <v/>
      </c>
      <c r="F181" s="142" t="str">
        <f t="shared" ca="1" si="22"/>
        <v>FireExit</v>
      </c>
      <c r="G181" s="196" t="str">
        <f ca="1">IF(A181="","",IF(AND(L181&lt;&gt;"",L181&lt;&gt;0),L181,IF(E181&lt;&gt;"",IF(ISERROR(FIND("Type",F181,1)),I,T),IF(F181="","",IF(sim_data_type=yes,IFERROR(VLOOKUP(F181,F$6:G180,2,FALSE),"Text"),"Text")))))</f>
        <v>Text</v>
      </c>
      <c r="H181" s="195" t="str">
        <f t="shared" ca="1" si="23"/>
        <v>vluchtweg</v>
      </c>
      <c r="I181" s="162" t="str">
        <f t="shared" ca="1" si="26"/>
        <v>Pset_RampCommonFireExit</v>
      </c>
      <c r="J181" s="167"/>
      <c r="K181" s="147"/>
      <c r="L181" s="148"/>
      <c r="M181" s="143"/>
      <c r="N181" s="144"/>
      <c r="O181" s="155" t="str">
        <f t="shared" ca="1" si="24"/>
        <v>vluchtweg</v>
      </c>
      <c r="P181" s="154" t="str">
        <f t="shared" ca="1" si="25"/>
        <v>Indication whether this object is designed to serve as an exit in the case of fire (TRUE) or not (FALSE). Here it defines an exit ramp in accordance to the national building code.</v>
      </c>
    </row>
    <row r="182" spans="1:16" ht="24" x14ac:dyDescent="0.25">
      <c r="A182" s="141">
        <f ca="1">IFERROR(IF(OR(B180=B181,AND(B180=0,A181&lt;&gt;A180)),A181,IF(D181="","",A181+MATCH(Common,INDIRECT(ADDRESS(A181+1,5,4,1,sheet_pset)):INDIRECT(ADDRESS(COUNTIF(Pset_1,"&lt;&gt;"),5,4,1,sheet_pset)),0))),"")</f>
        <v>850</v>
      </c>
      <c r="B182" s="141">
        <f t="shared" ca="1" si="18"/>
        <v>1</v>
      </c>
      <c r="C182" s="152" t="str">
        <f t="shared" ca="1" si="19"/>
        <v>&gt;&gt;</v>
      </c>
      <c r="D182" s="153" t="str">
        <f t="shared" ca="1" si="20"/>
        <v>Pset_RampCommon</v>
      </c>
      <c r="E182" s="149" t="str">
        <f t="shared" ca="1" si="21"/>
        <v/>
      </c>
      <c r="F182" s="142" t="str">
        <f t="shared" ca="1" si="22"/>
        <v>HandicapAccessible</v>
      </c>
      <c r="G182" s="196" t="str">
        <f ca="1">IF(A182="","",IF(AND(L182&lt;&gt;"",L182&lt;&gt;0),L182,IF(E182&lt;&gt;"",IF(ISERROR(FIND("Type",F182,1)),I,T),IF(F182="","",IF(sim_data_type=yes,IFERROR(VLOOKUP(F182,F$6:G181,2,FALSE),"Text"),"Text")))))</f>
        <v>Text</v>
      </c>
      <c r="H182" s="195" t="str">
        <f t="shared" ca="1" si="23"/>
        <v>toegankelijk</v>
      </c>
      <c r="I182" s="162" t="str">
        <f t="shared" ca="1" si="26"/>
        <v>Pset_RampCommonHandicapAccessible</v>
      </c>
      <c r="J182" s="167"/>
      <c r="K182" s="147"/>
      <c r="L182" s="148"/>
      <c r="M182" s="143"/>
      <c r="N182" s="144"/>
      <c r="O182" s="155" t="str">
        <f t="shared" ca="1" si="24"/>
        <v>toegankelijk</v>
      </c>
      <c r="P182" s="154" t="str">
        <f t="shared" ca="1" si="25"/>
        <v>Indication that this object is designed to be accessible by the handicapped.  Set to (TRUE) if this ramp is rated as handicap accessible  according the local building codes, otherwise (FALSE).</v>
      </c>
    </row>
    <row r="183" spans="1:16" x14ac:dyDescent="0.25">
      <c r="A183" s="141">
        <f ca="1">IFERROR(IF(OR(B181=B182,AND(B181=0,A182&lt;&gt;A181)),A182,IF(D182="","",A182+MATCH(Common,INDIRECT(ADDRESS(A182+1,5,4,1,sheet_pset)):INDIRECT(ADDRESS(COUNTIF(Pset_1,"&lt;&gt;"),5,4,1,sheet_pset)),0))),"")</f>
        <v>851</v>
      </c>
      <c r="B183" s="141">
        <f t="shared" ca="1" si="18"/>
        <v>0</v>
      </c>
      <c r="C183" s="152" t="str">
        <f t="shared" ca="1" si="19"/>
        <v>&gt;&gt;</v>
      </c>
      <c r="D183" s="153" t="str">
        <f t="shared" ca="1" si="20"/>
        <v>Pset_RampCommon</v>
      </c>
      <c r="E183" s="149" t="str">
        <f t="shared" ca="1" si="21"/>
        <v/>
      </c>
      <c r="F183" s="142" t="str">
        <f t="shared" ca="1" si="22"/>
        <v>HasNonSkidSurface</v>
      </c>
      <c r="G183" s="196" t="str">
        <f ca="1">IF(A183="","",IF(AND(L183&lt;&gt;"",L183&lt;&gt;0),L183,IF(E183&lt;&gt;"",IF(ISERROR(FIND("Type",F183,1)),I,T),IF(F183="","",IF(sim_data_type=yes,IFERROR(VLOOKUP(F183,F$6:G182,2,FALSE),"Text"),"Text")))))</f>
        <v>Text</v>
      </c>
      <c r="H183" s="195" t="str">
        <f t="shared" ca="1" si="23"/>
        <v>antislip</v>
      </c>
      <c r="I183" s="162" t="str">
        <f t="shared" ca="1" si="26"/>
        <v>Pset_RampCommonHasNonSkidSurface</v>
      </c>
      <c r="J183" s="167"/>
      <c r="K183" s="147"/>
      <c r="L183" s="148"/>
      <c r="M183" s="143"/>
      <c r="N183" s="144"/>
      <c r="O183" s="155" t="str">
        <f t="shared" ca="1" si="24"/>
        <v>antislip</v>
      </c>
      <c r="P183" s="154" t="str">
        <f t="shared" ca="1" si="25"/>
        <v>Indication whether the surface finish is designed to prevent slippery (TRUE) or not (FALSE).</v>
      </c>
    </row>
    <row r="184" spans="1:16" ht="24" x14ac:dyDescent="0.25">
      <c r="A184" s="141">
        <f ca="1">IFERROR(IF(OR(B182=B183,AND(B182=0,A183&lt;&gt;A182)),A183,IF(D183="","",A183+MATCH(Common,INDIRECT(ADDRESS(A183+1,5,4,1,sheet_pset)):INDIRECT(ADDRESS(COUNTIF(Pset_1,"&lt;&gt;"),5,4,1,sheet_pset)),0))),"")</f>
        <v>860</v>
      </c>
      <c r="B184" s="141">
        <f t="shared" ca="1" si="18"/>
        <v>6</v>
      </c>
      <c r="C184" s="152" t="str">
        <f t="shared" ca="1" si="19"/>
        <v>&gt;&gt;</v>
      </c>
      <c r="D184" s="153" t="str">
        <f t="shared" ca="1" si="20"/>
        <v>Pset_RoofCommon</v>
      </c>
      <c r="E184" s="149" t="str">
        <f t="shared" ca="1" si="21"/>
        <v>PropertySet:</v>
      </c>
      <c r="F184" s="142" t="str">
        <f t="shared" ca="1" si="22"/>
        <v>Pset_RoofCommon</v>
      </c>
      <c r="G184" s="196" t="str">
        <f ca="1">IF(A184="","",IF(AND(L184&lt;&gt;"",L184&lt;&gt;0),L184,IF(E184&lt;&gt;"",IF(ISERROR(FIND("Type",F184,1)),I,T),IF(F184="","",IF(sim_data_type=yes,IFERROR(VLOOKUP(F184,F$6:G183,2,FALSE),"Text"),"Text")))))</f>
        <v>I</v>
      </c>
      <c r="H184" s="195" t="str">
        <f t="shared" ca="1" si="23"/>
        <v>IfcRoof</v>
      </c>
      <c r="I184" s="162" t="str">
        <f t="shared" ca="1" si="26"/>
        <v>Pset_RoofCommonPset_RoofCommon</v>
      </c>
      <c r="J184" s="167"/>
      <c r="K184" s="147"/>
      <c r="L184" s="148"/>
      <c r="M184" s="143"/>
      <c r="N184" s="144"/>
      <c r="O184" s="155" t="str">
        <f t="shared" ca="1" si="24"/>
        <v>--</v>
      </c>
      <c r="P184" s="154" t="str">
        <f t="shared" ca="1" si="25"/>
        <v>Reference ID for this specified type in this project (e.g. type 'A-1'), Also referred to as construction type. It should be provided as an alternative to the name of the object type, if the software does not support object types.</v>
      </c>
    </row>
    <row r="185" spans="1:16" ht="24" x14ac:dyDescent="0.25">
      <c r="A185" s="141">
        <f ca="1">IFERROR(IF(OR(B183=B184,AND(B183=0,A184&lt;&gt;A183)),A184,IF(D184="","",A184+MATCH(Common,INDIRECT(ADDRESS(A184+1,5,4,1,sheet_pset)):INDIRECT(ADDRESS(COUNTIF(Pset_1,"&lt;&gt;"),5,4,1,sheet_pset)),0))),"")</f>
        <v>860</v>
      </c>
      <c r="B185" s="141">
        <f t="shared" ca="1" si="18"/>
        <v>5</v>
      </c>
      <c r="C185" s="152" t="str">
        <f t="shared" ca="1" si="19"/>
        <v>&gt;&gt;</v>
      </c>
      <c r="D185" s="153" t="str">
        <f t="shared" ca="1" si="20"/>
        <v>Pset_RoofCommon</v>
      </c>
      <c r="E185" s="149" t="str">
        <f t="shared" ca="1" si="21"/>
        <v/>
      </c>
      <c r="F185" s="142" t="str">
        <f t="shared" ca="1" si="22"/>
        <v>Reference</v>
      </c>
      <c r="G185" s="196" t="str">
        <f ca="1">IF(A185="","",IF(AND(L185&lt;&gt;"",L185&lt;&gt;0),L185,IF(E185&lt;&gt;"",IF(ISERROR(FIND("Type",F185,1)),I,T),IF(F185="","",IF(sim_data_type=yes,IFERROR(VLOOKUP(F185,F$6:G184,2,FALSE),"Text"),"Text")))))</f>
        <v>Text</v>
      </c>
      <c r="H185" s="195" t="str">
        <f t="shared" ca="1" si="23"/>
        <v xml:space="preserve">Keynote </v>
      </c>
      <c r="I185" s="162" t="str">
        <f t="shared" ca="1" si="26"/>
        <v>Pset_RoofCommonReference</v>
      </c>
      <c r="J185" s="167"/>
      <c r="K185" s="147"/>
      <c r="L185" s="148"/>
      <c r="M185" s="143"/>
      <c r="N185" s="144"/>
      <c r="O185" s="155" t="str">
        <f t="shared" ca="1" si="24"/>
        <v xml:space="preserve">Keynote </v>
      </c>
      <c r="P185" s="154" t="str">
        <f t="shared" ca="1" si="25"/>
        <v>Reference ID for this specified type in this project (e.g. type 'A-1'), Also referred to as construction type. It should be provided as an alternative to the name of the object type, if the software does not support object types.</v>
      </c>
    </row>
    <row r="186" spans="1:16" ht="36" x14ac:dyDescent="0.25">
      <c r="A186" s="141">
        <f ca="1">IFERROR(IF(OR(B184=B185,AND(B184=0,A185&lt;&gt;A184)),A185,IF(D185="","",A185+MATCH(Common,INDIRECT(ADDRESS(A185+1,5,4,1,sheet_pset)):INDIRECT(ADDRESS(COUNTIF(Pset_1,"&lt;&gt;"),5,4,1,sheet_pset)),0))),"")</f>
        <v>861</v>
      </c>
      <c r="B186" s="141">
        <f t="shared" ca="1" si="18"/>
        <v>4</v>
      </c>
      <c r="C186" s="152" t="str">
        <f t="shared" ca="1" si="19"/>
        <v>&gt;&gt;</v>
      </c>
      <c r="D186" s="153" t="str">
        <f t="shared" ca="1" si="20"/>
        <v>Pset_RoofCommon</v>
      </c>
      <c r="E186" s="149" t="str">
        <f t="shared" ca="1" si="21"/>
        <v/>
      </c>
      <c r="F186" s="142" t="str">
        <f t="shared" ca="1" si="22"/>
        <v>Status</v>
      </c>
      <c r="G186" s="196" t="str">
        <f ca="1">IF(A186="","",IF(AND(L186&lt;&gt;"",L186&lt;&gt;0),L186,IF(E186&lt;&gt;"",IF(ISERROR(FIND("Type",F186,1)),I,T),IF(F186="","",IF(sim_data_type=yes,IFERROR(VLOOKUP(F186,F$6:G185,2,FALSE),"Text"),"Text")))))</f>
        <v>Text</v>
      </c>
      <c r="H186" s="195" t="str">
        <f t="shared" ca="1" si="23"/>
        <v/>
      </c>
      <c r="I186" s="162" t="str">
        <f t="shared" ca="1" si="26"/>
        <v>Pset_RoofCommonStatus</v>
      </c>
      <c r="J186" s="167"/>
      <c r="K186" s="147"/>
      <c r="L186" s="148"/>
      <c r="M186" s="143"/>
      <c r="N186" s="144"/>
      <c r="O186" s="155" t="str">
        <f t="shared" ca="1" si="24"/>
        <v>--</v>
      </c>
      <c r="P186"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87" spans="1:16" ht="24" x14ac:dyDescent="0.25">
      <c r="A187" s="141">
        <f ca="1">IFERROR(IF(OR(B185=B186,AND(B185=0,A186&lt;&gt;A185)),A186,IF(D186="","",A186+MATCH(Common,INDIRECT(ADDRESS(A186+1,5,4,1,sheet_pset)):INDIRECT(ADDRESS(COUNTIF(Pset_1,"&lt;&gt;"),5,4,1,sheet_pset)),0))),"")</f>
        <v>862</v>
      </c>
      <c r="B187" s="141">
        <f t="shared" ca="1" si="18"/>
        <v>3</v>
      </c>
      <c r="C187" s="152" t="str">
        <f t="shared" ca="1" si="19"/>
        <v>&gt;&gt;</v>
      </c>
      <c r="D187" s="153" t="str">
        <f t="shared" ca="1" si="20"/>
        <v>Pset_RoofCommon</v>
      </c>
      <c r="E187" s="149" t="str">
        <f t="shared" ca="1" si="21"/>
        <v/>
      </c>
      <c r="F187" s="142" t="str">
        <f t="shared" ca="1" si="22"/>
        <v>AcousticRating</v>
      </c>
      <c r="G187" s="196" t="str">
        <f ca="1">IF(A187="","",IF(AND(L187&lt;&gt;"",L187&lt;&gt;0),L187,IF(E187&lt;&gt;"",IF(ISERROR(FIND("Type",F187,1)),I,T),IF(F187="","",IF(sim_data_type=yes,IFERROR(VLOOKUP(F187,F$6:G186,2,FALSE),"Text"),"Text")))))</f>
        <v>Text</v>
      </c>
      <c r="H187" s="195" t="str">
        <f t="shared" ca="1" si="23"/>
        <v>luchtgeluidsisolatie</v>
      </c>
      <c r="I187" s="162" t="str">
        <f t="shared" ca="1" si="26"/>
        <v>Pset_RoofCommonAcousticRating</v>
      </c>
      <c r="J187" s="167"/>
      <c r="K187" s="147"/>
      <c r="L187" s="148"/>
      <c r="M187" s="143"/>
      <c r="N187" s="144"/>
      <c r="O187" s="155" t="str">
        <f t="shared" ca="1" si="24"/>
        <v>luchtgeluidsisolatie</v>
      </c>
      <c r="P187" s="154" t="str">
        <f t="shared" ca="1" si="25"/>
        <v>Acoustic rating for this object. It is provided according to the national building code. It indicates the sound transmission resistance of this object by an index ratio (instead of providing full sound absorbtion values).</v>
      </c>
    </row>
    <row r="188" spans="1:16" x14ac:dyDescent="0.25">
      <c r="A188" s="141">
        <f ca="1">IFERROR(IF(OR(B186=B187,AND(B186=0,A187&lt;&gt;A186)),A187,IF(D187="","",A187+MATCH(Common,INDIRECT(ADDRESS(A187+1,5,4,1,sheet_pset)):INDIRECT(ADDRESS(COUNTIF(Pset_1,"&lt;&gt;"),5,4,1,sheet_pset)),0))),"")</f>
        <v>863</v>
      </c>
      <c r="B188" s="141">
        <f t="shared" ca="1" si="18"/>
        <v>2</v>
      </c>
      <c r="C188" s="152" t="str">
        <f t="shared" ca="1" si="19"/>
        <v>&gt;&gt;</v>
      </c>
      <c r="D188" s="153" t="str">
        <f t="shared" ca="1" si="20"/>
        <v>Pset_RoofCommon</v>
      </c>
      <c r="E188" s="149" t="str">
        <f t="shared" ca="1" si="21"/>
        <v/>
      </c>
      <c r="F188" s="142" t="str">
        <f t="shared" ca="1" si="22"/>
        <v>FireRating</v>
      </c>
      <c r="G188" s="196" t="str">
        <f ca="1">IF(A188="","",IF(AND(L188&lt;&gt;"",L188&lt;&gt;0),L188,IF(E188&lt;&gt;"",IF(ISERROR(FIND("Type",F188,1)),I,T),IF(F188="","",IF(sim_data_type=yes,IFERROR(VLOOKUP(F188,F$6:G187,2,FALSE),"Text"),"Text")))))</f>
        <v>Text</v>
      </c>
      <c r="H188" s="195" t="str">
        <f t="shared" ca="1" si="23"/>
        <v>fire_rating</v>
      </c>
      <c r="I188" s="162" t="str">
        <f t="shared" ca="1" si="26"/>
        <v>Pset_RoofCommonFireRating</v>
      </c>
      <c r="J188" s="167"/>
      <c r="K188" s="147"/>
      <c r="L188" s="148"/>
      <c r="M188" s="143"/>
      <c r="N188" s="144"/>
      <c r="O188" s="155" t="str">
        <f t="shared" ca="1" si="24"/>
        <v>fire_rating</v>
      </c>
      <c r="P188" s="154" t="str">
        <f t="shared" ca="1" si="25"/>
        <v>Fire rating for this object. It is given according to the national fire safety classification.</v>
      </c>
    </row>
    <row r="189" spans="1:16" ht="24" x14ac:dyDescent="0.25">
      <c r="A189" s="141">
        <f ca="1">IFERROR(IF(OR(B187=B188,AND(B187=0,A188&lt;&gt;A187)),A188,IF(D188="","",A188+MATCH(Common,INDIRECT(ADDRESS(A188+1,5,4,1,sheet_pset)):INDIRECT(ADDRESS(COUNTIF(Pset_1,"&lt;&gt;"),5,4,1,sheet_pset)),0))),"")</f>
        <v>864</v>
      </c>
      <c r="B189" s="141">
        <f t="shared" ca="1" si="18"/>
        <v>1</v>
      </c>
      <c r="C189" s="152" t="str">
        <f t="shared" ca="1" si="19"/>
        <v>&gt;&gt;</v>
      </c>
      <c r="D189" s="153" t="str">
        <f t="shared" ca="1" si="20"/>
        <v>Pset_RoofCommon</v>
      </c>
      <c r="E189" s="149" t="str">
        <f t="shared" ca="1" si="21"/>
        <v/>
      </c>
      <c r="F189" s="142" t="str">
        <f t="shared" ca="1" si="22"/>
        <v>IsExternal</v>
      </c>
      <c r="G189" s="196" t="str">
        <f ca="1">IF(A189="","",IF(AND(L189&lt;&gt;"",L189&lt;&gt;0),L189,IF(E189&lt;&gt;"",IF(ISERROR(FIND("Type",F189,1)),I,T),IF(F189="","",IF(sim_data_type=yes,IFERROR(VLOOKUP(F189,F$6:G188,2,FALSE),"Text"),"Text")))))</f>
        <v>Text</v>
      </c>
      <c r="H189" s="195" t="str">
        <f t="shared" ca="1" si="23"/>
        <v/>
      </c>
      <c r="I189" s="162" t="str">
        <f t="shared" ca="1" si="26"/>
        <v>Pset_RoofCommonIsExternal</v>
      </c>
      <c r="J189" s="167"/>
      <c r="K189" s="147"/>
      <c r="L189" s="148"/>
      <c r="M189" s="143"/>
      <c r="N189" s="144"/>
      <c r="O189" s="155">
        <f t="shared" ca="1" si="24"/>
        <v>0</v>
      </c>
      <c r="P189" s="154" t="str">
        <f t="shared" ca="1" si="25"/>
        <v>Indication whether the element is designed for use in the exterior (TRUE) or not (FALSE). If (TRUE) it is an external element and faces the outside of the building.</v>
      </c>
    </row>
    <row r="190" spans="1:16" ht="24" x14ac:dyDescent="0.25">
      <c r="A190" s="141">
        <f ca="1">IFERROR(IF(OR(B188=B189,AND(B188=0,A189&lt;&gt;A188)),A189,IF(D189="","",A189+MATCH(Common,INDIRECT(ADDRESS(A189+1,5,4,1,sheet_pset)):INDIRECT(ADDRESS(COUNTIF(Pset_1,"&lt;&gt;"),5,4,1,sheet_pset)),0))),"")</f>
        <v>865</v>
      </c>
      <c r="B190" s="141">
        <f t="shared" ca="1" si="18"/>
        <v>0</v>
      </c>
      <c r="C190" s="152" t="str">
        <f t="shared" ca="1" si="19"/>
        <v>&gt;&gt;</v>
      </c>
      <c r="D190" s="153" t="str">
        <f t="shared" ca="1" si="20"/>
        <v>Pset_RoofCommon</v>
      </c>
      <c r="E190" s="149" t="str">
        <f t="shared" ca="1" si="21"/>
        <v/>
      </c>
      <c r="F190" s="142" t="str">
        <f t="shared" ca="1" si="22"/>
        <v>ThermalTransmittance</v>
      </c>
      <c r="G190" s="196" t="str">
        <f ca="1">IF(A190="","",IF(AND(L190&lt;&gt;"",L190&lt;&gt;0),L190,IF(E190&lt;&gt;"",IF(ISERROR(FIND("Type",F190,1)),I,T),IF(F190="","",IF(sim_data_type=yes,IFERROR(VLOOKUP(F190,F$6:G189,2,FALSE),"Text"),"Text")))))</f>
        <v>Text</v>
      </c>
      <c r="H190" s="195" t="str">
        <f t="shared" ca="1" si="23"/>
        <v/>
      </c>
      <c r="I190" s="162" t="str">
        <f t="shared" ca="1" si="26"/>
        <v>Pset_RoofCommonThermalTransmittance</v>
      </c>
      <c r="J190" s="167"/>
      <c r="K190" s="147"/>
      <c r="L190" s="148"/>
      <c r="M190" s="143"/>
      <c r="N190" s="144"/>
      <c r="O190" s="155">
        <f t="shared" ca="1" si="24"/>
        <v>0</v>
      </c>
      <c r="P190" s="154" t="str">
        <f t="shared" ca="1" si="25"/>
        <v>Thermal transmittance coefficient (U-Value) of a material. Here the total thermal transmittance coefficient through the roof surface (including all materials).</v>
      </c>
    </row>
    <row r="191" spans="1:16" ht="24" x14ac:dyDescent="0.25">
      <c r="A191" s="141">
        <f ca="1">IFERROR(IF(OR(B189=B190,AND(B189=0,A190&lt;&gt;A189)),A190,IF(D190="","",A190+MATCH(Common,INDIRECT(ADDRESS(A190+1,5,4,1,sheet_pset)):INDIRECT(ADDRESS(COUNTIF(Pset_1,"&lt;&gt;"),5,4,1,sheet_pset)),0))),"")</f>
        <v>879</v>
      </c>
      <c r="B191" s="141">
        <f t="shared" ca="1" si="18"/>
        <v>2</v>
      </c>
      <c r="C191" s="152" t="str">
        <f t="shared" ca="1" si="19"/>
        <v>&gt;&gt;</v>
      </c>
      <c r="D191" s="153" t="str">
        <f t="shared" ca="1" si="20"/>
        <v>Pset_SensorTypeCommon</v>
      </c>
      <c r="E191" s="149" t="str">
        <f t="shared" ca="1" si="21"/>
        <v>PropertySet:</v>
      </c>
      <c r="F191" s="142" t="str">
        <f t="shared" ca="1" si="22"/>
        <v>Pset_SensorTypeCommon</v>
      </c>
      <c r="G191" s="196" t="str">
        <f ca="1">IF(A191="","",IF(AND(L191&lt;&gt;"",L191&lt;&gt;0),L191,IF(E191&lt;&gt;"",IF(ISERROR(FIND("Type",F191,1)),I,T),IF(F191="","",IF(sim_data_type=yes,IFERROR(VLOOKUP(F191,F$6:G190,2,FALSE),"Text"),"Text")))))</f>
        <v>T</v>
      </c>
      <c r="H191" s="195" t="str">
        <f t="shared" ca="1" si="23"/>
        <v>IfcSensor</v>
      </c>
      <c r="I191" s="162" t="str">
        <f t="shared" ca="1" si="26"/>
        <v>Pset_SensorTypeCommonPset_SensorTypeCommon</v>
      </c>
      <c r="J191" s="167"/>
      <c r="K191" s="147"/>
      <c r="L191" s="148"/>
      <c r="M191" s="143"/>
      <c r="N191" s="144"/>
      <c r="O191" s="155" t="str">
        <f t="shared" ca="1" si="24"/>
        <v>--</v>
      </c>
      <c r="P191" s="154" t="str">
        <f t="shared" ca="1" si="25"/>
        <v>Reference ID for this specified type in this project (e.g. type 'A-1'), provided, if there is no classification reference to a recognized classification system used.</v>
      </c>
    </row>
    <row r="192" spans="1:16" ht="24" x14ac:dyDescent="0.25">
      <c r="A192" s="141">
        <f ca="1">IFERROR(IF(OR(B190=B191,AND(B190=0,A191&lt;&gt;A190)),A191,IF(D191="","",A191+MATCH(Common,INDIRECT(ADDRESS(A191+1,5,4,1,sheet_pset)):INDIRECT(ADDRESS(COUNTIF(Pset_1,"&lt;&gt;"),5,4,1,sheet_pset)),0))),"")</f>
        <v>879</v>
      </c>
      <c r="B192" s="141">
        <f t="shared" ca="1" si="18"/>
        <v>1</v>
      </c>
      <c r="C192" s="152" t="str">
        <f t="shared" ca="1" si="19"/>
        <v>&gt;&gt;</v>
      </c>
      <c r="D192" s="153" t="str">
        <f t="shared" ca="1" si="20"/>
        <v>Pset_SensorTypeCommon</v>
      </c>
      <c r="E192" s="149" t="str">
        <f t="shared" ca="1" si="21"/>
        <v/>
      </c>
      <c r="F192" s="142" t="str">
        <f t="shared" ca="1" si="22"/>
        <v>Reference</v>
      </c>
      <c r="G192" s="196" t="str">
        <f ca="1">IF(A192="","",IF(AND(L192&lt;&gt;"",L192&lt;&gt;0),L192,IF(E192&lt;&gt;"",IF(ISERROR(FIND("Type",F192,1)),I,T),IF(F192="","",IF(sim_data_type=yes,IFERROR(VLOOKUP(F192,F$6:G191,2,FALSE),"Text"),"Text")))))</f>
        <v>Text</v>
      </c>
      <c r="H192" s="195" t="str">
        <f t="shared" ca="1" si="23"/>
        <v xml:space="preserve">Keynote </v>
      </c>
      <c r="I192" s="162" t="str">
        <f t="shared" ca="1" si="26"/>
        <v>Pset_SensorTypeCommonReference</v>
      </c>
      <c r="J192" s="167"/>
      <c r="K192" s="147"/>
      <c r="L192" s="148"/>
      <c r="M192" s="143"/>
      <c r="N192" s="144"/>
      <c r="O192" s="155" t="str">
        <f t="shared" ca="1" si="24"/>
        <v xml:space="preserve">Keynote </v>
      </c>
      <c r="P192" s="154" t="str">
        <f t="shared" ca="1" si="25"/>
        <v>Reference ID for this specified type in this project (e.g. type 'A-1'), provided, if there is no classification reference to a recognized classification system used.</v>
      </c>
    </row>
    <row r="193" spans="1:16" ht="36" x14ac:dyDescent="0.25">
      <c r="A193" s="141">
        <f ca="1">IFERROR(IF(OR(B191=B192,AND(B191=0,A192&lt;&gt;A191)),A192,IF(D192="","",A192+MATCH(Common,INDIRECT(ADDRESS(A192+1,5,4,1,sheet_pset)):INDIRECT(ADDRESS(COUNTIF(Pset_1,"&lt;&gt;"),5,4,1,sheet_pset)),0))),"")</f>
        <v>880</v>
      </c>
      <c r="B193" s="141">
        <f t="shared" ca="1" si="18"/>
        <v>0</v>
      </c>
      <c r="C193" s="152" t="str">
        <f t="shared" ca="1" si="19"/>
        <v>&gt;&gt;</v>
      </c>
      <c r="D193" s="153" t="str">
        <f t="shared" ca="1" si="20"/>
        <v>Pset_SensorTypeCommon</v>
      </c>
      <c r="E193" s="149" t="str">
        <f t="shared" ca="1" si="21"/>
        <v/>
      </c>
      <c r="F193" s="142" t="str">
        <f t="shared" ca="1" si="22"/>
        <v>Status</v>
      </c>
      <c r="G193" s="196" t="str">
        <f ca="1">IF(A193="","",IF(AND(L193&lt;&gt;"",L193&lt;&gt;0),L193,IF(E193&lt;&gt;"",IF(ISERROR(FIND("Type",F193,1)),I,T),IF(F193="","",IF(sim_data_type=yes,IFERROR(VLOOKUP(F193,F$6:G192,2,FALSE),"Text"),"Text")))))</f>
        <v>Text</v>
      </c>
      <c r="H193" s="195" t="str">
        <f t="shared" ca="1" si="23"/>
        <v/>
      </c>
      <c r="I193" s="162" t="str">
        <f t="shared" ca="1" si="26"/>
        <v>Pset_SensorTypeCommonStatus</v>
      </c>
      <c r="J193" s="167"/>
      <c r="K193" s="147"/>
      <c r="L193" s="148"/>
      <c r="M193" s="143"/>
      <c r="N193" s="144"/>
      <c r="O193" s="155" t="str">
        <f t="shared" ca="1" si="24"/>
        <v>--</v>
      </c>
      <c r="P193"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94" spans="1:16" ht="24" x14ac:dyDescent="0.25">
      <c r="A194" s="141">
        <f ca="1">IFERROR(IF(OR(B192=B193,AND(B192=0,A193&lt;&gt;A192)),A193,IF(D193="","",A193+MATCH(Common,INDIRECT(ADDRESS(A193+1,5,4,1,sheet_pset)):INDIRECT(ADDRESS(COUNTIF(Pset_1,"&lt;&gt;"),5,4,1,sheet_pset)),0))),"")</f>
        <v>917</v>
      </c>
      <c r="B194" s="141">
        <f t="shared" ca="1" si="18"/>
        <v>6</v>
      </c>
      <c r="C194" s="152" t="str">
        <f t="shared" ca="1" si="19"/>
        <v>&gt;&gt;</v>
      </c>
      <c r="D194" s="153" t="str">
        <f t="shared" ca="1" si="20"/>
        <v>Pset_SiteCommon</v>
      </c>
      <c r="E194" s="149" t="str">
        <f t="shared" ca="1" si="21"/>
        <v>PropertySet:</v>
      </c>
      <c r="F194" s="142" t="str">
        <f t="shared" ca="1" si="22"/>
        <v>Pset_SiteCommon</v>
      </c>
      <c r="G194" s="196" t="str">
        <f ca="1">IF(A194="","",IF(AND(L194&lt;&gt;"",L194&lt;&gt;0),L194,IF(E194&lt;&gt;"",IF(ISERROR(FIND("Type",F194,1)),I,T),IF(F194="","",IF(sim_data_type=yes,IFERROR(VLOOKUP(F194,F$6:G193,2,FALSE),"Text"),"Text")))))</f>
        <v>I</v>
      </c>
      <c r="H194" s="195" t="str">
        <f t="shared" ca="1" si="23"/>
        <v>IfcSite</v>
      </c>
      <c r="I194" s="162" t="str">
        <f t="shared" ca="1" si="26"/>
        <v>Pset_SiteCommonPset_SiteCommon</v>
      </c>
      <c r="J194" s="167"/>
      <c r="K194" s="147"/>
      <c r="L194" s="148"/>
      <c r="M194" s="143"/>
      <c r="N194" s="144"/>
      <c r="O194" s="155" t="str">
        <f t="shared" ca="1" si="24"/>
        <v>--</v>
      </c>
      <c r="P194" s="154" t="str">
        <f t="shared" ca="1" si="25"/>
        <v>Reference ID for this specified type in this project (e.g. type 'A-1'). Used to store the non-classification driven internal project type.</v>
      </c>
    </row>
    <row r="195" spans="1:16" ht="24" x14ac:dyDescent="0.25">
      <c r="A195" s="141">
        <f ca="1">IFERROR(IF(OR(B193=B194,AND(B193=0,A194&lt;&gt;A193)),A194,IF(D194="","",A194+MATCH(Common,INDIRECT(ADDRESS(A194+1,5,4,1,sheet_pset)):INDIRECT(ADDRESS(COUNTIF(Pset_1,"&lt;&gt;"),5,4,1,sheet_pset)),0))),"")</f>
        <v>917</v>
      </c>
      <c r="B195" s="141">
        <f t="shared" ca="1" si="18"/>
        <v>5</v>
      </c>
      <c r="C195" s="152" t="str">
        <f t="shared" ca="1" si="19"/>
        <v>&gt;&gt;</v>
      </c>
      <c r="D195" s="153" t="str">
        <f t="shared" ca="1" si="20"/>
        <v>Pset_SiteCommon</v>
      </c>
      <c r="E195" s="149" t="str">
        <f t="shared" ca="1" si="21"/>
        <v/>
      </c>
      <c r="F195" s="142" t="str">
        <f t="shared" ca="1" si="22"/>
        <v>Reference</v>
      </c>
      <c r="G195" s="196" t="str">
        <f ca="1">IF(A195="","",IF(AND(L195&lt;&gt;"",L195&lt;&gt;0),L195,IF(E195&lt;&gt;"",IF(ISERROR(FIND("Type",F195,1)),I,T),IF(F195="","",IF(sim_data_type=yes,IFERROR(VLOOKUP(F195,F$6:G194,2,FALSE),"Text"),"Text")))))</f>
        <v>Text</v>
      </c>
      <c r="H195" s="195" t="str">
        <f t="shared" ca="1" si="23"/>
        <v xml:space="preserve">Keynote </v>
      </c>
      <c r="I195" s="162" t="str">
        <f t="shared" ca="1" si="26"/>
        <v>Pset_SiteCommonReference</v>
      </c>
      <c r="J195" s="167"/>
      <c r="K195" s="147"/>
      <c r="L195" s="148"/>
      <c r="M195" s="143"/>
      <c r="N195" s="144"/>
      <c r="O195" s="155" t="str">
        <f t="shared" ca="1" si="24"/>
        <v xml:space="preserve">Keynote </v>
      </c>
      <c r="P195" s="154" t="str">
        <f t="shared" ca="1" si="25"/>
        <v>Reference ID for this specified type in this project (e.g. type 'A-1'). Used to store the non-classification driven internal project type.</v>
      </c>
    </row>
    <row r="196" spans="1:16" x14ac:dyDescent="0.25">
      <c r="A196" s="141">
        <f ca="1">IFERROR(IF(OR(B194=B195,AND(B194=0,A195&lt;&gt;A194)),A195,IF(D195="","",A195+MATCH(Common,INDIRECT(ADDRESS(A195+1,5,4,1,sheet_pset)):INDIRECT(ADDRESS(COUNTIF(Pset_1,"&lt;&gt;"),5,4,1,sheet_pset)),0))),"")</f>
        <v>918</v>
      </c>
      <c r="B196" s="141">
        <f t="shared" ca="1" si="18"/>
        <v>4</v>
      </c>
      <c r="C196" s="152" t="str">
        <f t="shared" ca="1" si="19"/>
        <v>&gt;&gt;</v>
      </c>
      <c r="D196" s="153" t="str">
        <f t="shared" ca="1" si="20"/>
        <v>Pset_SiteCommon</v>
      </c>
      <c r="E196" s="149" t="str">
        <f t="shared" ca="1" si="21"/>
        <v/>
      </c>
      <c r="F196" s="142" t="str">
        <f t="shared" ca="1" si="22"/>
        <v>BuildableArea</v>
      </c>
      <c r="G196" s="196" t="str">
        <f ca="1">IF(A196="","",IF(AND(L196&lt;&gt;"",L196&lt;&gt;0),L196,IF(E196&lt;&gt;"",IF(ISERROR(FIND("Type",F196,1)),I,T),IF(F196="","",IF(sim_data_type=yes,IFERROR(VLOOKUP(F196,F$6:G195,2,FALSE),"Text"),"Text")))))</f>
        <v>Text</v>
      </c>
      <c r="H196" s="195" t="str">
        <f t="shared" ca="1" si="23"/>
        <v/>
      </c>
      <c r="I196" s="162" t="str">
        <f t="shared" ca="1" si="26"/>
        <v>Pset_SiteCommonBuildableArea</v>
      </c>
      <c r="J196" s="167"/>
      <c r="K196" s="147"/>
      <c r="L196" s="148"/>
      <c r="M196" s="143"/>
      <c r="N196" s="144"/>
      <c r="O196" s="155">
        <f t="shared" ca="1" si="24"/>
        <v>0</v>
      </c>
      <c r="P196" s="154" t="str">
        <f t="shared" ca="1" si="25"/>
        <v>The area of site utilization expressed as a maximum value according to local building codes.</v>
      </c>
    </row>
    <row r="197" spans="1:16" ht="24" x14ac:dyDescent="0.25">
      <c r="A197" s="141">
        <f ca="1">IFERROR(IF(OR(B195=B196,AND(B195=0,A196&lt;&gt;A195)),A196,IF(D196="","",A196+MATCH(Common,INDIRECT(ADDRESS(A196+1,5,4,1,sheet_pset)):INDIRECT(ADDRESS(COUNTIF(Pset_1,"&lt;&gt;"),5,4,1,sheet_pset)),0))),"")</f>
        <v>919</v>
      </c>
      <c r="B197" s="141">
        <f t="shared" ca="1" si="18"/>
        <v>3</v>
      </c>
      <c r="C197" s="152" t="str">
        <f t="shared" ca="1" si="19"/>
        <v>&gt;&gt;</v>
      </c>
      <c r="D197" s="153" t="str">
        <f t="shared" ca="1" si="20"/>
        <v>Pset_SiteCommon</v>
      </c>
      <c r="E197" s="149" t="str">
        <f t="shared" ca="1" si="21"/>
        <v/>
      </c>
      <c r="F197" s="142" t="str">
        <f t="shared" ca="1" si="22"/>
        <v>SiteCoverageRatio</v>
      </c>
      <c r="G197" s="196" t="str">
        <f ca="1">IF(A197="","",IF(AND(L197&lt;&gt;"",L197&lt;&gt;0),L197,IF(E197&lt;&gt;"",IF(ISERROR(FIND("Type",F197,1)),I,T),IF(F197="","",IF(sim_data_type=yes,IFERROR(VLOOKUP(F197,F$6:G196,2,FALSE),"Text"),"Text")))))</f>
        <v>Text</v>
      </c>
      <c r="H197" s="195" t="str">
        <f t="shared" ca="1" si="23"/>
        <v/>
      </c>
      <c r="I197" s="162" t="str">
        <f t="shared" ca="1" si="26"/>
        <v>Pset_SiteCommonSiteCoverageRatio</v>
      </c>
      <c r="J197" s="167"/>
      <c r="K197" s="147"/>
      <c r="L197" s="148"/>
      <c r="M197" s="143"/>
      <c r="N197" s="144"/>
      <c r="O197" s="155" t="str">
        <f t="shared" ca="1" si="24"/>
        <v>--</v>
      </c>
      <c r="P197" s="154" t="str">
        <f t="shared" ca="1" si="25"/>
        <v>The ratio of the utilization,  TotalArea / BuildableArea, expressed as a maximum value. The ratio value may be used to derive BuildableArea.</v>
      </c>
    </row>
    <row r="198" spans="1:16" ht="24" x14ac:dyDescent="0.25">
      <c r="A198" s="141">
        <f ca="1">IFERROR(IF(OR(B196=B197,AND(B196=0,A197&lt;&gt;A196)),A197,IF(D197="","",A197+MATCH(Common,INDIRECT(ADDRESS(A197+1,5,4,1,sheet_pset)):INDIRECT(ADDRESS(COUNTIF(Pset_1,"&lt;&gt;"),5,4,1,sheet_pset)),0))),"")</f>
        <v>920</v>
      </c>
      <c r="B198" s="141">
        <f t="shared" ca="1" si="18"/>
        <v>2</v>
      </c>
      <c r="C198" s="152" t="str">
        <f t="shared" ca="1" si="19"/>
        <v>&gt;&gt;</v>
      </c>
      <c r="D198" s="153" t="str">
        <f t="shared" ca="1" si="20"/>
        <v>Pset_SiteCommon</v>
      </c>
      <c r="E198" s="149" t="str">
        <f t="shared" ca="1" si="21"/>
        <v/>
      </c>
      <c r="F198" s="142" t="str">
        <f t="shared" ca="1" si="22"/>
        <v>FloorAreaRatio</v>
      </c>
      <c r="G198" s="196" t="str">
        <f ca="1">IF(A198="","",IF(AND(L198&lt;&gt;"",L198&lt;&gt;0),L198,IF(E198&lt;&gt;"",IF(ISERROR(FIND("Type",F198,1)),I,T),IF(F198="","",IF(sim_data_type=yes,IFERROR(VLOOKUP(F198,F$6:G197,2,FALSE),"Text"),"Text")))))</f>
        <v>Text</v>
      </c>
      <c r="H198" s="195" t="str">
        <f t="shared" ca="1" si="23"/>
        <v/>
      </c>
      <c r="I198" s="162" t="str">
        <f t="shared" ca="1" si="26"/>
        <v>Pset_SiteCommonFloorAreaRatio</v>
      </c>
      <c r="J198" s="167"/>
      <c r="K198" s="147"/>
      <c r="L198" s="148"/>
      <c r="M198" s="143"/>
      <c r="N198" s="144"/>
      <c r="O198" s="155" t="str">
        <f t="shared" ca="1" si="24"/>
        <v>--</v>
      </c>
      <c r="P198" s="154" t="str">
        <f t="shared" ca="1" si="25"/>
        <v>The ratio of all floor areas to the buildable area as the maximum floor area utilization of the site as a maximum value according to local building codes.</v>
      </c>
    </row>
    <row r="199" spans="1:16" x14ac:dyDescent="0.25">
      <c r="A199" s="141">
        <f ca="1">IFERROR(IF(OR(B197=B198,AND(B197=0,A198&lt;&gt;A197)),A198,IF(D198="","",A198+MATCH(Common,INDIRECT(ADDRESS(A198+1,5,4,1,sheet_pset)):INDIRECT(ADDRESS(COUNTIF(Pset_1,"&lt;&gt;"),5,4,1,sheet_pset)),0))),"")</f>
        <v>921</v>
      </c>
      <c r="B199" s="141">
        <f t="shared" ref="B199:B262" ca="1" si="27">IF(A199&lt;&gt;"",IF(B198=0,COUNTIF(Pset_2,D199)+IF(com_pset=yes,-1,0),IF(AND(K199&lt;&gt;"",K199&lt;&gt;0),B198,B198-1)),"")</f>
        <v>1</v>
      </c>
      <c r="C199" s="152" t="str">
        <f t="shared" ref="C199:C262" ca="1" si="28">IF(D199&lt;&gt;"",HYPERLINK(CONCATENATE(link4x0,IFERROR(VLOOKUP(D199,Pset_2,2,FALSE),""),link_Pset,LOWER(D199),".htm"),"&gt;&gt;"),"")</f>
        <v>&gt;&gt;</v>
      </c>
      <c r="D199" s="153" t="str">
        <f t="shared" ref="D199:D262" ca="1" si="29">IF(A199="","",IFERROR(CELL("contents",INDIRECT(ADDRESS(A199,3,4,1,sheet_pset))),""))</f>
        <v>Pset_SiteCommon</v>
      </c>
      <c r="E199" s="149" t="str">
        <f t="shared" ref="E199:E262" ca="1" si="30">IF(B198=0,pset_head,"")</f>
        <v/>
      </c>
      <c r="F199" s="142" t="str">
        <f t="shared" ref="F199:F262" ca="1" si="31">IF(OR(A199=""),"",IF(AND(K199&lt;&gt;"",K199&lt;&gt;0),K199,IF(E199&lt;&gt;"",D199,IFERROR(CELL("contents",INDIRECT(ADDRESS(A199,6,4,1,sheet_pset))),""))))</f>
        <v>BuildingHeightLimit</v>
      </c>
      <c r="G199" s="196" t="str">
        <f ca="1">IF(A199="","",IF(AND(L199&lt;&gt;"",L199&lt;&gt;0),L199,IF(E199&lt;&gt;"",IF(ISERROR(FIND("Type",F199,1)),I,T),IF(F199="","",IF(sim_data_type=yes,IFERROR(VLOOKUP(F199,F$6:G198,2,FALSE),"Text"),"Text")))))</f>
        <v>Text</v>
      </c>
      <c r="H199" s="195" t="str">
        <f t="shared" ref="H199:H262" ca="1" si="32">IF(E199&lt;&gt;"",IFERROR(CELL("contents",INDIRECT(ADDRESS(A199,2,1,1,sheet_pset))),"???"),IF(OR(F199=M199,F199=N199,F199=O199),"",IF(AND(M199&lt;&gt;"",M199&lt;&gt;0),M199,IF(AND(N199&lt;&gt;"",N199&lt;&gt;0),N199,IF(AND(O199&lt;&gt;"",O199&lt;&gt;0),IF(O199&lt;&gt;n.a.,O199,""),"")))))</f>
        <v/>
      </c>
      <c r="I199" s="162" t="str">
        <f t="shared" ca="1" si="26"/>
        <v>Pset_SiteCommonBuildingHeightLimit</v>
      </c>
      <c r="J199" s="167"/>
      <c r="K199" s="147"/>
      <c r="L199" s="148"/>
      <c r="M199" s="143"/>
      <c r="N199" s="144"/>
      <c r="O199" s="155">
        <f t="shared" ref="O199:O262" ca="1" si="33">IF(D199="","",IFERROR(VLOOKUP(I199,Param_DRS,4,FALSE),IF(Param_DRS_eo=yes,IFERROR(VLOOKUP(F199,Param_DRS_1,2,FALSE),n.a.),"")))</f>
        <v>0</v>
      </c>
      <c r="P199" s="154" t="str">
        <f t="shared" ref="P199:P262" ca="1" si="34">IF(A199="","",IFERROR(CELL("contents",INDIRECT(ADDRESS(A199,7,4,1,sheet_pset))),""))</f>
        <v>Allowed maximum height of buildings on this site - according to local building codes.</v>
      </c>
    </row>
    <row r="200" spans="1:16" x14ac:dyDescent="0.25">
      <c r="A200" s="141">
        <f ca="1">IFERROR(IF(OR(B198=B199,AND(B198=0,A199&lt;&gt;A198)),A199,IF(D199="","",A199+MATCH(Common,INDIRECT(ADDRESS(A199+1,5,4,1,sheet_pset)):INDIRECT(ADDRESS(COUNTIF(Pset_1,"&lt;&gt;"),5,4,1,sheet_pset)),0))),"")</f>
        <v>922</v>
      </c>
      <c r="B200" s="141">
        <f t="shared" ca="1" si="27"/>
        <v>0</v>
      </c>
      <c r="C200" s="152" t="str">
        <f t="shared" ca="1" si="28"/>
        <v>&gt;&gt;</v>
      </c>
      <c r="D200" s="153" t="str">
        <f t="shared" ca="1" si="29"/>
        <v>Pset_SiteCommon</v>
      </c>
      <c r="E200" s="149" t="str">
        <f t="shared" ca="1" si="30"/>
        <v/>
      </c>
      <c r="F200" s="142" t="str">
        <f t="shared" ca="1" si="31"/>
        <v>TotalArea</v>
      </c>
      <c r="G200" s="196" t="str">
        <f ca="1">IF(A200="","",IF(AND(L200&lt;&gt;"",L200&lt;&gt;0),L200,IF(E200&lt;&gt;"",IF(ISERROR(FIND("Type",F200,1)),I,T),IF(F200="","",IF(sim_data_type=yes,IFERROR(VLOOKUP(F200,F$6:G199,2,FALSE),"Text"),"Text")))))</f>
        <v>Text</v>
      </c>
      <c r="H200" s="195" t="str">
        <f t="shared" ca="1" si="32"/>
        <v/>
      </c>
      <c r="I200" s="162" t="str">
        <f t="shared" ref="I200:I263" ca="1" si="35">IF(D200&lt;&gt;"",CONCATENATE(D200,F200),"")</f>
        <v>Pset_SiteCommonTotalArea</v>
      </c>
      <c r="J200" s="167"/>
      <c r="K200" s="147"/>
      <c r="L200" s="148"/>
      <c r="M200" s="143"/>
      <c r="N200" s="144"/>
      <c r="O200" s="155">
        <f t="shared" ca="1" si="33"/>
        <v>0</v>
      </c>
      <c r="P200" s="154" t="str">
        <f t="shared" ca="1" si="34"/>
        <v>Total planned area for the site. Used for programming the site space.</v>
      </c>
    </row>
    <row r="201" spans="1:16" ht="24" x14ac:dyDescent="0.25">
      <c r="A201" s="141">
        <f ca="1">IFERROR(IF(OR(B199=B200,AND(B199=0,A200&lt;&gt;A199)),A200,IF(D200="","",A200+MATCH(Common,INDIRECT(ADDRESS(A200+1,5,4,1,sheet_pset)):INDIRECT(ADDRESS(COUNTIF(Pset_1,"&lt;&gt;"),5,4,1,sheet_pset)),0))),"")</f>
        <v>926</v>
      </c>
      <c r="B201" s="141">
        <f t="shared" ca="1" si="27"/>
        <v>11</v>
      </c>
      <c r="C201" s="152" t="str">
        <f t="shared" ca="1" si="28"/>
        <v>&gt;&gt;</v>
      </c>
      <c r="D201" s="153" t="str">
        <f t="shared" ca="1" si="29"/>
        <v>Pset_SlabCommon</v>
      </c>
      <c r="E201" s="149" t="str">
        <f t="shared" ca="1" si="30"/>
        <v>PropertySet:</v>
      </c>
      <c r="F201" s="142" t="str">
        <f t="shared" ca="1" si="31"/>
        <v>Pset_SlabCommon</v>
      </c>
      <c r="G201" s="196" t="str">
        <f ca="1">IF(A201="","",IF(AND(L201&lt;&gt;"",L201&lt;&gt;0),L201,IF(E201&lt;&gt;"",IF(ISERROR(FIND("Type",F201,1)),I,T),IF(F201="","",IF(sim_data_type=yes,IFERROR(VLOOKUP(F201,F$6:G200,2,FALSE),"Text"),"Text")))))</f>
        <v>I</v>
      </c>
      <c r="H201" s="195" t="str">
        <f t="shared" ca="1" si="32"/>
        <v>IfcSlab</v>
      </c>
      <c r="I201" s="162" t="str">
        <f t="shared" ca="1" si="35"/>
        <v>Pset_SlabCommonPset_SlabCommon</v>
      </c>
      <c r="J201" s="167"/>
      <c r="K201" s="147"/>
      <c r="L201" s="148"/>
      <c r="M201" s="143"/>
      <c r="N201" s="144"/>
      <c r="O201" s="155" t="str">
        <f t="shared" ca="1" si="33"/>
        <v>--</v>
      </c>
      <c r="P201" s="154" t="str">
        <f t="shared" ca="1" si="34"/>
        <v>Reference ID for this specified type in this project (e.g. type 'A-1'), Also referred to as construction type. It should be provided as an alternative to the name of the object type, if the software does not support object types.</v>
      </c>
    </row>
    <row r="202" spans="1:16" ht="24" x14ac:dyDescent="0.25">
      <c r="A202" s="141">
        <f ca="1">IFERROR(IF(OR(B200=B201,AND(B200=0,A201&lt;&gt;A200)),A201,IF(D201="","",A201+MATCH(Common,INDIRECT(ADDRESS(A201+1,5,4,1,sheet_pset)):INDIRECT(ADDRESS(COUNTIF(Pset_1,"&lt;&gt;"),5,4,1,sheet_pset)),0))),"")</f>
        <v>926</v>
      </c>
      <c r="B202" s="141">
        <f t="shared" ca="1" si="27"/>
        <v>10</v>
      </c>
      <c r="C202" s="152" t="str">
        <f t="shared" ca="1" si="28"/>
        <v>&gt;&gt;</v>
      </c>
      <c r="D202" s="153" t="str">
        <f t="shared" ca="1" si="29"/>
        <v>Pset_SlabCommon</v>
      </c>
      <c r="E202" s="149" t="str">
        <f t="shared" ca="1" si="30"/>
        <v/>
      </c>
      <c r="F202" s="142" t="str">
        <f t="shared" ca="1" si="31"/>
        <v>Reference</v>
      </c>
      <c r="G202" s="196" t="str">
        <f ca="1">IF(A202="","",IF(AND(L202&lt;&gt;"",L202&lt;&gt;0),L202,IF(E202&lt;&gt;"",IF(ISERROR(FIND("Type",F202,1)),I,T),IF(F202="","",IF(sim_data_type=yes,IFERROR(VLOOKUP(F202,F$6:G201,2,FALSE),"Text"),"Text")))))</f>
        <v>Text</v>
      </c>
      <c r="H202" s="195" t="str">
        <f t="shared" ca="1" si="32"/>
        <v xml:space="preserve">Type </v>
      </c>
      <c r="I202" s="162" t="str">
        <f t="shared" ca="1" si="35"/>
        <v>Pset_SlabCommonReference</v>
      </c>
      <c r="J202" s="167"/>
      <c r="K202" s="147"/>
      <c r="L202" s="148"/>
      <c r="M202" s="143"/>
      <c r="N202" s="144"/>
      <c r="O202" s="155" t="str">
        <f t="shared" ca="1" si="33"/>
        <v xml:space="preserve">Type </v>
      </c>
      <c r="P202" s="154" t="str">
        <f t="shared" ca="1" si="34"/>
        <v>Reference ID for this specified type in this project (e.g. type 'A-1'), Also referred to as construction type. It should be provided as an alternative to the name of the object type, if the software does not support object types.</v>
      </c>
    </row>
    <row r="203" spans="1:16" ht="36" x14ac:dyDescent="0.25">
      <c r="A203" s="141">
        <f ca="1">IFERROR(IF(OR(B201=B202,AND(B201=0,A202&lt;&gt;A201)),A202,IF(D202="","",A202+MATCH(Common,INDIRECT(ADDRESS(A202+1,5,4,1,sheet_pset)):INDIRECT(ADDRESS(COUNTIF(Pset_1,"&lt;&gt;"),5,4,1,sheet_pset)),0))),"")</f>
        <v>927</v>
      </c>
      <c r="B203" s="141">
        <f t="shared" ca="1" si="27"/>
        <v>9</v>
      </c>
      <c r="C203" s="152" t="str">
        <f t="shared" ca="1" si="28"/>
        <v>&gt;&gt;</v>
      </c>
      <c r="D203" s="153" t="str">
        <f t="shared" ca="1" si="29"/>
        <v>Pset_SlabCommon</v>
      </c>
      <c r="E203" s="149" t="str">
        <f t="shared" ca="1" si="30"/>
        <v/>
      </c>
      <c r="F203" s="142" t="str">
        <f t="shared" ca="1" si="31"/>
        <v>Status</v>
      </c>
      <c r="G203" s="196" t="str">
        <f ca="1">IF(A203="","",IF(AND(L203&lt;&gt;"",L203&lt;&gt;0),L203,IF(E203&lt;&gt;"",IF(ISERROR(FIND("Type",F203,1)),I,T),IF(F203="","",IF(sim_data_type=yes,IFERROR(VLOOKUP(F203,F$6:G202,2,FALSE),"Text"),"Text")))))</f>
        <v>Text</v>
      </c>
      <c r="H203" s="195" t="str">
        <f t="shared" ca="1" si="32"/>
        <v/>
      </c>
      <c r="I203" s="162" t="str">
        <f t="shared" ca="1" si="35"/>
        <v>Pset_SlabCommonStatus</v>
      </c>
      <c r="J203" s="167"/>
      <c r="K203" s="147"/>
      <c r="L203" s="148"/>
      <c r="M203" s="143"/>
      <c r="N203" s="144"/>
      <c r="O203" s="155" t="str">
        <f t="shared" ca="1" si="33"/>
        <v>--</v>
      </c>
      <c r="P203" s="154" t="str">
        <f t="shared" ca="1" si="34"/>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204" spans="1:16" ht="24" x14ac:dyDescent="0.25">
      <c r="A204" s="141">
        <f ca="1">IFERROR(IF(OR(B202=B203,AND(B202=0,A203&lt;&gt;A202)),A203,IF(D203="","",A203+MATCH(Common,INDIRECT(ADDRESS(A203+1,5,4,1,sheet_pset)):INDIRECT(ADDRESS(COUNTIF(Pset_1,"&lt;&gt;"),5,4,1,sheet_pset)),0))),"")</f>
        <v>928</v>
      </c>
      <c r="B204" s="141">
        <f t="shared" ca="1" si="27"/>
        <v>8</v>
      </c>
      <c r="C204" s="152" t="str">
        <f t="shared" ca="1" si="28"/>
        <v>&gt;&gt;</v>
      </c>
      <c r="D204" s="153" t="str">
        <f t="shared" ca="1" si="29"/>
        <v>Pset_SlabCommon</v>
      </c>
      <c r="E204" s="149" t="str">
        <f t="shared" ca="1" si="30"/>
        <v/>
      </c>
      <c r="F204" s="142" t="str">
        <f t="shared" ca="1" si="31"/>
        <v>AcousticRating</v>
      </c>
      <c r="G204" s="196" t="str">
        <f ca="1">IF(A204="","",IF(AND(L204&lt;&gt;"",L204&lt;&gt;0),L204,IF(E204&lt;&gt;"",IF(ISERROR(FIND("Type",F204,1)),I,T),IF(F204="","",IF(sim_data_type=yes,IFERROR(VLOOKUP(F204,F$6:G203,2,FALSE),"Text"),"Text")))))</f>
        <v>Text</v>
      </c>
      <c r="H204" s="195" t="str">
        <f t="shared" ca="1" si="32"/>
        <v>luchtgeluidsisolatie</v>
      </c>
      <c r="I204" s="162" t="str">
        <f t="shared" ca="1" si="35"/>
        <v>Pset_SlabCommonAcousticRating</v>
      </c>
      <c r="J204" s="167"/>
      <c r="K204" s="147"/>
      <c r="L204" s="148"/>
      <c r="M204" s="143"/>
      <c r="N204" s="144"/>
      <c r="O204" s="155" t="str">
        <f t="shared" ca="1" si="33"/>
        <v>luchtgeluidsisolatie</v>
      </c>
      <c r="P204" s="154" t="str">
        <f t="shared" ca="1" si="34"/>
        <v>Acoustic rating for this object. It is provided according to the national building code. It indicates the sound transmission resistance of this object by an index ratio (instead of providing full sound absorbtion values).</v>
      </c>
    </row>
    <row r="205" spans="1:16" x14ac:dyDescent="0.25">
      <c r="A205" s="141">
        <f ca="1">IFERROR(IF(OR(B203=B204,AND(B203=0,A204&lt;&gt;A203)),A204,IF(D204="","",A204+MATCH(Common,INDIRECT(ADDRESS(A204+1,5,4,1,sheet_pset)):INDIRECT(ADDRESS(COUNTIF(Pset_1,"&lt;&gt;"),5,4,1,sheet_pset)),0))),"")</f>
        <v>929</v>
      </c>
      <c r="B205" s="141">
        <f t="shared" ca="1" si="27"/>
        <v>7</v>
      </c>
      <c r="C205" s="152" t="str">
        <f t="shared" ca="1" si="28"/>
        <v>&gt;&gt;</v>
      </c>
      <c r="D205" s="153" t="str">
        <f t="shared" ca="1" si="29"/>
        <v>Pset_SlabCommon</v>
      </c>
      <c r="E205" s="149" t="str">
        <f t="shared" ca="1" si="30"/>
        <v/>
      </c>
      <c r="F205" s="142" t="str">
        <f t="shared" ca="1" si="31"/>
        <v>FireRating</v>
      </c>
      <c r="G205" s="196" t="str">
        <f ca="1">IF(A205="","",IF(AND(L205&lt;&gt;"",L205&lt;&gt;0),L205,IF(E205&lt;&gt;"",IF(ISERROR(FIND("Type",F205,1)),I,T),IF(F205="","",IF(sim_data_type=yes,IFERROR(VLOOKUP(F205,F$6:G204,2,FALSE),"Text"),"Text")))))</f>
        <v>Text</v>
      </c>
      <c r="H205" s="195" t="str">
        <f t="shared" ca="1" si="32"/>
        <v>fire_rating</v>
      </c>
      <c r="I205" s="162" t="str">
        <f t="shared" ca="1" si="35"/>
        <v>Pset_SlabCommonFireRating</v>
      </c>
      <c r="J205" s="167"/>
      <c r="K205" s="147"/>
      <c r="L205" s="148"/>
      <c r="M205" s="143"/>
      <c r="N205" s="144"/>
      <c r="O205" s="155" t="str">
        <f t="shared" ca="1" si="33"/>
        <v>fire_rating</v>
      </c>
      <c r="P205" s="154" t="str">
        <f t="shared" ca="1" si="34"/>
        <v>Fire rating for this object. It is given according to the national fire safety classification.</v>
      </c>
    </row>
    <row r="206" spans="1:16" x14ac:dyDescent="0.25">
      <c r="A206" s="141">
        <f ca="1">IFERROR(IF(OR(B204=B205,AND(B204=0,A205&lt;&gt;A204)),A205,IF(D205="","",A205+MATCH(Common,INDIRECT(ADDRESS(A205+1,5,4,1,sheet_pset)):INDIRECT(ADDRESS(COUNTIF(Pset_1,"&lt;&gt;"),5,4,1,sheet_pset)),0))),"")</f>
        <v>930</v>
      </c>
      <c r="B206" s="141">
        <f t="shared" ca="1" si="27"/>
        <v>6</v>
      </c>
      <c r="C206" s="152" t="str">
        <f t="shared" ca="1" si="28"/>
        <v>&gt;&gt;</v>
      </c>
      <c r="D206" s="153" t="str">
        <f t="shared" ca="1" si="29"/>
        <v>Pset_SlabCommon</v>
      </c>
      <c r="E206" s="149" t="str">
        <f t="shared" ca="1" si="30"/>
        <v/>
      </c>
      <c r="F206" s="142" t="str">
        <f t="shared" ca="1" si="31"/>
        <v>Combustible</v>
      </c>
      <c r="G206" s="196" t="str">
        <f ca="1">IF(A206="","",IF(AND(L206&lt;&gt;"",L206&lt;&gt;0),L206,IF(E206&lt;&gt;"",IF(ISERROR(FIND("Type",F206,1)),I,T),IF(F206="","",IF(sim_data_type=yes,IFERROR(VLOOKUP(F206,F$6:G205,2,FALSE),"Text"),"Text")))))</f>
        <v>Text</v>
      </c>
      <c r="H206" s="195" t="str">
        <f t="shared" ca="1" si="32"/>
        <v>ontvlambaar</v>
      </c>
      <c r="I206" s="162" t="str">
        <f t="shared" ca="1" si="35"/>
        <v>Pset_SlabCommonCombustible</v>
      </c>
      <c r="J206" s="167"/>
      <c r="K206" s="147"/>
      <c r="L206" s="148"/>
      <c r="M206" s="143"/>
      <c r="N206" s="144"/>
      <c r="O206" s="155" t="str">
        <f t="shared" ca="1" si="33"/>
        <v>ontvlambaar</v>
      </c>
      <c r="P206" s="154" t="str">
        <f t="shared" ca="1" si="34"/>
        <v>Indication whether the object is made from combustible material (TRUE) or not (FALSE).</v>
      </c>
    </row>
    <row r="207" spans="1:16" ht="24" x14ac:dyDescent="0.25">
      <c r="A207" s="141">
        <f ca="1">IFERROR(IF(OR(B205=B206,AND(B205=0,A206&lt;&gt;A205)),A206,IF(D206="","",A206+MATCH(Common,INDIRECT(ADDRESS(A206+1,5,4,1,sheet_pset)):INDIRECT(ADDRESS(COUNTIF(Pset_1,"&lt;&gt;"),5,4,1,sheet_pset)),0))),"")</f>
        <v>931</v>
      </c>
      <c r="B207" s="141">
        <f t="shared" ca="1" si="27"/>
        <v>5</v>
      </c>
      <c r="C207" s="152" t="str">
        <f t="shared" ca="1" si="28"/>
        <v>&gt;&gt;</v>
      </c>
      <c r="D207" s="153" t="str">
        <f t="shared" ca="1" si="29"/>
        <v>Pset_SlabCommon</v>
      </c>
      <c r="E207" s="149" t="str">
        <f t="shared" ca="1" si="30"/>
        <v/>
      </c>
      <c r="F207" s="142" t="str">
        <f t="shared" ca="1" si="31"/>
        <v>SurfaceSpreadOfFlame</v>
      </c>
      <c r="G207" s="196" t="str">
        <f ca="1">IF(A207="","",IF(AND(L207&lt;&gt;"",L207&lt;&gt;0),L207,IF(E207&lt;&gt;"",IF(ISERROR(FIND("Type",F207,1)),I,T),IF(F207="","",IF(sim_data_type=yes,IFERROR(VLOOKUP(F207,F$6:G206,2,FALSE),"Text"),"Text")))))</f>
        <v>Text</v>
      </c>
      <c r="H207" s="195" t="str">
        <f t="shared" ca="1" si="32"/>
        <v>brandklasse</v>
      </c>
      <c r="I207" s="162" t="str">
        <f t="shared" ca="1" si="35"/>
        <v>Pset_SlabCommonSurfaceSpreadOfFlame</v>
      </c>
      <c r="J207" s="167"/>
      <c r="K207" s="147"/>
      <c r="L207" s="148"/>
      <c r="M207" s="143"/>
      <c r="N207" s="144"/>
      <c r="O207" s="155" t="str">
        <f t="shared" ca="1" si="33"/>
        <v>brandklasse</v>
      </c>
      <c r="P207" s="154" t="str">
        <f t="shared" ca="1" si="34"/>
        <v>Indication on how the flames spread around the surface, It is given according to the national building code that governs the fire behaviour for materials.</v>
      </c>
    </row>
    <row r="208" spans="1:16" ht="24" x14ac:dyDescent="0.25">
      <c r="A208" s="141">
        <f ca="1">IFERROR(IF(OR(B206=B207,AND(B206=0,A207&lt;&gt;A206)),A207,IF(D207="","",A207+MATCH(Common,INDIRECT(ADDRESS(A207+1,5,4,1,sheet_pset)):INDIRECT(ADDRESS(COUNTIF(Pset_1,"&lt;&gt;"),5,4,1,sheet_pset)),0))),"")</f>
        <v>932</v>
      </c>
      <c r="B208" s="141">
        <f t="shared" ca="1" si="27"/>
        <v>4</v>
      </c>
      <c r="C208" s="152" t="str">
        <f t="shared" ca="1" si="28"/>
        <v>&gt;&gt;</v>
      </c>
      <c r="D208" s="153" t="str">
        <f t="shared" ca="1" si="29"/>
        <v>Pset_SlabCommon</v>
      </c>
      <c r="E208" s="149" t="str">
        <f t="shared" ca="1" si="30"/>
        <v/>
      </c>
      <c r="F208" s="142" t="str">
        <f t="shared" ca="1" si="31"/>
        <v>ThermalTransmittance</v>
      </c>
      <c r="G208" s="196" t="str">
        <f ca="1">IF(A208="","",IF(AND(L208&lt;&gt;"",L208&lt;&gt;0),L208,IF(E208&lt;&gt;"",IF(ISERROR(FIND("Type",F208,1)),I,T),IF(F208="","",IF(sim_data_type=yes,IFERROR(VLOOKUP(F208,F$6:G207,2,FALSE),"Text"),"Text")))))</f>
        <v>Text</v>
      </c>
      <c r="H208" s="195" t="str">
        <f t="shared" ca="1" si="32"/>
        <v>Thermal Resistance</v>
      </c>
      <c r="I208" s="162" t="str">
        <f t="shared" ca="1" si="35"/>
        <v>Pset_SlabCommonThermalTransmittance</v>
      </c>
      <c r="J208" s="167"/>
      <c r="K208" s="147"/>
      <c r="L208" s="148"/>
      <c r="M208" s="143"/>
      <c r="N208" s="144"/>
      <c r="O208" s="155" t="str">
        <f t="shared" ca="1" si="33"/>
        <v>Thermal Resistance</v>
      </c>
      <c r="P208" s="154" t="str">
        <f t="shared" ca="1" si="34"/>
        <v>Thermal transmittance coefficient (U-Value) of a material. Here the total thermal transmittance coefficient through the slab (including all materials).</v>
      </c>
    </row>
    <row r="209" spans="1:16" ht="24" x14ac:dyDescent="0.25">
      <c r="A209" s="141">
        <f ca="1">IFERROR(IF(OR(B207=B208,AND(B207=0,A208&lt;&gt;A207)),A208,IF(D208="","",A208+MATCH(Common,INDIRECT(ADDRESS(A208+1,5,4,1,sheet_pset)):INDIRECT(ADDRESS(COUNTIF(Pset_1,"&lt;&gt;"),5,4,1,sheet_pset)),0))),"")</f>
        <v>933</v>
      </c>
      <c r="B209" s="141">
        <f t="shared" ca="1" si="27"/>
        <v>3</v>
      </c>
      <c r="C209" s="152" t="str">
        <f t="shared" ca="1" si="28"/>
        <v>&gt;&gt;</v>
      </c>
      <c r="D209" s="153" t="str">
        <f t="shared" ca="1" si="29"/>
        <v>Pset_SlabCommon</v>
      </c>
      <c r="E209" s="149" t="str">
        <f t="shared" ca="1" si="30"/>
        <v/>
      </c>
      <c r="F209" s="142" t="str">
        <f t="shared" ca="1" si="31"/>
        <v>IsExternal</v>
      </c>
      <c r="G209" s="196" t="str">
        <f ca="1">IF(A209="","",IF(AND(L209&lt;&gt;"",L209&lt;&gt;0),L209,IF(E209&lt;&gt;"",IF(ISERROR(FIND("Type",F209,1)),I,T),IF(F209="","",IF(sim_data_type=yes,IFERROR(VLOOKUP(F209,F$6:G208,2,FALSE),"Text"),"Text")))))</f>
        <v>Text</v>
      </c>
      <c r="H209" s="195" t="str">
        <f t="shared" ca="1" si="32"/>
        <v>Function</v>
      </c>
      <c r="I209" s="162" t="str">
        <f t="shared" ca="1" si="35"/>
        <v>Pset_SlabCommonIsExternal</v>
      </c>
      <c r="J209" s="167"/>
      <c r="K209" s="147"/>
      <c r="L209" s="148"/>
      <c r="M209" s="143"/>
      <c r="N209" s="144"/>
      <c r="O209" s="155" t="str">
        <f t="shared" ca="1" si="33"/>
        <v>Function</v>
      </c>
      <c r="P209" s="154" t="str">
        <f t="shared" ca="1" si="34"/>
        <v>Indication whether the element is designed for use in the exterior (TRUE) or not (FALSE). If (TRUE) it is an external element and faces the outside of the building.</v>
      </c>
    </row>
    <row r="210" spans="1:16" x14ac:dyDescent="0.25">
      <c r="A210" s="141">
        <f ca="1">IFERROR(IF(OR(B208=B209,AND(B208=0,A209&lt;&gt;A208)),A209,IF(D209="","",A209+MATCH(Common,INDIRECT(ADDRESS(A209+1,5,4,1,sheet_pset)):INDIRECT(ADDRESS(COUNTIF(Pset_1,"&lt;&gt;"),5,4,1,sheet_pset)),0))),"")</f>
        <v>934</v>
      </c>
      <c r="B210" s="141">
        <f t="shared" ca="1" si="27"/>
        <v>2</v>
      </c>
      <c r="C210" s="152" t="str">
        <f t="shared" ca="1" si="28"/>
        <v>&gt;&gt;</v>
      </c>
      <c r="D210" s="153" t="str">
        <f t="shared" ca="1" si="29"/>
        <v>Pset_SlabCommon</v>
      </c>
      <c r="E210" s="149" t="str">
        <f t="shared" ca="1" si="30"/>
        <v/>
      </c>
      <c r="F210" s="142" t="str">
        <f t="shared" ca="1" si="31"/>
        <v>LoadBearing</v>
      </c>
      <c r="G210" s="196" t="str">
        <f ca="1">IF(A210="","",IF(AND(L210&lt;&gt;"",L210&lt;&gt;0),L210,IF(E210&lt;&gt;"",IF(ISERROR(FIND("Type",F210,1)),I,T),IF(F210="","",IF(sim_data_type=yes,IFERROR(VLOOKUP(F210,F$6:G209,2,FALSE),"Text"),"Text")))))</f>
        <v>Text</v>
      </c>
      <c r="H210" s="195" t="str">
        <f t="shared" ca="1" si="32"/>
        <v>Structural</v>
      </c>
      <c r="I210" s="162" t="str">
        <f t="shared" ca="1" si="35"/>
        <v>Pset_SlabCommonLoadBearing</v>
      </c>
      <c r="J210" s="167"/>
      <c r="K210" s="147"/>
      <c r="L210" s="148"/>
      <c r="M210" s="143"/>
      <c r="N210" s="144"/>
      <c r="O210" s="155" t="str">
        <f t="shared" ca="1" si="33"/>
        <v>Structural</v>
      </c>
      <c r="P210" s="154" t="str">
        <f t="shared" ca="1" si="34"/>
        <v>Indicates whether the object is intended to carry loads (TRUE) or not (FALSE).</v>
      </c>
    </row>
    <row r="211" spans="1:16" x14ac:dyDescent="0.25">
      <c r="A211" s="141">
        <f ca="1">IFERROR(IF(OR(B209=B210,AND(B209=0,A210&lt;&gt;A209)),A210,IF(D210="","",A210+MATCH(Common,INDIRECT(ADDRESS(A210+1,5,4,1,sheet_pset)):INDIRECT(ADDRESS(COUNTIF(Pset_1,"&lt;&gt;"),5,4,1,sheet_pset)),0))),"")</f>
        <v>935</v>
      </c>
      <c r="B211" s="141">
        <f t="shared" ca="1" si="27"/>
        <v>1</v>
      </c>
      <c r="C211" s="152" t="str">
        <f t="shared" ca="1" si="28"/>
        <v>&gt;&gt;</v>
      </c>
      <c r="D211" s="153" t="str">
        <f t="shared" ca="1" si="29"/>
        <v>Pset_SlabCommon</v>
      </c>
      <c r="E211" s="149" t="str">
        <f t="shared" ca="1" si="30"/>
        <v/>
      </c>
      <c r="F211" s="142" t="str">
        <f t="shared" ca="1" si="31"/>
        <v>Compartmentation</v>
      </c>
      <c r="G211" s="196" t="str">
        <f ca="1">IF(A211="","",IF(AND(L211&lt;&gt;"",L211&lt;&gt;0),L211,IF(E211&lt;&gt;"",IF(ISERROR(FIND("Type",F211,1)),I,T),IF(F211="","",IF(sim_data_type=yes,IFERROR(VLOOKUP(F211,F$6:G210,2,FALSE),"Text"),"Text")))))</f>
        <v>Text</v>
      </c>
      <c r="H211" s="195" t="str">
        <f t="shared" ca="1" si="32"/>
        <v>brandwerend</v>
      </c>
      <c r="I211" s="162" t="str">
        <f t="shared" ca="1" si="35"/>
        <v>Pset_SlabCommonCompartmentation</v>
      </c>
      <c r="J211" s="167"/>
      <c r="K211" s="147"/>
      <c r="L211" s="148"/>
      <c r="M211" s="143"/>
      <c r="N211" s="144"/>
      <c r="O211" s="155" t="str">
        <f t="shared" ca="1" si="33"/>
        <v>brandwerend</v>
      </c>
      <c r="P211" s="154" t="str">
        <f t="shared" ca="1" si="34"/>
        <v>Indication whether the object is designed to serve as a fire compartmentation (TRUE) or not (FALSE).</v>
      </c>
    </row>
    <row r="212" spans="1:16" ht="60" x14ac:dyDescent="0.25">
      <c r="A212" s="141">
        <f ca="1">IFERROR(IF(OR(B210=B211,AND(B210=0,A211&lt;&gt;A210)),A211,IF(D211="","",A211+MATCH(Common,INDIRECT(ADDRESS(A211+1,5,4,1,sheet_pset)):INDIRECT(ADDRESS(COUNTIF(Pset_1,"&lt;&gt;"),5,4,1,sheet_pset)),0))),"")</f>
        <v>936</v>
      </c>
      <c r="B212" s="141">
        <f t="shared" ca="1" si="27"/>
        <v>0</v>
      </c>
      <c r="C212" s="152" t="str">
        <f t="shared" ca="1" si="28"/>
        <v>&gt;&gt;</v>
      </c>
      <c r="D212" s="153" t="str">
        <f t="shared" ca="1" si="29"/>
        <v>Pset_SlabCommon</v>
      </c>
      <c r="E212" s="149" t="str">
        <f t="shared" ca="1" si="30"/>
        <v/>
      </c>
      <c r="F212" s="142" t="str">
        <f t="shared" ca="1" si="31"/>
        <v>PitchAngle</v>
      </c>
      <c r="G212" s="196" t="str">
        <f ca="1">IF(A212="","",IF(AND(L212&lt;&gt;"",L212&lt;&gt;0),L212,IF(E212&lt;&gt;"",IF(ISERROR(FIND("Type",F212,1)),I,T),IF(F212="","",IF(sim_data_type=yes,IFERROR(VLOOKUP(F212,F$6:G211,2,FALSE),"Text"),"Text")))))</f>
        <v>Text</v>
      </c>
      <c r="H212" s="195" t="str">
        <f t="shared" ca="1" si="32"/>
        <v/>
      </c>
      <c r="I212" s="162" t="str">
        <f t="shared" ca="1" si="35"/>
        <v>Pset_SlabCommonPitchAngle</v>
      </c>
      <c r="J212" s="167"/>
      <c r="K212" s="147"/>
      <c r="L212" s="148"/>
      <c r="M212" s="143"/>
      <c r="N212" s="144"/>
      <c r="O212" s="155" t="str">
        <f t="shared" ca="1" si="33"/>
        <v>--</v>
      </c>
      <c r="P212" s="154" t="str">
        <f t="shared" ca="1" si="34"/>
        <v>Angle of the slab to the horizontal when used as a component for the roof (specified as 0 degrees or not asserted for cases where the slab is not used as a roof component).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v>
      </c>
    </row>
    <row r="213" spans="1:16" ht="24" x14ac:dyDescent="0.25">
      <c r="A213" s="141">
        <f ca="1">IFERROR(IF(OR(B211=B212,AND(B211=0,A212&lt;&gt;A211)),A212,IF(D212="","",A212+MATCH(Common,INDIRECT(ADDRESS(A212+1,5,4,1,sheet_pset)):INDIRECT(ADDRESS(COUNTIF(Pset_1,"&lt;&gt;"),5,4,1,sheet_pset)),0))),"")</f>
        <v>942</v>
      </c>
      <c r="B213" s="141">
        <f t="shared" ca="1" si="27"/>
        <v>6</v>
      </c>
      <c r="C213" s="152" t="str">
        <f t="shared" ca="1" si="28"/>
        <v>&gt;&gt;</v>
      </c>
      <c r="D213" s="153" t="str">
        <f t="shared" ca="1" si="29"/>
        <v>Pset_SpaceCommon</v>
      </c>
      <c r="E213" s="149" t="str">
        <f t="shared" ca="1" si="30"/>
        <v>PropertySet:</v>
      </c>
      <c r="F213" s="142" t="str">
        <f t="shared" ca="1" si="31"/>
        <v>Pset_SpaceCommon</v>
      </c>
      <c r="G213" s="196" t="str">
        <f ca="1">IF(A213="","",IF(AND(L213&lt;&gt;"",L213&lt;&gt;0),L213,IF(E213&lt;&gt;"",IF(ISERROR(FIND("Type",F213,1)),I,T),IF(F213="","",IF(sim_data_type=yes,IFERROR(VLOOKUP(F213,F$6:G212,2,FALSE),"Text"),"Text")))))</f>
        <v>I</v>
      </c>
      <c r="H213" s="195" t="str">
        <f t="shared" ca="1" si="32"/>
        <v>IfcSpace</v>
      </c>
      <c r="I213" s="162" t="str">
        <f t="shared" ca="1" si="35"/>
        <v>Pset_SpaceCommonPset_SpaceCommon</v>
      </c>
      <c r="J213" s="167"/>
      <c r="K213" s="147"/>
      <c r="L213" s="148"/>
      <c r="M213" s="143"/>
      <c r="N213" s="144"/>
      <c r="O213" s="155" t="str">
        <f t="shared" ca="1" si="33"/>
        <v>--</v>
      </c>
      <c r="P213" s="154" t="str">
        <f t="shared" ca="1" si="34"/>
        <v>Reference ID for this specified type in this project (e.g. type 'A-1'). Used to store the non-classification driven internal project type.</v>
      </c>
    </row>
    <row r="214" spans="1:16" ht="24" x14ac:dyDescent="0.25">
      <c r="A214" s="141">
        <f ca="1">IFERROR(IF(OR(B212=B213,AND(B212=0,A213&lt;&gt;A212)),A213,IF(D213="","",A213+MATCH(Common,INDIRECT(ADDRESS(A213+1,5,4,1,sheet_pset)):INDIRECT(ADDRESS(COUNTIF(Pset_1,"&lt;&gt;"),5,4,1,sheet_pset)),0))),"")</f>
        <v>942</v>
      </c>
      <c r="B214" s="141">
        <f t="shared" ca="1" si="27"/>
        <v>5</v>
      </c>
      <c r="C214" s="152" t="str">
        <f t="shared" ca="1" si="28"/>
        <v>&gt;&gt;</v>
      </c>
      <c r="D214" s="153" t="str">
        <f t="shared" ca="1" si="29"/>
        <v>Pset_SpaceCommon</v>
      </c>
      <c r="E214" s="149" t="str">
        <f t="shared" ca="1" si="30"/>
        <v/>
      </c>
      <c r="F214" s="142" t="str">
        <f t="shared" ca="1" si="31"/>
        <v>Reference</v>
      </c>
      <c r="G214" s="196" t="str">
        <f ca="1">IF(A214="","",IF(AND(L214&lt;&gt;"",L214&lt;&gt;0),L214,IF(E214&lt;&gt;"",IF(ISERROR(FIND("Type",F214,1)),I,T),IF(F214="","",IF(sim_data_type=yes,IFERROR(VLOOKUP(F214,F$6:G213,2,FALSE),"Text"),"Text")))))</f>
        <v>Text</v>
      </c>
      <c r="H214" s="195" t="str">
        <f t="shared" ca="1" si="32"/>
        <v xml:space="preserve">Keynote </v>
      </c>
      <c r="I214" s="162" t="str">
        <f t="shared" ca="1" si="35"/>
        <v>Pset_SpaceCommonReference</v>
      </c>
      <c r="J214" s="167"/>
      <c r="K214" s="147"/>
      <c r="L214" s="148"/>
      <c r="M214" s="143"/>
      <c r="N214" s="144"/>
      <c r="O214" s="155" t="str">
        <f t="shared" ca="1" si="33"/>
        <v xml:space="preserve">Keynote </v>
      </c>
      <c r="P214" s="154" t="str">
        <f t="shared" ca="1" si="34"/>
        <v>Reference ID for this specified type in this project (e.g. type 'A-1'). Used to store the non-classification driven internal project type.</v>
      </c>
    </row>
    <row r="215" spans="1:16" ht="24" x14ac:dyDescent="0.25">
      <c r="A215" s="141">
        <f ca="1">IFERROR(IF(OR(B213=B214,AND(B213=0,A214&lt;&gt;A213)),A214,IF(D214="","",A214+MATCH(Common,INDIRECT(ADDRESS(A214+1,5,4,1,sheet_pset)):INDIRECT(ADDRESS(COUNTIF(Pset_1,"&lt;&gt;"),5,4,1,sheet_pset)),0))),"")</f>
        <v>943</v>
      </c>
      <c r="B215" s="141">
        <f t="shared" ca="1" si="27"/>
        <v>4</v>
      </c>
      <c r="C215" s="152" t="str">
        <f t="shared" ca="1" si="28"/>
        <v>&gt;&gt;</v>
      </c>
      <c r="D215" s="153" t="str">
        <f t="shared" ca="1" si="29"/>
        <v>Pset_SpaceCommon</v>
      </c>
      <c r="E215" s="149" t="str">
        <f t="shared" ca="1" si="30"/>
        <v/>
      </c>
      <c r="F215" s="142" t="str">
        <f t="shared" ca="1" si="31"/>
        <v>IsExternal</v>
      </c>
      <c r="G215" s="196" t="str">
        <f ca="1">IF(A215="","",IF(AND(L215&lt;&gt;"",L215&lt;&gt;0),L215,IF(E215&lt;&gt;"",IF(ISERROR(FIND("Type",F215,1)),I,T),IF(F215="","",IF(sim_data_type=yes,IFERROR(VLOOKUP(F215,F$6:G214,2,FALSE),"Text"),"Text")))))</f>
        <v>Text</v>
      </c>
      <c r="H215" s="195" t="str">
        <f t="shared" ca="1" si="32"/>
        <v>Type Comments</v>
      </c>
      <c r="I215" s="162" t="str">
        <f t="shared" ca="1" si="35"/>
        <v>Pset_SpaceCommonIsExternal</v>
      </c>
      <c r="J215" s="167"/>
      <c r="K215" s="147"/>
      <c r="L215" s="148"/>
      <c r="M215" s="143"/>
      <c r="N215" s="144"/>
      <c r="O215" s="155" t="str">
        <f t="shared" ca="1" si="33"/>
        <v>Type Comments</v>
      </c>
      <c r="P215" s="154" t="str">
        <f t="shared" ca="1" si="34"/>
        <v>Indication whether the element is designed for use in the exterior (TRUE) or not (FALSE). If (TRUE) it is an external element and faces the outside of the building.</v>
      </c>
    </row>
    <row r="216" spans="1:16" x14ac:dyDescent="0.25">
      <c r="A216" s="141">
        <f ca="1">IFERROR(IF(OR(B214=B215,AND(B214=0,A215&lt;&gt;A214)),A215,IF(D215="","",A215+MATCH(Common,INDIRECT(ADDRESS(A215+1,5,4,1,sheet_pset)):INDIRECT(ADDRESS(COUNTIF(Pset_1,"&lt;&gt;"),5,4,1,sheet_pset)),0))),"")</f>
        <v>944</v>
      </c>
      <c r="B216" s="141">
        <f t="shared" ca="1" si="27"/>
        <v>3</v>
      </c>
      <c r="C216" s="152" t="str">
        <f t="shared" ca="1" si="28"/>
        <v>&gt;&gt;</v>
      </c>
      <c r="D216" s="153" t="str">
        <f t="shared" ca="1" si="29"/>
        <v>Pset_SpaceCommon</v>
      </c>
      <c r="E216" s="149" t="str">
        <f t="shared" ca="1" si="30"/>
        <v/>
      </c>
      <c r="F216" s="142" t="str">
        <f t="shared" ca="1" si="31"/>
        <v>GrossPlannedArea</v>
      </c>
      <c r="G216" s="196" t="str">
        <f ca="1">IF(A216="","",IF(AND(L216&lt;&gt;"",L216&lt;&gt;0),L216,IF(E216&lt;&gt;"",IF(ISERROR(FIND("Type",F216,1)),I,T),IF(F216="","",IF(sim_data_type=yes,IFERROR(VLOOKUP(F216,F$6:G215,2,FALSE),"Text"),"Text")))))</f>
        <v>Text</v>
      </c>
      <c r="H216" s="195" t="str">
        <f t="shared" ca="1" si="32"/>
        <v/>
      </c>
      <c r="I216" s="162" t="str">
        <f t="shared" ca="1" si="35"/>
        <v>Pset_SpaceCommonGrossPlannedArea</v>
      </c>
      <c r="J216" s="167"/>
      <c r="K216" s="147"/>
      <c r="L216" s="148"/>
      <c r="M216" s="143"/>
      <c r="N216" s="144"/>
      <c r="O216" s="155">
        <f t="shared" ca="1" si="33"/>
        <v>0</v>
      </c>
      <c r="P216" s="154" t="str">
        <f t="shared" ca="1" si="34"/>
        <v>Total planned gross area for the space. Used for programming the space.</v>
      </c>
    </row>
    <row r="217" spans="1:16" x14ac:dyDescent="0.25">
      <c r="A217" s="141">
        <f ca="1">IFERROR(IF(OR(B215=B216,AND(B215=0,A216&lt;&gt;A215)),A216,IF(D216="","",A216+MATCH(Common,INDIRECT(ADDRESS(A216+1,5,4,1,sheet_pset)):INDIRECT(ADDRESS(COUNTIF(Pset_1,"&lt;&gt;"),5,4,1,sheet_pset)),0))),"")</f>
        <v>945</v>
      </c>
      <c r="B217" s="141">
        <f t="shared" ca="1" si="27"/>
        <v>2</v>
      </c>
      <c r="C217" s="152" t="str">
        <f t="shared" ca="1" si="28"/>
        <v>&gt;&gt;</v>
      </c>
      <c r="D217" s="153" t="str">
        <f t="shared" ca="1" si="29"/>
        <v>Pset_SpaceCommon</v>
      </c>
      <c r="E217" s="149" t="str">
        <f t="shared" ca="1" si="30"/>
        <v/>
      </c>
      <c r="F217" s="142" t="str">
        <f t="shared" ca="1" si="31"/>
        <v>NetPlannedArea</v>
      </c>
      <c r="G217" s="196" t="str">
        <f ca="1">IF(A217="","",IF(AND(L217&lt;&gt;"",L217&lt;&gt;0),L217,IF(E217&lt;&gt;"",IF(ISERROR(FIND("Type",F217,1)),I,T),IF(F217="","",IF(sim_data_type=yes,IFERROR(VLOOKUP(F217,F$6:G216,2,FALSE),"Text"),"Text")))))</f>
        <v>Text</v>
      </c>
      <c r="H217" s="195" t="str">
        <f t="shared" ca="1" si="32"/>
        <v/>
      </c>
      <c r="I217" s="162" t="str">
        <f t="shared" ca="1" si="35"/>
        <v>Pset_SpaceCommonNetPlannedArea</v>
      </c>
      <c r="J217" s="167"/>
      <c r="K217" s="147"/>
      <c r="L217" s="148"/>
      <c r="M217" s="143"/>
      <c r="N217" s="144"/>
      <c r="O217" s="155">
        <f t="shared" ca="1" si="33"/>
        <v>0</v>
      </c>
      <c r="P217" s="154" t="str">
        <f t="shared" ca="1" si="34"/>
        <v>Total planned net area for the space. Used for programming the space.</v>
      </c>
    </row>
    <row r="218" spans="1:16" ht="24" x14ac:dyDescent="0.25">
      <c r="A218" s="141">
        <f ca="1">IFERROR(IF(OR(B216=B217,AND(B216=0,A217&lt;&gt;A216)),A217,IF(D217="","",A217+MATCH(Common,INDIRECT(ADDRESS(A217+1,5,4,1,sheet_pset)):INDIRECT(ADDRESS(COUNTIF(Pset_1,"&lt;&gt;"),5,4,1,sheet_pset)),0))),"")</f>
        <v>946</v>
      </c>
      <c r="B218" s="141">
        <f t="shared" ca="1" si="27"/>
        <v>1</v>
      </c>
      <c r="C218" s="152" t="str">
        <f t="shared" ca="1" si="28"/>
        <v>&gt;&gt;</v>
      </c>
      <c r="D218" s="153" t="str">
        <f t="shared" ca="1" si="29"/>
        <v>Pset_SpaceCommon</v>
      </c>
      <c r="E218" s="149" t="str">
        <f t="shared" ca="1" si="30"/>
        <v/>
      </c>
      <c r="F218" s="142" t="str">
        <f t="shared" ca="1" si="31"/>
        <v>PubliclyAccessible</v>
      </c>
      <c r="G218" s="196" t="str">
        <f ca="1">IF(A218="","",IF(AND(L218&lt;&gt;"",L218&lt;&gt;0),L218,IF(E218&lt;&gt;"",IF(ISERROR(FIND("Type",F218,1)),I,T),IF(F218="","",IF(sim_data_type=yes,IFERROR(VLOOKUP(F218,F$6:G217,2,FALSE),"Text"),"Text")))))</f>
        <v>Text</v>
      </c>
      <c r="H218" s="195" t="str">
        <f t="shared" ca="1" si="32"/>
        <v/>
      </c>
      <c r="I218" s="162" t="str">
        <f t="shared" ca="1" si="35"/>
        <v>Pset_SpaceCommonPubliclyAccessible</v>
      </c>
      <c r="J218" s="167"/>
      <c r="K218" s="147"/>
      <c r="L218" s="148"/>
      <c r="M218" s="143"/>
      <c r="N218" s="144"/>
      <c r="O218" s="155">
        <f t="shared" ca="1" si="33"/>
        <v>0</v>
      </c>
      <c r="P218" s="154" t="str">
        <f t="shared" ca="1" si="34"/>
        <v>Indication whether this space (in case of e.g., a toilet) is designed to serve as a publicly accessible space, e.g., for a public toilet (TRUE) or not (FALSE).</v>
      </c>
    </row>
    <row r="219" spans="1:16" ht="36" x14ac:dyDescent="0.25">
      <c r="A219" s="141">
        <f ca="1">IFERROR(IF(OR(B217=B218,AND(B217=0,A218&lt;&gt;A217)),A218,IF(D218="","",A218+MATCH(Common,INDIRECT(ADDRESS(A218+1,5,4,1,sheet_pset)):INDIRECT(ADDRESS(COUNTIF(Pset_1,"&lt;&gt;"),5,4,1,sheet_pset)),0))),"")</f>
        <v>947</v>
      </c>
      <c r="B219" s="141">
        <f t="shared" ca="1" si="27"/>
        <v>0</v>
      </c>
      <c r="C219" s="152" t="str">
        <f t="shared" ca="1" si="28"/>
        <v>&gt;&gt;</v>
      </c>
      <c r="D219" s="153" t="str">
        <f t="shared" ca="1" si="29"/>
        <v>Pset_SpaceCommon</v>
      </c>
      <c r="E219" s="149" t="str">
        <f t="shared" ca="1" si="30"/>
        <v/>
      </c>
      <c r="F219" s="142" t="str">
        <f t="shared" ca="1" si="31"/>
        <v>HandicapAccessible</v>
      </c>
      <c r="G219" s="196" t="str">
        <f ca="1">IF(A219="","",IF(AND(L219&lt;&gt;"",L219&lt;&gt;0),L219,IF(E219&lt;&gt;"",IF(ISERROR(FIND("Type",F219,1)),I,T),IF(F219="","",IF(sim_data_type=yes,IFERROR(VLOOKUP(F219,F$6:G218,2,FALSE),"Text"),"Text")))))</f>
        <v>Text</v>
      </c>
      <c r="H219" s="195" t="str">
        <f t="shared" ca="1" si="32"/>
        <v/>
      </c>
      <c r="I219" s="162" t="str">
        <f t="shared" ca="1" si="35"/>
        <v>Pset_SpaceCommonHandicapAccessible</v>
      </c>
      <c r="J219" s="167"/>
      <c r="K219" s="147"/>
      <c r="L219" s="148"/>
      <c r="M219" s="143"/>
      <c r="N219" s="144"/>
      <c r="O219" s="155">
        <f t="shared" ca="1" si="33"/>
        <v>0</v>
      </c>
      <c r="P219" s="154" t="str">
        <f t="shared" ca="1" si="34"/>
        <v>Indication whether this space (in case of e.g., a toilet) is designed to serve as an accessible space for handicapped people, e.g., for a public toilet (TRUE) or not (FALSE). This information is often used to declare the need for access for the disabled and for special design requirements of this space.</v>
      </c>
    </row>
    <row r="220" spans="1:16" ht="24" x14ac:dyDescent="0.25">
      <c r="A220" s="141">
        <f ca="1">IFERROR(IF(OR(B218=B219,AND(B218=0,A219&lt;&gt;A218)),A219,IF(D219="","",A219+MATCH(Common,INDIRECT(ADDRESS(A219+1,5,4,1,sheet_pset)):INDIRECT(ADDRESS(COUNTIF(Pset_1,"&lt;&gt;"),5,4,1,sheet_pset)),0))),"")</f>
        <v>982</v>
      </c>
      <c r="B220" s="141">
        <f t="shared" ca="1" si="27"/>
        <v>17</v>
      </c>
      <c r="C220" s="152" t="str">
        <f t="shared" ca="1" si="28"/>
        <v>&gt;&gt;</v>
      </c>
      <c r="D220" s="153" t="str">
        <f t="shared" ca="1" si="29"/>
        <v>Pset_StairCommon</v>
      </c>
      <c r="E220" s="149" t="str">
        <f t="shared" ca="1" si="30"/>
        <v>PropertySet:</v>
      </c>
      <c r="F220" s="142" t="str">
        <f t="shared" ca="1" si="31"/>
        <v>Pset_StairCommon</v>
      </c>
      <c r="G220" s="196" t="str">
        <f ca="1">IF(A220="","",IF(AND(L220&lt;&gt;"",L220&lt;&gt;0),L220,IF(E220&lt;&gt;"",IF(ISERROR(FIND("Type",F220,1)),I,T),IF(F220="","",IF(sim_data_type=yes,IFERROR(VLOOKUP(F220,F$6:G219,2,FALSE),"Text"),"Text")))))</f>
        <v>I</v>
      </c>
      <c r="H220" s="195" t="str">
        <f t="shared" ca="1" si="32"/>
        <v>IfcStair</v>
      </c>
      <c r="I220" s="162" t="str">
        <f t="shared" ca="1" si="35"/>
        <v>Pset_StairCommonPset_StairCommon</v>
      </c>
      <c r="J220" s="167"/>
      <c r="K220" s="147"/>
      <c r="L220" s="148"/>
      <c r="M220" s="143"/>
      <c r="N220" s="144"/>
      <c r="O220" s="155" t="str">
        <f t="shared" ca="1" si="33"/>
        <v>--</v>
      </c>
      <c r="P220" s="154" t="str">
        <f t="shared" ca="1" si="34"/>
        <v>Reference ID for this specified type in this project (e.g. type 'A-1'), Also referred to as construction type. It should be provided as an alternative to the name of the object type, if the software does not support object types.</v>
      </c>
    </row>
    <row r="221" spans="1:16" ht="24" x14ac:dyDescent="0.25">
      <c r="A221" s="141">
        <f ca="1">IFERROR(IF(OR(B219=B220,AND(B219=0,A220&lt;&gt;A219)),A220,IF(D220="","",A220+MATCH(Common,INDIRECT(ADDRESS(A220+1,5,4,1,sheet_pset)):INDIRECT(ADDRESS(COUNTIF(Pset_1,"&lt;&gt;"),5,4,1,sheet_pset)),0))),"")</f>
        <v>982</v>
      </c>
      <c r="B221" s="141">
        <f t="shared" ca="1" si="27"/>
        <v>16</v>
      </c>
      <c r="C221" s="152" t="str">
        <f t="shared" ca="1" si="28"/>
        <v>&gt;&gt;</v>
      </c>
      <c r="D221" s="153" t="str">
        <f t="shared" ca="1" si="29"/>
        <v>Pset_StairCommon</v>
      </c>
      <c r="E221" s="149" t="str">
        <f t="shared" ca="1" si="30"/>
        <v/>
      </c>
      <c r="F221" s="142" t="str">
        <f t="shared" ca="1" si="31"/>
        <v>Reference</v>
      </c>
      <c r="G221" s="196" t="str">
        <f ca="1">IF(A221="","",IF(AND(L221&lt;&gt;"",L221&lt;&gt;0),L221,IF(E221&lt;&gt;"",IF(ISERROR(FIND("Type",F221,1)),I,T),IF(F221="","",IF(sim_data_type=yes,IFERROR(VLOOKUP(F221,F$6:G220,2,FALSE),"Text"),"Text")))))</f>
        <v>Text</v>
      </c>
      <c r="H221" s="195" t="str">
        <f t="shared" ca="1" si="32"/>
        <v xml:space="preserve">Keynote </v>
      </c>
      <c r="I221" s="162" t="str">
        <f t="shared" ca="1" si="35"/>
        <v>Pset_StairCommonReference</v>
      </c>
      <c r="J221" s="167"/>
      <c r="K221" s="147"/>
      <c r="L221" s="148"/>
      <c r="M221" s="143"/>
      <c r="N221" s="144"/>
      <c r="O221" s="155" t="str">
        <f t="shared" ca="1" si="33"/>
        <v xml:space="preserve">Keynote </v>
      </c>
      <c r="P221" s="154" t="str">
        <f t="shared" ca="1" si="34"/>
        <v>Reference ID for this specified type in this project (e.g. type 'A-1'), Also referred to as construction type. It should be provided as an alternative to the name of the object type, if the software does not support object types.</v>
      </c>
    </row>
    <row r="222" spans="1:16" ht="36" x14ac:dyDescent="0.25">
      <c r="A222" s="141">
        <f ca="1">IFERROR(IF(OR(B220=B221,AND(B220=0,A221&lt;&gt;A220)),A221,IF(D221="","",A221+MATCH(Common,INDIRECT(ADDRESS(A221+1,5,4,1,sheet_pset)):INDIRECT(ADDRESS(COUNTIF(Pset_1,"&lt;&gt;"),5,4,1,sheet_pset)),0))),"")</f>
        <v>983</v>
      </c>
      <c r="B222" s="141">
        <f t="shared" ca="1" si="27"/>
        <v>15</v>
      </c>
      <c r="C222" s="152" t="str">
        <f t="shared" ca="1" si="28"/>
        <v>&gt;&gt;</v>
      </c>
      <c r="D222" s="153" t="str">
        <f t="shared" ca="1" si="29"/>
        <v>Pset_StairCommon</v>
      </c>
      <c r="E222" s="149" t="str">
        <f t="shared" ca="1" si="30"/>
        <v/>
      </c>
      <c r="F222" s="142" t="str">
        <f t="shared" ca="1" si="31"/>
        <v>Status</v>
      </c>
      <c r="G222" s="196" t="str">
        <f ca="1">IF(A222="","",IF(AND(L222&lt;&gt;"",L222&lt;&gt;0),L222,IF(E222&lt;&gt;"",IF(ISERROR(FIND("Type",F222,1)),I,T),IF(F222="","",IF(sim_data_type=yes,IFERROR(VLOOKUP(F222,F$6:G221,2,FALSE),"Text"),"Text")))))</f>
        <v>Text</v>
      </c>
      <c r="H222" s="195" t="str">
        <f t="shared" ca="1" si="32"/>
        <v/>
      </c>
      <c r="I222" s="162" t="str">
        <f t="shared" ca="1" si="35"/>
        <v>Pset_StairCommonStatus</v>
      </c>
      <c r="J222" s="167"/>
      <c r="K222" s="147"/>
      <c r="L222" s="148"/>
      <c r="M222" s="143"/>
      <c r="N222" s="144"/>
      <c r="O222" s="155" t="str">
        <f t="shared" ca="1" si="33"/>
        <v>--</v>
      </c>
      <c r="P222" s="154" t="str">
        <f t="shared" ca="1" si="34"/>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223" spans="1:16" x14ac:dyDescent="0.25">
      <c r="A223" s="141">
        <f ca="1">IFERROR(IF(OR(B221=B222,AND(B221=0,A222&lt;&gt;A221)),A222,IF(D222="","",A222+MATCH(Common,INDIRECT(ADDRESS(A222+1,5,4,1,sheet_pset)):INDIRECT(ADDRESS(COUNTIF(Pset_1,"&lt;&gt;"),5,4,1,sheet_pset)),0))),"")</f>
        <v>984</v>
      </c>
      <c r="B223" s="141">
        <f t="shared" ca="1" si="27"/>
        <v>14</v>
      </c>
      <c r="C223" s="152" t="str">
        <f t="shared" ca="1" si="28"/>
        <v>&gt;&gt;</v>
      </c>
      <c r="D223" s="153" t="str">
        <f t="shared" ca="1" si="29"/>
        <v>Pset_StairCommon</v>
      </c>
      <c r="E223" s="149" t="str">
        <f t="shared" ca="1" si="30"/>
        <v/>
      </c>
      <c r="F223" s="142" t="str">
        <f t="shared" ca="1" si="31"/>
        <v>NumberOfRiser</v>
      </c>
      <c r="G223" s="196" t="str">
        <f ca="1">IF(A223="","",IF(AND(L223&lt;&gt;"",L223&lt;&gt;0),L223,IF(E223&lt;&gt;"",IF(ISERROR(FIND("Type",F223,1)),I,T),IF(F223="","",IF(sim_data_type=yes,IFERROR(VLOOKUP(F223,F$6:G222,2,FALSE),"Text"),"Text")))))</f>
        <v>Text</v>
      </c>
      <c r="H223" s="195" t="str">
        <f t="shared" ca="1" si="32"/>
        <v>Actual Number of Risers</v>
      </c>
      <c r="I223" s="162" t="str">
        <f t="shared" ca="1" si="35"/>
        <v>Pset_StairCommonNumberOfRiser</v>
      </c>
      <c r="J223" s="167"/>
      <c r="K223" s="147"/>
      <c r="L223" s="148"/>
      <c r="M223" s="143"/>
      <c r="N223" s="144"/>
      <c r="O223" s="155" t="str">
        <f t="shared" ca="1" si="33"/>
        <v>Actual Number of Risers</v>
      </c>
      <c r="P223" s="154" t="str">
        <f t="shared" ca="1" si="34"/>
        <v>Total number of the risers included in the stair.</v>
      </c>
    </row>
    <row r="224" spans="1:16" x14ac:dyDescent="0.25">
      <c r="A224" s="141">
        <f ca="1">IFERROR(IF(OR(B222=B223,AND(B222=0,A223&lt;&gt;A222)),A223,IF(D223="","",A223+MATCH(Common,INDIRECT(ADDRESS(A223+1,5,4,1,sheet_pset)):INDIRECT(ADDRESS(COUNTIF(Pset_1,"&lt;&gt;"),5,4,1,sheet_pset)),0))),"")</f>
        <v>985</v>
      </c>
      <c r="B224" s="141">
        <f t="shared" ca="1" si="27"/>
        <v>13</v>
      </c>
      <c r="C224" s="152" t="str">
        <f t="shared" ca="1" si="28"/>
        <v>&gt;&gt;</v>
      </c>
      <c r="D224" s="153" t="str">
        <f t="shared" ca="1" si="29"/>
        <v>Pset_StairCommon</v>
      </c>
      <c r="E224" s="149" t="str">
        <f t="shared" ca="1" si="30"/>
        <v/>
      </c>
      <c r="F224" s="142" t="str">
        <f t="shared" ca="1" si="31"/>
        <v>NumberOfTreads</v>
      </c>
      <c r="G224" s="196" t="str">
        <f ca="1">IF(A224="","",IF(AND(L224&lt;&gt;"",L224&lt;&gt;0),L224,IF(E224&lt;&gt;"",IF(ISERROR(FIND("Type",F224,1)),I,T),IF(F224="","",IF(sim_data_type=yes,IFERROR(VLOOKUP(F224,F$6:G223,2,FALSE),"Text"),"Text")))))</f>
        <v>Text</v>
      </c>
      <c r="H224" s="195" t="str">
        <f t="shared" ca="1" si="32"/>
        <v/>
      </c>
      <c r="I224" s="162" t="str">
        <f t="shared" ca="1" si="35"/>
        <v>Pset_StairCommonNumberOfTreads</v>
      </c>
      <c r="J224" s="167"/>
      <c r="K224" s="147"/>
      <c r="L224" s="148"/>
      <c r="M224" s="143"/>
      <c r="N224" s="144"/>
      <c r="O224" s="155">
        <f t="shared" ca="1" si="33"/>
        <v>0</v>
      </c>
      <c r="P224" s="154" t="str">
        <f t="shared" ca="1" si="34"/>
        <v>Total number of treads included in the stair.</v>
      </c>
    </row>
    <row r="225" spans="1:16" x14ac:dyDescent="0.25">
      <c r="A225" s="141">
        <f ca="1">IFERROR(IF(OR(B223=B224,AND(B223=0,A224&lt;&gt;A223)),A224,IF(D224="","",A224+MATCH(Common,INDIRECT(ADDRESS(A224+1,5,4,1,sheet_pset)):INDIRECT(ADDRESS(COUNTIF(Pset_1,"&lt;&gt;"),5,4,1,sheet_pset)),0))),"")</f>
        <v>986</v>
      </c>
      <c r="B225" s="141">
        <f t="shared" ca="1" si="27"/>
        <v>12</v>
      </c>
      <c r="C225" s="152" t="str">
        <f t="shared" ca="1" si="28"/>
        <v>&gt;&gt;</v>
      </c>
      <c r="D225" s="153" t="str">
        <f t="shared" ca="1" si="29"/>
        <v>Pset_StairCommon</v>
      </c>
      <c r="E225" s="149" t="str">
        <f t="shared" ca="1" si="30"/>
        <v/>
      </c>
      <c r="F225" s="142" t="str">
        <f t="shared" ca="1" si="31"/>
        <v>RiserHeight</v>
      </c>
      <c r="G225" s="196" t="str">
        <f ca="1">IF(A225="","",IF(AND(L225&lt;&gt;"",L225&lt;&gt;0),L225,IF(E225&lt;&gt;"",IF(ISERROR(FIND("Type",F225,1)),I,T),IF(F225="","",IF(sim_data_type=yes,IFERROR(VLOOKUP(F225,F$6:G224,2,FALSE),"Text"),"Text")))))</f>
        <v>Text</v>
      </c>
      <c r="H225" s="195" t="str">
        <f t="shared" ca="1" si="32"/>
        <v>Actual Riser Height</v>
      </c>
      <c r="I225" s="162" t="str">
        <f t="shared" ca="1" si="35"/>
        <v>Pset_StairCommonRiserHeight</v>
      </c>
      <c r="J225" s="167"/>
      <c r="K225" s="147"/>
      <c r="L225" s="148"/>
      <c r="M225" s="143"/>
      <c r="N225" s="144"/>
      <c r="O225" s="155" t="str">
        <f t="shared" ca="1" si="33"/>
        <v>Actual Riser Height</v>
      </c>
      <c r="P225" s="154" t="str">
        <f t="shared" ca="1" si="34"/>
        <v>Vertical distance from tread to tread.  The riser height is supposed to be equal for all steps of a stair or stair flight.</v>
      </c>
    </row>
    <row r="226" spans="1:16" ht="24" x14ac:dyDescent="0.25">
      <c r="A226" s="141">
        <f ca="1">IFERROR(IF(OR(B224=B225,AND(B224=0,A225&lt;&gt;A224)),A225,IF(D225="","",A225+MATCH(Common,INDIRECT(ADDRESS(A225+1,5,4,1,sheet_pset)):INDIRECT(ADDRESS(COUNTIF(Pset_1,"&lt;&gt;"),5,4,1,sheet_pset)),0))),"")</f>
        <v>987</v>
      </c>
      <c r="B226" s="141">
        <f t="shared" ca="1" si="27"/>
        <v>11</v>
      </c>
      <c r="C226" s="152" t="str">
        <f t="shared" ca="1" si="28"/>
        <v>&gt;&gt;</v>
      </c>
      <c r="D226" s="153" t="str">
        <f t="shared" ca="1" si="29"/>
        <v>Pset_StairCommon</v>
      </c>
      <c r="E226" s="149" t="str">
        <f t="shared" ca="1" si="30"/>
        <v/>
      </c>
      <c r="F226" s="142" t="str">
        <f t="shared" ca="1" si="31"/>
        <v>TreadLength</v>
      </c>
      <c r="G226" s="196" t="str">
        <f ca="1">IF(A226="","",IF(AND(L226&lt;&gt;"",L226&lt;&gt;0),L226,IF(E226&lt;&gt;"",IF(ISERROR(FIND("Type",F226,1)),I,T),IF(F226="","",IF(sim_data_type=yes,IFERROR(VLOOKUP(F226,F$6:G225,2,FALSE),"Text"),"Text")))))</f>
        <v>Text</v>
      </c>
      <c r="H226" s="195" t="str">
        <f t="shared" ca="1" si="32"/>
        <v>Actual Tread Depth</v>
      </c>
      <c r="I226" s="162" t="str">
        <f t="shared" ca="1" si="35"/>
        <v>Pset_StairCommonTreadLength</v>
      </c>
      <c r="J226" s="167"/>
      <c r="K226" s="147"/>
      <c r="L226" s="148"/>
      <c r="M226" s="143"/>
      <c r="N226" s="144"/>
      <c r="O226" s="155" t="str">
        <f t="shared" ca="1" si="33"/>
        <v>Actual Tread Depth</v>
      </c>
      <c r="P226" s="154" t="str">
        <f t="shared" ca="1" si="34"/>
        <v>Horizontal distance from the front of the thread to the front of the next tread.  The tread length is supposed to be equal for all steps of the stair or stair flight at the walking line.</v>
      </c>
    </row>
    <row r="227" spans="1:16" x14ac:dyDescent="0.25">
      <c r="A227" s="141">
        <f ca="1">IFERROR(IF(OR(B225=B226,AND(B225=0,A226&lt;&gt;A225)),A226,IF(D226="","",A226+MATCH(Common,INDIRECT(ADDRESS(A226+1,5,4,1,sheet_pset)):INDIRECT(ADDRESS(COUNTIF(Pset_1,"&lt;&gt;"),5,4,1,sheet_pset)),0))),"")</f>
        <v>988</v>
      </c>
      <c r="B227" s="141">
        <f t="shared" ca="1" si="27"/>
        <v>10</v>
      </c>
      <c r="C227" s="152" t="str">
        <f t="shared" ca="1" si="28"/>
        <v>&gt;&gt;</v>
      </c>
      <c r="D227" s="153" t="str">
        <f t="shared" ca="1" si="29"/>
        <v>Pset_StairCommon</v>
      </c>
      <c r="E227" s="149" t="str">
        <f t="shared" ca="1" si="30"/>
        <v/>
      </c>
      <c r="F227" s="142" t="str">
        <f t="shared" ca="1" si="31"/>
        <v>NosingLength</v>
      </c>
      <c r="G227" s="196" t="str">
        <f ca="1">IF(A227="","",IF(AND(L227&lt;&gt;"",L227&lt;&gt;0),L227,IF(E227&lt;&gt;"",IF(ISERROR(FIND("Type",F227,1)),I,T),IF(F227="","",IF(sim_data_type=yes,IFERROR(VLOOKUP(F227,F$6:G226,2,FALSE),"Text"),"Text")))))</f>
        <v>Text</v>
      </c>
      <c r="H227" s="195" t="str">
        <f t="shared" ca="1" si="32"/>
        <v/>
      </c>
      <c r="I227" s="162" t="str">
        <f t="shared" ca="1" si="35"/>
        <v>Pset_StairCommonNosingLength</v>
      </c>
      <c r="J227" s="167"/>
      <c r="K227" s="147"/>
      <c r="L227" s="148"/>
      <c r="M227" s="143"/>
      <c r="N227" s="144"/>
      <c r="O227" s="155" t="str">
        <f t="shared" ca="1" si="33"/>
        <v>--</v>
      </c>
      <c r="P227" s="154" t="str">
        <f t="shared" ca="1" si="34"/>
        <v>Horizontal distance from the front of the tread to the riser underneath. It is the overhang of the tread.</v>
      </c>
    </row>
    <row r="228" spans="1:16" ht="24" x14ac:dyDescent="0.25">
      <c r="A228" s="141">
        <f ca="1">IFERROR(IF(OR(B226=B227,AND(B226=0,A227&lt;&gt;A226)),A227,IF(D227="","",A227+MATCH(Common,INDIRECT(ADDRESS(A227+1,5,4,1,sheet_pset)):INDIRECT(ADDRESS(COUNTIF(Pset_1,"&lt;&gt;"),5,4,1,sheet_pset)),0))),"")</f>
        <v>989</v>
      </c>
      <c r="B228" s="141">
        <f t="shared" ca="1" si="27"/>
        <v>9</v>
      </c>
      <c r="C228" s="152" t="str">
        <f t="shared" ca="1" si="28"/>
        <v>&gt;&gt;</v>
      </c>
      <c r="D228" s="153" t="str">
        <f t="shared" ca="1" si="29"/>
        <v>Pset_StairCommon</v>
      </c>
      <c r="E228" s="149" t="str">
        <f t="shared" ca="1" si="30"/>
        <v/>
      </c>
      <c r="F228" s="142" t="str">
        <f t="shared" ca="1" si="31"/>
        <v>WalkingLineOffset</v>
      </c>
      <c r="G228" s="196" t="str">
        <f ca="1">IF(A228="","",IF(AND(L228&lt;&gt;"",L228&lt;&gt;0),L228,IF(E228&lt;&gt;"",IF(ISERROR(FIND("Type",F228,1)),I,T),IF(F228="","",IF(sim_data_type=yes,IFERROR(VLOOKUP(F228,F$6:G227,2,FALSE),"Text"),"Text")))))</f>
        <v>Text</v>
      </c>
      <c r="H228" s="195" t="str">
        <f t="shared" ca="1" si="32"/>
        <v/>
      </c>
      <c r="I228" s="162" t="str">
        <f t="shared" ca="1" si="35"/>
        <v>Pset_StairCommonWalkingLineOffset</v>
      </c>
      <c r="J228" s="167"/>
      <c r="K228" s="147"/>
      <c r="L228" s="148"/>
      <c r="M228" s="143"/>
      <c r="N228" s="144"/>
      <c r="O228" s="155" t="str">
        <f t="shared" ca="1" si="33"/>
        <v>--</v>
      </c>
      <c r="P228" s="154" t="str">
        <f t="shared" ca="1" si="34"/>
        <v>Offset of the walking line from the inner side of the flight.  Note: the walking line may have a own shape representation (in case of inconsistencies, the value derived from the shape representation shall take precedence).</v>
      </c>
    </row>
    <row r="229" spans="1:16" ht="36" x14ac:dyDescent="0.25">
      <c r="A229" s="141">
        <f ca="1">IFERROR(IF(OR(B227=B228,AND(B227=0,A228&lt;&gt;A227)),A228,IF(D228="","",A228+MATCH(Common,INDIRECT(ADDRESS(A228+1,5,4,1,sheet_pset)):INDIRECT(ADDRESS(COUNTIF(Pset_1,"&lt;&gt;"),5,4,1,sheet_pset)),0))),"")</f>
        <v>990</v>
      </c>
      <c r="B229" s="141">
        <f t="shared" ca="1" si="27"/>
        <v>8</v>
      </c>
      <c r="C229" s="152" t="str">
        <f t="shared" ca="1" si="28"/>
        <v>&gt;&gt;</v>
      </c>
      <c r="D229" s="153" t="str">
        <f t="shared" ca="1" si="29"/>
        <v>Pset_StairCommon</v>
      </c>
      <c r="E229" s="149" t="str">
        <f t="shared" ca="1" si="30"/>
        <v/>
      </c>
      <c r="F229" s="142" t="str">
        <f t="shared" ca="1" si="31"/>
        <v>TreadLengthAtOffset</v>
      </c>
      <c r="G229" s="196" t="str">
        <f ca="1">IF(A229="","",IF(AND(L229&lt;&gt;"",L229&lt;&gt;0),L229,IF(E229&lt;&gt;"",IF(ISERROR(FIND("Type",F229,1)),I,T),IF(F229="","",IF(sim_data_type=yes,IFERROR(VLOOKUP(F229,F$6:G228,2,FALSE),"Text"),"Text")))))</f>
        <v>Text</v>
      </c>
      <c r="H229" s="195" t="str">
        <f t="shared" ca="1" si="32"/>
        <v/>
      </c>
      <c r="I229" s="162" t="str">
        <f t="shared" ca="1" si="35"/>
        <v>Pset_StairCommonTreadLengthAtOffset</v>
      </c>
      <c r="J229" s="167"/>
      <c r="K229" s="147"/>
      <c r="L229" s="148"/>
      <c r="M229" s="143"/>
      <c r="N229" s="144"/>
      <c r="O229" s="155" t="str">
        <f t="shared" ca="1" si="33"/>
        <v>--</v>
      </c>
      <c r="P229" s="154" t="str">
        <f t="shared" ca="1" si="34"/>
        <v>Length of treads at a given offset. Walking line position is given by the 'WalkingLineOffset'. The resulting value should normally be identical with TreadLength, it may be given in addition, if the walking line offset for building code calculations is different from that used in design.</v>
      </c>
    </row>
    <row r="230" spans="1:16" ht="36" x14ac:dyDescent="0.25">
      <c r="A230" s="141">
        <f ca="1">IFERROR(IF(OR(B228=B229,AND(B228=0,A229&lt;&gt;A228)),A229,IF(D229="","",A229+MATCH(Common,INDIRECT(ADDRESS(A229+1,5,4,1,sheet_pset)):INDIRECT(ADDRESS(COUNTIF(Pset_1,"&lt;&gt;"),5,4,1,sheet_pset)),0))),"")</f>
        <v>991</v>
      </c>
      <c r="B230" s="141">
        <f t="shared" ca="1" si="27"/>
        <v>7</v>
      </c>
      <c r="C230" s="152" t="str">
        <f t="shared" ca="1" si="28"/>
        <v>&gt;&gt;</v>
      </c>
      <c r="D230" s="153" t="str">
        <f t="shared" ca="1" si="29"/>
        <v>Pset_StairCommon</v>
      </c>
      <c r="E230" s="149" t="str">
        <f t="shared" ca="1" si="30"/>
        <v/>
      </c>
      <c r="F230" s="142" t="str">
        <f t="shared" ca="1" si="31"/>
        <v>TreadLengthAtInnerSide</v>
      </c>
      <c r="G230" s="196" t="str">
        <f ca="1">IF(A230="","",IF(AND(L230&lt;&gt;"",L230&lt;&gt;0),L230,IF(E230&lt;&gt;"",IF(ISERROR(FIND("Type",F230,1)),I,T),IF(F230="","",IF(sim_data_type=yes,IFERROR(VLOOKUP(F230,F$6:G229,2,FALSE),"Text"),"Text")))))</f>
        <v>Text</v>
      </c>
      <c r="H230" s="195" t="str">
        <f t="shared" ca="1" si="32"/>
        <v/>
      </c>
      <c r="I230" s="162" t="str">
        <f t="shared" ca="1" si="35"/>
        <v>Pset_StairCommonTreadLengthAtInnerSide</v>
      </c>
      <c r="J230" s="167"/>
      <c r="K230" s="147"/>
      <c r="L230" s="148"/>
      <c r="M230" s="143"/>
      <c r="N230" s="144"/>
      <c r="O230" s="155" t="str">
        <f t="shared" ca="1" si="33"/>
        <v>--</v>
      </c>
      <c r="P230" s="154" t="str">
        <f t="shared" ca="1" si="34"/>
        <v>Minimum length of treads at the inner side of the winder.  Only relevant in case of winding flights, for straight flights it is identical with IfcStairFlight.TreadLength. It is a pre-calculated value, in case of inconsistencies, the value derived from the shape representation shall take precedence.</v>
      </c>
    </row>
    <row r="231" spans="1:16" ht="36" x14ac:dyDescent="0.25">
      <c r="A231" s="141">
        <f ca="1">IFERROR(IF(OR(B229=B230,AND(B229=0,A230&lt;&gt;A229)),A230,IF(D230="","",A230+MATCH(Common,INDIRECT(ADDRESS(A230+1,5,4,1,sheet_pset)):INDIRECT(ADDRESS(COUNTIF(Pset_1,"&lt;&gt;"),5,4,1,sheet_pset)),0))),"")</f>
        <v>992</v>
      </c>
      <c r="B231" s="141">
        <f t="shared" ca="1" si="27"/>
        <v>6</v>
      </c>
      <c r="C231" s="152" t="str">
        <f t="shared" ca="1" si="28"/>
        <v>&gt;&gt;</v>
      </c>
      <c r="D231" s="153" t="str">
        <f t="shared" ca="1" si="29"/>
        <v>Pset_StairCommon</v>
      </c>
      <c r="E231" s="149" t="str">
        <f t="shared" ca="1" si="30"/>
        <v/>
      </c>
      <c r="F231" s="142" t="str">
        <f t="shared" ca="1" si="31"/>
        <v>WaistThickness</v>
      </c>
      <c r="G231" s="196" t="str">
        <f ca="1">IF(A231="","",IF(AND(L231&lt;&gt;"",L231&lt;&gt;0),L231,IF(E231&lt;&gt;"",IF(ISERROR(FIND("Type",F231,1)),I,T),IF(F231="","",IF(sim_data_type=yes,IFERROR(VLOOKUP(F231,F$6:G230,2,FALSE),"Text"),"Text")))))</f>
        <v>Text</v>
      </c>
      <c r="H231" s="195" t="str">
        <f t="shared" ca="1" si="32"/>
        <v/>
      </c>
      <c r="I231" s="162" t="str">
        <f t="shared" ca="1" si="35"/>
        <v>Pset_StairCommonWaistThickness</v>
      </c>
      <c r="J231" s="167"/>
      <c r="K231" s="147"/>
      <c r="L231" s="148"/>
      <c r="M231" s="143"/>
      <c r="N231" s="144"/>
      <c r="O231" s="155" t="str">
        <f t="shared" ca="1" si="33"/>
        <v>--</v>
      </c>
      <c r="P231" s="154" t="str">
        <f t="shared" ca="1" si="34"/>
        <v>Minimum thickness of the stair flight, measured perpendicular to the slope of the flight to the inner corner of riser and tread. It is a pre-calculated value, in case of inconsistencies, the value derived from the shape representation shall take precedence.</v>
      </c>
    </row>
    <row r="232" spans="1:16" x14ac:dyDescent="0.25">
      <c r="A232" s="141">
        <f ca="1">IFERROR(IF(OR(B230=B231,AND(B230=0,A231&lt;&gt;A230)),A231,IF(D231="","",A231+MATCH(Common,INDIRECT(ADDRESS(A231+1,5,4,1,sheet_pset)):INDIRECT(ADDRESS(COUNTIF(Pset_1,"&lt;&gt;"),5,4,1,sheet_pset)),0))),"")</f>
        <v>993</v>
      </c>
      <c r="B232" s="141">
        <f t="shared" ca="1" si="27"/>
        <v>5</v>
      </c>
      <c r="C232" s="152" t="str">
        <f t="shared" ca="1" si="28"/>
        <v>&gt;&gt;</v>
      </c>
      <c r="D232" s="153" t="str">
        <f t="shared" ca="1" si="29"/>
        <v>Pset_StairCommon</v>
      </c>
      <c r="E232" s="149" t="str">
        <f t="shared" ca="1" si="30"/>
        <v/>
      </c>
      <c r="F232" s="142" t="str">
        <f t="shared" ca="1" si="31"/>
        <v>RequiredHeadroom</v>
      </c>
      <c r="G232" s="196" t="str">
        <f ca="1">IF(A232="","",IF(AND(L232&lt;&gt;"",L232&lt;&gt;0),L232,IF(E232&lt;&gt;"",IF(ISERROR(FIND("Type",F232,1)),I,T),IF(F232="","",IF(sim_data_type=yes,IFERROR(VLOOKUP(F232,F$6:G231,2,FALSE),"Text"),"Text")))))</f>
        <v>Text</v>
      </c>
      <c r="H232" s="195" t="str">
        <f t="shared" ca="1" si="32"/>
        <v>vrije_hoogte</v>
      </c>
      <c r="I232" s="162" t="str">
        <f t="shared" ca="1" si="35"/>
        <v>Pset_StairCommonRequiredHeadroom</v>
      </c>
      <c r="J232" s="167"/>
      <c r="K232" s="147"/>
      <c r="L232" s="148"/>
      <c r="M232" s="143"/>
      <c r="N232" s="144"/>
      <c r="O232" s="155" t="str">
        <f t="shared" ca="1" si="33"/>
        <v>vrije_hoogte</v>
      </c>
      <c r="P232" s="154" t="str">
        <f t="shared" ca="1" si="34"/>
        <v>Required headroom clearance for the passageway according to the applicable building code or additional requirements.</v>
      </c>
    </row>
    <row r="233" spans="1:16" ht="24" x14ac:dyDescent="0.25">
      <c r="A233" s="141">
        <f ca="1">IFERROR(IF(OR(B231=B232,AND(B231=0,A232&lt;&gt;A231)),A232,IF(D232="","",A232+MATCH(Common,INDIRECT(ADDRESS(A232+1,5,4,1,sheet_pset)):INDIRECT(ADDRESS(COUNTIF(Pset_1,"&lt;&gt;"),5,4,1,sheet_pset)),0))),"")</f>
        <v>994</v>
      </c>
      <c r="B233" s="141">
        <f t="shared" ca="1" si="27"/>
        <v>4</v>
      </c>
      <c r="C233" s="152" t="str">
        <f t="shared" ca="1" si="28"/>
        <v>&gt;&gt;</v>
      </c>
      <c r="D233" s="153" t="str">
        <f t="shared" ca="1" si="29"/>
        <v>Pset_StairCommon</v>
      </c>
      <c r="E233" s="149" t="str">
        <f t="shared" ca="1" si="30"/>
        <v/>
      </c>
      <c r="F233" s="142" t="str">
        <f t="shared" ca="1" si="31"/>
        <v>IsExternal</v>
      </c>
      <c r="G233" s="196" t="str">
        <f ca="1">IF(A233="","",IF(AND(L233&lt;&gt;"",L233&lt;&gt;0),L233,IF(E233&lt;&gt;"",IF(ISERROR(FIND("Type",F233,1)),I,T),IF(F233="","",IF(sim_data_type=yes,IFERROR(VLOOKUP(F233,F$6:G232,2,FALSE),"Text"),"Text")))))</f>
        <v>Text</v>
      </c>
      <c r="H233" s="195" t="str">
        <f t="shared" ca="1" si="32"/>
        <v/>
      </c>
      <c r="I233" s="162" t="str">
        <f t="shared" ca="1" si="35"/>
        <v>Pset_StairCommonIsExternal</v>
      </c>
      <c r="J233" s="167"/>
      <c r="K233" s="147"/>
      <c r="L233" s="148"/>
      <c r="M233" s="143"/>
      <c r="N233" s="144"/>
      <c r="O233" s="155">
        <f t="shared" ca="1" si="33"/>
        <v>0</v>
      </c>
      <c r="P233" s="154" t="str">
        <f t="shared" ca="1" si="34"/>
        <v>Indication whether the element is designed for use in the exterior (TRUE) or not (FALSE). If (TRUE) it is an external element and faces the outside of the building.</v>
      </c>
    </row>
    <row r="234" spans="1:16" x14ac:dyDescent="0.25">
      <c r="A234" s="141">
        <f ca="1">IFERROR(IF(OR(B232=B233,AND(B232=0,A233&lt;&gt;A232)),A233,IF(D233="","",A233+MATCH(Common,INDIRECT(ADDRESS(A233+1,5,4,1,sheet_pset)):INDIRECT(ADDRESS(COUNTIF(Pset_1,"&lt;&gt;"),5,4,1,sheet_pset)),0))),"")</f>
        <v>995</v>
      </c>
      <c r="B234" s="141">
        <f t="shared" ca="1" si="27"/>
        <v>3</v>
      </c>
      <c r="C234" s="152" t="str">
        <f t="shared" ca="1" si="28"/>
        <v>&gt;&gt;</v>
      </c>
      <c r="D234" s="153" t="str">
        <f t="shared" ca="1" si="29"/>
        <v>Pset_StairCommon</v>
      </c>
      <c r="E234" s="149" t="str">
        <f t="shared" ca="1" si="30"/>
        <v/>
      </c>
      <c r="F234" s="142" t="str">
        <f t="shared" ca="1" si="31"/>
        <v>FireRating</v>
      </c>
      <c r="G234" s="196" t="str">
        <f ca="1">IF(A234="","",IF(AND(L234&lt;&gt;"",L234&lt;&gt;0),L234,IF(E234&lt;&gt;"",IF(ISERROR(FIND("Type",F234,1)),I,T),IF(F234="","",IF(sim_data_type=yes,IFERROR(VLOOKUP(F234,F$6:G233,2,FALSE),"Text"),"Text")))))</f>
        <v>Text</v>
      </c>
      <c r="H234" s="195" t="str">
        <f t="shared" ca="1" si="32"/>
        <v>fire_rating</v>
      </c>
      <c r="I234" s="162" t="str">
        <f t="shared" ca="1" si="35"/>
        <v>Pset_StairCommonFireRating</v>
      </c>
      <c r="J234" s="167"/>
      <c r="K234" s="147"/>
      <c r="L234" s="148"/>
      <c r="M234" s="143"/>
      <c r="N234" s="144"/>
      <c r="O234" s="155" t="str">
        <f t="shared" ca="1" si="33"/>
        <v>fire_rating</v>
      </c>
      <c r="P234" s="154" t="str">
        <f t="shared" ca="1" si="34"/>
        <v>Fire rating for this object. It is given according to the national fire safety classification.</v>
      </c>
    </row>
    <row r="235" spans="1:16" ht="24" x14ac:dyDescent="0.25">
      <c r="A235" s="141">
        <f ca="1">IFERROR(IF(OR(B233=B234,AND(B233=0,A234&lt;&gt;A233)),A234,IF(D234="","",A234+MATCH(Common,INDIRECT(ADDRESS(A234+1,5,4,1,sheet_pset)):INDIRECT(ADDRESS(COUNTIF(Pset_1,"&lt;&gt;"),5,4,1,sheet_pset)),0))),"")</f>
        <v>996</v>
      </c>
      <c r="B235" s="141">
        <f t="shared" ca="1" si="27"/>
        <v>2</v>
      </c>
      <c r="C235" s="152" t="str">
        <f t="shared" ca="1" si="28"/>
        <v>&gt;&gt;</v>
      </c>
      <c r="D235" s="153" t="str">
        <f t="shared" ca="1" si="29"/>
        <v>Pset_StairCommon</v>
      </c>
      <c r="E235" s="149" t="str">
        <f t="shared" ca="1" si="30"/>
        <v/>
      </c>
      <c r="F235" s="142" t="str">
        <f t="shared" ca="1" si="31"/>
        <v>FireExit</v>
      </c>
      <c r="G235" s="196" t="str">
        <f ca="1">IF(A235="","",IF(AND(L235&lt;&gt;"",L235&lt;&gt;0),L235,IF(E235&lt;&gt;"",IF(ISERROR(FIND("Type",F235,1)),I,T),IF(F235="","",IF(sim_data_type=yes,IFERROR(VLOOKUP(F235,F$6:G234,2,FALSE),"Text"),"Text")))))</f>
        <v>Text</v>
      </c>
      <c r="H235" s="195" t="str">
        <f t="shared" ca="1" si="32"/>
        <v>vluchtweg</v>
      </c>
      <c r="I235" s="162" t="str">
        <f t="shared" ca="1" si="35"/>
        <v>Pset_StairCommonFireExit</v>
      </c>
      <c r="J235" s="167"/>
      <c r="K235" s="147"/>
      <c r="L235" s="148"/>
      <c r="M235" s="143"/>
      <c r="N235" s="144"/>
      <c r="O235" s="155" t="str">
        <f t="shared" ca="1" si="33"/>
        <v>vluchtweg</v>
      </c>
      <c r="P235" s="154" t="str">
        <f t="shared" ca="1" si="34"/>
        <v>Indication whether this object is designed to serve as an exit in the case of fire (TRUE) or not (FALSE). Here it defines an exit stair in accordance to the national building code.</v>
      </c>
    </row>
    <row r="236" spans="1:16" ht="24" x14ac:dyDescent="0.25">
      <c r="A236" s="141">
        <f ca="1">IFERROR(IF(OR(B234=B235,AND(B234=0,A235&lt;&gt;A234)),A235,IF(D235="","",A235+MATCH(Common,INDIRECT(ADDRESS(A235+1,5,4,1,sheet_pset)):INDIRECT(ADDRESS(COUNTIF(Pset_1,"&lt;&gt;"),5,4,1,sheet_pset)),0))),"")</f>
        <v>997</v>
      </c>
      <c r="B236" s="141">
        <f t="shared" ca="1" si="27"/>
        <v>1</v>
      </c>
      <c r="C236" s="152" t="str">
        <f t="shared" ca="1" si="28"/>
        <v>&gt;&gt;</v>
      </c>
      <c r="D236" s="153" t="str">
        <f t="shared" ca="1" si="29"/>
        <v>Pset_StairCommon</v>
      </c>
      <c r="E236" s="149" t="str">
        <f t="shared" ca="1" si="30"/>
        <v/>
      </c>
      <c r="F236" s="142" t="str">
        <f t="shared" ca="1" si="31"/>
        <v>HandicapAccessible</v>
      </c>
      <c r="G236" s="196" t="str">
        <f ca="1">IF(A236="","",IF(AND(L236&lt;&gt;"",L236&lt;&gt;0),L236,IF(E236&lt;&gt;"",IF(ISERROR(FIND("Type",F236,1)),I,T),IF(F236="","",IF(sim_data_type=yes,IFERROR(VLOOKUP(F236,F$6:G235,2,FALSE),"Text"),"Text")))))</f>
        <v>Text</v>
      </c>
      <c r="H236" s="195" t="str">
        <f t="shared" ca="1" si="32"/>
        <v>toegankelijk</v>
      </c>
      <c r="I236" s="162" t="str">
        <f t="shared" ca="1" si="35"/>
        <v>Pset_StairCommonHandicapAccessible</v>
      </c>
      <c r="J236" s="167"/>
      <c r="K236" s="147"/>
      <c r="L236" s="148"/>
      <c r="M236" s="143"/>
      <c r="N236" s="144"/>
      <c r="O236" s="155" t="str">
        <f t="shared" ca="1" si="33"/>
        <v>toegankelijk</v>
      </c>
      <c r="P236" s="154" t="str">
        <f t="shared" ca="1" si="34"/>
        <v>Indication that this object is designed to be accessible by the handicapped.  Set to (TRUE) if this stair is rated as handicap accessible  according the local building codes, otherwise (FALSE). Accessibility maybe provided by additional means.</v>
      </c>
    </row>
    <row r="237" spans="1:16" x14ac:dyDescent="0.25">
      <c r="A237" s="141">
        <f ca="1">IFERROR(IF(OR(B235=B236,AND(B235=0,A236&lt;&gt;A235)),A236,IF(D236="","",A236+MATCH(Common,INDIRECT(ADDRESS(A236+1,5,4,1,sheet_pset)):INDIRECT(ADDRESS(COUNTIF(Pset_1,"&lt;&gt;"),5,4,1,sheet_pset)),0))),"")</f>
        <v>998</v>
      </c>
      <c r="B237" s="141">
        <f t="shared" ca="1" si="27"/>
        <v>0</v>
      </c>
      <c r="C237" s="152" t="str">
        <f t="shared" ca="1" si="28"/>
        <v>&gt;&gt;</v>
      </c>
      <c r="D237" s="153" t="str">
        <f t="shared" ca="1" si="29"/>
        <v>Pset_StairCommon</v>
      </c>
      <c r="E237" s="149" t="str">
        <f t="shared" ca="1" si="30"/>
        <v/>
      </c>
      <c r="F237" s="142" t="str">
        <f t="shared" ca="1" si="31"/>
        <v>HasNonSkidSurface</v>
      </c>
      <c r="G237" s="196" t="str">
        <f ca="1">IF(A237="","",IF(AND(L237&lt;&gt;"",L237&lt;&gt;0),L237,IF(E237&lt;&gt;"",IF(ISERROR(FIND("Type",F237,1)),I,T),IF(F237="","",IF(sim_data_type=yes,IFERROR(VLOOKUP(F237,F$6:G236,2,FALSE),"Text"),"Text")))))</f>
        <v>Text</v>
      </c>
      <c r="H237" s="195" t="str">
        <f t="shared" ca="1" si="32"/>
        <v>antislip</v>
      </c>
      <c r="I237" s="162" t="str">
        <f t="shared" ca="1" si="35"/>
        <v>Pset_StairCommonHasNonSkidSurface</v>
      </c>
      <c r="J237" s="167"/>
      <c r="K237" s="147"/>
      <c r="L237" s="148"/>
      <c r="M237" s="143"/>
      <c r="N237" s="144"/>
      <c r="O237" s="155" t="str">
        <f t="shared" ca="1" si="33"/>
        <v>antislip</v>
      </c>
      <c r="P237" s="154" t="str">
        <f t="shared" ca="1" si="34"/>
        <v>Indication whether the surface finish is designed to prevent slippery (TRUE) or not (FALSE).</v>
      </c>
    </row>
    <row r="238" spans="1:16" ht="24" x14ac:dyDescent="0.25">
      <c r="A238" s="141">
        <f ca="1">IFERROR(IF(OR(B236=B237,AND(B236=0,A237&lt;&gt;A236)),A237,IF(D237="","",A237+MATCH(Common,INDIRECT(ADDRESS(A237+1,5,4,1,sheet_pset)):INDIRECT(ADDRESS(COUNTIF(Pset_1,"&lt;&gt;"),5,4,1,sheet_pset)),0))),"")</f>
        <v>1014</v>
      </c>
      <c r="B238" s="141">
        <f t="shared" ca="1" si="27"/>
        <v>8</v>
      </c>
      <c r="C238" s="152" t="str">
        <f t="shared" ca="1" si="28"/>
        <v>&gt;&gt;</v>
      </c>
      <c r="D238" s="153" t="str">
        <f t="shared" ca="1" si="29"/>
        <v>Pset_SwitchingDeviceTypeCommon</v>
      </c>
      <c r="E238" s="149" t="str">
        <f t="shared" ca="1" si="30"/>
        <v>PropertySet:</v>
      </c>
      <c r="F238" s="142" t="str">
        <f t="shared" ca="1" si="31"/>
        <v>Pset_SwitchingDeviceTypeCommon</v>
      </c>
      <c r="G238" s="196" t="str">
        <f ca="1">IF(A238="","",IF(AND(L238&lt;&gt;"",L238&lt;&gt;0),L238,IF(E238&lt;&gt;"",IF(ISERROR(FIND("Type",F238,1)),I,T),IF(F238="","",IF(sim_data_type=yes,IFERROR(VLOOKUP(F238,F$6:G237,2,FALSE),"Text"),"Text")))))</f>
        <v>T</v>
      </c>
      <c r="H238" s="195" t="str">
        <f t="shared" ca="1" si="32"/>
        <v>IfcSwitchingDevice</v>
      </c>
      <c r="I238" s="162" t="str">
        <f t="shared" ca="1" si="35"/>
        <v>Pset_SwitchingDeviceTypeCommonPset_SwitchingDeviceTypeCommon</v>
      </c>
      <c r="J238" s="167"/>
      <c r="K238" s="147"/>
      <c r="L238" s="148"/>
      <c r="M238" s="143"/>
      <c r="N238" s="144"/>
      <c r="O238" s="155" t="str">
        <f t="shared" ca="1" si="33"/>
        <v>--</v>
      </c>
      <c r="P238" s="154" t="str">
        <f t="shared" ca="1" si="34"/>
        <v>Reference ID for this specified type in this project (e.g. type 'A-1'), provided, if there is no classification reference to a recognized classification system used.</v>
      </c>
    </row>
    <row r="239" spans="1:16" ht="24" x14ac:dyDescent="0.25">
      <c r="A239" s="141">
        <f ca="1">IFERROR(IF(OR(B237=B238,AND(B237=0,A238&lt;&gt;A237)),A238,IF(D238="","",A238+MATCH(Common,INDIRECT(ADDRESS(A238+1,5,4,1,sheet_pset)):INDIRECT(ADDRESS(COUNTIF(Pset_1,"&lt;&gt;"),5,4,1,sheet_pset)),0))),"")</f>
        <v>1014</v>
      </c>
      <c r="B239" s="141">
        <f t="shared" ca="1" si="27"/>
        <v>7</v>
      </c>
      <c r="C239" s="152" t="str">
        <f t="shared" ca="1" si="28"/>
        <v>&gt;&gt;</v>
      </c>
      <c r="D239" s="153" t="str">
        <f t="shared" ca="1" si="29"/>
        <v>Pset_SwitchingDeviceTypeCommon</v>
      </c>
      <c r="E239" s="149" t="str">
        <f t="shared" ca="1" si="30"/>
        <v/>
      </c>
      <c r="F239" s="142" t="str">
        <f t="shared" ca="1" si="31"/>
        <v>Reference</v>
      </c>
      <c r="G239" s="196" t="str">
        <f ca="1">IF(A239="","",IF(AND(L239&lt;&gt;"",L239&lt;&gt;0),L239,IF(E239&lt;&gt;"",IF(ISERROR(FIND("Type",F239,1)),I,T),IF(F239="","",IF(sim_data_type=yes,IFERROR(VLOOKUP(F239,F$6:G238,2,FALSE),"Text"),"Text")))))</f>
        <v>Text</v>
      </c>
      <c r="H239" s="195" t="str">
        <f t="shared" ca="1" si="32"/>
        <v xml:space="preserve">Keynote </v>
      </c>
      <c r="I239" s="162" t="str">
        <f t="shared" ca="1" si="35"/>
        <v>Pset_SwitchingDeviceTypeCommonReference</v>
      </c>
      <c r="J239" s="167"/>
      <c r="K239" s="147"/>
      <c r="L239" s="148"/>
      <c r="M239" s="143"/>
      <c r="N239" s="144"/>
      <c r="O239" s="155" t="str">
        <f t="shared" ca="1" si="33"/>
        <v xml:space="preserve">Keynote </v>
      </c>
      <c r="P239" s="154" t="str">
        <f t="shared" ca="1" si="34"/>
        <v>Reference ID for this specified type in this project (e.g. type 'A-1'), provided, if there is no classification reference to a recognized classification system used.</v>
      </c>
    </row>
    <row r="240" spans="1:16" ht="36" x14ac:dyDescent="0.25">
      <c r="A240" s="141">
        <f ca="1">IFERROR(IF(OR(B238=B239,AND(B238=0,A239&lt;&gt;A238)),A239,IF(D239="","",A239+MATCH(Common,INDIRECT(ADDRESS(A239+1,5,4,1,sheet_pset)):INDIRECT(ADDRESS(COUNTIF(Pset_1,"&lt;&gt;"),5,4,1,sheet_pset)),0))),"")</f>
        <v>1015</v>
      </c>
      <c r="B240" s="141">
        <f t="shared" ca="1" si="27"/>
        <v>6</v>
      </c>
      <c r="C240" s="152" t="str">
        <f t="shared" ca="1" si="28"/>
        <v>&gt;&gt;</v>
      </c>
      <c r="D240" s="153" t="str">
        <f t="shared" ca="1" si="29"/>
        <v>Pset_SwitchingDeviceTypeCommon</v>
      </c>
      <c r="E240" s="149" t="str">
        <f t="shared" ca="1" si="30"/>
        <v/>
      </c>
      <c r="F240" s="142" t="str">
        <f t="shared" ca="1" si="31"/>
        <v>Status</v>
      </c>
      <c r="G240" s="196" t="str">
        <f ca="1">IF(A240="","",IF(AND(L240&lt;&gt;"",L240&lt;&gt;0),L240,IF(E240&lt;&gt;"",IF(ISERROR(FIND("Type",F240,1)),I,T),IF(F240="","",IF(sim_data_type=yes,IFERROR(VLOOKUP(F240,F$6:G239,2,FALSE),"Text"),"Text")))))</f>
        <v>Text</v>
      </c>
      <c r="H240" s="195" t="str">
        <f t="shared" ca="1" si="32"/>
        <v/>
      </c>
      <c r="I240" s="162" t="str">
        <f t="shared" ca="1" si="35"/>
        <v>Pset_SwitchingDeviceTypeCommonStatus</v>
      </c>
      <c r="J240" s="167"/>
      <c r="K240" s="147"/>
      <c r="L240" s="148"/>
      <c r="M240" s="143"/>
      <c r="N240" s="144"/>
      <c r="O240" s="155" t="str">
        <f t="shared" ca="1" si="33"/>
        <v>--</v>
      </c>
      <c r="P240" s="154" t="str">
        <f t="shared" ca="1" si="34"/>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241" spans="1:16" x14ac:dyDescent="0.25">
      <c r="A241" s="141">
        <f ca="1">IFERROR(IF(OR(B239=B240,AND(B239=0,A240&lt;&gt;A239)),A240,IF(D240="","",A240+MATCH(Common,INDIRECT(ADDRESS(A240+1,5,4,1,sheet_pset)):INDIRECT(ADDRESS(COUNTIF(Pset_1,"&lt;&gt;"),5,4,1,sheet_pset)),0))),"")</f>
        <v>1016</v>
      </c>
      <c r="B241" s="141">
        <f t="shared" ca="1" si="27"/>
        <v>5</v>
      </c>
      <c r="C241" s="152" t="str">
        <f t="shared" ca="1" si="28"/>
        <v>&gt;&gt;</v>
      </c>
      <c r="D241" s="153" t="str">
        <f t="shared" ca="1" si="29"/>
        <v>Pset_SwitchingDeviceTypeCommon</v>
      </c>
      <c r="E241" s="149" t="str">
        <f t="shared" ca="1" si="30"/>
        <v/>
      </c>
      <c r="F241" s="142" t="str">
        <f t="shared" ca="1" si="31"/>
        <v>NumberOfGangs</v>
      </c>
      <c r="G241" s="196" t="str">
        <f ca="1">IF(A241="","",IF(AND(L241&lt;&gt;"",L241&lt;&gt;0),L241,IF(E241&lt;&gt;"",IF(ISERROR(FIND("Type",F241,1)),I,T),IF(F241="","",IF(sim_data_type=yes,IFERROR(VLOOKUP(F241,F$6:G240,2,FALSE),"Text"),"Text")))))</f>
        <v>Text</v>
      </c>
      <c r="H241" s="195" t="str">
        <f t="shared" ca="1" si="32"/>
        <v/>
      </c>
      <c r="I241" s="162" t="str">
        <f t="shared" ca="1" si="35"/>
        <v>Pset_SwitchingDeviceTypeCommonNumberOfGangs</v>
      </c>
      <c r="J241" s="167"/>
      <c r="K241" s="147"/>
      <c r="L241" s="148"/>
      <c r="M241" s="143"/>
      <c r="N241" s="144"/>
      <c r="O241" s="155" t="str">
        <f t="shared" ca="1" si="33"/>
        <v>--</v>
      </c>
      <c r="P241" s="154" t="str">
        <f t="shared" ca="1" si="34"/>
        <v>Number of gangs/buttons on this switch.</v>
      </c>
    </row>
    <row r="242" spans="1:16" x14ac:dyDescent="0.25">
      <c r="A242" s="141">
        <f ca="1">IFERROR(IF(OR(B240=B241,AND(B240=0,A241&lt;&gt;A240)),A241,IF(D241="","",A241+MATCH(Common,INDIRECT(ADDRESS(A241+1,5,4,1,sheet_pset)):INDIRECT(ADDRESS(COUNTIF(Pset_1,"&lt;&gt;"),5,4,1,sheet_pset)),0))),"")</f>
        <v>1017</v>
      </c>
      <c r="B242" s="141">
        <f t="shared" ca="1" si="27"/>
        <v>4</v>
      </c>
      <c r="C242" s="152" t="str">
        <f t="shared" ca="1" si="28"/>
        <v>&gt;&gt;</v>
      </c>
      <c r="D242" s="153" t="str">
        <f t="shared" ca="1" si="29"/>
        <v>Pset_SwitchingDeviceTypeCommon</v>
      </c>
      <c r="E242" s="149" t="str">
        <f t="shared" ca="1" si="30"/>
        <v/>
      </c>
      <c r="F242" s="142" t="str">
        <f t="shared" ca="1" si="31"/>
        <v>SwitchFunction</v>
      </c>
      <c r="G242" s="196" t="str">
        <f ca="1">IF(A242="","",IF(AND(L242&lt;&gt;"",L242&lt;&gt;0),L242,IF(E242&lt;&gt;"",IF(ISERROR(FIND("Type",F242,1)),I,T),IF(F242="","",IF(sim_data_type=yes,IFERROR(VLOOKUP(F242,F$6:G241,2,FALSE),"Text"),"Text")))))</f>
        <v>Text</v>
      </c>
      <c r="H242" s="195" t="str">
        <f t="shared" ca="1" si="32"/>
        <v/>
      </c>
      <c r="I242" s="162" t="str">
        <f t="shared" ca="1" si="35"/>
        <v>Pset_SwitchingDeviceTypeCommonSwitchFunction</v>
      </c>
      <c r="J242" s="167"/>
      <c r="K242" s="147"/>
      <c r="L242" s="148"/>
      <c r="M242" s="143"/>
      <c r="N242" s="144"/>
      <c r="O242" s="155" t="str">
        <f t="shared" ca="1" si="33"/>
        <v>--</v>
      </c>
      <c r="P242" s="154" t="str">
        <f t="shared" ca="1" si="34"/>
        <v>Indicates types of switches which differs in functionality.</v>
      </c>
    </row>
    <row r="243" spans="1:16" x14ac:dyDescent="0.25">
      <c r="A243" s="141">
        <f ca="1">IFERROR(IF(OR(B241=B242,AND(B241=0,A242&lt;&gt;A241)),A242,IF(D242="","",A242+MATCH(Common,INDIRECT(ADDRESS(A242+1,5,4,1,sheet_pset)):INDIRECT(ADDRESS(COUNTIF(Pset_1,"&lt;&gt;"),5,4,1,sheet_pset)),0))),"")</f>
        <v>1018</v>
      </c>
      <c r="B243" s="141">
        <f t="shared" ca="1" si="27"/>
        <v>3</v>
      </c>
      <c r="C243" s="152" t="str">
        <f t="shared" ca="1" si="28"/>
        <v>&gt;&gt;</v>
      </c>
      <c r="D243" s="153" t="str">
        <f t="shared" ca="1" si="29"/>
        <v>Pset_SwitchingDeviceTypeCommon</v>
      </c>
      <c r="E243" s="149" t="str">
        <f t="shared" ca="1" si="30"/>
        <v/>
      </c>
      <c r="F243" s="142" t="str">
        <f t="shared" ca="1" si="31"/>
        <v>HasLock</v>
      </c>
      <c r="G243" s="196" t="str">
        <f ca="1">IF(A243="","",IF(AND(L243&lt;&gt;"",L243&lt;&gt;0),L243,IF(E243&lt;&gt;"",IF(ISERROR(FIND("Type",F243,1)),I,T),IF(F243="","",IF(sim_data_type=yes,IFERROR(VLOOKUP(F243,F$6:G242,2,FALSE),"Text"),"Text")))))</f>
        <v>Text</v>
      </c>
      <c r="H243" s="195" t="str">
        <f t="shared" ca="1" si="32"/>
        <v/>
      </c>
      <c r="I243" s="162" t="str">
        <f t="shared" ca="1" si="35"/>
        <v>Pset_SwitchingDeviceTypeCommonHasLock</v>
      </c>
      <c r="J243" s="167"/>
      <c r="K243" s="147"/>
      <c r="L243" s="148"/>
      <c r="M243" s="143"/>
      <c r="N243" s="144"/>
      <c r="O243" s="155" t="str">
        <f t="shared" ca="1" si="33"/>
        <v>--</v>
      </c>
      <c r="P243" s="154" t="str">
        <f t="shared" ca="1" si="34"/>
        <v>Indication of whether a switching device has a key operated lock (=TRUE) or not (= FALSE).</v>
      </c>
    </row>
    <row r="244" spans="1:16" x14ac:dyDescent="0.25">
      <c r="A244" s="141">
        <f ca="1">IFERROR(IF(OR(B242=B243,AND(B242=0,A243&lt;&gt;A242)),A243,IF(D243="","",A243+MATCH(Common,INDIRECT(ADDRESS(A243+1,5,4,1,sheet_pset)):INDIRECT(ADDRESS(COUNTIF(Pset_1,"&lt;&gt;"),5,4,1,sheet_pset)),0))),"")</f>
        <v>1019</v>
      </c>
      <c r="B244" s="141">
        <f t="shared" ca="1" si="27"/>
        <v>2</v>
      </c>
      <c r="C244" s="152" t="str">
        <f t="shared" ca="1" si="28"/>
        <v>&gt;&gt;</v>
      </c>
      <c r="D244" s="153" t="str">
        <f t="shared" ca="1" si="29"/>
        <v>Pset_SwitchingDeviceTypeCommon</v>
      </c>
      <c r="E244" s="149" t="str">
        <f t="shared" ca="1" si="30"/>
        <v/>
      </c>
      <c r="F244" s="142" t="str">
        <f t="shared" ca="1" si="31"/>
        <v>IsIlluminated</v>
      </c>
      <c r="G244" s="196" t="str">
        <f ca="1">IF(A244="","",IF(AND(L244&lt;&gt;"",L244&lt;&gt;0),L244,IF(E244&lt;&gt;"",IF(ISERROR(FIND("Type",F244,1)),I,T),IF(F244="","",IF(sim_data_type=yes,IFERROR(VLOOKUP(F244,F$6:G243,2,FALSE),"Text"),"Text")))))</f>
        <v>Text</v>
      </c>
      <c r="H244" s="195" t="str">
        <f t="shared" ca="1" si="32"/>
        <v/>
      </c>
      <c r="I244" s="162" t="str">
        <f t="shared" ca="1" si="35"/>
        <v>Pset_SwitchingDeviceTypeCommonIsIlluminated</v>
      </c>
      <c r="J244" s="167"/>
      <c r="K244" s="147"/>
      <c r="L244" s="148"/>
      <c r="M244" s="143"/>
      <c r="N244" s="144"/>
      <c r="O244" s="155" t="str">
        <f t="shared" ca="1" si="33"/>
        <v>--</v>
      </c>
      <c r="P244" s="154" t="str">
        <f t="shared" ca="1" si="34"/>
        <v>An indication of whether there is an illuminated indicator to show that the switch is on (=TRUE) or not (= FALSE).</v>
      </c>
    </row>
    <row r="245" spans="1:16" x14ac:dyDescent="0.25">
      <c r="A245" s="141">
        <f ca="1">IFERROR(IF(OR(B243=B244,AND(B243=0,A244&lt;&gt;A243)),A244,IF(D244="","",A244+MATCH(Common,INDIRECT(ADDRESS(A244+1,5,4,1,sheet_pset)):INDIRECT(ADDRESS(COUNTIF(Pset_1,"&lt;&gt;"),5,4,1,sheet_pset)),0))),"")</f>
        <v>1020</v>
      </c>
      <c r="B245" s="141">
        <f t="shared" ca="1" si="27"/>
        <v>1</v>
      </c>
      <c r="C245" s="152" t="str">
        <f t="shared" ca="1" si="28"/>
        <v>&gt;&gt;</v>
      </c>
      <c r="D245" s="153" t="str">
        <f t="shared" ca="1" si="29"/>
        <v>Pset_SwitchingDeviceTypeCommon</v>
      </c>
      <c r="E245" s="149" t="str">
        <f t="shared" ca="1" si="30"/>
        <v/>
      </c>
      <c r="F245" s="142" t="str">
        <f t="shared" ca="1" si="31"/>
        <v>Legend</v>
      </c>
      <c r="G245" s="196" t="str">
        <f ca="1">IF(A245="","",IF(AND(L245&lt;&gt;"",L245&lt;&gt;0),L245,IF(E245&lt;&gt;"",IF(ISERROR(FIND("Type",F245,1)),I,T),IF(F245="","",IF(sim_data_type=yes,IFERROR(VLOOKUP(F245,F$6:G244,2,FALSE),"Text"),"Text")))))</f>
        <v>Text</v>
      </c>
      <c r="H245" s="195" t="str">
        <f t="shared" ca="1" si="32"/>
        <v/>
      </c>
      <c r="I245" s="162" t="str">
        <f t="shared" ca="1" si="35"/>
        <v>Pset_SwitchingDeviceTypeCommonLegend</v>
      </c>
      <c r="J245" s="167"/>
      <c r="K245" s="147"/>
      <c r="L245" s="148"/>
      <c r="M245" s="143"/>
      <c r="N245" s="144"/>
      <c r="O245" s="155" t="str">
        <f t="shared" ca="1" si="33"/>
        <v>--</v>
      </c>
      <c r="P245" s="154" t="str">
        <f t="shared" ca="1" si="34"/>
        <v>A text inscribed or applied to the switch as a legend to indicate purpose or function.</v>
      </c>
    </row>
    <row r="246" spans="1:16" ht="84" x14ac:dyDescent="0.25">
      <c r="A246" s="141">
        <f ca="1">IFERROR(IF(OR(B244=B245,AND(B244=0,A245&lt;&gt;A244)),A245,IF(D245="","",A245+MATCH(Common,INDIRECT(ADDRESS(A245+1,5,4,1,sheet_pset)):INDIRECT(ADDRESS(COUNTIF(Pset_1,"&lt;&gt;"),5,4,1,sheet_pset)),0))),"")</f>
        <v>1021</v>
      </c>
      <c r="B246" s="141">
        <f t="shared" ca="1" si="27"/>
        <v>0</v>
      </c>
      <c r="C246" s="152" t="str">
        <f t="shared" ca="1" si="28"/>
        <v>&gt;&gt;</v>
      </c>
      <c r="D246" s="153" t="str">
        <f t="shared" ca="1" si="29"/>
        <v>Pset_SwitchingDeviceTypeCommon</v>
      </c>
      <c r="E246" s="149" t="str">
        <f t="shared" ca="1" si="30"/>
        <v/>
      </c>
      <c r="F246" s="142" t="str">
        <f t="shared" ca="1" si="31"/>
        <v>SetPoint</v>
      </c>
      <c r="G246" s="196" t="str">
        <f ca="1">IF(A246="","",IF(AND(L246&lt;&gt;"",L246&lt;&gt;0),L246,IF(E246&lt;&gt;"",IF(ISERROR(FIND("Type",F246,1)),I,T),IF(F246="","",IF(sim_data_type=yes,IFERROR(VLOOKUP(F246,F$6:G245,2,FALSE),"Text"),"Text")))))</f>
        <v>Text</v>
      </c>
      <c r="H246" s="195" t="str">
        <f t="shared" ca="1" si="32"/>
        <v/>
      </c>
      <c r="I246" s="162" t="str">
        <f t="shared" ca="1" si="35"/>
        <v>Pset_SwitchingDeviceTypeCommonSetPoint</v>
      </c>
      <c r="J246" s="167"/>
      <c r="K246" s="147"/>
      <c r="L246" s="148"/>
      <c r="M246" s="143"/>
      <c r="N246" s="144"/>
      <c r="O246" s="155" t="str">
        <f t="shared" ca="1" si="33"/>
        <v>--</v>
      </c>
      <c r="P246" s="154" t="str">
        <f t="shared" ca="1" si="34"/>
        <v>Indicates the setpoint and label.  For toggle switches, there are two positions, 0 for off and 1 for on.  For dimmer switches, the values may indicate the fully-off and full-on positions, where missing integer values in between are interpolated.   For selector switches, the range indicates the available positions.   An IfcTable may be attached (using IfcMetric and IfcPropertyConstraintRelationship) containing columns of the specified header names and types: 'Position' (IfcInteger): The discrete setpoint level. 'Sink' (IfcLabel): The Name of the switched input port (IfcDistributionPort with FlowDirection=SINK). 'Source' (IfcLabel): The Name of the switched output port (IfcDistributionPort with FlowDirection=SOURCE). 'Ratio' (IfcNormalizedRatioMeasure): The ratio of power at the setpoint where 0.0 is off and 1.0 is fully on.</v>
      </c>
    </row>
    <row r="247" spans="1:16" x14ac:dyDescent="0.25">
      <c r="A247" s="141">
        <f ca="1">IFERROR(IF(OR(B245=B246,AND(B245=0,A246&lt;&gt;A245)),A246,IF(D246="","",A246+MATCH(Common,INDIRECT(ADDRESS(A246+1,5,4,1,sheet_pset)):INDIRECT(ADDRESS(COUNTIF(Pset_1,"&lt;&gt;"),5,4,1,sheet_pset)),0))),"")</f>
        <v>1120</v>
      </c>
      <c r="B247" s="141">
        <f t="shared" ca="1" si="27"/>
        <v>10</v>
      </c>
      <c r="C247" s="152" t="str">
        <f t="shared" ca="1" si="28"/>
        <v>&gt;&gt;</v>
      </c>
      <c r="D247" s="153" t="str">
        <f t="shared" ca="1" si="29"/>
        <v>Pset_ValveTypeCommon</v>
      </c>
      <c r="E247" s="149" t="str">
        <f t="shared" ca="1" si="30"/>
        <v>PropertySet:</v>
      </c>
      <c r="F247" s="142" t="str">
        <f t="shared" ca="1" si="31"/>
        <v>Pset_ValveTypeCommon</v>
      </c>
      <c r="G247" s="196" t="str">
        <f ca="1">IF(A247="","",IF(AND(L247&lt;&gt;"",L247&lt;&gt;0),L247,IF(E247&lt;&gt;"",IF(ISERROR(FIND("Type",F247,1)),I,T),IF(F247="","",IF(sim_data_type=yes,IFERROR(VLOOKUP(F247,F$6:G246,2,FALSE),"Text"),"Text")))))</f>
        <v>T</v>
      </c>
      <c r="H247" s="195" t="str">
        <f t="shared" ca="1" si="32"/>
        <v>IfcValve</v>
      </c>
      <c r="I247" s="162" t="str">
        <f t="shared" ca="1" si="35"/>
        <v>Pset_ValveTypeCommonPset_ValveTypeCommon</v>
      </c>
      <c r="J247" s="167"/>
      <c r="K247" s="147"/>
      <c r="L247" s="148"/>
      <c r="M247" s="143"/>
      <c r="N247" s="144"/>
      <c r="O247" s="155" t="str">
        <f t="shared" ca="1" si="33"/>
        <v>--</v>
      </c>
      <c r="P247" s="154" t="str">
        <f t="shared" ca="1" si="34"/>
        <v>Reference ID for this specified type in this project (e.g. type 'A-1').</v>
      </c>
    </row>
    <row r="248" spans="1:16" x14ac:dyDescent="0.25">
      <c r="A248" s="141">
        <f ca="1">IFERROR(IF(OR(B246=B247,AND(B246=0,A247&lt;&gt;A246)),A247,IF(D247="","",A247+MATCH(Common,INDIRECT(ADDRESS(A247+1,5,4,1,sheet_pset)):INDIRECT(ADDRESS(COUNTIF(Pset_1,"&lt;&gt;"),5,4,1,sheet_pset)),0))),"")</f>
        <v>1120</v>
      </c>
      <c r="B248" s="141">
        <f t="shared" ca="1" si="27"/>
        <v>9</v>
      </c>
      <c r="C248" s="152" t="str">
        <f t="shared" ca="1" si="28"/>
        <v>&gt;&gt;</v>
      </c>
      <c r="D248" s="153" t="str">
        <f t="shared" ca="1" si="29"/>
        <v>Pset_ValveTypeCommon</v>
      </c>
      <c r="E248" s="149" t="str">
        <f t="shared" ca="1" si="30"/>
        <v/>
      </c>
      <c r="F248" s="142" t="str">
        <f t="shared" ca="1" si="31"/>
        <v>Reference</v>
      </c>
      <c r="G248" s="196" t="str">
        <f ca="1">IF(A248="","",IF(AND(L248&lt;&gt;"",L248&lt;&gt;0),L248,IF(E248&lt;&gt;"",IF(ISERROR(FIND("Type",F248,1)),I,T),IF(F248="","",IF(sim_data_type=yes,IFERROR(VLOOKUP(F248,F$6:G247,2,FALSE),"Text"),"Text")))))</f>
        <v>Text</v>
      </c>
      <c r="H248" s="195" t="str">
        <f t="shared" ca="1" si="32"/>
        <v xml:space="preserve">Keynote </v>
      </c>
      <c r="I248" s="162" t="str">
        <f t="shared" ca="1" si="35"/>
        <v>Pset_ValveTypeCommonReference</v>
      </c>
      <c r="J248" s="167"/>
      <c r="K248" s="147"/>
      <c r="L248" s="148"/>
      <c r="M248" s="143"/>
      <c r="N248" s="144"/>
      <c r="O248" s="155" t="str">
        <f t="shared" ca="1" si="33"/>
        <v xml:space="preserve">Keynote </v>
      </c>
      <c r="P248" s="154" t="str">
        <f t="shared" ca="1" si="34"/>
        <v>Reference ID for this specified type in this project (e.g. type 'A-1').</v>
      </c>
    </row>
    <row r="249" spans="1:16" ht="60" x14ac:dyDescent="0.25">
      <c r="A249" s="141">
        <f ca="1">IFERROR(IF(OR(B247=B248,AND(B247=0,A248&lt;&gt;A247)),A248,IF(D248="","",A248+MATCH(Common,INDIRECT(ADDRESS(A248+1,5,4,1,sheet_pset)):INDIRECT(ADDRESS(COUNTIF(Pset_1,"&lt;&gt;"),5,4,1,sheet_pset)),0))),"")</f>
        <v>1121</v>
      </c>
      <c r="B249" s="141">
        <f t="shared" ca="1" si="27"/>
        <v>8</v>
      </c>
      <c r="C249" s="152" t="str">
        <f t="shared" ca="1" si="28"/>
        <v>&gt;&gt;</v>
      </c>
      <c r="D249" s="153" t="str">
        <f t="shared" ca="1" si="29"/>
        <v>Pset_ValveTypeCommon</v>
      </c>
      <c r="E249" s="149" t="str">
        <f t="shared" ca="1" si="30"/>
        <v/>
      </c>
      <c r="F249" s="142" t="str">
        <f t="shared" ca="1" si="31"/>
        <v>ValvePattern</v>
      </c>
      <c r="G249" s="196" t="str">
        <f ca="1">IF(A249="","",IF(AND(L249&lt;&gt;"",L249&lt;&gt;0),L249,IF(E249&lt;&gt;"",IF(ISERROR(FIND("Type",F249,1)),I,T),IF(F249="","",IF(sim_data_type=yes,IFERROR(VLOOKUP(F249,F$6:G248,2,FALSE),"Text"),"Text")))))</f>
        <v>Text</v>
      </c>
      <c r="H249" s="195" t="str">
        <f t="shared" ca="1" si="32"/>
        <v/>
      </c>
      <c r="I249" s="162" t="str">
        <f t="shared" ca="1" si="35"/>
        <v>Pset_ValveTypeCommonValvePattern</v>
      </c>
      <c r="J249" s="167"/>
      <c r="K249" s="147"/>
      <c r="L249" s="148"/>
      <c r="M249" s="143"/>
      <c r="N249" s="144"/>
      <c r="O249" s="155" t="str">
        <f t="shared" ca="1" si="33"/>
        <v>--</v>
      </c>
      <c r="P249" s="154" t="str">
        <f t="shared" ca="1" si="34"/>
        <v>The configuration of the ports of a valve according to either the linear route taken by a fluid flowing through the valve or by the number of ports where:  SINGLEPORT: Valve that has a single entry port from the system that it serves, the exit port being to the surrounding environment. ANGLED_2_PORT: Valve in which the direction of flow is changed through 90 degrees. STRAIGHT_2_PORT: Valve in which the flow is straight through. STRAIGHT_3_PORT: Valve with three separate ports. CROSSOVER_4_PORT: Valve with 4 separate ports.</v>
      </c>
    </row>
    <row r="250" spans="1:16" ht="156" x14ac:dyDescent="0.25">
      <c r="A250" s="141">
        <f ca="1">IFERROR(IF(OR(B248=B249,AND(B248=0,A249&lt;&gt;A248)),A249,IF(D249="","",A249+MATCH(Common,INDIRECT(ADDRESS(A249+1,5,4,1,sheet_pset)):INDIRECT(ADDRESS(COUNTIF(Pset_1,"&lt;&gt;"),5,4,1,sheet_pset)),0))),"")</f>
        <v>1122</v>
      </c>
      <c r="B250" s="141">
        <f t="shared" ca="1" si="27"/>
        <v>7</v>
      </c>
      <c r="C250" s="152" t="str">
        <f t="shared" ca="1" si="28"/>
        <v>&gt;&gt;</v>
      </c>
      <c r="D250" s="153" t="str">
        <f t="shared" ca="1" si="29"/>
        <v>Pset_ValveTypeCommon</v>
      </c>
      <c r="E250" s="149" t="str">
        <f t="shared" ca="1" si="30"/>
        <v/>
      </c>
      <c r="F250" s="142" t="str">
        <f t="shared" ca="1" si="31"/>
        <v>ValveOperation</v>
      </c>
      <c r="G250" s="196" t="str">
        <f ca="1">IF(A250="","",IF(AND(L250&lt;&gt;"",L250&lt;&gt;0),L250,IF(E250&lt;&gt;"",IF(ISERROR(FIND("Type",F250,1)),I,T),IF(F250="","",IF(sim_data_type=yes,IFERROR(VLOOKUP(F250,F$6:G249,2,FALSE),"Text"),"Text")))))</f>
        <v>Text</v>
      </c>
      <c r="H250" s="195" t="str">
        <f t="shared" ca="1" si="32"/>
        <v/>
      </c>
      <c r="I250" s="162" t="str">
        <f t="shared" ca="1" si="35"/>
        <v>Pset_ValveTypeCommonValveOperation</v>
      </c>
      <c r="J250" s="167"/>
      <c r="K250" s="147"/>
      <c r="L250" s="148"/>
      <c r="M250" s="143"/>
      <c r="N250" s="144"/>
      <c r="O250" s="155" t="str">
        <f t="shared" ca="1" si="33"/>
        <v>--</v>
      </c>
      <c r="P250" s="154" t="str">
        <f t="shared" ca="1" si="34"/>
        <v>The method of valve operation where:  DROPWEIGHT: A valve that is closed by the action of a weighted lever being released, the weight normally being prevented from dropping by being held by a wire, the closure normally being made by the action of heat on a fusible link in the wire FLOAT: A valve that is opened and closed by the action of a float that rises and falls with water level. The float may be a ball attached to a lever or other mechanism HYDRAULIC: A valve that is opened and closed by hydraulic actuation LEVER: A valve that is opened and closed by the action of a lever rotating the gate within the valve. LOCKSHIELD: A valve that requires the use of a special lockshield key for opening and closing, the operating mechanism being protected by a shroud during normal operation. MOTORIZED: A valve that is opened and closed by the action of an electric motor on an actuator PNEUMATIC: A valve that is opened and closed by pneumatic actuation SOLENOID: A valve that is normally held open by a magnetic field in a coil acting on the gate but that is closed immediately if the electrical current generating the magnetic field is removed.  SPRING: A valve that is normally held in position by the pressure of a spring on a plate but that may be caused to open if the pressure of the fluid is sufficient to overcome the spring pressure.  THERMOSTATIC: A valve in which the ports are opened or closed to maintain a required predetermined temperature. WHEEL: A valve that is opened and closed by the action of a wheel moving the gate within the valve.</v>
      </c>
    </row>
    <row r="251" spans="1:16" ht="120" x14ac:dyDescent="0.25">
      <c r="A251" s="141">
        <f ca="1">IFERROR(IF(OR(B249=B250,AND(B249=0,A250&lt;&gt;A249)),A250,IF(D250="","",A250+MATCH(Common,INDIRECT(ADDRESS(A250+1,5,4,1,sheet_pset)):INDIRECT(ADDRESS(COUNTIF(Pset_1,"&lt;&gt;"),5,4,1,sheet_pset)),0))),"")</f>
        <v>1123</v>
      </c>
      <c r="B251" s="141">
        <f t="shared" ca="1" si="27"/>
        <v>6</v>
      </c>
      <c r="C251" s="152" t="str">
        <f t="shared" ca="1" si="28"/>
        <v>&gt;&gt;</v>
      </c>
      <c r="D251" s="153" t="str">
        <f t="shared" ca="1" si="29"/>
        <v>Pset_ValveTypeCommon</v>
      </c>
      <c r="E251" s="149" t="str">
        <f t="shared" ca="1" si="30"/>
        <v/>
      </c>
      <c r="F251" s="142" t="str">
        <f t="shared" ca="1" si="31"/>
        <v>ValveMechanism</v>
      </c>
      <c r="G251" s="196" t="str">
        <f ca="1">IF(A251="","",IF(AND(L251&lt;&gt;"",L251&lt;&gt;0),L251,IF(E251&lt;&gt;"",IF(ISERROR(FIND("Type",F251,1)),I,T),IF(F251="","",IF(sim_data_type=yes,IFERROR(VLOOKUP(F251,F$6:G250,2,FALSE),"Text"),"Text")))))</f>
        <v>Text</v>
      </c>
      <c r="H251" s="195" t="str">
        <f t="shared" ca="1" si="32"/>
        <v/>
      </c>
      <c r="I251" s="162" t="str">
        <f t="shared" ca="1" si="35"/>
        <v>Pset_ValveTypeCommonValveMechanism</v>
      </c>
      <c r="J251" s="167"/>
      <c r="K251" s="147"/>
      <c r="L251" s="148"/>
      <c r="M251" s="143"/>
      <c r="N251" s="144"/>
      <c r="O251" s="155" t="str">
        <f t="shared" ca="1" si="33"/>
        <v>--</v>
      </c>
      <c r="P251" s="154" t="str">
        <f t="shared" ca="1" si="34"/>
        <v>The mechanism by which the valve function is achieved where:  BALL: Valve that has a ported ball that can be turned relative to the body seat ports. BUTTERFLY: Valve in which a streamlined disc pivots about a diametric axis. CONFIGUREDGATE: Screwdown valve in which the closing gate is shaped in a configured manner to have a more precise control of pressure and flow change across the valve. GLAND: Valve with a tapered seating, in which a rotatable plug is retained by means of a gland and gland packing. GLOBE: Screwdown valve that has a spherical body. LUBRICATEDPLUG: Plug valve in which a lubricant is injected under pressure between the plug face and the body. NEEDLE: Valve for regulating the flow in or from a pipe, in which a slender cone moves along the axis of flow to close against a fixed conical seat. PARALLELSLIDE: Screwdown valve that has a machined plate that slides in formed grooves to form a seal. PLUG: Valve that has a ported plug that can be turned relative to the body seat ports. WEDGEGATE: Screwdown valve that has a wedge shaped plate fitting into tapered guides to form a seal.</v>
      </c>
    </row>
    <row r="252" spans="1:16" x14ac:dyDescent="0.25">
      <c r="A252" s="141">
        <f ca="1">IFERROR(IF(OR(B250=B251,AND(B250=0,A251&lt;&gt;A250)),A251,IF(D251="","",A251+MATCH(Common,INDIRECT(ADDRESS(A251+1,5,4,1,sheet_pset)):INDIRECT(ADDRESS(COUNTIF(Pset_1,"&lt;&gt;"),5,4,1,sheet_pset)),0))),"")</f>
        <v>1124</v>
      </c>
      <c r="B252" s="141">
        <f t="shared" ca="1" si="27"/>
        <v>5</v>
      </c>
      <c r="C252" s="152" t="str">
        <f t="shared" ca="1" si="28"/>
        <v>&gt;&gt;</v>
      </c>
      <c r="D252" s="153" t="str">
        <f t="shared" ca="1" si="29"/>
        <v>Pset_ValveTypeCommon</v>
      </c>
      <c r="E252" s="149" t="str">
        <f t="shared" ca="1" si="30"/>
        <v/>
      </c>
      <c r="F252" s="142" t="str">
        <f t="shared" ca="1" si="31"/>
        <v>Size</v>
      </c>
      <c r="G252" s="196" t="str">
        <f ca="1">IF(A252="","",IF(AND(L252&lt;&gt;"",L252&lt;&gt;0),L252,IF(E252&lt;&gt;"",IF(ISERROR(FIND("Type",F252,1)),I,T),IF(F252="","",IF(sim_data_type=yes,IFERROR(VLOOKUP(F252,F$6:G251,2,FALSE),"Text"),"Text")))))</f>
        <v>Text</v>
      </c>
      <c r="H252" s="195" t="str">
        <f t="shared" ca="1" si="32"/>
        <v/>
      </c>
      <c r="I252" s="162" t="str">
        <f t="shared" ca="1" si="35"/>
        <v>Pset_ValveTypeCommonSize</v>
      </c>
      <c r="J252" s="167"/>
      <c r="K252" s="147"/>
      <c r="L252" s="148"/>
      <c r="M252" s="143"/>
      <c r="N252" s="144"/>
      <c r="O252" s="155" t="str">
        <f t="shared" ca="1" si="33"/>
        <v>--</v>
      </c>
      <c r="P252" s="154" t="str">
        <f t="shared" ca="1" si="34"/>
        <v>The size of the connection to the valve (or to each connection for faucets, mixing valves, etc.).</v>
      </c>
    </row>
    <row r="253" spans="1:16" x14ac:dyDescent="0.25">
      <c r="A253" s="141">
        <f ca="1">IFERROR(IF(OR(B251=B252,AND(B251=0,A252&lt;&gt;A251)),A252,IF(D252="","",A252+MATCH(Common,INDIRECT(ADDRESS(A252+1,5,4,1,sheet_pset)):INDIRECT(ADDRESS(COUNTIF(Pset_1,"&lt;&gt;"),5,4,1,sheet_pset)),0))),"")</f>
        <v>1125</v>
      </c>
      <c r="B253" s="141">
        <f t="shared" ca="1" si="27"/>
        <v>4</v>
      </c>
      <c r="C253" s="152" t="str">
        <f t="shared" ca="1" si="28"/>
        <v>&gt;&gt;</v>
      </c>
      <c r="D253" s="153" t="str">
        <f t="shared" ca="1" si="29"/>
        <v>Pset_ValveTypeCommon</v>
      </c>
      <c r="E253" s="149" t="str">
        <f t="shared" ca="1" si="30"/>
        <v/>
      </c>
      <c r="F253" s="142" t="str">
        <f t="shared" ca="1" si="31"/>
        <v>BodyMaterial</v>
      </c>
      <c r="G253" s="196" t="str">
        <f ca="1">IF(A253="","",IF(AND(L253&lt;&gt;"",L253&lt;&gt;0),L253,IF(E253&lt;&gt;"",IF(ISERROR(FIND("Type",F253,1)),I,T),IF(F253="","",IF(sim_data_type=yes,IFERROR(VLOOKUP(F253,F$6:G252,2,FALSE),"Text"),"Text")))))</f>
        <v>Text</v>
      </c>
      <c r="H253" s="195" t="str">
        <f t="shared" ca="1" si="32"/>
        <v/>
      </c>
      <c r="I253" s="162" t="str">
        <f t="shared" ca="1" si="35"/>
        <v>Pset_ValveTypeCommonBodyMaterial</v>
      </c>
      <c r="J253" s="167"/>
      <c r="K253" s="147"/>
      <c r="L253" s="148"/>
      <c r="M253" s="143"/>
      <c r="N253" s="144"/>
      <c r="O253" s="155" t="str">
        <f t="shared" ca="1" si="33"/>
        <v>--</v>
      </c>
      <c r="P253" s="154" t="str">
        <f t="shared" ca="1" si="34"/>
        <v>Material from which the body of the valve is constructed.</v>
      </c>
    </row>
    <row r="254" spans="1:16" x14ac:dyDescent="0.25">
      <c r="A254" s="141">
        <f ca="1">IFERROR(IF(OR(B252=B253,AND(B252=0,A253&lt;&gt;A252)),A253,IF(D253="","",A253+MATCH(Common,INDIRECT(ADDRESS(A253+1,5,4,1,sheet_pset)):INDIRECT(ADDRESS(COUNTIF(Pset_1,"&lt;&gt;"),5,4,1,sheet_pset)),0))),"")</f>
        <v>1126</v>
      </c>
      <c r="B254" s="141">
        <f t="shared" ca="1" si="27"/>
        <v>3</v>
      </c>
      <c r="C254" s="152" t="str">
        <f t="shared" ca="1" si="28"/>
        <v>&gt;&gt;</v>
      </c>
      <c r="D254" s="153" t="str">
        <f t="shared" ca="1" si="29"/>
        <v>Pset_ValveTypeCommon</v>
      </c>
      <c r="E254" s="149" t="str">
        <f t="shared" ca="1" si="30"/>
        <v/>
      </c>
      <c r="F254" s="142" t="str">
        <f t="shared" ca="1" si="31"/>
        <v>TestPressure</v>
      </c>
      <c r="G254" s="196" t="str">
        <f ca="1">IF(A254="","",IF(AND(L254&lt;&gt;"",L254&lt;&gt;0),L254,IF(E254&lt;&gt;"",IF(ISERROR(FIND("Type",F254,1)),I,T),IF(F254="","",IF(sim_data_type=yes,IFERROR(VLOOKUP(F254,F$6:G253,2,FALSE),"Text"),"Text")))))</f>
        <v>Text</v>
      </c>
      <c r="H254" s="195" t="str">
        <f t="shared" ca="1" si="32"/>
        <v/>
      </c>
      <c r="I254" s="162" t="str">
        <f t="shared" ca="1" si="35"/>
        <v>Pset_ValveTypeCommonTestPressure</v>
      </c>
      <c r="J254" s="167"/>
      <c r="K254" s="147"/>
      <c r="L254" s="148"/>
      <c r="M254" s="143"/>
      <c r="N254" s="144"/>
      <c r="O254" s="155" t="str">
        <f t="shared" ca="1" si="33"/>
        <v>--</v>
      </c>
      <c r="P254" s="154" t="str">
        <f t="shared" ca="1" si="34"/>
        <v>The maximum pressure to which the valve has been subjected under test.</v>
      </c>
    </row>
    <row r="255" spans="1:16" x14ac:dyDescent="0.25">
      <c r="A255" s="141">
        <f ca="1">IFERROR(IF(OR(B253=B254,AND(B253=0,A254&lt;&gt;A253)),A254,IF(D254="","",A254+MATCH(Common,INDIRECT(ADDRESS(A254+1,5,4,1,sheet_pset)):INDIRECT(ADDRESS(COUNTIF(Pset_1,"&lt;&gt;"),5,4,1,sheet_pset)),0))),"")</f>
        <v>1127</v>
      </c>
      <c r="B255" s="141">
        <f t="shared" ca="1" si="27"/>
        <v>2</v>
      </c>
      <c r="C255" s="152" t="str">
        <f t="shared" ca="1" si="28"/>
        <v>&gt;&gt;</v>
      </c>
      <c r="D255" s="153" t="str">
        <f t="shared" ca="1" si="29"/>
        <v>Pset_ValveTypeCommon</v>
      </c>
      <c r="E255" s="149" t="str">
        <f t="shared" ca="1" si="30"/>
        <v/>
      </c>
      <c r="F255" s="142" t="str">
        <f t="shared" ca="1" si="31"/>
        <v>WorkingPressure</v>
      </c>
      <c r="G255" s="196" t="str">
        <f ca="1">IF(A255="","",IF(AND(L255&lt;&gt;"",L255&lt;&gt;0),L255,IF(E255&lt;&gt;"",IF(ISERROR(FIND("Type",F255,1)),I,T),IF(F255="","",IF(sim_data_type=yes,IFERROR(VLOOKUP(F255,F$6:G254,2,FALSE),"Text"),"Text")))))</f>
        <v>Text</v>
      </c>
      <c r="H255" s="195" t="str">
        <f t="shared" ca="1" si="32"/>
        <v/>
      </c>
      <c r="I255" s="162" t="str">
        <f t="shared" ca="1" si="35"/>
        <v>Pset_ValveTypeCommonWorkingPressure</v>
      </c>
      <c r="J255" s="167"/>
      <c r="K255" s="147"/>
      <c r="L255" s="148"/>
      <c r="M255" s="143"/>
      <c r="N255" s="144"/>
      <c r="O255" s="155" t="str">
        <f t="shared" ca="1" si="33"/>
        <v>--</v>
      </c>
      <c r="P255" s="154" t="str">
        <f t="shared" ca="1" si="34"/>
        <v>The normally expected maximum working pressure of the valve.</v>
      </c>
    </row>
    <row r="256" spans="1:16" ht="24" x14ac:dyDescent="0.25">
      <c r="A256" s="141">
        <f ca="1">IFERROR(IF(OR(B254=B255,AND(B254=0,A255&lt;&gt;A254)),A255,IF(D255="","",A255+MATCH(Common,INDIRECT(ADDRESS(A255+1,5,4,1,sheet_pset)):INDIRECT(ADDRESS(COUNTIF(Pset_1,"&lt;&gt;"),5,4,1,sheet_pset)),0))),"")</f>
        <v>1128</v>
      </c>
      <c r="B256" s="141">
        <f t="shared" ca="1" si="27"/>
        <v>1</v>
      </c>
      <c r="C256" s="152" t="str">
        <f t="shared" ca="1" si="28"/>
        <v>&gt;&gt;</v>
      </c>
      <c r="D256" s="153" t="str">
        <f t="shared" ca="1" si="29"/>
        <v>Pset_ValveTypeCommon</v>
      </c>
      <c r="E256" s="149" t="str">
        <f t="shared" ca="1" si="30"/>
        <v/>
      </c>
      <c r="F256" s="142" t="str">
        <f t="shared" ca="1" si="31"/>
        <v>FlowCoefficient</v>
      </c>
      <c r="G256" s="196" t="str">
        <f ca="1">IF(A256="","",IF(AND(L256&lt;&gt;"",L256&lt;&gt;0),L256,IF(E256&lt;&gt;"",IF(ISERROR(FIND("Type",F256,1)),I,T),IF(F256="","",IF(sim_data_type=yes,IFERROR(VLOOKUP(F256,F$6:G255,2,FALSE),"Text"),"Text")))))</f>
        <v>Text</v>
      </c>
      <c r="H256" s="195" t="str">
        <f t="shared" ca="1" si="32"/>
        <v/>
      </c>
      <c r="I256" s="162" t="str">
        <f t="shared" ca="1" si="35"/>
        <v>Pset_ValveTypeCommonFlowCoefficient</v>
      </c>
      <c r="J256" s="167"/>
      <c r="K256" s="147"/>
      <c r="L256" s="148"/>
      <c r="M256" s="143"/>
      <c r="N256" s="144"/>
      <c r="O256" s="155" t="str">
        <f t="shared" ca="1" si="33"/>
        <v>--</v>
      </c>
      <c r="P256" s="154" t="str">
        <f t="shared" ca="1" si="34"/>
        <v>Flow coefficient (the quantity of fluid that passes through a fully open valve at unit pressure drop), typically expressed as the Kv or Cv value for the valve.</v>
      </c>
    </row>
    <row r="257" spans="1:16" x14ac:dyDescent="0.25">
      <c r="A257" s="141">
        <f ca="1">IFERROR(IF(OR(B255=B256,AND(B255=0,A256&lt;&gt;A255)),A256,IF(D256="","",A256+MATCH(Common,INDIRECT(ADDRESS(A256+1,5,4,1,sheet_pset)):INDIRECT(ADDRESS(COUNTIF(Pset_1,"&lt;&gt;"),5,4,1,sheet_pset)),0))),"")</f>
        <v>1129</v>
      </c>
      <c r="B257" s="141">
        <f t="shared" ca="1" si="27"/>
        <v>0</v>
      </c>
      <c r="C257" s="152" t="str">
        <f t="shared" ca="1" si="28"/>
        <v>&gt;&gt;</v>
      </c>
      <c r="D257" s="153" t="str">
        <f t="shared" ca="1" si="29"/>
        <v>Pset_ValveTypeCommon</v>
      </c>
      <c r="E257" s="149" t="str">
        <f t="shared" ca="1" si="30"/>
        <v/>
      </c>
      <c r="F257" s="142" t="str">
        <f t="shared" ca="1" si="31"/>
        <v>CloseOffRating</v>
      </c>
      <c r="G257" s="196" t="str">
        <f ca="1">IF(A257="","",IF(AND(L257&lt;&gt;"",L257&lt;&gt;0),L257,IF(E257&lt;&gt;"",IF(ISERROR(FIND("Type",F257,1)),I,T),IF(F257="","",IF(sim_data_type=yes,IFERROR(VLOOKUP(F257,F$6:G256,2,FALSE),"Text"),"Text")))))</f>
        <v>Text</v>
      </c>
      <c r="H257" s="195" t="str">
        <f t="shared" ca="1" si="32"/>
        <v/>
      </c>
      <c r="I257" s="162" t="str">
        <f t="shared" ca="1" si="35"/>
        <v>Pset_ValveTypeCommonCloseOffRating</v>
      </c>
      <c r="J257" s="167"/>
      <c r="K257" s="147"/>
      <c r="L257" s="148"/>
      <c r="M257" s="143"/>
      <c r="N257" s="144"/>
      <c r="O257" s="155" t="str">
        <f t="shared" ca="1" si="33"/>
        <v>--</v>
      </c>
      <c r="P257" s="154" t="str">
        <f t="shared" ca="1" si="34"/>
        <v>Close off rating.</v>
      </c>
    </row>
    <row r="258" spans="1:16" ht="24" x14ac:dyDescent="0.25">
      <c r="A258" s="141">
        <f ca="1">IFERROR(IF(OR(B256=B257,AND(B256=0,A257&lt;&gt;A256)),A257,IF(D257="","",A257+MATCH(Common,INDIRECT(ADDRESS(A257+1,5,4,1,sheet_pset)):INDIRECT(ADDRESS(COUNTIF(Pset_1,"&lt;&gt;"),5,4,1,sheet_pset)),0))),"")</f>
        <v>1148</v>
      </c>
      <c r="B258" s="141">
        <f t="shared" ca="1" si="27"/>
        <v>11</v>
      </c>
      <c r="C258" s="152" t="str">
        <f t="shared" ca="1" si="28"/>
        <v>&gt;&gt;</v>
      </c>
      <c r="D258" s="153" t="str">
        <f t="shared" ca="1" si="29"/>
        <v>Pset_WallCommon</v>
      </c>
      <c r="E258" s="149" t="str">
        <f t="shared" ca="1" si="30"/>
        <v>PropertySet:</v>
      </c>
      <c r="F258" s="142" t="str">
        <f t="shared" ca="1" si="31"/>
        <v>Pset_WallCommon</v>
      </c>
      <c r="G258" s="196" t="str">
        <f ca="1">IF(A258="","",IF(AND(L258&lt;&gt;"",L258&lt;&gt;0),L258,IF(E258&lt;&gt;"",IF(ISERROR(FIND("Type",F258,1)),I,T),IF(F258="","",IF(sim_data_type=yes,IFERROR(VLOOKUP(F258,F$6:G257,2,FALSE),"Text"),"Text")))))</f>
        <v>I</v>
      </c>
      <c r="H258" s="195" t="str">
        <f t="shared" ca="1" si="32"/>
        <v>IfcWall</v>
      </c>
      <c r="I258" s="162" t="str">
        <f t="shared" ca="1" si="35"/>
        <v>Pset_WallCommonPset_WallCommon</v>
      </c>
      <c r="J258" s="167"/>
      <c r="K258" s="147"/>
      <c r="L258" s="148"/>
      <c r="M258" s="143"/>
      <c r="N258" s="144"/>
      <c r="O258" s="155" t="str">
        <f t="shared" ca="1" si="33"/>
        <v>--</v>
      </c>
      <c r="P258" s="154" t="str">
        <f t="shared" ca="1" si="34"/>
        <v>Reference ID for this specified type in this project (e.g. type 'A-1'), Also referred to as construction type. It should be provided as an alternative to the name of the object type, if the software does not support object types.</v>
      </c>
    </row>
    <row r="259" spans="1:16" ht="24" x14ac:dyDescent="0.25">
      <c r="A259" s="141">
        <f ca="1">IFERROR(IF(OR(B257=B258,AND(B257=0,A258&lt;&gt;A257)),A258,IF(D258="","",A258+MATCH(Common,INDIRECT(ADDRESS(A258+1,5,4,1,sheet_pset)):INDIRECT(ADDRESS(COUNTIF(Pset_1,"&lt;&gt;"),5,4,1,sheet_pset)),0))),"")</f>
        <v>1148</v>
      </c>
      <c r="B259" s="141">
        <f t="shared" ca="1" si="27"/>
        <v>10</v>
      </c>
      <c r="C259" s="152" t="str">
        <f t="shared" ca="1" si="28"/>
        <v>&gt;&gt;</v>
      </c>
      <c r="D259" s="153" t="str">
        <f t="shared" ca="1" si="29"/>
        <v>Pset_WallCommon</v>
      </c>
      <c r="E259" s="149" t="str">
        <f t="shared" ca="1" si="30"/>
        <v/>
      </c>
      <c r="F259" s="142" t="str">
        <f t="shared" ca="1" si="31"/>
        <v>Reference</v>
      </c>
      <c r="G259" s="196" t="str">
        <f ca="1">IF(A259="","",IF(AND(L259&lt;&gt;"",L259&lt;&gt;0),L259,IF(E259&lt;&gt;"",IF(ISERROR(FIND("Type",F259,1)),I,T),IF(F259="","",IF(sim_data_type=yes,IFERROR(VLOOKUP(F259,F$6:G258,2,FALSE),"Text"),"Text")))))</f>
        <v>Text</v>
      </c>
      <c r="H259" s="195" t="str">
        <f t="shared" ca="1" si="32"/>
        <v xml:space="preserve">Keynote </v>
      </c>
      <c r="I259" s="162" t="str">
        <f t="shared" ca="1" si="35"/>
        <v>Pset_WallCommonReference</v>
      </c>
      <c r="J259" s="167"/>
      <c r="K259" s="147"/>
      <c r="L259" s="148"/>
      <c r="M259" s="143"/>
      <c r="N259" s="144"/>
      <c r="O259" s="155" t="str">
        <f t="shared" ca="1" si="33"/>
        <v xml:space="preserve">Keynote </v>
      </c>
      <c r="P259" s="154" t="str">
        <f t="shared" ca="1" si="34"/>
        <v>Reference ID for this specified type in this project (e.g. type 'A-1'), Also referred to as construction type. It should be provided as an alternative to the name of the object type, if the software does not support object types.</v>
      </c>
    </row>
    <row r="260" spans="1:16" ht="36" x14ac:dyDescent="0.25">
      <c r="A260" s="141">
        <f ca="1">IFERROR(IF(OR(B258=B259,AND(B258=0,A259&lt;&gt;A258)),A259,IF(D259="","",A259+MATCH(Common,INDIRECT(ADDRESS(A259+1,5,4,1,sheet_pset)):INDIRECT(ADDRESS(COUNTIF(Pset_1,"&lt;&gt;"),5,4,1,sheet_pset)),0))),"")</f>
        <v>1149</v>
      </c>
      <c r="B260" s="141">
        <f t="shared" ca="1" si="27"/>
        <v>9</v>
      </c>
      <c r="C260" s="152" t="str">
        <f t="shared" ca="1" si="28"/>
        <v>&gt;&gt;</v>
      </c>
      <c r="D260" s="153" t="str">
        <f t="shared" ca="1" si="29"/>
        <v>Pset_WallCommon</v>
      </c>
      <c r="E260" s="149" t="str">
        <f t="shared" ca="1" si="30"/>
        <v/>
      </c>
      <c r="F260" s="142" t="str">
        <f t="shared" ca="1" si="31"/>
        <v>Status</v>
      </c>
      <c r="G260" s="196" t="str">
        <f ca="1">IF(A260="","",IF(AND(L260&lt;&gt;"",L260&lt;&gt;0),L260,IF(E260&lt;&gt;"",IF(ISERROR(FIND("Type",F260,1)),I,T),IF(F260="","",IF(sim_data_type=yes,IFERROR(VLOOKUP(F260,F$6:G259,2,FALSE),"Text"),"Text")))))</f>
        <v>Text</v>
      </c>
      <c r="H260" s="195" t="str">
        <f t="shared" ca="1" si="32"/>
        <v/>
      </c>
      <c r="I260" s="162" t="str">
        <f t="shared" ca="1" si="35"/>
        <v>Pset_WallCommonStatus</v>
      </c>
      <c r="J260" s="167"/>
      <c r="K260" s="147"/>
      <c r="L260" s="148"/>
      <c r="M260" s="143"/>
      <c r="N260" s="144"/>
      <c r="O260" s="155" t="str">
        <f t="shared" ca="1" si="33"/>
        <v>--</v>
      </c>
      <c r="P260" s="154" t="str">
        <f t="shared" ca="1" si="34"/>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261" spans="1:16" ht="24" x14ac:dyDescent="0.25">
      <c r="A261" s="141">
        <f ca="1">IFERROR(IF(OR(B259=B260,AND(B259=0,A260&lt;&gt;A259)),A260,IF(D260="","",A260+MATCH(Common,INDIRECT(ADDRESS(A260+1,5,4,1,sheet_pset)):INDIRECT(ADDRESS(COUNTIF(Pset_1,"&lt;&gt;"),5,4,1,sheet_pset)),0))),"")</f>
        <v>1150</v>
      </c>
      <c r="B261" s="141">
        <f t="shared" ca="1" si="27"/>
        <v>8</v>
      </c>
      <c r="C261" s="152" t="str">
        <f t="shared" ca="1" si="28"/>
        <v>&gt;&gt;</v>
      </c>
      <c r="D261" s="153" t="str">
        <f t="shared" ca="1" si="29"/>
        <v>Pset_WallCommon</v>
      </c>
      <c r="E261" s="149" t="str">
        <f t="shared" ca="1" si="30"/>
        <v/>
      </c>
      <c r="F261" s="142" t="str">
        <f t="shared" ca="1" si="31"/>
        <v>AcousticRating</v>
      </c>
      <c r="G261" s="196" t="str">
        <f ca="1">IF(A261="","",IF(AND(L261&lt;&gt;"",L261&lt;&gt;0),L261,IF(E261&lt;&gt;"",IF(ISERROR(FIND("Type",F261,1)),I,T),IF(F261="","",IF(sim_data_type=yes,IFERROR(VLOOKUP(F261,F$6:G260,2,FALSE),"Text"),"Text")))))</f>
        <v>Text</v>
      </c>
      <c r="H261" s="195" t="str">
        <f t="shared" ca="1" si="32"/>
        <v>luchtgeluidsisolatie</v>
      </c>
      <c r="I261" s="162" t="str">
        <f t="shared" ca="1" si="35"/>
        <v>Pset_WallCommonAcousticRating</v>
      </c>
      <c r="J261" s="167"/>
      <c r="K261" s="147"/>
      <c r="L261" s="148"/>
      <c r="M261" s="143"/>
      <c r="N261" s="144"/>
      <c r="O261" s="155" t="str">
        <f t="shared" ca="1" si="33"/>
        <v>luchtgeluidsisolatie</v>
      </c>
      <c r="P261" s="154" t="str">
        <f t="shared" ca="1" si="34"/>
        <v>Acoustic rating for this object. It is provided according to the national building code. It indicates the sound transmission resistance of this object by an index ratio (instead of providing full sound absorbtion values).</v>
      </c>
    </row>
    <row r="262" spans="1:16" x14ac:dyDescent="0.25">
      <c r="A262" s="141">
        <f ca="1">IFERROR(IF(OR(B260=B261,AND(B260=0,A261&lt;&gt;A260)),A261,IF(D261="","",A261+MATCH(Common,INDIRECT(ADDRESS(A261+1,5,4,1,sheet_pset)):INDIRECT(ADDRESS(COUNTIF(Pset_1,"&lt;&gt;"),5,4,1,sheet_pset)),0))),"")</f>
        <v>1151</v>
      </c>
      <c r="B262" s="141">
        <f t="shared" ca="1" si="27"/>
        <v>7</v>
      </c>
      <c r="C262" s="152" t="str">
        <f t="shared" ca="1" si="28"/>
        <v>&gt;&gt;</v>
      </c>
      <c r="D262" s="153" t="str">
        <f t="shared" ca="1" si="29"/>
        <v>Pset_WallCommon</v>
      </c>
      <c r="E262" s="149" t="str">
        <f t="shared" ca="1" si="30"/>
        <v/>
      </c>
      <c r="F262" s="142" t="str">
        <f t="shared" ca="1" si="31"/>
        <v>FireRating</v>
      </c>
      <c r="G262" s="196" t="str">
        <f ca="1">IF(A262="","",IF(AND(L262&lt;&gt;"",L262&lt;&gt;0),L262,IF(E262&lt;&gt;"",IF(ISERROR(FIND("Type",F262,1)),I,T),IF(F262="","",IF(sim_data_type=yes,IFERROR(VLOOKUP(F262,F$6:G261,2,FALSE),"Text"),"Text")))))</f>
        <v>Text</v>
      </c>
      <c r="H262" s="195" t="str">
        <f t="shared" ca="1" si="32"/>
        <v>fire_rating</v>
      </c>
      <c r="I262" s="162" t="str">
        <f t="shared" ca="1" si="35"/>
        <v>Pset_WallCommonFireRating</v>
      </c>
      <c r="J262" s="167"/>
      <c r="K262" s="147"/>
      <c r="L262" s="148"/>
      <c r="M262" s="143"/>
      <c r="N262" s="144"/>
      <c r="O262" s="155" t="str">
        <f t="shared" ca="1" si="33"/>
        <v>fire_rating</v>
      </c>
      <c r="P262" s="154" t="str">
        <f t="shared" ca="1" si="34"/>
        <v>Fire rating given according to the national fire safety classification.</v>
      </c>
    </row>
    <row r="263" spans="1:16" x14ac:dyDescent="0.25">
      <c r="A263" s="141">
        <f ca="1">IFERROR(IF(OR(B261=B262,AND(B261=0,A262&lt;&gt;A261)),A262,IF(D262="","",A262+MATCH(Common,INDIRECT(ADDRESS(A262+1,5,4,1,sheet_pset)):INDIRECT(ADDRESS(COUNTIF(Pset_1,"&lt;&gt;"),5,4,1,sheet_pset)),0))),"")</f>
        <v>1152</v>
      </c>
      <c r="B263" s="141">
        <f t="shared" ref="B263:B326" ca="1" si="36">IF(A263&lt;&gt;"",IF(B262=0,COUNTIF(Pset_2,D263)+IF(com_pset=yes,-1,0),IF(AND(K263&lt;&gt;"",K263&lt;&gt;0),B262,B262-1)),"")</f>
        <v>6</v>
      </c>
      <c r="C263" s="152" t="str">
        <f t="shared" ref="C263:C326" ca="1" si="37">IF(D263&lt;&gt;"",HYPERLINK(CONCATENATE(link4x0,IFERROR(VLOOKUP(D263,Pset_2,2,FALSE),""),link_Pset,LOWER(D263),".htm"),"&gt;&gt;"),"")</f>
        <v>&gt;&gt;</v>
      </c>
      <c r="D263" s="153" t="str">
        <f t="shared" ref="D263:D326" ca="1" si="38">IF(A263="","",IFERROR(CELL("contents",INDIRECT(ADDRESS(A263,3,4,1,sheet_pset))),""))</f>
        <v>Pset_WallCommon</v>
      </c>
      <c r="E263" s="149" t="str">
        <f t="shared" ref="E263:E326" ca="1" si="39">IF(B262=0,pset_head,"")</f>
        <v/>
      </c>
      <c r="F263" s="142" t="str">
        <f t="shared" ref="F263:F326" ca="1" si="40">IF(OR(A263=""),"",IF(AND(K263&lt;&gt;"",K263&lt;&gt;0),K263,IF(E263&lt;&gt;"",D263,IFERROR(CELL("contents",INDIRECT(ADDRESS(A263,6,4,1,sheet_pset))),""))))</f>
        <v>Combustible</v>
      </c>
      <c r="G263" s="196" t="str">
        <f ca="1">IF(A263="","",IF(AND(L263&lt;&gt;"",L263&lt;&gt;0),L263,IF(E263&lt;&gt;"",IF(ISERROR(FIND("Type",F263,1)),I,T),IF(F263="","",IF(sim_data_type=yes,IFERROR(VLOOKUP(F263,F$6:G262,2,FALSE),"Text"),"Text")))))</f>
        <v>Text</v>
      </c>
      <c r="H263" s="195" t="str">
        <f t="shared" ref="H263:H326" ca="1" si="41">IF(E263&lt;&gt;"",IFERROR(CELL("contents",INDIRECT(ADDRESS(A263,2,1,1,sheet_pset))),"???"),IF(OR(F263=M263,F263=N263,F263=O263),"",IF(AND(M263&lt;&gt;"",M263&lt;&gt;0),M263,IF(AND(N263&lt;&gt;"",N263&lt;&gt;0),N263,IF(AND(O263&lt;&gt;"",O263&lt;&gt;0),IF(O263&lt;&gt;n.a.,O263,""),"")))))</f>
        <v>ontvlambaar</v>
      </c>
      <c r="I263" s="162" t="str">
        <f t="shared" ca="1" si="35"/>
        <v>Pset_WallCommonCombustible</v>
      </c>
      <c r="J263" s="167"/>
      <c r="K263" s="147"/>
      <c r="L263" s="148"/>
      <c r="M263" s="143"/>
      <c r="N263" s="144"/>
      <c r="O263" s="155" t="str">
        <f t="shared" ref="O263:O326" ca="1" si="42">IF(D263="","",IFERROR(VLOOKUP(I263,Param_DRS,4,FALSE),IF(Param_DRS_eo=yes,IFERROR(VLOOKUP(F263,Param_DRS_1,2,FALSE),n.a.),"")))</f>
        <v>ontvlambaar</v>
      </c>
      <c r="P263" s="154" t="str">
        <f t="shared" ref="P263:P326" ca="1" si="43">IF(A263="","",IFERROR(CELL("contents",INDIRECT(ADDRESS(A263,7,4,1,sheet_pset))),""))</f>
        <v>Indication whether the object is made from combustible material (TRUE) or not (FALSE).</v>
      </c>
    </row>
    <row r="264" spans="1:16" ht="24" x14ac:dyDescent="0.25">
      <c r="A264" s="141">
        <f ca="1">IFERROR(IF(OR(B262=B263,AND(B262=0,A263&lt;&gt;A262)),A263,IF(D263="","",A263+MATCH(Common,INDIRECT(ADDRESS(A263+1,5,4,1,sheet_pset)):INDIRECT(ADDRESS(COUNTIF(Pset_1,"&lt;&gt;"),5,4,1,sheet_pset)),0))),"")</f>
        <v>1153</v>
      </c>
      <c r="B264" s="141">
        <f t="shared" ca="1" si="36"/>
        <v>5</v>
      </c>
      <c r="C264" s="152" t="str">
        <f t="shared" ca="1" si="37"/>
        <v>&gt;&gt;</v>
      </c>
      <c r="D264" s="153" t="str">
        <f t="shared" ca="1" si="38"/>
        <v>Pset_WallCommon</v>
      </c>
      <c r="E264" s="149" t="str">
        <f t="shared" ca="1" si="39"/>
        <v/>
      </c>
      <c r="F264" s="142" t="str">
        <f t="shared" ca="1" si="40"/>
        <v>SurfaceSpreadOfFlame</v>
      </c>
      <c r="G264" s="196" t="str">
        <f ca="1">IF(A264="","",IF(AND(L264&lt;&gt;"",L264&lt;&gt;0),L264,IF(E264&lt;&gt;"",IF(ISERROR(FIND("Type",F264,1)),I,T),IF(F264="","",IF(sim_data_type=yes,IFERROR(VLOOKUP(F264,F$6:G263,2,FALSE),"Text"),"Text")))))</f>
        <v>Text</v>
      </c>
      <c r="H264" s="195" t="str">
        <f t="shared" ca="1" si="41"/>
        <v>brandklasse</v>
      </c>
      <c r="I264" s="162" t="str">
        <f t="shared" ref="I264:I327" ca="1" si="44">IF(D264&lt;&gt;"",CONCATENATE(D264,F264),"")</f>
        <v>Pset_WallCommonSurfaceSpreadOfFlame</v>
      </c>
      <c r="J264" s="167"/>
      <c r="K264" s="147"/>
      <c r="L264" s="148"/>
      <c r="M264" s="143"/>
      <c r="N264" s="144"/>
      <c r="O264" s="155" t="str">
        <f t="shared" ca="1" si="42"/>
        <v>brandklasse</v>
      </c>
      <c r="P264" s="154" t="str">
        <f t="shared" ca="1" si="43"/>
        <v>Indication on how the flames spread around the surface, It is given according to the national building code that governs the fire behaviour for materials.</v>
      </c>
    </row>
    <row r="265" spans="1:16" ht="24" x14ac:dyDescent="0.25">
      <c r="A265" s="141">
        <f ca="1">IFERROR(IF(OR(B263=B264,AND(B263=0,A264&lt;&gt;A263)),A264,IF(D264="","",A264+MATCH(Common,INDIRECT(ADDRESS(A264+1,5,4,1,sheet_pset)):INDIRECT(ADDRESS(COUNTIF(Pset_1,"&lt;&gt;"),5,4,1,sheet_pset)),0))),"")</f>
        <v>1154</v>
      </c>
      <c r="B265" s="141">
        <f t="shared" ca="1" si="36"/>
        <v>4</v>
      </c>
      <c r="C265" s="152" t="str">
        <f t="shared" ca="1" si="37"/>
        <v>&gt;&gt;</v>
      </c>
      <c r="D265" s="153" t="str">
        <f t="shared" ca="1" si="38"/>
        <v>Pset_WallCommon</v>
      </c>
      <c r="E265" s="149" t="str">
        <f t="shared" ca="1" si="39"/>
        <v/>
      </c>
      <c r="F265" s="142" t="str">
        <f t="shared" ca="1" si="40"/>
        <v>ThermalTransmittance</v>
      </c>
      <c r="G265" s="196" t="str">
        <f ca="1">IF(A265="","",IF(AND(L265&lt;&gt;"",L265&lt;&gt;0),L265,IF(E265&lt;&gt;"",IF(ISERROR(FIND("Type",F265,1)),I,T),IF(F265="","",IF(sim_data_type=yes,IFERROR(VLOOKUP(F265,F$6:G264,2,FALSE),"Text"),"Text")))))</f>
        <v>Text</v>
      </c>
      <c r="H265" s="195" t="str">
        <f t="shared" ca="1" si="41"/>
        <v>Thermal Resistance</v>
      </c>
      <c r="I265" s="162" t="str">
        <f t="shared" ca="1" si="44"/>
        <v>Pset_WallCommonThermalTransmittance</v>
      </c>
      <c r="J265" s="167"/>
      <c r="K265" s="147"/>
      <c r="L265" s="148"/>
      <c r="M265" s="143"/>
      <c r="N265" s="144"/>
      <c r="O265" s="155" t="str">
        <f t="shared" ca="1" si="42"/>
        <v>Thermal Resistance</v>
      </c>
      <c r="P265" s="154" t="str">
        <f t="shared" ca="1" si="43"/>
        <v>Thermal transmittance coefficient (U-Value) of a material. Here the total thermal transmittance coefficient through the wall (including all materials).</v>
      </c>
    </row>
    <row r="266" spans="1:16" ht="24" x14ac:dyDescent="0.25">
      <c r="A266" s="141">
        <f ca="1">IFERROR(IF(OR(B264=B265,AND(B264=0,A265&lt;&gt;A264)),A265,IF(D265="","",A265+MATCH(Common,INDIRECT(ADDRESS(A265+1,5,4,1,sheet_pset)):INDIRECT(ADDRESS(COUNTIF(Pset_1,"&lt;&gt;"),5,4,1,sheet_pset)),0))),"")</f>
        <v>1155</v>
      </c>
      <c r="B266" s="141">
        <f t="shared" ca="1" si="36"/>
        <v>3</v>
      </c>
      <c r="C266" s="152" t="str">
        <f t="shared" ca="1" si="37"/>
        <v>&gt;&gt;</v>
      </c>
      <c r="D266" s="153" t="str">
        <f t="shared" ca="1" si="38"/>
        <v>Pset_WallCommon</v>
      </c>
      <c r="E266" s="149" t="str">
        <f t="shared" ca="1" si="39"/>
        <v/>
      </c>
      <c r="F266" s="142" t="str">
        <f t="shared" ca="1" si="40"/>
        <v>IsExternal</v>
      </c>
      <c r="G266" s="196" t="str">
        <f ca="1">IF(A266="","",IF(AND(L266&lt;&gt;"",L266&lt;&gt;0),L266,IF(E266&lt;&gt;"",IF(ISERROR(FIND("Type",F266,1)),I,T),IF(F266="","",IF(sim_data_type=yes,IFERROR(VLOOKUP(F266,F$6:G265,2,FALSE),"Text"),"Text")))))</f>
        <v>Text</v>
      </c>
      <c r="H266" s="195" t="str">
        <f t="shared" ca="1" si="41"/>
        <v>Function</v>
      </c>
      <c r="I266" s="162" t="str">
        <f t="shared" ca="1" si="44"/>
        <v>Pset_WallCommonIsExternal</v>
      </c>
      <c r="J266" s="167"/>
      <c r="K266" s="147"/>
      <c r="L266" s="148"/>
      <c r="M266" s="143"/>
      <c r="N266" s="144"/>
      <c r="O266" s="155" t="str">
        <f t="shared" ca="1" si="42"/>
        <v>Function</v>
      </c>
      <c r="P266" s="154" t="str">
        <f t="shared" ca="1" si="43"/>
        <v>Indication whether the element is designed for use in the exterior (TRUE) or not (FALSE). If (TRUE) it is an external element and faces the outside of the building.</v>
      </c>
    </row>
    <row r="267" spans="1:16" x14ac:dyDescent="0.25">
      <c r="A267" s="141">
        <f ca="1">IFERROR(IF(OR(B265=B266,AND(B265=0,A266&lt;&gt;A265)),A266,IF(D266="","",A266+MATCH(Common,INDIRECT(ADDRESS(A266+1,5,4,1,sheet_pset)):INDIRECT(ADDRESS(COUNTIF(Pset_1,"&lt;&gt;"),5,4,1,sheet_pset)),0))),"")</f>
        <v>1156</v>
      </c>
      <c r="B267" s="141">
        <f t="shared" ca="1" si="36"/>
        <v>2</v>
      </c>
      <c r="C267" s="152" t="str">
        <f t="shared" ca="1" si="37"/>
        <v>&gt;&gt;</v>
      </c>
      <c r="D267" s="153" t="str">
        <f t="shared" ca="1" si="38"/>
        <v>Pset_WallCommon</v>
      </c>
      <c r="E267" s="149" t="str">
        <f t="shared" ca="1" si="39"/>
        <v/>
      </c>
      <c r="F267" s="142" t="str">
        <f t="shared" ca="1" si="40"/>
        <v>ExtendToStructure</v>
      </c>
      <c r="G267" s="196" t="str">
        <f ca="1">IF(A267="","",IF(AND(L267&lt;&gt;"",L267&lt;&gt;0),L267,IF(E267&lt;&gt;"",IF(ISERROR(FIND("Type",F267,1)),I,T),IF(F267="","",IF(sim_data_type=yes,IFERROR(VLOOKUP(F267,F$6:G266,2,FALSE),"Text"),"Text")))))</f>
        <v>Text</v>
      </c>
      <c r="H267" s="195" t="str">
        <f t="shared" ca="1" si="41"/>
        <v/>
      </c>
      <c r="I267" s="162" t="str">
        <f t="shared" ca="1" si="44"/>
        <v>Pset_WallCommonExtendToStructure</v>
      </c>
      <c r="J267" s="167"/>
      <c r="K267" s="147"/>
      <c r="L267" s="148"/>
      <c r="M267" s="143"/>
      <c r="N267" s="144"/>
      <c r="O267" s="155" t="str">
        <f t="shared" ca="1" si="42"/>
        <v>--</v>
      </c>
      <c r="P267" s="154" t="str">
        <f t="shared" ca="1" si="43"/>
        <v>Indicates whether the object extend to the structure above (TRUE) or not (FALSE).</v>
      </c>
    </row>
    <row r="268" spans="1:16" x14ac:dyDescent="0.25">
      <c r="A268" s="141">
        <f ca="1">IFERROR(IF(OR(B266=B267,AND(B266=0,A267&lt;&gt;A266)),A267,IF(D267="","",A267+MATCH(Common,INDIRECT(ADDRESS(A267+1,5,4,1,sheet_pset)):INDIRECT(ADDRESS(COUNTIF(Pset_1,"&lt;&gt;"),5,4,1,sheet_pset)),0))),"")</f>
        <v>1157</v>
      </c>
      <c r="B268" s="141">
        <f t="shared" ca="1" si="36"/>
        <v>1</v>
      </c>
      <c r="C268" s="152" t="str">
        <f t="shared" ca="1" si="37"/>
        <v>&gt;&gt;</v>
      </c>
      <c r="D268" s="153" t="str">
        <f t="shared" ca="1" si="38"/>
        <v>Pset_WallCommon</v>
      </c>
      <c r="E268" s="149" t="str">
        <f t="shared" ca="1" si="39"/>
        <v/>
      </c>
      <c r="F268" s="142" t="str">
        <f t="shared" ca="1" si="40"/>
        <v>LoadBearing</v>
      </c>
      <c r="G268" s="196" t="str">
        <f ca="1">IF(A268="","",IF(AND(L268&lt;&gt;"",L268&lt;&gt;0),L268,IF(E268&lt;&gt;"",IF(ISERROR(FIND("Type",F268,1)),I,T),IF(F268="","",IF(sim_data_type=yes,IFERROR(VLOOKUP(F268,F$6:G267,2,FALSE),"Text"),"Text")))))</f>
        <v>Text</v>
      </c>
      <c r="H268" s="195" t="str">
        <f t="shared" ca="1" si="41"/>
        <v>Structural</v>
      </c>
      <c r="I268" s="162" t="str">
        <f t="shared" ca="1" si="44"/>
        <v>Pset_WallCommonLoadBearing</v>
      </c>
      <c r="J268" s="167"/>
      <c r="K268" s="147"/>
      <c r="L268" s="148"/>
      <c r="M268" s="143"/>
      <c r="N268" s="144"/>
      <c r="O268" s="155" t="str">
        <f t="shared" ca="1" si="42"/>
        <v>Structural</v>
      </c>
      <c r="P268" s="154" t="str">
        <f t="shared" ca="1" si="43"/>
        <v>Indicates whether the object is intended to carry loads (TRUE) or not (FALSE).</v>
      </c>
    </row>
    <row r="269" spans="1:16" x14ac:dyDescent="0.25">
      <c r="A269" s="141">
        <f ca="1">IFERROR(IF(OR(B267=B268,AND(B267=0,A268&lt;&gt;A267)),A268,IF(D268="","",A268+MATCH(Common,INDIRECT(ADDRESS(A268+1,5,4,1,sheet_pset)):INDIRECT(ADDRESS(COUNTIF(Pset_1,"&lt;&gt;"),5,4,1,sheet_pset)),0))),"")</f>
        <v>1158</v>
      </c>
      <c r="B269" s="141">
        <f t="shared" ca="1" si="36"/>
        <v>0</v>
      </c>
      <c r="C269" s="152" t="str">
        <f t="shared" ca="1" si="37"/>
        <v>&gt;&gt;</v>
      </c>
      <c r="D269" s="153" t="str">
        <f t="shared" ca="1" si="38"/>
        <v>Pset_WallCommon</v>
      </c>
      <c r="E269" s="149" t="str">
        <f t="shared" ca="1" si="39"/>
        <v/>
      </c>
      <c r="F269" s="142" t="str">
        <f t="shared" ca="1" si="40"/>
        <v>Compartmentation</v>
      </c>
      <c r="G269" s="196" t="str">
        <f ca="1">IF(A269="","",IF(AND(L269&lt;&gt;"",L269&lt;&gt;0),L269,IF(E269&lt;&gt;"",IF(ISERROR(FIND("Type",F269,1)),I,T),IF(F269="","",IF(sim_data_type=yes,IFERROR(VLOOKUP(F269,F$6:G268,2,FALSE),"Text"),"Text")))))</f>
        <v>Text</v>
      </c>
      <c r="H269" s="195" t="str">
        <f t="shared" ca="1" si="41"/>
        <v>brandwerend</v>
      </c>
      <c r="I269" s="162" t="str">
        <f t="shared" ca="1" si="44"/>
        <v>Pset_WallCommonCompartmentation</v>
      </c>
      <c r="J269" s="167"/>
      <c r="K269" s="147"/>
      <c r="L269" s="148"/>
      <c r="M269" s="143"/>
      <c r="N269" s="144"/>
      <c r="O269" s="155" t="str">
        <f t="shared" ca="1" si="42"/>
        <v>brandwerend</v>
      </c>
      <c r="P269" s="154" t="str">
        <f t="shared" ca="1" si="43"/>
        <v>Indication whether the object is designed to serve as a fire compartmentation (TRUE) or not (FALSE).</v>
      </c>
    </row>
    <row r="270" spans="1:16" ht="24" x14ac:dyDescent="0.25">
      <c r="A270" s="141">
        <f ca="1">IFERROR(IF(OR(B268=B269,AND(B268=0,A269&lt;&gt;A268)),A269,IF(D269="","",A269+MATCH(Common,INDIRECT(ADDRESS(A269+1,5,4,1,sheet_pset)):INDIRECT(ADDRESS(COUNTIF(Pset_1,"&lt;&gt;"),5,4,1,sheet_pset)),0))),"")</f>
        <v>1170</v>
      </c>
      <c r="B270" s="141">
        <f t="shared" ca="1" si="36"/>
        <v>14</v>
      </c>
      <c r="C270" s="152" t="str">
        <f t="shared" ca="1" si="37"/>
        <v>&gt;&gt;</v>
      </c>
      <c r="D270" s="153" t="str">
        <f t="shared" ca="1" si="38"/>
        <v>Pset_WindowCommon</v>
      </c>
      <c r="E270" s="149" t="str">
        <f t="shared" ca="1" si="39"/>
        <v>PropertySet:</v>
      </c>
      <c r="F270" s="142" t="str">
        <f t="shared" ca="1" si="40"/>
        <v>Pset_WindowCommon</v>
      </c>
      <c r="G270" s="196" t="str">
        <f ca="1">IF(A270="","",IF(AND(L270&lt;&gt;"",L270&lt;&gt;0),L270,IF(E270&lt;&gt;"",IF(ISERROR(FIND("Type",F270,1)),I,T),IF(F270="","",IF(sim_data_type=yes,IFERROR(VLOOKUP(F270,F$6:G269,2,FALSE),"Text"),"Text")))))</f>
        <v>I</v>
      </c>
      <c r="H270" s="195" t="str">
        <f t="shared" ca="1" si="41"/>
        <v>IfcWindow</v>
      </c>
      <c r="I270" s="162" t="str">
        <f t="shared" ca="1" si="44"/>
        <v>Pset_WindowCommonPset_WindowCommon</v>
      </c>
      <c r="J270" s="167"/>
      <c r="K270" s="147"/>
      <c r="L270" s="148"/>
      <c r="M270" s="143"/>
      <c r="N270" s="144"/>
      <c r="O270" s="155" t="str">
        <f t="shared" ca="1" si="42"/>
        <v>--</v>
      </c>
      <c r="P270" s="154" t="str">
        <f t="shared" ca="1" si="43"/>
        <v>Reference ID for this specified type in this project (e.g. type 'A-1'), Also referred to as construction type. It should be provided as an alternative to the name of the object type, if the software does not support object types.</v>
      </c>
    </row>
    <row r="271" spans="1:16" ht="24" x14ac:dyDescent="0.25">
      <c r="A271" s="141">
        <f ca="1">IFERROR(IF(OR(B269=B270,AND(B269=0,A270&lt;&gt;A269)),A270,IF(D270="","",A270+MATCH(Common,INDIRECT(ADDRESS(A270+1,5,4,1,sheet_pset)):INDIRECT(ADDRESS(COUNTIF(Pset_1,"&lt;&gt;"),5,4,1,sheet_pset)),0))),"")</f>
        <v>1170</v>
      </c>
      <c r="B271" s="141">
        <f t="shared" ca="1" si="36"/>
        <v>13</v>
      </c>
      <c r="C271" s="152" t="str">
        <f t="shared" ca="1" si="37"/>
        <v>&gt;&gt;</v>
      </c>
      <c r="D271" s="153" t="str">
        <f t="shared" ca="1" si="38"/>
        <v>Pset_WindowCommon</v>
      </c>
      <c r="E271" s="149" t="str">
        <f t="shared" ca="1" si="39"/>
        <v/>
      </c>
      <c r="F271" s="142" t="str">
        <f t="shared" ca="1" si="40"/>
        <v>Reference</v>
      </c>
      <c r="G271" s="196" t="str">
        <f ca="1">IF(A271="","",IF(AND(L271&lt;&gt;"",L271&lt;&gt;0),L271,IF(E271&lt;&gt;"",IF(ISERROR(FIND("Type",F271,1)),I,T),IF(F271="","",IF(sim_data_type=yes,IFERROR(VLOOKUP(F271,F$6:G270,2,FALSE),"Text"),"Text")))))</f>
        <v>Text</v>
      </c>
      <c r="H271" s="195" t="str">
        <f t="shared" ca="1" si="41"/>
        <v xml:space="preserve">Keynote </v>
      </c>
      <c r="I271" s="162" t="str">
        <f t="shared" ca="1" si="44"/>
        <v>Pset_WindowCommonReference</v>
      </c>
      <c r="J271" s="167"/>
      <c r="K271" s="147"/>
      <c r="L271" s="148"/>
      <c r="M271" s="143"/>
      <c r="N271" s="144"/>
      <c r="O271" s="155" t="str">
        <f t="shared" ca="1" si="42"/>
        <v xml:space="preserve">Keynote </v>
      </c>
      <c r="P271" s="154" t="str">
        <f t="shared" ca="1" si="43"/>
        <v>Reference ID for this specified type in this project (e.g. type 'A-1'), Also referred to as construction type. It should be provided as an alternative to the name of the object type, if the software does not support object types.</v>
      </c>
    </row>
    <row r="272" spans="1:16" ht="36" x14ac:dyDescent="0.25">
      <c r="A272" s="141">
        <f ca="1">IFERROR(IF(OR(B270=B271,AND(B270=0,A271&lt;&gt;A270)),A271,IF(D271="","",A271+MATCH(Common,INDIRECT(ADDRESS(A271+1,5,4,1,sheet_pset)):INDIRECT(ADDRESS(COUNTIF(Pset_1,"&lt;&gt;"),5,4,1,sheet_pset)),0))),"")</f>
        <v>1171</v>
      </c>
      <c r="B272" s="141">
        <f t="shared" ca="1" si="36"/>
        <v>12</v>
      </c>
      <c r="C272" s="152" t="str">
        <f t="shared" ca="1" si="37"/>
        <v>&gt;&gt;</v>
      </c>
      <c r="D272" s="153" t="str">
        <f t="shared" ca="1" si="38"/>
        <v>Pset_WindowCommon</v>
      </c>
      <c r="E272" s="149" t="str">
        <f t="shared" ca="1" si="39"/>
        <v/>
      </c>
      <c r="F272" s="142" t="str">
        <f t="shared" ca="1" si="40"/>
        <v>Status</v>
      </c>
      <c r="G272" s="196" t="str">
        <f ca="1">IF(A272="","",IF(AND(L272&lt;&gt;"",L272&lt;&gt;0),L272,IF(E272&lt;&gt;"",IF(ISERROR(FIND("Type",F272,1)),I,T),IF(F272="","",IF(sim_data_type=yes,IFERROR(VLOOKUP(F272,F$6:G271,2,FALSE),"Text"),"Text")))))</f>
        <v>Text</v>
      </c>
      <c r="H272" s="195" t="str">
        <f t="shared" ca="1" si="41"/>
        <v/>
      </c>
      <c r="I272" s="162" t="str">
        <f t="shared" ca="1" si="44"/>
        <v>Pset_WindowCommonStatus</v>
      </c>
      <c r="J272" s="167"/>
      <c r="K272" s="147"/>
      <c r="L272" s="148"/>
      <c r="M272" s="143"/>
      <c r="N272" s="144"/>
      <c r="O272" s="155" t="str">
        <f t="shared" ca="1" si="42"/>
        <v>--</v>
      </c>
      <c r="P272" s="154" t="str">
        <f t="shared" ca="1" si="43"/>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273" spans="1:16" ht="24" x14ac:dyDescent="0.25">
      <c r="A273" s="141">
        <f ca="1">IFERROR(IF(OR(B271=B272,AND(B271=0,A272&lt;&gt;A271)),A272,IF(D272="","",A272+MATCH(Common,INDIRECT(ADDRESS(A272+1,5,4,1,sheet_pset)):INDIRECT(ADDRESS(COUNTIF(Pset_1,"&lt;&gt;"),5,4,1,sheet_pset)),0))),"")</f>
        <v>1172</v>
      </c>
      <c r="B273" s="141">
        <f t="shared" ca="1" si="36"/>
        <v>11</v>
      </c>
      <c r="C273" s="152" t="str">
        <f t="shared" ca="1" si="37"/>
        <v>&gt;&gt;</v>
      </c>
      <c r="D273" s="153" t="str">
        <f t="shared" ca="1" si="38"/>
        <v>Pset_WindowCommon</v>
      </c>
      <c r="E273" s="149" t="str">
        <f t="shared" ca="1" si="39"/>
        <v/>
      </c>
      <c r="F273" s="142" t="str">
        <f t="shared" ca="1" si="40"/>
        <v>AcousticRating</v>
      </c>
      <c r="G273" s="196" t="str">
        <f ca="1">IF(A273="","",IF(AND(L273&lt;&gt;"",L273&lt;&gt;0),L273,IF(E273&lt;&gt;"",IF(ISERROR(FIND("Type",F273,1)),I,T),IF(F273="","",IF(sim_data_type=yes,IFERROR(VLOOKUP(F273,F$6:G272,2,FALSE),"Text"),"Text")))))</f>
        <v>Text</v>
      </c>
      <c r="H273" s="195" t="str">
        <f t="shared" ca="1" si="41"/>
        <v/>
      </c>
      <c r="I273" s="162" t="str">
        <f t="shared" ca="1" si="44"/>
        <v>Pset_WindowCommonAcousticRating</v>
      </c>
      <c r="J273" s="167"/>
      <c r="K273" s="147"/>
      <c r="L273" s="148"/>
      <c r="M273" s="143"/>
      <c r="N273" s="144"/>
      <c r="O273" s="155">
        <f t="shared" ca="1" si="42"/>
        <v>0</v>
      </c>
      <c r="P273" s="154" t="str">
        <f t="shared" ca="1" si="43"/>
        <v>Acoustic rating for this object. It is provided according to the national building code. It indicates the sound transmission resistance of this object by an index ratio (instead of providing full sound absorbtion values).</v>
      </c>
    </row>
    <row r="274" spans="1:16" x14ac:dyDescent="0.25">
      <c r="A274" s="141">
        <f ca="1">IFERROR(IF(OR(B272=B273,AND(B272=0,A273&lt;&gt;A272)),A273,IF(D273="","",A273+MATCH(Common,INDIRECT(ADDRESS(A273+1,5,4,1,sheet_pset)):INDIRECT(ADDRESS(COUNTIF(Pset_1,"&lt;&gt;"),5,4,1,sheet_pset)),0))),"")</f>
        <v>1173</v>
      </c>
      <c r="B274" s="141">
        <f t="shared" ca="1" si="36"/>
        <v>10</v>
      </c>
      <c r="C274" s="152" t="str">
        <f t="shared" ca="1" si="37"/>
        <v>&gt;&gt;</v>
      </c>
      <c r="D274" s="153" t="str">
        <f t="shared" ca="1" si="38"/>
        <v>Pset_WindowCommon</v>
      </c>
      <c r="E274" s="149" t="str">
        <f t="shared" ca="1" si="39"/>
        <v/>
      </c>
      <c r="F274" s="142" t="str">
        <f t="shared" ca="1" si="40"/>
        <v>FireRating</v>
      </c>
      <c r="G274" s="196" t="str">
        <f ca="1">IF(A274="","",IF(AND(L274&lt;&gt;"",L274&lt;&gt;0),L274,IF(E274&lt;&gt;"",IF(ISERROR(FIND("Type",F274,1)),I,T),IF(F274="","",IF(sim_data_type=yes,IFERROR(VLOOKUP(F274,F$6:G273,2,FALSE),"Text"),"Text")))))</f>
        <v>Text</v>
      </c>
      <c r="H274" s="195" t="str">
        <f t="shared" ca="1" si="41"/>
        <v>fire_rating</v>
      </c>
      <c r="I274" s="162" t="str">
        <f t="shared" ca="1" si="44"/>
        <v>Pset_WindowCommonFireRating</v>
      </c>
      <c r="J274" s="167"/>
      <c r="K274" s="147"/>
      <c r="L274" s="148"/>
      <c r="M274" s="143"/>
      <c r="N274" s="144"/>
      <c r="O274" s="155" t="str">
        <f t="shared" ca="1" si="42"/>
        <v>fire_rating</v>
      </c>
      <c r="P274" s="154" t="str">
        <f t="shared" ca="1" si="43"/>
        <v>Fire rating for this object. It is given according to the national fire safety classification.</v>
      </c>
    </row>
    <row r="275" spans="1:16" x14ac:dyDescent="0.25">
      <c r="A275" s="141">
        <f ca="1">IFERROR(IF(OR(B273=B274,AND(B273=0,A274&lt;&gt;A273)),A274,IF(D274="","",A274+MATCH(Common,INDIRECT(ADDRESS(A274+1,5,4,1,sheet_pset)):INDIRECT(ADDRESS(COUNTIF(Pset_1,"&lt;&gt;"),5,4,1,sheet_pset)),0))),"")</f>
        <v>1174</v>
      </c>
      <c r="B275" s="141">
        <f t="shared" ca="1" si="36"/>
        <v>9</v>
      </c>
      <c r="C275" s="152" t="str">
        <f t="shared" ca="1" si="37"/>
        <v>&gt;&gt;</v>
      </c>
      <c r="D275" s="153" t="str">
        <f t="shared" ca="1" si="38"/>
        <v>Pset_WindowCommon</v>
      </c>
      <c r="E275" s="149" t="str">
        <f t="shared" ca="1" si="39"/>
        <v/>
      </c>
      <c r="F275" s="142" t="str">
        <f t="shared" ca="1" si="40"/>
        <v>SecurityRating</v>
      </c>
      <c r="G275" s="196" t="str">
        <f ca="1">IF(A275="","",IF(AND(L275&lt;&gt;"",L275&lt;&gt;0),L275,IF(E275&lt;&gt;"",IF(ISERROR(FIND("Type",F275,1)),I,T),IF(F275="","",IF(sim_data_type=yes,IFERROR(VLOOKUP(F275,F$6:G274,2,FALSE),"Text"),"Text")))))</f>
        <v>Text</v>
      </c>
      <c r="H275" s="195" t="str">
        <f t="shared" ca="1" si="41"/>
        <v/>
      </c>
      <c r="I275" s="162" t="str">
        <f t="shared" ca="1" si="44"/>
        <v>Pset_WindowCommonSecurityRating</v>
      </c>
      <c r="J275" s="167"/>
      <c r="K275" s="147"/>
      <c r="L275" s="148"/>
      <c r="M275" s="143"/>
      <c r="N275" s="144"/>
      <c r="O275" s="155">
        <f t="shared" ca="1" si="42"/>
        <v>0</v>
      </c>
      <c r="P275" s="154" t="str">
        <f t="shared" ca="1" si="43"/>
        <v>Index based rating system indicating security level. It is giving according to the national building code.</v>
      </c>
    </row>
    <row r="276" spans="1:16" ht="24" x14ac:dyDescent="0.25">
      <c r="A276" s="141">
        <f ca="1">IFERROR(IF(OR(B274=B275,AND(B274=0,A275&lt;&gt;A274)),A275,IF(D275="","",A275+MATCH(Common,INDIRECT(ADDRESS(A275+1,5,4,1,sheet_pset)):INDIRECT(ADDRESS(COUNTIF(Pset_1,"&lt;&gt;"),5,4,1,sheet_pset)),0))),"")</f>
        <v>1175</v>
      </c>
      <c r="B276" s="141">
        <f t="shared" ca="1" si="36"/>
        <v>8</v>
      </c>
      <c r="C276" s="152" t="str">
        <f t="shared" ca="1" si="37"/>
        <v>&gt;&gt;</v>
      </c>
      <c r="D276" s="153" t="str">
        <f t="shared" ca="1" si="38"/>
        <v>Pset_WindowCommon</v>
      </c>
      <c r="E276" s="149" t="str">
        <f t="shared" ca="1" si="39"/>
        <v/>
      </c>
      <c r="F276" s="142" t="str">
        <f t="shared" ca="1" si="40"/>
        <v>IsExternal</v>
      </c>
      <c r="G276" s="196" t="str">
        <f ca="1">IF(A276="","",IF(AND(L276&lt;&gt;"",L276&lt;&gt;0),L276,IF(E276&lt;&gt;"",IF(ISERROR(FIND("Type",F276,1)),I,T),IF(F276="","",IF(sim_data_type=yes,IFERROR(VLOOKUP(F276,F$6:G275,2,FALSE),"Text"),"Text")))))</f>
        <v>Text</v>
      </c>
      <c r="H276" s="195" t="str">
        <f t="shared" ca="1" si="41"/>
        <v>Function</v>
      </c>
      <c r="I276" s="162" t="str">
        <f t="shared" ca="1" si="44"/>
        <v>Pset_WindowCommonIsExternal</v>
      </c>
      <c r="J276" s="167"/>
      <c r="K276" s="147"/>
      <c r="L276" s="148"/>
      <c r="M276" s="143"/>
      <c r="N276" s="144"/>
      <c r="O276" s="155" t="str">
        <f t="shared" ca="1" si="42"/>
        <v>Function</v>
      </c>
      <c r="P276" s="154" t="str">
        <f t="shared" ca="1" si="43"/>
        <v>Indication whether the element is designed for use in the exterior (TRUE) or not (FALSE). If (TRUE) it is an external element and faces the outside of the building.</v>
      </c>
    </row>
    <row r="277" spans="1:16" ht="24" x14ac:dyDescent="0.25">
      <c r="A277" s="141">
        <f ca="1">IFERROR(IF(OR(B275=B276,AND(B275=0,A276&lt;&gt;A275)),A276,IF(D276="","",A276+MATCH(Common,INDIRECT(ADDRESS(A276+1,5,4,1,sheet_pset)):INDIRECT(ADDRESS(COUNTIF(Pset_1,"&lt;&gt;"),5,4,1,sheet_pset)),0))),"")</f>
        <v>1176</v>
      </c>
      <c r="B277" s="141">
        <f t="shared" ca="1" si="36"/>
        <v>7</v>
      </c>
      <c r="C277" s="152" t="str">
        <f t="shared" ca="1" si="37"/>
        <v>&gt;&gt;</v>
      </c>
      <c r="D277" s="153" t="str">
        <f t="shared" ca="1" si="38"/>
        <v>Pset_WindowCommon</v>
      </c>
      <c r="E277" s="149" t="str">
        <f t="shared" ca="1" si="39"/>
        <v/>
      </c>
      <c r="F277" s="142" t="str">
        <f t="shared" ca="1" si="40"/>
        <v>Infiltration</v>
      </c>
      <c r="G277" s="196" t="str">
        <f ca="1">IF(A277="","",IF(AND(L277&lt;&gt;"",L277&lt;&gt;0),L277,IF(E277&lt;&gt;"",IF(ISERROR(FIND("Type",F277,1)),I,T),IF(F277="","",IF(sim_data_type=yes,IFERROR(VLOOKUP(F277,F$6:G276,2,FALSE),"Text"),"Text")))))</f>
        <v>Text</v>
      </c>
      <c r="H277" s="195" t="str">
        <f t="shared" ca="1" si="41"/>
        <v/>
      </c>
      <c r="I277" s="162" t="str">
        <f t="shared" ca="1" si="44"/>
        <v>Pset_WindowCommonInfiltration</v>
      </c>
      <c r="J277" s="167"/>
      <c r="K277" s="147"/>
      <c r="L277" s="148"/>
      <c r="M277" s="143"/>
      <c r="N277" s="144"/>
      <c r="O277" s="155">
        <f t="shared" ca="1" si="42"/>
        <v>0</v>
      </c>
      <c r="P277" s="154" t="str">
        <f t="shared" ca="1" si="43"/>
        <v>Infiltration flowrate of outside air for the filler object based on the area of the filler object at a pressure level of 50 Pascals. It shall be used, if the length of all joints is unknown.</v>
      </c>
    </row>
    <row r="278" spans="1:16" x14ac:dyDescent="0.25">
      <c r="A278" s="141">
        <f ca="1">IFERROR(IF(OR(B276=B277,AND(B276=0,A277&lt;&gt;A276)),A277,IF(D277="","",A277+MATCH(Common,INDIRECT(ADDRESS(A277+1,5,4,1,sheet_pset)):INDIRECT(ADDRESS(COUNTIF(Pset_1,"&lt;&gt;"),5,4,1,sheet_pset)),0))),"")</f>
        <v>1177</v>
      </c>
      <c r="B278" s="141">
        <f t="shared" ca="1" si="36"/>
        <v>6</v>
      </c>
      <c r="C278" s="152" t="str">
        <f t="shared" ca="1" si="37"/>
        <v>&gt;&gt;</v>
      </c>
      <c r="D278" s="153" t="str">
        <f t="shared" ca="1" si="38"/>
        <v>Pset_WindowCommon</v>
      </c>
      <c r="E278" s="149" t="str">
        <f t="shared" ca="1" si="39"/>
        <v/>
      </c>
      <c r="F278" s="142" t="str">
        <f t="shared" ca="1" si="40"/>
        <v>ThermalTransmittance</v>
      </c>
      <c r="G278" s="196" t="str">
        <f ca="1">IF(A278="","",IF(AND(L278&lt;&gt;"",L278&lt;&gt;0),L278,IF(E278&lt;&gt;"",IF(ISERROR(FIND("Type",F278,1)),I,T),IF(F278="","",IF(sim_data_type=yes,IFERROR(VLOOKUP(F278,F$6:G277,2,FALSE),"Text"),"Text")))))</f>
        <v>Text</v>
      </c>
      <c r="H278" s="195" t="str">
        <f t="shared" ca="1" si="41"/>
        <v/>
      </c>
      <c r="I278" s="162" t="str">
        <f t="shared" ca="1" si="44"/>
        <v>Pset_WindowCommonThermalTransmittance</v>
      </c>
      <c r="J278" s="167"/>
      <c r="K278" s="147"/>
      <c r="L278" s="148"/>
      <c r="M278" s="143"/>
      <c r="N278" s="144"/>
      <c r="O278" s="155">
        <f t="shared" ca="1" si="42"/>
        <v>0</v>
      </c>
      <c r="P278" s="154" t="str">
        <f t="shared" ca="1" si="43"/>
        <v>Thermal transmittance coefficient (U-Value) of a material. It applies to the total door construction.</v>
      </c>
    </row>
    <row r="279" spans="1:16" ht="24" x14ac:dyDescent="0.25">
      <c r="A279" s="141">
        <f ca="1">IFERROR(IF(OR(B277=B278,AND(B277=0,A278&lt;&gt;A277)),A278,IF(D278="","",A278+MATCH(Common,INDIRECT(ADDRESS(A278+1,5,4,1,sheet_pset)):INDIRECT(ADDRESS(COUNTIF(Pset_1,"&lt;&gt;"),5,4,1,sheet_pset)),0))),"")</f>
        <v>1178</v>
      </c>
      <c r="B279" s="141">
        <f t="shared" ca="1" si="36"/>
        <v>5</v>
      </c>
      <c r="C279" s="152" t="str">
        <f t="shared" ca="1" si="37"/>
        <v>&gt;&gt;</v>
      </c>
      <c r="D279" s="153" t="str">
        <f t="shared" ca="1" si="38"/>
        <v>Pset_WindowCommon</v>
      </c>
      <c r="E279" s="149" t="str">
        <f t="shared" ca="1" si="39"/>
        <v/>
      </c>
      <c r="F279" s="142" t="str">
        <f t="shared" ca="1" si="40"/>
        <v>GlazingAreaFraction</v>
      </c>
      <c r="G279" s="196" t="str">
        <f ca="1">IF(A279="","",IF(AND(L279&lt;&gt;"",L279&lt;&gt;0),L279,IF(E279&lt;&gt;"",IF(ISERROR(FIND("Type",F279,1)),I,T),IF(F279="","",IF(sim_data_type=yes,IFERROR(VLOOKUP(F279,F$6:G278,2,FALSE),"Text"),"Text")))))</f>
        <v>Text</v>
      </c>
      <c r="H279" s="195" t="str">
        <f t="shared" ca="1" si="41"/>
        <v/>
      </c>
      <c r="I279" s="162" t="str">
        <f t="shared" ca="1" si="44"/>
        <v>Pset_WindowCommonGlazingAreaFraction</v>
      </c>
      <c r="J279" s="167"/>
      <c r="K279" s="147"/>
      <c r="L279" s="148"/>
      <c r="M279" s="143"/>
      <c r="N279" s="144"/>
      <c r="O279" s="155">
        <f t="shared" ca="1" si="42"/>
        <v>0</v>
      </c>
      <c r="P279" s="154" t="str">
        <f t="shared" ca="1" si="43"/>
        <v>Fraction of the glazing area relative to the total area of the filling element.  It shall be used, if the glazing area is not given separately for all panels within the filling element.</v>
      </c>
    </row>
    <row r="280" spans="1:16" x14ac:dyDescent="0.25">
      <c r="A280" s="141">
        <f ca="1">IFERROR(IF(OR(B278=B279,AND(B278=0,A279&lt;&gt;A278)),A279,IF(D279="","",A279+MATCH(Common,INDIRECT(ADDRESS(A279+1,5,4,1,sheet_pset)):INDIRECT(ADDRESS(COUNTIF(Pset_1,"&lt;&gt;"),5,4,1,sheet_pset)),0))),"")</f>
        <v>1179</v>
      </c>
      <c r="B280" s="141">
        <f t="shared" ca="1" si="36"/>
        <v>4</v>
      </c>
      <c r="C280" s="152" t="str">
        <f t="shared" ca="1" si="37"/>
        <v>&gt;&gt;</v>
      </c>
      <c r="D280" s="153" t="str">
        <f t="shared" ca="1" si="38"/>
        <v>Pset_WindowCommon</v>
      </c>
      <c r="E280" s="149" t="str">
        <f t="shared" ca="1" si="39"/>
        <v/>
      </c>
      <c r="F280" s="142" t="str">
        <f t="shared" ca="1" si="40"/>
        <v>HasSillExternal</v>
      </c>
      <c r="G280" s="196" t="str">
        <f ca="1">IF(A280="","",IF(AND(L280&lt;&gt;"",L280&lt;&gt;0),L280,IF(E280&lt;&gt;"",IF(ISERROR(FIND("Type",F280,1)),I,T),IF(F280="","",IF(sim_data_type=yes,IFERROR(VLOOKUP(F280,F$6:G279,2,FALSE),"Text"),"Text")))))</f>
        <v>Text</v>
      </c>
      <c r="H280" s="195" t="str">
        <f t="shared" ca="1" si="41"/>
        <v/>
      </c>
      <c r="I280" s="162" t="str">
        <f t="shared" ca="1" si="44"/>
        <v>Pset_WindowCommonHasSillExternal</v>
      </c>
      <c r="J280" s="167"/>
      <c r="K280" s="147"/>
      <c r="L280" s="148"/>
      <c r="M280" s="143"/>
      <c r="N280" s="144"/>
      <c r="O280" s="155" t="str">
        <f t="shared" ca="1" si="42"/>
        <v>--</v>
      </c>
      <c r="P280" s="154" t="str">
        <f t="shared" ca="1" si="43"/>
        <v>Indication whether the window opening has an external sill (TRUE) or not (FALSE).</v>
      </c>
    </row>
    <row r="281" spans="1:16" x14ac:dyDescent="0.25">
      <c r="A281" s="141">
        <f ca="1">IFERROR(IF(OR(B279=B280,AND(B279=0,A280&lt;&gt;A279)),A280,IF(D280="","",A280+MATCH(Common,INDIRECT(ADDRESS(A280+1,5,4,1,sheet_pset)):INDIRECT(ADDRESS(COUNTIF(Pset_1,"&lt;&gt;"),5,4,1,sheet_pset)),0))),"")</f>
        <v>1180</v>
      </c>
      <c r="B281" s="141">
        <f t="shared" ca="1" si="36"/>
        <v>3</v>
      </c>
      <c r="C281" s="152" t="str">
        <f t="shared" ca="1" si="37"/>
        <v>&gt;&gt;</v>
      </c>
      <c r="D281" s="153" t="str">
        <f t="shared" ca="1" si="38"/>
        <v>Pset_WindowCommon</v>
      </c>
      <c r="E281" s="149" t="str">
        <f t="shared" ca="1" si="39"/>
        <v/>
      </c>
      <c r="F281" s="142" t="str">
        <f t="shared" ca="1" si="40"/>
        <v>HasSillInternal</v>
      </c>
      <c r="G281" s="196" t="str">
        <f ca="1">IF(A281="","",IF(AND(L281&lt;&gt;"",L281&lt;&gt;0),L281,IF(E281&lt;&gt;"",IF(ISERROR(FIND("Type",F281,1)),I,T),IF(F281="","",IF(sim_data_type=yes,IFERROR(VLOOKUP(F281,F$6:G280,2,FALSE),"Text"),"Text")))))</f>
        <v>Text</v>
      </c>
      <c r="H281" s="195" t="str">
        <f t="shared" ca="1" si="41"/>
        <v/>
      </c>
      <c r="I281" s="162" t="str">
        <f t="shared" ca="1" si="44"/>
        <v>Pset_WindowCommonHasSillInternal</v>
      </c>
      <c r="J281" s="167"/>
      <c r="K281" s="147"/>
      <c r="L281" s="148"/>
      <c r="M281" s="143"/>
      <c r="N281" s="144"/>
      <c r="O281" s="155" t="str">
        <f t="shared" ca="1" si="42"/>
        <v>--</v>
      </c>
      <c r="P281" s="154" t="str">
        <f t="shared" ca="1" si="43"/>
        <v>Indication whether the window opening has an internal sill (TRUE) or not (FALSE).</v>
      </c>
    </row>
    <row r="282" spans="1:16" x14ac:dyDescent="0.25">
      <c r="A282" s="141">
        <f ca="1">IFERROR(IF(OR(B280=B281,AND(B280=0,A281&lt;&gt;A280)),A281,IF(D281="","",A281+MATCH(Common,INDIRECT(ADDRESS(A281+1,5,4,1,sheet_pset)):INDIRECT(ADDRESS(COUNTIF(Pset_1,"&lt;&gt;"),5,4,1,sheet_pset)),0))),"")</f>
        <v>1181</v>
      </c>
      <c r="B282" s="141">
        <f t="shared" ca="1" si="36"/>
        <v>2</v>
      </c>
      <c r="C282" s="152" t="str">
        <f t="shared" ca="1" si="37"/>
        <v>&gt;&gt;</v>
      </c>
      <c r="D282" s="153" t="str">
        <f t="shared" ca="1" si="38"/>
        <v>Pset_WindowCommon</v>
      </c>
      <c r="E282" s="149" t="str">
        <f t="shared" ca="1" si="39"/>
        <v/>
      </c>
      <c r="F282" s="142" t="str">
        <f t="shared" ca="1" si="40"/>
        <v>HasDrive</v>
      </c>
      <c r="G282" s="196" t="str">
        <f ca="1">IF(A282="","",IF(AND(L282&lt;&gt;"",L282&lt;&gt;0),L282,IF(E282&lt;&gt;"",IF(ISERROR(FIND("Type",F282,1)),I,T),IF(F282="","",IF(sim_data_type=yes,IFERROR(VLOOKUP(F282,F$6:G281,2,FALSE),"Text"),"Text")))))</f>
        <v>Text</v>
      </c>
      <c r="H282" s="195" t="str">
        <f t="shared" ca="1" si="41"/>
        <v/>
      </c>
      <c r="I282" s="162" t="str">
        <f t="shared" ca="1" si="44"/>
        <v>Pset_WindowCommonHasDrive</v>
      </c>
      <c r="J282" s="167"/>
      <c r="K282" s="147"/>
      <c r="L282" s="148"/>
      <c r="M282" s="143"/>
      <c r="N282" s="144"/>
      <c r="O282" s="155" t="str">
        <f t="shared" ca="1" si="42"/>
        <v>--</v>
      </c>
      <c r="P282" s="154" t="str">
        <f t="shared" ca="1" si="43"/>
        <v>Indication whether this object has an automatic drive to operate it (TRUE) or no drive (FALSE)</v>
      </c>
    </row>
    <row r="283" spans="1:16" x14ac:dyDescent="0.25">
      <c r="A283" s="141">
        <f ca="1">IFERROR(IF(OR(B281=B282,AND(B281=0,A282&lt;&gt;A281)),A282,IF(D282="","",A282+MATCH(Common,INDIRECT(ADDRESS(A282+1,5,4,1,sheet_pset)):INDIRECT(ADDRESS(COUNTIF(Pset_1,"&lt;&gt;"),5,4,1,sheet_pset)),0))),"")</f>
        <v>1182</v>
      </c>
      <c r="B283" s="141">
        <f t="shared" ca="1" si="36"/>
        <v>1</v>
      </c>
      <c r="C283" s="152" t="str">
        <f t="shared" ca="1" si="37"/>
        <v>&gt;&gt;</v>
      </c>
      <c r="D283" s="153" t="str">
        <f t="shared" ca="1" si="38"/>
        <v>Pset_WindowCommon</v>
      </c>
      <c r="E283" s="149" t="str">
        <f t="shared" ca="1" si="39"/>
        <v/>
      </c>
      <c r="F283" s="142" t="str">
        <f t="shared" ca="1" si="40"/>
        <v>SmokeStop</v>
      </c>
      <c r="G283" s="196" t="str">
        <f ca="1">IF(A283="","",IF(AND(L283&lt;&gt;"",L283&lt;&gt;0),L283,IF(E283&lt;&gt;"",IF(ISERROR(FIND("Type",F283,1)),I,T),IF(F283="","",IF(sim_data_type=yes,IFERROR(VLOOKUP(F283,F$6:G282,2,FALSE),"Text"),"Text")))))</f>
        <v>Text</v>
      </c>
      <c r="H283" s="195" t="str">
        <f t="shared" ca="1" si="41"/>
        <v/>
      </c>
      <c r="I283" s="162" t="str">
        <f t="shared" ca="1" si="44"/>
        <v>Pset_WindowCommonSmokeStop</v>
      </c>
      <c r="J283" s="167"/>
      <c r="K283" s="147"/>
      <c r="L283" s="148"/>
      <c r="M283" s="143"/>
      <c r="N283" s="144"/>
      <c r="O283" s="155">
        <f t="shared" ca="1" si="42"/>
        <v>0</v>
      </c>
      <c r="P283" s="154" t="str">
        <f t="shared" ca="1" si="43"/>
        <v>Indication whether the object is designed to provide a smoke stop (TRUE) or not (FALSE).</v>
      </c>
    </row>
    <row r="284" spans="1:16" ht="24" x14ac:dyDescent="0.25">
      <c r="A284" s="141">
        <f ca="1">IFERROR(IF(OR(B282=B283,AND(B282=0,A283&lt;&gt;A282)),A283,IF(D283="","",A283+MATCH(Common,INDIRECT(ADDRESS(A283+1,5,4,1,sheet_pset)):INDIRECT(ADDRESS(COUNTIF(Pset_1,"&lt;&gt;"),5,4,1,sheet_pset)),0))),"")</f>
        <v>1183</v>
      </c>
      <c r="B284" s="141">
        <f t="shared" ca="1" si="36"/>
        <v>0</v>
      </c>
      <c r="C284" s="152" t="str">
        <f t="shared" ca="1" si="37"/>
        <v>&gt;&gt;</v>
      </c>
      <c r="D284" s="153" t="str">
        <f t="shared" ca="1" si="38"/>
        <v>Pset_WindowCommon</v>
      </c>
      <c r="E284" s="149" t="str">
        <f t="shared" ca="1" si="39"/>
        <v/>
      </c>
      <c r="F284" s="142" t="str">
        <f t="shared" ca="1" si="40"/>
        <v>FireExit</v>
      </c>
      <c r="G284" s="196" t="str">
        <f ca="1">IF(A284="","",IF(AND(L284&lt;&gt;"",L284&lt;&gt;0),L284,IF(E284&lt;&gt;"",IF(ISERROR(FIND("Type",F284,1)),I,T),IF(F284="","",IF(sim_data_type=yes,IFERROR(VLOOKUP(F284,F$6:G283,2,FALSE),"Text"),"Text")))))</f>
        <v>Text</v>
      </c>
      <c r="H284" s="195" t="str">
        <f t="shared" ca="1" si="41"/>
        <v/>
      </c>
      <c r="I284" s="162" t="str">
        <f t="shared" ca="1" si="44"/>
        <v>Pset_WindowCommonFireExit</v>
      </c>
      <c r="J284" s="167"/>
      <c r="K284" s="147"/>
      <c r="L284" s="148"/>
      <c r="M284" s="143"/>
      <c r="N284" s="144"/>
      <c r="O284" s="155">
        <f t="shared" ca="1" si="42"/>
        <v>0</v>
      </c>
      <c r="P284" s="154" t="str">
        <f t="shared" ca="1" si="43"/>
        <v>Indication whether this object is designed to serve as an exit in the case of fire (TRUE) or not (FALSE). Here it defines an exit window in accordance to the national building code.</v>
      </c>
    </row>
    <row r="285" spans="1:16" x14ac:dyDescent="0.25">
      <c r="A285" s="141" t="str">
        <f ca="1">IFERROR(IF(OR(B283=B284,AND(B283=0,A284&lt;&gt;A283)),A284,IF(D284="","",A284+MATCH(Common,INDIRECT(ADDRESS(A284+1,5,4,1,sheet_pset)):INDIRECT(ADDRESS(COUNTIF(Pset_1,"&lt;&gt;"),5,4,1,sheet_pset)),0))),"")</f>
        <v/>
      </c>
      <c r="B285" s="141" t="str">
        <f t="shared" ca="1" si="36"/>
        <v/>
      </c>
      <c r="C285" s="152" t="str">
        <f t="shared" ca="1" si="37"/>
        <v/>
      </c>
      <c r="D285" s="153" t="str">
        <f t="shared" ca="1" si="38"/>
        <v/>
      </c>
      <c r="E285" s="149" t="str">
        <f t="shared" ca="1" si="39"/>
        <v>PropertySet:</v>
      </c>
      <c r="F285" s="142" t="str">
        <f t="shared" ca="1" si="40"/>
        <v/>
      </c>
      <c r="G285" s="196" t="str">
        <f ca="1">IF(A285="","",IF(AND(L285&lt;&gt;"",L285&lt;&gt;0),L285,IF(E285&lt;&gt;"",IF(ISERROR(FIND("Type",F285,1)),I,T),IF(F285="","",IF(sim_data_type=yes,IFERROR(VLOOKUP(F285,F$6:G284,2,FALSE),"Text"),"Text")))))</f>
        <v/>
      </c>
      <c r="H285" s="195" t="str">
        <f t="shared" ca="1" si="41"/>
        <v>???</v>
      </c>
      <c r="I285" s="162" t="str">
        <f t="shared" ca="1" si="44"/>
        <v/>
      </c>
      <c r="J285" s="167"/>
      <c r="K285" s="147"/>
      <c r="L285" s="148"/>
      <c r="M285" s="143"/>
      <c r="N285" s="144"/>
      <c r="O285" s="155" t="str">
        <f t="shared" ca="1" si="42"/>
        <v/>
      </c>
      <c r="P285" s="154" t="str">
        <f t="shared" ca="1" si="43"/>
        <v/>
      </c>
    </row>
    <row r="286" spans="1:16" x14ac:dyDescent="0.25">
      <c r="A286" s="141" t="str">
        <f ca="1">IFERROR(IF(OR(B284=B285,AND(B284=0,A285&lt;&gt;A284)),A285,IF(D285="","",A285+MATCH(Common,INDIRECT(ADDRESS(A285+1,5,4,1,sheet_pset)):INDIRECT(ADDRESS(COUNTIF(Pset_1,"&lt;&gt;"),5,4,1,sheet_pset)),0))),"")</f>
        <v/>
      </c>
      <c r="B286" s="141" t="str">
        <f t="shared" ca="1" si="36"/>
        <v/>
      </c>
      <c r="C286" s="152" t="str">
        <f t="shared" ca="1" si="37"/>
        <v/>
      </c>
      <c r="D286" s="153" t="str">
        <f t="shared" ca="1" si="38"/>
        <v/>
      </c>
      <c r="E286" s="149" t="str">
        <f t="shared" ca="1" si="39"/>
        <v/>
      </c>
      <c r="F286" s="142" t="str">
        <f t="shared" ca="1" si="40"/>
        <v/>
      </c>
      <c r="G286" s="196" t="str">
        <f ca="1">IF(A286="","",IF(AND(L286&lt;&gt;"",L286&lt;&gt;0),L286,IF(E286&lt;&gt;"",IF(ISERROR(FIND("Type",F286,1)),I,T),IF(F286="","",IF(sim_data_type=yes,IFERROR(VLOOKUP(F286,F$6:G285,2,FALSE),"Text"),"Text")))))</f>
        <v/>
      </c>
      <c r="H286" s="195" t="str">
        <f t="shared" ca="1" si="41"/>
        <v/>
      </c>
      <c r="I286" s="162" t="str">
        <f t="shared" ca="1" si="44"/>
        <v/>
      </c>
      <c r="J286" s="167"/>
      <c r="K286" s="147"/>
      <c r="L286" s="148"/>
      <c r="M286" s="143"/>
      <c r="N286" s="144"/>
      <c r="O286" s="155" t="str">
        <f t="shared" ca="1" si="42"/>
        <v/>
      </c>
      <c r="P286" s="154" t="str">
        <f t="shared" ca="1" si="43"/>
        <v/>
      </c>
    </row>
    <row r="287" spans="1:16" x14ac:dyDescent="0.25">
      <c r="A287" s="141" t="str">
        <f ca="1">IFERROR(IF(OR(B285=B286,AND(B285=0,A286&lt;&gt;A285)),A286,IF(D286="","",A286+MATCH(Common,INDIRECT(ADDRESS(A286+1,5,4,1,sheet_pset)):INDIRECT(ADDRESS(COUNTIF(Pset_1,"&lt;&gt;"),5,4,1,sheet_pset)),0))),"")</f>
        <v/>
      </c>
      <c r="B287" s="141" t="str">
        <f t="shared" ca="1" si="36"/>
        <v/>
      </c>
      <c r="C287" s="152" t="str">
        <f t="shared" ca="1" si="37"/>
        <v/>
      </c>
      <c r="D287" s="153" t="str">
        <f t="shared" ca="1" si="38"/>
        <v/>
      </c>
      <c r="E287" s="149" t="str">
        <f t="shared" ca="1" si="39"/>
        <v/>
      </c>
      <c r="F287" s="142" t="str">
        <f t="shared" ca="1" si="40"/>
        <v/>
      </c>
      <c r="G287" s="196" t="str">
        <f ca="1">IF(A287="","",IF(AND(L287&lt;&gt;"",L287&lt;&gt;0),L287,IF(E287&lt;&gt;"",IF(ISERROR(FIND("Type",F287,1)),I,T),IF(F287="","",IF(sim_data_type=yes,IFERROR(VLOOKUP(F287,F$6:G286,2,FALSE),"Text"),"Text")))))</f>
        <v/>
      </c>
      <c r="H287" s="195" t="str">
        <f t="shared" ca="1" si="41"/>
        <v/>
      </c>
      <c r="I287" s="162" t="str">
        <f t="shared" ca="1" si="44"/>
        <v/>
      </c>
      <c r="J287" s="167"/>
      <c r="K287" s="147"/>
      <c r="L287" s="148"/>
      <c r="M287" s="143"/>
      <c r="N287" s="144"/>
      <c r="O287" s="155" t="str">
        <f t="shared" ca="1" si="42"/>
        <v/>
      </c>
      <c r="P287" s="154" t="str">
        <f t="shared" ca="1" si="43"/>
        <v/>
      </c>
    </row>
    <row r="288" spans="1:16" x14ac:dyDescent="0.25">
      <c r="A288" s="141" t="str">
        <f ca="1">IFERROR(IF(OR(B286=B287,AND(B286=0,A287&lt;&gt;A286)),A287,IF(D287="","",A287+MATCH(Common,INDIRECT(ADDRESS(A287+1,5,4,1,sheet_pset)):INDIRECT(ADDRESS(COUNTIF(Pset_1,"&lt;&gt;"),5,4,1,sheet_pset)),0))),"")</f>
        <v/>
      </c>
      <c r="B288" s="141" t="str">
        <f t="shared" ca="1" si="36"/>
        <v/>
      </c>
      <c r="C288" s="152" t="str">
        <f t="shared" ca="1" si="37"/>
        <v/>
      </c>
      <c r="D288" s="153" t="str">
        <f t="shared" ca="1" si="38"/>
        <v/>
      </c>
      <c r="E288" s="149" t="str">
        <f t="shared" ca="1" si="39"/>
        <v/>
      </c>
      <c r="F288" s="142" t="str">
        <f t="shared" ca="1" si="40"/>
        <v/>
      </c>
      <c r="G288" s="196" t="str">
        <f ca="1">IF(A288="","",IF(AND(L288&lt;&gt;"",L288&lt;&gt;0),L288,IF(E288&lt;&gt;"",IF(ISERROR(FIND("Type",F288,1)),I,T),IF(F288="","",IF(sim_data_type=yes,IFERROR(VLOOKUP(F288,F$6:G287,2,FALSE),"Text"),"Text")))))</f>
        <v/>
      </c>
      <c r="H288" s="195" t="str">
        <f t="shared" ca="1" si="41"/>
        <v/>
      </c>
      <c r="I288" s="162" t="str">
        <f t="shared" ca="1" si="44"/>
        <v/>
      </c>
      <c r="J288" s="167"/>
      <c r="K288" s="147"/>
      <c r="L288" s="148"/>
      <c r="M288" s="143"/>
      <c r="N288" s="144"/>
      <c r="O288" s="155" t="str">
        <f t="shared" ca="1" si="42"/>
        <v/>
      </c>
      <c r="P288" s="154" t="str">
        <f t="shared" ca="1" si="43"/>
        <v/>
      </c>
    </row>
    <row r="289" spans="1:16" x14ac:dyDescent="0.25">
      <c r="A289" s="141" t="str">
        <f ca="1">IFERROR(IF(OR(B287=B288,AND(B287=0,A288&lt;&gt;A287)),A288,IF(D288="","",A288+MATCH(Common,INDIRECT(ADDRESS(A288+1,5,4,1,sheet_pset)):INDIRECT(ADDRESS(COUNTIF(Pset_1,"&lt;&gt;"),5,4,1,sheet_pset)),0))),"")</f>
        <v/>
      </c>
      <c r="B289" s="141" t="str">
        <f t="shared" ca="1" si="36"/>
        <v/>
      </c>
      <c r="C289" s="152" t="str">
        <f t="shared" ca="1" si="37"/>
        <v/>
      </c>
      <c r="D289" s="153" t="str">
        <f t="shared" ca="1" si="38"/>
        <v/>
      </c>
      <c r="E289" s="149" t="str">
        <f t="shared" ca="1" si="39"/>
        <v/>
      </c>
      <c r="F289" s="142" t="str">
        <f t="shared" ca="1" si="40"/>
        <v/>
      </c>
      <c r="G289" s="196" t="str">
        <f ca="1">IF(A289="","",IF(AND(L289&lt;&gt;"",L289&lt;&gt;0),L289,IF(E289&lt;&gt;"",IF(ISERROR(FIND("Type",F289,1)),I,T),IF(F289="","",IF(sim_data_type=yes,IFERROR(VLOOKUP(F289,F$6:G288,2,FALSE),"Text"),"Text")))))</f>
        <v/>
      </c>
      <c r="H289" s="195" t="str">
        <f t="shared" ca="1" si="41"/>
        <v/>
      </c>
      <c r="I289" s="162" t="str">
        <f t="shared" ca="1" si="44"/>
        <v/>
      </c>
      <c r="J289" s="167"/>
      <c r="K289" s="147"/>
      <c r="L289" s="148"/>
      <c r="M289" s="143"/>
      <c r="N289" s="144"/>
      <c r="O289" s="155" t="str">
        <f t="shared" ca="1" si="42"/>
        <v/>
      </c>
      <c r="P289" s="154" t="str">
        <f t="shared" ca="1" si="43"/>
        <v/>
      </c>
    </row>
    <row r="290" spans="1:16" x14ac:dyDescent="0.25">
      <c r="A290" s="141" t="str">
        <f ca="1">IFERROR(IF(OR(B288=B289,AND(B288=0,A289&lt;&gt;A288)),A289,IF(D289="","",A289+MATCH(Common,INDIRECT(ADDRESS(A289+1,5,4,1,sheet_pset)):INDIRECT(ADDRESS(COUNTIF(Pset_1,"&lt;&gt;"),5,4,1,sheet_pset)),0))),"")</f>
        <v/>
      </c>
      <c r="B290" s="141" t="str">
        <f t="shared" ca="1" si="36"/>
        <v/>
      </c>
      <c r="C290" s="152" t="str">
        <f t="shared" ca="1" si="37"/>
        <v/>
      </c>
      <c r="D290" s="153" t="str">
        <f t="shared" ca="1" si="38"/>
        <v/>
      </c>
      <c r="E290" s="149" t="str">
        <f t="shared" ca="1" si="39"/>
        <v/>
      </c>
      <c r="F290" s="142" t="str">
        <f t="shared" ca="1" si="40"/>
        <v/>
      </c>
      <c r="G290" s="196" t="str">
        <f ca="1">IF(A290="","",IF(AND(L290&lt;&gt;"",L290&lt;&gt;0),L290,IF(E290&lt;&gt;"",IF(ISERROR(FIND("Type",F290,1)),I,T),IF(F290="","",IF(sim_data_type=yes,IFERROR(VLOOKUP(F290,F$6:G289,2,FALSE),"Text"),"Text")))))</f>
        <v/>
      </c>
      <c r="H290" s="195" t="str">
        <f t="shared" ca="1" si="41"/>
        <v/>
      </c>
      <c r="I290" s="162" t="str">
        <f t="shared" ca="1" si="44"/>
        <v/>
      </c>
      <c r="J290" s="167"/>
      <c r="K290" s="147"/>
      <c r="L290" s="148"/>
      <c r="M290" s="143"/>
      <c r="N290" s="144"/>
      <c r="O290" s="155" t="str">
        <f t="shared" ca="1" si="42"/>
        <v/>
      </c>
      <c r="P290" s="154" t="str">
        <f t="shared" ca="1" si="43"/>
        <v/>
      </c>
    </row>
    <row r="291" spans="1:16" x14ac:dyDescent="0.25">
      <c r="A291" s="141" t="str">
        <f ca="1">IFERROR(IF(OR(B289=B290,AND(B289=0,A290&lt;&gt;A289)),A290,IF(D290="","",A290+MATCH(Common,INDIRECT(ADDRESS(A290+1,5,4,1,sheet_pset)):INDIRECT(ADDRESS(COUNTIF(Pset_1,"&lt;&gt;"),5,4,1,sheet_pset)),0))),"")</f>
        <v/>
      </c>
      <c r="B291" s="141" t="str">
        <f t="shared" ca="1" si="36"/>
        <v/>
      </c>
      <c r="C291" s="152" t="str">
        <f t="shared" ca="1" si="37"/>
        <v/>
      </c>
      <c r="D291" s="153" t="str">
        <f t="shared" ca="1" si="38"/>
        <v/>
      </c>
      <c r="E291" s="149" t="str">
        <f t="shared" ca="1" si="39"/>
        <v/>
      </c>
      <c r="F291" s="142" t="str">
        <f t="shared" ca="1" si="40"/>
        <v/>
      </c>
      <c r="G291" s="196" t="str">
        <f ca="1">IF(A291="","",IF(AND(L291&lt;&gt;"",L291&lt;&gt;0),L291,IF(E291&lt;&gt;"",IF(ISERROR(FIND("Type",F291,1)),I,T),IF(F291="","",IF(sim_data_type=yes,IFERROR(VLOOKUP(F291,F$6:G290,2,FALSE),"Text"),"Text")))))</f>
        <v/>
      </c>
      <c r="H291" s="195" t="str">
        <f t="shared" ca="1" si="41"/>
        <v/>
      </c>
      <c r="I291" s="162" t="str">
        <f t="shared" ca="1" si="44"/>
        <v/>
      </c>
      <c r="J291" s="167"/>
      <c r="K291" s="147"/>
      <c r="L291" s="148"/>
      <c r="M291" s="143"/>
      <c r="N291" s="144"/>
      <c r="O291" s="155" t="str">
        <f t="shared" ca="1" si="42"/>
        <v/>
      </c>
      <c r="P291" s="154" t="str">
        <f t="shared" ca="1" si="43"/>
        <v/>
      </c>
    </row>
    <row r="292" spans="1:16" x14ac:dyDescent="0.25">
      <c r="A292" s="141" t="str">
        <f ca="1">IFERROR(IF(OR(B290=B291,AND(B290=0,A291&lt;&gt;A290)),A291,IF(D291="","",A291+MATCH(Common,INDIRECT(ADDRESS(A291+1,5,4,1,sheet_pset)):INDIRECT(ADDRESS(COUNTIF(Pset_1,"&lt;&gt;"),5,4,1,sheet_pset)),0))),"")</f>
        <v/>
      </c>
      <c r="B292" s="141" t="str">
        <f t="shared" ca="1" si="36"/>
        <v/>
      </c>
      <c r="C292" s="152" t="str">
        <f t="shared" ca="1" si="37"/>
        <v/>
      </c>
      <c r="D292" s="153" t="str">
        <f t="shared" ca="1" si="38"/>
        <v/>
      </c>
      <c r="E292" s="149" t="str">
        <f t="shared" ca="1" si="39"/>
        <v/>
      </c>
      <c r="F292" s="142" t="str">
        <f t="shared" ca="1" si="40"/>
        <v/>
      </c>
      <c r="G292" s="196" t="str">
        <f ca="1">IF(A292="","",IF(AND(L292&lt;&gt;"",L292&lt;&gt;0),L292,IF(E292&lt;&gt;"",IF(ISERROR(FIND("Type",F292,1)),I,T),IF(F292="","",IF(sim_data_type=yes,IFERROR(VLOOKUP(F292,F$6:G291,2,FALSE),"Text"),"Text")))))</f>
        <v/>
      </c>
      <c r="H292" s="195" t="str">
        <f t="shared" ca="1" si="41"/>
        <v/>
      </c>
      <c r="I292" s="162" t="str">
        <f t="shared" ca="1" si="44"/>
        <v/>
      </c>
      <c r="J292" s="167"/>
      <c r="K292" s="147"/>
      <c r="L292" s="148"/>
      <c r="M292" s="143"/>
      <c r="N292" s="144"/>
      <c r="O292" s="155" t="str">
        <f t="shared" ca="1" si="42"/>
        <v/>
      </c>
      <c r="P292" s="154" t="str">
        <f t="shared" ca="1" si="43"/>
        <v/>
      </c>
    </row>
    <row r="293" spans="1:16" x14ac:dyDescent="0.25">
      <c r="A293" s="141" t="str">
        <f ca="1">IFERROR(IF(OR(B291=B292,AND(B291=0,A292&lt;&gt;A291)),A292,IF(D292="","",A292+MATCH(Common,INDIRECT(ADDRESS(A292+1,5,4,1,sheet_pset)):INDIRECT(ADDRESS(COUNTIF(Pset_1,"&lt;&gt;"),5,4,1,sheet_pset)),0))),"")</f>
        <v/>
      </c>
      <c r="B293" s="141" t="str">
        <f t="shared" ca="1" si="36"/>
        <v/>
      </c>
      <c r="C293" s="152" t="str">
        <f t="shared" ca="1" si="37"/>
        <v/>
      </c>
      <c r="D293" s="153" t="str">
        <f t="shared" ca="1" si="38"/>
        <v/>
      </c>
      <c r="E293" s="149" t="str">
        <f t="shared" ca="1" si="39"/>
        <v/>
      </c>
      <c r="F293" s="142" t="str">
        <f t="shared" ca="1" si="40"/>
        <v/>
      </c>
      <c r="G293" s="196" t="str">
        <f ca="1">IF(A293="","",IF(AND(L293&lt;&gt;"",L293&lt;&gt;0),L293,IF(E293&lt;&gt;"",IF(ISERROR(FIND("Type",F293,1)),I,T),IF(F293="","",IF(sim_data_type=yes,IFERROR(VLOOKUP(F293,F$6:G292,2,FALSE),"Text"),"Text")))))</f>
        <v/>
      </c>
      <c r="H293" s="195" t="str">
        <f t="shared" ca="1" si="41"/>
        <v/>
      </c>
      <c r="I293" s="162" t="str">
        <f t="shared" ca="1" si="44"/>
        <v/>
      </c>
      <c r="J293" s="167"/>
      <c r="K293" s="147"/>
      <c r="L293" s="148"/>
      <c r="M293" s="143"/>
      <c r="N293" s="144"/>
      <c r="O293" s="155" t="str">
        <f t="shared" ca="1" si="42"/>
        <v/>
      </c>
      <c r="P293" s="154" t="str">
        <f t="shared" ca="1" si="43"/>
        <v/>
      </c>
    </row>
    <row r="294" spans="1:16" x14ac:dyDescent="0.25">
      <c r="A294" s="141" t="str">
        <f ca="1">IFERROR(IF(OR(B292=B293,AND(B292=0,A293&lt;&gt;A292)),A293,IF(D293="","",A293+MATCH(Common,INDIRECT(ADDRESS(A293+1,5,4,1,sheet_pset)):INDIRECT(ADDRESS(COUNTIF(Pset_1,"&lt;&gt;"),5,4,1,sheet_pset)),0))),"")</f>
        <v/>
      </c>
      <c r="B294" s="141" t="str">
        <f t="shared" ca="1" si="36"/>
        <v/>
      </c>
      <c r="C294" s="152" t="str">
        <f t="shared" ca="1" si="37"/>
        <v/>
      </c>
      <c r="D294" s="153" t="str">
        <f t="shared" ca="1" si="38"/>
        <v/>
      </c>
      <c r="E294" s="149" t="str">
        <f t="shared" ca="1" si="39"/>
        <v/>
      </c>
      <c r="F294" s="142" t="str">
        <f t="shared" ca="1" si="40"/>
        <v/>
      </c>
      <c r="G294" s="196" t="str">
        <f ca="1">IF(A294="","",IF(AND(L294&lt;&gt;"",L294&lt;&gt;0),L294,IF(E294&lt;&gt;"",IF(ISERROR(FIND("Type",F294,1)),I,T),IF(F294="","",IF(sim_data_type=yes,IFERROR(VLOOKUP(F294,F$6:G293,2,FALSE),"Text"),"Text")))))</f>
        <v/>
      </c>
      <c r="H294" s="195" t="str">
        <f t="shared" ca="1" si="41"/>
        <v/>
      </c>
      <c r="I294" s="162" t="str">
        <f t="shared" ca="1" si="44"/>
        <v/>
      </c>
      <c r="J294" s="167"/>
      <c r="K294" s="147"/>
      <c r="L294" s="148"/>
      <c r="M294" s="143"/>
      <c r="N294" s="144"/>
      <c r="O294" s="155" t="str">
        <f t="shared" ca="1" si="42"/>
        <v/>
      </c>
      <c r="P294" s="154" t="str">
        <f t="shared" ca="1" si="43"/>
        <v/>
      </c>
    </row>
    <row r="295" spans="1:16" x14ac:dyDescent="0.25">
      <c r="A295" s="141" t="str">
        <f ca="1">IFERROR(IF(OR(B293=B294,AND(B293=0,A294&lt;&gt;A293)),A294,IF(D294="","",A294+MATCH(Common,INDIRECT(ADDRESS(A294+1,5,4,1,sheet_pset)):INDIRECT(ADDRESS(COUNTIF(Pset_1,"&lt;&gt;"),5,4,1,sheet_pset)),0))),"")</f>
        <v/>
      </c>
      <c r="B295" s="141" t="str">
        <f t="shared" ca="1" si="36"/>
        <v/>
      </c>
      <c r="C295" s="152" t="str">
        <f t="shared" ca="1" si="37"/>
        <v/>
      </c>
      <c r="D295" s="153" t="str">
        <f t="shared" ca="1" si="38"/>
        <v/>
      </c>
      <c r="E295" s="149" t="str">
        <f t="shared" ca="1" si="39"/>
        <v/>
      </c>
      <c r="F295" s="142" t="str">
        <f t="shared" ca="1" si="40"/>
        <v/>
      </c>
      <c r="G295" s="196" t="str">
        <f ca="1">IF(A295="","",IF(AND(L295&lt;&gt;"",L295&lt;&gt;0),L295,IF(E295&lt;&gt;"",IF(ISERROR(FIND("Type",F295,1)),I,T),IF(F295="","",IF(sim_data_type=yes,IFERROR(VLOOKUP(F295,F$6:G294,2,FALSE),"Text"),"Text")))))</f>
        <v/>
      </c>
      <c r="H295" s="195" t="str">
        <f t="shared" ca="1" si="41"/>
        <v/>
      </c>
      <c r="I295" s="162" t="str">
        <f t="shared" ca="1" si="44"/>
        <v/>
      </c>
      <c r="J295" s="167"/>
      <c r="K295" s="147"/>
      <c r="L295" s="148"/>
      <c r="M295" s="143"/>
      <c r="N295" s="144"/>
      <c r="O295" s="155" t="str">
        <f t="shared" ca="1" si="42"/>
        <v/>
      </c>
      <c r="P295" s="154" t="str">
        <f t="shared" ca="1" si="43"/>
        <v/>
      </c>
    </row>
    <row r="296" spans="1:16" x14ac:dyDescent="0.25">
      <c r="A296" s="141" t="str">
        <f ca="1">IFERROR(IF(OR(B294=B295,AND(B294=0,A295&lt;&gt;A294)),A295,IF(D295="","",A295+MATCH(Common,INDIRECT(ADDRESS(A295+1,5,4,1,sheet_pset)):INDIRECT(ADDRESS(COUNTIF(Pset_1,"&lt;&gt;"),5,4,1,sheet_pset)),0))),"")</f>
        <v/>
      </c>
      <c r="B296" s="141" t="str">
        <f t="shared" ca="1" si="36"/>
        <v/>
      </c>
      <c r="C296" s="152" t="str">
        <f t="shared" ca="1" si="37"/>
        <v/>
      </c>
      <c r="D296" s="153" t="str">
        <f t="shared" ca="1" si="38"/>
        <v/>
      </c>
      <c r="E296" s="149" t="str">
        <f t="shared" ca="1" si="39"/>
        <v/>
      </c>
      <c r="F296" s="142" t="str">
        <f t="shared" ca="1" si="40"/>
        <v/>
      </c>
      <c r="G296" s="196" t="str">
        <f ca="1">IF(A296="","",IF(AND(L296&lt;&gt;"",L296&lt;&gt;0),L296,IF(E296&lt;&gt;"",IF(ISERROR(FIND("Type",F296,1)),I,T),IF(F296="","",IF(sim_data_type=yes,IFERROR(VLOOKUP(F296,F$6:G295,2,FALSE),"Text"),"Text")))))</f>
        <v/>
      </c>
      <c r="H296" s="195" t="str">
        <f t="shared" ca="1" si="41"/>
        <v/>
      </c>
      <c r="I296" s="162" t="str">
        <f t="shared" ca="1" si="44"/>
        <v/>
      </c>
      <c r="J296" s="167"/>
      <c r="K296" s="147"/>
      <c r="L296" s="148"/>
      <c r="M296" s="143"/>
      <c r="N296" s="144"/>
      <c r="O296" s="155" t="str">
        <f t="shared" ca="1" si="42"/>
        <v/>
      </c>
      <c r="P296" s="154" t="str">
        <f t="shared" ca="1" si="43"/>
        <v/>
      </c>
    </row>
    <row r="297" spans="1:16" x14ac:dyDescent="0.25">
      <c r="A297" s="141" t="str">
        <f ca="1">IFERROR(IF(OR(B295=B296,AND(B295=0,A296&lt;&gt;A295)),A296,IF(D296="","",A296+MATCH(Common,INDIRECT(ADDRESS(A296+1,5,4,1,sheet_pset)):INDIRECT(ADDRESS(COUNTIF(Pset_1,"&lt;&gt;"),5,4,1,sheet_pset)),0))),"")</f>
        <v/>
      </c>
      <c r="B297" s="141" t="str">
        <f t="shared" ca="1" si="36"/>
        <v/>
      </c>
      <c r="C297" s="152" t="str">
        <f t="shared" ca="1" si="37"/>
        <v/>
      </c>
      <c r="D297" s="153" t="str">
        <f t="shared" ca="1" si="38"/>
        <v/>
      </c>
      <c r="E297" s="149" t="str">
        <f t="shared" ca="1" si="39"/>
        <v/>
      </c>
      <c r="F297" s="142" t="str">
        <f t="shared" ca="1" si="40"/>
        <v/>
      </c>
      <c r="G297" s="196" t="str">
        <f ca="1">IF(A297="","",IF(AND(L297&lt;&gt;"",L297&lt;&gt;0),L297,IF(E297&lt;&gt;"",IF(ISERROR(FIND("Type",F297,1)),I,T),IF(F297="","",IF(sim_data_type=yes,IFERROR(VLOOKUP(F297,F$6:G296,2,FALSE),"Text"),"Text")))))</f>
        <v/>
      </c>
      <c r="H297" s="195" t="str">
        <f t="shared" ca="1" si="41"/>
        <v/>
      </c>
      <c r="I297" s="162" t="str">
        <f t="shared" ca="1" si="44"/>
        <v/>
      </c>
      <c r="J297" s="167"/>
      <c r="K297" s="147"/>
      <c r="L297" s="148"/>
      <c r="M297" s="143"/>
      <c r="N297" s="144"/>
      <c r="O297" s="155" t="str">
        <f t="shared" ca="1" si="42"/>
        <v/>
      </c>
      <c r="P297" s="154" t="str">
        <f t="shared" ca="1" si="43"/>
        <v/>
      </c>
    </row>
    <row r="298" spans="1:16" x14ac:dyDescent="0.25">
      <c r="A298" s="141" t="str">
        <f ca="1">IFERROR(IF(OR(B296=B297,AND(B296=0,A297&lt;&gt;A296)),A297,IF(D297="","",A297+MATCH(Common,INDIRECT(ADDRESS(A297+1,5,4,1,sheet_pset)):INDIRECT(ADDRESS(COUNTIF(Pset_1,"&lt;&gt;"),5,4,1,sheet_pset)),0))),"")</f>
        <v/>
      </c>
      <c r="B298" s="141" t="str">
        <f t="shared" ca="1" si="36"/>
        <v/>
      </c>
      <c r="C298" s="152" t="str">
        <f t="shared" ca="1" si="37"/>
        <v/>
      </c>
      <c r="D298" s="153" t="str">
        <f t="shared" ca="1" si="38"/>
        <v/>
      </c>
      <c r="E298" s="149" t="str">
        <f t="shared" ca="1" si="39"/>
        <v/>
      </c>
      <c r="F298" s="142" t="str">
        <f t="shared" ca="1" si="40"/>
        <v/>
      </c>
      <c r="G298" s="196" t="str">
        <f ca="1">IF(A298="","",IF(AND(L298&lt;&gt;"",L298&lt;&gt;0),L298,IF(E298&lt;&gt;"",IF(ISERROR(FIND("Type",F298,1)),I,T),IF(F298="","",IF(sim_data_type=yes,IFERROR(VLOOKUP(F298,F$6:G297,2,FALSE),"Text"),"Text")))))</f>
        <v/>
      </c>
      <c r="H298" s="195" t="str">
        <f t="shared" ca="1" si="41"/>
        <v/>
      </c>
      <c r="I298" s="162" t="str">
        <f t="shared" ca="1" si="44"/>
        <v/>
      </c>
      <c r="J298" s="167"/>
      <c r="K298" s="147"/>
      <c r="L298" s="148"/>
      <c r="M298" s="143"/>
      <c r="N298" s="144"/>
      <c r="O298" s="155" t="str">
        <f t="shared" ca="1" si="42"/>
        <v/>
      </c>
      <c r="P298" s="154" t="str">
        <f t="shared" ca="1" si="43"/>
        <v/>
      </c>
    </row>
    <row r="299" spans="1:16" x14ac:dyDescent="0.25">
      <c r="A299" s="141" t="str">
        <f ca="1">IFERROR(IF(OR(B297=B298,AND(B297=0,A298&lt;&gt;A297)),A298,IF(D298="","",A298+MATCH(Common,INDIRECT(ADDRESS(A298+1,5,4,1,sheet_pset)):INDIRECT(ADDRESS(COUNTIF(Pset_1,"&lt;&gt;"),5,4,1,sheet_pset)),0))),"")</f>
        <v/>
      </c>
      <c r="B299" s="141" t="str">
        <f t="shared" ca="1" si="36"/>
        <v/>
      </c>
      <c r="C299" s="152" t="str">
        <f t="shared" ca="1" si="37"/>
        <v/>
      </c>
      <c r="D299" s="153" t="str">
        <f t="shared" ca="1" si="38"/>
        <v/>
      </c>
      <c r="E299" s="149" t="str">
        <f t="shared" ca="1" si="39"/>
        <v/>
      </c>
      <c r="F299" s="142" t="str">
        <f t="shared" ca="1" si="40"/>
        <v/>
      </c>
      <c r="G299" s="196" t="str">
        <f ca="1">IF(A299="","",IF(AND(L299&lt;&gt;"",L299&lt;&gt;0),L299,IF(E299&lt;&gt;"",IF(ISERROR(FIND("Type",F299,1)),I,T),IF(F299="","",IF(sim_data_type=yes,IFERROR(VLOOKUP(F299,F$6:G298,2,FALSE),"Text"),"Text")))))</f>
        <v/>
      </c>
      <c r="H299" s="195" t="str">
        <f t="shared" ca="1" si="41"/>
        <v/>
      </c>
      <c r="I299" s="162" t="str">
        <f t="shared" ca="1" si="44"/>
        <v/>
      </c>
      <c r="J299" s="167"/>
      <c r="K299" s="147"/>
      <c r="L299" s="148"/>
      <c r="M299" s="143"/>
      <c r="N299" s="144"/>
      <c r="O299" s="155" t="str">
        <f t="shared" ca="1" si="42"/>
        <v/>
      </c>
      <c r="P299" s="154" t="str">
        <f t="shared" ca="1" si="43"/>
        <v/>
      </c>
    </row>
    <row r="300" spans="1:16" x14ac:dyDescent="0.25">
      <c r="A300" s="141" t="str">
        <f ca="1">IFERROR(IF(OR(B298=B299,AND(B298=0,A299&lt;&gt;A298)),A299,IF(D299="","",A299+MATCH(Common,INDIRECT(ADDRESS(A299+1,5,4,1,sheet_pset)):INDIRECT(ADDRESS(COUNTIF(Pset_1,"&lt;&gt;"),5,4,1,sheet_pset)),0))),"")</f>
        <v/>
      </c>
      <c r="B300" s="141" t="str">
        <f t="shared" ca="1" si="36"/>
        <v/>
      </c>
      <c r="C300" s="152" t="str">
        <f t="shared" ca="1" si="37"/>
        <v/>
      </c>
      <c r="D300" s="153" t="str">
        <f t="shared" ca="1" si="38"/>
        <v/>
      </c>
      <c r="E300" s="149" t="str">
        <f t="shared" ca="1" si="39"/>
        <v/>
      </c>
      <c r="F300" s="142" t="str">
        <f t="shared" ca="1" si="40"/>
        <v/>
      </c>
      <c r="G300" s="196" t="str">
        <f ca="1">IF(A300="","",IF(AND(L300&lt;&gt;"",L300&lt;&gt;0),L300,IF(E300&lt;&gt;"",IF(ISERROR(FIND("Type",F300,1)),I,T),IF(F300="","",IF(sim_data_type=yes,IFERROR(VLOOKUP(F300,F$6:G299,2,FALSE),"Text"),"Text")))))</f>
        <v/>
      </c>
      <c r="H300" s="195" t="str">
        <f t="shared" ca="1" si="41"/>
        <v/>
      </c>
      <c r="I300" s="162" t="str">
        <f t="shared" ca="1" si="44"/>
        <v/>
      </c>
      <c r="J300" s="167"/>
      <c r="K300" s="147"/>
      <c r="L300" s="148"/>
      <c r="M300" s="143"/>
      <c r="N300" s="144"/>
      <c r="O300" s="155" t="str">
        <f t="shared" ca="1" si="42"/>
        <v/>
      </c>
      <c r="P300" s="154" t="str">
        <f t="shared" ca="1" si="43"/>
        <v/>
      </c>
    </row>
    <row r="301" spans="1:16" x14ac:dyDescent="0.25">
      <c r="A301" s="141" t="str">
        <f ca="1">IFERROR(IF(OR(B299=B300,AND(B299=0,A300&lt;&gt;A299)),A300,IF(D300="","",A300+MATCH(Common,INDIRECT(ADDRESS(A300+1,5,4,1,sheet_pset)):INDIRECT(ADDRESS(COUNTIF(Pset_1,"&lt;&gt;"),5,4,1,sheet_pset)),0))),"")</f>
        <v/>
      </c>
      <c r="B301" s="141" t="str">
        <f t="shared" ca="1" si="36"/>
        <v/>
      </c>
      <c r="C301" s="152" t="str">
        <f t="shared" ca="1" si="37"/>
        <v/>
      </c>
      <c r="D301" s="153" t="str">
        <f t="shared" ca="1" si="38"/>
        <v/>
      </c>
      <c r="E301" s="149" t="str">
        <f t="shared" ca="1" si="39"/>
        <v/>
      </c>
      <c r="F301" s="142" t="str">
        <f t="shared" ca="1" si="40"/>
        <v/>
      </c>
      <c r="G301" s="196" t="str">
        <f ca="1">IF(A301="","",IF(AND(L301&lt;&gt;"",L301&lt;&gt;0),L301,IF(E301&lt;&gt;"",IF(ISERROR(FIND("Type",F301,1)),I,T),IF(F301="","",IF(sim_data_type=yes,IFERROR(VLOOKUP(F301,F$6:G300,2,FALSE),"Text"),"Text")))))</f>
        <v/>
      </c>
      <c r="H301" s="195" t="str">
        <f t="shared" ca="1" si="41"/>
        <v/>
      </c>
      <c r="I301" s="162" t="str">
        <f t="shared" ca="1" si="44"/>
        <v/>
      </c>
      <c r="J301" s="167"/>
      <c r="K301" s="147"/>
      <c r="L301" s="148"/>
      <c r="M301" s="143"/>
      <c r="N301" s="144"/>
      <c r="O301" s="155" t="str">
        <f t="shared" ca="1" si="42"/>
        <v/>
      </c>
      <c r="P301" s="154" t="str">
        <f t="shared" ca="1" si="43"/>
        <v/>
      </c>
    </row>
    <row r="302" spans="1:16" x14ac:dyDescent="0.25">
      <c r="A302" s="141" t="str">
        <f ca="1">IFERROR(IF(OR(B300=B301,AND(B300=0,A301&lt;&gt;A300)),A301,IF(D301="","",A301+MATCH(Common,INDIRECT(ADDRESS(A301+1,5,4,1,sheet_pset)):INDIRECT(ADDRESS(COUNTIF(Pset_1,"&lt;&gt;"),5,4,1,sheet_pset)),0))),"")</f>
        <v/>
      </c>
      <c r="B302" s="141" t="str">
        <f t="shared" ca="1" si="36"/>
        <v/>
      </c>
      <c r="C302" s="152" t="str">
        <f t="shared" ca="1" si="37"/>
        <v/>
      </c>
      <c r="D302" s="153" t="str">
        <f t="shared" ca="1" si="38"/>
        <v/>
      </c>
      <c r="E302" s="149" t="str">
        <f t="shared" ca="1" si="39"/>
        <v/>
      </c>
      <c r="F302" s="142" t="str">
        <f t="shared" ca="1" si="40"/>
        <v/>
      </c>
      <c r="G302" s="196" t="str">
        <f ca="1">IF(A302="","",IF(AND(L302&lt;&gt;"",L302&lt;&gt;0),L302,IF(E302&lt;&gt;"",IF(ISERROR(FIND("Type",F302,1)),I,T),IF(F302="","",IF(sim_data_type=yes,IFERROR(VLOOKUP(F302,F$6:G301,2,FALSE),"Text"),"Text")))))</f>
        <v/>
      </c>
      <c r="H302" s="195" t="str">
        <f t="shared" ca="1" si="41"/>
        <v/>
      </c>
      <c r="I302" s="162" t="str">
        <f t="shared" ca="1" si="44"/>
        <v/>
      </c>
      <c r="J302" s="167"/>
      <c r="K302" s="147"/>
      <c r="L302" s="148"/>
      <c r="M302" s="143"/>
      <c r="N302" s="144"/>
      <c r="O302" s="155" t="str">
        <f t="shared" ca="1" si="42"/>
        <v/>
      </c>
      <c r="P302" s="154" t="str">
        <f t="shared" ca="1" si="43"/>
        <v/>
      </c>
    </row>
    <row r="303" spans="1:16" x14ac:dyDescent="0.25">
      <c r="A303" s="141" t="str">
        <f ca="1">IFERROR(IF(OR(B301=B302,AND(B301=0,A302&lt;&gt;A301)),A302,IF(D302="","",A302+MATCH(Common,INDIRECT(ADDRESS(A302+1,5,4,1,sheet_pset)):INDIRECT(ADDRESS(COUNTIF(Pset_1,"&lt;&gt;"),5,4,1,sheet_pset)),0))),"")</f>
        <v/>
      </c>
      <c r="B303" s="141" t="str">
        <f t="shared" ca="1" si="36"/>
        <v/>
      </c>
      <c r="C303" s="152" t="str">
        <f t="shared" ca="1" si="37"/>
        <v/>
      </c>
      <c r="D303" s="153" t="str">
        <f t="shared" ca="1" si="38"/>
        <v/>
      </c>
      <c r="E303" s="149" t="str">
        <f t="shared" ca="1" si="39"/>
        <v/>
      </c>
      <c r="F303" s="142" t="str">
        <f t="shared" ca="1" si="40"/>
        <v/>
      </c>
      <c r="G303" s="196" t="str">
        <f ca="1">IF(A303="","",IF(AND(L303&lt;&gt;"",L303&lt;&gt;0),L303,IF(E303&lt;&gt;"",IF(ISERROR(FIND("Type",F303,1)),I,T),IF(F303="","",IF(sim_data_type=yes,IFERROR(VLOOKUP(F303,F$6:G302,2,FALSE),"Text"),"Text")))))</f>
        <v/>
      </c>
      <c r="H303" s="195" t="str">
        <f t="shared" ca="1" si="41"/>
        <v/>
      </c>
      <c r="I303" s="162" t="str">
        <f t="shared" ca="1" si="44"/>
        <v/>
      </c>
      <c r="J303" s="167"/>
      <c r="K303" s="147"/>
      <c r="L303" s="148"/>
      <c r="M303" s="143"/>
      <c r="N303" s="144"/>
      <c r="O303" s="155" t="str">
        <f t="shared" ca="1" si="42"/>
        <v/>
      </c>
      <c r="P303" s="154" t="str">
        <f t="shared" ca="1" si="43"/>
        <v/>
      </c>
    </row>
    <row r="304" spans="1:16" x14ac:dyDescent="0.25">
      <c r="A304" s="141" t="str">
        <f ca="1">IFERROR(IF(OR(B302=B303,AND(B302=0,A303&lt;&gt;A302)),A303,IF(D303="","",A303+MATCH(Common,INDIRECT(ADDRESS(A303+1,5,4,1,sheet_pset)):INDIRECT(ADDRESS(COUNTIF(Pset_1,"&lt;&gt;"),5,4,1,sheet_pset)),0))),"")</f>
        <v/>
      </c>
      <c r="B304" s="141" t="str">
        <f t="shared" ca="1" si="36"/>
        <v/>
      </c>
      <c r="C304" s="152" t="str">
        <f t="shared" ca="1" si="37"/>
        <v/>
      </c>
      <c r="D304" s="153" t="str">
        <f t="shared" ca="1" si="38"/>
        <v/>
      </c>
      <c r="E304" s="149" t="str">
        <f t="shared" ca="1" si="39"/>
        <v/>
      </c>
      <c r="F304" s="142" t="str">
        <f t="shared" ca="1" si="40"/>
        <v/>
      </c>
      <c r="G304" s="196" t="str">
        <f ca="1">IF(A304="","",IF(AND(L304&lt;&gt;"",L304&lt;&gt;0),L304,IF(E304&lt;&gt;"",IF(ISERROR(FIND("Type",F304,1)),I,T),IF(F304="","",IF(sim_data_type=yes,IFERROR(VLOOKUP(F304,F$6:G303,2,FALSE),"Text"),"Text")))))</f>
        <v/>
      </c>
      <c r="H304" s="195" t="str">
        <f t="shared" ca="1" si="41"/>
        <v/>
      </c>
      <c r="I304" s="162" t="str">
        <f t="shared" ca="1" si="44"/>
        <v/>
      </c>
      <c r="J304" s="167"/>
      <c r="K304" s="147"/>
      <c r="L304" s="148"/>
      <c r="M304" s="143"/>
      <c r="N304" s="144"/>
      <c r="O304" s="155" t="str">
        <f t="shared" ca="1" si="42"/>
        <v/>
      </c>
      <c r="P304" s="154" t="str">
        <f t="shared" ca="1" si="43"/>
        <v/>
      </c>
    </row>
    <row r="305" spans="1:16" x14ac:dyDescent="0.25">
      <c r="A305" s="141" t="str">
        <f ca="1">IFERROR(IF(OR(B303=B304,AND(B303=0,A304&lt;&gt;A303)),A304,IF(D304="","",A304+MATCH(Common,INDIRECT(ADDRESS(A304+1,5,4,1,sheet_pset)):INDIRECT(ADDRESS(COUNTIF(Pset_1,"&lt;&gt;"),5,4,1,sheet_pset)),0))),"")</f>
        <v/>
      </c>
      <c r="B305" s="141" t="str">
        <f t="shared" ca="1" si="36"/>
        <v/>
      </c>
      <c r="C305" s="152" t="str">
        <f t="shared" ca="1" si="37"/>
        <v/>
      </c>
      <c r="D305" s="153" t="str">
        <f t="shared" ca="1" si="38"/>
        <v/>
      </c>
      <c r="E305" s="149" t="str">
        <f t="shared" ca="1" si="39"/>
        <v/>
      </c>
      <c r="F305" s="142" t="str">
        <f t="shared" ca="1" si="40"/>
        <v/>
      </c>
      <c r="G305" s="196" t="str">
        <f ca="1">IF(A305="","",IF(AND(L305&lt;&gt;"",L305&lt;&gt;0),L305,IF(E305&lt;&gt;"",IF(ISERROR(FIND("Type",F305,1)),I,T),IF(F305="","",IF(sim_data_type=yes,IFERROR(VLOOKUP(F305,F$6:G304,2,FALSE),"Text"),"Text")))))</f>
        <v/>
      </c>
      <c r="H305" s="195" t="str">
        <f t="shared" ca="1" si="41"/>
        <v/>
      </c>
      <c r="I305" s="162" t="str">
        <f t="shared" ca="1" si="44"/>
        <v/>
      </c>
      <c r="J305" s="167"/>
      <c r="K305" s="147"/>
      <c r="L305" s="148"/>
      <c r="M305" s="143"/>
      <c r="N305" s="144"/>
      <c r="O305" s="155" t="str">
        <f t="shared" ca="1" si="42"/>
        <v/>
      </c>
      <c r="P305" s="154" t="str">
        <f t="shared" ca="1" si="43"/>
        <v/>
      </c>
    </row>
    <row r="306" spans="1:16" x14ac:dyDescent="0.25">
      <c r="A306" s="141" t="str">
        <f ca="1">IFERROR(IF(OR(B304=B305,AND(B304=0,A305&lt;&gt;A304)),A305,IF(D305="","",A305+MATCH(Common,INDIRECT(ADDRESS(A305+1,5,4,1,sheet_pset)):INDIRECT(ADDRESS(COUNTIF(Pset_1,"&lt;&gt;"),5,4,1,sheet_pset)),0))),"")</f>
        <v/>
      </c>
      <c r="B306" s="141" t="str">
        <f t="shared" ca="1" si="36"/>
        <v/>
      </c>
      <c r="C306" s="152" t="str">
        <f t="shared" ca="1" si="37"/>
        <v/>
      </c>
      <c r="D306" s="153" t="str">
        <f t="shared" ca="1" si="38"/>
        <v/>
      </c>
      <c r="E306" s="149" t="str">
        <f t="shared" ca="1" si="39"/>
        <v/>
      </c>
      <c r="F306" s="142" t="str">
        <f t="shared" ca="1" si="40"/>
        <v/>
      </c>
      <c r="G306" s="196" t="str">
        <f ca="1">IF(A306="","",IF(AND(L306&lt;&gt;"",L306&lt;&gt;0),L306,IF(E306&lt;&gt;"",IF(ISERROR(FIND("Type",F306,1)),I,T),IF(F306="","",IF(sim_data_type=yes,IFERROR(VLOOKUP(F306,F$6:G305,2,FALSE),"Text"),"Text")))))</f>
        <v/>
      </c>
      <c r="H306" s="195" t="str">
        <f t="shared" ca="1" si="41"/>
        <v/>
      </c>
      <c r="I306" s="162" t="str">
        <f t="shared" ca="1" si="44"/>
        <v/>
      </c>
      <c r="J306" s="167"/>
      <c r="K306" s="147"/>
      <c r="L306" s="148"/>
      <c r="M306" s="143"/>
      <c r="N306" s="144"/>
      <c r="O306" s="155" t="str">
        <f t="shared" ca="1" si="42"/>
        <v/>
      </c>
      <c r="P306" s="154" t="str">
        <f t="shared" ca="1" si="43"/>
        <v/>
      </c>
    </row>
    <row r="307" spans="1:16" x14ac:dyDescent="0.25">
      <c r="A307" s="141" t="str">
        <f ca="1">IFERROR(IF(OR(B305=B306,AND(B305=0,A306&lt;&gt;A305)),A306,IF(D306="","",A306+MATCH(Common,INDIRECT(ADDRESS(A306+1,5,4,1,sheet_pset)):INDIRECT(ADDRESS(COUNTIF(Pset_1,"&lt;&gt;"),5,4,1,sheet_pset)),0))),"")</f>
        <v/>
      </c>
      <c r="B307" s="141" t="str">
        <f t="shared" ca="1" si="36"/>
        <v/>
      </c>
      <c r="C307" s="152" t="str">
        <f t="shared" ca="1" si="37"/>
        <v/>
      </c>
      <c r="D307" s="153" t="str">
        <f t="shared" ca="1" si="38"/>
        <v/>
      </c>
      <c r="E307" s="149" t="str">
        <f t="shared" ca="1" si="39"/>
        <v/>
      </c>
      <c r="F307" s="142" t="str">
        <f t="shared" ca="1" si="40"/>
        <v/>
      </c>
      <c r="G307" s="196" t="str">
        <f ca="1">IF(A307="","",IF(AND(L307&lt;&gt;"",L307&lt;&gt;0),L307,IF(E307&lt;&gt;"",IF(ISERROR(FIND("Type",F307,1)),I,T),IF(F307="","",IF(sim_data_type=yes,IFERROR(VLOOKUP(F307,F$6:G306,2,FALSE),"Text"),"Text")))))</f>
        <v/>
      </c>
      <c r="H307" s="195" t="str">
        <f t="shared" ca="1" si="41"/>
        <v/>
      </c>
      <c r="I307" s="162" t="str">
        <f t="shared" ca="1" si="44"/>
        <v/>
      </c>
      <c r="J307" s="167"/>
      <c r="K307" s="147"/>
      <c r="L307" s="148"/>
      <c r="M307" s="143"/>
      <c r="N307" s="144"/>
      <c r="O307" s="155" t="str">
        <f t="shared" ca="1" si="42"/>
        <v/>
      </c>
      <c r="P307" s="154" t="str">
        <f t="shared" ca="1" si="43"/>
        <v/>
      </c>
    </row>
    <row r="308" spans="1:16" x14ac:dyDescent="0.25">
      <c r="A308" s="141" t="str">
        <f ca="1">IFERROR(IF(OR(B306=B307,AND(B306=0,A307&lt;&gt;A306)),A307,IF(D307="","",A307+MATCH(Common,INDIRECT(ADDRESS(A307+1,5,4,1,sheet_pset)):INDIRECT(ADDRESS(COUNTIF(Pset_1,"&lt;&gt;"),5,4,1,sheet_pset)),0))),"")</f>
        <v/>
      </c>
      <c r="B308" s="141" t="str">
        <f t="shared" ca="1" si="36"/>
        <v/>
      </c>
      <c r="C308" s="152" t="str">
        <f t="shared" ca="1" si="37"/>
        <v/>
      </c>
      <c r="D308" s="153" t="str">
        <f t="shared" ca="1" si="38"/>
        <v/>
      </c>
      <c r="E308" s="149" t="str">
        <f t="shared" ca="1" si="39"/>
        <v/>
      </c>
      <c r="F308" s="142" t="str">
        <f t="shared" ca="1" si="40"/>
        <v/>
      </c>
      <c r="G308" s="196" t="str">
        <f ca="1">IF(A308="","",IF(AND(L308&lt;&gt;"",L308&lt;&gt;0),L308,IF(E308&lt;&gt;"",IF(ISERROR(FIND("Type",F308,1)),I,T),IF(F308="","",IF(sim_data_type=yes,IFERROR(VLOOKUP(F308,F$6:G307,2,FALSE),"Text"),"Text")))))</f>
        <v/>
      </c>
      <c r="H308" s="195" t="str">
        <f t="shared" ca="1" si="41"/>
        <v/>
      </c>
      <c r="I308" s="162" t="str">
        <f t="shared" ca="1" si="44"/>
        <v/>
      </c>
      <c r="J308" s="167"/>
      <c r="K308" s="147"/>
      <c r="L308" s="148"/>
      <c r="M308" s="143"/>
      <c r="N308" s="144"/>
      <c r="O308" s="155" t="str">
        <f t="shared" ca="1" si="42"/>
        <v/>
      </c>
      <c r="P308" s="154" t="str">
        <f t="shared" ca="1" si="43"/>
        <v/>
      </c>
    </row>
    <row r="309" spans="1:16" x14ac:dyDescent="0.25">
      <c r="A309" s="141" t="str">
        <f ca="1">IFERROR(IF(OR(B307=B308,AND(B307=0,A308&lt;&gt;A307)),A308,IF(D308="","",A308+MATCH(Common,INDIRECT(ADDRESS(A308+1,5,4,1,sheet_pset)):INDIRECT(ADDRESS(COUNTIF(Pset_1,"&lt;&gt;"),5,4,1,sheet_pset)),0))),"")</f>
        <v/>
      </c>
      <c r="B309" s="141" t="str">
        <f t="shared" ca="1" si="36"/>
        <v/>
      </c>
      <c r="C309" s="152" t="str">
        <f t="shared" ca="1" si="37"/>
        <v/>
      </c>
      <c r="D309" s="153" t="str">
        <f t="shared" ca="1" si="38"/>
        <v/>
      </c>
      <c r="E309" s="149" t="str">
        <f t="shared" ca="1" si="39"/>
        <v/>
      </c>
      <c r="F309" s="142" t="str">
        <f t="shared" ca="1" si="40"/>
        <v/>
      </c>
      <c r="G309" s="196" t="str">
        <f ca="1">IF(A309="","",IF(AND(L309&lt;&gt;"",L309&lt;&gt;0),L309,IF(E309&lt;&gt;"",IF(ISERROR(FIND("Type",F309,1)),I,T),IF(F309="","",IF(sim_data_type=yes,IFERROR(VLOOKUP(F309,F$6:G308,2,FALSE),"Text"),"Text")))))</f>
        <v/>
      </c>
      <c r="H309" s="195" t="str">
        <f t="shared" ca="1" si="41"/>
        <v/>
      </c>
      <c r="I309" s="162" t="str">
        <f t="shared" ca="1" si="44"/>
        <v/>
      </c>
      <c r="J309" s="167"/>
      <c r="K309" s="147"/>
      <c r="L309" s="148"/>
      <c r="M309" s="143"/>
      <c r="N309" s="144"/>
      <c r="O309" s="155" t="str">
        <f t="shared" ca="1" si="42"/>
        <v/>
      </c>
      <c r="P309" s="154" t="str">
        <f t="shared" ca="1" si="43"/>
        <v/>
      </c>
    </row>
    <row r="310" spans="1:16" x14ac:dyDescent="0.25">
      <c r="A310" s="141" t="str">
        <f ca="1">IFERROR(IF(OR(B308=B309,AND(B308=0,A309&lt;&gt;A308)),A309,IF(D309="","",A309+MATCH(Common,INDIRECT(ADDRESS(A309+1,5,4,1,sheet_pset)):INDIRECT(ADDRESS(COUNTIF(Pset_1,"&lt;&gt;"),5,4,1,sheet_pset)),0))),"")</f>
        <v/>
      </c>
      <c r="B310" s="141" t="str">
        <f t="shared" ca="1" si="36"/>
        <v/>
      </c>
      <c r="C310" s="152" t="str">
        <f t="shared" ca="1" si="37"/>
        <v/>
      </c>
      <c r="D310" s="153" t="str">
        <f t="shared" ca="1" si="38"/>
        <v/>
      </c>
      <c r="E310" s="149" t="str">
        <f t="shared" ca="1" si="39"/>
        <v/>
      </c>
      <c r="F310" s="142" t="str">
        <f t="shared" ca="1" si="40"/>
        <v/>
      </c>
      <c r="G310" s="196" t="str">
        <f ca="1">IF(A310="","",IF(AND(L310&lt;&gt;"",L310&lt;&gt;0),L310,IF(E310&lt;&gt;"",IF(ISERROR(FIND("Type",F310,1)),I,T),IF(F310="","",IF(sim_data_type=yes,IFERROR(VLOOKUP(F310,F$6:G309,2,FALSE),"Text"),"Text")))))</f>
        <v/>
      </c>
      <c r="H310" s="195" t="str">
        <f t="shared" ca="1" si="41"/>
        <v/>
      </c>
      <c r="I310" s="162" t="str">
        <f t="shared" ca="1" si="44"/>
        <v/>
      </c>
      <c r="J310" s="167"/>
      <c r="K310" s="147"/>
      <c r="L310" s="148"/>
      <c r="M310" s="143"/>
      <c r="N310" s="144"/>
      <c r="O310" s="155" t="str">
        <f t="shared" ca="1" si="42"/>
        <v/>
      </c>
      <c r="P310" s="154" t="str">
        <f t="shared" ca="1" si="43"/>
        <v/>
      </c>
    </row>
    <row r="311" spans="1:16" x14ac:dyDescent="0.25">
      <c r="A311" s="141" t="str">
        <f ca="1">IFERROR(IF(OR(B309=B310,AND(B309=0,A310&lt;&gt;A309)),A310,IF(D310="","",A310+MATCH(Common,INDIRECT(ADDRESS(A310+1,5,4,1,sheet_pset)):INDIRECT(ADDRESS(COUNTIF(Pset_1,"&lt;&gt;"),5,4,1,sheet_pset)),0))),"")</f>
        <v/>
      </c>
      <c r="B311" s="141" t="str">
        <f t="shared" ca="1" si="36"/>
        <v/>
      </c>
      <c r="C311" s="152" t="str">
        <f t="shared" ca="1" si="37"/>
        <v/>
      </c>
      <c r="D311" s="153" t="str">
        <f t="shared" ca="1" si="38"/>
        <v/>
      </c>
      <c r="E311" s="149" t="str">
        <f t="shared" ca="1" si="39"/>
        <v/>
      </c>
      <c r="F311" s="142" t="str">
        <f t="shared" ca="1" si="40"/>
        <v/>
      </c>
      <c r="G311" s="196" t="str">
        <f ca="1">IF(A311="","",IF(AND(L311&lt;&gt;"",L311&lt;&gt;0),L311,IF(E311&lt;&gt;"",IF(ISERROR(FIND("Type",F311,1)),I,T),IF(F311="","",IF(sim_data_type=yes,IFERROR(VLOOKUP(F311,F$6:G310,2,FALSE),"Text"),"Text")))))</f>
        <v/>
      </c>
      <c r="H311" s="195" t="str">
        <f t="shared" ca="1" si="41"/>
        <v/>
      </c>
      <c r="I311" s="162" t="str">
        <f t="shared" ca="1" si="44"/>
        <v/>
      </c>
      <c r="J311" s="167"/>
      <c r="K311" s="147"/>
      <c r="L311" s="148"/>
      <c r="M311" s="143"/>
      <c r="N311" s="144"/>
      <c r="O311" s="155" t="str">
        <f t="shared" ca="1" si="42"/>
        <v/>
      </c>
      <c r="P311" s="154" t="str">
        <f t="shared" ca="1" si="43"/>
        <v/>
      </c>
    </row>
    <row r="312" spans="1:16" x14ac:dyDescent="0.25">
      <c r="A312" s="141" t="str">
        <f ca="1">IFERROR(IF(OR(B310=B311,AND(B310=0,A311&lt;&gt;A310)),A311,IF(D311="","",A311+MATCH(Common,INDIRECT(ADDRESS(A311+1,5,4,1,sheet_pset)):INDIRECT(ADDRESS(COUNTIF(Pset_1,"&lt;&gt;"),5,4,1,sheet_pset)),0))),"")</f>
        <v/>
      </c>
      <c r="B312" s="141" t="str">
        <f t="shared" ca="1" si="36"/>
        <v/>
      </c>
      <c r="C312" s="152" t="str">
        <f t="shared" ca="1" si="37"/>
        <v/>
      </c>
      <c r="D312" s="153" t="str">
        <f t="shared" ca="1" si="38"/>
        <v/>
      </c>
      <c r="E312" s="149" t="str">
        <f t="shared" ca="1" si="39"/>
        <v/>
      </c>
      <c r="F312" s="142" t="str">
        <f t="shared" ca="1" si="40"/>
        <v/>
      </c>
      <c r="G312" s="196" t="str">
        <f ca="1">IF(A312="","",IF(AND(L312&lt;&gt;"",L312&lt;&gt;0),L312,IF(E312&lt;&gt;"",IF(ISERROR(FIND("Type",F312,1)),I,T),IF(F312="","",IF(sim_data_type=yes,IFERROR(VLOOKUP(F312,F$6:G311,2,FALSE),"Text"),"Text")))))</f>
        <v/>
      </c>
      <c r="H312" s="195" t="str">
        <f t="shared" ca="1" si="41"/>
        <v/>
      </c>
      <c r="I312" s="162" t="str">
        <f t="shared" ca="1" si="44"/>
        <v/>
      </c>
      <c r="J312" s="167"/>
      <c r="K312" s="147"/>
      <c r="L312" s="148"/>
      <c r="M312" s="143"/>
      <c r="N312" s="144"/>
      <c r="O312" s="155" t="str">
        <f t="shared" ca="1" si="42"/>
        <v/>
      </c>
      <c r="P312" s="154" t="str">
        <f t="shared" ca="1" si="43"/>
        <v/>
      </c>
    </row>
    <row r="313" spans="1:16" x14ac:dyDescent="0.25">
      <c r="A313" s="141" t="str">
        <f ca="1">IFERROR(IF(OR(B311=B312,AND(B311=0,A312&lt;&gt;A311)),A312,IF(D312="","",A312+MATCH(Common,INDIRECT(ADDRESS(A312+1,5,4,1,sheet_pset)):INDIRECT(ADDRESS(COUNTIF(Pset_1,"&lt;&gt;"),5,4,1,sheet_pset)),0))),"")</f>
        <v/>
      </c>
      <c r="B313" s="141" t="str">
        <f t="shared" ca="1" si="36"/>
        <v/>
      </c>
      <c r="C313" s="152" t="str">
        <f t="shared" ca="1" si="37"/>
        <v/>
      </c>
      <c r="D313" s="153" t="str">
        <f t="shared" ca="1" si="38"/>
        <v/>
      </c>
      <c r="E313" s="149" t="str">
        <f t="shared" ca="1" si="39"/>
        <v/>
      </c>
      <c r="F313" s="142" t="str">
        <f t="shared" ca="1" si="40"/>
        <v/>
      </c>
      <c r="G313" s="196" t="str">
        <f ca="1">IF(A313="","",IF(AND(L313&lt;&gt;"",L313&lt;&gt;0),L313,IF(E313&lt;&gt;"",IF(ISERROR(FIND("Type",F313,1)),I,T),IF(F313="","",IF(sim_data_type=yes,IFERROR(VLOOKUP(F313,F$6:G312,2,FALSE),"Text"),"Text")))))</f>
        <v/>
      </c>
      <c r="H313" s="195" t="str">
        <f t="shared" ca="1" si="41"/>
        <v/>
      </c>
      <c r="I313" s="162" t="str">
        <f t="shared" ca="1" si="44"/>
        <v/>
      </c>
      <c r="J313" s="167"/>
      <c r="K313" s="147"/>
      <c r="L313" s="148"/>
      <c r="M313" s="143"/>
      <c r="N313" s="144"/>
      <c r="O313" s="155" t="str">
        <f t="shared" ca="1" si="42"/>
        <v/>
      </c>
      <c r="P313" s="154" t="str">
        <f t="shared" ca="1" si="43"/>
        <v/>
      </c>
    </row>
    <row r="314" spans="1:16" x14ac:dyDescent="0.25">
      <c r="A314" s="141" t="str">
        <f ca="1">IFERROR(IF(OR(B312=B313,AND(B312=0,A313&lt;&gt;A312)),A313,IF(D313="","",A313+MATCH(Common,INDIRECT(ADDRESS(A313+1,5,4,1,sheet_pset)):INDIRECT(ADDRESS(COUNTIF(Pset_1,"&lt;&gt;"),5,4,1,sheet_pset)),0))),"")</f>
        <v/>
      </c>
      <c r="B314" s="141" t="str">
        <f t="shared" ca="1" si="36"/>
        <v/>
      </c>
      <c r="C314" s="152" t="str">
        <f t="shared" ca="1" si="37"/>
        <v/>
      </c>
      <c r="D314" s="153" t="str">
        <f t="shared" ca="1" si="38"/>
        <v/>
      </c>
      <c r="E314" s="149" t="str">
        <f t="shared" ca="1" si="39"/>
        <v/>
      </c>
      <c r="F314" s="142" t="str">
        <f t="shared" ca="1" si="40"/>
        <v/>
      </c>
      <c r="G314" s="196" t="str">
        <f ca="1">IF(A314="","",IF(AND(L314&lt;&gt;"",L314&lt;&gt;0),L314,IF(E314&lt;&gt;"",IF(ISERROR(FIND("Type",F314,1)),I,T),IF(F314="","",IF(sim_data_type=yes,IFERROR(VLOOKUP(F314,F$6:G313,2,FALSE),"Text"),"Text")))))</f>
        <v/>
      </c>
      <c r="H314" s="195" t="str">
        <f t="shared" ca="1" si="41"/>
        <v/>
      </c>
      <c r="I314" s="162" t="str">
        <f t="shared" ca="1" si="44"/>
        <v/>
      </c>
      <c r="J314" s="167"/>
      <c r="K314" s="147"/>
      <c r="L314" s="148"/>
      <c r="M314" s="143"/>
      <c r="N314" s="144"/>
      <c r="O314" s="155" t="str">
        <f t="shared" ca="1" si="42"/>
        <v/>
      </c>
      <c r="P314" s="154" t="str">
        <f t="shared" ca="1" si="43"/>
        <v/>
      </c>
    </row>
    <row r="315" spans="1:16" x14ac:dyDescent="0.25">
      <c r="A315" s="141" t="str">
        <f ca="1">IFERROR(IF(OR(B313=B314,AND(B313=0,A314&lt;&gt;A313)),A314,IF(D314="","",A314+MATCH(Common,INDIRECT(ADDRESS(A314+1,5,4,1,sheet_pset)):INDIRECT(ADDRESS(COUNTIF(Pset_1,"&lt;&gt;"),5,4,1,sheet_pset)),0))),"")</f>
        <v/>
      </c>
      <c r="B315" s="141" t="str">
        <f t="shared" ca="1" si="36"/>
        <v/>
      </c>
      <c r="C315" s="152" t="str">
        <f t="shared" ca="1" si="37"/>
        <v/>
      </c>
      <c r="D315" s="153" t="str">
        <f t="shared" ca="1" si="38"/>
        <v/>
      </c>
      <c r="E315" s="149" t="str">
        <f t="shared" ca="1" si="39"/>
        <v/>
      </c>
      <c r="F315" s="142" t="str">
        <f t="shared" ca="1" si="40"/>
        <v/>
      </c>
      <c r="G315" s="196" t="str">
        <f ca="1">IF(A315="","",IF(AND(L315&lt;&gt;"",L315&lt;&gt;0),L315,IF(E315&lt;&gt;"",IF(ISERROR(FIND("Type",F315,1)),I,T),IF(F315="","",IF(sim_data_type=yes,IFERROR(VLOOKUP(F315,F$6:G314,2,FALSE),"Text"),"Text")))))</f>
        <v/>
      </c>
      <c r="H315" s="195" t="str">
        <f t="shared" ca="1" si="41"/>
        <v/>
      </c>
      <c r="I315" s="162" t="str">
        <f t="shared" ca="1" si="44"/>
        <v/>
      </c>
      <c r="J315" s="167"/>
      <c r="K315" s="147"/>
      <c r="L315" s="148"/>
      <c r="M315" s="143"/>
      <c r="N315" s="144"/>
      <c r="O315" s="155" t="str">
        <f t="shared" ca="1" si="42"/>
        <v/>
      </c>
      <c r="P315" s="154" t="str">
        <f t="shared" ca="1" si="43"/>
        <v/>
      </c>
    </row>
    <row r="316" spans="1:16" x14ac:dyDescent="0.25">
      <c r="A316" s="141" t="str">
        <f ca="1">IFERROR(IF(OR(B314=B315,AND(B314=0,A315&lt;&gt;A314)),A315,IF(D315="","",A315+MATCH(Common,INDIRECT(ADDRESS(A315+1,5,4,1,sheet_pset)):INDIRECT(ADDRESS(COUNTIF(Pset_1,"&lt;&gt;"),5,4,1,sheet_pset)),0))),"")</f>
        <v/>
      </c>
      <c r="B316" s="141" t="str">
        <f t="shared" ca="1" si="36"/>
        <v/>
      </c>
      <c r="C316" s="152" t="str">
        <f t="shared" ca="1" si="37"/>
        <v/>
      </c>
      <c r="D316" s="153" t="str">
        <f t="shared" ca="1" si="38"/>
        <v/>
      </c>
      <c r="E316" s="149" t="str">
        <f t="shared" ca="1" si="39"/>
        <v/>
      </c>
      <c r="F316" s="142" t="str">
        <f t="shared" ca="1" si="40"/>
        <v/>
      </c>
      <c r="G316" s="196" t="str">
        <f ca="1">IF(A316="","",IF(AND(L316&lt;&gt;"",L316&lt;&gt;0),L316,IF(E316&lt;&gt;"",IF(ISERROR(FIND("Type",F316,1)),I,T),IF(F316="","",IF(sim_data_type=yes,IFERROR(VLOOKUP(F316,F$6:G315,2,FALSE),"Text"),"Text")))))</f>
        <v/>
      </c>
      <c r="H316" s="195" t="str">
        <f t="shared" ca="1" si="41"/>
        <v/>
      </c>
      <c r="I316" s="162" t="str">
        <f t="shared" ca="1" si="44"/>
        <v/>
      </c>
      <c r="J316" s="167"/>
      <c r="K316" s="147"/>
      <c r="L316" s="148"/>
      <c r="M316" s="143"/>
      <c r="N316" s="144"/>
      <c r="O316" s="155" t="str">
        <f t="shared" ca="1" si="42"/>
        <v/>
      </c>
      <c r="P316" s="154" t="str">
        <f t="shared" ca="1" si="43"/>
        <v/>
      </c>
    </row>
    <row r="317" spans="1:16" x14ac:dyDescent="0.25">
      <c r="A317" s="141" t="str">
        <f ca="1">IFERROR(IF(OR(B315=B316,AND(B315=0,A316&lt;&gt;A315)),A316,IF(D316="","",A316+MATCH(Common,INDIRECT(ADDRESS(A316+1,5,4,1,sheet_pset)):INDIRECT(ADDRESS(COUNTIF(Pset_1,"&lt;&gt;"),5,4,1,sheet_pset)),0))),"")</f>
        <v/>
      </c>
      <c r="B317" s="141" t="str">
        <f t="shared" ca="1" si="36"/>
        <v/>
      </c>
      <c r="C317" s="152" t="str">
        <f t="shared" ca="1" si="37"/>
        <v/>
      </c>
      <c r="D317" s="153" t="str">
        <f t="shared" ca="1" si="38"/>
        <v/>
      </c>
      <c r="E317" s="149" t="str">
        <f t="shared" ca="1" si="39"/>
        <v/>
      </c>
      <c r="F317" s="142" t="str">
        <f t="shared" ca="1" si="40"/>
        <v/>
      </c>
      <c r="G317" s="196" t="str">
        <f ca="1">IF(A317="","",IF(AND(L317&lt;&gt;"",L317&lt;&gt;0),L317,IF(E317&lt;&gt;"",IF(ISERROR(FIND("Type",F317,1)),I,T),IF(F317="","",IF(sim_data_type=yes,IFERROR(VLOOKUP(F317,F$6:G316,2,FALSE),"Text"),"Text")))))</f>
        <v/>
      </c>
      <c r="H317" s="195" t="str">
        <f t="shared" ca="1" si="41"/>
        <v/>
      </c>
      <c r="I317" s="162" t="str">
        <f t="shared" ca="1" si="44"/>
        <v/>
      </c>
      <c r="J317" s="167"/>
      <c r="K317" s="147"/>
      <c r="L317" s="148"/>
      <c r="M317" s="143"/>
      <c r="N317" s="144"/>
      <c r="O317" s="155" t="str">
        <f t="shared" ca="1" si="42"/>
        <v/>
      </c>
      <c r="P317" s="154" t="str">
        <f t="shared" ca="1" si="43"/>
        <v/>
      </c>
    </row>
    <row r="318" spans="1:16" x14ac:dyDescent="0.25">
      <c r="A318" s="141" t="str">
        <f ca="1">IFERROR(IF(OR(B316=B317,AND(B316=0,A317&lt;&gt;A316)),A317,IF(D317="","",A317+MATCH(Common,INDIRECT(ADDRESS(A317+1,5,4,1,sheet_pset)):INDIRECT(ADDRESS(COUNTIF(Pset_1,"&lt;&gt;"),5,4,1,sheet_pset)),0))),"")</f>
        <v/>
      </c>
      <c r="B318" s="141" t="str">
        <f t="shared" ca="1" si="36"/>
        <v/>
      </c>
      <c r="C318" s="152" t="str">
        <f t="shared" ca="1" si="37"/>
        <v/>
      </c>
      <c r="D318" s="153" t="str">
        <f t="shared" ca="1" si="38"/>
        <v/>
      </c>
      <c r="E318" s="149" t="str">
        <f t="shared" ca="1" si="39"/>
        <v/>
      </c>
      <c r="F318" s="142" t="str">
        <f t="shared" ca="1" si="40"/>
        <v/>
      </c>
      <c r="G318" s="196" t="str">
        <f ca="1">IF(A318="","",IF(AND(L318&lt;&gt;"",L318&lt;&gt;0),L318,IF(E318&lt;&gt;"",IF(ISERROR(FIND("Type",F318,1)),I,T),IF(F318="","",IF(sim_data_type=yes,IFERROR(VLOOKUP(F318,F$6:G317,2,FALSE),"Text"),"Text")))))</f>
        <v/>
      </c>
      <c r="H318" s="195" t="str">
        <f t="shared" ca="1" si="41"/>
        <v/>
      </c>
      <c r="I318" s="162" t="str">
        <f t="shared" ca="1" si="44"/>
        <v/>
      </c>
      <c r="J318" s="167"/>
      <c r="K318" s="147"/>
      <c r="L318" s="148"/>
      <c r="M318" s="143"/>
      <c r="N318" s="144"/>
      <c r="O318" s="155" t="str">
        <f t="shared" ca="1" si="42"/>
        <v/>
      </c>
      <c r="P318" s="154" t="str">
        <f t="shared" ca="1" si="43"/>
        <v/>
      </c>
    </row>
    <row r="319" spans="1:16" x14ac:dyDescent="0.25">
      <c r="A319" s="141" t="str">
        <f ca="1">IFERROR(IF(OR(B317=B318,AND(B317=0,A318&lt;&gt;A317)),A318,IF(D318="","",A318+MATCH(Common,INDIRECT(ADDRESS(A318+1,5,4,1,sheet_pset)):INDIRECT(ADDRESS(COUNTIF(Pset_1,"&lt;&gt;"),5,4,1,sheet_pset)),0))),"")</f>
        <v/>
      </c>
      <c r="B319" s="141" t="str">
        <f t="shared" ca="1" si="36"/>
        <v/>
      </c>
      <c r="C319" s="152" t="str">
        <f t="shared" ca="1" si="37"/>
        <v/>
      </c>
      <c r="D319" s="153" t="str">
        <f t="shared" ca="1" si="38"/>
        <v/>
      </c>
      <c r="E319" s="149" t="str">
        <f t="shared" ca="1" si="39"/>
        <v/>
      </c>
      <c r="F319" s="142" t="str">
        <f t="shared" ca="1" si="40"/>
        <v/>
      </c>
      <c r="G319" s="196" t="str">
        <f ca="1">IF(A319="","",IF(AND(L319&lt;&gt;"",L319&lt;&gt;0),L319,IF(E319&lt;&gt;"",IF(ISERROR(FIND("Type",F319,1)),I,T),IF(F319="","",IF(sim_data_type=yes,IFERROR(VLOOKUP(F319,F$6:G318,2,FALSE),"Text"),"Text")))))</f>
        <v/>
      </c>
      <c r="H319" s="195" t="str">
        <f t="shared" ca="1" si="41"/>
        <v/>
      </c>
      <c r="I319" s="162" t="str">
        <f t="shared" ca="1" si="44"/>
        <v/>
      </c>
      <c r="J319" s="167"/>
      <c r="K319" s="147"/>
      <c r="L319" s="148"/>
      <c r="M319" s="143"/>
      <c r="N319" s="144"/>
      <c r="O319" s="155" t="str">
        <f t="shared" ca="1" si="42"/>
        <v/>
      </c>
      <c r="P319" s="154" t="str">
        <f t="shared" ca="1" si="43"/>
        <v/>
      </c>
    </row>
    <row r="320" spans="1:16" x14ac:dyDescent="0.25">
      <c r="A320" s="141" t="str">
        <f ca="1">IFERROR(IF(OR(B318=B319,AND(B318=0,A319&lt;&gt;A318)),A319,IF(D319="","",A319+MATCH(Common,INDIRECT(ADDRESS(A319+1,5,4,1,sheet_pset)):INDIRECT(ADDRESS(COUNTIF(Pset_1,"&lt;&gt;"),5,4,1,sheet_pset)),0))),"")</f>
        <v/>
      </c>
      <c r="B320" s="141" t="str">
        <f t="shared" ca="1" si="36"/>
        <v/>
      </c>
      <c r="C320" s="152" t="str">
        <f t="shared" ca="1" si="37"/>
        <v/>
      </c>
      <c r="D320" s="153" t="str">
        <f t="shared" ca="1" si="38"/>
        <v/>
      </c>
      <c r="E320" s="149" t="str">
        <f t="shared" ca="1" si="39"/>
        <v/>
      </c>
      <c r="F320" s="142" t="str">
        <f t="shared" ca="1" si="40"/>
        <v/>
      </c>
      <c r="G320" s="196" t="str">
        <f ca="1">IF(A320="","",IF(AND(L320&lt;&gt;"",L320&lt;&gt;0),L320,IF(E320&lt;&gt;"",IF(ISERROR(FIND("Type",F320,1)),I,T),IF(F320="","",IF(sim_data_type=yes,IFERROR(VLOOKUP(F320,F$6:G319,2,FALSE),"Text"),"Text")))))</f>
        <v/>
      </c>
      <c r="H320" s="195" t="str">
        <f t="shared" ca="1" si="41"/>
        <v/>
      </c>
      <c r="I320" s="162" t="str">
        <f t="shared" ca="1" si="44"/>
        <v/>
      </c>
      <c r="J320" s="167"/>
      <c r="K320" s="147"/>
      <c r="L320" s="148"/>
      <c r="M320" s="143"/>
      <c r="N320" s="144"/>
      <c r="O320" s="155" t="str">
        <f t="shared" ca="1" si="42"/>
        <v/>
      </c>
      <c r="P320" s="154" t="str">
        <f t="shared" ca="1" si="43"/>
        <v/>
      </c>
    </row>
    <row r="321" spans="1:16" x14ac:dyDescent="0.25">
      <c r="A321" s="141" t="str">
        <f ca="1">IFERROR(IF(OR(B319=B320,AND(B319=0,A320&lt;&gt;A319)),A320,IF(D320="","",A320+MATCH(Common,INDIRECT(ADDRESS(A320+1,5,4,1,sheet_pset)):INDIRECT(ADDRESS(COUNTIF(Pset_1,"&lt;&gt;"),5,4,1,sheet_pset)),0))),"")</f>
        <v/>
      </c>
      <c r="B321" s="141" t="str">
        <f t="shared" ca="1" si="36"/>
        <v/>
      </c>
      <c r="C321" s="152" t="str">
        <f t="shared" ca="1" si="37"/>
        <v/>
      </c>
      <c r="D321" s="153" t="str">
        <f t="shared" ca="1" si="38"/>
        <v/>
      </c>
      <c r="E321" s="149" t="str">
        <f t="shared" ca="1" si="39"/>
        <v/>
      </c>
      <c r="F321" s="142" t="str">
        <f t="shared" ca="1" si="40"/>
        <v/>
      </c>
      <c r="G321" s="196" t="str">
        <f ca="1">IF(A321="","",IF(AND(L321&lt;&gt;"",L321&lt;&gt;0),L321,IF(E321&lt;&gt;"",IF(ISERROR(FIND("Type",F321,1)),I,T),IF(F321="","",IF(sim_data_type=yes,IFERROR(VLOOKUP(F321,F$6:G320,2,FALSE),"Text"),"Text")))))</f>
        <v/>
      </c>
      <c r="H321" s="195" t="str">
        <f t="shared" ca="1" si="41"/>
        <v/>
      </c>
      <c r="I321" s="162" t="str">
        <f t="shared" ca="1" si="44"/>
        <v/>
      </c>
      <c r="J321" s="167"/>
      <c r="K321" s="147"/>
      <c r="L321" s="148"/>
      <c r="M321" s="143"/>
      <c r="N321" s="144"/>
      <c r="O321" s="155" t="str">
        <f t="shared" ca="1" si="42"/>
        <v/>
      </c>
      <c r="P321" s="154" t="str">
        <f t="shared" ca="1" si="43"/>
        <v/>
      </c>
    </row>
    <row r="322" spans="1:16" x14ac:dyDescent="0.25">
      <c r="A322" s="141" t="str">
        <f ca="1">IFERROR(IF(OR(B320=B321,AND(B320=0,A321&lt;&gt;A320)),A321,IF(D321="","",A321+MATCH(Common,INDIRECT(ADDRESS(A321+1,5,4,1,sheet_pset)):INDIRECT(ADDRESS(COUNTIF(Pset_1,"&lt;&gt;"),5,4,1,sheet_pset)),0))),"")</f>
        <v/>
      </c>
      <c r="B322" s="141" t="str">
        <f t="shared" ca="1" si="36"/>
        <v/>
      </c>
      <c r="C322" s="152" t="str">
        <f t="shared" ca="1" si="37"/>
        <v/>
      </c>
      <c r="D322" s="153" t="str">
        <f t="shared" ca="1" si="38"/>
        <v/>
      </c>
      <c r="E322" s="149" t="str">
        <f t="shared" ca="1" si="39"/>
        <v/>
      </c>
      <c r="F322" s="142" t="str">
        <f t="shared" ca="1" si="40"/>
        <v/>
      </c>
      <c r="G322" s="196" t="str">
        <f ca="1">IF(A322="","",IF(AND(L322&lt;&gt;"",L322&lt;&gt;0),L322,IF(E322&lt;&gt;"",IF(ISERROR(FIND("Type",F322,1)),I,T),IF(F322="","",IF(sim_data_type=yes,IFERROR(VLOOKUP(F322,F$6:G321,2,FALSE),"Text"),"Text")))))</f>
        <v/>
      </c>
      <c r="H322" s="195" t="str">
        <f t="shared" ca="1" si="41"/>
        <v/>
      </c>
      <c r="I322" s="162" t="str">
        <f t="shared" ca="1" si="44"/>
        <v/>
      </c>
      <c r="J322" s="167"/>
      <c r="K322" s="147"/>
      <c r="L322" s="148"/>
      <c r="M322" s="143"/>
      <c r="N322" s="144"/>
      <c r="O322" s="155" t="str">
        <f t="shared" ca="1" si="42"/>
        <v/>
      </c>
      <c r="P322" s="154" t="str">
        <f t="shared" ca="1" si="43"/>
        <v/>
      </c>
    </row>
    <row r="323" spans="1:16" x14ac:dyDescent="0.25">
      <c r="A323" s="141" t="str">
        <f ca="1">IFERROR(IF(OR(B321=B322,AND(B321=0,A322&lt;&gt;A321)),A322,IF(D322="","",A322+MATCH(Common,INDIRECT(ADDRESS(A322+1,5,4,1,sheet_pset)):INDIRECT(ADDRESS(COUNTIF(Pset_1,"&lt;&gt;"),5,4,1,sheet_pset)),0))),"")</f>
        <v/>
      </c>
      <c r="B323" s="141" t="str">
        <f t="shared" ca="1" si="36"/>
        <v/>
      </c>
      <c r="C323" s="152" t="str">
        <f t="shared" ca="1" si="37"/>
        <v/>
      </c>
      <c r="D323" s="153" t="str">
        <f t="shared" ca="1" si="38"/>
        <v/>
      </c>
      <c r="E323" s="149" t="str">
        <f t="shared" ca="1" si="39"/>
        <v/>
      </c>
      <c r="F323" s="142" t="str">
        <f t="shared" ca="1" si="40"/>
        <v/>
      </c>
      <c r="G323" s="196" t="str">
        <f ca="1">IF(A323="","",IF(AND(L323&lt;&gt;"",L323&lt;&gt;0),L323,IF(E323&lt;&gt;"",IF(ISERROR(FIND("Type",F323,1)),I,T),IF(F323="","",IF(sim_data_type=yes,IFERROR(VLOOKUP(F323,F$6:G322,2,FALSE),"Text"),"Text")))))</f>
        <v/>
      </c>
      <c r="H323" s="195" t="str">
        <f t="shared" ca="1" si="41"/>
        <v/>
      </c>
      <c r="I323" s="162" t="str">
        <f t="shared" ca="1" si="44"/>
        <v/>
      </c>
      <c r="J323" s="167"/>
      <c r="K323" s="147"/>
      <c r="L323" s="148"/>
      <c r="M323" s="143"/>
      <c r="N323" s="144"/>
      <c r="O323" s="155" t="str">
        <f t="shared" ca="1" si="42"/>
        <v/>
      </c>
      <c r="P323" s="154" t="str">
        <f t="shared" ca="1" si="43"/>
        <v/>
      </c>
    </row>
    <row r="324" spans="1:16" x14ac:dyDescent="0.25">
      <c r="A324" s="141" t="str">
        <f ca="1">IFERROR(IF(OR(B322=B323,AND(B322=0,A323&lt;&gt;A322)),A323,IF(D323="","",A323+MATCH(Common,INDIRECT(ADDRESS(A323+1,5,4,1,sheet_pset)):INDIRECT(ADDRESS(COUNTIF(Pset_1,"&lt;&gt;"),5,4,1,sheet_pset)),0))),"")</f>
        <v/>
      </c>
      <c r="B324" s="141" t="str">
        <f t="shared" ca="1" si="36"/>
        <v/>
      </c>
      <c r="C324" s="152" t="str">
        <f t="shared" ca="1" si="37"/>
        <v/>
      </c>
      <c r="D324" s="153" t="str">
        <f t="shared" ca="1" si="38"/>
        <v/>
      </c>
      <c r="E324" s="149" t="str">
        <f t="shared" ca="1" si="39"/>
        <v/>
      </c>
      <c r="F324" s="142" t="str">
        <f t="shared" ca="1" si="40"/>
        <v/>
      </c>
      <c r="G324" s="196" t="str">
        <f ca="1">IF(A324="","",IF(AND(L324&lt;&gt;"",L324&lt;&gt;0),L324,IF(E324&lt;&gt;"",IF(ISERROR(FIND("Type",F324,1)),I,T),IF(F324="","",IF(sim_data_type=yes,IFERROR(VLOOKUP(F324,F$6:G323,2,FALSE),"Text"),"Text")))))</f>
        <v/>
      </c>
      <c r="H324" s="195" t="str">
        <f t="shared" ca="1" si="41"/>
        <v/>
      </c>
      <c r="I324" s="162" t="str">
        <f t="shared" ca="1" si="44"/>
        <v/>
      </c>
      <c r="J324" s="167"/>
      <c r="K324" s="147"/>
      <c r="L324" s="148"/>
      <c r="M324" s="143"/>
      <c r="N324" s="144"/>
      <c r="O324" s="155" t="str">
        <f t="shared" ca="1" si="42"/>
        <v/>
      </c>
      <c r="P324" s="154" t="str">
        <f t="shared" ca="1" si="43"/>
        <v/>
      </c>
    </row>
    <row r="325" spans="1:16" x14ac:dyDescent="0.25">
      <c r="A325" s="141" t="str">
        <f ca="1">IFERROR(IF(OR(B323=B324,AND(B323=0,A324&lt;&gt;A323)),A324,IF(D324="","",A324+MATCH(Common,INDIRECT(ADDRESS(A324+1,5,4,1,sheet_pset)):INDIRECT(ADDRESS(COUNTIF(Pset_1,"&lt;&gt;"),5,4,1,sheet_pset)),0))),"")</f>
        <v/>
      </c>
      <c r="B325" s="141" t="str">
        <f t="shared" ca="1" si="36"/>
        <v/>
      </c>
      <c r="C325" s="152" t="str">
        <f t="shared" ca="1" si="37"/>
        <v/>
      </c>
      <c r="D325" s="153" t="str">
        <f t="shared" ca="1" si="38"/>
        <v/>
      </c>
      <c r="E325" s="149" t="str">
        <f t="shared" ca="1" si="39"/>
        <v/>
      </c>
      <c r="F325" s="142" t="str">
        <f t="shared" ca="1" si="40"/>
        <v/>
      </c>
      <c r="G325" s="196" t="str">
        <f ca="1">IF(A325="","",IF(AND(L325&lt;&gt;"",L325&lt;&gt;0),L325,IF(E325&lt;&gt;"",IF(ISERROR(FIND("Type",F325,1)),I,T),IF(F325="","",IF(sim_data_type=yes,IFERROR(VLOOKUP(F325,F$6:G324,2,FALSE),"Text"),"Text")))))</f>
        <v/>
      </c>
      <c r="H325" s="195" t="str">
        <f t="shared" ca="1" si="41"/>
        <v/>
      </c>
      <c r="I325" s="162" t="str">
        <f t="shared" ca="1" si="44"/>
        <v/>
      </c>
      <c r="J325" s="167"/>
      <c r="K325" s="147"/>
      <c r="L325" s="148"/>
      <c r="M325" s="143"/>
      <c r="N325" s="144"/>
      <c r="O325" s="155" t="str">
        <f t="shared" ca="1" si="42"/>
        <v/>
      </c>
      <c r="P325" s="154" t="str">
        <f t="shared" ca="1" si="43"/>
        <v/>
      </c>
    </row>
    <row r="326" spans="1:16" x14ac:dyDescent="0.25">
      <c r="A326" s="141" t="str">
        <f ca="1">IFERROR(IF(OR(B324=B325,AND(B324=0,A325&lt;&gt;A324)),A325,IF(D325="","",A325+MATCH(Common,INDIRECT(ADDRESS(A325+1,5,4,1,sheet_pset)):INDIRECT(ADDRESS(COUNTIF(Pset_1,"&lt;&gt;"),5,4,1,sheet_pset)),0))),"")</f>
        <v/>
      </c>
      <c r="B326" s="141" t="str">
        <f t="shared" ca="1" si="36"/>
        <v/>
      </c>
      <c r="C326" s="152" t="str">
        <f t="shared" ca="1" si="37"/>
        <v/>
      </c>
      <c r="D326" s="153" t="str">
        <f t="shared" ca="1" si="38"/>
        <v/>
      </c>
      <c r="E326" s="149" t="str">
        <f t="shared" ca="1" si="39"/>
        <v/>
      </c>
      <c r="F326" s="142" t="str">
        <f t="shared" ca="1" si="40"/>
        <v/>
      </c>
      <c r="G326" s="196" t="str">
        <f ca="1">IF(A326="","",IF(AND(L326&lt;&gt;"",L326&lt;&gt;0),L326,IF(E326&lt;&gt;"",IF(ISERROR(FIND("Type",F326,1)),I,T),IF(F326="","",IF(sim_data_type=yes,IFERROR(VLOOKUP(F326,F$6:G325,2,FALSE),"Text"),"Text")))))</f>
        <v/>
      </c>
      <c r="H326" s="195" t="str">
        <f t="shared" ca="1" si="41"/>
        <v/>
      </c>
      <c r="I326" s="162" t="str">
        <f t="shared" ca="1" si="44"/>
        <v/>
      </c>
      <c r="J326" s="167"/>
      <c r="K326" s="147"/>
      <c r="L326" s="148"/>
      <c r="M326" s="143"/>
      <c r="N326" s="144"/>
      <c r="O326" s="155" t="str">
        <f t="shared" ca="1" si="42"/>
        <v/>
      </c>
      <c r="P326" s="154" t="str">
        <f t="shared" ca="1" si="43"/>
        <v/>
      </c>
    </row>
    <row r="327" spans="1:16" x14ac:dyDescent="0.25">
      <c r="A327" s="141" t="str">
        <f ca="1">IFERROR(IF(OR(B325=B326,AND(B325=0,A326&lt;&gt;A325)),A326,IF(D326="","",A326+MATCH(Common,INDIRECT(ADDRESS(A326+1,5,4,1,sheet_pset)):INDIRECT(ADDRESS(COUNTIF(Pset_1,"&lt;&gt;"),5,4,1,sheet_pset)),0))),"")</f>
        <v/>
      </c>
      <c r="B327" s="141" t="str">
        <f t="shared" ref="B327:B390" ca="1" si="45">IF(A327&lt;&gt;"",IF(B326=0,COUNTIF(Pset_2,D327)+IF(com_pset=yes,-1,0),IF(AND(K327&lt;&gt;"",K327&lt;&gt;0),B326,B326-1)),"")</f>
        <v/>
      </c>
      <c r="C327" s="152" t="str">
        <f t="shared" ref="C327:C390" ca="1" si="46">IF(D327&lt;&gt;"",HYPERLINK(CONCATENATE(link4x0,IFERROR(VLOOKUP(D327,Pset_2,2,FALSE),""),link_Pset,LOWER(D327),".htm"),"&gt;&gt;"),"")</f>
        <v/>
      </c>
      <c r="D327" s="153" t="str">
        <f t="shared" ref="D327:D390" ca="1" si="47">IF(A327="","",IFERROR(CELL("contents",INDIRECT(ADDRESS(A327,3,4,1,sheet_pset))),""))</f>
        <v/>
      </c>
      <c r="E327" s="149" t="str">
        <f t="shared" ref="E327:E390" ca="1" si="48">IF(B326=0,pset_head,"")</f>
        <v/>
      </c>
      <c r="F327" s="142" t="str">
        <f t="shared" ref="F327:F390" ca="1" si="49">IF(OR(A327=""),"",IF(AND(K327&lt;&gt;"",K327&lt;&gt;0),K327,IF(E327&lt;&gt;"",D327,IFERROR(CELL("contents",INDIRECT(ADDRESS(A327,6,4,1,sheet_pset))),""))))</f>
        <v/>
      </c>
      <c r="G327" s="196" t="str">
        <f ca="1">IF(A327="","",IF(AND(L327&lt;&gt;"",L327&lt;&gt;0),L327,IF(E327&lt;&gt;"",IF(ISERROR(FIND("Type",F327,1)),I,T),IF(F327="","",IF(sim_data_type=yes,IFERROR(VLOOKUP(F327,F$6:G326,2,FALSE),"Text"),"Text")))))</f>
        <v/>
      </c>
      <c r="H327" s="195" t="str">
        <f t="shared" ref="H327:H390" ca="1" si="50">IF(E327&lt;&gt;"",IFERROR(CELL("contents",INDIRECT(ADDRESS(A327,2,1,1,sheet_pset))),"???"),IF(OR(F327=M327,F327=N327,F327=O327),"",IF(AND(M327&lt;&gt;"",M327&lt;&gt;0),M327,IF(AND(N327&lt;&gt;"",N327&lt;&gt;0),N327,IF(AND(O327&lt;&gt;"",O327&lt;&gt;0),IF(O327&lt;&gt;n.a.,O327,""),"")))))</f>
        <v/>
      </c>
      <c r="I327" s="162" t="str">
        <f t="shared" ca="1" si="44"/>
        <v/>
      </c>
      <c r="J327" s="167"/>
      <c r="K327" s="147"/>
      <c r="L327" s="148"/>
      <c r="M327" s="143"/>
      <c r="N327" s="144"/>
      <c r="O327" s="155" t="str">
        <f t="shared" ref="O327:O390" ca="1" si="51">IF(D327="","",IFERROR(VLOOKUP(I327,Param_DRS,4,FALSE),IF(Param_DRS_eo=yes,IFERROR(VLOOKUP(F327,Param_DRS_1,2,FALSE),n.a.),"")))</f>
        <v/>
      </c>
      <c r="P327" s="154" t="str">
        <f t="shared" ref="P327:P390" ca="1" si="52">IF(A327="","",IFERROR(CELL("contents",INDIRECT(ADDRESS(A327,7,4,1,sheet_pset))),""))</f>
        <v/>
      </c>
    </row>
    <row r="328" spans="1:16" x14ac:dyDescent="0.25">
      <c r="A328" s="141" t="str">
        <f ca="1">IFERROR(IF(OR(B326=B327,AND(B326=0,A327&lt;&gt;A326)),A327,IF(D327="","",A327+MATCH(Common,INDIRECT(ADDRESS(A327+1,5,4,1,sheet_pset)):INDIRECT(ADDRESS(COUNTIF(Pset_1,"&lt;&gt;"),5,4,1,sheet_pset)),0))),"")</f>
        <v/>
      </c>
      <c r="B328" s="141" t="str">
        <f t="shared" ca="1" si="45"/>
        <v/>
      </c>
      <c r="C328" s="152" t="str">
        <f t="shared" ca="1" si="46"/>
        <v/>
      </c>
      <c r="D328" s="153" t="str">
        <f t="shared" ca="1" si="47"/>
        <v/>
      </c>
      <c r="E328" s="149" t="str">
        <f t="shared" ca="1" si="48"/>
        <v/>
      </c>
      <c r="F328" s="142" t="str">
        <f t="shared" ca="1" si="49"/>
        <v/>
      </c>
      <c r="G328" s="196" t="str">
        <f ca="1">IF(A328="","",IF(AND(L328&lt;&gt;"",L328&lt;&gt;0),L328,IF(E328&lt;&gt;"",IF(ISERROR(FIND("Type",F328,1)),I,T),IF(F328="","",IF(sim_data_type=yes,IFERROR(VLOOKUP(F328,F$6:G327,2,FALSE),"Text"),"Text")))))</f>
        <v/>
      </c>
      <c r="H328" s="195" t="str">
        <f t="shared" ca="1" si="50"/>
        <v/>
      </c>
      <c r="I328" s="162" t="str">
        <f t="shared" ref="I328:I391" ca="1" si="53">IF(D328&lt;&gt;"",CONCATENATE(D328,F328),"")</f>
        <v/>
      </c>
      <c r="J328" s="167"/>
      <c r="K328" s="147"/>
      <c r="L328" s="148"/>
      <c r="M328" s="143"/>
      <c r="N328" s="144"/>
      <c r="O328" s="155" t="str">
        <f t="shared" ca="1" si="51"/>
        <v/>
      </c>
      <c r="P328" s="154" t="str">
        <f t="shared" ca="1" si="52"/>
        <v/>
      </c>
    </row>
    <row r="329" spans="1:16" x14ac:dyDescent="0.25">
      <c r="A329" s="141" t="str">
        <f ca="1">IFERROR(IF(OR(B327=B328,AND(B327=0,A328&lt;&gt;A327)),A328,IF(D328="","",A328+MATCH(Common,INDIRECT(ADDRESS(A328+1,5,4,1,sheet_pset)):INDIRECT(ADDRESS(COUNTIF(Pset_1,"&lt;&gt;"),5,4,1,sheet_pset)),0))),"")</f>
        <v/>
      </c>
      <c r="B329" s="141" t="str">
        <f t="shared" ca="1" si="45"/>
        <v/>
      </c>
      <c r="C329" s="152" t="str">
        <f t="shared" ca="1" si="46"/>
        <v/>
      </c>
      <c r="D329" s="153" t="str">
        <f t="shared" ca="1" si="47"/>
        <v/>
      </c>
      <c r="E329" s="149" t="str">
        <f t="shared" ca="1" si="48"/>
        <v/>
      </c>
      <c r="F329" s="142" t="str">
        <f t="shared" ca="1" si="49"/>
        <v/>
      </c>
      <c r="G329" s="196" t="str">
        <f ca="1">IF(A329="","",IF(AND(L329&lt;&gt;"",L329&lt;&gt;0),L329,IF(E329&lt;&gt;"",IF(ISERROR(FIND("Type",F329,1)),I,T),IF(F329="","",IF(sim_data_type=yes,IFERROR(VLOOKUP(F329,F$6:G328,2,FALSE),"Text"),"Text")))))</f>
        <v/>
      </c>
      <c r="H329" s="195" t="str">
        <f t="shared" ca="1" si="50"/>
        <v/>
      </c>
      <c r="I329" s="162" t="str">
        <f t="shared" ca="1" si="53"/>
        <v/>
      </c>
      <c r="J329" s="167"/>
      <c r="K329" s="147"/>
      <c r="L329" s="148"/>
      <c r="M329" s="143"/>
      <c r="N329" s="144"/>
      <c r="O329" s="155" t="str">
        <f t="shared" ca="1" si="51"/>
        <v/>
      </c>
      <c r="P329" s="154" t="str">
        <f t="shared" ca="1" si="52"/>
        <v/>
      </c>
    </row>
    <row r="330" spans="1:16" x14ac:dyDescent="0.25">
      <c r="A330" s="141" t="str">
        <f ca="1">IFERROR(IF(OR(B328=B329,AND(B328=0,A329&lt;&gt;A328)),A329,IF(D329="","",A329+MATCH(Common,INDIRECT(ADDRESS(A329+1,5,4,1,sheet_pset)):INDIRECT(ADDRESS(COUNTIF(Pset_1,"&lt;&gt;"),5,4,1,sheet_pset)),0))),"")</f>
        <v/>
      </c>
      <c r="B330" s="141" t="str">
        <f t="shared" ca="1" si="45"/>
        <v/>
      </c>
      <c r="C330" s="152" t="str">
        <f t="shared" ca="1" si="46"/>
        <v/>
      </c>
      <c r="D330" s="153" t="str">
        <f t="shared" ca="1" si="47"/>
        <v/>
      </c>
      <c r="E330" s="149" t="str">
        <f t="shared" ca="1" si="48"/>
        <v/>
      </c>
      <c r="F330" s="142" t="str">
        <f t="shared" ca="1" si="49"/>
        <v/>
      </c>
      <c r="G330" s="196" t="str">
        <f ca="1">IF(A330="","",IF(AND(L330&lt;&gt;"",L330&lt;&gt;0),L330,IF(E330&lt;&gt;"",IF(ISERROR(FIND("Type",F330,1)),I,T),IF(F330="","",IF(sim_data_type=yes,IFERROR(VLOOKUP(F330,F$6:G329,2,FALSE),"Text"),"Text")))))</f>
        <v/>
      </c>
      <c r="H330" s="195" t="str">
        <f t="shared" ca="1" si="50"/>
        <v/>
      </c>
      <c r="I330" s="162" t="str">
        <f t="shared" ca="1" si="53"/>
        <v/>
      </c>
      <c r="J330" s="167"/>
      <c r="K330" s="147"/>
      <c r="L330" s="148"/>
      <c r="M330" s="143"/>
      <c r="N330" s="144"/>
      <c r="O330" s="155" t="str">
        <f t="shared" ca="1" si="51"/>
        <v/>
      </c>
      <c r="P330" s="154" t="str">
        <f t="shared" ca="1" si="52"/>
        <v/>
      </c>
    </row>
    <row r="331" spans="1:16" x14ac:dyDescent="0.25">
      <c r="A331" s="141" t="str">
        <f ca="1">IFERROR(IF(OR(B329=B330,AND(B329=0,A330&lt;&gt;A329)),A330,IF(D330="","",A330+MATCH(Common,INDIRECT(ADDRESS(A330+1,5,4,1,sheet_pset)):INDIRECT(ADDRESS(COUNTIF(Pset_1,"&lt;&gt;"),5,4,1,sheet_pset)),0))),"")</f>
        <v/>
      </c>
      <c r="B331" s="141" t="str">
        <f t="shared" ca="1" si="45"/>
        <v/>
      </c>
      <c r="C331" s="152" t="str">
        <f t="shared" ca="1" si="46"/>
        <v/>
      </c>
      <c r="D331" s="153" t="str">
        <f t="shared" ca="1" si="47"/>
        <v/>
      </c>
      <c r="E331" s="149" t="str">
        <f t="shared" ca="1" si="48"/>
        <v/>
      </c>
      <c r="F331" s="142" t="str">
        <f t="shared" ca="1" si="49"/>
        <v/>
      </c>
      <c r="G331" s="196" t="str">
        <f ca="1">IF(A331="","",IF(AND(L331&lt;&gt;"",L331&lt;&gt;0),L331,IF(E331&lt;&gt;"",IF(ISERROR(FIND("Type",F331,1)),I,T),IF(F331="","",IF(sim_data_type=yes,IFERROR(VLOOKUP(F331,F$6:G330,2,FALSE),"Text"),"Text")))))</f>
        <v/>
      </c>
      <c r="H331" s="195" t="str">
        <f t="shared" ca="1" si="50"/>
        <v/>
      </c>
      <c r="I331" s="162" t="str">
        <f t="shared" ca="1" si="53"/>
        <v/>
      </c>
      <c r="J331" s="167"/>
      <c r="K331" s="147"/>
      <c r="L331" s="148"/>
      <c r="M331" s="143"/>
      <c r="N331" s="144"/>
      <c r="O331" s="155" t="str">
        <f t="shared" ca="1" si="51"/>
        <v/>
      </c>
      <c r="P331" s="154" t="str">
        <f t="shared" ca="1" si="52"/>
        <v/>
      </c>
    </row>
    <row r="332" spans="1:16" x14ac:dyDescent="0.25">
      <c r="A332" s="141" t="str">
        <f ca="1">IFERROR(IF(OR(B330=B331,AND(B330=0,A331&lt;&gt;A330)),A331,IF(D331="","",A331+MATCH(Common,INDIRECT(ADDRESS(A331+1,5,4,1,sheet_pset)):INDIRECT(ADDRESS(COUNTIF(Pset_1,"&lt;&gt;"),5,4,1,sheet_pset)),0))),"")</f>
        <v/>
      </c>
      <c r="B332" s="141" t="str">
        <f t="shared" ca="1" si="45"/>
        <v/>
      </c>
      <c r="C332" s="152" t="str">
        <f t="shared" ca="1" si="46"/>
        <v/>
      </c>
      <c r="D332" s="153" t="str">
        <f t="shared" ca="1" si="47"/>
        <v/>
      </c>
      <c r="E332" s="149" t="str">
        <f t="shared" ca="1" si="48"/>
        <v/>
      </c>
      <c r="F332" s="142" t="str">
        <f t="shared" ca="1" si="49"/>
        <v/>
      </c>
      <c r="G332" s="196" t="str">
        <f ca="1">IF(A332="","",IF(AND(L332&lt;&gt;"",L332&lt;&gt;0),L332,IF(E332&lt;&gt;"",IF(ISERROR(FIND("Type",F332,1)),I,T),IF(F332="","",IF(sim_data_type=yes,IFERROR(VLOOKUP(F332,F$6:G331,2,FALSE),"Text"),"Text")))))</f>
        <v/>
      </c>
      <c r="H332" s="195" t="str">
        <f t="shared" ca="1" si="50"/>
        <v/>
      </c>
      <c r="I332" s="162" t="str">
        <f t="shared" ca="1" si="53"/>
        <v/>
      </c>
      <c r="J332" s="167"/>
      <c r="K332" s="147"/>
      <c r="L332" s="148"/>
      <c r="M332" s="143"/>
      <c r="N332" s="144"/>
      <c r="O332" s="155" t="str">
        <f t="shared" ca="1" si="51"/>
        <v/>
      </c>
      <c r="P332" s="154" t="str">
        <f t="shared" ca="1" si="52"/>
        <v/>
      </c>
    </row>
    <row r="333" spans="1:16" x14ac:dyDescent="0.25">
      <c r="A333" s="141" t="str">
        <f ca="1">IFERROR(IF(OR(B331=B332,AND(B331=0,A332&lt;&gt;A331)),A332,IF(D332="","",A332+MATCH(Common,INDIRECT(ADDRESS(A332+1,5,4,1,sheet_pset)):INDIRECT(ADDRESS(COUNTIF(Pset_1,"&lt;&gt;"),5,4,1,sheet_pset)),0))),"")</f>
        <v/>
      </c>
      <c r="B333" s="141" t="str">
        <f t="shared" ca="1" si="45"/>
        <v/>
      </c>
      <c r="C333" s="152" t="str">
        <f t="shared" ca="1" si="46"/>
        <v/>
      </c>
      <c r="D333" s="153" t="str">
        <f t="shared" ca="1" si="47"/>
        <v/>
      </c>
      <c r="E333" s="149" t="str">
        <f t="shared" ca="1" si="48"/>
        <v/>
      </c>
      <c r="F333" s="142" t="str">
        <f t="shared" ca="1" si="49"/>
        <v/>
      </c>
      <c r="G333" s="196" t="str">
        <f ca="1">IF(A333="","",IF(AND(L333&lt;&gt;"",L333&lt;&gt;0),L333,IF(E333&lt;&gt;"",IF(ISERROR(FIND("Type",F333,1)),I,T),IF(F333="","",IF(sim_data_type=yes,IFERROR(VLOOKUP(F333,F$6:G332,2,FALSE),"Text"),"Text")))))</f>
        <v/>
      </c>
      <c r="H333" s="195" t="str">
        <f t="shared" ca="1" si="50"/>
        <v/>
      </c>
      <c r="I333" s="162" t="str">
        <f t="shared" ca="1" si="53"/>
        <v/>
      </c>
      <c r="J333" s="167"/>
      <c r="K333" s="147"/>
      <c r="L333" s="148"/>
      <c r="M333" s="143"/>
      <c r="N333" s="144"/>
      <c r="O333" s="155" t="str">
        <f t="shared" ca="1" si="51"/>
        <v/>
      </c>
      <c r="P333" s="154" t="str">
        <f t="shared" ca="1" si="52"/>
        <v/>
      </c>
    </row>
    <row r="334" spans="1:16" x14ac:dyDescent="0.25">
      <c r="A334" s="141" t="str">
        <f ca="1">IFERROR(IF(OR(B332=B333,AND(B332=0,A333&lt;&gt;A332)),A333,IF(D333="","",A333+MATCH(Common,INDIRECT(ADDRESS(A333+1,5,4,1,sheet_pset)):INDIRECT(ADDRESS(COUNTIF(Pset_1,"&lt;&gt;"),5,4,1,sheet_pset)),0))),"")</f>
        <v/>
      </c>
      <c r="B334" s="141" t="str">
        <f t="shared" ca="1" si="45"/>
        <v/>
      </c>
      <c r="C334" s="152" t="str">
        <f t="shared" ca="1" si="46"/>
        <v/>
      </c>
      <c r="D334" s="153" t="str">
        <f t="shared" ca="1" si="47"/>
        <v/>
      </c>
      <c r="E334" s="149" t="str">
        <f t="shared" ca="1" si="48"/>
        <v/>
      </c>
      <c r="F334" s="142" t="str">
        <f t="shared" ca="1" si="49"/>
        <v/>
      </c>
      <c r="G334" s="196" t="str">
        <f ca="1">IF(A334="","",IF(AND(L334&lt;&gt;"",L334&lt;&gt;0),L334,IF(E334&lt;&gt;"",IF(ISERROR(FIND("Type",F334,1)),I,T),IF(F334="","",IF(sim_data_type=yes,IFERROR(VLOOKUP(F334,F$6:G333,2,FALSE),"Text"),"Text")))))</f>
        <v/>
      </c>
      <c r="H334" s="195" t="str">
        <f t="shared" ca="1" si="50"/>
        <v/>
      </c>
      <c r="I334" s="162" t="str">
        <f t="shared" ca="1" si="53"/>
        <v/>
      </c>
      <c r="J334" s="167"/>
      <c r="K334" s="147"/>
      <c r="L334" s="148"/>
      <c r="M334" s="143"/>
      <c r="N334" s="144"/>
      <c r="O334" s="155" t="str">
        <f t="shared" ca="1" si="51"/>
        <v/>
      </c>
      <c r="P334" s="154" t="str">
        <f t="shared" ca="1" si="52"/>
        <v/>
      </c>
    </row>
    <row r="335" spans="1:16" x14ac:dyDescent="0.25">
      <c r="A335" s="141" t="str">
        <f ca="1">IFERROR(IF(OR(B333=B334,AND(B333=0,A334&lt;&gt;A333)),A334,IF(D334="","",A334+MATCH(Common,INDIRECT(ADDRESS(A334+1,5,4,1,sheet_pset)):INDIRECT(ADDRESS(COUNTIF(Pset_1,"&lt;&gt;"),5,4,1,sheet_pset)),0))),"")</f>
        <v/>
      </c>
      <c r="B335" s="141" t="str">
        <f t="shared" ca="1" si="45"/>
        <v/>
      </c>
      <c r="C335" s="152" t="str">
        <f t="shared" ca="1" si="46"/>
        <v/>
      </c>
      <c r="D335" s="153" t="str">
        <f t="shared" ca="1" si="47"/>
        <v/>
      </c>
      <c r="E335" s="149" t="str">
        <f t="shared" ca="1" si="48"/>
        <v/>
      </c>
      <c r="F335" s="142" t="str">
        <f t="shared" ca="1" si="49"/>
        <v/>
      </c>
      <c r="G335" s="196" t="str">
        <f ca="1">IF(A335="","",IF(AND(L335&lt;&gt;"",L335&lt;&gt;0),L335,IF(E335&lt;&gt;"",IF(ISERROR(FIND("Type",F335,1)),I,T),IF(F335="","",IF(sim_data_type=yes,IFERROR(VLOOKUP(F335,F$6:G334,2,FALSE),"Text"),"Text")))))</f>
        <v/>
      </c>
      <c r="H335" s="195" t="str">
        <f t="shared" ca="1" si="50"/>
        <v/>
      </c>
      <c r="I335" s="162" t="str">
        <f t="shared" ca="1" si="53"/>
        <v/>
      </c>
      <c r="J335" s="167"/>
      <c r="K335" s="147"/>
      <c r="L335" s="148"/>
      <c r="M335" s="143"/>
      <c r="N335" s="144"/>
      <c r="O335" s="155" t="str">
        <f t="shared" ca="1" si="51"/>
        <v/>
      </c>
      <c r="P335" s="154" t="str">
        <f t="shared" ca="1" si="52"/>
        <v/>
      </c>
    </row>
    <row r="336" spans="1:16" x14ac:dyDescent="0.25">
      <c r="A336" s="141" t="str">
        <f ca="1">IFERROR(IF(OR(B334=B335,AND(B334=0,A335&lt;&gt;A334)),A335,IF(D335="","",A335+MATCH(Common,INDIRECT(ADDRESS(A335+1,5,4,1,sheet_pset)):INDIRECT(ADDRESS(COUNTIF(Pset_1,"&lt;&gt;"),5,4,1,sheet_pset)),0))),"")</f>
        <v/>
      </c>
      <c r="B336" s="141" t="str">
        <f t="shared" ca="1" si="45"/>
        <v/>
      </c>
      <c r="C336" s="152" t="str">
        <f t="shared" ca="1" si="46"/>
        <v/>
      </c>
      <c r="D336" s="153" t="str">
        <f t="shared" ca="1" si="47"/>
        <v/>
      </c>
      <c r="E336" s="149" t="str">
        <f t="shared" ca="1" si="48"/>
        <v/>
      </c>
      <c r="F336" s="142" t="str">
        <f t="shared" ca="1" si="49"/>
        <v/>
      </c>
      <c r="G336" s="196" t="str">
        <f ca="1">IF(A336="","",IF(AND(L336&lt;&gt;"",L336&lt;&gt;0),L336,IF(E336&lt;&gt;"",IF(ISERROR(FIND("Type",F336,1)),I,T),IF(F336="","",IF(sim_data_type=yes,IFERROR(VLOOKUP(F336,F$6:G335,2,FALSE),"Text"),"Text")))))</f>
        <v/>
      </c>
      <c r="H336" s="195" t="str">
        <f t="shared" ca="1" si="50"/>
        <v/>
      </c>
      <c r="I336" s="162" t="str">
        <f t="shared" ca="1" si="53"/>
        <v/>
      </c>
      <c r="J336" s="167"/>
      <c r="K336" s="147"/>
      <c r="L336" s="148"/>
      <c r="M336" s="143"/>
      <c r="N336" s="144"/>
      <c r="O336" s="155" t="str">
        <f t="shared" ca="1" si="51"/>
        <v/>
      </c>
      <c r="P336" s="154" t="str">
        <f t="shared" ca="1" si="52"/>
        <v/>
      </c>
    </row>
    <row r="337" spans="1:16" x14ac:dyDescent="0.25">
      <c r="A337" s="141" t="str">
        <f ca="1">IFERROR(IF(OR(B335=B336,AND(B335=0,A336&lt;&gt;A335)),A336,IF(D336="","",A336+MATCH(Common,INDIRECT(ADDRESS(A336+1,5,4,1,sheet_pset)):INDIRECT(ADDRESS(COUNTIF(Pset_1,"&lt;&gt;"),5,4,1,sheet_pset)),0))),"")</f>
        <v/>
      </c>
      <c r="B337" s="141" t="str">
        <f t="shared" ca="1" si="45"/>
        <v/>
      </c>
      <c r="C337" s="152" t="str">
        <f t="shared" ca="1" si="46"/>
        <v/>
      </c>
      <c r="D337" s="153" t="str">
        <f t="shared" ca="1" si="47"/>
        <v/>
      </c>
      <c r="E337" s="149" t="str">
        <f t="shared" ca="1" si="48"/>
        <v/>
      </c>
      <c r="F337" s="142" t="str">
        <f t="shared" ca="1" si="49"/>
        <v/>
      </c>
      <c r="G337" s="196" t="str">
        <f ca="1">IF(A337="","",IF(AND(L337&lt;&gt;"",L337&lt;&gt;0),L337,IF(E337&lt;&gt;"",IF(ISERROR(FIND("Type",F337,1)),I,T),IF(F337="","",IF(sim_data_type=yes,IFERROR(VLOOKUP(F337,F$6:G336,2,FALSE),"Text"),"Text")))))</f>
        <v/>
      </c>
      <c r="H337" s="195" t="str">
        <f t="shared" ca="1" si="50"/>
        <v/>
      </c>
      <c r="I337" s="162" t="str">
        <f t="shared" ca="1" si="53"/>
        <v/>
      </c>
      <c r="J337" s="167"/>
      <c r="K337" s="147"/>
      <c r="L337" s="148"/>
      <c r="M337" s="143"/>
      <c r="N337" s="144"/>
      <c r="O337" s="155" t="str">
        <f t="shared" ca="1" si="51"/>
        <v/>
      </c>
      <c r="P337" s="154" t="str">
        <f t="shared" ca="1" si="52"/>
        <v/>
      </c>
    </row>
    <row r="338" spans="1:16" x14ac:dyDescent="0.25">
      <c r="A338" s="141" t="str">
        <f ca="1">IFERROR(IF(OR(B336=B337,AND(B336=0,A337&lt;&gt;A336)),A337,IF(D337="","",A337+MATCH(Common,INDIRECT(ADDRESS(A337+1,5,4,1,sheet_pset)):INDIRECT(ADDRESS(COUNTIF(Pset_1,"&lt;&gt;"),5,4,1,sheet_pset)),0))),"")</f>
        <v/>
      </c>
      <c r="B338" s="141" t="str">
        <f t="shared" ca="1" si="45"/>
        <v/>
      </c>
      <c r="C338" s="152" t="str">
        <f t="shared" ca="1" si="46"/>
        <v/>
      </c>
      <c r="D338" s="153" t="str">
        <f t="shared" ca="1" si="47"/>
        <v/>
      </c>
      <c r="E338" s="149" t="str">
        <f t="shared" ca="1" si="48"/>
        <v/>
      </c>
      <c r="F338" s="142" t="str">
        <f t="shared" ca="1" si="49"/>
        <v/>
      </c>
      <c r="G338" s="196" t="str">
        <f ca="1">IF(A338="","",IF(AND(L338&lt;&gt;"",L338&lt;&gt;0),L338,IF(E338&lt;&gt;"",IF(ISERROR(FIND("Type",F338,1)),I,T),IF(F338="","",IF(sim_data_type=yes,IFERROR(VLOOKUP(F338,F$6:G337,2,FALSE),"Text"),"Text")))))</f>
        <v/>
      </c>
      <c r="H338" s="195" t="str">
        <f t="shared" ca="1" si="50"/>
        <v/>
      </c>
      <c r="I338" s="162" t="str">
        <f t="shared" ca="1" si="53"/>
        <v/>
      </c>
      <c r="J338" s="167"/>
      <c r="K338" s="147"/>
      <c r="L338" s="148"/>
      <c r="M338" s="143"/>
      <c r="N338" s="144"/>
      <c r="O338" s="155" t="str">
        <f t="shared" ca="1" si="51"/>
        <v/>
      </c>
      <c r="P338" s="154" t="str">
        <f t="shared" ca="1" si="52"/>
        <v/>
      </c>
    </row>
    <row r="339" spans="1:16" x14ac:dyDescent="0.25">
      <c r="A339" s="141" t="str">
        <f ca="1">IFERROR(IF(OR(B337=B338,AND(B337=0,A338&lt;&gt;A337)),A338,IF(D338="","",A338+MATCH(Common,INDIRECT(ADDRESS(A338+1,5,4,1,sheet_pset)):INDIRECT(ADDRESS(COUNTIF(Pset_1,"&lt;&gt;"),5,4,1,sheet_pset)),0))),"")</f>
        <v/>
      </c>
      <c r="B339" s="141" t="str">
        <f t="shared" ca="1" si="45"/>
        <v/>
      </c>
      <c r="C339" s="152" t="str">
        <f t="shared" ca="1" si="46"/>
        <v/>
      </c>
      <c r="D339" s="153" t="str">
        <f t="shared" ca="1" si="47"/>
        <v/>
      </c>
      <c r="E339" s="149" t="str">
        <f t="shared" ca="1" si="48"/>
        <v/>
      </c>
      <c r="F339" s="142" t="str">
        <f t="shared" ca="1" si="49"/>
        <v/>
      </c>
      <c r="G339" s="196" t="str">
        <f ca="1">IF(A339="","",IF(AND(L339&lt;&gt;"",L339&lt;&gt;0),L339,IF(E339&lt;&gt;"",IF(ISERROR(FIND("Type",F339,1)),I,T),IF(F339="","",IF(sim_data_type=yes,IFERROR(VLOOKUP(F339,F$6:G338,2,FALSE),"Text"),"Text")))))</f>
        <v/>
      </c>
      <c r="H339" s="195" t="str">
        <f t="shared" ca="1" si="50"/>
        <v/>
      </c>
      <c r="I339" s="162" t="str">
        <f t="shared" ca="1" si="53"/>
        <v/>
      </c>
      <c r="J339" s="167"/>
      <c r="K339" s="147"/>
      <c r="L339" s="148"/>
      <c r="M339" s="143"/>
      <c r="N339" s="144"/>
      <c r="O339" s="155" t="str">
        <f t="shared" ca="1" si="51"/>
        <v/>
      </c>
      <c r="P339" s="154" t="str">
        <f t="shared" ca="1" si="52"/>
        <v/>
      </c>
    </row>
    <row r="340" spans="1:16" x14ac:dyDescent="0.25">
      <c r="A340" s="141" t="str">
        <f ca="1">IFERROR(IF(OR(B338=B339,AND(B338=0,A339&lt;&gt;A338)),A339,IF(D339="","",A339+MATCH(Common,INDIRECT(ADDRESS(A339+1,5,4,1,sheet_pset)):INDIRECT(ADDRESS(COUNTIF(Pset_1,"&lt;&gt;"),5,4,1,sheet_pset)),0))),"")</f>
        <v/>
      </c>
      <c r="B340" s="141" t="str">
        <f t="shared" ca="1" si="45"/>
        <v/>
      </c>
      <c r="C340" s="152" t="str">
        <f t="shared" ca="1" si="46"/>
        <v/>
      </c>
      <c r="D340" s="153" t="str">
        <f t="shared" ca="1" si="47"/>
        <v/>
      </c>
      <c r="E340" s="149" t="str">
        <f t="shared" ca="1" si="48"/>
        <v/>
      </c>
      <c r="F340" s="142" t="str">
        <f t="shared" ca="1" si="49"/>
        <v/>
      </c>
      <c r="G340" s="196" t="str">
        <f ca="1">IF(A340="","",IF(AND(L340&lt;&gt;"",L340&lt;&gt;0),L340,IF(E340&lt;&gt;"",IF(ISERROR(FIND("Type",F340,1)),I,T),IF(F340="","",IF(sim_data_type=yes,IFERROR(VLOOKUP(F340,F$6:G339,2,FALSE),"Text"),"Text")))))</f>
        <v/>
      </c>
      <c r="H340" s="195" t="str">
        <f t="shared" ca="1" si="50"/>
        <v/>
      </c>
      <c r="I340" s="162" t="str">
        <f t="shared" ca="1" si="53"/>
        <v/>
      </c>
      <c r="J340" s="167"/>
      <c r="K340" s="147"/>
      <c r="L340" s="148"/>
      <c r="M340" s="143"/>
      <c r="N340" s="144"/>
      <c r="O340" s="155" t="str">
        <f t="shared" ca="1" si="51"/>
        <v/>
      </c>
      <c r="P340" s="154" t="str">
        <f t="shared" ca="1" si="52"/>
        <v/>
      </c>
    </row>
    <row r="341" spans="1:16" x14ac:dyDescent="0.25">
      <c r="A341" s="141" t="str">
        <f ca="1">IFERROR(IF(OR(B339=B340,AND(B339=0,A340&lt;&gt;A339)),A340,IF(D340="","",A340+MATCH(Common,INDIRECT(ADDRESS(A340+1,5,4,1,sheet_pset)):INDIRECT(ADDRESS(COUNTIF(Pset_1,"&lt;&gt;"),5,4,1,sheet_pset)),0))),"")</f>
        <v/>
      </c>
      <c r="B341" s="141" t="str">
        <f t="shared" ca="1" si="45"/>
        <v/>
      </c>
      <c r="C341" s="152" t="str">
        <f t="shared" ca="1" si="46"/>
        <v/>
      </c>
      <c r="D341" s="153" t="str">
        <f t="shared" ca="1" si="47"/>
        <v/>
      </c>
      <c r="E341" s="149" t="str">
        <f t="shared" ca="1" si="48"/>
        <v/>
      </c>
      <c r="F341" s="142" t="str">
        <f t="shared" ca="1" si="49"/>
        <v/>
      </c>
      <c r="G341" s="196" t="str">
        <f ca="1">IF(A341="","",IF(AND(L341&lt;&gt;"",L341&lt;&gt;0),L341,IF(E341&lt;&gt;"",IF(ISERROR(FIND("Type",F341,1)),I,T),IF(F341="","",IF(sim_data_type=yes,IFERROR(VLOOKUP(F341,F$6:G340,2,FALSE),"Text"),"Text")))))</f>
        <v/>
      </c>
      <c r="H341" s="195" t="str">
        <f t="shared" ca="1" si="50"/>
        <v/>
      </c>
      <c r="I341" s="162" t="str">
        <f t="shared" ca="1" si="53"/>
        <v/>
      </c>
      <c r="J341" s="167"/>
      <c r="K341" s="147"/>
      <c r="L341" s="148"/>
      <c r="M341" s="143"/>
      <c r="N341" s="144"/>
      <c r="O341" s="155" t="str">
        <f t="shared" ca="1" si="51"/>
        <v/>
      </c>
      <c r="P341" s="154" t="str">
        <f t="shared" ca="1" si="52"/>
        <v/>
      </c>
    </row>
    <row r="342" spans="1:16" x14ac:dyDescent="0.25">
      <c r="A342" s="141" t="str">
        <f ca="1">IFERROR(IF(OR(B340=B341,AND(B340=0,A341&lt;&gt;A340)),A341,IF(D341="","",A341+MATCH(Common,INDIRECT(ADDRESS(A341+1,5,4,1,sheet_pset)):INDIRECT(ADDRESS(COUNTIF(Pset_1,"&lt;&gt;"),5,4,1,sheet_pset)),0))),"")</f>
        <v/>
      </c>
      <c r="B342" s="141" t="str">
        <f t="shared" ca="1" si="45"/>
        <v/>
      </c>
      <c r="C342" s="152" t="str">
        <f t="shared" ca="1" si="46"/>
        <v/>
      </c>
      <c r="D342" s="153" t="str">
        <f t="shared" ca="1" si="47"/>
        <v/>
      </c>
      <c r="E342" s="149" t="str">
        <f t="shared" ca="1" si="48"/>
        <v/>
      </c>
      <c r="F342" s="142" t="str">
        <f t="shared" ca="1" si="49"/>
        <v/>
      </c>
      <c r="G342" s="196" t="str">
        <f ca="1">IF(A342="","",IF(AND(L342&lt;&gt;"",L342&lt;&gt;0),L342,IF(E342&lt;&gt;"",IF(ISERROR(FIND("Type",F342,1)),I,T),IF(F342="","",IF(sim_data_type=yes,IFERROR(VLOOKUP(F342,F$6:G341,2,FALSE),"Text"),"Text")))))</f>
        <v/>
      </c>
      <c r="H342" s="195" t="str">
        <f t="shared" ca="1" si="50"/>
        <v/>
      </c>
      <c r="I342" s="162" t="str">
        <f t="shared" ca="1" si="53"/>
        <v/>
      </c>
      <c r="J342" s="167"/>
      <c r="K342" s="147"/>
      <c r="L342" s="148"/>
      <c r="M342" s="143"/>
      <c r="N342" s="144"/>
      <c r="O342" s="155" t="str">
        <f t="shared" ca="1" si="51"/>
        <v/>
      </c>
      <c r="P342" s="154" t="str">
        <f t="shared" ca="1" si="52"/>
        <v/>
      </c>
    </row>
    <row r="343" spans="1:16" x14ac:dyDescent="0.25">
      <c r="A343" s="141" t="str">
        <f ca="1">IFERROR(IF(OR(B341=B342,AND(B341=0,A342&lt;&gt;A341)),A342,IF(D342="","",A342+MATCH(Common,INDIRECT(ADDRESS(A342+1,5,4,1,sheet_pset)):INDIRECT(ADDRESS(COUNTIF(Pset_1,"&lt;&gt;"),5,4,1,sheet_pset)),0))),"")</f>
        <v/>
      </c>
      <c r="B343" s="141" t="str">
        <f t="shared" ca="1" si="45"/>
        <v/>
      </c>
      <c r="C343" s="152" t="str">
        <f t="shared" ca="1" si="46"/>
        <v/>
      </c>
      <c r="D343" s="153" t="str">
        <f t="shared" ca="1" si="47"/>
        <v/>
      </c>
      <c r="E343" s="149" t="str">
        <f t="shared" ca="1" si="48"/>
        <v/>
      </c>
      <c r="F343" s="142" t="str">
        <f t="shared" ca="1" si="49"/>
        <v/>
      </c>
      <c r="G343" s="196" t="str">
        <f ca="1">IF(A343="","",IF(AND(L343&lt;&gt;"",L343&lt;&gt;0),L343,IF(E343&lt;&gt;"",IF(ISERROR(FIND("Type",F343,1)),I,T),IF(F343="","",IF(sim_data_type=yes,IFERROR(VLOOKUP(F343,F$6:G342,2,FALSE),"Text"),"Text")))))</f>
        <v/>
      </c>
      <c r="H343" s="195" t="str">
        <f t="shared" ca="1" si="50"/>
        <v/>
      </c>
      <c r="I343" s="162" t="str">
        <f t="shared" ca="1" si="53"/>
        <v/>
      </c>
      <c r="J343" s="167"/>
      <c r="K343" s="147"/>
      <c r="L343" s="148"/>
      <c r="M343" s="143"/>
      <c r="N343" s="144"/>
      <c r="O343" s="155" t="str">
        <f t="shared" ca="1" si="51"/>
        <v/>
      </c>
      <c r="P343" s="154" t="str">
        <f t="shared" ca="1" si="52"/>
        <v/>
      </c>
    </row>
    <row r="344" spans="1:16" x14ac:dyDescent="0.25">
      <c r="A344" s="141" t="str">
        <f ca="1">IFERROR(IF(OR(B342=B343,AND(B342=0,A343&lt;&gt;A342)),A343,IF(D343="","",A343+MATCH(Common,INDIRECT(ADDRESS(A343+1,5,4,1,sheet_pset)):INDIRECT(ADDRESS(COUNTIF(Pset_1,"&lt;&gt;"),5,4,1,sheet_pset)),0))),"")</f>
        <v/>
      </c>
      <c r="B344" s="141" t="str">
        <f t="shared" ca="1" si="45"/>
        <v/>
      </c>
      <c r="C344" s="152" t="str">
        <f t="shared" ca="1" si="46"/>
        <v/>
      </c>
      <c r="D344" s="153" t="str">
        <f t="shared" ca="1" si="47"/>
        <v/>
      </c>
      <c r="E344" s="149" t="str">
        <f t="shared" ca="1" si="48"/>
        <v/>
      </c>
      <c r="F344" s="142" t="str">
        <f t="shared" ca="1" si="49"/>
        <v/>
      </c>
      <c r="G344" s="196" t="str">
        <f ca="1">IF(A344="","",IF(AND(L344&lt;&gt;"",L344&lt;&gt;0),L344,IF(E344&lt;&gt;"",IF(ISERROR(FIND("Type",F344,1)),I,T),IF(F344="","",IF(sim_data_type=yes,IFERROR(VLOOKUP(F344,F$6:G343,2,FALSE),"Text"),"Text")))))</f>
        <v/>
      </c>
      <c r="H344" s="195" t="str">
        <f t="shared" ca="1" si="50"/>
        <v/>
      </c>
      <c r="I344" s="162" t="str">
        <f t="shared" ca="1" si="53"/>
        <v/>
      </c>
      <c r="J344" s="167"/>
      <c r="K344" s="147"/>
      <c r="L344" s="148"/>
      <c r="M344" s="143"/>
      <c r="N344" s="144"/>
      <c r="O344" s="155" t="str">
        <f t="shared" ca="1" si="51"/>
        <v/>
      </c>
      <c r="P344" s="154" t="str">
        <f t="shared" ca="1" si="52"/>
        <v/>
      </c>
    </row>
    <row r="345" spans="1:16" x14ac:dyDescent="0.25">
      <c r="A345" s="141" t="str">
        <f ca="1">IFERROR(IF(OR(B343=B344,AND(B343=0,A344&lt;&gt;A343)),A344,IF(D344="","",A344+MATCH(Common,INDIRECT(ADDRESS(A344+1,5,4,1,sheet_pset)):INDIRECT(ADDRESS(COUNTIF(Pset_1,"&lt;&gt;"),5,4,1,sheet_pset)),0))),"")</f>
        <v/>
      </c>
      <c r="B345" s="141" t="str">
        <f t="shared" ca="1" si="45"/>
        <v/>
      </c>
      <c r="C345" s="152" t="str">
        <f t="shared" ca="1" si="46"/>
        <v/>
      </c>
      <c r="D345" s="153" t="str">
        <f t="shared" ca="1" si="47"/>
        <v/>
      </c>
      <c r="E345" s="149" t="str">
        <f t="shared" ca="1" si="48"/>
        <v/>
      </c>
      <c r="F345" s="142" t="str">
        <f t="shared" ca="1" si="49"/>
        <v/>
      </c>
      <c r="G345" s="196" t="str">
        <f ca="1">IF(A345="","",IF(AND(L345&lt;&gt;"",L345&lt;&gt;0),L345,IF(E345&lt;&gt;"",IF(ISERROR(FIND("Type",F345,1)),I,T),IF(F345="","",IF(sim_data_type=yes,IFERROR(VLOOKUP(F345,F$6:G344,2,FALSE),"Text"),"Text")))))</f>
        <v/>
      </c>
      <c r="H345" s="195" t="str">
        <f t="shared" ca="1" si="50"/>
        <v/>
      </c>
      <c r="I345" s="162" t="str">
        <f t="shared" ca="1" si="53"/>
        <v/>
      </c>
      <c r="J345" s="167"/>
      <c r="K345" s="147"/>
      <c r="L345" s="148"/>
      <c r="M345" s="143"/>
      <c r="N345" s="144"/>
      <c r="O345" s="155" t="str">
        <f t="shared" ca="1" si="51"/>
        <v/>
      </c>
      <c r="P345" s="154" t="str">
        <f t="shared" ca="1" si="52"/>
        <v/>
      </c>
    </row>
    <row r="346" spans="1:16" x14ac:dyDescent="0.25">
      <c r="A346" s="141" t="str">
        <f ca="1">IFERROR(IF(OR(B344=B345,AND(B344=0,A345&lt;&gt;A344)),A345,IF(D345="","",A345+MATCH(Common,INDIRECT(ADDRESS(A345+1,5,4,1,sheet_pset)):INDIRECT(ADDRESS(COUNTIF(Pset_1,"&lt;&gt;"),5,4,1,sheet_pset)),0))),"")</f>
        <v/>
      </c>
      <c r="B346" s="141" t="str">
        <f t="shared" ca="1" si="45"/>
        <v/>
      </c>
      <c r="C346" s="152" t="str">
        <f t="shared" ca="1" si="46"/>
        <v/>
      </c>
      <c r="D346" s="153" t="str">
        <f t="shared" ca="1" si="47"/>
        <v/>
      </c>
      <c r="E346" s="149" t="str">
        <f t="shared" ca="1" si="48"/>
        <v/>
      </c>
      <c r="F346" s="142" t="str">
        <f t="shared" ca="1" si="49"/>
        <v/>
      </c>
      <c r="G346" s="196" t="str">
        <f ca="1">IF(A346="","",IF(AND(L346&lt;&gt;"",L346&lt;&gt;0),L346,IF(E346&lt;&gt;"",IF(ISERROR(FIND("Type",F346,1)),I,T),IF(F346="","",IF(sim_data_type=yes,IFERROR(VLOOKUP(F346,F$6:G345,2,FALSE),"Text"),"Text")))))</f>
        <v/>
      </c>
      <c r="H346" s="195" t="str">
        <f t="shared" ca="1" si="50"/>
        <v/>
      </c>
      <c r="I346" s="162" t="str">
        <f t="shared" ca="1" si="53"/>
        <v/>
      </c>
      <c r="J346" s="167"/>
      <c r="K346" s="147"/>
      <c r="L346" s="148"/>
      <c r="M346" s="143"/>
      <c r="N346" s="144"/>
      <c r="O346" s="155" t="str">
        <f t="shared" ca="1" si="51"/>
        <v/>
      </c>
      <c r="P346" s="154" t="str">
        <f t="shared" ca="1" si="52"/>
        <v/>
      </c>
    </row>
    <row r="347" spans="1:16" x14ac:dyDescent="0.25">
      <c r="A347" s="141" t="str">
        <f ca="1">IFERROR(IF(OR(B345=B346,AND(B345=0,A346&lt;&gt;A345)),A346,IF(D346="","",A346+MATCH(Common,INDIRECT(ADDRESS(A346+1,5,4,1,sheet_pset)):INDIRECT(ADDRESS(COUNTIF(Pset_1,"&lt;&gt;"),5,4,1,sheet_pset)),0))),"")</f>
        <v/>
      </c>
      <c r="B347" s="141" t="str">
        <f t="shared" ca="1" si="45"/>
        <v/>
      </c>
      <c r="C347" s="152" t="str">
        <f t="shared" ca="1" si="46"/>
        <v/>
      </c>
      <c r="D347" s="153" t="str">
        <f t="shared" ca="1" si="47"/>
        <v/>
      </c>
      <c r="E347" s="149" t="str">
        <f t="shared" ca="1" si="48"/>
        <v/>
      </c>
      <c r="F347" s="142" t="str">
        <f t="shared" ca="1" si="49"/>
        <v/>
      </c>
      <c r="G347" s="196" t="str">
        <f ca="1">IF(A347="","",IF(AND(L347&lt;&gt;"",L347&lt;&gt;0),L347,IF(E347&lt;&gt;"",IF(ISERROR(FIND("Type",F347,1)),I,T),IF(F347="","",IF(sim_data_type=yes,IFERROR(VLOOKUP(F347,F$6:G346,2,FALSE),"Text"),"Text")))))</f>
        <v/>
      </c>
      <c r="H347" s="195" t="str">
        <f t="shared" ca="1" si="50"/>
        <v/>
      </c>
      <c r="I347" s="162" t="str">
        <f t="shared" ca="1" si="53"/>
        <v/>
      </c>
      <c r="J347" s="167"/>
      <c r="K347" s="147"/>
      <c r="L347" s="148"/>
      <c r="M347" s="143"/>
      <c r="N347" s="144"/>
      <c r="O347" s="155" t="str">
        <f t="shared" ca="1" si="51"/>
        <v/>
      </c>
      <c r="P347" s="154" t="str">
        <f t="shared" ca="1" si="52"/>
        <v/>
      </c>
    </row>
    <row r="348" spans="1:16" x14ac:dyDescent="0.25">
      <c r="A348" s="141" t="str">
        <f ca="1">IFERROR(IF(OR(B346=B347,AND(B346=0,A347&lt;&gt;A346)),A347,IF(D347="","",A347+MATCH(Common,INDIRECT(ADDRESS(A347+1,5,4,1,sheet_pset)):INDIRECT(ADDRESS(COUNTIF(Pset_1,"&lt;&gt;"),5,4,1,sheet_pset)),0))),"")</f>
        <v/>
      </c>
      <c r="B348" s="141" t="str">
        <f t="shared" ca="1" si="45"/>
        <v/>
      </c>
      <c r="C348" s="152" t="str">
        <f t="shared" ca="1" si="46"/>
        <v/>
      </c>
      <c r="D348" s="153" t="str">
        <f t="shared" ca="1" si="47"/>
        <v/>
      </c>
      <c r="E348" s="149" t="str">
        <f t="shared" ca="1" si="48"/>
        <v/>
      </c>
      <c r="F348" s="142" t="str">
        <f t="shared" ca="1" si="49"/>
        <v/>
      </c>
      <c r="G348" s="196" t="str">
        <f ca="1">IF(A348="","",IF(AND(L348&lt;&gt;"",L348&lt;&gt;0),L348,IF(E348&lt;&gt;"",IF(ISERROR(FIND("Type",F348,1)),I,T),IF(F348="","",IF(sim_data_type=yes,IFERROR(VLOOKUP(F348,F$6:G347,2,FALSE),"Text"),"Text")))))</f>
        <v/>
      </c>
      <c r="H348" s="195" t="str">
        <f t="shared" ca="1" si="50"/>
        <v/>
      </c>
      <c r="I348" s="162" t="str">
        <f t="shared" ca="1" si="53"/>
        <v/>
      </c>
      <c r="J348" s="167"/>
      <c r="K348" s="147"/>
      <c r="L348" s="148"/>
      <c r="M348" s="143"/>
      <c r="N348" s="144"/>
      <c r="O348" s="155" t="str">
        <f t="shared" ca="1" si="51"/>
        <v/>
      </c>
      <c r="P348" s="154" t="str">
        <f t="shared" ca="1" si="52"/>
        <v/>
      </c>
    </row>
    <row r="349" spans="1:16" x14ac:dyDescent="0.25">
      <c r="A349" s="141" t="str">
        <f ca="1">IFERROR(IF(OR(B347=B348,AND(B347=0,A348&lt;&gt;A347)),A348,IF(D348="","",A348+MATCH(Common,INDIRECT(ADDRESS(A348+1,5,4,1,sheet_pset)):INDIRECT(ADDRESS(COUNTIF(Pset_1,"&lt;&gt;"),5,4,1,sheet_pset)),0))),"")</f>
        <v/>
      </c>
      <c r="B349" s="141" t="str">
        <f t="shared" ca="1" si="45"/>
        <v/>
      </c>
      <c r="C349" s="152" t="str">
        <f t="shared" ca="1" si="46"/>
        <v/>
      </c>
      <c r="D349" s="153" t="str">
        <f t="shared" ca="1" si="47"/>
        <v/>
      </c>
      <c r="E349" s="149" t="str">
        <f t="shared" ca="1" si="48"/>
        <v/>
      </c>
      <c r="F349" s="142" t="str">
        <f t="shared" ca="1" si="49"/>
        <v/>
      </c>
      <c r="G349" s="196" t="str">
        <f ca="1">IF(A349="","",IF(AND(L349&lt;&gt;"",L349&lt;&gt;0),L349,IF(E349&lt;&gt;"",IF(ISERROR(FIND("Type",F349,1)),I,T),IF(F349="","",IF(sim_data_type=yes,IFERROR(VLOOKUP(F349,F$6:G348,2,FALSE),"Text"),"Text")))))</f>
        <v/>
      </c>
      <c r="H349" s="195" t="str">
        <f t="shared" ca="1" si="50"/>
        <v/>
      </c>
      <c r="I349" s="162" t="str">
        <f t="shared" ca="1" si="53"/>
        <v/>
      </c>
      <c r="J349" s="167"/>
      <c r="K349" s="147"/>
      <c r="L349" s="148"/>
      <c r="M349" s="143"/>
      <c r="N349" s="144"/>
      <c r="O349" s="155" t="str">
        <f t="shared" ca="1" si="51"/>
        <v/>
      </c>
      <c r="P349" s="154" t="str">
        <f t="shared" ca="1" si="52"/>
        <v/>
      </c>
    </row>
    <row r="350" spans="1:16" x14ac:dyDescent="0.25">
      <c r="A350" s="141" t="str">
        <f ca="1">IFERROR(IF(OR(B348=B349,AND(B348=0,A349&lt;&gt;A348)),A349,IF(D349="","",A349+MATCH(Common,INDIRECT(ADDRESS(A349+1,5,4,1,sheet_pset)):INDIRECT(ADDRESS(COUNTIF(Pset_1,"&lt;&gt;"),5,4,1,sheet_pset)),0))),"")</f>
        <v/>
      </c>
      <c r="B350" s="141" t="str">
        <f t="shared" ca="1" si="45"/>
        <v/>
      </c>
      <c r="C350" s="152" t="str">
        <f t="shared" ca="1" si="46"/>
        <v/>
      </c>
      <c r="D350" s="153" t="str">
        <f t="shared" ca="1" si="47"/>
        <v/>
      </c>
      <c r="E350" s="149" t="str">
        <f t="shared" ca="1" si="48"/>
        <v/>
      </c>
      <c r="F350" s="142" t="str">
        <f t="shared" ca="1" si="49"/>
        <v/>
      </c>
      <c r="G350" s="196" t="str">
        <f ca="1">IF(A350="","",IF(AND(L350&lt;&gt;"",L350&lt;&gt;0),L350,IF(E350&lt;&gt;"",IF(ISERROR(FIND("Type",F350,1)),I,T),IF(F350="","",IF(sim_data_type=yes,IFERROR(VLOOKUP(F350,F$6:G349,2,FALSE),"Text"),"Text")))))</f>
        <v/>
      </c>
      <c r="H350" s="195" t="str">
        <f t="shared" ca="1" si="50"/>
        <v/>
      </c>
      <c r="I350" s="162" t="str">
        <f t="shared" ca="1" si="53"/>
        <v/>
      </c>
      <c r="J350" s="167"/>
      <c r="K350" s="147"/>
      <c r="L350" s="148"/>
      <c r="M350" s="143"/>
      <c r="N350" s="144"/>
      <c r="O350" s="155" t="str">
        <f t="shared" ca="1" si="51"/>
        <v/>
      </c>
      <c r="P350" s="154" t="str">
        <f t="shared" ca="1" si="52"/>
        <v/>
      </c>
    </row>
    <row r="351" spans="1:16" x14ac:dyDescent="0.25">
      <c r="A351" s="141" t="str">
        <f ca="1">IFERROR(IF(OR(B349=B350,AND(B349=0,A350&lt;&gt;A349)),A350,IF(D350="","",A350+MATCH(Common,INDIRECT(ADDRESS(A350+1,5,4,1,sheet_pset)):INDIRECT(ADDRESS(COUNTIF(Pset_1,"&lt;&gt;"),5,4,1,sheet_pset)),0))),"")</f>
        <v/>
      </c>
      <c r="B351" s="141" t="str">
        <f t="shared" ca="1" si="45"/>
        <v/>
      </c>
      <c r="C351" s="152" t="str">
        <f t="shared" ca="1" si="46"/>
        <v/>
      </c>
      <c r="D351" s="153" t="str">
        <f t="shared" ca="1" si="47"/>
        <v/>
      </c>
      <c r="E351" s="149" t="str">
        <f t="shared" ca="1" si="48"/>
        <v/>
      </c>
      <c r="F351" s="142" t="str">
        <f t="shared" ca="1" si="49"/>
        <v/>
      </c>
      <c r="G351" s="196" t="str">
        <f ca="1">IF(A351="","",IF(AND(L351&lt;&gt;"",L351&lt;&gt;0),L351,IF(E351&lt;&gt;"",IF(ISERROR(FIND("Type",F351,1)),I,T),IF(F351="","",IF(sim_data_type=yes,IFERROR(VLOOKUP(F351,F$6:G350,2,FALSE),"Text"),"Text")))))</f>
        <v/>
      </c>
      <c r="H351" s="195" t="str">
        <f t="shared" ca="1" si="50"/>
        <v/>
      </c>
      <c r="I351" s="162" t="str">
        <f t="shared" ca="1" si="53"/>
        <v/>
      </c>
      <c r="J351" s="167"/>
      <c r="K351" s="147"/>
      <c r="L351" s="148"/>
      <c r="M351" s="143"/>
      <c r="N351" s="144"/>
      <c r="O351" s="155" t="str">
        <f t="shared" ca="1" si="51"/>
        <v/>
      </c>
      <c r="P351" s="154" t="str">
        <f t="shared" ca="1" si="52"/>
        <v/>
      </c>
    </row>
    <row r="352" spans="1:16" x14ac:dyDescent="0.25">
      <c r="A352" s="141" t="str">
        <f ca="1">IFERROR(IF(OR(B350=B351,AND(B350=0,A351&lt;&gt;A350)),A351,IF(D351="","",A351+MATCH(Common,INDIRECT(ADDRESS(A351+1,5,4,1,sheet_pset)):INDIRECT(ADDRESS(COUNTIF(Pset_1,"&lt;&gt;"),5,4,1,sheet_pset)),0))),"")</f>
        <v/>
      </c>
      <c r="B352" s="141" t="str">
        <f t="shared" ca="1" si="45"/>
        <v/>
      </c>
      <c r="C352" s="152" t="str">
        <f t="shared" ca="1" si="46"/>
        <v/>
      </c>
      <c r="D352" s="153" t="str">
        <f t="shared" ca="1" si="47"/>
        <v/>
      </c>
      <c r="E352" s="149" t="str">
        <f t="shared" ca="1" si="48"/>
        <v/>
      </c>
      <c r="F352" s="142" t="str">
        <f t="shared" ca="1" si="49"/>
        <v/>
      </c>
      <c r="G352" s="196" t="str">
        <f ca="1">IF(A352="","",IF(AND(L352&lt;&gt;"",L352&lt;&gt;0),L352,IF(E352&lt;&gt;"",IF(ISERROR(FIND("Type",F352,1)),I,T),IF(F352="","",IF(sim_data_type=yes,IFERROR(VLOOKUP(F352,F$6:G351,2,FALSE),"Text"),"Text")))))</f>
        <v/>
      </c>
      <c r="H352" s="195" t="str">
        <f t="shared" ca="1" si="50"/>
        <v/>
      </c>
      <c r="I352" s="162" t="str">
        <f t="shared" ca="1" si="53"/>
        <v/>
      </c>
      <c r="J352" s="167"/>
      <c r="K352" s="147"/>
      <c r="L352" s="148"/>
      <c r="M352" s="143"/>
      <c r="N352" s="144"/>
      <c r="O352" s="155" t="str">
        <f t="shared" ca="1" si="51"/>
        <v/>
      </c>
      <c r="P352" s="154" t="str">
        <f t="shared" ca="1" si="52"/>
        <v/>
      </c>
    </row>
    <row r="353" spans="1:16" x14ac:dyDescent="0.25">
      <c r="A353" s="141" t="str">
        <f ca="1">IFERROR(IF(OR(B351=B352,AND(B351=0,A352&lt;&gt;A351)),A352,IF(D352="","",A352+MATCH(Common,INDIRECT(ADDRESS(A352+1,5,4,1,sheet_pset)):INDIRECT(ADDRESS(COUNTIF(Pset_1,"&lt;&gt;"),5,4,1,sheet_pset)),0))),"")</f>
        <v/>
      </c>
      <c r="B353" s="141" t="str">
        <f t="shared" ca="1" si="45"/>
        <v/>
      </c>
      <c r="C353" s="152" t="str">
        <f t="shared" ca="1" si="46"/>
        <v/>
      </c>
      <c r="D353" s="153" t="str">
        <f t="shared" ca="1" si="47"/>
        <v/>
      </c>
      <c r="E353" s="149" t="str">
        <f t="shared" ca="1" si="48"/>
        <v/>
      </c>
      <c r="F353" s="142" t="str">
        <f t="shared" ca="1" si="49"/>
        <v/>
      </c>
      <c r="G353" s="196" t="str">
        <f ca="1">IF(A353="","",IF(AND(L353&lt;&gt;"",L353&lt;&gt;0),L353,IF(E353&lt;&gt;"",IF(ISERROR(FIND("Type",F353,1)),I,T),IF(F353="","",IF(sim_data_type=yes,IFERROR(VLOOKUP(F353,F$6:G352,2,FALSE),"Text"),"Text")))))</f>
        <v/>
      </c>
      <c r="H353" s="195" t="str">
        <f t="shared" ca="1" si="50"/>
        <v/>
      </c>
      <c r="I353" s="162" t="str">
        <f t="shared" ca="1" si="53"/>
        <v/>
      </c>
      <c r="J353" s="167"/>
      <c r="K353" s="147"/>
      <c r="L353" s="148"/>
      <c r="M353" s="143"/>
      <c r="N353" s="144"/>
      <c r="O353" s="155" t="str">
        <f t="shared" ca="1" si="51"/>
        <v/>
      </c>
      <c r="P353" s="154" t="str">
        <f t="shared" ca="1" si="52"/>
        <v/>
      </c>
    </row>
    <row r="354" spans="1:16" x14ac:dyDescent="0.25">
      <c r="A354" s="141" t="str">
        <f ca="1">IFERROR(IF(OR(B352=B353,AND(B352=0,A353&lt;&gt;A352)),A353,IF(D353="","",A353+MATCH(Common,INDIRECT(ADDRESS(A353+1,5,4,1,sheet_pset)):INDIRECT(ADDRESS(COUNTIF(Pset_1,"&lt;&gt;"),5,4,1,sheet_pset)),0))),"")</f>
        <v/>
      </c>
      <c r="B354" s="141" t="str">
        <f t="shared" ca="1" si="45"/>
        <v/>
      </c>
      <c r="C354" s="152" t="str">
        <f t="shared" ca="1" si="46"/>
        <v/>
      </c>
      <c r="D354" s="153" t="str">
        <f t="shared" ca="1" si="47"/>
        <v/>
      </c>
      <c r="E354" s="149" t="str">
        <f t="shared" ca="1" si="48"/>
        <v/>
      </c>
      <c r="F354" s="142" t="str">
        <f t="shared" ca="1" si="49"/>
        <v/>
      </c>
      <c r="G354" s="196" t="str">
        <f ca="1">IF(A354="","",IF(AND(L354&lt;&gt;"",L354&lt;&gt;0),L354,IF(E354&lt;&gt;"",IF(ISERROR(FIND("Type",F354,1)),I,T),IF(F354="","",IF(sim_data_type=yes,IFERROR(VLOOKUP(F354,F$6:G353,2,FALSE),"Text"),"Text")))))</f>
        <v/>
      </c>
      <c r="H354" s="195" t="str">
        <f t="shared" ca="1" si="50"/>
        <v/>
      </c>
      <c r="I354" s="162" t="str">
        <f t="shared" ca="1" si="53"/>
        <v/>
      </c>
      <c r="J354" s="167"/>
      <c r="K354" s="147"/>
      <c r="L354" s="148"/>
      <c r="M354" s="143"/>
      <c r="N354" s="144"/>
      <c r="O354" s="155" t="str">
        <f t="shared" ca="1" si="51"/>
        <v/>
      </c>
      <c r="P354" s="154" t="str">
        <f t="shared" ca="1" si="52"/>
        <v/>
      </c>
    </row>
    <row r="355" spans="1:16" x14ac:dyDescent="0.25">
      <c r="A355" s="141" t="str">
        <f ca="1">IFERROR(IF(OR(B353=B354,AND(B353=0,A354&lt;&gt;A353)),A354,IF(D354="","",A354+MATCH(Common,INDIRECT(ADDRESS(A354+1,5,4,1,sheet_pset)):INDIRECT(ADDRESS(COUNTIF(Pset_1,"&lt;&gt;"),5,4,1,sheet_pset)),0))),"")</f>
        <v/>
      </c>
      <c r="B355" s="141" t="str">
        <f t="shared" ca="1" si="45"/>
        <v/>
      </c>
      <c r="C355" s="152" t="str">
        <f t="shared" ca="1" si="46"/>
        <v/>
      </c>
      <c r="D355" s="153" t="str">
        <f t="shared" ca="1" si="47"/>
        <v/>
      </c>
      <c r="E355" s="149" t="str">
        <f t="shared" ca="1" si="48"/>
        <v/>
      </c>
      <c r="F355" s="142" t="str">
        <f t="shared" ca="1" si="49"/>
        <v/>
      </c>
      <c r="G355" s="196" t="str">
        <f ca="1">IF(A355="","",IF(AND(L355&lt;&gt;"",L355&lt;&gt;0),L355,IF(E355&lt;&gt;"",IF(ISERROR(FIND("Type",F355,1)),I,T),IF(F355="","",IF(sim_data_type=yes,IFERROR(VLOOKUP(F355,F$6:G354,2,FALSE),"Text"),"Text")))))</f>
        <v/>
      </c>
      <c r="H355" s="195" t="str">
        <f t="shared" ca="1" si="50"/>
        <v/>
      </c>
      <c r="I355" s="162" t="str">
        <f t="shared" ca="1" si="53"/>
        <v/>
      </c>
      <c r="J355" s="167"/>
      <c r="K355" s="147"/>
      <c r="L355" s="148"/>
      <c r="M355" s="143"/>
      <c r="N355" s="144"/>
      <c r="O355" s="155" t="str">
        <f t="shared" ca="1" si="51"/>
        <v/>
      </c>
      <c r="P355" s="154" t="str">
        <f t="shared" ca="1" si="52"/>
        <v/>
      </c>
    </row>
    <row r="356" spans="1:16" x14ac:dyDescent="0.25">
      <c r="A356" s="141" t="str">
        <f ca="1">IFERROR(IF(OR(B354=B355,AND(B354=0,A355&lt;&gt;A354)),A355,IF(D355="","",A355+MATCH(Common,INDIRECT(ADDRESS(A355+1,5,4,1,sheet_pset)):INDIRECT(ADDRESS(COUNTIF(Pset_1,"&lt;&gt;"),5,4,1,sheet_pset)),0))),"")</f>
        <v/>
      </c>
      <c r="B356" s="141" t="str">
        <f t="shared" ca="1" si="45"/>
        <v/>
      </c>
      <c r="C356" s="152" t="str">
        <f t="shared" ca="1" si="46"/>
        <v/>
      </c>
      <c r="D356" s="153" t="str">
        <f t="shared" ca="1" si="47"/>
        <v/>
      </c>
      <c r="E356" s="149" t="str">
        <f t="shared" ca="1" si="48"/>
        <v/>
      </c>
      <c r="F356" s="142" t="str">
        <f t="shared" ca="1" si="49"/>
        <v/>
      </c>
      <c r="G356" s="196" t="str">
        <f ca="1">IF(A356="","",IF(AND(L356&lt;&gt;"",L356&lt;&gt;0),L356,IF(E356&lt;&gt;"",IF(ISERROR(FIND("Type",F356,1)),I,T),IF(F356="","",IF(sim_data_type=yes,IFERROR(VLOOKUP(F356,F$6:G355,2,FALSE),"Text"),"Text")))))</f>
        <v/>
      </c>
      <c r="H356" s="195" t="str">
        <f t="shared" ca="1" si="50"/>
        <v/>
      </c>
      <c r="I356" s="162" t="str">
        <f t="shared" ca="1" si="53"/>
        <v/>
      </c>
      <c r="J356" s="167"/>
      <c r="K356" s="147"/>
      <c r="L356" s="148"/>
      <c r="M356" s="143"/>
      <c r="N356" s="144"/>
      <c r="O356" s="155" t="str">
        <f t="shared" ca="1" si="51"/>
        <v/>
      </c>
      <c r="P356" s="154" t="str">
        <f t="shared" ca="1" si="52"/>
        <v/>
      </c>
    </row>
    <row r="357" spans="1:16" x14ac:dyDescent="0.25">
      <c r="A357" s="141" t="str">
        <f ca="1">IFERROR(IF(OR(B355=B356,AND(B355=0,A356&lt;&gt;A355)),A356,IF(D356="","",A356+MATCH(Common,INDIRECT(ADDRESS(A356+1,5,4,1,sheet_pset)):INDIRECT(ADDRESS(COUNTIF(Pset_1,"&lt;&gt;"),5,4,1,sheet_pset)),0))),"")</f>
        <v/>
      </c>
      <c r="B357" s="141" t="str">
        <f t="shared" ca="1" si="45"/>
        <v/>
      </c>
      <c r="C357" s="152" t="str">
        <f t="shared" ca="1" si="46"/>
        <v/>
      </c>
      <c r="D357" s="153" t="str">
        <f t="shared" ca="1" si="47"/>
        <v/>
      </c>
      <c r="E357" s="149" t="str">
        <f t="shared" ca="1" si="48"/>
        <v/>
      </c>
      <c r="F357" s="142" t="str">
        <f t="shared" ca="1" si="49"/>
        <v/>
      </c>
      <c r="G357" s="196" t="str">
        <f ca="1">IF(A357="","",IF(AND(L357&lt;&gt;"",L357&lt;&gt;0),L357,IF(E357&lt;&gt;"",IF(ISERROR(FIND("Type",F357,1)),I,T),IF(F357="","",IF(sim_data_type=yes,IFERROR(VLOOKUP(F357,F$6:G356,2,FALSE),"Text"),"Text")))))</f>
        <v/>
      </c>
      <c r="H357" s="195" t="str">
        <f t="shared" ca="1" si="50"/>
        <v/>
      </c>
      <c r="I357" s="162" t="str">
        <f t="shared" ca="1" si="53"/>
        <v/>
      </c>
      <c r="J357" s="167"/>
      <c r="K357" s="147"/>
      <c r="L357" s="148"/>
      <c r="M357" s="143"/>
      <c r="N357" s="144"/>
      <c r="O357" s="155" t="str">
        <f t="shared" ca="1" si="51"/>
        <v/>
      </c>
      <c r="P357" s="154" t="str">
        <f t="shared" ca="1" si="52"/>
        <v/>
      </c>
    </row>
    <row r="358" spans="1:16" x14ac:dyDescent="0.25">
      <c r="A358" s="141" t="str">
        <f ca="1">IFERROR(IF(OR(B356=B357,AND(B356=0,A357&lt;&gt;A356)),A357,IF(D357="","",A357+MATCH(Common,INDIRECT(ADDRESS(A357+1,5,4,1,sheet_pset)):INDIRECT(ADDRESS(COUNTIF(Pset_1,"&lt;&gt;"),5,4,1,sheet_pset)),0))),"")</f>
        <v/>
      </c>
      <c r="B358" s="141" t="str">
        <f t="shared" ca="1" si="45"/>
        <v/>
      </c>
      <c r="C358" s="152" t="str">
        <f t="shared" ca="1" si="46"/>
        <v/>
      </c>
      <c r="D358" s="153" t="str">
        <f t="shared" ca="1" si="47"/>
        <v/>
      </c>
      <c r="E358" s="149" t="str">
        <f t="shared" ca="1" si="48"/>
        <v/>
      </c>
      <c r="F358" s="142" t="str">
        <f t="shared" ca="1" si="49"/>
        <v/>
      </c>
      <c r="G358" s="196" t="str">
        <f ca="1">IF(A358="","",IF(AND(L358&lt;&gt;"",L358&lt;&gt;0),L358,IF(E358&lt;&gt;"",IF(ISERROR(FIND("Type",F358,1)),I,T),IF(F358="","",IF(sim_data_type=yes,IFERROR(VLOOKUP(F358,F$6:G357,2,FALSE),"Text"),"Text")))))</f>
        <v/>
      </c>
      <c r="H358" s="195" t="str">
        <f t="shared" ca="1" si="50"/>
        <v/>
      </c>
      <c r="I358" s="162" t="str">
        <f t="shared" ca="1" si="53"/>
        <v/>
      </c>
      <c r="J358" s="167"/>
      <c r="K358" s="147"/>
      <c r="L358" s="148"/>
      <c r="M358" s="143"/>
      <c r="N358" s="144"/>
      <c r="O358" s="155" t="str">
        <f t="shared" ca="1" si="51"/>
        <v/>
      </c>
      <c r="P358" s="154" t="str">
        <f t="shared" ca="1" si="52"/>
        <v/>
      </c>
    </row>
    <row r="359" spans="1:16" x14ac:dyDescent="0.25">
      <c r="A359" s="141" t="str">
        <f ca="1">IFERROR(IF(OR(B357=B358,AND(B357=0,A358&lt;&gt;A357)),A358,IF(D358="","",A358+MATCH(Common,INDIRECT(ADDRESS(A358+1,5,4,1,sheet_pset)):INDIRECT(ADDRESS(COUNTIF(Pset_1,"&lt;&gt;"),5,4,1,sheet_pset)),0))),"")</f>
        <v/>
      </c>
      <c r="B359" s="141" t="str">
        <f t="shared" ca="1" si="45"/>
        <v/>
      </c>
      <c r="C359" s="152" t="str">
        <f t="shared" ca="1" si="46"/>
        <v/>
      </c>
      <c r="D359" s="153" t="str">
        <f t="shared" ca="1" si="47"/>
        <v/>
      </c>
      <c r="E359" s="149" t="str">
        <f t="shared" ca="1" si="48"/>
        <v/>
      </c>
      <c r="F359" s="142" t="str">
        <f t="shared" ca="1" si="49"/>
        <v/>
      </c>
      <c r="G359" s="196" t="str">
        <f ca="1">IF(A359="","",IF(AND(L359&lt;&gt;"",L359&lt;&gt;0),L359,IF(E359&lt;&gt;"",IF(ISERROR(FIND("Type",F359,1)),I,T),IF(F359="","",IF(sim_data_type=yes,IFERROR(VLOOKUP(F359,F$6:G358,2,FALSE),"Text"),"Text")))))</f>
        <v/>
      </c>
      <c r="H359" s="195" t="str">
        <f t="shared" ca="1" si="50"/>
        <v/>
      </c>
      <c r="I359" s="162" t="str">
        <f t="shared" ca="1" si="53"/>
        <v/>
      </c>
      <c r="J359" s="167"/>
      <c r="K359" s="147"/>
      <c r="L359" s="148"/>
      <c r="M359" s="143"/>
      <c r="N359" s="144"/>
      <c r="O359" s="155" t="str">
        <f t="shared" ca="1" si="51"/>
        <v/>
      </c>
      <c r="P359" s="154" t="str">
        <f t="shared" ca="1" si="52"/>
        <v/>
      </c>
    </row>
    <row r="360" spans="1:16" x14ac:dyDescent="0.25">
      <c r="A360" s="141" t="str">
        <f ca="1">IFERROR(IF(OR(B358=B359,AND(B358=0,A359&lt;&gt;A358)),A359,IF(D359="","",A359+MATCH(Common,INDIRECT(ADDRESS(A359+1,5,4,1,sheet_pset)):INDIRECT(ADDRESS(COUNTIF(Pset_1,"&lt;&gt;"),5,4,1,sheet_pset)),0))),"")</f>
        <v/>
      </c>
      <c r="B360" s="141" t="str">
        <f t="shared" ca="1" si="45"/>
        <v/>
      </c>
      <c r="C360" s="152" t="str">
        <f t="shared" ca="1" si="46"/>
        <v/>
      </c>
      <c r="D360" s="153" t="str">
        <f t="shared" ca="1" si="47"/>
        <v/>
      </c>
      <c r="E360" s="149" t="str">
        <f t="shared" ca="1" si="48"/>
        <v/>
      </c>
      <c r="F360" s="142" t="str">
        <f t="shared" ca="1" si="49"/>
        <v/>
      </c>
      <c r="G360" s="196" t="str">
        <f ca="1">IF(A360="","",IF(AND(L360&lt;&gt;"",L360&lt;&gt;0),L360,IF(E360&lt;&gt;"",IF(ISERROR(FIND("Type",F360,1)),I,T),IF(F360="","",IF(sim_data_type=yes,IFERROR(VLOOKUP(F360,F$6:G359,2,FALSE),"Text"),"Text")))))</f>
        <v/>
      </c>
      <c r="H360" s="195" t="str">
        <f t="shared" ca="1" si="50"/>
        <v/>
      </c>
      <c r="I360" s="162" t="str">
        <f t="shared" ca="1" si="53"/>
        <v/>
      </c>
      <c r="J360" s="167"/>
      <c r="K360" s="147"/>
      <c r="L360" s="148"/>
      <c r="M360" s="143"/>
      <c r="N360" s="144"/>
      <c r="O360" s="155" t="str">
        <f t="shared" ca="1" si="51"/>
        <v/>
      </c>
      <c r="P360" s="154" t="str">
        <f t="shared" ca="1" si="52"/>
        <v/>
      </c>
    </row>
    <row r="361" spans="1:16" x14ac:dyDescent="0.25">
      <c r="A361" s="141" t="str">
        <f ca="1">IFERROR(IF(OR(B359=B360,AND(B359=0,A360&lt;&gt;A359)),A360,IF(D360="","",A360+MATCH(Common,INDIRECT(ADDRESS(A360+1,5,4,1,sheet_pset)):INDIRECT(ADDRESS(COUNTIF(Pset_1,"&lt;&gt;"),5,4,1,sheet_pset)),0))),"")</f>
        <v/>
      </c>
      <c r="B361" s="141" t="str">
        <f t="shared" ca="1" si="45"/>
        <v/>
      </c>
      <c r="C361" s="152" t="str">
        <f t="shared" ca="1" si="46"/>
        <v/>
      </c>
      <c r="D361" s="153" t="str">
        <f t="shared" ca="1" si="47"/>
        <v/>
      </c>
      <c r="E361" s="149" t="str">
        <f t="shared" ca="1" si="48"/>
        <v/>
      </c>
      <c r="F361" s="142" t="str">
        <f t="shared" ca="1" si="49"/>
        <v/>
      </c>
      <c r="G361" s="196" t="str">
        <f ca="1">IF(A361="","",IF(AND(L361&lt;&gt;"",L361&lt;&gt;0),L361,IF(E361&lt;&gt;"",IF(ISERROR(FIND("Type",F361,1)),I,T),IF(F361="","",IF(sim_data_type=yes,IFERROR(VLOOKUP(F361,F$6:G360,2,FALSE),"Text"),"Text")))))</f>
        <v/>
      </c>
      <c r="H361" s="195" t="str">
        <f t="shared" ca="1" si="50"/>
        <v/>
      </c>
      <c r="I361" s="162" t="str">
        <f t="shared" ca="1" si="53"/>
        <v/>
      </c>
      <c r="J361" s="167"/>
      <c r="K361" s="147"/>
      <c r="L361" s="148"/>
      <c r="M361" s="143"/>
      <c r="N361" s="144"/>
      <c r="O361" s="155" t="str">
        <f t="shared" ca="1" si="51"/>
        <v/>
      </c>
      <c r="P361" s="154" t="str">
        <f t="shared" ca="1" si="52"/>
        <v/>
      </c>
    </row>
    <row r="362" spans="1:16" x14ac:dyDescent="0.25">
      <c r="A362" s="141" t="str">
        <f ca="1">IFERROR(IF(OR(B360=B361,AND(B360=0,A361&lt;&gt;A360)),A361,IF(D361="","",A361+MATCH(Common,INDIRECT(ADDRESS(A361+1,5,4,1,sheet_pset)):INDIRECT(ADDRESS(COUNTIF(Pset_1,"&lt;&gt;"),5,4,1,sheet_pset)),0))),"")</f>
        <v/>
      </c>
      <c r="B362" s="141" t="str">
        <f t="shared" ca="1" si="45"/>
        <v/>
      </c>
      <c r="C362" s="152" t="str">
        <f t="shared" ca="1" si="46"/>
        <v/>
      </c>
      <c r="D362" s="153" t="str">
        <f t="shared" ca="1" si="47"/>
        <v/>
      </c>
      <c r="E362" s="149" t="str">
        <f t="shared" ca="1" si="48"/>
        <v/>
      </c>
      <c r="F362" s="142" t="str">
        <f t="shared" ca="1" si="49"/>
        <v/>
      </c>
      <c r="G362" s="196" t="str">
        <f ca="1">IF(A362="","",IF(AND(L362&lt;&gt;"",L362&lt;&gt;0),L362,IF(E362&lt;&gt;"",IF(ISERROR(FIND("Type",F362,1)),I,T),IF(F362="","",IF(sim_data_type=yes,IFERROR(VLOOKUP(F362,F$6:G361,2,FALSE),"Text"),"Text")))))</f>
        <v/>
      </c>
      <c r="H362" s="195" t="str">
        <f t="shared" ca="1" si="50"/>
        <v/>
      </c>
      <c r="I362" s="162" t="str">
        <f t="shared" ca="1" si="53"/>
        <v/>
      </c>
      <c r="J362" s="167"/>
      <c r="K362" s="147"/>
      <c r="L362" s="148"/>
      <c r="M362" s="143"/>
      <c r="N362" s="144"/>
      <c r="O362" s="155" t="str">
        <f t="shared" ca="1" si="51"/>
        <v/>
      </c>
      <c r="P362" s="154" t="str">
        <f t="shared" ca="1" si="52"/>
        <v/>
      </c>
    </row>
    <row r="363" spans="1:16" x14ac:dyDescent="0.25">
      <c r="A363" s="141" t="str">
        <f ca="1">IFERROR(IF(OR(B361=B362,AND(B361=0,A362&lt;&gt;A361)),A362,IF(D362="","",A362+MATCH(Common,INDIRECT(ADDRESS(A362+1,5,4,1,sheet_pset)):INDIRECT(ADDRESS(COUNTIF(Pset_1,"&lt;&gt;"),5,4,1,sheet_pset)),0))),"")</f>
        <v/>
      </c>
      <c r="B363" s="141" t="str">
        <f t="shared" ca="1" si="45"/>
        <v/>
      </c>
      <c r="C363" s="152" t="str">
        <f t="shared" ca="1" si="46"/>
        <v/>
      </c>
      <c r="D363" s="153" t="str">
        <f t="shared" ca="1" si="47"/>
        <v/>
      </c>
      <c r="E363" s="149" t="str">
        <f t="shared" ca="1" si="48"/>
        <v/>
      </c>
      <c r="F363" s="142" t="str">
        <f t="shared" ca="1" si="49"/>
        <v/>
      </c>
      <c r="G363" s="196" t="str">
        <f ca="1">IF(A363="","",IF(AND(L363&lt;&gt;"",L363&lt;&gt;0),L363,IF(E363&lt;&gt;"",IF(ISERROR(FIND("Type",F363,1)),I,T),IF(F363="","",IF(sim_data_type=yes,IFERROR(VLOOKUP(F363,F$6:G362,2,FALSE),"Text"),"Text")))))</f>
        <v/>
      </c>
      <c r="H363" s="195" t="str">
        <f t="shared" ca="1" si="50"/>
        <v/>
      </c>
      <c r="I363" s="162" t="str">
        <f t="shared" ca="1" si="53"/>
        <v/>
      </c>
      <c r="J363" s="167"/>
      <c r="K363" s="147"/>
      <c r="L363" s="148"/>
      <c r="M363" s="143"/>
      <c r="N363" s="144"/>
      <c r="O363" s="155" t="str">
        <f t="shared" ca="1" si="51"/>
        <v/>
      </c>
      <c r="P363" s="154" t="str">
        <f t="shared" ca="1" si="52"/>
        <v/>
      </c>
    </row>
    <row r="364" spans="1:16" x14ac:dyDescent="0.25">
      <c r="A364" s="141" t="str">
        <f ca="1">IFERROR(IF(OR(B362=B363,AND(B362=0,A363&lt;&gt;A362)),A363,IF(D363="","",A363+MATCH(Common,INDIRECT(ADDRESS(A363+1,5,4,1,sheet_pset)):INDIRECT(ADDRESS(COUNTIF(Pset_1,"&lt;&gt;"),5,4,1,sheet_pset)),0))),"")</f>
        <v/>
      </c>
      <c r="B364" s="141" t="str">
        <f t="shared" ca="1" si="45"/>
        <v/>
      </c>
      <c r="C364" s="152" t="str">
        <f t="shared" ca="1" si="46"/>
        <v/>
      </c>
      <c r="D364" s="153" t="str">
        <f t="shared" ca="1" si="47"/>
        <v/>
      </c>
      <c r="E364" s="149" t="str">
        <f t="shared" ca="1" si="48"/>
        <v/>
      </c>
      <c r="F364" s="142" t="str">
        <f t="shared" ca="1" si="49"/>
        <v/>
      </c>
      <c r="G364" s="196" t="str">
        <f ca="1">IF(A364="","",IF(AND(L364&lt;&gt;"",L364&lt;&gt;0),L364,IF(E364&lt;&gt;"",IF(ISERROR(FIND("Type",F364,1)),I,T),IF(F364="","",IF(sim_data_type=yes,IFERROR(VLOOKUP(F364,F$6:G363,2,FALSE),"Text"),"Text")))))</f>
        <v/>
      </c>
      <c r="H364" s="195" t="str">
        <f t="shared" ca="1" si="50"/>
        <v/>
      </c>
      <c r="I364" s="162" t="str">
        <f t="shared" ca="1" si="53"/>
        <v/>
      </c>
      <c r="J364" s="167"/>
      <c r="K364" s="147"/>
      <c r="L364" s="148"/>
      <c r="M364" s="143"/>
      <c r="N364" s="144"/>
      <c r="O364" s="155" t="str">
        <f t="shared" ca="1" si="51"/>
        <v/>
      </c>
      <c r="P364" s="154" t="str">
        <f t="shared" ca="1" si="52"/>
        <v/>
      </c>
    </row>
    <row r="365" spans="1:16" x14ac:dyDescent="0.25">
      <c r="A365" s="141" t="str">
        <f ca="1">IFERROR(IF(OR(B363=B364,AND(B363=0,A364&lt;&gt;A363)),A364,IF(D364="","",A364+MATCH(Common,INDIRECT(ADDRESS(A364+1,5,4,1,sheet_pset)):INDIRECT(ADDRESS(COUNTIF(Pset_1,"&lt;&gt;"),5,4,1,sheet_pset)),0))),"")</f>
        <v/>
      </c>
      <c r="B365" s="141" t="str">
        <f t="shared" ca="1" si="45"/>
        <v/>
      </c>
      <c r="C365" s="152" t="str">
        <f t="shared" ca="1" si="46"/>
        <v/>
      </c>
      <c r="D365" s="153" t="str">
        <f t="shared" ca="1" si="47"/>
        <v/>
      </c>
      <c r="E365" s="149" t="str">
        <f t="shared" ca="1" si="48"/>
        <v/>
      </c>
      <c r="F365" s="142" t="str">
        <f t="shared" ca="1" si="49"/>
        <v/>
      </c>
      <c r="G365" s="196" t="str">
        <f ca="1">IF(A365="","",IF(AND(L365&lt;&gt;"",L365&lt;&gt;0),L365,IF(E365&lt;&gt;"",IF(ISERROR(FIND("Type",F365,1)),I,T),IF(F365="","",IF(sim_data_type=yes,IFERROR(VLOOKUP(F365,F$6:G364,2,FALSE),"Text"),"Text")))))</f>
        <v/>
      </c>
      <c r="H365" s="195" t="str">
        <f t="shared" ca="1" si="50"/>
        <v/>
      </c>
      <c r="I365" s="162" t="str">
        <f t="shared" ca="1" si="53"/>
        <v/>
      </c>
      <c r="J365" s="167"/>
      <c r="K365" s="147"/>
      <c r="L365" s="148"/>
      <c r="M365" s="143"/>
      <c r="N365" s="144"/>
      <c r="O365" s="155" t="str">
        <f t="shared" ca="1" si="51"/>
        <v/>
      </c>
      <c r="P365" s="154" t="str">
        <f t="shared" ca="1" si="52"/>
        <v/>
      </c>
    </row>
    <row r="366" spans="1:16" x14ac:dyDescent="0.25">
      <c r="A366" s="141" t="str">
        <f ca="1">IFERROR(IF(OR(B364=B365,AND(B364=0,A365&lt;&gt;A364)),A365,IF(D365="","",A365+MATCH(Common,INDIRECT(ADDRESS(A365+1,5,4,1,sheet_pset)):INDIRECT(ADDRESS(COUNTIF(Pset_1,"&lt;&gt;"),5,4,1,sheet_pset)),0))),"")</f>
        <v/>
      </c>
      <c r="B366" s="141" t="str">
        <f t="shared" ca="1" si="45"/>
        <v/>
      </c>
      <c r="C366" s="152" t="str">
        <f t="shared" ca="1" si="46"/>
        <v/>
      </c>
      <c r="D366" s="153" t="str">
        <f t="shared" ca="1" si="47"/>
        <v/>
      </c>
      <c r="E366" s="149" t="str">
        <f t="shared" ca="1" si="48"/>
        <v/>
      </c>
      <c r="F366" s="142" t="str">
        <f t="shared" ca="1" si="49"/>
        <v/>
      </c>
      <c r="G366" s="196" t="str">
        <f ca="1">IF(A366="","",IF(AND(L366&lt;&gt;"",L366&lt;&gt;0),L366,IF(E366&lt;&gt;"",IF(ISERROR(FIND("Type",F366,1)),I,T),IF(F366="","",IF(sim_data_type=yes,IFERROR(VLOOKUP(F366,F$6:G365,2,FALSE),"Text"),"Text")))))</f>
        <v/>
      </c>
      <c r="H366" s="195" t="str">
        <f t="shared" ca="1" si="50"/>
        <v/>
      </c>
      <c r="I366" s="162" t="str">
        <f t="shared" ca="1" si="53"/>
        <v/>
      </c>
      <c r="J366" s="167"/>
      <c r="K366" s="147"/>
      <c r="L366" s="148"/>
      <c r="M366" s="143"/>
      <c r="N366" s="144"/>
      <c r="O366" s="155" t="str">
        <f t="shared" ca="1" si="51"/>
        <v/>
      </c>
      <c r="P366" s="154" t="str">
        <f t="shared" ca="1" si="52"/>
        <v/>
      </c>
    </row>
    <row r="367" spans="1:16" x14ac:dyDescent="0.25">
      <c r="A367" s="141" t="str">
        <f ca="1">IFERROR(IF(OR(B365=B366,AND(B365=0,A366&lt;&gt;A365)),A366,IF(D366="","",A366+MATCH(Common,INDIRECT(ADDRESS(A366+1,5,4,1,sheet_pset)):INDIRECT(ADDRESS(COUNTIF(Pset_1,"&lt;&gt;"),5,4,1,sheet_pset)),0))),"")</f>
        <v/>
      </c>
      <c r="B367" s="141" t="str">
        <f t="shared" ca="1" si="45"/>
        <v/>
      </c>
      <c r="C367" s="152" t="str">
        <f t="shared" ca="1" si="46"/>
        <v/>
      </c>
      <c r="D367" s="153" t="str">
        <f t="shared" ca="1" si="47"/>
        <v/>
      </c>
      <c r="E367" s="149" t="str">
        <f t="shared" ca="1" si="48"/>
        <v/>
      </c>
      <c r="F367" s="142" t="str">
        <f t="shared" ca="1" si="49"/>
        <v/>
      </c>
      <c r="G367" s="196" t="str">
        <f ca="1">IF(A367="","",IF(AND(L367&lt;&gt;"",L367&lt;&gt;0),L367,IF(E367&lt;&gt;"",IF(ISERROR(FIND("Type",F367,1)),I,T),IF(F367="","",IF(sim_data_type=yes,IFERROR(VLOOKUP(F367,F$6:G366,2,FALSE),"Text"),"Text")))))</f>
        <v/>
      </c>
      <c r="H367" s="195" t="str">
        <f t="shared" ca="1" si="50"/>
        <v/>
      </c>
      <c r="I367" s="162" t="str">
        <f t="shared" ca="1" si="53"/>
        <v/>
      </c>
      <c r="J367" s="167"/>
      <c r="K367" s="147"/>
      <c r="L367" s="148"/>
      <c r="M367" s="143"/>
      <c r="N367" s="144"/>
      <c r="O367" s="155" t="str">
        <f t="shared" ca="1" si="51"/>
        <v/>
      </c>
      <c r="P367" s="154" t="str">
        <f t="shared" ca="1" si="52"/>
        <v/>
      </c>
    </row>
    <row r="368" spans="1:16" x14ac:dyDescent="0.25">
      <c r="A368" s="141" t="str">
        <f ca="1">IFERROR(IF(OR(B366=B367,AND(B366=0,A367&lt;&gt;A366)),A367,IF(D367="","",A367+MATCH(Common,INDIRECT(ADDRESS(A367+1,5,4,1,sheet_pset)):INDIRECT(ADDRESS(COUNTIF(Pset_1,"&lt;&gt;"),5,4,1,sheet_pset)),0))),"")</f>
        <v/>
      </c>
      <c r="B368" s="141" t="str">
        <f t="shared" ca="1" si="45"/>
        <v/>
      </c>
      <c r="C368" s="152" t="str">
        <f t="shared" ca="1" si="46"/>
        <v/>
      </c>
      <c r="D368" s="153" t="str">
        <f t="shared" ca="1" si="47"/>
        <v/>
      </c>
      <c r="E368" s="149" t="str">
        <f t="shared" ca="1" si="48"/>
        <v/>
      </c>
      <c r="F368" s="142" t="str">
        <f t="shared" ca="1" si="49"/>
        <v/>
      </c>
      <c r="G368" s="196" t="str">
        <f ca="1">IF(A368="","",IF(AND(L368&lt;&gt;"",L368&lt;&gt;0),L368,IF(E368&lt;&gt;"",IF(ISERROR(FIND("Type",F368,1)),I,T),IF(F368="","",IF(sim_data_type=yes,IFERROR(VLOOKUP(F368,F$6:G367,2,FALSE),"Text"),"Text")))))</f>
        <v/>
      </c>
      <c r="H368" s="195" t="str">
        <f t="shared" ca="1" si="50"/>
        <v/>
      </c>
      <c r="I368" s="162" t="str">
        <f t="shared" ca="1" si="53"/>
        <v/>
      </c>
      <c r="J368" s="167"/>
      <c r="K368" s="147"/>
      <c r="L368" s="148"/>
      <c r="M368" s="143"/>
      <c r="N368" s="144"/>
      <c r="O368" s="155" t="str">
        <f t="shared" ca="1" si="51"/>
        <v/>
      </c>
      <c r="P368" s="154" t="str">
        <f t="shared" ca="1" si="52"/>
        <v/>
      </c>
    </row>
    <row r="369" spans="1:16" x14ac:dyDescent="0.25">
      <c r="A369" s="141" t="str">
        <f ca="1">IFERROR(IF(OR(B367=B368,AND(B367=0,A368&lt;&gt;A367)),A368,IF(D368="","",A368+MATCH(Common,INDIRECT(ADDRESS(A368+1,5,4,1,sheet_pset)):INDIRECT(ADDRESS(COUNTIF(Pset_1,"&lt;&gt;"),5,4,1,sheet_pset)),0))),"")</f>
        <v/>
      </c>
      <c r="B369" s="141" t="str">
        <f t="shared" ca="1" si="45"/>
        <v/>
      </c>
      <c r="C369" s="152" t="str">
        <f t="shared" ca="1" si="46"/>
        <v/>
      </c>
      <c r="D369" s="153" t="str">
        <f t="shared" ca="1" si="47"/>
        <v/>
      </c>
      <c r="E369" s="149" t="str">
        <f t="shared" ca="1" si="48"/>
        <v/>
      </c>
      <c r="F369" s="142" t="str">
        <f t="shared" ca="1" si="49"/>
        <v/>
      </c>
      <c r="G369" s="196" t="str">
        <f ca="1">IF(A369="","",IF(AND(L369&lt;&gt;"",L369&lt;&gt;0),L369,IF(E369&lt;&gt;"",IF(ISERROR(FIND("Type",F369,1)),I,T),IF(F369="","",IF(sim_data_type=yes,IFERROR(VLOOKUP(F369,F$6:G368,2,FALSE),"Text"),"Text")))))</f>
        <v/>
      </c>
      <c r="H369" s="195" t="str">
        <f t="shared" ca="1" si="50"/>
        <v/>
      </c>
      <c r="I369" s="162" t="str">
        <f t="shared" ca="1" si="53"/>
        <v/>
      </c>
      <c r="J369" s="167"/>
      <c r="K369" s="147"/>
      <c r="L369" s="148"/>
      <c r="M369" s="143"/>
      <c r="N369" s="144"/>
      <c r="O369" s="155" t="str">
        <f t="shared" ca="1" si="51"/>
        <v/>
      </c>
      <c r="P369" s="154" t="str">
        <f t="shared" ca="1" si="52"/>
        <v/>
      </c>
    </row>
    <row r="370" spans="1:16" x14ac:dyDescent="0.25">
      <c r="A370" s="141" t="str">
        <f ca="1">IFERROR(IF(OR(B368=B369,AND(B368=0,A369&lt;&gt;A368)),A369,IF(D369="","",A369+MATCH(Common,INDIRECT(ADDRESS(A369+1,5,4,1,sheet_pset)):INDIRECT(ADDRESS(COUNTIF(Pset_1,"&lt;&gt;"),5,4,1,sheet_pset)),0))),"")</f>
        <v/>
      </c>
      <c r="B370" s="141" t="str">
        <f t="shared" ca="1" si="45"/>
        <v/>
      </c>
      <c r="C370" s="152" t="str">
        <f t="shared" ca="1" si="46"/>
        <v/>
      </c>
      <c r="D370" s="153" t="str">
        <f t="shared" ca="1" si="47"/>
        <v/>
      </c>
      <c r="E370" s="149" t="str">
        <f t="shared" ca="1" si="48"/>
        <v/>
      </c>
      <c r="F370" s="142" t="str">
        <f t="shared" ca="1" si="49"/>
        <v/>
      </c>
      <c r="G370" s="196" t="str">
        <f ca="1">IF(A370="","",IF(AND(L370&lt;&gt;"",L370&lt;&gt;0),L370,IF(E370&lt;&gt;"",IF(ISERROR(FIND("Type",F370,1)),I,T),IF(F370="","",IF(sim_data_type=yes,IFERROR(VLOOKUP(F370,F$6:G369,2,FALSE),"Text"),"Text")))))</f>
        <v/>
      </c>
      <c r="H370" s="195" t="str">
        <f t="shared" ca="1" si="50"/>
        <v/>
      </c>
      <c r="I370" s="162" t="str">
        <f t="shared" ca="1" si="53"/>
        <v/>
      </c>
      <c r="J370" s="167"/>
      <c r="K370" s="147"/>
      <c r="L370" s="148"/>
      <c r="M370" s="143"/>
      <c r="N370" s="144"/>
      <c r="O370" s="155" t="str">
        <f t="shared" ca="1" si="51"/>
        <v/>
      </c>
      <c r="P370" s="154" t="str">
        <f t="shared" ca="1" si="52"/>
        <v/>
      </c>
    </row>
    <row r="371" spans="1:16" x14ac:dyDescent="0.25">
      <c r="A371" s="141" t="str">
        <f ca="1">IFERROR(IF(OR(B369=B370,AND(B369=0,A370&lt;&gt;A369)),A370,IF(D370="","",A370+MATCH(Common,INDIRECT(ADDRESS(A370+1,5,4,1,sheet_pset)):INDIRECT(ADDRESS(COUNTIF(Pset_1,"&lt;&gt;"),5,4,1,sheet_pset)),0))),"")</f>
        <v/>
      </c>
      <c r="B371" s="141" t="str">
        <f t="shared" ca="1" si="45"/>
        <v/>
      </c>
      <c r="C371" s="152" t="str">
        <f t="shared" ca="1" si="46"/>
        <v/>
      </c>
      <c r="D371" s="153" t="str">
        <f t="shared" ca="1" si="47"/>
        <v/>
      </c>
      <c r="E371" s="149" t="str">
        <f t="shared" ca="1" si="48"/>
        <v/>
      </c>
      <c r="F371" s="142" t="str">
        <f t="shared" ca="1" si="49"/>
        <v/>
      </c>
      <c r="G371" s="196" t="str">
        <f ca="1">IF(A371="","",IF(AND(L371&lt;&gt;"",L371&lt;&gt;0),L371,IF(E371&lt;&gt;"",IF(ISERROR(FIND("Type",F371,1)),I,T),IF(F371="","",IF(sim_data_type=yes,IFERROR(VLOOKUP(F371,F$6:G370,2,FALSE),"Text"),"Text")))))</f>
        <v/>
      </c>
      <c r="H371" s="195" t="str">
        <f t="shared" ca="1" si="50"/>
        <v/>
      </c>
      <c r="I371" s="162" t="str">
        <f t="shared" ca="1" si="53"/>
        <v/>
      </c>
      <c r="J371" s="167"/>
      <c r="K371" s="147"/>
      <c r="L371" s="148"/>
      <c r="M371" s="143"/>
      <c r="N371" s="144"/>
      <c r="O371" s="155" t="str">
        <f t="shared" ca="1" si="51"/>
        <v/>
      </c>
      <c r="P371" s="154" t="str">
        <f t="shared" ca="1" si="52"/>
        <v/>
      </c>
    </row>
    <row r="372" spans="1:16" x14ac:dyDescent="0.25">
      <c r="A372" s="141" t="str">
        <f ca="1">IFERROR(IF(OR(B370=B371,AND(B370=0,A371&lt;&gt;A370)),A371,IF(D371="","",A371+MATCH(Common,INDIRECT(ADDRESS(A371+1,5,4,1,sheet_pset)):INDIRECT(ADDRESS(COUNTIF(Pset_1,"&lt;&gt;"),5,4,1,sheet_pset)),0))),"")</f>
        <v/>
      </c>
      <c r="B372" s="141" t="str">
        <f t="shared" ca="1" si="45"/>
        <v/>
      </c>
      <c r="C372" s="152" t="str">
        <f t="shared" ca="1" si="46"/>
        <v/>
      </c>
      <c r="D372" s="153" t="str">
        <f t="shared" ca="1" si="47"/>
        <v/>
      </c>
      <c r="E372" s="149" t="str">
        <f t="shared" ca="1" si="48"/>
        <v/>
      </c>
      <c r="F372" s="142" t="str">
        <f t="shared" ca="1" si="49"/>
        <v/>
      </c>
      <c r="G372" s="196" t="str">
        <f ca="1">IF(A372="","",IF(AND(L372&lt;&gt;"",L372&lt;&gt;0),L372,IF(E372&lt;&gt;"",IF(ISERROR(FIND("Type",F372,1)),I,T),IF(F372="","",IF(sim_data_type=yes,IFERROR(VLOOKUP(F372,F$6:G371,2,FALSE),"Text"),"Text")))))</f>
        <v/>
      </c>
      <c r="H372" s="195" t="str">
        <f t="shared" ca="1" si="50"/>
        <v/>
      </c>
      <c r="I372" s="162" t="str">
        <f t="shared" ca="1" si="53"/>
        <v/>
      </c>
      <c r="J372" s="167"/>
      <c r="K372" s="147"/>
      <c r="L372" s="148"/>
      <c r="M372" s="143"/>
      <c r="N372" s="144"/>
      <c r="O372" s="155" t="str">
        <f t="shared" ca="1" si="51"/>
        <v/>
      </c>
      <c r="P372" s="154" t="str">
        <f t="shared" ca="1" si="52"/>
        <v/>
      </c>
    </row>
    <row r="373" spans="1:16" x14ac:dyDescent="0.25">
      <c r="A373" s="141" t="str">
        <f ca="1">IFERROR(IF(OR(B371=B372,AND(B371=0,A372&lt;&gt;A371)),A372,IF(D372="","",A372+MATCH(Common,INDIRECT(ADDRESS(A372+1,5,4,1,sheet_pset)):INDIRECT(ADDRESS(COUNTIF(Pset_1,"&lt;&gt;"),5,4,1,sheet_pset)),0))),"")</f>
        <v/>
      </c>
      <c r="B373" s="141" t="str">
        <f t="shared" ca="1" si="45"/>
        <v/>
      </c>
      <c r="C373" s="152" t="str">
        <f t="shared" ca="1" si="46"/>
        <v/>
      </c>
      <c r="D373" s="153" t="str">
        <f t="shared" ca="1" si="47"/>
        <v/>
      </c>
      <c r="E373" s="149" t="str">
        <f t="shared" ca="1" si="48"/>
        <v/>
      </c>
      <c r="F373" s="142" t="str">
        <f t="shared" ca="1" si="49"/>
        <v/>
      </c>
      <c r="G373" s="196" t="str">
        <f ca="1">IF(A373="","",IF(AND(L373&lt;&gt;"",L373&lt;&gt;0),L373,IF(E373&lt;&gt;"",IF(ISERROR(FIND("Type",F373,1)),I,T),IF(F373="","",IF(sim_data_type=yes,IFERROR(VLOOKUP(F373,F$6:G372,2,FALSE),"Text"),"Text")))))</f>
        <v/>
      </c>
      <c r="H373" s="195" t="str">
        <f t="shared" ca="1" si="50"/>
        <v/>
      </c>
      <c r="I373" s="162" t="str">
        <f t="shared" ca="1" si="53"/>
        <v/>
      </c>
      <c r="J373" s="167"/>
      <c r="K373" s="147"/>
      <c r="L373" s="148"/>
      <c r="M373" s="143"/>
      <c r="N373" s="144"/>
      <c r="O373" s="155" t="str">
        <f t="shared" ca="1" si="51"/>
        <v/>
      </c>
      <c r="P373" s="154" t="str">
        <f t="shared" ca="1" si="52"/>
        <v/>
      </c>
    </row>
    <row r="374" spans="1:16" x14ac:dyDescent="0.25">
      <c r="A374" s="141" t="str">
        <f ca="1">IFERROR(IF(OR(B372=B373,AND(B372=0,A373&lt;&gt;A372)),A373,IF(D373="","",A373+MATCH(Common,INDIRECT(ADDRESS(A373+1,5,4,1,sheet_pset)):INDIRECT(ADDRESS(COUNTIF(Pset_1,"&lt;&gt;"),5,4,1,sheet_pset)),0))),"")</f>
        <v/>
      </c>
      <c r="B374" s="141" t="str">
        <f t="shared" ca="1" si="45"/>
        <v/>
      </c>
      <c r="C374" s="152" t="str">
        <f t="shared" ca="1" si="46"/>
        <v/>
      </c>
      <c r="D374" s="153" t="str">
        <f t="shared" ca="1" si="47"/>
        <v/>
      </c>
      <c r="E374" s="149" t="str">
        <f t="shared" ca="1" si="48"/>
        <v/>
      </c>
      <c r="F374" s="142" t="str">
        <f t="shared" ca="1" si="49"/>
        <v/>
      </c>
      <c r="G374" s="196" t="str">
        <f ca="1">IF(A374="","",IF(AND(L374&lt;&gt;"",L374&lt;&gt;0),L374,IF(E374&lt;&gt;"",IF(ISERROR(FIND("Type",F374,1)),I,T),IF(F374="","",IF(sim_data_type=yes,IFERROR(VLOOKUP(F374,F$6:G373,2,FALSE),"Text"),"Text")))))</f>
        <v/>
      </c>
      <c r="H374" s="195" t="str">
        <f t="shared" ca="1" si="50"/>
        <v/>
      </c>
      <c r="I374" s="162" t="str">
        <f t="shared" ca="1" si="53"/>
        <v/>
      </c>
      <c r="J374" s="167"/>
      <c r="K374" s="147"/>
      <c r="L374" s="148"/>
      <c r="M374" s="143"/>
      <c r="N374" s="144"/>
      <c r="O374" s="155" t="str">
        <f t="shared" ca="1" si="51"/>
        <v/>
      </c>
      <c r="P374" s="154" t="str">
        <f t="shared" ca="1" si="52"/>
        <v/>
      </c>
    </row>
    <row r="375" spans="1:16" x14ac:dyDescent="0.25">
      <c r="A375" s="141" t="str">
        <f ca="1">IFERROR(IF(OR(B373=B374,AND(B373=0,A374&lt;&gt;A373)),A374,IF(D374="","",A374+MATCH(Common,INDIRECT(ADDRESS(A374+1,5,4,1,sheet_pset)):INDIRECT(ADDRESS(COUNTIF(Pset_1,"&lt;&gt;"),5,4,1,sheet_pset)),0))),"")</f>
        <v/>
      </c>
      <c r="B375" s="141" t="str">
        <f t="shared" ca="1" si="45"/>
        <v/>
      </c>
      <c r="C375" s="152" t="str">
        <f t="shared" ca="1" si="46"/>
        <v/>
      </c>
      <c r="D375" s="153" t="str">
        <f t="shared" ca="1" si="47"/>
        <v/>
      </c>
      <c r="E375" s="149" t="str">
        <f t="shared" ca="1" si="48"/>
        <v/>
      </c>
      <c r="F375" s="142" t="str">
        <f t="shared" ca="1" si="49"/>
        <v/>
      </c>
      <c r="G375" s="196" t="str">
        <f ca="1">IF(A375="","",IF(AND(L375&lt;&gt;"",L375&lt;&gt;0),L375,IF(E375&lt;&gt;"",IF(ISERROR(FIND("Type",F375,1)),I,T),IF(F375="","",IF(sim_data_type=yes,IFERROR(VLOOKUP(F375,F$6:G374,2,FALSE),"Text"),"Text")))))</f>
        <v/>
      </c>
      <c r="H375" s="195" t="str">
        <f t="shared" ca="1" si="50"/>
        <v/>
      </c>
      <c r="I375" s="162" t="str">
        <f t="shared" ca="1" si="53"/>
        <v/>
      </c>
      <c r="J375" s="167"/>
      <c r="K375" s="147"/>
      <c r="L375" s="148"/>
      <c r="M375" s="143"/>
      <c r="N375" s="144"/>
      <c r="O375" s="155" t="str">
        <f t="shared" ca="1" si="51"/>
        <v/>
      </c>
      <c r="P375" s="154" t="str">
        <f t="shared" ca="1" si="52"/>
        <v/>
      </c>
    </row>
    <row r="376" spans="1:16" x14ac:dyDescent="0.25">
      <c r="A376" s="141" t="str">
        <f ca="1">IFERROR(IF(OR(B374=B375,AND(B374=0,A375&lt;&gt;A374)),A375,IF(D375="","",A375+MATCH(Common,INDIRECT(ADDRESS(A375+1,5,4,1,sheet_pset)):INDIRECT(ADDRESS(COUNTIF(Pset_1,"&lt;&gt;"),5,4,1,sheet_pset)),0))),"")</f>
        <v/>
      </c>
      <c r="B376" s="141" t="str">
        <f t="shared" ca="1" si="45"/>
        <v/>
      </c>
      <c r="C376" s="152" t="str">
        <f t="shared" ca="1" si="46"/>
        <v/>
      </c>
      <c r="D376" s="153" t="str">
        <f t="shared" ca="1" si="47"/>
        <v/>
      </c>
      <c r="E376" s="149" t="str">
        <f t="shared" ca="1" si="48"/>
        <v/>
      </c>
      <c r="F376" s="142" t="str">
        <f t="shared" ca="1" si="49"/>
        <v/>
      </c>
      <c r="G376" s="196" t="str">
        <f ca="1">IF(A376="","",IF(AND(L376&lt;&gt;"",L376&lt;&gt;0),L376,IF(E376&lt;&gt;"",IF(ISERROR(FIND("Type",F376,1)),I,T),IF(F376="","",IF(sim_data_type=yes,IFERROR(VLOOKUP(F376,F$6:G375,2,FALSE),"Text"),"Text")))))</f>
        <v/>
      </c>
      <c r="H376" s="195" t="str">
        <f t="shared" ca="1" si="50"/>
        <v/>
      </c>
      <c r="I376" s="162" t="str">
        <f t="shared" ca="1" si="53"/>
        <v/>
      </c>
      <c r="J376" s="167"/>
      <c r="K376" s="147"/>
      <c r="L376" s="148"/>
      <c r="M376" s="143"/>
      <c r="N376" s="144"/>
      <c r="O376" s="155" t="str">
        <f t="shared" ca="1" si="51"/>
        <v/>
      </c>
      <c r="P376" s="154" t="str">
        <f t="shared" ca="1" si="52"/>
        <v/>
      </c>
    </row>
    <row r="377" spans="1:16" x14ac:dyDescent="0.25">
      <c r="A377" s="141" t="str">
        <f ca="1">IFERROR(IF(OR(B375=B376,AND(B375=0,A376&lt;&gt;A375)),A376,IF(D376="","",A376+MATCH(Common,INDIRECT(ADDRESS(A376+1,5,4,1,sheet_pset)):INDIRECT(ADDRESS(COUNTIF(Pset_1,"&lt;&gt;"),5,4,1,sheet_pset)),0))),"")</f>
        <v/>
      </c>
      <c r="B377" s="141" t="str">
        <f t="shared" ca="1" si="45"/>
        <v/>
      </c>
      <c r="C377" s="152" t="str">
        <f t="shared" ca="1" si="46"/>
        <v/>
      </c>
      <c r="D377" s="153" t="str">
        <f t="shared" ca="1" si="47"/>
        <v/>
      </c>
      <c r="E377" s="149" t="str">
        <f t="shared" ca="1" si="48"/>
        <v/>
      </c>
      <c r="F377" s="142" t="str">
        <f t="shared" ca="1" si="49"/>
        <v/>
      </c>
      <c r="G377" s="196" t="str">
        <f ca="1">IF(A377="","",IF(AND(L377&lt;&gt;"",L377&lt;&gt;0),L377,IF(E377&lt;&gt;"",IF(ISERROR(FIND("Type",F377,1)),I,T),IF(F377="","",IF(sim_data_type=yes,IFERROR(VLOOKUP(F377,F$6:G376,2,FALSE),"Text"),"Text")))))</f>
        <v/>
      </c>
      <c r="H377" s="195" t="str">
        <f t="shared" ca="1" si="50"/>
        <v/>
      </c>
      <c r="I377" s="162" t="str">
        <f t="shared" ca="1" si="53"/>
        <v/>
      </c>
      <c r="J377" s="167"/>
      <c r="K377" s="147"/>
      <c r="L377" s="148"/>
      <c r="M377" s="143"/>
      <c r="N377" s="144"/>
      <c r="O377" s="155" t="str">
        <f t="shared" ca="1" si="51"/>
        <v/>
      </c>
      <c r="P377" s="154" t="str">
        <f t="shared" ca="1" si="52"/>
        <v/>
      </c>
    </row>
    <row r="378" spans="1:16" x14ac:dyDescent="0.25">
      <c r="A378" s="141" t="str">
        <f ca="1">IFERROR(IF(OR(B376=B377,AND(B376=0,A377&lt;&gt;A376)),A377,IF(D377="","",A377+MATCH(Common,INDIRECT(ADDRESS(A377+1,5,4,1,sheet_pset)):INDIRECT(ADDRESS(COUNTIF(Pset_1,"&lt;&gt;"),5,4,1,sheet_pset)),0))),"")</f>
        <v/>
      </c>
      <c r="B378" s="141" t="str">
        <f t="shared" ca="1" si="45"/>
        <v/>
      </c>
      <c r="C378" s="152" t="str">
        <f t="shared" ca="1" si="46"/>
        <v/>
      </c>
      <c r="D378" s="153" t="str">
        <f t="shared" ca="1" si="47"/>
        <v/>
      </c>
      <c r="E378" s="149" t="str">
        <f t="shared" ca="1" si="48"/>
        <v/>
      </c>
      <c r="F378" s="142" t="str">
        <f t="shared" ca="1" si="49"/>
        <v/>
      </c>
      <c r="G378" s="196" t="str">
        <f ca="1">IF(A378="","",IF(AND(L378&lt;&gt;"",L378&lt;&gt;0),L378,IF(E378&lt;&gt;"",IF(ISERROR(FIND("Type",F378,1)),I,T),IF(F378="","",IF(sim_data_type=yes,IFERROR(VLOOKUP(F378,F$6:G377,2,FALSE),"Text"),"Text")))))</f>
        <v/>
      </c>
      <c r="H378" s="195" t="str">
        <f t="shared" ca="1" si="50"/>
        <v/>
      </c>
      <c r="I378" s="162" t="str">
        <f t="shared" ca="1" si="53"/>
        <v/>
      </c>
      <c r="J378" s="167"/>
      <c r="K378" s="147"/>
      <c r="L378" s="148"/>
      <c r="M378" s="143"/>
      <c r="N378" s="144"/>
      <c r="O378" s="155" t="str">
        <f t="shared" ca="1" si="51"/>
        <v/>
      </c>
      <c r="P378" s="154" t="str">
        <f t="shared" ca="1" si="52"/>
        <v/>
      </c>
    </row>
    <row r="379" spans="1:16" x14ac:dyDescent="0.25">
      <c r="A379" s="141" t="str">
        <f ca="1">IFERROR(IF(OR(B377=B378,AND(B377=0,A378&lt;&gt;A377)),A378,IF(D378="","",A378+MATCH(Common,INDIRECT(ADDRESS(A378+1,5,4,1,sheet_pset)):INDIRECT(ADDRESS(COUNTIF(Pset_1,"&lt;&gt;"),5,4,1,sheet_pset)),0))),"")</f>
        <v/>
      </c>
      <c r="B379" s="141" t="str">
        <f t="shared" ca="1" si="45"/>
        <v/>
      </c>
      <c r="C379" s="152" t="str">
        <f t="shared" ca="1" si="46"/>
        <v/>
      </c>
      <c r="D379" s="153" t="str">
        <f t="shared" ca="1" si="47"/>
        <v/>
      </c>
      <c r="E379" s="149" t="str">
        <f t="shared" ca="1" si="48"/>
        <v/>
      </c>
      <c r="F379" s="142" t="str">
        <f t="shared" ca="1" si="49"/>
        <v/>
      </c>
      <c r="G379" s="196" t="str">
        <f ca="1">IF(A379="","",IF(AND(L379&lt;&gt;"",L379&lt;&gt;0),L379,IF(E379&lt;&gt;"",IF(ISERROR(FIND("Type",F379,1)),I,T),IF(F379="","",IF(sim_data_type=yes,IFERROR(VLOOKUP(F379,F$6:G378,2,FALSE),"Text"),"Text")))))</f>
        <v/>
      </c>
      <c r="H379" s="195" t="str">
        <f t="shared" ca="1" si="50"/>
        <v/>
      </c>
      <c r="I379" s="162" t="str">
        <f t="shared" ca="1" si="53"/>
        <v/>
      </c>
      <c r="J379" s="167"/>
      <c r="K379" s="147"/>
      <c r="L379" s="148"/>
      <c r="M379" s="143"/>
      <c r="N379" s="144"/>
      <c r="O379" s="155" t="str">
        <f t="shared" ca="1" si="51"/>
        <v/>
      </c>
      <c r="P379" s="154" t="str">
        <f t="shared" ca="1" si="52"/>
        <v/>
      </c>
    </row>
    <row r="380" spans="1:16" x14ac:dyDescent="0.25">
      <c r="A380" s="141" t="str">
        <f ca="1">IFERROR(IF(OR(B378=B379,AND(B378=0,A379&lt;&gt;A378)),A379,IF(D379="","",A379+MATCH(Common,INDIRECT(ADDRESS(A379+1,5,4,1,sheet_pset)):INDIRECT(ADDRESS(COUNTIF(Pset_1,"&lt;&gt;"),5,4,1,sheet_pset)),0))),"")</f>
        <v/>
      </c>
      <c r="B380" s="141" t="str">
        <f t="shared" ca="1" si="45"/>
        <v/>
      </c>
      <c r="C380" s="152" t="str">
        <f t="shared" ca="1" si="46"/>
        <v/>
      </c>
      <c r="D380" s="153" t="str">
        <f t="shared" ca="1" si="47"/>
        <v/>
      </c>
      <c r="E380" s="149" t="str">
        <f t="shared" ca="1" si="48"/>
        <v/>
      </c>
      <c r="F380" s="142" t="str">
        <f t="shared" ca="1" si="49"/>
        <v/>
      </c>
      <c r="G380" s="196" t="str">
        <f ca="1">IF(A380="","",IF(AND(L380&lt;&gt;"",L380&lt;&gt;0),L380,IF(E380&lt;&gt;"",IF(ISERROR(FIND("Type",F380,1)),I,T),IF(F380="","",IF(sim_data_type=yes,IFERROR(VLOOKUP(F380,F$6:G379,2,FALSE),"Text"),"Text")))))</f>
        <v/>
      </c>
      <c r="H380" s="195" t="str">
        <f t="shared" ca="1" si="50"/>
        <v/>
      </c>
      <c r="I380" s="162" t="str">
        <f t="shared" ca="1" si="53"/>
        <v/>
      </c>
      <c r="J380" s="167"/>
      <c r="K380" s="147"/>
      <c r="L380" s="148"/>
      <c r="M380" s="143"/>
      <c r="N380" s="144"/>
      <c r="O380" s="155" t="str">
        <f t="shared" ca="1" si="51"/>
        <v/>
      </c>
      <c r="P380" s="154" t="str">
        <f t="shared" ca="1" si="52"/>
        <v/>
      </c>
    </row>
    <row r="381" spans="1:16" x14ac:dyDescent="0.25">
      <c r="A381" s="141" t="str">
        <f ca="1">IFERROR(IF(OR(B379=B380,AND(B379=0,A380&lt;&gt;A379)),A380,IF(D380="","",A380+MATCH(Common,INDIRECT(ADDRESS(A380+1,5,4,1,sheet_pset)):INDIRECT(ADDRESS(COUNTIF(Pset_1,"&lt;&gt;"),5,4,1,sheet_pset)),0))),"")</f>
        <v/>
      </c>
      <c r="B381" s="141" t="str">
        <f t="shared" ca="1" si="45"/>
        <v/>
      </c>
      <c r="C381" s="152" t="str">
        <f t="shared" ca="1" si="46"/>
        <v/>
      </c>
      <c r="D381" s="153" t="str">
        <f t="shared" ca="1" si="47"/>
        <v/>
      </c>
      <c r="E381" s="149" t="str">
        <f t="shared" ca="1" si="48"/>
        <v/>
      </c>
      <c r="F381" s="142" t="str">
        <f t="shared" ca="1" si="49"/>
        <v/>
      </c>
      <c r="G381" s="196" t="str">
        <f ca="1">IF(A381="","",IF(AND(L381&lt;&gt;"",L381&lt;&gt;0),L381,IF(E381&lt;&gt;"",IF(ISERROR(FIND("Type",F381,1)),I,T),IF(F381="","",IF(sim_data_type=yes,IFERROR(VLOOKUP(F381,F$6:G380,2,FALSE),"Text"),"Text")))))</f>
        <v/>
      </c>
      <c r="H381" s="195" t="str">
        <f t="shared" ca="1" si="50"/>
        <v/>
      </c>
      <c r="I381" s="162" t="str">
        <f t="shared" ca="1" si="53"/>
        <v/>
      </c>
      <c r="J381" s="167"/>
      <c r="K381" s="147"/>
      <c r="L381" s="148"/>
      <c r="M381" s="143"/>
      <c r="N381" s="144"/>
      <c r="O381" s="155" t="str">
        <f t="shared" ca="1" si="51"/>
        <v/>
      </c>
      <c r="P381" s="154" t="str">
        <f t="shared" ca="1" si="52"/>
        <v/>
      </c>
    </row>
    <row r="382" spans="1:16" x14ac:dyDescent="0.25">
      <c r="A382" s="141" t="str">
        <f ca="1">IFERROR(IF(OR(B380=B381,AND(B380=0,A381&lt;&gt;A380)),A381,IF(D381="","",A381+MATCH(Common,INDIRECT(ADDRESS(A381+1,5,4,1,sheet_pset)):INDIRECT(ADDRESS(COUNTIF(Pset_1,"&lt;&gt;"),5,4,1,sheet_pset)),0))),"")</f>
        <v/>
      </c>
      <c r="B382" s="141" t="str">
        <f t="shared" ca="1" si="45"/>
        <v/>
      </c>
      <c r="C382" s="152" t="str">
        <f t="shared" ca="1" si="46"/>
        <v/>
      </c>
      <c r="D382" s="153" t="str">
        <f t="shared" ca="1" si="47"/>
        <v/>
      </c>
      <c r="E382" s="149" t="str">
        <f t="shared" ca="1" si="48"/>
        <v/>
      </c>
      <c r="F382" s="142" t="str">
        <f t="shared" ca="1" si="49"/>
        <v/>
      </c>
      <c r="G382" s="196" t="str">
        <f ca="1">IF(A382="","",IF(AND(L382&lt;&gt;"",L382&lt;&gt;0),L382,IF(E382&lt;&gt;"",IF(ISERROR(FIND("Type",F382,1)),I,T),IF(F382="","",IF(sim_data_type=yes,IFERROR(VLOOKUP(F382,F$6:G381,2,FALSE),"Text"),"Text")))))</f>
        <v/>
      </c>
      <c r="H382" s="195" t="str">
        <f t="shared" ca="1" si="50"/>
        <v/>
      </c>
      <c r="I382" s="162" t="str">
        <f t="shared" ca="1" si="53"/>
        <v/>
      </c>
      <c r="J382" s="167"/>
      <c r="K382" s="147"/>
      <c r="L382" s="148"/>
      <c r="M382" s="143"/>
      <c r="N382" s="144"/>
      <c r="O382" s="155" t="str">
        <f t="shared" ca="1" si="51"/>
        <v/>
      </c>
      <c r="P382" s="154" t="str">
        <f t="shared" ca="1" si="52"/>
        <v/>
      </c>
    </row>
    <row r="383" spans="1:16" x14ac:dyDescent="0.25">
      <c r="A383" s="141" t="str">
        <f ca="1">IFERROR(IF(OR(B381=B382,AND(B381=0,A382&lt;&gt;A381)),A382,IF(D382="","",A382+MATCH(Common,INDIRECT(ADDRESS(A382+1,5,4,1,sheet_pset)):INDIRECT(ADDRESS(COUNTIF(Pset_1,"&lt;&gt;"),5,4,1,sheet_pset)),0))),"")</f>
        <v/>
      </c>
      <c r="B383" s="141" t="str">
        <f t="shared" ca="1" si="45"/>
        <v/>
      </c>
      <c r="C383" s="152" t="str">
        <f t="shared" ca="1" si="46"/>
        <v/>
      </c>
      <c r="D383" s="153" t="str">
        <f t="shared" ca="1" si="47"/>
        <v/>
      </c>
      <c r="E383" s="149" t="str">
        <f t="shared" ca="1" si="48"/>
        <v/>
      </c>
      <c r="F383" s="142" t="str">
        <f t="shared" ca="1" si="49"/>
        <v/>
      </c>
      <c r="G383" s="196" t="str">
        <f ca="1">IF(A383="","",IF(AND(L383&lt;&gt;"",L383&lt;&gt;0),L383,IF(E383&lt;&gt;"",IF(ISERROR(FIND("Type",F383,1)),I,T),IF(F383="","",IF(sim_data_type=yes,IFERROR(VLOOKUP(F383,F$6:G382,2,FALSE),"Text"),"Text")))))</f>
        <v/>
      </c>
      <c r="H383" s="195" t="str">
        <f t="shared" ca="1" si="50"/>
        <v/>
      </c>
      <c r="I383" s="162" t="str">
        <f t="shared" ca="1" si="53"/>
        <v/>
      </c>
      <c r="J383" s="167"/>
      <c r="K383" s="147"/>
      <c r="L383" s="148"/>
      <c r="M383" s="143"/>
      <c r="N383" s="144"/>
      <c r="O383" s="155" t="str">
        <f t="shared" ca="1" si="51"/>
        <v/>
      </c>
      <c r="P383" s="154" t="str">
        <f t="shared" ca="1" si="52"/>
        <v/>
      </c>
    </row>
    <row r="384" spans="1:16" x14ac:dyDescent="0.25">
      <c r="A384" s="141" t="str">
        <f ca="1">IFERROR(IF(OR(B382=B383,AND(B382=0,A383&lt;&gt;A382)),A383,IF(D383="","",A383+MATCH(Common,INDIRECT(ADDRESS(A383+1,5,4,1,sheet_pset)):INDIRECT(ADDRESS(COUNTIF(Pset_1,"&lt;&gt;"),5,4,1,sheet_pset)),0))),"")</f>
        <v/>
      </c>
      <c r="B384" s="141" t="str">
        <f t="shared" ca="1" si="45"/>
        <v/>
      </c>
      <c r="C384" s="152" t="str">
        <f t="shared" ca="1" si="46"/>
        <v/>
      </c>
      <c r="D384" s="153" t="str">
        <f t="shared" ca="1" si="47"/>
        <v/>
      </c>
      <c r="E384" s="149" t="str">
        <f t="shared" ca="1" si="48"/>
        <v/>
      </c>
      <c r="F384" s="142" t="str">
        <f t="shared" ca="1" si="49"/>
        <v/>
      </c>
      <c r="G384" s="196" t="str">
        <f ca="1">IF(A384="","",IF(AND(L384&lt;&gt;"",L384&lt;&gt;0),L384,IF(E384&lt;&gt;"",IF(ISERROR(FIND("Type",F384,1)),I,T),IF(F384="","",IF(sim_data_type=yes,IFERROR(VLOOKUP(F384,F$6:G383,2,FALSE),"Text"),"Text")))))</f>
        <v/>
      </c>
      <c r="H384" s="195" t="str">
        <f t="shared" ca="1" si="50"/>
        <v/>
      </c>
      <c r="I384" s="162" t="str">
        <f t="shared" ca="1" si="53"/>
        <v/>
      </c>
      <c r="J384" s="167"/>
      <c r="K384" s="147"/>
      <c r="L384" s="148"/>
      <c r="M384" s="143"/>
      <c r="N384" s="144"/>
      <c r="O384" s="155" t="str">
        <f t="shared" ca="1" si="51"/>
        <v/>
      </c>
      <c r="P384" s="154" t="str">
        <f t="shared" ca="1" si="52"/>
        <v/>
      </c>
    </row>
    <row r="385" spans="1:16" x14ac:dyDescent="0.25">
      <c r="A385" s="141" t="str">
        <f ca="1">IFERROR(IF(OR(B383=B384,AND(B383=0,A384&lt;&gt;A383)),A384,IF(D384="","",A384+MATCH(Common,INDIRECT(ADDRESS(A384+1,5,4,1,sheet_pset)):INDIRECT(ADDRESS(COUNTIF(Pset_1,"&lt;&gt;"),5,4,1,sheet_pset)),0))),"")</f>
        <v/>
      </c>
      <c r="B385" s="141" t="str">
        <f t="shared" ca="1" si="45"/>
        <v/>
      </c>
      <c r="C385" s="152" t="str">
        <f t="shared" ca="1" si="46"/>
        <v/>
      </c>
      <c r="D385" s="153" t="str">
        <f t="shared" ca="1" si="47"/>
        <v/>
      </c>
      <c r="E385" s="149" t="str">
        <f t="shared" ca="1" si="48"/>
        <v/>
      </c>
      <c r="F385" s="142" t="str">
        <f t="shared" ca="1" si="49"/>
        <v/>
      </c>
      <c r="G385" s="196" t="str">
        <f ca="1">IF(A385="","",IF(AND(L385&lt;&gt;"",L385&lt;&gt;0),L385,IF(E385&lt;&gt;"",IF(ISERROR(FIND("Type",F385,1)),I,T),IF(F385="","",IF(sim_data_type=yes,IFERROR(VLOOKUP(F385,F$6:G384,2,FALSE),"Text"),"Text")))))</f>
        <v/>
      </c>
      <c r="H385" s="195" t="str">
        <f t="shared" ca="1" si="50"/>
        <v/>
      </c>
      <c r="I385" s="162" t="str">
        <f t="shared" ca="1" si="53"/>
        <v/>
      </c>
      <c r="J385" s="167"/>
      <c r="K385" s="147"/>
      <c r="L385" s="148"/>
      <c r="M385" s="143"/>
      <c r="N385" s="144"/>
      <c r="O385" s="155" t="str">
        <f t="shared" ca="1" si="51"/>
        <v/>
      </c>
      <c r="P385" s="154" t="str">
        <f t="shared" ca="1" si="52"/>
        <v/>
      </c>
    </row>
    <row r="386" spans="1:16" x14ac:dyDescent="0.25">
      <c r="A386" s="141" t="str">
        <f ca="1">IFERROR(IF(OR(B384=B385,AND(B384=0,A385&lt;&gt;A384)),A385,IF(D385="","",A385+MATCH(Common,INDIRECT(ADDRESS(A385+1,5,4,1,sheet_pset)):INDIRECT(ADDRESS(COUNTIF(Pset_1,"&lt;&gt;"),5,4,1,sheet_pset)),0))),"")</f>
        <v/>
      </c>
      <c r="B386" s="141" t="str">
        <f t="shared" ca="1" si="45"/>
        <v/>
      </c>
      <c r="C386" s="152" t="str">
        <f t="shared" ca="1" si="46"/>
        <v/>
      </c>
      <c r="D386" s="153" t="str">
        <f t="shared" ca="1" si="47"/>
        <v/>
      </c>
      <c r="E386" s="149" t="str">
        <f t="shared" ca="1" si="48"/>
        <v/>
      </c>
      <c r="F386" s="142" t="str">
        <f t="shared" ca="1" si="49"/>
        <v/>
      </c>
      <c r="G386" s="196" t="str">
        <f ca="1">IF(A386="","",IF(AND(L386&lt;&gt;"",L386&lt;&gt;0),L386,IF(E386&lt;&gt;"",IF(ISERROR(FIND("Type",F386,1)),I,T),IF(F386="","",IF(sim_data_type=yes,IFERROR(VLOOKUP(F386,F$6:G385,2,FALSE),"Text"),"Text")))))</f>
        <v/>
      </c>
      <c r="H386" s="195" t="str">
        <f t="shared" ca="1" si="50"/>
        <v/>
      </c>
      <c r="I386" s="162" t="str">
        <f t="shared" ca="1" si="53"/>
        <v/>
      </c>
      <c r="J386" s="167"/>
      <c r="K386" s="147"/>
      <c r="L386" s="148"/>
      <c r="M386" s="143"/>
      <c r="N386" s="144"/>
      <c r="O386" s="155" t="str">
        <f t="shared" ca="1" si="51"/>
        <v/>
      </c>
      <c r="P386" s="154" t="str">
        <f t="shared" ca="1" si="52"/>
        <v/>
      </c>
    </row>
    <row r="387" spans="1:16" x14ac:dyDescent="0.25">
      <c r="A387" s="141" t="str">
        <f ca="1">IFERROR(IF(OR(B385=B386,AND(B385=0,A386&lt;&gt;A385)),A386,IF(D386="","",A386+MATCH(Common,INDIRECT(ADDRESS(A386+1,5,4,1,sheet_pset)):INDIRECT(ADDRESS(COUNTIF(Pset_1,"&lt;&gt;"),5,4,1,sheet_pset)),0))),"")</f>
        <v/>
      </c>
      <c r="B387" s="141" t="str">
        <f t="shared" ca="1" si="45"/>
        <v/>
      </c>
      <c r="C387" s="152" t="str">
        <f t="shared" ca="1" si="46"/>
        <v/>
      </c>
      <c r="D387" s="153" t="str">
        <f t="shared" ca="1" si="47"/>
        <v/>
      </c>
      <c r="E387" s="149" t="str">
        <f t="shared" ca="1" si="48"/>
        <v/>
      </c>
      <c r="F387" s="142" t="str">
        <f t="shared" ca="1" si="49"/>
        <v/>
      </c>
      <c r="G387" s="196" t="str">
        <f ca="1">IF(A387="","",IF(AND(L387&lt;&gt;"",L387&lt;&gt;0),L387,IF(E387&lt;&gt;"",IF(ISERROR(FIND("Type",F387,1)),I,T),IF(F387="","",IF(sim_data_type=yes,IFERROR(VLOOKUP(F387,F$6:G386,2,FALSE),"Text"),"Text")))))</f>
        <v/>
      </c>
      <c r="H387" s="195" t="str">
        <f t="shared" ca="1" si="50"/>
        <v/>
      </c>
      <c r="I387" s="162" t="str">
        <f t="shared" ca="1" si="53"/>
        <v/>
      </c>
      <c r="J387" s="167"/>
      <c r="K387" s="147"/>
      <c r="L387" s="148"/>
      <c r="M387" s="143"/>
      <c r="N387" s="144"/>
      <c r="O387" s="155" t="str">
        <f t="shared" ca="1" si="51"/>
        <v/>
      </c>
      <c r="P387" s="154" t="str">
        <f t="shared" ca="1" si="52"/>
        <v/>
      </c>
    </row>
    <row r="388" spans="1:16" x14ac:dyDescent="0.25">
      <c r="A388" s="141" t="str">
        <f ca="1">IFERROR(IF(OR(B386=B387,AND(B386=0,A387&lt;&gt;A386)),A387,IF(D387="","",A387+MATCH(Common,INDIRECT(ADDRESS(A387+1,5,4,1,sheet_pset)):INDIRECT(ADDRESS(COUNTIF(Pset_1,"&lt;&gt;"),5,4,1,sheet_pset)),0))),"")</f>
        <v/>
      </c>
      <c r="B388" s="141" t="str">
        <f t="shared" ca="1" si="45"/>
        <v/>
      </c>
      <c r="C388" s="152" t="str">
        <f t="shared" ca="1" si="46"/>
        <v/>
      </c>
      <c r="D388" s="153" t="str">
        <f t="shared" ca="1" si="47"/>
        <v/>
      </c>
      <c r="E388" s="149" t="str">
        <f t="shared" ca="1" si="48"/>
        <v/>
      </c>
      <c r="F388" s="142" t="str">
        <f t="shared" ca="1" si="49"/>
        <v/>
      </c>
      <c r="G388" s="196" t="str">
        <f ca="1">IF(A388="","",IF(AND(L388&lt;&gt;"",L388&lt;&gt;0),L388,IF(E388&lt;&gt;"",IF(ISERROR(FIND("Type",F388,1)),I,T),IF(F388="","",IF(sim_data_type=yes,IFERROR(VLOOKUP(F388,F$6:G387,2,FALSE),"Text"),"Text")))))</f>
        <v/>
      </c>
      <c r="H388" s="195" t="str">
        <f t="shared" ca="1" si="50"/>
        <v/>
      </c>
      <c r="I388" s="162" t="str">
        <f t="shared" ca="1" si="53"/>
        <v/>
      </c>
      <c r="J388" s="167"/>
      <c r="K388" s="147"/>
      <c r="L388" s="148"/>
      <c r="M388" s="143"/>
      <c r="N388" s="144"/>
      <c r="O388" s="155" t="str">
        <f t="shared" ca="1" si="51"/>
        <v/>
      </c>
      <c r="P388" s="154" t="str">
        <f t="shared" ca="1" si="52"/>
        <v/>
      </c>
    </row>
    <row r="389" spans="1:16" x14ac:dyDescent="0.25">
      <c r="A389" s="141" t="str">
        <f ca="1">IFERROR(IF(OR(B387=B388,AND(B387=0,A388&lt;&gt;A387)),A388,IF(D388="","",A388+MATCH(Common,INDIRECT(ADDRESS(A388+1,5,4,1,sheet_pset)):INDIRECT(ADDRESS(COUNTIF(Pset_1,"&lt;&gt;"),5,4,1,sheet_pset)),0))),"")</f>
        <v/>
      </c>
      <c r="B389" s="141" t="str">
        <f t="shared" ca="1" si="45"/>
        <v/>
      </c>
      <c r="C389" s="152" t="str">
        <f t="shared" ca="1" si="46"/>
        <v/>
      </c>
      <c r="D389" s="153" t="str">
        <f t="shared" ca="1" si="47"/>
        <v/>
      </c>
      <c r="E389" s="149" t="str">
        <f t="shared" ca="1" si="48"/>
        <v/>
      </c>
      <c r="F389" s="142" t="str">
        <f t="shared" ca="1" si="49"/>
        <v/>
      </c>
      <c r="G389" s="196" t="str">
        <f ca="1">IF(A389="","",IF(AND(L389&lt;&gt;"",L389&lt;&gt;0),L389,IF(E389&lt;&gt;"",IF(ISERROR(FIND("Type",F389,1)),I,T),IF(F389="","",IF(sim_data_type=yes,IFERROR(VLOOKUP(F389,F$6:G388,2,FALSE),"Text"),"Text")))))</f>
        <v/>
      </c>
      <c r="H389" s="195" t="str">
        <f t="shared" ca="1" si="50"/>
        <v/>
      </c>
      <c r="I389" s="162" t="str">
        <f t="shared" ca="1" si="53"/>
        <v/>
      </c>
      <c r="J389" s="167"/>
      <c r="K389" s="147"/>
      <c r="L389" s="148"/>
      <c r="M389" s="143"/>
      <c r="N389" s="144"/>
      <c r="O389" s="155" t="str">
        <f t="shared" ca="1" si="51"/>
        <v/>
      </c>
      <c r="P389" s="154" t="str">
        <f t="shared" ca="1" si="52"/>
        <v/>
      </c>
    </row>
    <row r="390" spans="1:16" x14ac:dyDescent="0.25">
      <c r="A390" s="141" t="str">
        <f ca="1">IFERROR(IF(OR(B388=B389,AND(B388=0,A389&lt;&gt;A388)),A389,IF(D389="","",A389+MATCH(Common,INDIRECT(ADDRESS(A389+1,5,4,1,sheet_pset)):INDIRECT(ADDRESS(COUNTIF(Pset_1,"&lt;&gt;"),5,4,1,sheet_pset)),0))),"")</f>
        <v/>
      </c>
      <c r="B390" s="141" t="str">
        <f t="shared" ca="1" si="45"/>
        <v/>
      </c>
      <c r="C390" s="152" t="str">
        <f t="shared" ca="1" si="46"/>
        <v/>
      </c>
      <c r="D390" s="153" t="str">
        <f t="shared" ca="1" si="47"/>
        <v/>
      </c>
      <c r="E390" s="149" t="str">
        <f t="shared" ca="1" si="48"/>
        <v/>
      </c>
      <c r="F390" s="142" t="str">
        <f t="shared" ca="1" si="49"/>
        <v/>
      </c>
      <c r="G390" s="196" t="str">
        <f ca="1">IF(A390="","",IF(AND(L390&lt;&gt;"",L390&lt;&gt;0),L390,IF(E390&lt;&gt;"",IF(ISERROR(FIND("Type",F390,1)),I,T),IF(F390="","",IF(sim_data_type=yes,IFERROR(VLOOKUP(F390,F$6:G389,2,FALSE),"Text"),"Text")))))</f>
        <v/>
      </c>
      <c r="H390" s="195" t="str">
        <f t="shared" ca="1" si="50"/>
        <v/>
      </c>
      <c r="I390" s="162" t="str">
        <f t="shared" ca="1" si="53"/>
        <v/>
      </c>
      <c r="J390" s="167"/>
      <c r="K390" s="147"/>
      <c r="L390" s="148"/>
      <c r="M390" s="143"/>
      <c r="N390" s="144"/>
      <c r="O390" s="155" t="str">
        <f t="shared" ca="1" si="51"/>
        <v/>
      </c>
      <c r="P390" s="154" t="str">
        <f t="shared" ca="1" si="52"/>
        <v/>
      </c>
    </row>
    <row r="391" spans="1:16" x14ac:dyDescent="0.25">
      <c r="A391" s="141" t="str">
        <f ca="1">IFERROR(IF(OR(B389=B390,AND(B389=0,A390&lt;&gt;A389)),A390,IF(D390="","",A390+MATCH(Common,INDIRECT(ADDRESS(A390+1,5,4,1,sheet_pset)):INDIRECT(ADDRESS(COUNTIF(Pset_1,"&lt;&gt;"),5,4,1,sheet_pset)),0))),"")</f>
        <v/>
      </c>
      <c r="B391" s="141" t="str">
        <f t="shared" ref="B391:B454" ca="1" si="54">IF(A391&lt;&gt;"",IF(B390=0,COUNTIF(Pset_2,D391)+IF(com_pset=yes,-1,0),IF(AND(K391&lt;&gt;"",K391&lt;&gt;0),B390,B390-1)),"")</f>
        <v/>
      </c>
      <c r="C391" s="152" t="str">
        <f t="shared" ref="C391:C454" ca="1" si="55">IF(D391&lt;&gt;"",HYPERLINK(CONCATENATE(link4x0,IFERROR(VLOOKUP(D391,Pset_2,2,FALSE),""),link_Pset,LOWER(D391),".htm"),"&gt;&gt;"),"")</f>
        <v/>
      </c>
      <c r="D391" s="153" t="str">
        <f t="shared" ref="D391:D454" ca="1" si="56">IF(A391="","",IFERROR(CELL("contents",INDIRECT(ADDRESS(A391,3,4,1,sheet_pset))),""))</f>
        <v/>
      </c>
      <c r="E391" s="149" t="str">
        <f t="shared" ref="E391:E454" ca="1" si="57">IF(B390=0,pset_head,"")</f>
        <v/>
      </c>
      <c r="F391" s="142" t="str">
        <f t="shared" ref="F391:F454" ca="1" si="58">IF(OR(A391=""),"",IF(AND(K391&lt;&gt;"",K391&lt;&gt;0),K391,IF(E391&lt;&gt;"",D391,IFERROR(CELL("contents",INDIRECT(ADDRESS(A391,6,4,1,sheet_pset))),""))))</f>
        <v/>
      </c>
      <c r="G391" s="196" t="str">
        <f ca="1">IF(A391="","",IF(AND(L391&lt;&gt;"",L391&lt;&gt;0),L391,IF(E391&lt;&gt;"",IF(ISERROR(FIND("Type",F391,1)),I,T),IF(F391="","",IF(sim_data_type=yes,IFERROR(VLOOKUP(F391,F$6:G390,2,FALSE),"Text"),"Text")))))</f>
        <v/>
      </c>
      <c r="H391" s="195" t="str">
        <f t="shared" ref="H391:H454" ca="1" si="59">IF(E391&lt;&gt;"",IFERROR(CELL("contents",INDIRECT(ADDRESS(A391,2,1,1,sheet_pset))),"???"),IF(OR(F391=M391,F391=N391,F391=O391),"",IF(AND(M391&lt;&gt;"",M391&lt;&gt;0),M391,IF(AND(N391&lt;&gt;"",N391&lt;&gt;0),N391,IF(AND(O391&lt;&gt;"",O391&lt;&gt;0),IF(O391&lt;&gt;n.a.,O391,""),"")))))</f>
        <v/>
      </c>
      <c r="I391" s="162" t="str">
        <f t="shared" ca="1" si="53"/>
        <v/>
      </c>
      <c r="J391" s="167"/>
      <c r="K391" s="147"/>
      <c r="L391" s="148"/>
      <c r="M391" s="143"/>
      <c r="N391" s="144"/>
      <c r="O391" s="155" t="str">
        <f t="shared" ref="O391:O454" ca="1" si="60">IF(D391="","",IFERROR(VLOOKUP(I391,Param_DRS,4,FALSE),IF(Param_DRS_eo=yes,IFERROR(VLOOKUP(F391,Param_DRS_1,2,FALSE),n.a.),"")))</f>
        <v/>
      </c>
      <c r="P391" s="154" t="str">
        <f t="shared" ref="P391:P454" ca="1" si="61">IF(A391="","",IFERROR(CELL("contents",INDIRECT(ADDRESS(A391,7,4,1,sheet_pset))),""))</f>
        <v/>
      </c>
    </row>
    <row r="392" spans="1:16" x14ac:dyDescent="0.25">
      <c r="A392" s="141" t="str">
        <f ca="1">IFERROR(IF(OR(B390=B391,AND(B390=0,A391&lt;&gt;A390)),A391,IF(D391="","",A391+MATCH(Common,INDIRECT(ADDRESS(A391+1,5,4,1,sheet_pset)):INDIRECT(ADDRESS(COUNTIF(Pset_1,"&lt;&gt;"),5,4,1,sheet_pset)),0))),"")</f>
        <v/>
      </c>
      <c r="B392" s="141" t="str">
        <f t="shared" ca="1" si="54"/>
        <v/>
      </c>
      <c r="C392" s="152" t="str">
        <f t="shared" ca="1" si="55"/>
        <v/>
      </c>
      <c r="D392" s="153" t="str">
        <f t="shared" ca="1" si="56"/>
        <v/>
      </c>
      <c r="E392" s="149" t="str">
        <f t="shared" ca="1" si="57"/>
        <v/>
      </c>
      <c r="F392" s="142" t="str">
        <f t="shared" ca="1" si="58"/>
        <v/>
      </c>
      <c r="G392" s="196" t="str">
        <f ca="1">IF(A392="","",IF(AND(L392&lt;&gt;"",L392&lt;&gt;0),L392,IF(E392&lt;&gt;"",IF(ISERROR(FIND("Type",F392,1)),I,T),IF(F392="","",IF(sim_data_type=yes,IFERROR(VLOOKUP(F392,F$6:G391,2,FALSE),"Text"),"Text")))))</f>
        <v/>
      </c>
      <c r="H392" s="195" t="str">
        <f t="shared" ca="1" si="59"/>
        <v/>
      </c>
      <c r="I392" s="162" t="str">
        <f t="shared" ref="I392:I455" ca="1" si="62">IF(D392&lt;&gt;"",CONCATENATE(D392,F392),"")</f>
        <v/>
      </c>
      <c r="J392" s="167"/>
      <c r="K392" s="147"/>
      <c r="L392" s="148"/>
      <c r="M392" s="143"/>
      <c r="N392" s="144"/>
      <c r="O392" s="155" t="str">
        <f t="shared" ca="1" si="60"/>
        <v/>
      </c>
      <c r="P392" s="154" t="str">
        <f t="shared" ca="1" si="61"/>
        <v/>
      </c>
    </row>
    <row r="393" spans="1:16" x14ac:dyDescent="0.25">
      <c r="A393" s="141" t="str">
        <f ca="1">IFERROR(IF(OR(B391=B392,AND(B391=0,A392&lt;&gt;A391)),A392,IF(D392="","",A392+MATCH(Common,INDIRECT(ADDRESS(A392+1,5,4,1,sheet_pset)):INDIRECT(ADDRESS(COUNTIF(Pset_1,"&lt;&gt;"),5,4,1,sheet_pset)),0))),"")</f>
        <v/>
      </c>
      <c r="B393" s="141" t="str">
        <f t="shared" ca="1" si="54"/>
        <v/>
      </c>
      <c r="C393" s="152" t="str">
        <f t="shared" ca="1" si="55"/>
        <v/>
      </c>
      <c r="D393" s="153" t="str">
        <f t="shared" ca="1" si="56"/>
        <v/>
      </c>
      <c r="E393" s="149" t="str">
        <f t="shared" ca="1" si="57"/>
        <v/>
      </c>
      <c r="F393" s="142" t="str">
        <f t="shared" ca="1" si="58"/>
        <v/>
      </c>
      <c r="G393" s="196" t="str">
        <f ca="1">IF(A393="","",IF(AND(L393&lt;&gt;"",L393&lt;&gt;0),L393,IF(E393&lt;&gt;"",IF(ISERROR(FIND("Type",F393,1)),I,T),IF(F393="","",IF(sim_data_type=yes,IFERROR(VLOOKUP(F393,F$6:G392,2,FALSE),"Text"),"Text")))))</f>
        <v/>
      </c>
      <c r="H393" s="195" t="str">
        <f t="shared" ca="1" si="59"/>
        <v/>
      </c>
      <c r="I393" s="162" t="str">
        <f t="shared" ca="1" si="62"/>
        <v/>
      </c>
      <c r="J393" s="167"/>
      <c r="K393" s="147"/>
      <c r="L393" s="148"/>
      <c r="M393" s="143"/>
      <c r="N393" s="144"/>
      <c r="O393" s="155" t="str">
        <f t="shared" ca="1" si="60"/>
        <v/>
      </c>
      <c r="P393" s="154" t="str">
        <f t="shared" ca="1" si="61"/>
        <v/>
      </c>
    </row>
    <row r="394" spans="1:16" x14ac:dyDescent="0.25">
      <c r="A394" s="141" t="str">
        <f ca="1">IFERROR(IF(OR(B392=B393,AND(B392=0,A393&lt;&gt;A392)),A393,IF(D393="","",A393+MATCH(Common,INDIRECT(ADDRESS(A393+1,5,4,1,sheet_pset)):INDIRECT(ADDRESS(COUNTIF(Pset_1,"&lt;&gt;"),5,4,1,sheet_pset)),0))),"")</f>
        <v/>
      </c>
      <c r="B394" s="141" t="str">
        <f t="shared" ca="1" si="54"/>
        <v/>
      </c>
      <c r="C394" s="152" t="str">
        <f t="shared" ca="1" si="55"/>
        <v/>
      </c>
      <c r="D394" s="153" t="str">
        <f t="shared" ca="1" si="56"/>
        <v/>
      </c>
      <c r="E394" s="149" t="str">
        <f t="shared" ca="1" si="57"/>
        <v/>
      </c>
      <c r="F394" s="142" t="str">
        <f t="shared" ca="1" si="58"/>
        <v/>
      </c>
      <c r="G394" s="196" t="str">
        <f ca="1">IF(A394="","",IF(AND(L394&lt;&gt;"",L394&lt;&gt;0),L394,IF(E394&lt;&gt;"",IF(ISERROR(FIND("Type",F394,1)),I,T),IF(F394="","",IF(sim_data_type=yes,IFERROR(VLOOKUP(F394,F$6:G393,2,FALSE),"Text"),"Text")))))</f>
        <v/>
      </c>
      <c r="H394" s="195" t="str">
        <f t="shared" ca="1" si="59"/>
        <v/>
      </c>
      <c r="I394" s="162" t="str">
        <f t="shared" ca="1" si="62"/>
        <v/>
      </c>
      <c r="J394" s="167"/>
      <c r="K394" s="147"/>
      <c r="L394" s="148"/>
      <c r="M394" s="143"/>
      <c r="N394" s="144"/>
      <c r="O394" s="155" t="str">
        <f t="shared" ca="1" si="60"/>
        <v/>
      </c>
      <c r="P394" s="154" t="str">
        <f t="shared" ca="1" si="61"/>
        <v/>
      </c>
    </row>
    <row r="395" spans="1:16" x14ac:dyDescent="0.25">
      <c r="A395" s="141" t="str">
        <f ca="1">IFERROR(IF(OR(B393=B394,AND(B393=0,A394&lt;&gt;A393)),A394,IF(D394="","",A394+MATCH(Common,INDIRECT(ADDRESS(A394+1,5,4,1,sheet_pset)):INDIRECT(ADDRESS(COUNTIF(Pset_1,"&lt;&gt;"),5,4,1,sheet_pset)),0))),"")</f>
        <v/>
      </c>
      <c r="B395" s="141" t="str">
        <f t="shared" ca="1" si="54"/>
        <v/>
      </c>
      <c r="C395" s="152" t="str">
        <f t="shared" ca="1" si="55"/>
        <v/>
      </c>
      <c r="D395" s="153" t="str">
        <f t="shared" ca="1" si="56"/>
        <v/>
      </c>
      <c r="E395" s="149" t="str">
        <f t="shared" ca="1" si="57"/>
        <v/>
      </c>
      <c r="F395" s="142" t="str">
        <f t="shared" ca="1" si="58"/>
        <v/>
      </c>
      <c r="G395" s="196" t="str">
        <f ca="1">IF(A395="","",IF(AND(L395&lt;&gt;"",L395&lt;&gt;0),L395,IF(E395&lt;&gt;"",IF(ISERROR(FIND("Type",F395,1)),I,T),IF(F395="","",IF(sim_data_type=yes,IFERROR(VLOOKUP(F395,F$6:G394,2,FALSE),"Text"),"Text")))))</f>
        <v/>
      </c>
      <c r="H395" s="195" t="str">
        <f t="shared" ca="1" si="59"/>
        <v/>
      </c>
      <c r="I395" s="162" t="str">
        <f t="shared" ca="1" si="62"/>
        <v/>
      </c>
      <c r="J395" s="167"/>
      <c r="K395" s="147"/>
      <c r="L395" s="148"/>
      <c r="M395" s="143"/>
      <c r="N395" s="144"/>
      <c r="O395" s="155" t="str">
        <f t="shared" ca="1" si="60"/>
        <v/>
      </c>
      <c r="P395" s="154" t="str">
        <f t="shared" ca="1" si="61"/>
        <v/>
      </c>
    </row>
    <row r="396" spans="1:16" x14ac:dyDescent="0.25">
      <c r="A396" s="141" t="str">
        <f ca="1">IFERROR(IF(OR(B394=B395,AND(B394=0,A395&lt;&gt;A394)),A395,IF(D395="","",A395+MATCH(Common,INDIRECT(ADDRESS(A395+1,5,4,1,sheet_pset)):INDIRECT(ADDRESS(COUNTIF(Pset_1,"&lt;&gt;"),5,4,1,sheet_pset)),0))),"")</f>
        <v/>
      </c>
      <c r="B396" s="141" t="str">
        <f t="shared" ca="1" si="54"/>
        <v/>
      </c>
      <c r="C396" s="152" t="str">
        <f t="shared" ca="1" si="55"/>
        <v/>
      </c>
      <c r="D396" s="153" t="str">
        <f t="shared" ca="1" si="56"/>
        <v/>
      </c>
      <c r="E396" s="149" t="str">
        <f t="shared" ca="1" si="57"/>
        <v/>
      </c>
      <c r="F396" s="142" t="str">
        <f t="shared" ca="1" si="58"/>
        <v/>
      </c>
      <c r="G396" s="196" t="str">
        <f ca="1">IF(A396="","",IF(AND(L396&lt;&gt;"",L396&lt;&gt;0),L396,IF(E396&lt;&gt;"",IF(ISERROR(FIND("Type",F396,1)),I,T),IF(F396="","",IF(sim_data_type=yes,IFERROR(VLOOKUP(F396,F$6:G395,2,FALSE),"Text"),"Text")))))</f>
        <v/>
      </c>
      <c r="H396" s="195" t="str">
        <f t="shared" ca="1" si="59"/>
        <v/>
      </c>
      <c r="I396" s="162" t="str">
        <f t="shared" ca="1" si="62"/>
        <v/>
      </c>
      <c r="J396" s="167"/>
      <c r="K396" s="147"/>
      <c r="L396" s="148"/>
      <c r="M396" s="143"/>
      <c r="N396" s="144"/>
      <c r="O396" s="155" t="str">
        <f t="shared" ca="1" si="60"/>
        <v/>
      </c>
      <c r="P396" s="154" t="str">
        <f t="shared" ca="1" si="61"/>
        <v/>
      </c>
    </row>
    <row r="397" spans="1:16" x14ac:dyDescent="0.25">
      <c r="A397" s="141" t="str">
        <f ca="1">IFERROR(IF(OR(B395=B396,AND(B395=0,A396&lt;&gt;A395)),A396,IF(D396="","",A396+MATCH(Common,INDIRECT(ADDRESS(A396+1,5,4,1,sheet_pset)):INDIRECT(ADDRESS(COUNTIF(Pset_1,"&lt;&gt;"),5,4,1,sheet_pset)),0))),"")</f>
        <v/>
      </c>
      <c r="B397" s="141" t="str">
        <f t="shared" ca="1" si="54"/>
        <v/>
      </c>
      <c r="C397" s="152" t="str">
        <f t="shared" ca="1" si="55"/>
        <v/>
      </c>
      <c r="D397" s="153" t="str">
        <f t="shared" ca="1" si="56"/>
        <v/>
      </c>
      <c r="E397" s="149" t="str">
        <f t="shared" ca="1" si="57"/>
        <v/>
      </c>
      <c r="F397" s="142" t="str">
        <f t="shared" ca="1" si="58"/>
        <v/>
      </c>
      <c r="G397" s="196" t="str">
        <f ca="1">IF(A397="","",IF(AND(L397&lt;&gt;"",L397&lt;&gt;0),L397,IF(E397&lt;&gt;"",IF(ISERROR(FIND("Type",F397,1)),I,T),IF(F397="","",IF(sim_data_type=yes,IFERROR(VLOOKUP(F397,F$6:G396,2,FALSE),"Text"),"Text")))))</f>
        <v/>
      </c>
      <c r="H397" s="195" t="str">
        <f t="shared" ca="1" si="59"/>
        <v/>
      </c>
      <c r="I397" s="162" t="str">
        <f t="shared" ca="1" si="62"/>
        <v/>
      </c>
      <c r="J397" s="167"/>
      <c r="K397" s="147"/>
      <c r="L397" s="148"/>
      <c r="M397" s="143"/>
      <c r="N397" s="144"/>
      <c r="O397" s="155" t="str">
        <f t="shared" ca="1" si="60"/>
        <v/>
      </c>
      <c r="P397" s="154" t="str">
        <f t="shared" ca="1" si="61"/>
        <v/>
      </c>
    </row>
    <row r="398" spans="1:16" x14ac:dyDescent="0.25">
      <c r="A398" s="141" t="str">
        <f ca="1">IFERROR(IF(OR(B396=B397,AND(B396=0,A397&lt;&gt;A396)),A397,IF(D397="","",A397+MATCH(Common,INDIRECT(ADDRESS(A397+1,5,4,1,sheet_pset)):INDIRECT(ADDRESS(COUNTIF(Pset_1,"&lt;&gt;"),5,4,1,sheet_pset)),0))),"")</f>
        <v/>
      </c>
      <c r="B398" s="141" t="str">
        <f t="shared" ca="1" si="54"/>
        <v/>
      </c>
      <c r="C398" s="152" t="str">
        <f t="shared" ca="1" si="55"/>
        <v/>
      </c>
      <c r="D398" s="153" t="str">
        <f t="shared" ca="1" si="56"/>
        <v/>
      </c>
      <c r="E398" s="149" t="str">
        <f t="shared" ca="1" si="57"/>
        <v/>
      </c>
      <c r="F398" s="142" t="str">
        <f t="shared" ca="1" si="58"/>
        <v/>
      </c>
      <c r="G398" s="196" t="str">
        <f ca="1">IF(A398="","",IF(AND(L398&lt;&gt;"",L398&lt;&gt;0),L398,IF(E398&lt;&gt;"",IF(ISERROR(FIND("Type",F398,1)),I,T),IF(F398="","",IF(sim_data_type=yes,IFERROR(VLOOKUP(F398,F$6:G397,2,FALSE),"Text"),"Text")))))</f>
        <v/>
      </c>
      <c r="H398" s="195" t="str">
        <f t="shared" ca="1" si="59"/>
        <v/>
      </c>
      <c r="I398" s="162" t="str">
        <f t="shared" ca="1" si="62"/>
        <v/>
      </c>
      <c r="J398" s="167"/>
      <c r="K398" s="147"/>
      <c r="L398" s="148"/>
      <c r="M398" s="143"/>
      <c r="N398" s="144"/>
      <c r="O398" s="155" t="str">
        <f t="shared" ca="1" si="60"/>
        <v/>
      </c>
      <c r="P398" s="154" t="str">
        <f t="shared" ca="1" si="61"/>
        <v/>
      </c>
    </row>
    <row r="399" spans="1:16" x14ac:dyDescent="0.25">
      <c r="A399" s="141" t="str">
        <f ca="1">IFERROR(IF(OR(B397=B398,AND(B397=0,A398&lt;&gt;A397)),A398,IF(D398="","",A398+MATCH(Common,INDIRECT(ADDRESS(A398+1,5,4,1,sheet_pset)):INDIRECT(ADDRESS(COUNTIF(Pset_1,"&lt;&gt;"),5,4,1,sheet_pset)),0))),"")</f>
        <v/>
      </c>
      <c r="B399" s="141" t="str">
        <f t="shared" ca="1" si="54"/>
        <v/>
      </c>
      <c r="C399" s="152" t="str">
        <f t="shared" ca="1" si="55"/>
        <v/>
      </c>
      <c r="D399" s="153" t="str">
        <f t="shared" ca="1" si="56"/>
        <v/>
      </c>
      <c r="E399" s="149" t="str">
        <f t="shared" ca="1" si="57"/>
        <v/>
      </c>
      <c r="F399" s="142" t="str">
        <f t="shared" ca="1" si="58"/>
        <v/>
      </c>
      <c r="G399" s="196" t="str">
        <f ca="1">IF(A399="","",IF(AND(L399&lt;&gt;"",L399&lt;&gt;0),L399,IF(E399&lt;&gt;"",IF(ISERROR(FIND("Type",F399,1)),I,T),IF(F399="","",IF(sim_data_type=yes,IFERROR(VLOOKUP(F399,F$6:G398,2,FALSE),"Text"),"Text")))))</f>
        <v/>
      </c>
      <c r="H399" s="195" t="str">
        <f t="shared" ca="1" si="59"/>
        <v/>
      </c>
      <c r="I399" s="162" t="str">
        <f t="shared" ca="1" si="62"/>
        <v/>
      </c>
      <c r="J399" s="167"/>
      <c r="K399" s="147"/>
      <c r="L399" s="148"/>
      <c r="M399" s="143"/>
      <c r="N399" s="144"/>
      <c r="O399" s="155" t="str">
        <f t="shared" ca="1" si="60"/>
        <v/>
      </c>
      <c r="P399" s="154" t="str">
        <f t="shared" ca="1" si="61"/>
        <v/>
      </c>
    </row>
    <row r="400" spans="1:16" x14ac:dyDescent="0.25">
      <c r="A400" s="141" t="str">
        <f ca="1">IFERROR(IF(OR(B398=B399,AND(B398=0,A399&lt;&gt;A398)),A399,IF(D399="","",A399+MATCH(Common,INDIRECT(ADDRESS(A399+1,5,4,1,sheet_pset)):INDIRECT(ADDRESS(COUNTIF(Pset_1,"&lt;&gt;"),5,4,1,sheet_pset)),0))),"")</f>
        <v/>
      </c>
      <c r="B400" s="141" t="str">
        <f t="shared" ca="1" si="54"/>
        <v/>
      </c>
      <c r="C400" s="152" t="str">
        <f t="shared" ca="1" si="55"/>
        <v/>
      </c>
      <c r="D400" s="153" t="str">
        <f t="shared" ca="1" si="56"/>
        <v/>
      </c>
      <c r="E400" s="149" t="str">
        <f t="shared" ca="1" si="57"/>
        <v/>
      </c>
      <c r="F400" s="142" t="str">
        <f t="shared" ca="1" si="58"/>
        <v/>
      </c>
      <c r="G400" s="196" t="str">
        <f ca="1">IF(A400="","",IF(AND(L400&lt;&gt;"",L400&lt;&gt;0),L400,IF(E400&lt;&gt;"",IF(ISERROR(FIND("Type",F400,1)),I,T),IF(F400="","",IF(sim_data_type=yes,IFERROR(VLOOKUP(F400,F$6:G399,2,FALSE),"Text"),"Text")))))</f>
        <v/>
      </c>
      <c r="H400" s="195" t="str">
        <f t="shared" ca="1" si="59"/>
        <v/>
      </c>
      <c r="I400" s="162" t="str">
        <f t="shared" ca="1" si="62"/>
        <v/>
      </c>
      <c r="J400" s="167"/>
      <c r="K400" s="147"/>
      <c r="L400" s="148"/>
      <c r="M400" s="143"/>
      <c r="N400" s="144"/>
      <c r="O400" s="155" t="str">
        <f t="shared" ca="1" si="60"/>
        <v/>
      </c>
      <c r="P400" s="154" t="str">
        <f t="shared" ca="1" si="61"/>
        <v/>
      </c>
    </row>
    <row r="401" spans="1:16" x14ac:dyDescent="0.25">
      <c r="A401" s="141" t="str">
        <f ca="1">IFERROR(IF(OR(B399=B400,AND(B399=0,A400&lt;&gt;A399)),A400,IF(D400="","",A400+MATCH(Common,INDIRECT(ADDRESS(A400+1,5,4,1,sheet_pset)):INDIRECT(ADDRESS(COUNTIF(Pset_1,"&lt;&gt;"),5,4,1,sheet_pset)),0))),"")</f>
        <v/>
      </c>
      <c r="B401" s="141" t="str">
        <f t="shared" ca="1" si="54"/>
        <v/>
      </c>
      <c r="C401" s="152" t="str">
        <f t="shared" ca="1" si="55"/>
        <v/>
      </c>
      <c r="D401" s="153" t="str">
        <f t="shared" ca="1" si="56"/>
        <v/>
      </c>
      <c r="E401" s="149" t="str">
        <f t="shared" ca="1" si="57"/>
        <v/>
      </c>
      <c r="F401" s="142" t="str">
        <f t="shared" ca="1" si="58"/>
        <v/>
      </c>
      <c r="G401" s="196" t="str">
        <f ca="1">IF(A401="","",IF(AND(L401&lt;&gt;"",L401&lt;&gt;0),L401,IF(E401&lt;&gt;"",IF(ISERROR(FIND("Type",F401,1)),I,T),IF(F401="","",IF(sim_data_type=yes,IFERROR(VLOOKUP(F401,F$6:G400,2,FALSE),"Text"),"Text")))))</f>
        <v/>
      </c>
      <c r="H401" s="195" t="str">
        <f t="shared" ca="1" si="59"/>
        <v/>
      </c>
      <c r="I401" s="162" t="str">
        <f t="shared" ca="1" si="62"/>
        <v/>
      </c>
      <c r="J401" s="167"/>
      <c r="K401" s="147"/>
      <c r="L401" s="148"/>
      <c r="M401" s="143"/>
      <c r="N401" s="144"/>
      <c r="O401" s="155" t="str">
        <f t="shared" ca="1" si="60"/>
        <v/>
      </c>
      <c r="P401" s="154" t="str">
        <f t="shared" ca="1" si="61"/>
        <v/>
      </c>
    </row>
    <row r="402" spans="1:16" x14ac:dyDescent="0.25">
      <c r="A402" s="141" t="str">
        <f ca="1">IFERROR(IF(OR(B400=B401,AND(B400=0,A401&lt;&gt;A400)),A401,IF(D401="","",A401+MATCH(Common,INDIRECT(ADDRESS(A401+1,5,4,1,sheet_pset)):INDIRECT(ADDRESS(COUNTIF(Pset_1,"&lt;&gt;"),5,4,1,sheet_pset)),0))),"")</f>
        <v/>
      </c>
      <c r="B402" s="141" t="str">
        <f t="shared" ca="1" si="54"/>
        <v/>
      </c>
      <c r="C402" s="152" t="str">
        <f t="shared" ca="1" si="55"/>
        <v/>
      </c>
      <c r="D402" s="153" t="str">
        <f t="shared" ca="1" si="56"/>
        <v/>
      </c>
      <c r="E402" s="149" t="str">
        <f t="shared" ca="1" si="57"/>
        <v/>
      </c>
      <c r="F402" s="142" t="str">
        <f t="shared" ca="1" si="58"/>
        <v/>
      </c>
      <c r="G402" s="196" t="str">
        <f ca="1">IF(A402="","",IF(AND(L402&lt;&gt;"",L402&lt;&gt;0),L402,IF(E402&lt;&gt;"",IF(ISERROR(FIND("Type",F402,1)),I,T),IF(F402="","",IF(sim_data_type=yes,IFERROR(VLOOKUP(F402,F$6:G401,2,FALSE),"Text"),"Text")))))</f>
        <v/>
      </c>
      <c r="H402" s="195" t="str">
        <f t="shared" ca="1" si="59"/>
        <v/>
      </c>
      <c r="I402" s="162" t="str">
        <f t="shared" ca="1" si="62"/>
        <v/>
      </c>
      <c r="J402" s="167"/>
      <c r="K402" s="147"/>
      <c r="L402" s="148"/>
      <c r="M402" s="143"/>
      <c r="N402" s="144"/>
      <c r="O402" s="155" t="str">
        <f t="shared" ca="1" si="60"/>
        <v/>
      </c>
      <c r="P402" s="154" t="str">
        <f t="shared" ca="1" si="61"/>
        <v/>
      </c>
    </row>
    <row r="403" spans="1:16" x14ac:dyDescent="0.25">
      <c r="A403" s="141" t="str">
        <f ca="1">IFERROR(IF(OR(B401=B402,AND(B401=0,A402&lt;&gt;A401)),A402,IF(D402="","",A402+MATCH(Common,INDIRECT(ADDRESS(A402+1,5,4,1,sheet_pset)):INDIRECT(ADDRESS(COUNTIF(Pset_1,"&lt;&gt;"),5,4,1,sheet_pset)),0))),"")</f>
        <v/>
      </c>
      <c r="B403" s="141" t="str">
        <f t="shared" ca="1" si="54"/>
        <v/>
      </c>
      <c r="C403" s="152" t="str">
        <f t="shared" ca="1" si="55"/>
        <v/>
      </c>
      <c r="D403" s="153" t="str">
        <f t="shared" ca="1" si="56"/>
        <v/>
      </c>
      <c r="E403" s="149" t="str">
        <f t="shared" ca="1" si="57"/>
        <v/>
      </c>
      <c r="F403" s="142" t="str">
        <f t="shared" ca="1" si="58"/>
        <v/>
      </c>
      <c r="G403" s="196" t="str">
        <f ca="1">IF(A403="","",IF(AND(L403&lt;&gt;"",L403&lt;&gt;0),L403,IF(E403&lt;&gt;"",IF(ISERROR(FIND("Type",F403,1)),I,T),IF(F403="","",IF(sim_data_type=yes,IFERROR(VLOOKUP(F403,F$6:G402,2,FALSE),"Text"),"Text")))))</f>
        <v/>
      </c>
      <c r="H403" s="195" t="str">
        <f t="shared" ca="1" si="59"/>
        <v/>
      </c>
      <c r="I403" s="162" t="str">
        <f t="shared" ca="1" si="62"/>
        <v/>
      </c>
      <c r="J403" s="167"/>
      <c r="K403" s="147"/>
      <c r="L403" s="148"/>
      <c r="M403" s="143"/>
      <c r="N403" s="144"/>
      <c r="O403" s="155" t="str">
        <f t="shared" ca="1" si="60"/>
        <v/>
      </c>
      <c r="P403" s="154" t="str">
        <f t="shared" ca="1" si="61"/>
        <v/>
      </c>
    </row>
    <row r="404" spans="1:16" x14ac:dyDescent="0.25">
      <c r="A404" s="141" t="str">
        <f ca="1">IFERROR(IF(OR(B402=B403,AND(B402=0,A403&lt;&gt;A402)),A403,IF(D403="","",A403+MATCH(Common,INDIRECT(ADDRESS(A403+1,5,4,1,sheet_pset)):INDIRECT(ADDRESS(COUNTIF(Pset_1,"&lt;&gt;"),5,4,1,sheet_pset)),0))),"")</f>
        <v/>
      </c>
      <c r="B404" s="141" t="str">
        <f t="shared" ca="1" si="54"/>
        <v/>
      </c>
      <c r="C404" s="152" t="str">
        <f t="shared" ca="1" si="55"/>
        <v/>
      </c>
      <c r="D404" s="153" t="str">
        <f t="shared" ca="1" si="56"/>
        <v/>
      </c>
      <c r="E404" s="149" t="str">
        <f t="shared" ca="1" si="57"/>
        <v/>
      </c>
      <c r="F404" s="142" t="str">
        <f t="shared" ca="1" si="58"/>
        <v/>
      </c>
      <c r="G404" s="196" t="str">
        <f ca="1">IF(A404="","",IF(AND(L404&lt;&gt;"",L404&lt;&gt;0),L404,IF(E404&lt;&gt;"",IF(ISERROR(FIND("Type",F404,1)),I,T),IF(F404="","",IF(sim_data_type=yes,IFERROR(VLOOKUP(F404,F$6:G403,2,FALSE),"Text"),"Text")))))</f>
        <v/>
      </c>
      <c r="H404" s="195" t="str">
        <f t="shared" ca="1" si="59"/>
        <v/>
      </c>
      <c r="I404" s="162" t="str">
        <f t="shared" ca="1" si="62"/>
        <v/>
      </c>
      <c r="J404" s="167"/>
      <c r="K404" s="147"/>
      <c r="L404" s="148"/>
      <c r="M404" s="143"/>
      <c r="N404" s="144"/>
      <c r="O404" s="155" t="str">
        <f t="shared" ca="1" si="60"/>
        <v/>
      </c>
      <c r="P404" s="154" t="str">
        <f t="shared" ca="1" si="61"/>
        <v/>
      </c>
    </row>
    <row r="405" spans="1:16" x14ac:dyDescent="0.25">
      <c r="A405" s="141" t="str">
        <f ca="1">IFERROR(IF(OR(B403=B404,AND(B403=0,A404&lt;&gt;A403)),A404,IF(D404="","",A404+MATCH(Common,INDIRECT(ADDRESS(A404+1,5,4,1,sheet_pset)):INDIRECT(ADDRESS(COUNTIF(Pset_1,"&lt;&gt;"),5,4,1,sheet_pset)),0))),"")</f>
        <v/>
      </c>
      <c r="B405" s="141" t="str">
        <f t="shared" ca="1" si="54"/>
        <v/>
      </c>
      <c r="C405" s="152" t="str">
        <f t="shared" ca="1" si="55"/>
        <v/>
      </c>
      <c r="D405" s="153" t="str">
        <f t="shared" ca="1" si="56"/>
        <v/>
      </c>
      <c r="E405" s="149" t="str">
        <f t="shared" ca="1" si="57"/>
        <v/>
      </c>
      <c r="F405" s="142" t="str">
        <f t="shared" ca="1" si="58"/>
        <v/>
      </c>
      <c r="G405" s="196" t="str">
        <f ca="1">IF(A405="","",IF(AND(L405&lt;&gt;"",L405&lt;&gt;0),L405,IF(E405&lt;&gt;"",IF(ISERROR(FIND("Type",F405,1)),I,T),IF(F405="","",IF(sim_data_type=yes,IFERROR(VLOOKUP(F405,F$6:G404,2,FALSE),"Text"),"Text")))))</f>
        <v/>
      </c>
      <c r="H405" s="195" t="str">
        <f t="shared" ca="1" si="59"/>
        <v/>
      </c>
      <c r="I405" s="162" t="str">
        <f t="shared" ca="1" si="62"/>
        <v/>
      </c>
      <c r="J405" s="167"/>
      <c r="K405" s="147"/>
      <c r="L405" s="148"/>
      <c r="M405" s="143"/>
      <c r="N405" s="144"/>
      <c r="O405" s="155" t="str">
        <f t="shared" ca="1" si="60"/>
        <v/>
      </c>
      <c r="P405" s="154" t="str">
        <f t="shared" ca="1" si="61"/>
        <v/>
      </c>
    </row>
    <row r="406" spans="1:16" x14ac:dyDescent="0.25">
      <c r="A406" s="141" t="str">
        <f ca="1">IFERROR(IF(OR(B404=B405,AND(B404=0,A405&lt;&gt;A404)),A405,IF(D405="","",A405+MATCH(Common,INDIRECT(ADDRESS(A405+1,5,4,1,sheet_pset)):INDIRECT(ADDRESS(COUNTIF(Pset_1,"&lt;&gt;"),5,4,1,sheet_pset)),0))),"")</f>
        <v/>
      </c>
      <c r="B406" s="141" t="str">
        <f t="shared" ca="1" si="54"/>
        <v/>
      </c>
      <c r="C406" s="152" t="str">
        <f t="shared" ca="1" si="55"/>
        <v/>
      </c>
      <c r="D406" s="153" t="str">
        <f t="shared" ca="1" si="56"/>
        <v/>
      </c>
      <c r="E406" s="149" t="str">
        <f t="shared" ca="1" si="57"/>
        <v/>
      </c>
      <c r="F406" s="142" t="str">
        <f t="shared" ca="1" si="58"/>
        <v/>
      </c>
      <c r="G406" s="196" t="str">
        <f ca="1">IF(A406="","",IF(AND(L406&lt;&gt;"",L406&lt;&gt;0),L406,IF(E406&lt;&gt;"",IF(ISERROR(FIND("Type",F406,1)),I,T),IF(F406="","",IF(sim_data_type=yes,IFERROR(VLOOKUP(F406,F$6:G405,2,FALSE),"Text"),"Text")))))</f>
        <v/>
      </c>
      <c r="H406" s="195" t="str">
        <f t="shared" ca="1" si="59"/>
        <v/>
      </c>
      <c r="I406" s="162" t="str">
        <f t="shared" ca="1" si="62"/>
        <v/>
      </c>
      <c r="J406" s="167"/>
      <c r="K406" s="147"/>
      <c r="L406" s="148"/>
      <c r="M406" s="143"/>
      <c r="N406" s="144"/>
      <c r="O406" s="155" t="str">
        <f t="shared" ca="1" si="60"/>
        <v/>
      </c>
      <c r="P406" s="154" t="str">
        <f t="shared" ca="1" si="61"/>
        <v/>
      </c>
    </row>
    <row r="407" spans="1:16" x14ac:dyDescent="0.25">
      <c r="A407" s="141" t="str">
        <f ca="1">IFERROR(IF(OR(B405=B406,AND(B405=0,A406&lt;&gt;A405)),A406,IF(D406="","",A406+MATCH(Common,INDIRECT(ADDRESS(A406+1,5,4,1,sheet_pset)):INDIRECT(ADDRESS(COUNTIF(Pset_1,"&lt;&gt;"),5,4,1,sheet_pset)),0))),"")</f>
        <v/>
      </c>
      <c r="B407" s="141" t="str">
        <f t="shared" ca="1" si="54"/>
        <v/>
      </c>
      <c r="C407" s="152" t="str">
        <f t="shared" ca="1" si="55"/>
        <v/>
      </c>
      <c r="D407" s="153" t="str">
        <f t="shared" ca="1" si="56"/>
        <v/>
      </c>
      <c r="E407" s="149" t="str">
        <f t="shared" ca="1" si="57"/>
        <v/>
      </c>
      <c r="F407" s="142" t="str">
        <f t="shared" ca="1" si="58"/>
        <v/>
      </c>
      <c r="G407" s="196" t="str">
        <f ca="1">IF(A407="","",IF(AND(L407&lt;&gt;"",L407&lt;&gt;0),L407,IF(E407&lt;&gt;"",IF(ISERROR(FIND("Type",F407,1)),I,T),IF(F407="","",IF(sim_data_type=yes,IFERROR(VLOOKUP(F407,F$6:G406,2,FALSE),"Text"),"Text")))))</f>
        <v/>
      </c>
      <c r="H407" s="195" t="str">
        <f t="shared" ca="1" si="59"/>
        <v/>
      </c>
      <c r="I407" s="162" t="str">
        <f t="shared" ca="1" si="62"/>
        <v/>
      </c>
      <c r="J407" s="167"/>
      <c r="K407" s="147"/>
      <c r="L407" s="148"/>
      <c r="M407" s="143"/>
      <c r="N407" s="144"/>
      <c r="O407" s="155" t="str">
        <f t="shared" ca="1" si="60"/>
        <v/>
      </c>
      <c r="P407" s="154" t="str">
        <f t="shared" ca="1" si="61"/>
        <v/>
      </c>
    </row>
    <row r="408" spans="1:16" x14ac:dyDescent="0.25">
      <c r="A408" s="141" t="str">
        <f ca="1">IFERROR(IF(OR(B406=B407,AND(B406=0,A407&lt;&gt;A406)),A407,IF(D407="","",A407+MATCH(Common,INDIRECT(ADDRESS(A407+1,5,4,1,sheet_pset)):INDIRECT(ADDRESS(COUNTIF(Pset_1,"&lt;&gt;"),5,4,1,sheet_pset)),0))),"")</f>
        <v/>
      </c>
      <c r="B408" s="141" t="str">
        <f t="shared" ca="1" si="54"/>
        <v/>
      </c>
      <c r="C408" s="152" t="str">
        <f t="shared" ca="1" si="55"/>
        <v/>
      </c>
      <c r="D408" s="153" t="str">
        <f t="shared" ca="1" si="56"/>
        <v/>
      </c>
      <c r="E408" s="149" t="str">
        <f t="shared" ca="1" si="57"/>
        <v/>
      </c>
      <c r="F408" s="142" t="str">
        <f t="shared" ca="1" si="58"/>
        <v/>
      </c>
      <c r="G408" s="196" t="str">
        <f ca="1">IF(A408="","",IF(AND(L408&lt;&gt;"",L408&lt;&gt;0),L408,IF(E408&lt;&gt;"",IF(ISERROR(FIND("Type",F408,1)),I,T),IF(F408="","",IF(sim_data_type=yes,IFERROR(VLOOKUP(F408,F$6:G407,2,FALSE),"Text"),"Text")))))</f>
        <v/>
      </c>
      <c r="H408" s="195" t="str">
        <f t="shared" ca="1" si="59"/>
        <v/>
      </c>
      <c r="I408" s="162" t="str">
        <f t="shared" ca="1" si="62"/>
        <v/>
      </c>
      <c r="J408" s="167"/>
      <c r="K408" s="147"/>
      <c r="L408" s="148"/>
      <c r="M408" s="143"/>
      <c r="N408" s="144"/>
      <c r="O408" s="155" t="str">
        <f t="shared" ca="1" si="60"/>
        <v/>
      </c>
      <c r="P408" s="154" t="str">
        <f t="shared" ca="1" si="61"/>
        <v/>
      </c>
    </row>
    <row r="409" spans="1:16" x14ac:dyDescent="0.25">
      <c r="A409" s="141" t="str">
        <f ca="1">IFERROR(IF(OR(B407=B408,AND(B407=0,A408&lt;&gt;A407)),A408,IF(D408="","",A408+MATCH(Common,INDIRECT(ADDRESS(A408+1,5,4,1,sheet_pset)):INDIRECT(ADDRESS(COUNTIF(Pset_1,"&lt;&gt;"),5,4,1,sheet_pset)),0))),"")</f>
        <v/>
      </c>
      <c r="B409" s="141" t="str">
        <f t="shared" ca="1" si="54"/>
        <v/>
      </c>
      <c r="C409" s="152" t="str">
        <f t="shared" ca="1" si="55"/>
        <v/>
      </c>
      <c r="D409" s="153" t="str">
        <f t="shared" ca="1" si="56"/>
        <v/>
      </c>
      <c r="E409" s="149" t="str">
        <f t="shared" ca="1" si="57"/>
        <v/>
      </c>
      <c r="F409" s="142" t="str">
        <f t="shared" ca="1" si="58"/>
        <v/>
      </c>
      <c r="G409" s="196" t="str">
        <f ca="1">IF(A409="","",IF(AND(L409&lt;&gt;"",L409&lt;&gt;0),L409,IF(E409&lt;&gt;"",IF(ISERROR(FIND("Type",F409,1)),I,T),IF(F409="","",IF(sim_data_type=yes,IFERROR(VLOOKUP(F409,F$6:G408,2,FALSE),"Text"),"Text")))))</f>
        <v/>
      </c>
      <c r="H409" s="195" t="str">
        <f t="shared" ca="1" si="59"/>
        <v/>
      </c>
      <c r="I409" s="162" t="str">
        <f t="shared" ca="1" si="62"/>
        <v/>
      </c>
      <c r="J409" s="167"/>
      <c r="K409" s="147"/>
      <c r="L409" s="148"/>
      <c r="M409" s="143"/>
      <c r="N409" s="144"/>
      <c r="O409" s="155" t="str">
        <f t="shared" ca="1" si="60"/>
        <v/>
      </c>
      <c r="P409" s="154" t="str">
        <f t="shared" ca="1" si="61"/>
        <v/>
      </c>
    </row>
    <row r="410" spans="1:16" x14ac:dyDescent="0.25">
      <c r="A410" s="141" t="str">
        <f ca="1">IFERROR(IF(OR(B408=B409,AND(B408=0,A409&lt;&gt;A408)),A409,IF(D409="","",A409+MATCH(Common,INDIRECT(ADDRESS(A409+1,5,4,1,sheet_pset)):INDIRECT(ADDRESS(COUNTIF(Pset_1,"&lt;&gt;"),5,4,1,sheet_pset)),0))),"")</f>
        <v/>
      </c>
      <c r="B410" s="141" t="str">
        <f t="shared" ca="1" si="54"/>
        <v/>
      </c>
      <c r="C410" s="152" t="str">
        <f t="shared" ca="1" si="55"/>
        <v/>
      </c>
      <c r="D410" s="153" t="str">
        <f t="shared" ca="1" si="56"/>
        <v/>
      </c>
      <c r="E410" s="149" t="str">
        <f t="shared" ca="1" si="57"/>
        <v/>
      </c>
      <c r="F410" s="142" t="str">
        <f t="shared" ca="1" si="58"/>
        <v/>
      </c>
      <c r="G410" s="196" t="str">
        <f ca="1">IF(A410="","",IF(AND(L410&lt;&gt;"",L410&lt;&gt;0),L410,IF(E410&lt;&gt;"",IF(ISERROR(FIND("Type",F410,1)),I,T),IF(F410="","",IF(sim_data_type=yes,IFERROR(VLOOKUP(F410,F$6:G409,2,FALSE),"Text"),"Text")))))</f>
        <v/>
      </c>
      <c r="H410" s="195" t="str">
        <f t="shared" ca="1" si="59"/>
        <v/>
      </c>
      <c r="I410" s="162" t="str">
        <f t="shared" ca="1" si="62"/>
        <v/>
      </c>
      <c r="J410" s="167"/>
      <c r="K410" s="147"/>
      <c r="L410" s="148"/>
      <c r="M410" s="143"/>
      <c r="N410" s="144"/>
      <c r="O410" s="155" t="str">
        <f t="shared" ca="1" si="60"/>
        <v/>
      </c>
      <c r="P410" s="154" t="str">
        <f t="shared" ca="1" si="61"/>
        <v/>
      </c>
    </row>
    <row r="411" spans="1:16" x14ac:dyDescent="0.25">
      <c r="A411" s="141" t="str">
        <f ca="1">IFERROR(IF(OR(B409=B410,AND(B409=0,A410&lt;&gt;A409)),A410,IF(D410="","",A410+MATCH(Common,INDIRECT(ADDRESS(A410+1,5,4,1,sheet_pset)):INDIRECT(ADDRESS(COUNTIF(Pset_1,"&lt;&gt;"),5,4,1,sheet_pset)),0))),"")</f>
        <v/>
      </c>
      <c r="B411" s="141" t="str">
        <f t="shared" ca="1" si="54"/>
        <v/>
      </c>
      <c r="C411" s="152" t="str">
        <f t="shared" ca="1" si="55"/>
        <v/>
      </c>
      <c r="D411" s="153" t="str">
        <f t="shared" ca="1" si="56"/>
        <v/>
      </c>
      <c r="E411" s="149" t="str">
        <f t="shared" ca="1" si="57"/>
        <v/>
      </c>
      <c r="F411" s="142" t="str">
        <f t="shared" ca="1" si="58"/>
        <v/>
      </c>
      <c r="G411" s="196" t="str">
        <f ca="1">IF(A411="","",IF(AND(L411&lt;&gt;"",L411&lt;&gt;0),L411,IF(E411&lt;&gt;"",IF(ISERROR(FIND("Type",F411,1)),I,T),IF(F411="","",IF(sim_data_type=yes,IFERROR(VLOOKUP(F411,F$6:G410,2,FALSE),"Text"),"Text")))))</f>
        <v/>
      </c>
      <c r="H411" s="195" t="str">
        <f t="shared" ca="1" si="59"/>
        <v/>
      </c>
      <c r="I411" s="162" t="str">
        <f t="shared" ca="1" si="62"/>
        <v/>
      </c>
      <c r="J411" s="167"/>
      <c r="K411" s="147"/>
      <c r="L411" s="148"/>
      <c r="M411" s="143"/>
      <c r="N411" s="144"/>
      <c r="O411" s="155" t="str">
        <f t="shared" ca="1" si="60"/>
        <v/>
      </c>
      <c r="P411" s="154" t="str">
        <f t="shared" ca="1" si="61"/>
        <v/>
      </c>
    </row>
    <row r="412" spans="1:16" x14ac:dyDescent="0.25">
      <c r="A412" s="141" t="str">
        <f ca="1">IFERROR(IF(OR(B410=B411,AND(B410=0,A411&lt;&gt;A410)),A411,IF(D411="","",A411+MATCH(Common,INDIRECT(ADDRESS(A411+1,5,4,1,sheet_pset)):INDIRECT(ADDRESS(COUNTIF(Pset_1,"&lt;&gt;"),5,4,1,sheet_pset)),0))),"")</f>
        <v/>
      </c>
      <c r="B412" s="141" t="str">
        <f t="shared" ca="1" si="54"/>
        <v/>
      </c>
      <c r="C412" s="152" t="str">
        <f t="shared" ca="1" si="55"/>
        <v/>
      </c>
      <c r="D412" s="153" t="str">
        <f t="shared" ca="1" si="56"/>
        <v/>
      </c>
      <c r="E412" s="149" t="str">
        <f t="shared" ca="1" si="57"/>
        <v/>
      </c>
      <c r="F412" s="142" t="str">
        <f t="shared" ca="1" si="58"/>
        <v/>
      </c>
      <c r="G412" s="196" t="str">
        <f ca="1">IF(A412="","",IF(AND(L412&lt;&gt;"",L412&lt;&gt;0),L412,IF(E412&lt;&gt;"",IF(ISERROR(FIND("Type",F412,1)),I,T),IF(F412="","",IF(sim_data_type=yes,IFERROR(VLOOKUP(F412,F$6:G411,2,FALSE),"Text"),"Text")))))</f>
        <v/>
      </c>
      <c r="H412" s="195" t="str">
        <f t="shared" ca="1" si="59"/>
        <v/>
      </c>
      <c r="I412" s="162" t="str">
        <f t="shared" ca="1" si="62"/>
        <v/>
      </c>
      <c r="J412" s="167"/>
      <c r="K412" s="147"/>
      <c r="L412" s="148"/>
      <c r="M412" s="143"/>
      <c r="N412" s="144"/>
      <c r="O412" s="155" t="str">
        <f t="shared" ca="1" si="60"/>
        <v/>
      </c>
      <c r="P412" s="154" t="str">
        <f t="shared" ca="1" si="61"/>
        <v/>
      </c>
    </row>
    <row r="413" spans="1:16" x14ac:dyDescent="0.25">
      <c r="A413" s="141" t="str">
        <f ca="1">IFERROR(IF(OR(B411=B412,AND(B411=0,A412&lt;&gt;A411)),A412,IF(D412="","",A412+MATCH(Common,INDIRECT(ADDRESS(A412+1,5,4,1,sheet_pset)):INDIRECT(ADDRESS(COUNTIF(Pset_1,"&lt;&gt;"),5,4,1,sheet_pset)),0))),"")</f>
        <v/>
      </c>
      <c r="B413" s="141" t="str">
        <f t="shared" ca="1" si="54"/>
        <v/>
      </c>
      <c r="C413" s="152" t="str">
        <f t="shared" ca="1" si="55"/>
        <v/>
      </c>
      <c r="D413" s="153" t="str">
        <f t="shared" ca="1" si="56"/>
        <v/>
      </c>
      <c r="E413" s="149" t="str">
        <f t="shared" ca="1" si="57"/>
        <v/>
      </c>
      <c r="F413" s="142" t="str">
        <f t="shared" ca="1" si="58"/>
        <v/>
      </c>
      <c r="G413" s="196" t="str">
        <f ca="1">IF(A413="","",IF(AND(L413&lt;&gt;"",L413&lt;&gt;0),L413,IF(E413&lt;&gt;"",IF(ISERROR(FIND("Type",F413,1)),I,T),IF(F413="","",IF(sim_data_type=yes,IFERROR(VLOOKUP(F413,F$6:G412,2,FALSE),"Text"),"Text")))))</f>
        <v/>
      </c>
      <c r="H413" s="195" t="str">
        <f t="shared" ca="1" si="59"/>
        <v/>
      </c>
      <c r="I413" s="162" t="str">
        <f t="shared" ca="1" si="62"/>
        <v/>
      </c>
      <c r="J413" s="167"/>
      <c r="K413" s="147"/>
      <c r="L413" s="148"/>
      <c r="M413" s="143"/>
      <c r="N413" s="144"/>
      <c r="O413" s="155" t="str">
        <f t="shared" ca="1" si="60"/>
        <v/>
      </c>
      <c r="P413" s="154" t="str">
        <f t="shared" ca="1" si="61"/>
        <v/>
      </c>
    </row>
    <row r="414" spans="1:16" x14ac:dyDescent="0.25">
      <c r="A414" s="141" t="str">
        <f ca="1">IFERROR(IF(OR(B412=B413,AND(B412=0,A413&lt;&gt;A412)),A413,IF(D413="","",A413+MATCH(Common,INDIRECT(ADDRESS(A413+1,5,4,1,sheet_pset)):INDIRECT(ADDRESS(COUNTIF(Pset_1,"&lt;&gt;"),5,4,1,sheet_pset)),0))),"")</f>
        <v/>
      </c>
      <c r="B414" s="141" t="str">
        <f t="shared" ca="1" si="54"/>
        <v/>
      </c>
      <c r="C414" s="152" t="str">
        <f t="shared" ca="1" si="55"/>
        <v/>
      </c>
      <c r="D414" s="153" t="str">
        <f t="shared" ca="1" si="56"/>
        <v/>
      </c>
      <c r="E414" s="149" t="str">
        <f t="shared" ca="1" si="57"/>
        <v/>
      </c>
      <c r="F414" s="142" t="str">
        <f t="shared" ca="1" si="58"/>
        <v/>
      </c>
      <c r="G414" s="196" t="str">
        <f ca="1">IF(A414="","",IF(AND(L414&lt;&gt;"",L414&lt;&gt;0),L414,IF(E414&lt;&gt;"",IF(ISERROR(FIND("Type",F414,1)),I,T),IF(F414="","",IF(sim_data_type=yes,IFERROR(VLOOKUP(F414,F$6:G413,2,FALSE),"Text"),"Text")))))</f>
        <v/>
      </c>
      <c r="H414" s="195" t="str">
        <f t="shared" ca="1" si="59"/>
        <v/>
      </c>
      <c r="I414" s="162" t="str">
        <f t="shared" ca="1" si="62"/>
        <v/>
      </c>
      <c r="J414" s="167"/>
      <c r="K414" s="147"/>
      <c r="L414" s="148"/>
      <c r="M414" s="143"/>
      <c r="N414" s="144"/>
      <c r="O414" s="155" t="str">
        <f t="shared" ca="1" si="60"/>
        <v/>
      </c>
      <c r="P414" s="154" t="str">
        <f t="shared" ca="1" si="61"/>
        <v/>
      </c>
    </row>
    <row r="415" spans="1:16" x14ac:dyDescent="0.25">
      <c r="A415" s="141" t="str">
        <f ca="1">IFERROR(IF(OR(B413=B414,AND(B413=0,A414&lt;&gt;A413)),A414,IF(D414="","",A414+MATCH(Common,INDIRECT(ADDRESS(A414+1,5,4,1,sheet_pset)):INDIRECT(ADDRESS(COUNTIF(Pset_1,"&lt;&gt;"),5,4,1,sheet_pset)),0))),"")</f>
        <v/>
      </c>
      <c r="B415" s="141" t="str">
        <f t="shared" ca="1" si="54"/>
        <v/>
      </c>
      <c r="C415" s="152" t="str">
        <f t="shared" ca="1" si="55"/>
        <v/>
      </c>
      <c r="D415" s="153" t="str">
        <f t="shared" ca="1" si="56"/>
        <v/>
      </c>
      <c r="E415" s="149" t="str">
        <f t="shared" ca="1" si="57"/>
        <v/>
      </c>
      <c r="F415" s="142" t="str">
        <f t="shared" ca="1" si="58"/>
        <v/>
      </c>
      <c r="G415" s="196" t="str">
        <f ca="1">IF(A415="","",IF(AND(L415&lt;&gt;"",L415&lt;&gt;0),L415,IF(E415&lt;&gt;"",IF(ISERROR(FIND("Type",F415,1)),I,T),IF(F415="","",IF(sim_data_type=yes,IFERROR(VLOOKUP(F415,F$6:G414,2,FALSE),"Text"),"Text")))))</f>
        <v/>
      </c>
      <c r="H415" s="195" t="str">
        <f t="shared" ca="1" si="59"/>
        <v/>
      </c>
      <c r="I415" s="162" t="str">
        <f t="shared" ca="1" si="62"/>
        <v/>
      </c>
      <c r="J415" s="167"/>
      <c r="K415" s="147"/>
      <c r="L415" s="148"/>
      <c r="M415" s="143"/>
      <c r="N415" s="144"/>
      <c r="O415" s="155" t="str">
        <f t="shared" ca="1" si="60"/>
        <v/>
      </c>
      <c r="P415" s="154" t="str">
        <f t="shared" ca="1" si="61"/>
        <v/>
      </c>
    </row>
    <row r="416" spans="1:16" x14ac:dyDescent="0.25">
      <c r="A416" s="141" t="str">
        <f ca="1">IFERROR(IF(OR(B414=B415,AND(B414=0,A415&lt;&gt;A414)),A415,IF(D415="","",A415+MATCH(Common,INDIRECT(ADDRESS(A415+1,5,4,1,sheet_pset)):INDIRECT(ADDRESS(COUNTIF(Pset_1,"&lt;&gt;"),5,4,1,sheet_pset)),0))),"")</f>
        <v/>
      </c>
      <c r="B416" s="141" t="str">
        <f t="shared" ca="1" si="54"/>
        <v/>
      </c>
      <c r="C416" s="152" t="str">
        <f t="shared" ca="1" si="55"/>
        <v/>
      </c>
      <c r="D416" s="153" t="str">
        <f t="shared" ca="1" si="56"/>
        <v/>
      </c>
      <c r="E416" s="149" t="str">
        <f t="shared" ca="1" si="57"/>
        <v/>
      </c>
      <c r="F416" s="142" t="str">
        <f t="shared" ca="1" si="58"/>
        <v/>
      </c>
      <c r="G416" s="196" t="str">
        <f ca="1">IF(A416="","",IF(AND(L416&lt;&gt;"",L416&lt;&gt;0),L416,IF(E416&lt;&gt;"",IF(ISERROR(FIND("Type",F416,1)),I,T),IF(F416="","",IF(sim_data_type=yes,IFERROR(VLOOKUP(F416,F$6:G415,2,FALSE),"Text"),"Text")))))</f>
        <v/>
      </c>
      <c r="H416" s="195" t="str">
        <f t="shared" ca="1" si="59"/>
        <v/>
      </c>
      <c r="I416" s="162" t="str">
        <f t="shared" ca="1" si="62"/>
        <v/>
      </c>
      <c r="J416" s="167"/>
      <c r="K416" s="147"/>
      <c r="L416" s="148"/>
      <c r="M416" s="143"/>
      <c r="N416" s="144"/>
      <c r="O416" s="155" t="str">
        <f t="shared" ca="1" si="60"/>
        <v/>
      </c>
      <c r="P416" s="154" t="str">
        <f t="shared" ca="1" si="61"/>
        <v/>
      </c>
    </row>
    <row r="417" spans="1:16" x14ac:dyDescent="0.25">
      <c r="A417" s="141" t="str">
        <f ca="1">IFERROR(IF(OR(B415=B416,AND(B415=0,A416&lt;&gt;A415)),A416,IF(D416="","",A416+MATCH(Common,INDIRECT(ADDRESS(A416+1,5,4,1,sheet_pset)):INDIRECT(ADDRESS(COUNTIF(Pset_1,"&lt;&gt;"),5,4,1,sheet_pset)),0))),"")</f>
        <v/>
      </c>
      <c r="B417" s="141" t="str">
        <f t="shared" ca="1" si="54"/>
        <v/>
      </c>
      <c r="C417" s="152" t="str">
        <f t="shared" ca="1" si="55"/>
        <v/>
      </c>
      <c r="D417" s="153" t="str">
        <f t="shared" ca="1" si="56"/>
        <v/>
      </c>
      <c r="E417" s="149" t="str">
        <f t="shared" ca="1" si="57"/>
        <v/>
      </c>
      <c r="F417" s="142" t="str">
        <f t="shared" ca="1" si="58"/>
        <v/>
      </c>
      <c r="G417" s="196" t="str">
        <f ca="1">IF(A417="","",IF(AND(L417&lt;&gt;"",L417&lt;&gt;0),L417,IF(E417&lt;&gt;"",IF(ISERROR(FIND("Type",F417,1)),I,T),IF(F417="","",IF(sim_data_type=yes,IFERROR(VLOOKUP(F417,F$6:G416,2,FALSE),"Text"),"Text")))))</f>
        <v/>
      </c>
      <c r="H417" s="195" t="str">
        <f t="shared" ca="1" si="59"/>
        <v/>
      </c>
      <c r="I417" s="162" t="str">
        <f t="shared" ca="1" si="62"/>
        <v/>
      </c>
      <c r="J417" s="167"/>
      <c r="K417" s="147"/>
      <c r="L417" s="148"/>
      <c r="M417" s="143"/>
      <c r="N417" s="144"/>
      <c r="O417" s="155" t="str">
        <f t="shared" ca="1" si="60"/>
        <v/>
      </c>
      <c r="P417" s="154" t="str">
        <f t="shared" ca="1" si="61"/>
        <v/>
      </c>
    </row>
    <row r="418" spans="1:16" x14ac:dyDescent="0.25">
      <c r="A418" s="141" t="str">
        <f ca="1">IFERROR(IF(OR(B416=B417,AND(B416=0,A417&lt;&gt;A416)),A417,IF(D417="","",A417+MATCH(Common,INDIRECT(ADDRESS(A417+1,5,4,1,sheet_pset)):INDIRECT(ADDRESS(COUNTIF(Pset_1,"&lt;&gt;"),5,4,1,sheet_pset)),0))),"")</f>
        <v/>
      </c>
      <c r="B418" s="141" t="str">
        <f t="shared" ca="1" si="54"/>
        <v/>
      </c>
      <c r="C418" s="152" t="str">
        <f t="shared" ca="1" si="55"/>
        <v/>
      </c>
      <c r="D418" s="153" t="str">
        <f t="shared" ca="1" si="56"/>
        <v/>
      </c>
      <c r="E418" s="149" t="str">
        <f t="shared" ca="1" si="57"/>
        <v/>
      </c>
      <c r="F418" s="142" t="str">
        <f t="shared" ca="1" si="58"/>
        <v/>
      </c>
      <c r="G418" s="196" t="str">
        <f ca="1">IF(A418="","",IF(AND(L418&lt;&gt;"",L418&lt;&gt;0),L418,IF(E418&lt;&gt;"",IF(ISERROR(FIND("Type",F418,1)),I,T),IF(F418="","",IF(sim_data_type=yes,IFERROR(VLOOKUP(F418,F$6:G417,2,FALSE),"Text"),"Text")))))</f>
        <v/>
      </c>
      <c r="H418" s="195" t="str">
        <f t="shared" ca="1" si="59"/>
        <v/>
      </c>
      <c r="I418" s="162" t="str">
        <f t="shared" ca="1" si="62"/>
        <v/>
      </c>
      <c r="J418" s="167"/>
      <c r="K418" s="147"/>
      <c r="L418" s="148"/>
      <c r="M418" s="143"/>
      <c r="N418" s="144"/>
      <c r="O418" s="155" t="str">
        <f t="shared" ca="1" si="60"/>
        <v/>
      </c>
      <c r="P418" s="154" t="str">
        <f t="shared" ca="1" si="61"/>
        <v/>
      </c>
    </row>
    <row r="419" spans="1:16" x14ac:dyDescent="0.25">
      <c r="A419" s="141" t="str">
        <f ca="1">IFERROR(IF(OR(B417=B418,AND(B417=0,A418&lt;&gt;A417)),A418,IF(D418="","",A418+MATCH(Common,INDIRECT(ADDRESS(A418+1,5,4,1,sheet_pset)):INDIRECT(ADDRESS(COUNTIF(Pset_1,"&lt;&gt;"),5,4,1,sheet_pset)),0))),"")</f>
        <v/>
      </c>
      <c r="B419" s="141" t="str">
        <f t="shared" ca="1" si="54"/>
        <v/>
      </c>
      <c r="C419" s="152" t="str">
        <f t="shared" ca="1" si="55"/>
        <v/>
      </c>
      <c r="D419" s="153" t="str">
        <f t="shared" ca="1" si="56"/>
        <v/>
      </c>
      <c r="E419" s="149" t="str">
        <f t="shared" ca="1" si="57"/>
        <v/>
      </c>
      <c r="F419" s="142" t="str">
        <f t="shared" ca="1" si="58"/>
        <v/>
      </c>
      <c r="G419" s="196" t="str">
        <f ca="1">IF(A419="","",IF(AND(L419&lt;&gt;"",L419&lt;&gt;0),L419,IF(E419&lt;&gt;"",IF(ISERROR(FIND("Type",F419,1)),I,T),IF(F419="","",IF(sim_data_type=yes,IFERROR(VLOOKUP(F419,F$6:G418,2,FALSE),"Text"),"Text")))))</f>
        <v/>
      </c>
      <c r="H419" s="195" t="str">
        <f t="shared" ca="1" si="59"/>
        <v/>
      </c>
      <c r="I419" s="162" t="str">
        <f t="shared" ca="1" si="62"/>
        <v/>
      </c>
      <c r="J419" s="167"/>
      <c r="K419" s="147"/>
      <c r="L419" s="148"/>
      <c r="M419" s="143"/>
      <c r="N419" s="144"/>
      <c r="O419" s="155" t="str">
        <f t="shared" ca="1" si="60"/>
        <v/>
      </c>
      <c r="P419" s="154" t="str">
        <f t="shared" ca="1" si="61"/>
        <v/>
      </c>
    </row>
    <row r="420" spans="1:16" x14ac:dyDescent="0.25">
      <c r="A420" s="141" t="str">
        <f ca="1">IFERROR(IF(OR(B418=B419,AND(B418=0,A419&lt;&gt;A418)),A419,IF(D419="","",A419+MATCH(Common,INDIRECT(ADDRESS(A419+1,5,4,1,sheet_pset)):INDIRECT(ADDRESS(COUNTIF(Pset_1,"&lt;&gt;"),5,4,1,sheet_pset)),0))),"")</f>
        <v/>
      </c>
      <c r="B420" s="141" t="str">
        <f t="shared" ca="1" si="54"/>
        <v/>
      </c>
      <c r="C420" s="152" t="str">
        <f t="shared" ca="1" si="55"/>
        <v/>
      </c>
      <c r="D420" s="153" t="str">
        <f t="shared" ca="1" si="56"/>
        <v/>
      </c>
      <c r="E420" s="149" t="str">
        <f t="shared" ca="1" si="57"/>
        <v/>
      </c>
      <c r="F420" s="142" t="str">
        <f t="shared" ca="1" si="58"/>
        <v/>
      </c>
      <c r="G420" s="196" t="str">
        <f ca="1">IF(A420="","",IF(AND(L420&lt;&gt;"",L420&lt;&gt;0),L420,IF(E420&lt;&gt;"",IF(ISERROR(FIND("Type",F420,1)),I,T),IF(F420="","",IF(sim_data_type=yes,IFERROR(VLOOKUP(F420,F$6:G419,2,FALSE),"Text"),"Text")))))</f>
        <v/>
      </c>
      <c r="H420" s="195" t="str">
        <f t="shared" ca="1" si="59"/>
        <v/>
      </c>
      <c r="I420" s="162" t="str">
        <f t="shared" ca="1" si="62"/>
        <v/>
      </c>
      <c r="J420" s="167"/>
      <c r="K420" s="147"/>
      <c r="L420" s="148"/>
      <c r="M420" s="143"/>
      <c r="N420" s="144"/>
      <c r="O420" s="155" t="str">
        <f t="shared" ca="1" si="60"/>
        <v/>
      </c>
      <c r="P420" s="154" t="str">
        <f t="shared" ca="1" si="61"/>
        <v/>
      </c>
    </row>
    <row r="421" spans="1:16" x14ac:dyDescent="0.25">
      <c r="A421" s="141" t="str">
        <f ca="1">IFERROR(IF(OR(B419=B420,AND(B419=0,A420&lt;&gt;A419)),A420,IF(D420="","",A420+MATCH(Common,INDIRECT(ADDRESS(A420+1,5,4,1,sheet_pset)):INDIRECT(ADDRESS(COUNTIF(Pset_1,"&lt;&gt;"),5,4,1,sheet_pset)),0))),"")</f>
        <v/>
      </c>
      <c r="B421" s="141" t="str">
        <f t="shared" ca="1" si="54"/>
        <v/>
      </c>
      <c r="C421" s="152" t="str">
        <f t="shared" ca="1" si="55"/>
        <v/>
      </c>
      <c r="D421" s="153" t="str">
        <f t="shared" ca="1" si="56"/>
        <v/>
      </c>
      <c r="E421" s="149" t="str">
        <f t="shared" ca="1" si="57"/>
        <v/>
      </c>
      <c r="F421" s="142" t="str">
        <f t="shared" ca="1" si="58"/>
        <v/>
      </c>
      <c r="G421" s="196" t="str">
        <f ca="1">IF(A421="","",IF(AND(L421&lt;&gt;"",L421&lt;&gt;0),L421,IF(E421&lt;&gt;"",IF(ISERROR(FIND("Type",F421,1)),I,T),IF(F421="","",IF(sim_data_type=yes,IFERROR(VLOOKUP(F421,F$6:G420,2,FALSE),"Text"),"Text")))))</f>
        <v/>
      </c>
      <c r="H421" s="195" t="str">
        <f t="shared" ca="1" si="59"/>
        <v/>
      </c>
      <c r="I421" s="162" t="str">
        <f t="shared" ca="1" si="62"/>
        <v/>
      </c>
      <c r="J421" s="167"/>
      <c r="K421" s="147"/>
      <c r="L421" s="148"/>
      <c r="M421" s="143"/>
      <c r="N421" s="144"/>
      <c r="O421" s="155" t="str">
        <f t="shared" ca="1" si="60"/>
        <v/>
      </c>
      <c r="P421" s="154" t="str">
        <f t="shared" ca="1" si="61"/>
        <v/>
      </c>
    </row>
    <row r="422" spans="1:16" x14ac:dyDescent="0.25">
      <c r="A422" s="141" t="str">
        <f ca="1">IFERROR(IF(OR(B420=B421,AND(B420=0,A421&lt;&gt;A420)),A421,IF(D421="","",A421+MATCH(Common,INDIRECT(ADDRESS(A421+1,5,4,1,sheet_pset)):INDIRECT(ADDRESS(COUNTIF(Pset_1,"&lt;&gt;"),5,4,1,sheet_pset)),0))),"")</f>
        <v/>
      </c>
      <c r="B422" s="141" t="str">
        <f t="shared" ca="1" si="54"/>
        <v/>
      </c>
      <c r="C422" s="152" t="str">
        <f t="shared" ca="1" si="55"/>
        <v/>
      </c>
      <c r="D422" s="153" t="str">
        <f t="shared" ca="1" si="56"/>
        <v/>
      </c>
      <c r="E422" s="149" t="str">
        <f t="shared" ca="1" si="57"/>
        <v/>
      </c>
      <c r="F422" s="142" t="str">
        <f t="shared" ca="1" si="58"/>
        <v/>
      </c>
      <c r="G422" s="196" t="str">
        <f ca="1">IF(A422="","",IF(AND(L422&lt;&gt;"",L422&lt;&gt;0),L422,IF(E422&lt;&gt;"",IF(ISERROR(FIND("Type",F422,1)),I,T),IF(F422="","",IF(sim_data_type=yes,IFERROR(VLOOKUP(F422,F$6:G421,2,FALSE),"Text"),"Text")))))</f>
        <v/>
      </c>
      <c r="H422" s="195" t="str">
        <f t="shared" ca="1" si="59"/>
        <v/>
      </c>
      <c r="I422" s="162" t="str">
        <f t="shared" ca="1" si="62"/>
        <v/>
      </c>
      <c r="J422" s="167"/>
      <c r="K422" s="147"/>
      <c r="L422" s="148"/>
      <c r="M422" s="143"/>
      <c r="N422" s="144"/>
      <c r="O422" s="155" t="str">
        <f t="shared" ca="1" si="60"/>
        <v/>
      </c>
      <c r="P422" s="154" t="str">
        <f t="shared" ca="1" si="61"/>
        <v/>
      </c>
    </row>
    <row r="423" spans="1:16" x14ac:dyDescent="0.25">
      <c r="A423" s="141" t="str">
        <f ca="1">IFERROR(IF(OR(B421=B422,AND(B421=0,A422&lt;&gt;A421)),A422,IF(D422="","",A422+MATCH(Common,INDIRECT(ADDRESS(A422+1,5,4,1,sheet_pset)):INDIRECT(ADDRESS(COUNTIF(Pset_1,"&lt;&gt;"),5,4,1,sheet_pset)),0))),"")</f>
        <v/>
      </c>
      <c r="B423" s="141" t="str">
        <f t="shared" ca="1" si="54"/>
        <v/>
      </c>
      <c r="C423" s="152" t="str">
        <f t="shared" ca="1" si="55"/>
        <v/>
      </c>
      <c r="D423" s="153" t="str">
        <f t="shared" ca="1" si="56"/>
        <v/>
      </c>
      <c r="E423" s="149" t="str">
        <f t="shared" ca="1" si="57"/>
        <v/>
      </c>
      <c r="F423" s="142" t="str">
        <f t="shared" ca="1" si="58"/>
        <v/>
      </c>
      <c r="G423" s="196" t="str">
        <f ca="1">IF(A423="","",IF(AND(L423&lt;&gt;"",L423&lt;&gt;0),L423,IF(E423&lt;&gt;"",IF(ISERROR(FIND("Type",F423,1)),I,T),IF(F423="","",IF(sim_data_type=yes,IFERROR(VLOOKUP(F423,F$6:G422,2,FALSE),"Text"),"Text")))))</f>
        <v/>
      </c>
      <c r="H423" s="195" t="str">
        <f t="shared" ca="1" si="59"/>
        <v/>
      </c>
      <c r="I423" s="162" t="str">
        <f t="shared" ca="1" si="62"/>
        <v/>
      </c>
      <c r="J423" s="167"/>
      <c r="K423" s="147"/>
      <c r="L423" s="148"/>
      <c r="M423" s="143"/>
      <c r="N423" s="144"/>
      <c r="O423" s="155" t="str">
        <f t="shared" ca="1" si="60"/>
        <v/>
      </c>
      <c r="P423" s="154" t="str">
        <f t="shared" ca="1" si="61"/>
        <v/>
      </c>
    </row>
    <row r="424" spans="1:16" x14ac:dyDescent="0.25">
      <c r="A424" s="141" t="str">
        <f ca="1">IFERROR(IF(OR(B422=B423,AND(B422=0,A423&lt;&gt;A422)),A423,IF(D423="","",A423+MATCH(Common,INDIRECT(ADDRESS(A423+1,5,4,1,sheet_pset)):INDIRECT(ADDRESS(COUNTIF(Pset_1,"&lt;&gt;"),5,4,1,sheet_pset)),0))),"")</f>
        <v/>
      </c>
      <c r="B424" s="141" t="str">
        <f t="shared" ca="1" si="54"/>
        <v/>
      </c>
      <c r="C424" s="152" t="str">
        <f t="shared" ca="1" si="55"/>
        <v/>
      </c>
      <c r="D424" s="153" t="str">
        <f t="shared" ca="1" si="56"/>
        <v/>
      </c>
      <c r="E424" s="149" t="str">
        <f t="shared" ca="1" si="57"/>
        <v/>
      </c>
      <c r="F424" s="142" t="str">
        <f t="shared" ca="1" si="58"/>
        <v/>
      </c>
      <c r="G424" s="196" t="str">
        <f ca="1">IF(A424="","",IF(AND(L424&lt;&gt;"",L424&lt;&gt;0),L424,IF(E424&lt;&gt;"",IF(ISERROR(FIND("Type",F424,1)),I,T),IF(F424="","",IF(sim_data_type=yes,IFERROR(VLOOKUP(F424,F$6:G423,2,FALSE),"Text"),"Text")))))</f>
        <v/>
      </c>
      <c r="H424" s="195" t="str">
        <f t="shared" ca="1" si="59"/>
        <v/>
      </c>
      <c r="I424" s="162" t="str">
        <f t="shared" ca="1" si="62"/>
        <v/>
      </c>
      <c r="J424" s="167"/>
      <c r="K424" s="147"/>
      <c r="L424" s="148"/>
      <c r="M424" s="143"/>
      <c r="N424" s="144"/>
      <c r="O424" s="155" t="str">
        <f t="shared" ca="1" si="60"/>
        <v/>
      </c>
      <c r="P424" s="154" t="str">
        <f t="shared" ca="1" si="61"/>
        <v/>
      </c>
    </row>
    <row r="425" spans="1:16" x14ac:dyDescent="0.25">
      <c r="A425" s="141" t="str">
        <f ca="1">IFERROR(IF(OR(B423=B424,AND(B423=0,A424&lt;&gt;A423)),A424,IF(D424="","",A424+MATCH(Common,INDIRECT(ADDRESS(A424+1,5,4,1,sheet_pset)):INDIRECT(ADDRESS(COUNTIF(Pset_1,"&lt;&gt;"),5,4,1,sheet_pset)),0))),"")</f>
        <v/>
      </c>
      <c r="B425" s="141" t="str">
        <f t="shared" ca="1" si="54"/>
        <v/>
      </c>
      <c r="C425" s="152" t="str">
        <f t="shared" ca="1" si="55"/>
        <v/>
      </c>
      <c r="D425" s="153" t="str">
        <f t="shared" ca="1" si="56"/>
        <v/>
      </c>
      <c r="E425" s="149" t="str">
        <f t="shared" ca="1" si="57"/>
        <v/>
      </c>
      <c r="F425" s="142" t="str">
        <f t="shared" ca="1" si="58"/>
        <v/>
      </c>
      <c r="G425" s="196" t="str">
        <f ca="1">IF(A425="","",IF(AND(L425&lt;&gt;"",L425&lt;&gt;0),L425,IF(E425&lt;&gt;"",IF(ISERROR(FIND("Type",F425,1)),I,T),IF(F425="","",IF(sim_data_type=yes,IFERROR(VLOOKUP(F425,F$6:G424,2,FALSE),"Text"),"Text")))))</f>
        <v/>
      </c>
      <c r="H425" s="195" t="str">
        <f t="shared" ca="1" si="59"/>
        <v/>
      </c>
      <c r="I425" s="162" t="str">
        <f t="shared" ca="1" si="62"/>
        <v/>
      </c>
      <c r="J425" s="167"/>
      <c r="K425" s="147"/>
      <c r="L425" s="148"/>
      <c r="M425" s="143"/>
      <c r="N425" s="144"/>
      <c r="O425" s="155" t="str">
        <f t="shared" ca="1" si="60"/>
        <v/>
      </c>
      <c r="P425" s="154" t="str">
        <f t="shared" ca="1" si="61"/>
        <v/>
      </c>
    </row>
    <row r="426" spans="1:16" x14ac:dyDescent="0.25">
      <c r="A426" s="141" t="str">
        <f ca="1">IFERROR(IF(OR(B424=B425,AND(B424=0,A425&lt;&gt;A424)),A425,IF(D425="","",A425+MATCH(Common,INDIRECT(ADDRESS(A425+1,5,4,1,sheet_pset)):INDIRECT(ADDRESS(COUNTIF(Pset_1,"&lt;&gt;"),5,4,1,sheet_pset)),0))),"")</f>
        <v/>
      </c>
      <c r="B426" s="141" t="str">
        <f t="shared" ca="1" si="54"/>
        <v/>
      </c>
      <c r="C426" s="152" t="str">
        <f t="shared" ca="1" si="55"/>
        <v/>
      </c>
      <c r="D426" s="153" t="str">
        <f t="shared" ca="1" si="56"/>
        <v/>
      </c>
      <c r="E426" s="149" t="str">
        <f t="shared" ca="1" si="57"/>
        <v/>
      </c>
      <c r="F426" s="142" t="str">
        <f t="shared" ca="1" si="58"/>
        <v/>
      </c>
      <c r="G426" s="196" t="str">
        <f ca="1">IF(A426="","",IF(AND(L426&lt;&gt;"",L426&lt;&gt;0),L426,IF(E426&lt;&gt;"",IF(ISERROR(FIND("Type",F426,1)),I,T),IF(F426="","",IF(sim_data_type=yes,IFERROR(VLOOKUP(F426,F$6:G425,2,FALSE),"Text"),"Text")))))</f>
        <v/>
      </c>
      <c r="H426" s="195" t="str">
        <f t="shared" ca="1" si="59"/>
        <v/>
      </c>
      <c r="I426" s="162" t="str">
        <f t="shared" ca="1" si="62"/>
        <v/>
      </c>
      <c r="J426" s="167"/>
      <c r="K426" s="147"/>
      <c r="L426" s="148"/>
      <c r="M426" s="143"/>
      <c r="N426" s="144"/>
      <c r="O426" s="155" t="str">
        <f t="shared" ca="1" si="60"/>
        <v/>
      </c>
      <c r="P426" s="154" t="str">
        <f t="shared" ca="1" si="61"/>
        <v/>
      </c>
    </row>
    <row r="427" spans="1:16" x14ac:dyDescent="0.25">
      <c r="A427" s="141" t="str">
        <f ca="1">IFERROR(IF(OR(B425=B426,AND(B425=0,A426&lt;&gt;A425)),A426,IF(D426="","",A426+MATCH(Common,INDIRECT(ADDRESS(A426+1,5,4,1,sheet_pset)):INDIRECT(ADDRESS(COUNTIF(Pset_1,"&lt;&gt;"),5,4,1,sheet_pset)),0))),"")</f>
        <v/>
      </c>
      <c r="B427" s="141" t="str">
        <f t="shared" ca="1" si="54"/>
        <v/>
      </c>
      <c r="C427" s="152" t="str">
        <f t="shared" ca="1" si="55"/>
        <v/>
      </c>
      <c r="D427" s="153" t="str">
        <f t="shared" ca="1" si="56"/>
        <v/>
      </c>
      <c r="E427" s="149" t="str">
        <f t="shared" ca="1" si="57"/>
        <v/>
      </c>
      <c r="F427" s="142" t="str">
        <f t="shared" ca="1" si="58"/>
        <v/>
      </c>
      <c r="G427" s="196" t="str">
        <f ca="1">IF(A427="","",IF(AND(L427&lt;&gt;"",L427&lt;&gt;0),L427,IF(E427&lt;&gt;"",IF(ISERROR(FIND("Type",F427,1)),I,T),IF(F427="","",IF(sim_data_type=yes,IFERROR(VLOOKUP(F427,F$6:G426,2,FALSE),"Text"),"Text")))))</f>
        <v/>
      </c>
      <c r="H427" s="195" t="str">
        <f t="shared" ca="1" si="59"/>
        <v/>
      </c>
      <c r="I427" s="162" t="str">
        <f t="shared" ca="1" si="62"/>
        <v/>
      </c>
      <c r="J427" s="167"/>
      <c r="K427" s="147"/>
      <c r="L427" s="148"/>
      <c r="M427" s="143"/>
      <c r="N427" s="144"/>
      <c r="O427" s="155" t="str">
        <f t="shared" ca="1" si="60"/>
        <v/>
      </c>
      <c r="P427" s="154" t="str">
        <f t="shared" ca="1" si="61"/>
        <v/>
      </c>
    </row>
    <row r="428" spans="1:16" x14ac:dyDescent="0.25">
      <c r="A428" s="141" t="str">
        <f ca="1">IFERROR(IF(OR(B426=B427,AND(B426=0,A427&lt;&gt;A426)),A427,IF(D427="","",A427+MATCH(Common,INDIRECT(ADDRESS(A427+1,5,4,1,sheet_pset)):INDIRECT(ADDRESS(COUNTIF(Pset_1,"&lt;&gt;"),5,4,1,sheet_pset)),0))),"")</f>
        <v/>
      </c>
      <c r="B428" s="141" t="str">
        <f t="shared" ca="1" si="54"/>
        <v/>
      </c>
      <c r="C428" s="152" t="str">
        <f t="shared" ca="1" si="55"/>
        <v/>
      </c>
      <c r="D428" s="153" t="str">
        <f t="shared" ca="1" si="56"/>
        <v/>
      </c>
      <c r="E428" s="149" t="str">
        <f t="shared" ca="1" si="57"/>
        <v/>
      </c>
      <c r="F428" s="142" t="str">
        <f t="shared" ca="1" si="58"/>
        <v/>
      </c>
      <c r="G428" s="196" t="str">
        <f ca="1">IF(A428="","",IF(AND(L428&lt;&gt;"",L428&lt;&gt;0),L428,IF(E428&lt;&gt;"",IF(ISERROR(FIND("Type",F428,1)),I,T),IF(F428="","",IF(sim_data_type=yes,IFERROR(VLOOKUP(F428,F$6:G427,2,FALSE),"Text"),"Text")))))</f>
        <v/>
      </c>
      <c r="H428" s="195" t="str">
        <f t="shared" ca="1" si="59"/>
        <v/>
      </c>
      <c r="I428" s="162" t="str">
        <f t="shared" ca="1" si="62"/>
        <v/>
      </c>
      <c r="J428" s="167"/>
      <c r="K428" s="147"/>
      <c r="L428" s="148"/>
      <c r="M428" s="143"/>
      <c r="N428" s="144"/>
      <c r="O428" s="155" t="str">
        <f t="shared" ca="1" si="60"/>
        <v/>
      </c>
      <c r="P428" s="154" t="str">
        <f t="shared" ca="1" si="61"/>
        <v/>
      </c>
    </row>
    <row r="429" spans="1:16" x14ac:dyDescent="0.25">
      <c r="A429" s="141" t="str">
        <f ca="1">IFERROR(IF(OR(B427=B428,AND(B427=0,A428&lt;&gt;A427)),A428,IF(D428="","",A428+MATCH(Common,INDIRECT(ADDRESS(A428+1,5,4,1,sheet_pset)):INDIRECT(ADDRESS(COUNTIF(Pset_1,"&lt;&gt;"),5,4,1,sheet_pset)),0))),"")</f>
        <v/>
      </c>
      <c r="B429" s="141" t="str">
        <f t="shared" ca="1" si="54"/>
        <v/>
      </c>
      <c r="C429" s="152" t="str">
        <f t="shared" ca="1" si="55"/>
        <v/>
      </c>
      <c r="D429" s="153" t="str">
        <f t="shared" ca="1" si="56"/>
        <v/>
      </c>
      <c r="E429" s="149" t="str">
        <f t="shared" ca="1" si="57"/>
        <v/>
      </c>
      <c r="F429" s="142" t="str">
        <f t="shared" ca="1" si="58"/>
        <v/>
      </c>
      <c r="G429" s="196" t="str">
        <f ca="1">IF(A429="","",IF(AND(L429&lt;&gt;"",L429&lt;&gt;0),L429,IF(E429&lt;&gt;"",IF(ISERROR(FIND("Type",F429,1)),I,T),IF(F429="","",IF(sim_data_type=yes,IFERROR(VLOOKUP(F429,F$6:G428,2,FALSE),"Text"),"Text")))))</f>
        <v/>
      </c>
      <c r="H429" s="195" t="str">
        <f t="shared" ca="1" si="59"/>
        <v/>
      </c>
      <c r="I429" s="162" t="str">
        <f t="shared" ca="1" si="62"/>
        <v/>
      </c>
      <c r="J429" s="167"/>
      <c r="K429" s="147"/>
      <c r="L429" s="148"/>
      <c r="M429" s="143"/>
      <c r="N429" s="144"/>
      <c r="O429" s="155" t="str">
        <f t="shared" ca="1" si="60"/>
        <v/>
      </c>
      <c r="P429" s="154" t="str">
        <f t="shared" ca="1" si="61"/>
        <v/>
      </c>
    </row>
    <row r="430" spans="1:16" x14ac:dyDescent="0.25">
      <c r="A430" s="141" t="str">
        <f ca="1">IFERROR(IF(OR(B428=B429,AND(B428=0,A429&lt;&gt;A428)),A429,IF(D429="","",A429+MATCH(Common,INDIRECT(ADDRESS(A429+1,5,4,1,sheet_pset)):INDIRECT(ADDRESS(COUNTIF(Pset_1,"&lt;&gt;"),5,4,1,sheet_pset)),0))),"")</f>
        <v/>
      </c>
      <c r="B430" s="141" t="str">
        <f t="shared" ca="1" si="54"/>
        <v/>
      </c>
      <c r="C430" s="152" t="str">
        <f t="shared" ca="1" si="55"/>
        <v/>
      </c>
      <c r="D430" s="153" t="str">
        <f t="shared" ca="1" si="56"/>
        <v/>
      </c>
      <c r="E430" s="149" t="str">
        <f t="shared" ca="1" si="57"/>
        <v/>
      </c>
      <c r="F430" s="142" t="str">
        <f t="shared" ca="1" si="58"/>
        <v/>
      </c>
      <c r="G430" s="196" t="str">
        <f ca="1">IF(A430="","",IF(AND(L430&lt;&gt;"",L430&lt;&gt;0),L430,IF(E430&lt;&gt;"",IF(ISERROR(FIND("Type",F430,1)),I,T),IF(F430="","",IF(sim_data_type=yes,IFERROR(VLOOKUP(F430,F$6:G429,2,FALSE),"Text"),"Text")))))</f>
        <v/>
      </c>
      <c r="H430" s="195" t="str">
        <f t="shared" ca="1" si="59"/>
        <v/>
      </c>
      <c r="I430" s="162" t="str">
        <f t="shared" ca="1" si="62"/>
        <v/>
      </c>
      <c r="J430" s="167"/>
      <c r="K430" s="147"/>
      <c r="L430" s="148"/>
      <c r="M430" s="143"/>
      <c r="N430" s="144"/>
      <c r="O430" s="155" t="str">
        <f t="shared" ca="1" si="60"/>
        <v/>
      </c>
      <c r="P430" s="154" t="str">
        <f t="shared" ca="1" si="61"/>
        <v/>
      </c>
    </row>
    <row r="431" spans="1:16" x14ac:dyDescent="0.25">
      <c r="A431" s="141" t="str">
        <f ca="1">IFERROR(IF(OR(B429=B430,AND(B429=0,A430&lt;&gt;A429)),A430,IF(D430="","",A430+MATCH(Common,INDIRECT(ADDRESS(A430+1,5,4,1,sheet_pset)):INDIRECT(ADDRESS(COUNTIF(Pset_1,"&lt;&gt;"),5,4,1,sheet_pset)),0))),"")</f>
        <v/>
      </c>
      <c r="B431" s="141" t="str">
        <f t="shared" ca="1" si="54"/>
        <v/>
      </c>
      <c r="C431" s="152" t="str">
        <f t="shared" ca="1" si="55"/>
        <v/>
      </c>
      <c r="D431" s="153" t="str">
        <f t="shared" ca="1" si="56"/>
        <v/>
      </c>
      <c r="E431" s="149" t="str">
        <f t="shared" ca="1" si="57"/>
        <v/>
      </c>
      <c r="F431" s="142" t="str">
        <f t="shared" ca="1" si="58"/>
        <v/>
      </c>
      <c r="G431" s="196" t="str">
        <f ca="1">IF(A431="","",IF(AND(L431&lt;&gt;"",L431&lt;&gt;0),L431,IF(E431&lt;&gt;"",IF(ISERROR(FIND("Type",F431,1)),I,T),IF(F431="","",IF(sim_data_type=yes,IFERROR(VLOOKUP(F431,F$6:G430,2,FALSE),"Text"),"Text")))))</f>
        <v/>
      </c>
      <c r="H431" s="195" t="str">
        <f t="shared" ca="1" si="59"/>
        <v/>
      </c>
      <c r="I431" s="162" t="str">
        <f t="shared" ca="1" si="62"/>
        <v/>
      </c>
      <c r="J431" s="167"/>
      <c r="K431" s="147"/>
      <c r="L431" s="148"/>
      <c r="M431" s="143"/>
      <c r="N431" s="144"/>
      <c r="O431" s="155" t="str">
        <f t="shared" ca="1" si="60"/>
        <v/>
      </c>
      <c r="P431" s="154" t="str">
        <f t="shared" ca="1" si="61"/>
        <v/>
      </c>
    </row>
    <row r="432" spans="1:16" x14ac:dyDescent="0.25">
      <c r="A432" s="141" t="str">
        <f ca="1">IFERROR(IF(OR(B430=B431,AND(B430=0,A431&lt;&gt;A430)),A431,IF(D431="","",A431+MATCH(Common,INDIRECT(ADDRESS(A431+1,5,4,1,sheet_pset)):INDIRECT(ADDRESS(COUNTIF(Pset_1,"&lt;&gt;"),5,4,1,sheet_pset)),0))),"")</f>
        <v/>
      </c>
      <c r="B432" s="141" t="str">
        <f t="shared" ca="1" si="54"/>
        <v/>
      </c>
      <c r="C432" s="152" t="str">
        <f t="shared" ca="1" si="55"/>
        <v/>
      </c>
      <c r="D432" s="153" t="str">
        <f t="shared" ca="1" si="56"/>
        <v/>
      </c>
      <c r="E432" s="149" t="str">
        <f t="shared" ca="1" si="57"/>
        <v/>
      </c>
      <c r="F432" s="142" t="str">
        <f t="shared" ca="1" si="58"/>
        <v/>
      </c>
      <c r="G432" s="196" t="str">
        <f ca="1">IF(A432="","",IF(AND(L432&lt;&gt;"",L432&lt;&gt;0),L432,IF(E432&lt;&gt;"",IF(ISERROR(FIND("Type",F432,1)),I,T),IF(F432="","",IF(sim_data_type=yes,IFERROR(VLOOKUP(F432,F$6:G431,2,FALSE),"Text"),"Text")))))</f>
        <v/>
      </c>
      <c r="H432" s="195" t="str">
        <f t="shared" ca="1" si="59"/>
        <v/>
      </c>
      <c r="I432" s="162" t="str">
        <f t="shared" ca="1" si="62"/>
        <v/>
      </c>
      <c r="J432" s="167"/>
      <c r="K432" s="147"/>
      <c r="L432" s="148"/>
      <c r="M432" s="143"/>
      <c r="N432" s="144"/>
      <c r="O432" s="155" t="str">
        <f t="shared" ca="1" si="60"/>
        <v/>
      </c>
      <c r="P432" s="154" t="str">
        <f t="shared" ca="1" si="61"/>
        <v/>
      </c>
    </row>
    <row r="433" spans="1:16" x14ac:dyDescent="0.25">
      <c r="A433" s="141" t="str">
        <f ca="1">IFERROR(IF(OR(B431=B432,AND(B431=0,A432&lt;&gt;A431)),A432,IF(D432="","",A432+MATCH(Common,INDIRECT(ADDRESS(A432+1,5,4,1,sheet_pset)):INDIRECT(ADDRESS(COUNTIF(Pset_1,"&lt;&gt;"),5,4,1,sheet_pset)),0))),"")</f>
        <v/>
      </c>
      <c r="B433" s="141" t="str">
        <f t="shared" ca="1" si="54"/>
        <v/>
      </c>
      <c r="C433" s="152" t="str">
        <f t="shared" ca="1" si="55"/>
        <v/>
      </c>
      <c r="D433" s="153" t="str">
        <f t="shared" ca="1" si="56"/>
        <v/>
      </c>
      <c r="E433" s="149" t="str">
        <f t="shared" ca="1" si="57"/>
        <v/>
      </c>
      <c r="F433" s="142" t="str">
        <f t="shared" ca="1" si="58"/>
        <v/>
      </c>
      <c r="G433" s="196" t="str">
        <f ca="1">IF(A433="","",IF(AND(L433&lt;&gt;"",L433&lt;&gt;0),L433,IF(E433&lt;&gt;"",IF(ISERROR(FIND("Type",F433,1)),I,T),IF(F433="","",IF(sim_data_type=yes,IFERROR(VLOOKUP(F433,F$6:G432,2,FALSE),"Text"),"Text")))))</f>
        <v/>
      </c>
      <c r="H433" s="195" t="str">
        <f t="shared" ca="1" si="59"/>
        <v/>
      </c>
      <c r="I433" s="162" t="str">
        <f t="shared" ca="1" si="62"/>
        <v/>
      </c>
      <c r="J433" s="167"/>
      <c r="K433" s="147"/>
      <c r="L433" s="148"/>
      <c r="M433" s="143"/>
      <c r="N433" s="144"/>
      <c r="O433" s="155" t="str">
        <f t="shared" ca="1" si="60"/>
        <v/>
      </c>
      <c r="P433" s="154" t="str">
        <f t="shared" ca="1" si="61"/>
        <v/>
      </c>
    </row>
    <row r="434" spans="1:16" x14ac:dyDescent="0.25">
      <c r="A434" s="141" t="str">
        <f ca="1">IFERROR(IF(OR(B432=B433,AND(B432=0,A433&lt;&gt;A432)),A433,IF(D433="","",A433+MATCH(Common,INDIRECT(ADDRESS(A433+1,5,4,1,sheet_pset)):INDIRECT(ADDRESS(COUNTIF(Pset_1,"&lt;&gt;"),5,4,1,sheet_pset)),0))),"")</f>
        <v/>
      </c>
      <c r="B434" s="141" t="str">
        <f t="shared" ca="1" si="54"/>
        <v/>
      </c>
      <c r="C434" s="152" t="str">
        <f t="shared" ca="1" si="55"/>
        <v/>
      </c>
      <c r="D434" s="153" t="str">
        <f t="shared" ca="1" si="56"/>
        <v/>
      </c>
      <c r="E434" s="149" t="str">
        <f t="shared" ca="1" si="57"/>
        <v/>
      </c>
      <c r="F434" s="142" t="str">
        <f t="shared" ca="1" si="58"/>
        <v/>
      </c>
      <c r="G434" s="196" t="str">
        <f ca="1">IF(A434="","",IF(AND(L434&lt;&gt;"",L434&lt;&gt;0),L434,IF(E434&lt;&gt;"",IF(ISERROR(FIND("Type",F434,1)),I,T),IF(F434="","",IF(sim_data_type=yes,IFERROR(VLOOKUP(F434,F$6:G433,2,FALSE),"Text"),"Text")))))</f>
        <v/>
      </c>
      <c r="H434" s="195" t="str">
        <f t="shared" ca="1" si="59"/>
        <v/>
      </c>
      <c r="I434" s="162" t="str">
        <f t="shared" ca="1" si="62"/>
        <v/>
      </c>
      <c r="J434" s="167"/>
      <c r="K434" s="147"/>
      <c r="L434" s="148"/>
      <c r="M434" s="143"/>
      <c r="N434" s="144"/>
      <c r="O434" s="155" t="str">
        <f t="shared" ca="1" si="60"/>
        <v/>
      </c>
      <c r="P434" s="154" t="str">
        <f t="shared" ca="1" si="61"/>
        <v/>
      </c>
    </row>
    <row r="435" spans="1:16" x14ac:dyDescent="0.25">
      <c r="A435" s="141" t="str">
        <f ca="1">IFERROR(IF(OR(B433=B434,AND(B433=0,A434&lt;&gt;A433)),A434,IF(D434="","",A434+MATCH(Common,INDIRECT(ADDRESS(A434+1,5,4,1,sheet_pset)):INDIRECT(ADDRESS(COUNTIF(Pset_1,"&lt;&gt;"),5,4,1,sheet_pset)),0))),"")</f>
        <v/>
      </c>
      <c r="B435" s="141" t="str">
        <f t="shared" ca="1" si="54"/>
        <v/>
      </c>
      <c r="C435" s="152" t="str">
        <f t="shared" ca="1" si="55"/>
        <v/>
      </c>
      <c r="D435" s="153" t="str">
        <f t="shared" ca="1" si="56"/>
        <v/>
      </c>
      <c r="E435" s="149" t="str">
        <f t="shared" ca="1" si="57"/>
        <v/>
      </c>
      <c r="F435" s="142" t="str">
        <f t="shared" ca="1" si="58"/>
        <v/>
      </c>
      <c r="G435" s="196" t="str">
        <f ca="1">IF(A435="","",IF(AND(L435&lt;&gt;"",L435&lt;&gt;0),L435,IF(E435&lt;&gt;"",IF(ISERROR(FIND("Type",F435,1)),I,T),IF(F435="","",IF(sim_data_type=yes,IFERROR(VLOOKUP(F435,F$6:G434,2,FALSE),"Text"),"Text")))))</f>
        <v/>
      </c>
      <c r="H435" s="195" t="str">
        <f t="shared" ca="1" si="59"/>
        <v/>
      </c>
      <c r="I435" s="162" t="str">
        <f t="shared" ca="1" si="62"/>
        <v/>
      </c>
      <c r="J435" s="167"/>
      <c r="K435" s="147"/>
      <c r="L435" s="148"/>
      <c r="M435" s="143"/>
      <c r="N435" s="144"/>
      <c r="O435" s="155" t="str">
        <f t="shared" ca="1" si="60"/>
        <v/>
      </c>
      <c r="P435" s="154" t="str">
        <f t="shared" ca="1" si="61"/>
        <v/>
      </c>
    </row>
    <row r="436" spans="1:16" x14ac:dyDescent="0.25">
      <c r="A436" s="141" t="str">
        <f ca="1">IFERROR(IF(OR(B434=B435,AND(B434=0,A435&lt;&gt;A434)),A435,IF(D435="","",A435+MATCH(Common,INDIRECT(ADDRESS(A435+1,5,4,1,sheet_pset)):INDIRECT(ADDRESS(COUNTIF(Pset_1,"&lt;&gt;"),5,4,1,sheet_pset)),0))),"")</f>
        <v/>
      </c>
      <c r="B436" s="141" t="str">
        <f t="shared" ca="1" si="54"/>
        <v/>
      </c>
      <c r="C436" s="152" t="str">
        <f t="shared" ca="1" si="55"/>
        <v/>
      </c>
      <c r="D436" s="153" t="str">
        <f t="shared" ca="1" si="56"/>
        <v/>
      </c>
      <c r="E436" s="149" t="str">
        <f t="shared" ca="1" si="57"/>
        <v/>
      </c>
      <c r="F436" s="142" t="str">
        <f t="shared" ca="1" si="58"/>
        <v/>
      </c>
      <c r="G436" s="196" t="str">
        <f ca="1">IF(A436="","",IF(AND(L436&lt;&gt;"",L436&lt;&gt;0),L436,IF(E436&lt;&gt;"",IF(ISERROR(FIND("Type",F436,1)),I,T),IF(F436="","",IF(sim_data_type=yes,IFERROR(VLOOKUP(F436,F$6:G435,2,FALSE),"Text"),"Text")))))</f>
        <v/>
      </c>
      <c r="H436" s="195" t="str">
        <f t="shared" ca="1" si="59"/>
        <v/>
      </c>
      <c r="I436" s="162" t="str">
        <f t="shared" ca="1" si="62"/>
        <v/>
      </c>
      <c r="J436" s="167"/>
      <c r="K436" s="147"/>
      <c r="L436" s="148"/>
      <c r="M436" s="143"/>
      <c r="N436" s="144"/>
      <c r="O436" s="155" t="str">
        <f t="shared" ca="1" si="60"/>
        <v/>
      </c>
      <c r="P436" s="154" t="str">
        <f t="shared" ca="1" si="61"/>
        <v/>
      </c>
    </row>
    <row r="437" spans="1:16" x14ac:dyDescent="0.25">
      <c r="A437" s="141" t="str">
        <f ca="1">IFERROR(IF(OR(B435=B436,AND(B435=0,A436&lt;&gt;A435)),A436,IF(D436="","",A436+MATCH(Common,INDIRECT(ADDRESS(A436+1,5,4,1,sheet_pset)):INDIRECT(ADDRESS(COUNTIF(Pset_1,"&lt;&gt;"),5,4,1,sheet_pset)),0))),"")</f>
        <v/>
      </c>
      <c r="B437" s="141" t="str">
        <f t="shared" ca="1" si="54"/>
        <v/>
      </c>
      <c r="C437" s="152" t="str">
        <f t="shared" ca="1" si="55"/>
        <v/>
      </c>
      <c r="D437" s="153" t="str">
        <f t="shared" ca="1" si="56"/>
        <v/>
      </c>
      <c r="E437" s="149" t="str">
        <f t="shared" ca="1" si="57"/>
        <v/>
      </c>
      <c r="F437" s="142" t="str">
        <f t="shared" ca="1" si="58"/>
        <v/>
      </c>
      <c r="G437" s="196" t="str">
        <f ca="1">IF(A437="","",IF(AND(L437&lt;&gt;"",L437&lt;&gt;0),L437,IF(E437&lt;&gt;"",IF(ISERROR(FIND("Type",F437,1)),I,T),IF(F437="","",IF(sim_data_type=yes,IFERROR(VLOOKUP(F437,F$6:G436,2,FALSE),"Text"),"Text")))))</f>
        <v/>
      </c>
      <c r="H437" s="195" t="str">
        <f t="shared" ca="1" si="59"/>
        <v/>
      </c>
      <c r="I437" s="162" t="str">
        <f t="shared" ca="1" si="62"/>
        <v/>
      </c>
      <c r="J437" s="167"/>
      <c r="K437" s="147"/>
      <c r="L437" s="148"/>
      <c r="M437" s="143"/>
      <c r="N437" s="144"/>
      <c r="O437" s="155" t="str">
        <f t="shared" ca="1" si="60"/>
        <v/>
      </c>
      <c r="P437" s="154" t="str">
        <f t="shared" ca="1" si="61"/>
        <v/>
      </c>
    </row>
    <row r="438" spans="1:16" x14ac:dyDescent="0.25">
      <c r="A438" s="141" t="str">
        <f ca="1">IFERROR(IF(OR(B436=B437,AND(B436=0,A437&lt;&gt;A436)),A437,IF(D437="","",A437+MATCH(Common,INDIRECT(ADDRESS(A437+1,5,4,1,sheet_pset)):INDIRECT(ADDRESS(COUNTIF(Pset_1,"&lt;&gt;"),5,4,1,sheet_pset)),0))),"")</f>
        <v/>
      </c>
      <c r="B438" s="141" t="str">
        <f t="shared" ca="1" si="54"/>
        <v/>
      </c>
      <c r="C438" s="152" t="str">
        <f t="shared" ca="1" si="55"/>
        <v/>
      </c>
      <c r="D438" s="153" t="str">
        <f t="shared" ca="1" si="56"/>
        <v/>
      </c>
      <c r="E438" s="149" t="str">
        <f t="shared" ca="1" si="57"/>
        <v/>
      </c>
      <c r="F438" s="142" t="str">
        <f t="shared" ca="1" si="58"/>
        <v/>
      </c>
      <c r="G438" s="196" t="str">
        <f ca="1">IF(A438="","",IF(AND(L438&lt;&gt;"",L438&lt;&gt;0),L438,IF(E438&lt;&gt;"",IF(ISERROR(FIND("Type",F438,1)),I,T),IF(F438="","",IF(sim_data_type=yes,IFERROR(VLOOKUP(F438,F$6:G437,2,FALSE),"Text"),"Text")))))</f>
        <v/>
      </c>
      <c r="H438" s="195" t="str">
        <f t="shared" ca="1" si="59"/>
        <v/>
      </c>
      <c r="I438" s="162" t="str">
        <f t="shared" ca="1" si="62"/>
        <v/>
      </c>
      <c r="J438" s="167"/>
      <c r="K438" s="147"/>
      <c r="L438" s="148"/>
      <c r="M438" s="143"/>
      <c r="N438" s="144"/>
      <c r="O438" s="155" t="str">
        <f t="shared" ca="1" si="60"/>
        <v/>
      </c>
      <c r="P438" s="154" t="str">
        <f t="shared" ca="1" si="61"/>
        <v/>
      </c>
    </row>
    <row r="439" spans="1:16" x14ac:dyDescent="0.25">
      <c r="A439" s="141" t="str">
        <f ca="1">IFERROR(IF(OR(B437=B438,AND(B437=0,A438&lt;&gt;A437)),A438,IF(D438="","",A438+MATCH(Common,INDIRECT(ADDRESS(A438+1,5,4,1,sheet_pset)):INDIRECT(ADDRESS(COUNTIF(Pset_1,"&lt;&gt;"),5,4,1,sheet_pset)),0))),"")</f>
        <v/>
      </c>
      <c r="B439" s="141" t="str">
        <f t="shared" ca="1" si="54"/>
        <v/>
      </c>
      <c r="C439" s="152" t="str">
        <f t="shared" ca="1" si="55"/>
        <v/>
      </c>
      <c r="D439" s="153" t="str">
        <f t="shared" ca="1" si="56"/>
        <v/>
      </c>
      <c r="E439" s="149" t="str">
        <f t="shared" ca="1" si="57"/>
        <v/>
      </c>
      <c r="F439" s="142" t="str">
        <f t="shared" ca="1" si="58"/>
        <v/>
      </c>
      <c r="G439" s="196" t="str">
        <f ca="1">IF(A439="","",IF(AND(L439&lt;&gt;"",L439&lt;&gt;0),L439,IF(E439&lt;&gt;"",IF(ISERROR(FIND("Type",F439,1)),I,T),IF(F439="","",IF(sim_data_type=yes,IFERROR(VLOOKUP(F439,F$6:G438,2,FALSE),"Text"),"Text")))))</f>
        <v/>
      </c>
      <c r="H439" s="195" t="str">
        <f t="shared" ca="1" si="59"/>
        <v/>
      </c>
      <c r="I439" s="162" t="str">
        <f t="shared" ca="1" si="62"/>
        <v/>
      </c>
      <c r="J439" s="167"/>
      <c r="K439" s="147"/>
      <c r="L439" s="148"/>
      <c r="M439" s="143"/>
      <c r="N439" s="144"/>
      <c r="O439" s="155" t="str">
        <f t="shared" ca="1" si="60"/>
        <v/>
      </c>
      <c r="P439" s="154" t="str">
        <f t="shared" ca="1" si="61"/>
        <v/>
      </c>
    </row>
    <row r="440" spans="1:16" x14ac:dyDescent="0.25">
      <c r="A440" s="141" t="str">
        <f ca="1">IFERROR(IF(OR(B438=B439,AND(B438=0,A439&lt;&gt;A438)),A439,IF(D439="","",A439+MATCH(Common,INDIRECT(ADDRESS(A439+1,5,4,1,sheet_pset)):INDIRECT(ADDRESS(COUNTIF(Pset_1,"&lt;&gt;"),5,4,1,sheet_pset)),0))),"")</f>
        <v/>
      </c>
      <c r="B440" s="141" t="str">
        <f t="shared" ca="1" si="54"/>
        <v/>
      </c>
      <c r="C440" s="152" t="str">
        <f t="shared" ca="1" si="55"/>
        <v/>
      </c>
      <c r="D440" s="153" t="str">
        <f t="shared" ca="1" si="56"/>
        <v/>
      </c>
      <c r="E440" s="149" t="str">
        <f t="shared" ca="1" si="57"/>
        <v/>
      </c>
      <c r="F440" s="142" t="str">
        <f t="shared" ca="1" si="58"/>
        <v/>
      </c>
      <c r="G440" s="196" t="str">
        <f ca="1">IF(A440="","",IF(AND(L440&lt;&gt;"",L440&lt;&gt;0),L440,IF(E440&lt;&gt;"",IF(ISERROR(FIND("Type",F440,1)),I,T),IF(F440="","",IF(sim_data_type=yes,IFERROR(VLOOKUP(F440,F$6:G439,2,FALSE),"Text"),"Text")))))</f>
        <v/>
      </c>
      <c r="H440" s="195" t="str">
        <f t="shared" ca="1" si="59"/>
        <v/>
      </c>
      <c r="I440" s="162" t="str">
        <f t="shared" ca="1" si="62"/>
        <v/>
      </c>
      <c r="J440" s="167"/>
      <c r="K440" s="147"/>
      <c r="L440" s="148"/>
      <c r="M440" s="143"/>
      <c r="N440" s="144"/>
      <c r="O440" s="155" t="str">
        <f t="shared" ca="1" si="60"/>
        <v/>
      </c>
      <c r="P440" s="154" t="str">
        <f t="shared" ca="1" si="61"/>
        <v/>
      </c>
    </row>
    <row r="441" spans="1:16" x14ac:dyDescent="0.25">
      <c r="A441" s="141" t="str">
        <f ca="1">IFERROR(IF(OR(B439=B440,AND(B439=0,A440&lt;&gt;A439)),A440,IF(D440="","",A440+MATCH(Common,INDIRECT(ADDRESS(A440+1,5,4,1,sheet_pset)):INDIRECT(ADDRESS(COUNTIF(Pset_1,"&lt;&gt;"),5,4,1,sheet_pset)),0))),"")</f>
        <v/>
      </c>
      <c r="B441" s="141" t="str">
        <f t="shared" ca="1" si="54"/>
        <v/>
      </c>
      <c r="C441" s="152" t="str">
        <f t="shared" ca="1" si="55"/>
        <v/>
      </c>
      <c r="D441" s="153" t="str">
        <f t="shared" ca="1" si="56"/>
        <v/>
      </c>
      <c r="E441" s="149" t="str">
        <f t="shared" ca="1" si="57"/>
        <v/>
      </c>
      <c r="F441" s="142" t="str">
        <f t="shared" ca="1" si="58"/>
        <v/>
      </c>
      <c r="G441" s="196" t="str">
        <f ca="1">IF(A441="","",IF(AND(L441&lt;&gt;"",L441&lt;&gt;0),L441,IF(E441&lt;&gt;"",IF(ISERROR(FIND("Type",F441,1)),I,T),IF(F441="","",IF(sim_data_type=yes,IFERROR(VLOOKUP(F441,F$6:G440,2,FALSE),"Text"),"Text")))))</f>
        <v/>
      </c>
      <c r="H441" s="195" t="str">
        <f t="shared" ca="1" si="59"/>
        <v/>
      </c>
      <c r="I441" s="162" t="str">
        <f t="shared" ca="1" si="62"/>
        <v/>
      </c>
      <c r="J441" s="167"/>
      <c r="K441" s="147"/>
      <c r="L441" s="148"/>
      <c r="M441" s="143"/>
      <c r="N441" s="144"/>
      <c r="O441" s="155" t="str">
        <f t="shared" ca="1" si="60"/>
        <v/>
      </c>
      <c r="P441" s="154" t="str">
        <f t="shared" ca="1" si="61"/>
        <v/>
      </c>
    </row>
    <row r="442" spans="1:16" x14ac:dyDescent="0.25">
      <c r="A442" s="141" t="str">
        <f ca="1">IFERROR(IF(OR(B440=B441,AND(B440=0,A441&lt;&gt;A440)),A441,IF(D441="","",A441+MATCH(Common,INDIRECT(ADDRESS(A441+1,5,4,1,sheet_pset)):INDIRECT(ADDRESS(COUNTIF(Pset_1,"&lt;&gt;"),5,4,1,sheet_pset)),0))),"")</f>
        <v/>
      </c>
      <c r="B442" s="141" t="str">
        <f t="shared" ca="1" si="54"/>
        <v/>
      </c>
      <c r="C442" s="152" t="str">
        <f t="shared" ca="1" si="55"/>
        <v/>
      </c>
      <c r="D442" s="153" t="str">
        <f t="shared" ca="1" si="56"/>
        <v/>
      </c>
      <c r="E442" s="149" t="str">
        <f t="shared" ca="1" si="57"/>
        <v/>
      </c>
      <c r="F442" s="142" t="str">
        <f t="shared" ca="1" si="58"/>
        <v/>
      </c>
      <c r="G442" s="196" t="str">
        <f ca="1">IF(A442="","",IF(AND(L442&lt;&gt;"",L442&lt;&gt;0),L442,IF(E442&lt;&gt;"",IF(ISERROR(FIND("Type",F442,1)),I,T),IF(F442="","",IF(sim_data_type=yes,IFERROR(VLOOKUP(F442,F$6:G441,2,FALSE),"Text"),"Text")))))</f>
        <v/>
      </c>
      <c r="H442" s="195" t="str">
        <f t="shared" ca="1" si="59"/>
        <v/>
      </c>
      <c r="I442" s="162" t="str">
        <f t="shared" ca="1" si="62"/>
        <v/>
      </c>
      <c r="J442" s="167"/>
      <c r="K442" s="147"/>
      <c r="L442" s="148"/>
      <c r="M442" s="143"/>
      <c r="N442" s="144"/>
      <c r="O442" s="155" t="str">
        <f t="shared" ca="1" si="60"/>
        <v/>
      </c>
      <c r="P442" s="154" t="str">
        <f t="shared" ca="1" si="61"/>
        <v/>
      </c>
    </row>
    <row r="443" spans="1:16" x14ac:dyDescent="0.25">
      <c r="A443" s="141" t="str">
        <f ca="1">IFERROR(IF(OR(B441=B442,AND(B441=0,A442&lt;&gt;A441)),A442,IF(D442="","",A442+MATCH(Common,INDIRECT(ADDRESS(A442+1,5,4,1,sheet_pset)):INDIRECT(ADDRESS(COUNTIF(Pset_1,"&lt;&gt;"),5,4,1,sheet_pset)),0))),"")</f>
        <v/>
      </c>
      <c r="B443" s="141" t="str">
        <f t="shared" ca="1" si="54"/>
        <v/>
      </c>
      <c r="C443" s="152" t="str">
        <f t="shared" ca="1" si="55"/>
        <v/>
      </c>
      <c r="D443" s="153" t="str">
        <f t="shared" ca="1" si="56"/>
        <v/>
      </c>
      <c r="E443" s="149" t="str">
        <f t="shared" ca="1" si="57"/>
        <v/>
      </c>
      <c r="F443" s="142" t="str">
        <f t="shared" ca="1" si="58"/>
        <v/>
      </c>
      <c r="G443" s="196" t="str">
        <f ca="1">IF(A443="","",IF(AND(L443&lt;&gt;"",L443&lt;&gt;0),L443,IF(E443&lt;&gt;"",IF(ISERROR(FIND("Type",F443,1)),I,T),IF(F443="","",IF(sim_data_type=yes,IFERROR(VLOOKUP(F443,F$6:G442,2,FALSE),"Text"),"Text")))))</f>
        <v/>
      </c>
      <c r="H443" s="195" t="str">
        <f t="shared" ca="1" si="59"/>
        <v/>
      </c>
      <c r="I443" s="162" t="str">
        <f t="shared" ca="1" si="62"/>
        <v/>
      </c>
      <c r="J443" s="167"/>
      <c r="K443" s="147"/>
      <c r="L443" s="148"/>
      <c r="M443" s="143"/>
      <c r="N443" s="144"/>
      <c r="O443" s="155" t="str">
        <f t="shared" ca="1" si="60"/>
        <v/>
      </c>
      <c r="P443" s="154" t="str">
        <f t="shared" ca="1" si="61"/>
        <v/>
      </c>
    </row>
    <row r="444" spans="1:16" x14ac:dyDescent="0.25">
      <c r="A444" s="141" t="str">
        <f ca="1">IFERROR(IF(OR(B442=B443,AND(B442=0,A443&lt;&gt;A442)),A443,IF(D443="","",A443+MATCH(Common,INDIRECT(ADDRESS(A443+1,5,4,1,sheet_pset)):INDIRECT(ADDRESS(COUNTIF(Pset_1,"&lt;&gt;"),5,4,1,sheet_pset)),0))),"")</f>
        <v/>
      </c>
      <c r="B444" s="141" t="str">
        <f t="shared" ca="1" si="54"/>
        <v/>
      </c>
      <c r="C444" s="152" t="str">
        <f t="shared" ca="1" si="55"/>
        <v/>
      </c>
      <c r="D444" s="153" t="str">
        <f t="shared" ca="1" si="56"/>
        <v/>
      </c>
      <c r="E444" s="149" t="str">
        <f t="shared" ca="1" si="57"/>
        <v/>
      </c>
      <c r="F444" s="142" t="str">
        <f t="shared" ca="1" si="58"/>
        <v/>
      </c>
      <c r="G444" s="196" t="str">
        <f ca="1">IF(A444="","",IF(AND(L444&lt;&gt;"",L444&lt;&gt;0),L444,IF(E444&lt;&gt;"",IF(ISERROR(FIND("Type",F444,1)),I,T),IF(F444="","",IF(sim_data_type=yes,IFERROR(VLOOKUP(F444,F$6:G443,2,FALSE),"Text"),"Text")))))</f>
        <v/>
      </c>
      <c r="H444" s="195" t="str">
        <f t="shared" ca="1" si="59"/>
        <v/>
      </c>
      <c r="I444" s="162" t="str">
        <f t="shared" ca="1" si="62"/>
        <v/>
      </c>
      <c r="J444" s="167"/>
      <c r="K444" s="147"/>
      <c r="L444" s="148"/>
      <c r="M444" s="143"/>
      <c r="N444" s="144"/>
      <c r="O444" s="155" t="str">
        <f t="shared" ca="1" si="60"/>
        <v/>
      </c>
      <c r="P444" s="154" t="str">
        <f t="shared" ca="1" si="61"/>
        <v/>
      </c>
    </row>
    <row r="445" spans="1:16" x14ac:dyDescent="0.25">
      <c r="A445" s="141" t="str">
        <f ca="1">IFERROR(IF(OR(B443=B444,AND(B443=0,A444&lt;&gt;A443)),A444,IF(D444="","",A444+MATCH(Common,INDIRECT(ADDRESS(A444+1,5,4,1,sheet_pset)):INDIRECT(ADDRESS(COUNTIF(Pset_1,"&lt;&gt;"),5,4,1,sheet_pset)),0))),"")</f>
        <v/>
      </c>
      <c r="B445" s="141" t="str">
        <f t="shared" ca="1" si="54"/>
        <v/>
      </c>
      <c r="C445" s="152" t="str">
        <f t="shared" ca="1" si="55"/>
        <v/>
      </c>
      <c r="D445" s="153" t="str">
        <f t="shared" ca="1" si="56"/>
        <v/>
      </c>
      <c r="E445" s="149" t="str">
        <f t="shared" ca="1" si="57"/>
        <v/>
      </c>
      <c r="F445" s="142" t="str">
        <f t="shared" ca="1" si="58"/>
        <v/>
      </c>
      <c r="G445" s="196" t="str">
        <f ca="1">IF(A445="","",IF(AND(L445&lt;&gt;"",L445&lt;&gt;0),L445,IF(E445&lt;&gt;"",IF(ISERROR(FIND("Type",F445,1)),I,T),IF(F445="","",IF(sim_data_type=yes,IFERROR(VLOOKUP(F445,F$6:G444,2,FALSE),"Text"),"Text")))))</f>
        <v/>
      </c>
      <c r="H445" s="195" t="str">
        <f t="shared" ca="1" si="59"/>
        <v/>
      </c>
      <c r="I445" s="162" t="str">
        <f t="shared" ca="1" si="62"/>
        <v/>
      </c>
      <c r="J445" s="167"/>
      <c r="K445" s="147"/>
      <c r="L445" s="148"/>
      <c r="M445" s="143"/>
      <c r="N445" s="144"/>
      <c r="O445" s="155" t="str">
        <f t="shared" ca="1" si="60"/>
        <v/>
      </c>
      <c r="P445" s="154" t="str">
        <f t="shared" ca="1" si="61"/>
        <v/>
      </c>
    </row>
    <row r="446" spans="1:16" x14ac:dyDescent="0.25">
      <c r="A446" s="141" t="str">
        <f ca="1">IFERROR(IF(OR(B444=B445,AND(B444=0,A445&lt;&gt;A444)),A445,IF(D445="","",A445+MATCH(Common,INDIRECT(ADDRESS(A445+1,5,4,1,sheet_pset)):INDIRECT(ADDRESS(COUNTIF(Pset_1,"&lt;&gt;"),5,4,1,sheet_pset)),0))),"")</f>
        <v/>
      </c>
      <c r="B446" s="141" t="str">
        <f t="shared" ca="1" si="54"/>
        <v/>
      </c>
      <c r="C446" s="152" t="str">
        <f t="shared" ca="1" si="55"/>
        <v/>
      </c>
      <c r="D446" s="153" t="str">
        <f t="shared" ca="1" si="56"/>
        <v/>
      </c>
      <c r="E446" s="149" t="str">
        <f t="shared" ca="1" si="57"/>
        <v/>
      </c>
      <c r="F446" s="142" t="str">
        <f t="shared" ca="1" si="58"/>
        <v/>
      </c>
      <c r="G446" s="196" t="str">
        <f ca="1">IF(A446="","",IF(AND(L446&lt;&gt;"",L446&lt;&gt;0),L446,IF(E446&lt;&gt;"",IF(ISERROR(FIND("Type",F446,1)),I,T),IF(F446="","",IF(sim_data_type=yes,IFERROR(VLOOKUP(F446,F$6:G445,2,FALSE),"Text"),"Text")))))</f>
        <v/>
      </c>
      <c r="H446" s="195" t="str">
        <f t="shared" ca="1" si="59"/>
        <v/>
      </c>
      <c r="I446" s="162" t="str">
        <f t="shared" ca="1" si="62"/>
        <v/>
      </c>
      <c r="J446" s="167"/>
      <c r="K446" s="147"/>
      <c r="L446" s="148"/>
      <c r="M446" s="143"/>
      <c r="N446" s="144"/>
      <c r="O446" s="155" t="str">
        <f t="shared" ca="1" si="60"/>
        <v/>
      </c>
      <c r="P446" s="154" t="str">
        <f t="shared" ca="1" si="61"/>
        <v/>
      </c>
    </row>
    <row r="447" spans="1:16" x14ac:dyDescent="0.25">
      <c r="A447" s="141" t="str">
        <f ca="1">IFERROR(IF(OR(B445=B446,AND(B445=0,A446&lt;&gt;A445)),A446,IF(D446="","",A446+MATCH(Common,INDIRECT(ADDRESS(A446+1,5,4,1,sheet_pset)):INDIRECT(ADDRESS(COUNTIF(Pset_1,"&lt;&gt;"),5,4,1,sheet_pset)),0))),"")</f>
        <v/>
      </c>
      <c r="B447" s="141" t="str">
        <f t="shared" ca="1" si="54"/>
        <v/>
      </c>
      <c r="C447" s="152" t="str">
        <f t="shared" ca="1" si="55"/>
        <v/>
      </c>
      <c r="D447" s="153" t="str">
        <f t="shared" ca="1" si="56"/>
        <v/>
      </c>
      <c r="E447" s="149" t="str">
        <f t="shared" ca="1" si="57"/>
        <v/>
      </c>
      <c r="F447" s="142" t="str">
        <f t="shared" ca="1" si="58"/>
        <v/>
      </c>
      <c r="G447" s="196" t="str">
        <f ca="1">IF(A447="","",IF(AND(L447&lt;&gt;"",L447&lt;&gt;0),L447,IF(E447&lt;&gt;"",IF(ISERROR(FIND("Type",F447,1)),I,T),IF(F447="","",IF(sim_data_type=yes,IFERROR(VLOOKUP(F447,F$6:G446,2,FALSE),"Text"),"Text")))))</f>
        <v/>
      </c>
      <c r="H447" s="195" t="str">
        <f t="shared" ca="1" si="59"/>
        <v/>
      </c>
      <c r="I447" s="162" t="str">
        <f t="shared" ca="1" si="62"/>
        <v/>
      </c>
      <c r="J447" s="167"/>
      <c r="K447" s="147"/>
      <c r="L447" s="148"/>
      <c r="M447" s="143"/>
      <c r="N447" s="144"/>
      <c r="O447" s="155" t="str">
        <f t="shared" ca="1" si="60"/>
        <v/>
      </c>
      <c r="P447" s="154" t="str">
        <f t="shared" ca="1" si="61"/>
        <v/>
      </c>
    </row>
    <row r="448" spans="1:16" x14ac:dyDescent="0.25">
      <c r="A448" s="141" t="str">
        <f ca="1">IFERROR(IF(OR(B446=B447,AND(B446=0,A447&lt;&gt;A446)),A447,IF(D447="","",A447+MATCH(Common,INDIRECT(ADDRESS(A447+1,5,4,1,sheet_pset)):INDIRECT(ADDRESS(COUNTIF(Pset_1,"&lt;&gt;"),5,4,1,sheet_pset)),0))),"")</f>
        <v/>
      </c>
      <c r="B448" s="141" t="str">
        <f t="shared" ca="1" si="54"/>
        <v/>
      </c>
      <c r="C448" s="152" t="str">
        <f t="shared" ca="1" si="55"/>
        <v/>
      </c>
      <c r="D448" s="153" t="str">
        <f t="shared" ca="1" si="56"/>
        <v/>
      </c>
      <c r="E448" s="149" t="str">
        <f t="shared" ca="1" si="57"/>
        <v/>
      </c>
      <c r="F448" s="142" t="str">
        <f t="shared" ca="1" si="58"/>
        <v/>
      </c>
      <c r="G448" s="196" t="str">
        <f ca="1">IF(A448="","",IF(AND(L448&lt;&gt;"",L448&lt;&gt;0),L448,IF(E448&lt;&gt;"",IF(ISERROR(FIND("Type",F448,1)),I,T),IF(F448="","",IF(sim_data_type=yes,IFERROR(VLOOKUP(F448,F$6:G447,2,FALSE),"Text"),"Text")))))</f>
        <v/>
      </c>
      <c r="H448" s="195" t="str">
        <f t="shared" ca="1" si="59"/>
        <v/>
      </c>
      <c r="I448" s="162" t="str">
        <f t="shared" ca="1" si="62"/>
        <v/>
      </c>
      <c r="J448" s="167"/>
      <c r="K448" s="147"/>
      <c r="L448" s="148"/>
      <c r="M448" s="143"/>
      <c r="N448" s="144"/>
      <c r="O448" s="155" t="str">
        <f t="shared" ca="1" si="60"/>
        <v/>
      </c>
      <c r="P448" s="154" t="str">
        <f t="shared" ca="1" si="61"/>
        <v/>
      </c>
    </row>
    <row r="449" spans="1:16" x14ac:dyDescent="0.25">
      <c r="A449" s="141" t="str">
        <f ca="1">IFERROR(IF(OR(B447=B448,AND(B447=0,A448&lt;&gt;A447)),A448,IF(D448="","",A448+MATCH(Common,INDIRECT(ADDRESS(A448+1,5,4,1,sheet_pset)):INDIRECT(ADDRESS(COUNTIF(Pset_1,"&lt;&gt;"),5,4,1,sheet_pset)),0))),"")</f>
        <v/>
      </c>
      <c r="B449" s="141" t="str">
        <f t="shared" ca="1" si="54"/>
        <v/>
      </c>
      <c r="C449" s="152" t="str">
        <f t="shared" ca="1" si="55"/>
        <v/>
      </c>
      <c r="D449" s="153" t="str">
        <f t="shared" ca="1" si="56"/>
        <v/>
      </c>
      <c r="E449" s="149" t="str">
        <f t="shared" ca="1" si="57"/>
        <v/>
      </c>
      <c r="F449" s="142" t="str">
        <f t="shared" ca="1" si="58"/>
        <v/>
      </c>
      <c r="G449" s="196" t="str">
        <f ca="1">IF(A449="","",IF(AND(L449&lt;&gt;"",L449&lt;&gt;0),L449,IF(E449&lt;&gt;"",IF(ISERROR(FIND("Type",F449,1)),I,T),IF(F449="","",IF(sim_data_type=yes,IFERROR(VLOOKUP(F449,F$6:G448,2,FALSE),"Text"),"Text")))))</f>
        <v/>
      </c>
      <c r="H449" s="195" t="str">
        <f t="shared" ca="1" si="59"/>
        <v/>
      </c>
      <c r="I449" s="162" t="str">
        <f t="shared" ca="1" si="62"/>
        <v/>
      </c>
      <c r="J449" s="167"/>
      <c r="K449" s="147"/>
      <c r="L449" s="148"/>
      <c r="M449" s="143"/>
      <c r="N449" s="144"/>
      <c r="O449" s="155" t="str">
        <f t="shared" ca="1" si="60"/>
        <v/>
      </c>
      <c r="P449" s="154" t="str">
        <f t="shared" ca="1" si="61"/>
        <v/>
      </c>
    </row>
    <row r="450" spans="1:16" x14ac:dyDescent="0.25">
      <c r="A450" s="141" t="str">
        <f ca="1">IFERROR(IF(OR(B448=B449,AND(B448=0,A449&lt;&gt;A448)),A449,IF(D449="","",A449+MATCH(Common,INDIRECT(ADDRESS(A449+1,5,4,1,sheet_pset)):INDIRECT(ADDRESS(COUNTIF(Pset_1,"&lt;&gt;"),5,4,1,sheet_pset)),0))),"")</f>
        <v/>
      </c>
      <c r="B450" s="141" t="str">
        <f t="shared" ca="1" si="54"/>
        <v/>
      </c>
      <c r="C450" s="152" t="str">
        <f t="shared" ca="1" si="55"/>
        <v/>
      </c>
      <c r="D450" s="153" t="str">
        <f t="shared" ca="1" si="56"/>
        <v/>
      </c>
      <c r="E450" s="149" t="str">
        <f t="shared" ca="1" si="57"/>
        <v/>
      </c>
      <c r="F450" s="142" t="str">
        <f t="shared" ca="1" si="58"/>
        <v/>
      </c>
      <c r="G450" s="196" t="str">
        <f ca="1">IF(A450="","",IF(AND(L450&lt;&gt;"",L450&lt;&gt;0),L450,IF(E450&lt;&gt;"",IF(ISERROR(FIND("Type",F450,1)),I,T),IF(F450="","",IF(sim_data_type=yes,IFERROR(VLOOKUP(F450,F$6:G449,2,FALSE),"Text"),"Text")))))</f>
        <v/>
      </c>
      <c r="H450" s="195" t="str">
        <f t="shared" ca="1" si="59"/>
        <v/>
      </c>
      <c r="I450" s="162" t="str">
        <f t="shared" ca="1" si="62"/>
        <v/>
      </c>
      <c r="J450" s="167"/>
      <c r="K450" s="147"/>
      <c r="L450" s="148"/>
      <c r="M450" s="143"/>
      <c r="N450" s="144"/>
      <c r="O450" s="155" t="str">
        <f t="shared" ca="1" si="60"/>
        <v/>
      </c>
      <c r="P450" s="154" t="str">
        <f t="shared" ca="1" si="61"/>
        <v/>
      </c>
    </row>
    <row r="451" spans="1:16" x14ac:dyDescent="0.25">
      <c r="A451" s="141" t="str">
        <f ca="1">IFERROR(IF(OR(B449=B450,AND(B449=0,A450&lt;&gt;A449)),A450,IF(D450="","",A450+MATCH(Common,INDIRECT(ADDRESS(A450+1,5,4,1,sheet_pset)):INDIRECT(ADDRESS(COUNTIF(Pset_1,"&lt;&gt;"),5,4,1,sheet_pset)),0))),"")</f>
        <v/>
      </c>
      <c r="B451" s="141" t="str">
        <f t="shared" ca="1" si="54"/>
        <v/>
      </c>
      <c r="C451" s="152" t="str">
        <f t="shared" ca="1" si="55"/>
        <v/>
      </c>
      <c r="D451" s="153" t="str">
        <f t="shared" ca="1" si="56"/>
        <v/>
      </c>
      <c r="E451" s="149" t="str">
        <f t="shared" ca="1" si="57"/>
        <v/>
      </c>
      <c r="F451" s="142" t="str">
        <f t="shared" ca="1" si="58"/>
        <v/>
      </c>
      <c r="G451" s="196" t="str">
        <f ca="1">IF(A451="","",IF(AND(L451&lt;&gt;"",L451&lt;&gt;0),L451,IF(E451&lt;&gt;"",IF(ISERROR(FIND("Type",F451,1)),I,T),IF(F451="","",IF(sim_data_type=yes,IFERROR(VLOOKUP(F451,F$6:G450,2,FALSE),"Text"),"Text")))))</f>
        <v/>
      </c>
      <c r="H451" s="195" t="str">
        <f t="shared" ca="1" si="59"/>
        <v/>
      </c>
      <c r="I451" s="162" t="str">
        <f t="shared" ca="1" si="62"/>
        <v/>
      </c>
      <c r="J451" s="167"/>
      <c r="K451" s="147"/>
      <c r="L451" s="148"/>
      <c r="M451" s="143"/>
      <c r="N451" s="144"/>
      <c r="O451" s="155" t="str">
        <f t="shared" ca="1" si="60"/>
        <v/>
      </c>
      <c r="P451" s="154" t="str">
        <f t="shared" ca="1" si="61"/>
        <v/>
      </c>
    </row>
    <row r="452" spans="1:16" x14ac:dyDescent="0.25">
      <c r="A452" s="141" t="str">
        <f ca="1">IFERROR(IF(OR(B450=B451,AND(B450=0,A451&lt;&gt;A450)),A451,IF(D451="","",A451+MATCH(Common,INDIRECT(ADDRESS(A451+1,5,4,1,sheet_pset)):INDIRECT(ADDRESS(COUNTIF(Pset_1,"&lt;&gt;"),5,4,1,sheet_pset)),0))),"")</f>
        <v/>
      </c>
      <c r="B452" s="141" t="str">
        <f t="shared" ca="1" si="54"/>
        <v/>
      </c>
      <c r="C452" s="152" t="str">
        <f t="shared" ca="1" si="55"/>
        <v/>
      </c>
      <c r="D452" s="153" t="str">
        <f t="shared" ca="1" si="56"/>
        <v/>
      </c>
      <c r="E452" s="149" t="str">
        <f t="shared" ca="1" si="57"/>
        <v/>
      </c>
      <c r="F452" s="142" t="str">
        <f t="shared" ca="1" si="58"/>
        <v/>
      </c>
      <c r="G452" s="196" t="str">
        <f ca="1">IF(A452="","",IF(AND(L452&lt;&gt;"",L452&lt;&gt;0),L452,IF(E452&lt;&gt;"",IF(ISERROR(FIND("Type",F452,1)),I,T),IF(F452="","",IF(sim_data_type=yes,IFERROR(VLOOKUP(F452,F$6:G451,2,FALSE),"Text"),"Text")))))</f>
        <v/>
      </c>
      <c r="H452" s="195" t="str">
        <f t="shared" ca="1" si="59"/>
        <v/>
      </c>
      <c r="I452" s="162" t="str">
        <f t="shared" ca="1" si="62"/>
        <v/>
      </c>
      <c r="J452" s="167"/>
      <c r="K452" s="147"/>
      <c r="L452" s="148"/>
      <c r="M452" s="143"/>
      <c r="N452" s="144"/>
      <c r="O452" s="155" t="str">
        <f t="shared" ca="1" si="60"/>
        <v/>
      </c>
      <c r="P452" s="154" t="str">
        <f t="shared" ca="1" si="61"/>
        <v/>
      </c>
    </row>
    <row r="453" spans="1:16" x14ac:dyDescent="0.25">
      <c r="A453" s="141" t="str">
        <f ca="1">IFERROR(IF(OR(B451=B452,AND(B451=0,A452&lt;&gt;A451)),A452,IF(D452="","",A452+MATCH(Common,INDIRECT(ADDRESS(A452+1,5,4,1,sheet_pset)):INDIRECT(ADDRESS(COUNTIF(Pset_1,"&lt;&gt;"),5,4,1,sheet_pset)),0))),"")</f>
        <v/>
      </c>
      <c r="B453" s="141" t="str">
        <f t="shared" ca="1" si="54"/>
        <v/>
      </c>
      <c r="C453" s="152" t="str">
        <f t="shared" ca="1" si="55"/>
        <v/>
      </c>
      <c r="D453" s="153" t="str">
        <f t="shared" ca="1" si="56"/>
        <v/>
      </c>
      <c r="E453" s="149" t="str">
        <f t="shared" ca="1" si="57"/>
        <v/>
      </c>
      <c r="F453" s="142" t="str">
        <f t="shared" ca="1" si="58"/>
        <v/>
      </c>
      <c r="G453" s="196" t="str">
        <f ca="1">IF(A453="","",IF(AND(L453&lt;&gt;"",L453&lt;&gt;0),L453,IF(E453&lt;&gt;"",IF(ISERROR(FIND("Type",F453,1)),I,T),IF(F453="","",IF(sim_data_type=yes,IFERROR(VLOOKUP(F453,F$6:G452,2,FALSE),"Text"),"Text")))))</f>
        <v/>
      </c>
      <c r="H453" s="195" t="str">
        <f t="shared" ca="1" si="59"/>
        <v/>
      </c>
      <c r="I453" s="162" t="str">
        <f t="shared" ca="1" si="62"/>
        <v/>
      </c>
      <c r="J453" s="167"/>
      <c r="K453" s="147"/>
      <c r="L453" s="148"/>
      <c r="M453" s="143"/>
      <c r="N453" s="144"/>
      <c r="O453" s="155" t="str">
        <f t="shared" ca="1" si="60"/>
        <v/>
      </c>
      <c r="P453" s="154" t="str">
        <f t="shared" ca="1" si="61"/>
        <v/>
      </c>
    </row>
    <row r="454" spans="1:16" x14ac:dyDescent="0.25">
      <c r="A454" s="141" t="str">
        <f ca="1">IFERROR(IF(OR(B452=B453,AND(B452=0,A453&lt;&gt;A452)),A453,IF(D453="","",A453+MATCH(Common,INDIRECT(ADDRESS(A453+1,5,4,1,sheet_pset)):INDIRECT(ADDRESS(COUNTIF(Pset_1,"&lt;&gt;"),5,4,1,sheet_pset)),0))),"")</f>
        <v/>
      </c>
      <c r="B454" s="141" t="str">
        <f t="shared" ca="1" si="54"/>
        <v/>
      </c>
      <c r="C454" s="152" t="str">
        <f t="shared" ca="1" si="55"/>
        <v/>
      </c>
      <c r="D454" s="153" t="str">
        <f t="shared" ca="1" si="56"/>
        <v/>
      </c>
      <c r="E454" s="149" t="str">
        <f t="shared" ca="1" si="57"/>
        <v/>
      </c>
      <c r="F454" s="142" t="str">
        <f t="shared" ca="1" si="58"/>
        <v/>
      </c>
      <c r="G454" s="196" t="str">
        <f ca="1">IF(A454="","",IF(AND(L454&lt;&gt;"",L454&lt;&gt;0),L454,IF(E454&lt;&gt;"",IF(ISERROR(FIND("Type",F454,1)),I,T),IF(F454="","",IF(sim_data_type=yes,IFERROR(VLOOKUP(F454,F$6:G453,2,FALSE),"Text"),"Text")))))</f>
        <v/>
      </c>
      <c r="H454" s="195" t="str">
        <f t="shared" ca="1" si="59"/>
        <v/>
      </c>
      <c r="I454" s="162" t="str">
        <f t="shared" ca="1" si="62"/>
        <v/>
      </c>
      <c r="J454" s="167"/>
      <c r="K454" s="147"/>
      <c r="L454" s="148"/>
      <c r="M454" s="143"/>
      <c r="N454" s="144"/>
      <c r="O454" s="155" t="str">
        <f t="shared" ca="1" si="60"/>
        <v/>
      </c>
      <c r="P454" s="154" t="str">
        <f t="shared" ca="1" si="61"/>
        <v/>
      </c>
    </row>
    <row r="455" spans="1:16" x14ac:dyDescent="0.25">
      <c r="A455" s="141" t="str">
        <f ca="1">IFERROR(IF(OR(B453=B454,AND(B453=0,A454&lt;&gt;A453)),A454,IF(D454="","",A454+MATCH(Common,INDIRECT(ADDRESS(A454+1,5,4,1,sheet_pset)):INDIRECT(ADDRESS(COUNTIF(Pset_1,"&lt;&gt;"),5,4,1,sheet_pset)),0))),"")</f>
        <v/>
      </c>
      <c r="B455" s="141" t="str">
        <f t="shared" ref="B455:B518" ca="1" si="63">IF(A455&lt;&gt;"",IF(B454=0,COUNTIF(Pset_2,D455)+IF(com_pset=yes,-1,0),IF(AND(K455&lt;&gt;"",K455&lt;&gt;0),B454,B454-1)),"")</f>
        <v/>
      </c>
      <c r="C455" s="152" t="str">
        <f t="shared" ref="C455:C518" ca="1" si="64">IF(D455&lt;&gt;"",HYPERLINK(CONCATENATE(link4x0,IFERROR(VLOOKUP(D455,Pset_2,2,FALSE),""),link_Pset,LOWER(D455),".htm"),"&gt;&gt;"),"")</f>
        <v/>
      </c>
      <c r="D455" s="153" t="str">
        <f t="shared" ref="D455:D518" ca="1" si="65">IF(A455="","",IFERROR(CELL("contents",INDIRECT(ADDRESS(A455,3,4,1,sheet_pset))),""))</f>
        <v/>
      </c>
      <c r="E455" s="149" t="str">
        <f t="shared" ref="E455:E518" ca="1" si="66">IF(B454=0,pset_head,"")</f>
        <v/>
      </c>
      <c r="F455" s="142" t="str">
        <f t="shared" ref="F455:F518" ca="1" si="67">IF(OR(A455=""),"",IF(AND(K455&lt;&gt;"",K455&lt;&gt;0),K455,IF(E455&lt;&gt;"",D455,IFERROR(CELL("contents",INDIRECT(ADDRESS(A455,6,4,1,sheet_pset))),""))))</f>
        <v/>
      </c>
      <c r="G455" s="196" t="str">
        <f ca="1">IF(A455="","",IF(AND(L455&lt;&gt;"",L455&lt;&gt;0),L455,IF(E455&lt;&gt;"",IF(ISERROR(FIND("Type",F455,1)),I,T),IF(F455="","",IF(sim_data_type=yes,IFERROR(VLOOKUP(F455,F$6:G454,2,FALSE),"Text"),"Text")))))</f>
        <v/>
      </c>
      <c r="H455" s="195" t="str">
        <f t="shared" ref="H455:H518" ca="1" si="68">IF(E455&lt;&gt;"",IFERROR(CELL("contents",INDIRECT(ADDRESS(A455,2,1,1,sheet_pset))),"???"),IF(OR(F455=M455,F455=N455,F455=O455),"",IF(AND(M455&lt;&gt;"",M455&lt;&gt;0),M455,IF(AND(N455&lt;&gt;"",N455&lt;&gt;0),N455,IF(AND(O455&lt;&gt;"",O455&lt;&gt;0),IF(O455&lt;&gt;n.a.,O455,""),"")))))</f>
        <v/>
      </c>
      <c r="I455" s="162" t="str">
        <f t="shared" ca="1" si="62"/>
        <v/>
      </c>
      <c r="J455" s="167"/>
      <c r="K455" s="147"/>
      <c r="L455" s="148"/>
      <c r="M455" s="143"/>
      <c r="N455" s="144"/>
      <c r="O455" s="155" t="str">
        <f t="shared" ref="O455:O518" ca="1" si="69">IF(D455="","",IFERROR(VLOOKUP(I455,Param_DRS,4,FALSE),IF(Param_DRS_eo=yes,IFERROR(VLOOKUP(F455,Param_DRS_1,2,FALSE),n.a.),"")))</f>
        <v/>
      </c>
      <c r="P455" s="154" t="str">
        <f t="shared" ref="P455:P518" ca="1" si="70">IF(A455="","",IFERROR(CELL("contents",INDIRECT(ADDRESS(A455,7,4,1,sheet_pset))),""))</f>
        <v/>
      </c>
    </row>
    <row r="456" spans="1:16" x14ac:dyDescent="0.25">
      <c r="A456" s="141" t="str">
        <f ca="1">IFERROR(IF(OR(B454=B455,AND(B454=0,A455&lt;&gt;A454)),A455,IF(D455="","",A455+MATCH(Common,INDIRECT(ADDRESS(A455+1,5,4,1,sheet_pset)):INDIRECT(ADDRESS(COUNTIF(Pset_1,"&lt;&gt;"),5,4,1,sheet_pset)),0))),"")</f>
        <v/>
      </c>
      <c r="B456" s="141" t="str">
        <f t="shared" ca="1" si="63"/>
        <v/>
      </c>
      <c r="C456" s="152" t="str">
        <f t="shared" ca="1" si="64"/>
        <v/>
      </c>
      <c r="D456" s="153" t="str">
        <f t="shared" ca="1" si="65"/>
        <v/>
      </c>
      <c r="E456" s="149" t="str">
        <f t="shared" ca="1" si="66"/>
        <v/>
      </c>
      <c r="F456" s="142" t="str">
        <f t="shared" ca="1" si="67"/>
        <v/>
      </c>
      <c r="G456" s="196" t="str">
        <f ca="1">IF(A456="","",IF(AND(L456&lt;&gt;"",L456&lt;&gt;0),L456,IF(E456&lt;&gt;"",IF(ISERROR(FIND("Type",F456,1)),I,T),IF(F456="","",IF(sim_data_type=yes,IFERROR(VLOOKUP(F456,F$6:G455,2,FALSE),"Text"),"Text")))))</f>
        <v/>
      </c>
      <c r="H456" s="195" t="str">
        <f t="shared" ca="1" si="68"/>
        <v/>
      </c>
      <c r="I456" s="162" t="str">
        <f t="shared" ref="I456:I519" ca="1" si="71">IF(D456&lt;&gt;"",CONCATENATE(D456,F456),"")</f>
        <v/>
      </c>
      <c r="J456" s="167"/>
      <c r="K456" s="147"/>
      <c r="L456" s="148"/>
      <c r="M456" s="143"/>
      <c r="N456" s="144"/>
      <c r="O456" s="155" t="str">
        <f t="shared" ca="1" si="69"/>
        <v/>
      </c>
      <c r="P456" s="154" t="str">
        <f t="shared" ca="1" si="70"/>
        <v/>
      </c>
    </row>
    <row r="457" spans="1:16" x14ac:dyDescent="0.25">
      <c r="A457" s="141" t="str">
        <f ca="1">IFERROR(IF(OR(B455=B456,AND(B455=0,A456&lt;&gt;A455)),A456,IF(D456="","",A456+MATCH(Common,INDIRECT(ADDRESS(A456+1,5,4,1,sheet_pset)):INDIRECT(ADDRESS(COUNTIF(Pset_1,"&lt;&gt;"),5,4,1,sheet_pset)),0))),"")</f>
        <v/>
      </c>
      <c r="B457" s="141" t="str">
        <f t="shared" ca="1" si="63"/>
        <v/>
      </c>
      <c r="C457" s="152" t="str">
        <f t="shared" ca="1" si="64"/>
        <v/>
      </c>
      <c r="D457" s="153" t="str">
        <f t="shared" ca="1" si="65"/>
        <v/>
      </c>
      <c r="E457" s="149" t="str">
        <f t="shared" ca="1" si="66"/>
        <v/>
      </c>
      <c r="F457" s="142" t="str">
        <f t="shared" ca="1" si="67"/>
        <v/>
      </c>
      <c r="G457" s="196" t="str">
        <f ca="1">IF(A457="","",IF(AND(L457&lt;&gt;"",L457&lt;&gt;0),L457,IF(E457&lt;&gt;"",IF(ISERROR(FIND("Type",F457,1)),I,T),IF(F457="","",IF(sim_data_type=yes,IFERROR(VLOOKUP(F457,F$6:G456,2,FALSE),"Text"),"Text")))))</f>
        <v/>
      </c>
      <c r="H457" s="195" t="str">
        <f t="shared" ca="1" si="68"/>
        <v/>
      </c>
      <c r="I457" s="162" t="str">
        <f t="shared" ca="1" si="71"/>
        <v/>
      </c>
      <c r="J457" s="167"/>
      <c r="K457" s="147"/>
      <c r="L457" s="148"/>
      <c r="M457" s="143"/>
      <c r="N457" s="144"/>
      <c r="O457" s="155" t="str">
        <f t="shared" ca="1" si="69"/>
        <v/>
      </c>
      <c r="P457" s="154" t="str">
        <f t="shared" ca="1" si="70"/>
        <v/>
      </c>
    </row>
    <row r="458" spans="1:16" x14ac:dyDescent="0.25">
      <c r="A458" s="141" t="str">
        <f ca="1">IFERROR(IF(OR(B456=B457,AND(B456=0,A457&lt;&gt;A456)),A457,IF(D457="","",A457+MATCH(Common,INDIRECT(ADDRESS(A457+1,5,4,1,sheet_pset)):INDIRECT(ADDRESS(COUNTIF(Pset_1,"&lt;&gt;"),5,4,1,sheet_pset)),0))),"")</f>
        <v/>
      </c>
      <c r="B458" s="141" t="str">
        <f t="shared" ca="1" si="63"/>
        <v/>
      </c>
      <c r="C458" s="152" t="str">
        <f t="shared" ca="1" si="64"/>
        <v/>
      </c>
      <c r="D458" s="153" t="str">
        <f t="shared" ca="1" si="65"/>
        <v/>
      </c>
      <c r="E458" s="149" t="str">
        <f t="shared" ca="1" si="66"/>
        <v/>
      </c>
      <c r="F458" s="142" t="str">
        <f t="shared" ca="1" si="67"/>
        <v/>
      </c>
      <c r="G458" s="196" t="str">
        <f ca="1">IF(A458="","",IF(AND(L458&lt;&gt;"",L458&lt;&gt;0),L458,IF(E458&lt;&gt;"",IF(ISERROR(FIND("Type",F458,1)),I,T),IF(F458="","",IF(sim_data_type=yes,IFERROR(VLOOKUP(F458,F$6:G457,2,FALSE),"Text"),"Text")))))</f>
        <v/>
      </c>
      <c r="H458" s="195" t="str">
        <f t="shared" ca="1" si="68"/>
        <v/>
      </c>
      <c r="I458" s="162" t="str">
        <f t="shared" ca="1" si="71"/>
        <v/>
      </c>
      <c r="J458" s="167"/>
      <c r="K458" s="147"/>
      <c r="L458" s="148"/>
      <c r="M458" s="143"/>
      <c r="N458" s="144"/>
      <c r="O458" s="155" t="str">
        <f t="shared" ca="1" si="69"/>
        <v/>
      </c>
      <c r="P458" s="154" t="str">
        <f t="shared" ca="1" si="70"/>
        <v/>
      </c>
    </row>
    <row r="459" spans="1:16" x14ac:dyDescent="0.25">
      <c r="A459" s="141" t="str">
        <f ca="1">IFERROR(IF(OR(B457=B458,AND(B457=0,A458&lt;&gt;A457)),A458,IF(D458="","",A458+MATCH(Common,INDIRECT(ADDRESS(A458+1,5,4,1,sheet_pset)):INDIRECT(ADDRESS(COUNTIF(Pset_1,"&lt;&gt;"),5,4,1,sheet_pset)),0))),"")</f>
        <v/>
      </c>
      <c r="B459" s="141" t="str">
        <f t="shared" ca="1" si="63"/>
        <v/>
      </c>
      <c r="C459" s="152" t="str">
        <f t="shared" ca="1" si="64"/>
        <v/>
      </c>
      <c r="D459" s="153" t="str">
        <f t="shared" ca="1" si="65"/>
        <v/>
      </c>
      <c r="E459" s="149" t="str">
        <f t="shared" ca="1" si="66"/>
        <v/>
      </c>
      <c r="F459" s="142" t="str">
        <f t="shared" ca="1" si="67"/>
        <v/>
      </c>
      <c r="G459" s="196" t="str">
        <f ca="1">IF(A459="","",IF(AND(L459&lt;&gt;"",L459&lt;&gt;0),L459,IF(E459&lt;&gt;"",IF(ISERROR(FIND("Type",F459,1)),I,T),IF(F459="","",IF(sim_data_type=yes,IFERROR(VLOOKUP(F459,F$6:G458,2,FALSE),"Text"),"Text")))))</f>
        <v/>
      </c>
      <c r="H459" s="195" t="str">
        <f t="shared" ca="1" si="68"/>
        <v/>
      </c>
      <c r="I459" s="162" t="str">
        <f t="shared" ca="1" si="71"/>
        <v/>
      </c>
      <c r="J459" s="167"/>
      <c r="K459" s="147"/>
      <c r="L459" s="148"/>
      <c r="M459" s="143"/>
      <c r="N459" s="144"/>
      <c r="O459" s="155" t="str">
        <f t="shared" ca="1" si="69"/>
        <v/>
      </c>
      <c r="P459" s="154" t="str">
        <f t="shared" ca="1" si="70"/>
        <v/>
      </c>
    </row>
    <row r="460" spans="1:16" x14ac:dyDescent="0.25">
      <c r="A460" s="141" t="str">
        <f ca="1">IFERROR(IF(OR(B458=B459,AND(B458=0,A459&lt;&gt;A458)),A459,IF(D459="","",A459+MATCH(Common,INDIRECT(ADDRESS(A459+1,5,4,1,sheet_pset)):INDIRECT(ADDRESS(COUNTIF(Pset_1,"&lt;&gt;"),5,4,1,sheet_pset)),0))),"")</f>
        <v/>
      </c>
      <c r="B460" s="141" t="str">
        <f t="shared" ca="1" si="63"/>
        <v/>
      </c>
      <c r="C460" s="152" t="str">
        <f t="shared" ca="1" si="64"/>
        <v/>
      </c>
      <c r="D460" s="153" t="str">
        <f t="shared" ca="1" si="65"/>
        <v/>
      </c>
      <c r="E460" s="149" t="str">
        <f t="shared" ca="1" si="66"/>
        <v/>
      </c>
      <c r="F460" s="142" t="str">
        <f t="shared" ca="1" si="67"/>
        <v/>
      </c>
      <c r="G460" s="196" t="str">
        <f ca="1">IF(A460="","",IF(AND(L460&lt;&gt;"",L460&lt;&gt;0),L460,IF(E460&lt;&gt;"",IF(ISERROR(FIND("Type",F460,1)),I,T),IF(F460="","",IF(sim_data_type=yes,IFERROR(VLOOKUP(F460,F$6:G459,2,FALSE),"Text"),"Text")))))</f>
        <v/>
      </c>
      <c r="H460" s="195" t="str">
        <f t="shared" ca="1" si="68"/>
        <v/>
      </c>
      <c r="I460" s="162" t="str">
        <f t="shared" ca="1" si="71"/>
        <v/>
      </c>
      <c r="J460" s="167"/>
      <c r="K460" s="147"/>
      <c r="L460" s="148"/>
      <c r="M460" s="143"/>
      <c r="N460" s="144"/>
      <c r="O460" s="155" t="str">
        <f t="shared" ca="1" si="69"/>
        <v/>
      </c>
      <c r="P460" s="154" t="str">
        <f t="shared" ca="1" si="70"/>
        <v/>
      </c>
    </row>
    <row r="461" spans="1:16" x14ac:dyDescent="0.25">
      <c r="A461" s="141" t="str">
        <f ca="1">IFERROR(IF(OR(B459=B460,AND(B459=0,A460&lt;&gt;A459)),A460,IF(D460="","",A460+MATCH(Common,INDIRECT(ADDRESS(A460+1,5,4,1,sheet_pset)):INDIRECT(ADDRESS(COUNTIF(Pset_1,"&lt;&gt;"),5,4,1,sheet_pset)),0))),"")</f>
        <v/>
      </c>
      <c r="B461" s="141" t="str">
        <f t="shared" ca="1" si="63"/>
        <v/>
      </c>
      <c r="C461" s="152" t="str">
        <f t="shared" ca="1" si="64"/>
        <v/>
      </c>
      <c r="D461" s="153" t="str">
        <f t="shared" ca="1" si="65"/>
        <v/>
      </c>
      <c r="E461" s="149" t="str">
        <f t="shared" ca="1" si="66"/>
        <v/>
      </c>
      <c r="F461" s="142" t="str">
        <f t="shared" ca="1" si="67"/>
        <v/>
      </c>
      <c r="G461" s="196" t="str">
        <f ca="1">IF(A461="","",IF(AND(L461&lt;&gt;"",L461&lt;&gt;0),L461,IF(E461&lt;&gt;"",IF(ISERROR(FIND("Type",F461,1)),I,T),IF(F461="","",IF(sim_data_type=yes,IFERROR(VLOOKUP(F461,F$6:G460,2,FALSE),"Text"),"Text")))))</f>
        <v/>
      </c>
      <c r="H461" s="195" t="str">
        <f t="shared" ca="1" si="68"/>
        <v/>
      </c>
      <c r="I461" s="162" t="str">
        <f t="shared" ca="1" si="71"/>
        <v/>
      </c>
      <c r="J461" s="167"/>
      <c r="K461" s="147"/>
      <c r="L461" s="148"/>
      <c r="M461" s="143"/>
      <c r="N461" s="144"/>
      <c r="O461" s="155" t="str">
        <f t="shared" ca="1" si="69"/>
        <v/>
      </c>
      <c r="P461" s="154" t="str">
        <f t="shared" ca="1" si="70"/>
        <v/>
      </c>
    </row>
    <row r="462" spans="1:16" x14ac:dyDescent="0.25">
      <c r="A462" s="141" t="str">
        <f ca="1">IFERROR(IF(OR(B460=B461,AND(B460=0,A461&lt;&gt;A460)),A461,IF(D461="","",A461+MATCH(Common,INDIRECT(ADDRESS(A461+1,5,4,1,sheet_pset)):INDIRECT(ADDRESS(COUNTIF(Pset_1,"&lt;&gt;"),5,4,1,sheet_pset)),0))),"")</f>
        <v/>
      </c>
      <c r="B462" s="141" t="str">
        <f t="shared" ca="1" si="63"/>
        <v/>
      </c>
      <c r="C462" s="152" t="str">
        <f t="shared" ca="1" si="64"/>
        <v/>
      </c>
      <c r="D462" s="153" t="str">
        <f t="shared" ca="1" si="65"/>
        <v/>
      </c>
      <c r="E462" s="149" t="str">
        <f t="shared" ca="1" si="66"/>
        <v/>
      </c>
      <c r="F462" s="142" t="str">
        <f t="shared" ca="1" si="67"/>
        <v/>
      </c>
      <c r="G462" s="196" t="str">
        <f ca="1">IF(A462="","",IF(AND(L462&lt;&gt;"",L462&lt;&gt;0),L462,IF(E462&lt;&gt;"",IF(ISERROR(FIND("Type",F462,1)),I,T),IF(F462="","",IF(sim_data_type=yes,IFERROR(VLOOKUP(F462,F$6:G461,2,FALSE),"Text"),"Text")))))</f>
        <v/>
      </c>
      <c r="H462" s="195" t="str">
        <f t="shared" ca="1" si="68"/>
        <v/>
      </c>
      <c r="I462" s="162" t="str">
        <f t="shared" ca="1" si="71"/>
        <v/>
      </c>
      <c r="J462" s="167"/>
      <c r="K462" s="147"/>
      <c r="L462" s="148"/>
      <c r="M462" s="143"/>
      <c r="N462" s="144"/>
      <c r="O462" s="155" t="str">
        <f t="shared" ca="1" si="69"/>
        <v/>
      </c>
      <c r="P462" s="154" t="str">
        <f t="shared" ca="1" si="70"/>
        <v/>
      </c>
    </row>
    <row r="463" spans="1:16" x14ac:dyDescent="0.25">
      <c r="A463" s="141" t="str">
        <f ca="1">IFERROR(IF(OR(B461=B462,AND(B461=0,A462&lt;&gt;A461)),A462,IF(D462="","",A462+MATCH(Common,INDIRECT(ADDRESS(A462+1,5,4,1,sheet_pset)):INDIRECT(ADDRESS(COUNTIF(Pset_1,"&lt;&gt;"),5,4,1,sheet_pset)),0))),"")</f>
        <v/>
      </c>
      <c r="B463" s="141" t="str">
        <f t="shared" ca="1" si="63"/>
        <v/>
      </c>
      <c r="C463" s="152" t="str">
        <f t="shared" ca="1" si="64"/>
        <v/>
      </c>
      <c r="D463" s="153" t="str">
        <f t="shared" ca="1" si="65"/>
        <v/>
      </c>
      <c r="E463" s="149" t="str">
        <f t="shared" ca="1" si="66"/>
        <v/>
      </c>
      <c r="F463" s="142" t="str">
        <f t="shared" ca="1" si="67"/>
        <v/>
      </c>
      <c r="G463" s="196" t="str">
        <f ca="1">IF(A463="","",IF(AND(L463&lt;&gt;"",L463&lt;&gt;0),L463,IF(E463&lt;&gt;"",IF(ISERROR(FIND("Type",F463,1)),I,T),IF(F463="","",IF(sim_data_type=yes,IFERROR(VLOOKUP(F463,F$6:G462,2,FALSE),"Text"),"Text")))))</f>
        <v/>
      </c>
      <c r="H463" s="195" t="str">
        <f t="shared" ca="1" si="68"/>
        <v/>
      </c>
      <c r="I463" s="162" t="str">
        <f t="shared" ca="1" si="71"/>
        <v/>
      </c>
      <c r="J463" s="167"/>
      <c r="K463" s="147"/>
      <c r="L463" s="148"/>
      <c r="M463" s="143"/>
      <c r="N463" s="144"/>
      <c r="O463" s="155" t="str">
        <f t="shared" ca="1" si="69"/>
        <v/>
      </c>
      <c r="P463" s="154" t="str">
        <f t="shared" ca="1" si="70"/>
        <v/>
      </c>
    </row>
    <row r="464" spans="1:16" x14ac:dyDescent="0.25">
      <c r="A464" s="141" t="str">
        <f ca="1">IFERROR(IF(OR(B462=B463,AND(B462=0,A463&lt;&gt;A462)),A463,IF(D463="","",A463+MATCH(Common,INDIRECT(ADDRESS(A463+1,5,4,1,sheet_pset)):INDIRECT(ADDRESS(COUNTIF(Pset_1,"&lt;&gt;"),5,4,1,sheet_pset)),0))),"")</f>
        <v/>
      </c>
      <c r="B464" s="141" t="str">
        <f t="shared" ca="1" si="63"/>
        <v/>
      </c>
      <c r="C464" s="152" t="str">
        <f t="shared" ca="1" si="64"/>
        <v/>
      </c>
      <c r="D464" s="153" t="str">
        <f t="shared" ca="1" si="65"/>
        <v/>
      </c>
      <c r="E464" s="149" t="str">
        <f t="shared" ca="1" si="66"/>
        <v/>
      </c>
      <c r="F464" s="142" t="str">
        <f t="shared" ca="1" si="67"/>
        <v/>
      </c>
      <c r="G464" s="196" t="str">
        <f ca="1">IF(A464="","",IF(AND(L464&lt;&gt;"",L464&lt;&gt;0),L464,IF(E464&lt;&gt;"",IF(ISERROR(FIND("Type",F464,1)),I,T),IF(F464="","",IF(sim_data_type=yes,IFERROR(VLOOKUP(F464,F$6:G463,2,FALSE),"Text"),"Text")))))</f>
        <v/>
      </c>
      <c r="H464" s="195" t="str">
        <f t="shared" ca="1" si="68"/>
        <v/>
      </c>
      <c r="I464" s="162" t="str">
        <f t="shared" ca="1" si="71"/>
        <v/>
      </c>
      <c r="J464" s="167"/>
      <c r="K464" s="147"/>
      <c r="L464" s="148"/>
      <c r="M464" s="143"/>
      <c r="N464" s="144"/>
      <c r="O464" s="155" t="str">
        <f t="shared" ca="1" si="69"/>
        <v/>
      </c>
      <c r="P464" s="154" t="str">
        <f t="shared" ca="1" si="70"/>
        <v/>
      </c>
    </row>
    <row r="465" spans="1:16" x14ac:dyDescent="0.25">
      <c r="A465" s="141" t="str">
        <f ca="1">IFERROR(IF(OR(B463=B464,AND(B463=0,A464&lt;&gt;A463)),A464,IF(D464="","",A464+MATCH(Common,INDIRECT(ADDRESS(A464+1,5,4,1,sheet_pset)):INDIRECT(ADDRESS(COUNTIF(Pset_1,"&lt;&gt;"),5,4,1,sheet_pset)),0))),"")</f>
        <v/>
      </c>
      <c r="B465" s="141" t="str">
        <f t="shared" ca="1" si="63"/>
        <v/>
      </c>
      <c r="C465" s="152" t="str">
        <f t="shared" ca="1" si="64"/>
        <v/>
      </c>
      <c r="D465" s="153" t="str">
        <f t="shared" ca="1" si="65"/>
        <v/>
      </c>
      <c r="E465" s="149" t="str">
        <f t="shared" ca="1" si="66"/>
        <v/>
      </c>
      <c r="F465" s="142" t="str">
        <f t="shared" ca="1" si="67"/>
        <v/>
      </c>
      <c r="G465" s="196" t="str">
        <f ca="1">IF(A465="","",IF(AND(L465&lt;&gt;"",L465&lt;&gt;0),L465,IF(E465&lt;&gt;"",IF(ISERROR(FIND("Type",F465,1)),I,T),IF(F465="","",IF(sim_data_type=yes,IFERROR(VLOOKUP(F465,F$6:G464,2,FALSE),"Text"),"Text")))))</f>
        <v/>
      </c>
      <c r="H465" s="195" t="str">
        <f t="shared" ca="1" si="68"/>
        <v/>
      </c>
      <c r="I465" s="162" t="str">
        <f t="shared" ca="1" si="71"/>
        <v/>
      </c>
      <c r="J465" s="167"/>
      <c r="K465" s="147"/>
      <c r="L465" s="148"/>
      <c r="M465" s="143"/>
      <c r="N465" s="144"/>
      <c r="O465" s="155" t="str">
        <f t="shared" ca="1" si="69"/>
        <v/>
      </c>
      <c r="P465" s="154" t="str">
        <f t="shared" ca="1" si="70"/>
        <v/>
      </c>
    </row>
    <row r="466" spans="1:16" x14ac:dyDescent="0.25">
      <c r="A466" s="141" t="str">
        <f ca="1">IFERROR(IF(OR(B464=B465,AND(B464=0,A465&lt;&gt;A464)),A465,IF(D465="","",A465+MATCH(Common,INDIRECT(ADDRESS(A465+1,5,4,1,sheet_pset)):INDIRECT(ADDRESS(COUNTIF(Pset_1,"&lt;&gt;"),5,4,1,sheet_pset)),0))),"")</f>
        <v/>
      </c>
      <c r="B466" s="141" t="str">
        <f t="shared" ca="1" si="63"/>
        <v/>
      </c>
      <c r="C466" s="152" t="str">
        <f t="shared" ca="1" si="64"/>
        <v/>
      </c>
      <c r="D466" s="153" t="str">
        <f t="shared" ca="1" si="65"/>
        <v/>
      </c>
      <c r="E466" s="149" t="str">
        <f t="shared" ca="1" si="66"/>
        <v/>
      </c>
      <c r="F466" s="142" t="str">
        <f t="shared" ca="1" si="67"/>
        <v/>
      </c>
      <c r="G466" s="196" t="str">
        <f ca="1">IF(A466="","",IF(AND(L466&lt;&gt;"",L466&lt;&gt;0),L466,IF(E466&lt;&gt;"",IF(ISERROR(FIND("Type",F466,1)),I,T),IF(F466="","",IF(sim_data_type=yes,IFERROR(VLOOKUP(F466,F$6:G465,2,FALSE),"Text"),"Text")))))</f>
        <v/>
      </c>
      <c r="H466" s="195" t="str">
        <f t="shared" ca="1" si="68"/>
        <v/>
      </c>
      <c r="I466" s="162" t="str">
        <f t="shared" ca="1" si="71"/>
        <v/>
      </c>
      <c r="J466" s="167"/>
      <c r="K466" s="147"/>
      <c r="L466" s="148"/>
      <c r="M466" s="143"/>
      <c r="N466" s="144"/>
      <c r="O466" s="155" t="str">
        <f t="shared" ca="1" si="69"/>
        <v/>
      </c>
      <c r="P466" s="154" t="str">
        <f t="shared" ca="1" si="70"/>
        <v/>
      </c>
    </row>
    <row r="467" spans="1:16" x14ac:dyDescent="0.25">
      <c r="A467" s="141" t="str">
        <f ca="1">IFERROR(IF(OR(B465=B466,AND(B465=0,A466&lt;&gt;A465)),A466,IF(D466="","",A466+MATCH(Common,INDIRECT(ADDRESS(A466+1,5,4,1,sheet_pset)):INDIRECT(ADDRESS(COUNTIF(Pset_1,"&lt;&gt;"),5,4,1,sheet_pset)),0))),"")</f>
        <v/>
      </c>
      <c r="B467" s="141" t="str">
        <f t="shared" ca="1" si="63"/>
        <v/>
      </c>
      <c r="C467" s="152" t="str">
        <f t="shared" ca="1" si="64"/>
        <v/>
      </c>
      <c r="D467" s="153" t="str">
        <f t="shared" ca="1" si="65"/>
        <v/>
      </c>
      <c r="E467" s="149" t="str">
        <f t="shared" ca="1" si="66"/>
        <v/>
      </c>
      <c r="F467" s="142" t="str">
        <f t="shared" ca="1" si="67"/>
        <v/>
      </c>
      <c r="G467" s="196" t="str">
        <f ca="1">IF(A467="","",IF(AND(L467&lt;&gt;"",L467&lt;&gt;0),L467,IF(E467&lt;&gt;"",IF(ISERROR(FIND("Type",F467,1)),I,T),IF(F467="","",IF(sim_data_type=yes,IFERROR(VLOOKUP(F467,F$6:G466,2,FALSE),"Text"),"Text")))))</f>
        <v/>
      </c>
      <c r="H467" s="195" t="str">
        <f t="shared" ca="1" si="68"/>
        <v/>
      </c>
      <c r="I467" s="162" t="str">
        <f t="shared" ca="1" si="71"/>
        <v/>
      </c>
      <c r="J467" s="167"/>
      <c r="K467" s="147"/>
      <c r="L467" s="148"/>
      <c r="M467" s="143"/>
      <c r="N467" s="144"/>
      <c r="O467" s="155" t="str">
        <f t="shared" ca="1" si="69"/>
        <v/>
      </c>
      <c r="P467" s="154" t="str">
        <f t="shared" ca="1" si="70"/>
        <v/>
      </c>
    </row>
    <row r="468" spans="1:16" x14ac:dyDescent="0.25">
      <c r="A468" s="141" t="str">
        <f ca="1">IFERROR(IF(OR(B466=B467,AND(B466=0,A467&lt;&gt;A466)),A467,IF(D467="","",A467+MATCH(Common,INDIRECT(ADDRESS(A467+1,5,4,1,sheet_pset)):INDIRECT(ADDRESS(COUNTIF(Pset_1,"&lt;&gt;"),5,4,1,sheet_pset)),0))),"")</f>
        <v/>
      </c>
      <c r="B468" s="141" t="str">
        <f t="shared" ca="1" si="63"/>
        <v/>
      </c>
      <c r="C468" s="152" t="str">
        <f t="shared" ca="1" si="64"/>
        <v/>
      </c>
      <c r="D468" s="153" t="str">
        <f t="shared" ca="1" si="65"/>
        <v/>
      </c>
      <c r="E468" s="149" t="str">
        <f t="shared" ca="1" si="66"/>
        <v/>
      </c>
      <c r="F468" s="142" t="str">
        <f t="shared" ca="1" si="67"/>
        <v/>
      </c>
      <c r="G468" s="196" t="str">
        <f ca="1">IF(A468="","",IF(AND(L468&lt;&gt;"",L468&lt;&gt;0),L468,IF(E468&lt;&gt;"",IF(ISERROR(FIND("Type",F468,1)),I,T),IF(F468="","",IF(sim_data_type=yes,IFERROR(VLOOKUP(F468,F$6:G467,2,FALSE),"Text"),"Text")))))</f>
        <v/>
      </c>
      <c r="H468" s="195" t="str">
        <f t="shared" ca="1" si="68"/>
        <v/>
      </c>
      <c r="I468" s="162" t="str">
        <f t="shared" ca="1" si="71"/>
        <v/>
      </c>
      <c r="J468" s="167"/>
      <c r="K468" s="147"/>
      <c r="L468" s="148"/>
      <c r="M468" s="143"/>
      <c r="N468" s="144"/>
      <c r="O468" s="155" t="str">
        <f t="shared" ca="1" si="69"/>
        <v/>
      </c>
      <c r="P468" s="154" t="str">
        <f t="shared" ca="1" si="70"/>
        <v/>
      </c>
    </row>
    <row r="469" spans="1:16" x14ac:dyDescent="0.25">
      <c r="A469" s="141" t="str">
        <f ca="1">IFERROR(IF(OR(B467=B468,AND(B467=0,A468&lt;&gt;A467)),A468,IF(D468="","",A468+MATCH(Common,INDIRECT(ADDRESS(A468+1,5,4,1,sheet_pset)):INDIRECT(ADDRESS(COUNTIF(Pset_1,"&lt;&gt;"),5,4,1,sheet_pset)),0))),"")</f>
        <v/>
      </c>
      <c r="B469" s="141" t="str">
        <f t="shared" ca="1" si="63"/>
        <v/>
      </c>
      <c r="C469" s="152" t="str">
        <f t="shared" ca="1" si="64"/>
        <v/>
      </c>
      <c r="D469" s="153" t="str">
        <f t="shared" ca="1" si="65"/>
        <v/>
      </c>
      <c r="E469" s="149" t="str">
        <f t="shared" ca="1" si="66"/>
        <v/>
      </c>
      <c r="F469" s="142" t="str">
        <f t="shared" ca="1" si="67"/>
        <v/>
      </c>
      <c r="G469" s="196" t="str">
        <f ca="1">IF(A469="","",IF(AND(L469&lt;&gt;"",L469&lt;&gt;0),L469,IF(E469&lt;&gt;"",IF(ISERROR(FIND("Type",F469,1)),I,T),IF(F469="","",IF(sim_data_type=yes,IFERROR(VLOOKUP(F469,F$6:G468,2,FALSE),"Text"),"Text")))))</f>
        <v/>
      </c>
      <c r="H469" s="195" t="str">
        <f t="shared" ca="1" si="68"/>
        <v/>
      </c>
      <c r="I469" s="162" t="str">
        <f t="shared" ca="1" si="71"/>
        <v/>
      </c>
      <c r="J469" s="167"/>
      <c r="K469" s="147"/>
      <c r="L469" s="148"/>
      <c r="M469" s="143"/>
      <c r="N469" s="144"/>
      <c r="O469" s="155" t="str">
        <f t="shared" ca="1" si="69"/>
        <v/>
      </c>
      <c r="P469" s="154" t="str">
        <f t="shared" ca="1" si="70"/>
        <v/>
      </c>
    </row>
    <row r="470" spans="1:16" x14ac:dyDescent="0.25">
      <c r="A470" s="141" t="str">
        <f ca="1">IFERROR(IF(OR(B468=B469,AND(B468=0,A469&lt;&gt;A468)),A469,IF(D469="","",A469+MATCH(Common,INDIRECT(ADDRESS(A469+1,5,4,1,sheet_pset)):INDIRECT(ADDRESS(COUNTIF(Pset_1,"&lt;&gt;"),5,4,1,sheet_pset)),0))),"")</f>
        <v/>
      </c>
      <c r="B470" s="141" t="str">
        <f t="shared" ca="1" si="63"/>
        <v/>
      </c>
      <c r="C470" s="152" t="str">
        <f t="shared" ca="1" si="64"/>
        <v/>
      </c>
      <c r="D470" s="153" t="str">
        <f t="shared" ca="1" si="65"/>
        <v/>
      </c>
      <c r="E470" s="149" t="str">
        <f t="shared" ca="1" si="66"/>
        <v/>
      </c>
      <c r="F470" s="142" t="str">
        <f t="shared" ca="1" si="67"/>
        <v/>
      </c>
      <c r="G470" s="196" t="str">
        <f ca="1">IF(A470="","",IF(AND(L470&lt;&gt;"",L470&lt;&gt;0),L470,IF(E470&lt;&gt;"",IF(ISERROR(FIND("Type",F470,1)),I,T),IF(F470="","",IF(sim_data_type=yes,IFERROR(VLOOKUP(F470,F$6:G469,2,FALSE),"Text"),"Text")))))</f>
        <v/>
      </c>
      <c r="H470" s="195" t="str">
        <f t="shared" ca="1" si="68"/>
        <v/>
      </c>
      <c r="I470" s="162" t="str">
        <f t="shared" ca="1" si="71"/>
        <v/>
      </c>
      <c r="J470" s="167"/>
      <c r="K470" s="147"/>
      <c r="L470" s="148"/>
      <c r="M470" s="143"/>
      <c r="N470" s="144"/>
      <c r="O470" s="155" t="str">
        <f t="shared" ca="1" si="69"/>
        <v/>
      </c>
      <c r="P470" s="154" t="str">
        <f t="shared" ca="1" si="70"/>
        <v/>
      </c>
    </row>
    <row r="471" spans="1:16" x14ac:dyDescent="0.25">
      <c r="A471" s="141" t="str">
        <f ca="1">IFERROR(IF(OR(B469=B470,AND(B469=0,A470&lt;&gt;A469)),A470,IF(D470="","",A470+MATCH(Common,INDIRECT(ADDRESS(A470+1,5,4,1,sheet_pset)):INDIRECT(ADDRESS(COUNTIF(Pset_1,"&lt;&gt;"),5,4,1,sheet_pset)),0))),"")</f>
        <v/>
      </c>
      <c r="B471" s="141" t="str">
        <f t="shared" ca="1" si="63"/>
        <v/>
      </c>
      <c r="C471" s="152" t="str">
        <f t="shared" ca="1" si="64"/>
        <v/>
      </c>
      <c r="D471" s="153" t="str">
        <f t="shared" ca="1" si="65"/>
        <v/>
      </c>
      <c r="E471" s="149" t="str">
        <f t="shared" ca="1" si="66"/>
        <v/>
      </c>
      <c r="F471" s="142" t="str">
        <f t="shared" ca="1" si="67"/>
        <v/>
      </c>
      <c r="G471" s="196" t="str">
        <f ca="1">IF(A471="","",IF(AND(L471&lt;&gt;"",L471&lt;&gt;0),L471,IF(E471&lt;&gt;"",IF(ISERROR(FIND("Type",F471,1)),I,T),IF(F471="","",IF(sim_data_type=yes,IFERROR(VLOOKUP(F471,F$6:G470,2,FALSE),"Text"),"Text")))))</f>
        <v/>
      </c>
      <c r="H471" s="195" t="str">
        <f t="shared" ca="1" si="68"/>
        <v/>
      </c>
      <c r="I471" s="162" t="str">
        <f t="shared" ca="1" si="71"/>
        <v/>
      </c>
      <c r="J471" s="167"/>
      <c r="K471" s="147"/>
      <c r="L471" s="148"/>
      <c r="M471" s="143"/>
      <c r="N471" s="144"/>
      <c r="O471" s="155" t="str">
        <f t="shared" ca="1" si="69"/>
        <v/>
      </c>
      <c r="P471" s="154" t="str">
        <f t="shared" ca="1" si="70"/>
        <v/>
      </c>
    </row>
    <row r="472" spans="1:16" x14ac:dyDescent="0.25">
      <c r="A472" s="141" t="str">
        <f ca="1">IFERROR(IF(OR(B470=B471,AND(B470=0,A471&lt;&gt;A470)),A471,IF(D471="","",A471+MATCH(Common,INDIRECT(ADDRESS(A471+1,5,4,1,sheet_pset)):INDIRECT(ADDRESS(COUNTIF(Pset_1,"&lt;&gt;"),5,4,1,sheet_pset)),0))),"")</f>
        <v/>
      </c>
      <c r="B472" s="141" t="str">
        <f t="shared" ca="1" si="63"/>
        <v/>
      </c>
      <c r="C472" s="152" t="str">
        <f t="shared" ca="1" si="64"/>
        <v/>
      </c>
      <c r="D472" s="153" t="str">
        <f t="shared" ca="1" si="65"/>
        <v/>
      </c>
      <c r="E472" s="149" t="str">
        <f t="shared" ca="1" si="66"/>
        <v/>
      </c>
      <c r="F472" s="142" t="str">
        <f t="shared" ca="1" si="67"/>
        <v/>
      </c>
      <c r="G472" s="196" t="str">
        <f ca="1">IF(A472="","",IF(AND(L472&lt;&gt;"",L472&lt;&gt;0),L472,IF(E472&lt;&gt;"",IF(ISERROR(FIND("Type",F472,1)),I,T),IF(F472="","",IF(sim_data_type=yes,IFERROR(VLOOKUP(F472,F$6:G471,2,FALSE),"Text"),"Text")))))</f>
        <v/>
      </c>
      <c r="H472" s="195" t="str">
        <f t="shared" ca="1" si="68"/>
        <v/>
      </c>
      <c r="I472" s="162" t="str">
        <f t="shared" ca="1" si="71"/>
        <v/>
      </c>
      <c r="J472" s="167"/>
      <c r="K472" s="147"/>
      <c r="L472" s="148"/>
      <c r="M472" s="143"/>
      <c r="N472" s="144"/>
      <c r="O472" s="155" t="str">
        <f t="shared" ca="1" si="69"/>
        <v/>
      </c>
      <c r="P472" s="154" t="str">
        <f t="shared" ca="1" si="70"/>
        <v/>
      </c>
    </row>
    <row r="473" spans="1:16" x14ac:dyDescent="0.25">
      <c r="A473" s="141" t="str">
        <f ca="1">IFERROR(IF(OR(B471=B472,AND(B471=0,A472&lt;&gt;A471)),A472,IF(D472="","",A472+MATCH(Common,INDIRECT(ADDRESS(A472+1,5,4,1,sheet_pset)):INDIRECT(ADDRESS(COUNTIF(Pset_1,"&lt;&gt;"),5,4,1,sheet_pset)),0))),"")</f>
        <v/>
      </c>
      <c r="B473" s="141" t="str">
        <f t="shared" ca="1" si="63"/>
        <v/>
      </c>
      <c r="C473" s="152" t="str">
        <f t="shared" ca="1" si="64"/>
        <v/>
      </c>
      <c r="D473" s="153" t="str">
        <f t="shared" ca="1" si="65"/>
        <v/>
      </c>
      <c r="E473" s="149" t="str">
        <f t="shared" ca="1" si="66"/>
        <v/>
      </c>
      <c r="F473" s="142" t="str">
        <f t="shared" ca="1" si="67"/>
        <v/>
      </c>
      <c r="G473" s="196" t="str">
        <f ca="1">IF(A473="","",IF(AND(L473&lt;&gt;"",L473&lt;&gt;0),L473,IF(E473&lt;&gt;"",IF(ISERROR(FIND("Type",F473,1)),I,T),IF(F473="","",IF(sim_data_type=yes,IFERROR(VLOOKUP(F473,F$6:G472,2,FALSE),"Text"),"Text")))))</f>
        <v/>
      </c>
      <c r="H473" s="195" t="str">
        <f t="shared" ca="1" si="68"/>
        <v/>
      </c>
      <c r="I473" s="162" t="str">
        <f t="shared" ca="1" si="71"/>
        <v/>
      </c>
      <c r="J473" s="167"/>
      <c r="K473" s="147"/>
      <c r="L473" s="148"/>
      <c r="M473" s="143"/>
      <c r="N473" s="144"/>
      <c r="O473" s="155" t="str">
        <f t="shared" ca="1" si="69"/>
        <v/>
      </c>
      <c r="P473" s="154" t="str">
        <f t="shared" ca="1" si="70"/>
        <v/>
      </c>
    </row>
    <row r="474" spans="1:16" x14ac:dyDescent="0.25">
      <c r="A474" s="141" t="str">
        <f ca="1">IFERROR(IF(OR(B472=B473,AND(B472=0,A473&lt;&gt;A472)),A473,IF(D473="","",A473+MATCH(Common,INDIRECT(ADDRESS(A473+1,5,4,1,sheet_pset)):INDIRECT(ADDRESS(COUNTIF(Pset_1,"&lt;&gt;"),5,4,1,sheet_pset)),0))),"")</f>
        <v/>
      </c>
      <c r="B474" s="141" t="str">
        <f t="shared" ca="1" si="63"/>
        <v/>
      </c>
      <c r="C474" s="152" t="str">
        <f t="shared" ca="1" si="64"/>
        <v/>
      </c>
      <c r="D474" s="153" t="str">
        <f t="shared" ca="1" si="65"/>
        <v/>
      </c>
      <c r="E474" s="149" t="str">
        <f t="shared" ca="1" si="66"/>
        <v/>
      </c>
      <c r="F474" s="142" t="str">
        <f t="shared" ca="1" si="67"/>
        <v/>
      </c>
      <c r="G474" s="196" t="str">
        <f ca="1">IF(A474="","",IF(AND(L474&lt;&gt;"",L474&lt;&gt;0),L474,IF(E474&lt;&gt;"",IF(ISERROR(FIND("Type",F474,1)),I,T),IF(F474="","",IF(sim_data_type=yes,IFERROR(VLOOKUP(F474,F$6:G473,2,FALSE),"Text"),"Text")))))</f>
        <v/>
      </c>
      <c r="H474" s="195" t="str">
        <f t="shared" ca="1" si="68"/>
        <v/>
      </c>
      <c r="I474" s="162" t="str">
        <f t="shared" ca="1" si="71"/>
        <v/>
      </c>
      <c r="J474" s="167"/>
      <c r="K474" s="147"/>
      <c r="L474" s="148"/>
      <c r="M474" s="143"/>
      <c r="N474" s="144"/>
      <c r="O474" s="155" t="str">
        <f t="shared" ca="1" si="69"/>
        <v/>
      </c>
      <c r="P474" s="154" t="str">
        <f t="shared" ca="1" si="70"/>
        <v/>
      </c>
    </row>
    <row r="475" spans="1:16" x14ac:dyDescent="0.25">
      <c r="A475" s="141" t="str">
        <f ca="1">IFERROR(IF(OR(B473=B474,AND(B473=0,A474&lt;&gt;A473)),A474,IF(D474="","",A474+MATCH(Common,INDIRECT(ADDRESS(A474+1,5,4,1,sheet_pset)):INDIRECT(ADDRESS(COUNTIF(Pset_1,"&lt;&gt;"),5,4,1,sheet_pset)),0))),"")</f>
        <v/>
      </c>
      <c r="B475" s="141" t="str">
        <f t="shared" ca="1" si="63"/>
        <v/>
      </c>
      <c r="C475" s="152" t="str">
        <f t="shared" ca="1" si="64"/>
        <v/>
      </c>
      <c r="D475" s="153" t="str">
        <f t="shared" ca="1" si="65"/>
        <v/>
      </c>
      <c r="E475" s="149" t="str">
        <f t="shared" ca="1" si="66"/>
        <v/>
      </c>
      <c r="F475" s="142" t="str">
        <f t="shared" ca="1" si="67"/>
        <v/>
      </c>
      <c r="G475" s="196" t="str">
        <f ca="1">IF(A475="","",IF(AND(L475&lt;&gt;"",L475&lt;&gt;0),L475,IF(E475&lt;&gt;"",IF(ISERROR(FIND("Type",F475,1)),I,T),IF(F475="","",IF(sim_data_type=yes,IFERROR(VLOOKUP(F475,F$6:G474,2,FALSE),"Text"),"Text")))))</f>
        <v/>
      </c>
      <c r="H475" s="195" t="str">
        <f t="shared" ca="1" si="68"/>
        <v/>
      </c>
      <c r="I475" s="162" t="str">
        <f t="shared" ca="1" si="71"/>
        <v/>
      </c>
      <c r="J475" s="167"/>
      <c r="K475" s="147"/>
      <c r="L475" s="148"/>
      <c r="M475" s="143"/>
      <c r="N475" s="144"/>
      <c r="O475" s="155" t="str">
        <f t="shared" ca="1" si="69"/>
        <v/>
      </c>
      <c r="P475" s="154" t="str">
        <f t="shared" ca="1" si="70"/>
        <v/>
      </c>
    </row>
    <row r="476" spans="1:16" x14ac:dyDescent="0.25">
      <c r="A476" s="141" t="str">
        <f ca="1">IFERROR(IF(OR(B474=B475,AND(B474=0,A475&lt;&gt;A474)),A475,IF(D475="","",A475+MATCH(Common,INDIRECT(ADDRESS(A475+1,5,4,1,sheet_pset)):INDIRECT(ADDRESS(COUNTIF(Pset_1,"&lt;&gt;"),5,4,1,sheet_pset)),0))),"")</f>
        <v/>
      </c>
      <c r="B476" s="141" t="str">
        <f t="shared" ca="1" si="63"/>
        <v/>
      </c>
      <c r="C476" s="152" t="str">
        <f t="shared" ca="1" si="64"/>
        <v/>
      </c>
      <c r="D476" s="153" t="str">
        <f t="shared" ca="1" si="65"/>
        <v/>
      </c>
      <c r="E476" s="149" t="str">
        <f t="shared" ca="1" si="66"/>
        <v/>
      </c>
      <c r="F476" s="142" t="str">
        <f t="shared" ca="1" si="67"/>
        <v/>
      </c>
      <c r="G476" s="196" t="str">
        <f ca="1">IF(A476="","",IF(AND(L476&lt;&gt;"",L476&lt;&gt;0),L476,IF(E476&lt;&gt;"",IF(ISERROR(FIND("Type",F476,1)),I,T),IF(F476="","",IF(sim_data_type=yes,IFERROR(VLOOKUP(F476,F$6:G475,2,FALSE),"Text"),"Text")))))</f>
        <v/>
      </c>
      <c r="H476" s="195" t="str">
        <f t="shared" ca="1" si="68"/>
        <v/>
      </c>
      <c r="I476" s="162" t="str">
        <f t="shared" ca="1" si="71"/>
        <v/>
      </c>
      <c r="J476" s="167"/>
      <c r="K476" s="147"/>
      <c r="L476" s="148"/>
      <c r="M476" s="143"/>
      <c r="N476" s="144"/>
      <c r="O476" s="155" t="str">
        <f t="shared" ca="1" si="69"/>
        <v/>
      </c>
      <c r="P476" s="154" t="str">
        <f t="shared" ca="1" si="70"/>
        <v/>
      </c>
    </row>
    <row r="477" spans="1:16" x14ac:dyDescent="0.25">
      <c r="A477" s="141" t="str">
        <f ca="1">IFERROR(IF(OR(B475=B476,AND(B475=0,A476&lt;&gt;A475)),A476,IF(D476="","",A476+MATCH(Common,INDIRECT(ADDRESS(A476+1,5,4,1,sheet_pset)):INDIRECT(ADDRESS(COUNTIF(Pset_1,"&lt;&gt;"),5,4,1,sheet_pset)),0))),"")</f>
        <v/>
      </c>
      <c r="B477" s="141" t="str">
        <f t="shared" ca="1" si="63"/>
        <v/>
      </c>
      <c r="C477" s="152" t="str">
        <f t="shared" ca="1" si="64"/>
        <v/>
      </c>
      <c r="D477" s="153" t="str">
        <f t="shared" ca="1" si="65"/>
        <v/>
      </c>
      <c r="E477" s="149" t="str">
        <f t="shared" ca="1" si="66"/>
        <v/>
      </c>
      <c r="F477" s="142" t="str">
        <f t="shared" ca="1" si="67"/>
        <v/>
      </c>
      <c r="G477" s="196" t="str">
        <f ca="1">IF(A477="","",IF(AND(L477&lt;&gt;"",L477&lt;&gt;0),L477,IF(E477&lt;&gt;"",IF(ISERROR(FIND("Type",F477,1)),I,T),IF(F477="","",IF(sim_data_type=yes,IFERROR(VLOOKUP(F477,F$6:G476,2,FALSE),"Text"),"Text")))))</f>
        <v/>
      </c>
      <c r="H477" s="195" t="str">
        <f t="shared" ca="1" si="68"/>
        <v/>
      </c>
      <c r="I477" s="162" t="str">
        <f t="shared" ca="1" si="71"/>
        <v/>
      </c>
      <c r="J477" s="167"/>
      <c r="K477" s="147"/>
      <c r="L477" s="148"/>
      <c r="M477" s="143"/>
      <c r="N477" s="144"/>
      <c r="O477" s="155" t="str">
        <f t="shared" ca="1" si="69"/>
        <v/>
      </c>
      <c r="P477" s="154" t="str">
        <f t="shared" ca="1" si="70"/>
        <v/>
      </c>
    </row>
    <row r="478" spans="1:16" x14ac:dyDescent="0.25">
      <c r="A478" s="141" t="str">
        <f ca="1">IFERROR(IF(OR(B476=B477,AND(B476=0,A477&lt;&gt;A476)),A477,IF(D477="","",A477+MATCH(Common,INDIRECT(ADDRESS(A477+1,5,4,1,sheet_pset)):INDIRECT(ADDRESS(COUNTIF(Pset_1,"&lt;&gt;"),5,4,1,sheet_pset)),0))),"")</f>
        <v/>
      </c>
      <c r="B478" s="141" t="str">
        <f t="shared" ca="1" si="63"/>
        <v/>
      </c>
      <c r="C478" s="152" t="str">
        <f t="shared" ca="1" si="64"/>
        <v/>
      </c>
      <c r="D478" s="153" t="str">
        <f t="shared" ca="1" si="65"/>
        <v/>
      </c>
      <c r="E478" s="149" t="str">
        <f t="shared" ca="1" si="66"/>
        <v/>
      </c>
      <c r="F478" s="142" t="str">
        <f t="shared" ca="1" si="67"/>
        <v/>
      </c>
      <c r="G478" s="196" t="str">
        <f ca="1">IF(A478="","",IF(AND(L478&lt;&gt;"",L478&lt;&gt;0),L478,IF(E478&lt;&gt;"",IF(ISERROR(FIND("Type",F478,1)),I,T),IF(F478="","",IF(sim_data_type=yes,IFERROR(VLOOKUP(F478,F$6:G477,2,FALSE),"Text"),"Text")))))</f>
        <v/>
      </c>
      <c r="H478" s="195" t="str">
        <f t="shared" ca="1" si="68"/>
        <v/>
      </c>
      <c r="I478" s="162" t="str">
        <f t="shared" ca="1" si="71"/>
        <v/>
      </c>
      <c r="J478" s="167"/>
      <c r="K478" s="147"/>
      <c r="L478" s="148"/>
      <c r="M478" s="143"/>
      <c r="N478" s="144"/>
      <c r="O478" s="155" t="str">
        <f t="shared" ca="1" si="69"/>
        <v/>
      </c>
      <c r="P478" s="154" t="str">
        <f t="shared" ca="1" si="70"/>
        <v/>
      </c>
    </row>
    <row r="479" spans="1:16" x14ac:dyDescent="0.25">
      <c r="A479" s="141" t="str">
        <f ca="1">IFERROR(IF(OR(B477=B478,AND(B477=0,A478&lt;&gt;A477)),A478,IF(D478="","",A478+MATCH(Common,INDIRECT(ADDRESS(A478+1,5,4,1,sheet_pset)):INDIRECT(ADDRESS(COUNTIF(Pset_1,"&lt;&gt;"),5,4,1,sheet_pset)),0))),"")</f>
        <v/>
      </c>
      <c r="B479" s="141" t="str">
        <f t="shared" ca="1" si="63"/>
        <v/>
      </c>
      <c r="C479" s="152" t="str">
        <f t="shared" ca="1" si="64"/>
        <v/>
      </c>
      <c r="D479" s="153" t="str">
        <f t="shared" ca="1" si="65"/>
        <v/>
      </c>
      <c r="E479" s="149" t="str">
        <f t="shared" ca="1" si="66"/>
        <v/>
      </c>
      <c r="F479" s="142" t="str">
        <f t="shared" ca="1" si="67"/>
        <v/>
      </c>
      <c r="G479" s="196" t="str">
        <f ca="1">IF(A479="","",IF(AND(L479&lt;&gt;"",L479&lt;&gt;0),L479,IF(E479&lt;&gt;"",IF(ISERROR(FIND("Type",F479,1)),I,T),IF(F479="","",IF(sim_data_type=yes,IFERROR(VLOOKUP(F479,F$6:G478,2,FALSE),"Text"),"Text")))))</f>
        <v/>
      </c>
      <c r="H479" s="195" t="str">
        <f t="shared" ca="1" si="68"/>
        <v/>
      </c>
      <c r="I479" s="162" t="str">
        <f t="shared" ca="1" si="71"/>
        <v/>
      </c>
      <c r="J479" s="167"/>
      <c r="K479" s="147"/>
      <c r="L479" s="148"/>
      <c r="M479" s="143"/>
      <c r="N479" s="144"/>
      <c r="O479" s="155" t="str">
        <f t="shared" ca="1" si="69"/>
        <v/>
      </c>
      <c r="P479" s="154" t="str">
        <f t="shared" ca="1" si="70"/>
        <v/>
      </c>
    </row>
    <row r="480" spans="1:16" x14ac:dyDescent="0.25">
      <c r="A480" s="141" t="str">
        <f ca="1">IFERROR(IF(OR(B478=B479,AND(B478=0,A479&lt;&gt;A478)),A479,IF(D479="","",A479+MATCH(Common,INDIRECT(ADDRESS(A479+1,5,4,1,sheet_pset)):INDIRECT(ADDRESS(COUNTIF(Pset_1,"&lt;&gt;"),5,4,1,sheet_pset)),0))),"")</f>
        <v/>
      </c>
      <c r="B480" s="141" t="str">
        <f t="shared" ca="1" si="63"/>
        <v/>
      </c>
      <c r="C480" s="152" t="str">
        <f t="shared" ca="1" si="64"/>
        <v/>
      </c>
      <c r="D480" s="153" t="str">
        <f t="shared" ca="1" si="65"/>
        <v/>
      </c>
      <c r="E480" s="149" t="str">
        <f t="shared" ca="1" si="66"/>
        <v/>
      </c>
      <c r="F480" s="142" t="str">
        <f t="shared" ca="1" si="67"/>
        <v/>
      </c>
      <c r="G480" s="196" t="str">
        <f ca="1">IF(A480="","",IF(AND(L480&lt;&gt;"",L480&lt;&gt;0),L480,IF(E480&lt;&gt;"",IF(ISERROR(FIND("Type",F480,1)),I,T),IF(F480="","",IF(sim_data_type=yes,IFERROR(VLOOKUP(F480,F$6:G479,2,FALSE),"Text"),"Text")))))</f>
        <v/>
      </c>
      <c r="H480" s="195" t="str">
        <f t="shared" ca="1" si="68"/>
        <v/>
      </c>
      <c r="I480" s="162" t="str">
        <f t="shared" ca="1" si="71"/>
        <v/>
      </c>
      <c r="J480" s="167"/>
      <c r="K480" s="147"/>
      <c r="L480" s="148"/>
      <c r="M480" s="143"/>
      <c r="N480" s="144"/>
      <c r="O480" s="155" t="str">
        <f t="shared" ca="1" si="69"/>
        <v/>
      </c>
      <c r="P480" s="154" t="str">
        <f t="shared" ca="1" si="70"/>
        <v/>
      </c>
    </row>
    <row r="481" spans="1:16" x14ac:dyDescent="0.25">
      <c r="A481" s="141" t="str">
        <f ca="1">IFERROR(IF(OR(B479=B480,AND(B479=0,A480&lt;&gt;A479)),A480,IF(D480="","",A480+MATCH(Common,INDIRECT(ADDRESS(A480+1,5,4,1,sheet_pset)):INDIRECT(ADDRESS(COUNTIF(Pset_1,"&lt;&gt;"),5,4,1,sheet_pset)),0))),"")</f>
        <v/>
      </c>
      <c r="B481" s="141" t="str">
        <f t="shared" ca="1" si="63"/>
        <v/>
      </c>
      <c r="C481" s="152" t="str">
        <f t="shared" ca="1" si="64"/>
        <v/>
      </c>
      <c r="D481" s="153" t="str">
        <f t="shared" ca="1" si="65"/>
        <v/>
      </c>
      <c r="E481" s="149" t="str">
        <f t="shared" ca="1" si="66"/>
        <v/>
      </c>
      <c r="F481" s="142" t="str">
        <f t="shared" ca="1" si="67"/>
        <v/>
      </c>
      <c r="G481" s="196" t="str">
        <f ca="1">IF(A481="","",IF(AND(L481&lt;&gt;"",L481&lt;&gt;0),L481,IF(E481&lt;&gt;"",IF(ISERROR(FIND("Type",F481,1)),I,T),IF(F481="","",IF(sim_data_type=yes,IFERROR(VLOOKUP(F481,F$6:G480,2,FALSE),"Text"),"Text")))))</f>
        <v/>
      </c>
      <c r="H481" s="195" t="str">
        <f t="shared" ca="1" si="68"/>
        <v/>
      </c>
      <c r="I481" s="162" t="str">
        <f t="shared" ca="1" si="71"/>
        <v/>
      </c>
      <c r="J481" s="167"/>
      <c r="K481" s="147"/>
      <c r="L481" s="148"/>
      <c r="M481" s="143"/>
      <c r="N481" s="144"/>
      <c r="O481" s="155" t="str">
        <f t="shared" ca="1" si="69"/>
        <v/>
      </c>
      <c r="P481" s="154" t="str">
        <f t="shared" ca="1" si="70"/>
        <v/>
      </c>
    </row>
    <row r="482" spans="1:16" x14ac:dyDescent="0.25">
      <c r="A482" s="141" t="str">
        <f ca="1">IFERROR(IF(OR(B480=B481,AND(B480=0,A481&lt;&gt;A480)),A481,IF(D481="","",A481+MATCH(Common,INDIRECT(ADDRESS(A481+1,5,4,1,sheet_pset)):INDIRECT(ADDRESS(COUNTIF(Pset_1,"&lt;&gt;"),5,4,1,sheet_pset)),0))),"")</f>
        <v/>
      </c>
      <c r="B482" s="141" t="str">
        <f t="shared" ca="1" si="63"/>
        <v/>
      </c>
      <c r="C482" s="152" t="str">
        <f t="shared" ca="1" si="64"/>
        <v/>
      </c>
      <c r="D482" s="153" t="str">
        <f t="shared" ca="1" si="65"/>
        <v/>
      </c>
      <c r="E482" s="149" t="str">
        <f t="shared" ca="1" si="66"/>
        <v/>
      </c>
      <c r="F482" s="142" t="str">
        <f t="shared" ca="1" si="67"/>
        <v/>
      </c>
      <c r="G482" s="196" t="str">
        <f ca="1">IF(A482="","",IF(AND(L482&lt;&gt;"",L482&lt;&gt;0),L482,IF(E482&lt;&gt;"",IF(ISERROR(FIND("Type",F482,1)),I,T),IF(F482="","",IF(sim_data_type=yes,IFERROR(VLOOKUP(F482,F$6:G481,2,FALSE),"Text"),"Text")))))</f>
        <v/>
      </c>
      <c r="H482" s="195" t="str">
        <f t="shared" ca="1" si="68"/>
        <v/>
      </c>
      <c r="I482" s="162" t="str">
        <f t="shared" ca="1" si="71"/>
        <v/>
      </c>
      <c r="J482" s="167"/>
      <c r="K482" s="147"/>
      <c r="L482" s="148"/>
      <c r="M482" s="143"/>
      <c r="N482" s="144"/>
      <c r="O482" s="155" t="str">
        <f t="shared" ca="1" si="69"/>
        <v/>
      </c>
      <c r="P482" s="154" t="str">
        <f t="shared" ca="1" si="70"/>
        <v/>
      </c>
    </row>
    <row r="483" spans="1:16" x14ac:dyDescent="0.25">
      <c r="A483" s="141" t="str">
        <f ca="1">IFERROR(IF(OR(B481=B482,AND(B481=0,A482&lt;&gt;A481)),A482,IF(D482="","",A482+MATCH(Common,INDIRECT(ADDRESS(A482+1,5,4,1,sheet_pset)):INDIRECT(ADDRESS(COUNTIF(Pset_1,"&lt;&gt;"),5,4,1,sheet_pset)),0))),"")</f>
        <v/>
      </c>
      <c r="B483" s="141" t="str">
        <f t="shared" ca="1" si="63"/>
        <v/>
      </c>
      <c r="C483" s="152" t="str">
        <f t="shared" ca="1" si="64"/>
        <v/>
      </c>
      <c r="D483" s="153" t="str">
        <f t="shared" ca="1" si="65"/>
        <v/>
      </c>
      <c r="E483" s="149" t="str">
        <f t="shared" ca="1" si="66"/>
        <v/>
      </c>
      <c r="F483" s="142" t="str">
        <f t="shared" ca="1" si="67"/>
        <v/>
      </c>
      <c r="G483" s="196" t="str">
        <f ca="1">IF(A483="","",IF(AND(L483&lt;&gt;"",L483&lt;&gt;0),L483,IF(E483&lt;&gt;"",IF(ISERROR(FIND("Type",F483,1)),I,T),IF(F483="","",IF(sim_data_type=yes,IFERROR(VLOOKUP(F483,F$6:G482,2,FALSE),"Text"),"Text")))))</f>
        <v/>
      </c>
      <c r="H483" s="195" t="str">
        <f t="shared" ca="1" si="68"/>
        <v/>
      </c>
      <c r="I483" s="162" t="str">
        <f t="shared" ca="1" si="71"/>
        <v/>
      </c>
      <c r="J483" s="167"/>
      <c r="K483" s="147"/>
      <c r="L483" s="148"/>
      <c r="M483" s="143"/>
      <c r="N483" s="144"/>
      <c r="O483" s="155" t="str">
        <f t="shared" ca="1" si="69"/>
        <v/>
      </c>
      <c r="P483" s="154" t="str">
        <f t="shared" ca="1" si="70"/>
        <v/>
      </c>
    </row>
    <row r="484" spans="1:16" x14ac:dyDescent="0.25">
      <c r="A484" s="141" t="str">
        <f ca="1">IFERROR(IF(OR(B482=B483,AND(B482=0,A483&lt;&gt;A482)),A483,IF(D483="","",A483+MATCH(Common,INDIRECT(ADDRESS(A483+1,5,4,1,sheet_pset)):INDIRECT(ADDRESS(COUNTIF(Pset_1,"&lt;&gt;"),5,4,1,sheet_pset)),0))),"")</f>
        <v/>
      </c>
      <c r="B484" s="141" t="str">
        <f t="shared" ca="1" si="63"/>
        <v/>
      </c>
      <c r="C484" s="152" t="str">
        <f t="shared" ca="1" si="64"/>
        <v/>
      </c>
      <c r="D484" s="153" t="str">
        <f t="shared" ca="1" si="65"/>
        <v/>
      </c>
      <c r="E484" s="149" t="str">
        <f t="shared" ca="1" si="66"/>
        <v/>
      </c>
      <c r="F484" s="142" t="str">
        <f t="shared" ca="1" si="67"/>
        <v/>
      </c>
      <c r="G484" s="196" t="str">
        <f ca="1">IF(A484="","",IF(AND(L484&lt;&gt;"",L484&lt;&gt;0),L484,IF(E484&lt;&gt;"",IF(ISERROR(FIND("Type",F484,1)),I,T),IF(F484="","",IF(sim_data_type=yes,IFERROR(VLOOKUP(F484,F$6:G483,2,FALSE),"Text"),"Text")))))</f>
        <v/>
      </c>
      <c r="H484" s="195" t="str">
        <f t="shared" ca="1" si="68"/>
        <v/>
      </c>
      <c r="I484" s="162" t="str">
        <f t="shared" ca="1" si="71"/>
        <v/>
      </c>
      <c r="J484" s="167"/>
      <c r="K484" s="147"/>
      <c r="L484" s="148"/>
      <c r="M484" s="143"/>
      <c r="N484" s="144"/>
      <c r="O484" s="155" t="str">
        <f t="shared" ca="1" si="69"/>
        <v/>
      </c>
      <c r="P484" s="154" t="str">
        <f t="shared" ca="1" si="70"/>
        <v/>
      </c>
    </row>
    <row r="485" spans="1:16" x14ac:dyDescent="0.25">
      <c r="A485" s="141" t="str">
        <f ca="1">IFERROR(IF(OR(B483=B484,AND(B483=0,A484&lt;&gt;A483)),A484,IF(D484="","",A484+MATCH(Common,INDIRECT(ADDRESS(A484+1,5,4,1,sheet_pset)):INDIRECT(ADDRESS(COUNTIF(Pset_1,"&lt;&gt;"),5,4,1,sheet_pset)),0))),"")</f>
        <v/>
      </c>
      <c r="B485" s="141" t="str">
        <f t="shared" ca="1" si="63"/>
        <v/>
      </c>
      <c r="C485" s="152" t="str">
        <f t="shared" ca="1" si="64"/>
        <v/>
      </c>
      <c r="D485" s="153" t="str">
        <f t="shared" ca="1" si="65"/>
        <v/>
      </c>
      <c r="E485" s="149" t="str">
        <f t="shared" ca="1" si="66"/>
        <v/>
      </c>
      <c r="F485" s="142" t="str">
        <f t="shared" ca="1" si="67"/>
        <v/>
      </c>
      <c r="G485" s="196" t="str">
        <f ca="1">IF(A485="","",IF(AND(L485&lt;&gt;"",L485&lt;&gt;0),L485,IF(E485&lt;&gt;"",IF(ISERROR(FIND("Type",F485,1)),I,T),IF(F485="","",IF(sim_data_type=yes,IFERROR(VLOOKUP(F485,F$6:G484,2,FALSE),"Text"),"Text")))))</f>
        <v/>
      </c>
      <c r="H485" s="195" t="str">
        <f t="shared" ca="1" si="68"/>
        <v/>
      </c>
      <c r="I485" s="162" t="str">
        <f t="shared" ca="1" si="71"/>
        <v/>
      </c>
      <c r="J485" s="167"/>
      <c r="K485" s="147"/>
      <c r="L485" s="148"/>
      <c r="M485" s="143"/>
      <c r="N485" s="144"/>
      <c r="O485" s="155" t="str">
        <f t="shared" ca="1" si="69"/>
        <v/>
      </c>
      <c r="P485" s="154" t="str">
        <f t="shared" ca="1" si="70"/>
        <v/>
      </c>
    </row>
    <row r="486" spans="1:16" x14ac:dyDescent="0.25">
      <c r="A486" s="141" t="str">
        <f ca="1">IFERROR(IF(OR(B484=B485,AND(B484=0,A485&lt;&gt;A484)),A485,IF(D485="","",A485+MATCH(Common,INDIRECT(ADDRESS(A485+1,5,4,1,sheet_pset)):INDIRECT(ADDRESS(COUNTIF(Pset_1,"&lt;&gt;"),5,4,1,sheet_pset)),0))),"")</f>
        <v/>
      </c>
      <c r="B486" s="141" t="str">
        <f t="shared" ca="1" si="63"/>
        <v/>
      </c>
      <c r="C486" s="152" t="str">
        <f t="shared" ca="1" si="64"/>
        <v/>
      </c>
      <c r="D486" s="153" t="str">
        <f t="shared" ca="1" si="65"/>
        <v/>
      </c>
      <c r="E486" s="149" t="str">
        <f t="shared" ca="1" si="66"/>
        <v/>
      </c>
      <c r="F486" s="142" t="str">
        <f t="shared" ca="1" si="67"/>
        <v/>
      </c>
      <c r="G486" s="196" t="str">
        <f ca="1">IF(A486="","",IF(AND(L486&lt;&gt;"",L486&lt;&gt;0),L486,IF(E486&lt;&gt;"",IF(ISERROR(FIND("Type",F486,1)),I,T),IF(F486="","",IF(sim_data_type=yes,IFERROR(VLOOKUP(F486,F$6:G485,2,FALSE),"Text"),"Text")))))</f>
        <v/>
      </c>
      <c r="H486" s="195" t="str">
        <f t="shared" ca="1" si="68"/>
        <v/>
      </c>
      <c r="I486" s="162" t="str">
        <f t="shared" ca="1" si="71"/>
        <v/>
      </c>
      <c r="J486" s="167"/>
      <c r="K486" s="147"/>
      <c r="L486" s="148"/>
      <c r="M486" s="143"/>
      <c r="N486" s="144"/>
      <c r="O486" s="155" t="str">
        <f t="shared" ca="1" si="69"/>
        <v/>
      </c>
      <c r="P486" s="154" t="str">
        <f t="shared" ca="1" si="70"/>
        <v/>
      </c>
    </row>
    <row r="487" spans="1:16" x14ac:dyDescent="0.25">
      <c r="A487" s="141" t="str">
        <f ca="1">IFERROR(IF(OR(B485=B486,AND(B485=0,A486&lt;&gt;A485)),A486,IF(D486="","",A486+MATCH(Common,INDIRECT(ADDRESS(A486+1,5,4,1,sheet_pset)):INDIRECT(ADDRESS(COUNTIF(Pset_1,"&lt;&gt;"),5,4,1,sheet_pset)),0))),"")</f>
        <v/>
      </c>
      <c r="B487" s="141" t="str">
        <f t="shared" ca="1" si="63"/>
        <v/>
      </c>
      <c r="C487" s="152" t="str">
        <f t="shared" ca="1" si="64"/>
        <v/>
      </c>
      <c r="D487" s="153" t="str">
        <f t="shared" ca="1" si="65"/>
        <v/>
      </c>
      <c r="E487" s="149" t="str">
        <f t="shared" ca="1" si="66"/>
        <v/>
      </c>
      <c r="F487" s="142" t="str">
        <f t="shared" ca="1" si="67"/>
        <v/>
      </c>
      <c r="G487" s="196" t="str">
        <f ca="1">IF(A487="","",IF(AND(L487&lt;&gt;"",L487&lt;&gt;0),L487,IF(E487&lt;&gt;"",IF(ISERROR(FIND("Type",F487,1)),I,T),IF(F487="","",IF(sim_data_type=yes,IFERROR(VLOOKUP(F487,F$6:G486,2,FALSE),"Text"),"Text")))))</f>
        <v/>
      </c>
      <c r="H487" s="195" t="str">
        <f t="shared" ca="1" si="68"/>
        <v/>
      </c>
      <c r="I487" s="162" t="str">
        <f t="shared" ca="1" si="71"/>
        <v/>
      </c>
      <c r="J487" s="167"/>
      <c r="K487" s="147"/>
      <c r="L487" s="148"/>
      <c r="M487" s="143"/>
      <c r="N487" s="144"/>
      <c r="O487" s="155" t="str">
        <f t="shared" ca="1" si="69"/>
        <v/>
      </c>
      <c r="P487" s="154" t="str">
        <f t="shared" ca="1" si="70"/>
        <v/>
      </c>
    </row>
    <row r="488" spans="1:16" x14ac:dyDescent="0.25">
      <c r="A488" s="141" t="str">
        <f ca="1">IFERROR(IF(OR(B486=B487,AND(B486=0,A487&lt;&gt;A486)),A487,IF(D487="","",A487+MATCH(Common,INDIRECT(ADDRESS(A487+1,5,4,1,sheet_pset)):INDIRECT(ADDRESS(COUNTIF(Pset_1,"&lt;&gt;"),5,4,1,sheet_pset)),0))),"")</f>
        <v/>
      </c>
      <c r="B488" s="141" t="str">
        <f t="shared" ca="1" si="63"/>
        <v/>
      </c>
      <c r="C488" s="152" t="str">
        <f t="shared" ca="1" si="64"/>
        <v/>
      </c>
      <c r="D488" s="153" t="str">
        <f t="shared" ca="1" si="65"/>
        <v/>
      </c>
      <c r="E488" s="149" t="str">
        <f t="shared" ca="1" si="66"/>
        <v/>
      </c>
      <c r="F488" s="142" t="str">
        <f t="shared" ca="1" si="67"/>
        <v/>
      </c>
      <c r="G488" s="196" t="str">
        <f ca="1">IF(A488="","",IF(AND(L488&lt;&gt;"",L488&lt;&gt;0),L488,IF(E488&lt;&gt;"",IF(ISERROR(FIND("Type",F488,1)),I,T),IF(F488="","",IF(sim_data_type=yes,IFERROR(VLOOKUP(F488,F$6:G487,2,FALSE),"Text"),"Text")))))</f>
        <v/>
      </c>
      <c r="H488" s="195" t="str">
        <f t="shared" ca="1" si="68"/>
        <v/>
      </c>
      <c r="I488" s="162" t="str">
        <f t="shared" ca="1" si="71"/>
        <v/>
      </c>
      <c r="J488" s="167"/>
      <c r="K488" s="147"/>
      <c r="L488" s="148"/>
      <c r="M488" s="143"/>
      <c r="N488" s="144"/>
      <c r="O488" s="155" t="str">
        <f t="shared" ca="1" si="69"/>
        <v/>
      </c>
      <c r="P488" s="154" t="str">
        <f t="shared" ca="1" si="70"/>
        <v/>
      </c>
    </row>
    <row r="489" spans="1:16" x14ac:dyDescent="0.25">
      <c r="A489" s="141" t="str">
        <f ca="1">IFERROR(IF(OR(B487=B488,AND(B487=0,A488&lt;&gt;A487)),A488,IF(D488="","",A488+MATCH(Common,INDIRECT(ADDRESS(A488+1,5,4,1,sheet_pset)):INDIRECT(ADDRESS(COUNTIF(Pset_1,"&lt;&gt;"),5,4,1,sheet_pset)),0))),"")</f>
        <v/>
      </c>
      <c r="B489" s="141" t="str">
        <f t="shared" ca="1" si="63"/>
        <v/>
      </c>
      <c r="C489" s="152" t="str">
        <f t="shared" ca="1" si="64"/>
        <v/>
      </c>
      <c r="D489" s="153" t="str">
        <f t="shared" ca="1" si="65"/>
        <v/>
      </c>
      <c r="E489" s="149" t="str">
        <f t="shared" ca="1" si="66"/>
        <v/>
      </c>
      <c r="F489" s="142" t="str">
        <f t="shared" ca="1" si="67"/>
        <v/>
      </c>
      <c r="G489" s="196" t="str">
        <f ca="1">IF(A489="","",IF(AND(L489&lt;&gt;"",L489&lt;&gt;0),L489,IF(E489&lt;&gt;"",IF(ISERROR(FIND("Type",F489,1)),I,T),IF(F489="","",IF(sim_data_type=yes,IFERROR(VLOOKUP(F489,F$6:G488,2,FALSE),"Text"),"Text")))))</f>
        <v/>
      </c>
      <c r="H489" s="195" t="str">
        <f t="shared" ca="1" si="68"/>
        <v/>
      </c>
      <c r="I489" s="162" t="str">
        <f t="shared" ca="1" si="71"/>
        <v/>
      </c>
      <c r="J489" s="167"/>
      <c r="K489" s="147"/>
      <c r="L489" s="148"/>
      <c r="M489" s="143"/>
      <c r="N489" s="144"/>
      <c r="O489" s="155" t="str">
        <f t="shared" ca="1" si="69"/>
        <v/>
      </c>
      <c r="P489" s="154" t="str">
        <f t="shared" ca="1" si="70"/>
        <v/>
      </c>
    </row>
    <row r="490" spans="1:16" x14ac:dyDescent="0.25">
      <c r="A490" s="141" t="str">
        <f ca="1">IFERROR(IF(OR(B488=B489,AND(B488=0,A489&lt;&gt;A488)),A489,IF(D489="","",A489+MATCH(Common,INDIRECT(ADDRESS(A489+1,5,4,1,sheet_pset)):INDIRECT(ADDRESS(COUNTIF(Pset_1,"&lt;&gt;"),5,4,1,sheet_pset)),0))),"")</f>
        <v/>
      </c>
      <c r="B490" s="141" t="str">
        <f t="shared" ca="1" si="63"/>
        <v/>
      </c>
      <c r="C490" s="152" t="str">
        <f t="shared" ca="1" si="64"/>
        <v/>
      </c>
      <c r="D490" s="153" t="str">
        <f t="shared" ca="1" si="65"/>
        <v/>
      </c>
      <c r="E490" s="149" t="str">
        <f t="shared" ca="1" si="66"/>
        <v/>
      </c>
      <c r="F490" s="142" t="str">
        <f t="shared" ca="1" si="67"/>
        <v/>
      </c>
      <c r="G490" s="196" t="str">
        <f ca="1">IF(A490="","",IF(AND(L490&lt;&gt;"",L490&lt;&gt;0),L490,IF(E490&lt;&gt;"",IF(ISERROR(FIND("Type",F490,1)),I,T),IF(F490="","",IF(sim_data_type=yes,IFERROR(VLOOKUP(F490,F$6:G489,2,FALSE),"Text"),"Text")))))</f>
        <v/>
      </c>
      <c r="H490" s="195" t="str">
        <f t="shared" ca="1" si="68"/>
        <v/>
      </c>
      <c r="I490" s="162" t="str">
        <f t="shared" ca="1" si="71"/>
        <v/>
      </c>
      <c r="J490" s="167"/>
      <c r="K490" s="147"/>
      <c r="L490" s="148"/>
      <c r="M490" s="143"/>
      <c r="N490" s="144"/>
      <c r="O490" s="155" t="str">
        <f t="shared" ca="1" si="69"/>
        <v/>
      </c>
      <c r="P490" s="154" t="str">
        <f t="shared" ca="1" si="70"/>
        <v/>
      </c>
    </row>
    <row r="491" spans="1:16" x14ac:dyDescent="0.25">
      <c r="A491" s="141" t="str">
        <f ca="1">IFERROR(IF(OR(B489=B490,AND(B489=0,A490&lt;&gt;A489)),A490,IF(D490="","",A490+MATCH(Common,INDIRECT(ADDRESS(A490+1,5,4,1,sheet_pset)):INDIRECT(ADDRESS(COUNTIF(Pset_1,"&lt;&gt;"),5,4,1,sheet_pset)),0))),"")</f>
        <v/>
      </c>
      <c r="B491" s="141" t="str">
        <f t="shared" ca="1" si="63"/>
        <v/>
      </c>
      <c r="C491" s="152" t="str">
        <f t="shared" ca="1" si="64"/>
        <v/>
      </c>
      <c r="D491" s="153" t="str">
        <f t="shared" ca="1" si="65"/>
        <v/>
      </c>
      <c r="E491" s="149" t="str">
        <f t="shared" ca="1" si="66"/>
        <v/>
      </c>
      <c r="F491" s="142" t="str">
        <f t="shared" ca="1" si="67"/>
        <v/>
      </c>
      <c r="G491" s="196" t="str">
        <f ca="1">IF(A491="","",IF(AND(L491&lt;&gt;"",L491&lt;&gt;0),L491,IF(E491&lt;&gt;"",IF(ISERROR(FIND("Type",F491,1)),I,T),IF(F491="","",IF(sim_data_type=yes,IFERROR(VLOOKUP(F491,F$6:G490,2,FALSE),"Text"),"Text")))))</f>
        <v/>
      </c>
      <c r="H491" s="195" t="str">
        <f t="shared" ca="1" si="68"/>
        <v/>
      </c>
      <c r="I491" s="162" t="str">
        <f t="shared" ca="1" si="71"/>
        <v/>
      </c>
      <c r="J491" s="167"/>
      <c r="K491" s="147"/>
      <c r="L491" s="148"/>
      <c r="M491" s="143"/>
      <c r="N491" s="144"/>
      <c r="O491" s="155" t="str">
        <f t="shared" ca="1" si="69"/>
        <v/>
      </c>
      <c r="P491" s="154" t="str">
        <f t="shared" ca="1" si="70"/>
        <v/>
      </c>
    </row>
    <row r="492" spans="1:16" x14ac:dyDescent="0.25">
      <c r="A492" s="141" t="str">
        <f ca="1">IFERROR(IF(OR(B490=B491,AND(B490=0,A491&lt;&gt;A490)),A491,IF(D491="","",A491+MATCH(Common,INDIRECT(ADDRESS(A491+1,5,4,1,sheet_pset)):INDIRECT(ADDRESS(COUNTIF(Pset_1,"&lt;&gt;"),5,4,1,sheet_pset)),0))),"")</f>
        <v/>
      </c>
      <c r="B492" s="141" t="str">
        <f t="shared" ca="1" si="63"/>
        <v/>
      </c>
      <c r="C492" s="152" t="str">
        <f t="shared" ca="1" si="64"/>
        <v/>
      </c>
      <c r="D492" s="153" t="str">
        <f t="shared" ca="1" si="65"/>
        <v/>
      </c>
      <c r="E492" s="149" t="str">
        <f t="shared" ca="1" si="66"/>
        <v/>
      </c>
      <c r="F492" s="142" t="str">
        <f t="shared" ca="1" si="67"/>
        <v/>
      </c>
      <c r="G492" s="196" t="str">
        <f ca="1">IF(A492="","",IF(AND(L492&lt;&gt;"",L492&lt;&gt;0),L492,IF(E492&lt;&gt;"",IF(ISERROR(FIND("Type",F492,1)),I,T),IF(F492="","",IF(sim_data_type=yes,IFERROR(VLOOKUP(F492,F$6:G491,2,FALSE),"Text"),"Text")))))</f>
        <v/>
      </c>
      <c r="H492" s="195" t="str">
        <f t="shared" ca="1" si="68"/>
        <v/>
      </c>
      <c r="I492" s="162" t="str">
        <f t="shared" ca="1" si="71"/>
        <v/>
      </c>
      <c r="J492" s="167"/>
      <c r="K492" s="147"/>
      <c r="L492" s="148"/>
      <c r="M492" s="143"/>
      <c r="N492" s="144"/>
      <c r="O492" s="155" t="str">
        <f t="shared" ca="1" si="69"/>
        <v/>
      </c>
      <c r="P492" s="154" t="str">
        <f t="shared" ca="1" si="70"/>
        <v/>
      </c>
    </row>
    <row r="493" spans="1:16" x14ac:dyDescent="0.25">
      <c r="A493" s="141" t="str">
        <f ca="1">IFERROR(IF(OR(B491=B492,AND(B491=0,A492&lt;&gt;A491)),A492,IF(D492="","",A492+MATCH(Common,INDIRECT(ADDRESS(A492+1,5,4,1,sheet_pset)):INDIRECT(ADDRESS(COUNTIF(Pset_1,"&lt;&gt;"),5,4,1,sheet_pset)),0))),"")</f>
        <v/>
      </c>
      <c r="B493" s="141" t="str">
        <f t="shared" ca="1" si="63"/>
        <v/>
      </c>
      <c r="C493" s="152" t="str">
        <f t="shared" ca="1" si="64"/>
        <v/>
      </c>
      <c r="D493" s="153" t="str">
        <f t="shared" ca="1" si="65"/>
        <v/>
      </c>
      <c r="E493" s="149" t="str">
        <f t="shared" ca="1" si="66"/>
        <v/>
      </c>
      <c r="F493" s="142" t="str">
        <f t="shared" ca="1" si="67"/>
        <v/>
      </c>
      <c r="G493" s="196" t="str">
        <f ca="1">IF(A493="","",IF(AND(L493&lt;&gt;"",L493&lt;&gt;0),L493,IF(E493&lt;&gt;"",IF(ISERROR(FIND("Type",F493,1)),I,T),IF(F493="","",IF(sim_data_type=yes,IFERROR(VLOOKUP(F493,F$6:G492,2,FALSE),"Text"),"Text")))))</f>
        <v/>
      </c>
      <c r="H493" s="195" t="str">
        <f t="shared" ca="1" si="68"/>
        <v/>
      </c>
      <c r="I493" s="162" t="str">
        <f t="shared" ca="1" si="71"/>
        <v/>
      </c>
      <c r="J493" s="167"/>
      <c r="K493" s="147"/>
      <c r="L493" s="148"/>
      <c r="M493" s="143"/>
      <c r="N493" s="144"/>
      <c r="O493" s="155" t="str">
        <f t="shared" ca="1" si="69"/>
        <v/>
      </c>
      <c r="P493" s="154" t="str">
        <f t="shared" ca="1" si="70"/>
        <v/>
      </c>
    </row>
    <row r="494" spans="1:16" x14ac:dyDescent="0.25">
      <c r="A494" s="141" t="str">
        <f ca="1">IFERROR(IF(OR(B492=B493,AND(B492=0,A493&lt;&gt;A492)),A493,IF(D493="","",A493+MATCH(Common,INDIRECT(ADDRESS(A493+1,5,4,1,sheet_pset)):INDIRECT(ADDRESS(COUNTIF(Pset_1,"&lt;&gt;"),5,4,1,sheet_pset)),0))),"")</f>
        <v/>
      </c>
      <c r="B494" s="141" t="str">
        <f t="shared" ca="1" si="63"/>
        <v/>
      </c>
      <c r="C494" s="152" t="str">
        <f t="shared" ca="1" si="64"/>
        <v/>
      </c>
      <c r="D494" s="153" t="str">
        <f t="shared" ca="1" si="65"/>
        <v/>
      </c>
      <c r="E494" s="149" t="str">
        <f t="shared" ca="1" si="66"/>
        <v/>
      </c>
      <c r="F494" s="142" t="str">
        <f t="shared" ca="1" si="67"/>
        <v/>
      </c>
      <c r="G494" s="196" t="str">
        <f ca="1">IF(A494="","",IF(AND(L494&lt;&gt;"",L494&lt;&gt;0),L494,IF(E494&lt;&gt;"",IF(ISERROR(FIND("Type",F494,1)),I,T),IF(F494="","",IF(sim_data_type=yes,IFERROR(VLOOKUP(F494,F$6:G493,2,FALSE),"Text"),"Text")))))</f>
        <v/>
      </c>
      <c r="H494" s="195" t="str">
        <f t="shared" ca="1" si="68"/>
        <v/>
      </c>
      <c r="I494" s="162" t="str">
        <f t="shared" ca="1" si="71"/>
        <v/>
      </c>
      <c r="J494" s="167"/>
      <c r="K494" s="147"/>
      <c r="L494" s="148"/>
      <c r="M494" s="143"/>
      <c r="N494" s="144"/>
      <c r="O494" s="155" t="str">
        <f t="shared" ca="1" si="69"/>
        <v/>
      </c>
      <c r="P494" s="154" t="str">
        <f t="shared" ca="1" si="70"/>
        <v/>
      </c>
    </row>
    <row r="495" spans="1:16" x14ac:dyDescent="0.25">
      <c r="A495" s="141" t="str">
        <f ca="1">IFERROR(IF(OR(B493=B494,AND(B493=0,A494&lt;&gt;A493)),A494,IF(D494="","",A494+MATCH(Common,INDIRECT(ADDRESS(A494+1,5,4,1,sheet_pset)):INDIRECT(ADDRESS(COUNTIF(Pset_1,"&lt;&gt;"),5,4,1,sheet_pset)),0))),"")</f>
        <v/>
      </c>
      <c r="B495" s="141" t="str">
        <f t="shared" ca="1" si="63"/>
        <v/>
      </c>
      <c r="C495" s="152" t="str">
        <f t="shared" ca="1" si="64"/>
        <v/>
      </c>
      <c r="D495" s="153" t="str">
        <f t="shared" ca="1" si="65"/>
        <v/>
      </c>
      <c r="E495" s="149" t="str">
        <f t="shared" ca="1" si="66"/>
        <v/>
      </c>
      <c r="F495" s="142" t="str">
        <f t="shared" ca="1" si="67"/>
        <v/>
      </c>
      <c r="G495" s="196" t="str">
        <f ca="1">IF(A495="","",IF(AND(L495&lt;&gt;"",L495&lt;&gt;0),L495,IF(E495&lt;&gt;"",IF(ISERROR(FIND("Type",F495,1)),I,T),IF(F495="","",IF(sim_data_type=yes,IFERROR(VLOOKUP(F495,F$6:G494,2,FALSE),"Text"),"Text")))))</f>
        <v/>
      </c>
      <c r="H495" s="195" t="str">
        <f t="shared" ca="1" si="68"/>
        <v/>
      </c>
      <c r="I495" s="162" t="str">
        <f t="shared" ca="1" si="71"/>
        <v/>
      </c>
      <c r="J495" s="167"/>
      <c r="K495" s="147"/>
      <c r="L495" s="148"/>
      <c r="M495" s="143"/>
      <c r="N495" s="144"/>
      <c r="O495" s="155" t="str">
        <f t="shared" ca="1" si="69"/>
        <v/>
      </c>
      <c r="P495" s="154" t="str">
        <f t="shared" ca="1" si="70"/>
        <v/>
      </c>
    </row>
    <row r="496" spans="1:16" x14ac:dyDescent="0.25">
      <c r="A496" s="141" t="str">
        <f ca="1">IFERROR(IF(OR(B494=B495,AND(B494=0,A495&lt;&gt;A494)),A495,IF(D495="","",A495+MATCH(Common,INDIRECT(ADDRESS(A495+1,5,4,1,sheet_pset)):INDIRECT(ADDRESS(COUNTIF(Pset_1,"&lt;&gt;"),5,4,1,sheet_pset)),0))),"")</f>
        <v/>
      </c>
      <c r="B496" s="141" t="str">
        <f t="shared" ca="1" si="63"/>
        <v/>
      </c>
      <c r="C496" s="152" t="str">
        <f t="shared" ca="1" si="64"/>
        <v/>
      </c>
      <c r="D496" s="153" t="str">
        <f t="shared" ca="1" si="65"/>
        <v/>
      </c>
      <c r="E496" s="149" t="str">
        <f t="shared" ca="1" si="66"/>
        <v/>
      </c>
      <c r="F496" s="142" t="str">
        <f t="shared" ca="1" si="67"/>
        <v/>
      </c>
      <c r="G496" s="196" t="str">
        <f ca="1">IF(A496="","",IF(AND(L496&lt;&gt;"",L496&lt;&gt;0),L496,IF(E496&lt;&gt;"",IF(ISERROR(FIND("Type",F496,1)),I,T),IF(F496="","",IF(sim_data_type=yes,IFERROR(VLOOKUP(F496,F$6:G495,2,FALSE),"Text"),"Text")))))</f>
        <v/>
      </c>
      <c r="H496" s="195" t="str">
        <f t="shared" ca="1" si="68"/>
        <v/>
      </c>
      <c r="I496" s="162" t="str">
        <f t="shared" ca="1" si="71"/>
        <v/>
      </c>
      <c r="J496" s="167"/>
      <c r="K496" s="147"/>
      <c r="L496" s="148"/>
      <c r="M496" s="143"/>
      <c r="N496" s="144"/>
      <c r="O496" s="155" t="str">
        <f t="shared" ca="1" si="69"/>
        <v/>
      </c>
      <c r="P496" s="154" t="str">
        <f t="shared" ca="1" si="70"/>
        <v/>
      </c>
    </row>
    <row r="497" spans="1:16" x14ac:dyDescent="0.25">
      <c r="A497" s="141" t="str">
        <f ca="1">IFERROR(IF(OR(B495=B496,AND(B495=0,A496&lt;&gt;A495)),A496,IF(D496="","",A496+MATCH(Common,INDIRECT(ADDRESS(A496+1,5,4,1,sheet_pset)):INDIRECT(ADDRESS(COUNTIF(Pset_1,"&lt;&gt;"),5,4,1,sheet_pset)),0))),"")</f>
        <v/>
      </c>
      <c r="B497" s="141" t="str">
        <f t="shared" ca="1" si="63"/>
        <v/>
      </c>
      <c r="C497" s="152" t="str">
        <f t="shared" ca="1" si="64"/>
        <v/>
      </c>
      <c r="D497" s="153" t="str">
        <f t="shared" ca="1" si="65"/>
        <v/>
      </c>
      <c r="E497" s="149" t="str">
        <f t="shared" ca="1" si="66"/>
        <v/>
      </c>
      <c r="F497" s="142" t="str">
        <f t="shared" ca="1" si="67"/>
        <v/>
      </c>
      <c r="G497" s="196" t="str">
        <f ca="1">IF(A497="","",IF(AND(L497&lt;&gt;"",L497&lt;&gt;0),L497,IF(E497&lt;&gt;"",IF(ISERROR(FIND("Type",F497,1)),I,T),IF(F497="","",IF(sim_data_type=yes,IFERROR(VLOOKUP(F497,F$6:G496,2,FALSE),"Text"),"Text")))))</f>
        <v/>
      </c>
      <c r="H497" s="195" t="str">
        <f t="shared" ca="1" si="68"/>
        <v/>
      </c>
      <c r="I497" s="162" t="str">
        <f t="shared" ca="1" si="71"/>
        <v/>
      </c>
      <c r="J497" s="167"/>
      <c r="K497" s="147"/>
      <c r="L497" s="148"/>
      <c r="M497" s="143"/>
      <c r="N497" s="144"/>
      <c r="O497" s="155" t="str">
        <f t="shared" ca="1" si="69"/>
        <v/>
      </c>
      <c r="P497" s="154" t="str">
        <f t="shared" ca="1" si="70"/>
        <v/>
      </c>
    </row>
    <row r="498" spans="1:16" x14ac:dyDescent="0.25">
      <c r="A498" s="141" t="str">
        <f ca="1">IFERROR(IF(OR(B496=B497,AND(B496=0,A497&lt;&gt;A496)),A497,IF(D497="","",A497+MATCH(Common,INDIRECT(ADDRESS(A497+1,5,4,1,sheet_pset)):INDIRECT(ADDRESS(COUNTIF(Pset_1,"&lt;&gt;"),5,4,1,sheet_pset)),0))),"")</f>
        <v/>
      </c>
      <c r="B498" s="141" t="str">
        <f t="shared" ca="1" si="63"/>
        <v/>
      </c>
      <c r="C498" s="152" t="str">
        <f t="shared" ca="1" si="64"/>
        <v/>
      </c>
      <c r="D498" s="153" t="str">
        <f t="shared" ca="1" si="65"/>
        <v/>
      </c>
      <c r="E498" s="149" t="str">
        <f t="shared" ca="1" si="66"/>
        <v/>
      </c>
      <c r="F498" s="142" t="str">
        <f t="shared" ca="1" si="67"/>
        <v/>
      </c>
      <c r="G498" s="196" t="str">
        <f ca="1">IF(A498="","",IF(AND(L498&lt;&gt;"",L498&lt;&gt;0),L498,IF(E498&lt;&gt;"",IF(ISERROR(FIND("Type",F498,1)),I,T),IF(F498="","",IF(sim_data_type=yes,IFERROR(VLOOKUP(F498,F$6:G497,2,FALSE),"Text"),"Text")))))</f>
        <v/>
      </c>
      <c r="H498" s="195" t="str">
        <f t="shared" ca="1" si="68"/>
        <v/>
      </c>
      <c r="I498" s="162" t="str">
        <f t="shared" ca="1" si="71"/>
        <v/>
      </c>
      <c r="J498" s="167"/>
      <c r="K498" s="147"/>
      <c r="L498" s="148"/>
      <c r="M498" s="143"/>
      <c r="N498" s="144"/>
      <c r="O498" s="155" t="str">
        <f t="shared" ca="1" si="69"/>
        <v/>
      </c>
      <c r="P498" s="154" t="str">
        <f t="shared" ca="1" si="70"/>
        <v/>
      </c>
    </row>
    <row r="499" spans="1:16" x14ac:dyDescent="0.25">
      <c r="A499" s="141" t="str">
        <f ca="1">IFERROR(IF(OR(B497=B498,AND(B497=0,A498&lt;&gt;A497)),A498,IF(D498="","",A498+MATCH(Common,INDIRECT(ADDRESS(A498+1,5,4,1,sheet_pset)):INDIRECT(ADDRESS(COUNTIF(Pset_1,"&lt;&gt;"),5,4,1,sheet_pset)),0))),"")</f>
        <v/>
      </c>
      <c r="B499" s="141" t="str">
        <f t="shared" ca="1" si="63"/>
        <v/>
      </c>
      <c r="C499" s="152" t="str">
        <f t="shared" ca="1" si="64"/>
        <v/>
      </c>
      <c r="D499" s="153" t="str">
        <f t="shared" ca="1" si="65"/>
        <v/>
      </c>
      <c r="E499" s="149" t="str">
        <f t="shared" ca="1" si="66"/>
        <v/>
      </c>
      <c r="F499" s="142" t="str">
        <f t="shared" ca="1" si="67"/>
        <v/>
      </c>
      <c r="G499" s="196" t="str">
        <f ca="1">IF(A499="","",IF(AND(L499&lt;&gt;"",L499&lt;&gt;0),L499,IF(E499&lt;&gt;"",IF(ISERROR(FIND("Type",F499,1)),I,T),IF(F499="","",IF(sim_data_type=yes,IFERROR(VLOOKUP(F499,F$6:G498,2,FALSE),"Text"),"Text")))))</f>
        <v/>
      </c>
      <c r="H499" s="195" t="str">
        <f t="shared" ca="1" si="68"/>
        <v/>
      </c>
      <c r="I499" s="162" t="str">
        <f t="shared" ca="1" si="71"/>
        <v/>
      </c>
      <c r="J499" s="167"/>
      <c r="K499" s="147"/>
      <c r="L499" s="148"/>
      <c r="M499" s="143"/>
      <c r="N499" s="144"/>
      <c r="O499" s="155" t="str">
        <f t="shared" ca="1" si="69"/>
        <v/>
      </c>
      <c r="P499" s="154" t="str">
        <f t="shared" ca="1" si="70"/>
        <v/>
      </c>
    </row>
    <row r="500" spans="1:16" x14ac:dyDescent="0.25">
      <c r="A500" s="141" t="str">
        <f ca="1">IFERROR(IF(OR(B498=B499,AND(B498=0,A499&lt;&gt;A498)),A499,IF(D499="","",A499+MATCH(Common,INDIRECT(ADDRESS(A499+1,5,4,1,sheet_pset)):INDIRECT(ADDRESS(COUNTIF(Pset_1,"&lt;&gt;"),5,4,1,sheet_pset)),0))),"")</f>
        <v/>
      </c>
      <c r="B500" s="141" t="str">
        <f t="shared" ca="1" si="63"/>
        <v/>
      </c>
      <c r="C500" s="152" t="str">
        <f t="shared" ca="1" si="64"/>
        <v/>
      </c>
      <c r="D500" s="153" t="str">
        <f t="shared" ca="1" si="65"/>
        <v/>
      </c>
      <c r="E500" s="149" t="str">
        <f t="shared" ca="1" si="66"/>
        <v/>
      </c>
      <c r="F500" s="142" t="str">
        <f t="shared" ca="1" si="67"/>
        <v/>
      </c>
      <c r="G500" s="196" t="str">
        <f ca="1">IF(A500="","",IF(AND(L500&lt;&gt;"",L500&lt;&gt;0),L500,IF(E500&lt;&gt;"",IF(ISERROR(FIND("Type",F500,1)),I,T),IF(F500="","",IF(sim_data_type=yes,IFERROR(VLOOKUP(F500,F$6:G499,2,FALSE),"Text"),"Text")))))</f>
        <v/>
      </c>
      <c r="H500" s="195" t="str">
        <f t="shared" ca="1" si="68"/>
        <v/>
      </c>
      <c r="I500" s="162" t="str">
        <f t="shared" ca="1" si="71"/>
        <v/>
      </c>
      <c r="J500" s="167"/>
      <c r="K500" s="147"/>
      <c r="L500" s="148"/>
      <c r="M500" s="143"/>
      <c r="N500" s="144"/>
      <c r="O500" s="155" t="str">
        <f t="shared" ca="1" si="69"/>
        <v/>
      </c>
      <c r="P500" s="154" t="str">
        <f t="shared" ca="1" si="70"/>
        <v/>
      </c>
    </row>
    <row r="501" spans="1:16" x14ac:dyDescent="0.25">
      <c r="A501" s="141" t="str">
        <f ca="1">IFERROR(IF(OR(B499=B500,AND(B499=0,A500&lt;&gt;A499)),A500,IF(D500="","",A500+MATCH(Common,INDIRECT(ADDRESS(A500+1,5,4,1,sheet_pset)):INDIRECT(ADDRESS(COUNTIF(Pset_1,"&lt;&gt;"),5,4,1,sheet_pset)),0))),"")</f>
        <v/>
      </c>
      <c r="B501" s="141" t="str">
        <f t="shared" ca="1" si="63"/>
        <v/>
      </c>
      <c r="C501" s="152" t="str">
        <f t="shared" ca="1" si="64"/>
        <v/>
      </c>
      <c r="D501" s="153" t="str">
        <f t="shared" ca="1" si="65"/>
        <v/>
      </c>
      <c r="E501" s="149" t="str">
        <f t="shared" ca="1" si="66"/>
        <v/>
      </c>
      <c r="F501" s="142" t="str">
        <f t="shared" ca="1" si="67"/>
        <v/>
      </c>
      <c r="G501" s="196" t="str">
        <f ca="1">IF(A501="","",IF(AND(L501&lt;&gt;"",L501&lt;&gt;0),L501,IF(E501&lt;&gt;"",IF(ISERROR(FIND("Type",F501,1)),I,T),IF(F501="","",IF(sim_data_type=yes,IFERROR(VLOOKUP(F501,F$6:G500,2,FALSE),"Text"),"Text")))))</f>
        <v/>
      </c>
      <c r="H501" s="195" t="str">
        <f t="shared" ca="1" si="68"/>
        <v/>
      </c>
      <c r="I501" s="162" t="str">
        <f t="shared" ca="1" si="71"/>
        <v/>
      </c>
      <c r="J501" s="167"/>
      <c r="K501" s="147"/>
      <c r="L501" s="148"/>
      <c r="M501" s="143"/>
      <c r="N501" s="144"/>
      <c r="O501" s="155" t="str">
        <f t="shared" ca="1" si="69"/>
        <v/>
      </c>
      <c r="P501" s="154" t="str">
        <f t="shared" ca="1" si="70"/>
        <v/>
      </c>
    </row>
    <row r="502" spans="1:16" x14ac:dyDescent="0.25">
      <c r="A502" s="141" t="str">
        <f ca="1">IFERROR(IF(OR(B500=B501,AND(B500=0,A501&lt;&gt;A500)),A501,IF(D501="","",A501+MATCH(Common,INDIRECT(ADDRESS(A501+1,5,4,1,sheet_pset)):INDIRECT(ADDRESS(COUNTIF(Pset_1,"&lt;&gt;"),5,4,1,sheet_pset)),0))),"")</f>
        <v/>
      </c>
      <c r="B502" s="141" t="str">
        <f t="shared" ca="1" si="63"/>
        <v/>
      </c>
      <c r="C502" s="152" t="str">
        <f t="shared" ca="1" si="64"/>
        <v/>
      </c>
      <c r="D502" s="153" t="str">
        <f t="shared" ca="1" si="65"/>
        <v/>
      </c>
      <c r="E502" s="149" t="str">
        <f t="shared" ca="1" si="66"/>
        <v/>
      </c>
      <c r="F502" s="142" t="str">
        <f t="shared" ca="1" si="67"/>
        <v/>
      </c>
      <c r="G502" s="196" t="str">
        <f ca="1">IF(A502="","",IF(AND(L502&lt;&gt;"",L502&lt;&gt;0),L502,IF(E502&lt;&gt;"",IF(ISERROR(FIND("Type",F502,1)),I,T),IF(F502="","",IF(sim_data_type=yes,IFERROR(VLOOKUP(F502,F$6:G501,2,FALSE),"Text"),"Text")))))</f>
        <v/>
      </c>
      <c r="H502" s="195" t="str">
        <f t="shared" ca="1" si="68"/>
        <v/>
      </c>
      <c r="I502" s="162" t="str">
        <f t="shared" ca="1" si="71"/>
        <v/>
      </c>
      <c r="J502" s="167"/>
      <c r="K502" s="147"/>
      <c r="L502" s="148"/>
      <c r="M502" s="143"/>
      <c r="N502" s="144"/>
      <c r="O502" s="155" t="str">
        <f t="shared" ca="1" si="69"/>
        <v/>
      </c>
      <c r="P502" s="154" t="str">
        <f t="shared" ca="1" si="70"/>
        <v/>
      </c>
    </row>
    <row r="503" spans="1:16" x14ac:dyDescent="0.25">
      <c r="A503" s="141" t="str">
        <f ca="1">IFERROR(IF(OR(B501=B502,AND(B501=0,A502&lt;&gt;A501)),A502,IF(D502="","",A502+MATCH(Common,INDIRECT(ADDRESS(A502+1,5,4,1,sheet_pset)):INDIRECT(ADDRESS(COUNTIF(Pset_1,"&lt;&gt;"),5,4,1,sheet_pset)),0))),"")</f>
        <v/>
      </c>
      <c r="B503" s="141" t="str">
        <f t="shared" ca="1" si="63"/>
        <v/>
      </c>
      <c r="C503" s="152" t="str">
        <f t="shared" ca="1" si="64"/>
        <v/>
      </c>
      <c r="D503" s="153" t="str">
        <f t="shared" ca="1" si="65"/>
        <v/>
      </c>
      <c r="E503" s="149" t="str">
        <f t="shared" ca="1" si="66"/>
        <v/>
      </c>
      <c r="F503" s="142" t="str">
        <f t="shared" ca="1" si="67"/>
        <v/>
      </c>
      <c r="G503" s="196" t="str">
        <f ca="1">IF(A503="","",IF(AND(L503&lt;&gt;"",L503&lt;&gt;0),L503,IF(E503&lt;&gt;"",IF(ISERROR(FIND("Type",F503,1)),I,T),IF(F503="","",IF(sim_data_type=yes,IFERROR(VLOOKUP(F503,F$6:G502,2,FALSE),"Text"),"Text")))))</f>
        <v/>
      </c>
      <c r="H503" s="195" t="str">
        <f t="shared" ca="1" si="68"/>
        <v/>
      </c>
      <c r="I503" s="162" t="str">
        <f t="shared" ca="1" si="71"/>
        <v/>
      </c>
      <c r="J503" s="167"/>
      <c r="K503" s="147"/>
      <c r="L503" s="148"/>
      <c r="M503" s="143"/>
      <c r="N503" s="144"/>
      <c r="O503" s="155" t="str">
        <f t="shared" ca="1" si="69"/>
        <v/>
      </c>
      <c r="P503" s="154" t="str">
        <f t="shared" ca="1" si="70"/>
        <v/>
      </c>
    </row>
    <row r="504" spans="1:16" x14ac:dyDescent="0.25">
      <c r="A504" s="141" t="str">
        <f ca="1">IFERROR(IF(OR(B502=B503,AND(B502=0,A503&lt;&gt;A502)),A503,IF(D503="","",A503+MATCH(Common,INDIRECT(ADDRESS(A503+1,5,4,1,sheet_pset)):INDIRECT(ADDRESS(COUNTIF(Pset_1,"&lt;&gt;"),5,4,1,sheet_pset)),0))),"")</f>
        <v/>
      </c>
      <c r="B504" s="141" t="str">
        <f t="shared" ca="1" si="63"/>
        <v/>
      </c>
      <c r="C504" s="152" t="str">
        <f t="shared" ca="1" si="64"/>
        <v/>
      </c>
      <c r="D504" s="153" t="str">
        <f t="shared" ca="1" si="65"/>
        <v/>
      </c>
      <c r="E504" s="149" t="str">
        <f t="shared" ca="1" si="66"/>
        <v/>
      </c>
      <c r="F504" s="142" t="str">
        <f t="shared" ca="1" si="67"/>
        <v/>
      </c>
      <c r="G504" s="196" t="str">
        <f ca="1">IF(A504="","",IF(AND(L504&lt;&gt;"",L504&lt;&gt;0),L504,IF(E504&lt;&gt;"",IF(ISERROR(FIND("Type",F504,1)),I,T),IF(F504="","",IF(sim_data_type=yes,IFERROR(VLOOKUP(F504,F$6:G503,2,FALSE),"Text"),"Text")))))</f>
        <v/>
      </c>
      <c r="H504" s="195" t="str">
        <f t="shared" ca="1" si="68"/>
        <v/>
      </c>
      <c r="I504" s="162" t="str">
        <f t="shared" ca="1" si="71"/>
        <v/>
      </c>
      <c r="J504" s="167"/>
      <c r="K504" s="147"/>
      <c r="L504" s="148"/>
      <c r="M504" s="143"/>
      <c r="N504" s="144"/>
      <c r="O504" s="155" t="str">
        <f t="shared" ca="1" si="69"/>
        <v/>
      </c>
      <c r="P504" s="154" t="str">
        <f t="shared" ca="1" si="70"/>
        <v/>
      </c>
    </row>
    <row r="505" spans="1:16" x14ac:dyDescent="0.25">
      <c r="A505" s="141" t="str">
        <f ca="1">IFERROR(IF(OR(B503=B504,AND(B503=0,A504&lt;&gt;A503)),A504,IF(D504="","",A504+MATCH(Common,INDIRECT(ADDRESS(A504+1,5,4,1,sheet_pset)):INDIRECT(ADDRESS(COUNTIF(Pset_1,"&lt;&gt;"),5,4,1,sheet_pset)),0))),"")</f>
        <v/>
      </c>
      <c r="B505" s="141" t="str">
        <f t="shared" ca="1" si="63"/>
        <v/>
      </c>
      <c r="C505" s="152" t="str">
        <f t="shared" ca="1" si="64"/>
        <v/>
      </c>
      <c r="D505" s="153" t="str">
        <f t="shared" ca="1" si="65"/>
        <v/>
      </c>
      <c r="E505" s="149" t="str">
        <f t="shared" ca="1" si="66"/>
        <v/>
      </c>
      <c r="F505" s="142" t="str">
        <f t="shared" ca="1" si="67"/>
        <v/>
      </c>
      <c r="G505" s="196" t="str">
        <f ca="1">IF(A505="","",IF(AND(L505&lt;&gt;"",L505&lt;&gt;0),L505,IF(E505&lt;&gt;"",IF(ISERROR(FIND("Type",F505,1)),I,T),IF(F505="","",IF(sim_data_type=yes,IFERROR(VLOOKUP(F505,F$6:G504,2,FALSE),"Text"),"Text")))))</f>
        <v/>
      </c>
      <c r="H505" s="195" t="str">
        <f t="shared" ca="1" si="68"/>
        <v/>
      </c>
      <c r="I505" s="162" t="str">
        <f t="shared" ca="1" si="71"/>
        <v/>
      </c>
      <c r="J505" s="167"/>
      <c r="K505" s="147"/>
      <c r="L505" s="148"/>
      <c r="M505" s="143"/>
      <c r="N505" s="144"/>
      <c r="O505" s="155" t="str">
        <f t="shared" ca="1" si="69"/>
        <v/>
      </c>
      <c r="P505" s="154" t="str">
        <f t="shared" ca="1" si="70"/>
        <v/>
      </c>
    </row>
    <row r="506" spans="1:16" x14ac:dyDescent="0.25">
      <c r="A506" s="141" t="str">
        <f ca="1">IFERROR(IF(OR(B504=B505,AND(B504=0,A505&lt;&gt;A504)),A505,IF(D505="","",A505+MATCH(Common,INDIRECT(ADDRESS(A505+1,5,4,1,sheet_pset)):INDIRECT(ADDRESS(COUNTIF(Pset_1,"&lt;&gt;"),5,4,1,sheet_pset)),0))),"")</f>
        <v/>
      </c>
      <c r="B506" s="141" t="str">
        <f t="shared" ca="1" si="63"/>
        <v/>
      </c>
      <c r="C506" s="152" t="str">
        <f t="shared" ca="1" si="64"/>
        <v/>
      </c>
      <c r="D506" s="153" t="str">
        <f t="shared" ca="1" si="65"/>
        <v/>
      </c>
      <c r="E506" s="149" t="str">
        <f t="shared" ca="1" si="66"/>
        <v/>
      </c>
      <c r="F506" s="142" t="str">
        <f t="shared" ca="1" si="67"/>
        <v/>
      </c>
      <c r="G506" s="196" t="str">
        <f ca="1">IF(A506="","",IF(AND(L506&lt;&gt;"",L506&lt;&gt;0),L506,IF(E506&lt;&gt;"",IF(ISERROR(FIND("Type",F506,1)),I,T),IF(F506="","",IF(sim_data_type=yes,IFERROR(VLOOKUP(F506,F$6:G505,2,FALSE),"Text"),"Text")))))</f>
        <v/>
      </c>
      <c r="H506" s="195" t="str">
        <f t="shared" ca="1" si="68"/>
        <v/>
      </c>
      <c r="I506" s="162" t="str">
        <f t="shared" ca="1" si="71"/>
        <v/>
      </c>
      <c r="J506" s="167"/>
      <c r="K506" s="147"/>
      <c r="L506" s="148"/>
      <c r="M506" s="143"/>
      <c r="N506" s="144"/>
      <c r="O506" s="155" t="str">
        <f t="shared" ca="1" si="69"/>
        <v/>
      </c>
      <c r="P506" s="154" t="str">
        <f t="shared" ca="1" si="70"/>
        <v/>
      </c>
    </row>
    <row r="507" spans="1:16" x14ac:dyDescent="0.25">
      <c r="A507" s="141" t="str">
        <f ca="1">IFERROR(IF(OR(B505=B506,AND(B505=0,A506&lt;&gt;A505)),A506,IF(D506="","",A506+MATCH(Common,INDIRECT(ADDRESS(A506+1,5,4,1,sheet_pset)):INDIRECT(ADDRESS(COUNTIF(Pset_1,"&lt;&gt;"),5,4,1,sheet_pset)),0))),"")</f>
        <v/>
      </c>
      <c r="B507" s="141" t="str">
        <f t="shared" ca="1" si="63"/>
        <v/>
      </c>
      <c r="C507" s="152" t="str">
        <f t="shared" ca="1" si="64"/>
        <v/>
      </c>
      <c r="D507" s="153" t="str">
        <f t="shared" ca="1" si="65"/>
        <v/>
      </c>
      <c r="E507" s="149" t="str">
        <f t="shared" ca="1" si="66"/>
        <v/>
      </c>
      <c r="F507" s="142" t="str">
        <f t="shared" ca="1" si="67"/>
        <v/>
      </c>
      <c r="G507" s="196" t="str">
        <f ca="1">IF(A507="","",IF(AND(L507&lt;&gt;"",L507&lt;&gt;0),L507,IF(E507&lt;&gt;"",IF(ISERROR(FIND("Type",F507,1)),I,T),IF(F507="","",IF(sim_data_type=yes,IFERROR(VLOOKUP(F507,F$6:G506,2,FALSE),"Text"),"Text")))))</f>
        <v/>
      </c>
      <c r="H507" s="195" t="str">
        <f t="shared" ca="1" si="68"/>
        <v/>
      </c>
      <c r="I507" s="162" t="str">
        <f t="shared" ca="1" si="71"/>
        <v/>
      </c>
      <c r="J507" s="167"/>
      <c r="K507" s="147"/>
      <c r="L507" s="148"/>
      <c r="M507" s="143"/>
      <c r="N507" s="144"/>
      <c r="O507" s="155" t="str">
        <f t="shared" ca="1" si="69"/>
        <v/>
      </c>
      <c r="P507" s="154" t="str">
        <f t="shared" ca="1" si="70"/>
        <v/>
      </c>
    </row>
    <row r="508" spans="1:16" x14ac:dyDescent="0.25">
      <c r="A508" s="141" t="str">
        <f ca="1">IFERROR(IF(OR(B506=B507,AND(B506=0,A507&lt;&gt;A506)),A507,IF(D507="","",A507+MATCH(Common,INDIRECT(ADDRESS(A507+1,5,4,1,sheet_pset)):INDIRECT(ADDRESS(COUNTIF(Pset_1,"&lt;&gt;"),5,4,1,sheet_pset)),0))),"")</f>
        <v/>
      </c>
      <c r="B508" s="141" t="str">
        <f t="shared" ca="1" si="63"/>
        <v/>
      </c>
      <c r="C508" s="152" t="str">
        <f t="shared" ca="1" si="64"/>
        <v/>
      </c>
      <c r="D508" s="153" t="str">
        <f t="shared" ca="1" si="65"/>
        <v/>
      </c>
      <c r="E508" s="149" t="str">
        <f t="shared" ca="1" si="66"/>
        <v/>
      </c>
      <c r="F508" s="142" t="str">
        <f t="shared" ca="1" si="67"/>
        <v/>
      </c>
      <c r="G508" s="196" t="str">
        <f ca="1">IF(A508="","",IF(AND(L508&lt;&gt;"",L508&lt;&gt;0),L508,IF(E508&lt;&gt;"",IF(ISERROR(FIND("Type",F508,1)),I,T),IF(F508="","",IF(sim_data_type=yes,IFERROR(VLOOKUP(F508,F$6:G507,2,FALSE),"Text"),"Text")))))</f>
        <v/>
      </c>
      <c r="H508" s="195" t="str">
        <f t="shared" ca="1" si="68"/>
        <v/>
      </c>
      <c r="I508" s="162" t="str">
        <f t="shared" ca="1" si="71"/>
        <v/>
      </c>
      <c r="J508" s="167"/>
      <c r="K508" s="147"/>
      <c r="L508" s="148"/>
      <c r="M508" s="143"/>
      <c r="N508" s="144"/>
      <c r="O508" s="155" t="str">
        <f t="shared" ca="1" si="69"/>
        <v/>
      </c>
      <c r="P508" s="154" t="str">
        <f t="shared" ca="1" si="70"/>
        <v/>
      </c>
    </row>
    <row r="509" spans="1:16" x14ac:dyDescent="0.25">
      <c r="A509" s="141" t="str">
        <f ca="1">IFERROR(IF(OR(B507=B508,AND(B507=0,A508&lt;&gt;A507)),A508,IF(D508="","",A508+MATCH(Common,INDIRECT(ADDRESS(A508+1,5,4,1,sheet_pset)):INDIRECT(ADDRESS(COUNTIF(Pset_1,"&lt;&gt;"),5,4,1,sheet_pset)),0))),"")</f>
        <v/>
      </c>
      <c r="B509" s="141" t="str">
        <f t="shared" ca="1" si="63"/>
        <v/>
      </c>
      <c r="C509" s="152" t="str">
        <f t="shared" ca="1" si="64"/>
        <v/>
      </c>
      <c r="D509" s="153" t="str">
        <f t="shared" ca="1" si="65"/>
        <v/>
      </c>
      <c r="E509" s="149" t="str">
        <f t="shared" ca="1" si="66"/>
        <v/>
      </c>
      <c r="F509" s="142" t="str">
        <f t="shared" ca="1" si="67"/>
        <v/>
      </c>
      <c r="G509" s="196" t="str">
        <f ca="1">IF(A509="","",IF(AND(L509&lt;&gt;"",L509&lt;&gt;0),L509,IF(E509&lt;&gt;"",IF(ISERROR(FIND("Type",F509,1)),I,T),IF(F509="","",IF(sim_data_type=yes,IFERROR(VLOOKUP(F509,F$6:G508,2,FALSE),"Text"),"Text")))))</f>
        <v/>
      </c>
      <c r="H509" s="195" t="str">
        <f t="shared" ca="1" si="68"/>
        <v/>
      </c>
      <c r="I509" s="162" t="str">
        <f t="shared" ca="1" si="71"/>
        <v/>
      </c>
      <c r="J509" s="167"/>
      <c r="K509" s="147"/>
      <c r="L509" s="148"/>
      <c r="M509" s="143"/>
      <c r="N509" s="144"/>
      <c r="O509" s="155" t="str">
        <f t="shared" ca="1" si="69"/>
        <v/>
      </c>
      <c r="P509" s="154" t="str">
        <f t="shared" ca="1" si="70"/>
        <v/>
      </c>
    </row>
    <row r="510" spans="1:16" x14ac:dyDescent="0.25">
      <c r="A510" s="141" t="str">
        <f ca="1">IFERROR(IF(OR(B508=B509,AND(B508=0,A509&lt;&gt;A508)),A509,IF(D509="","",A509+MATCH(Common,INDIRECT(ADDRESS(A509+1,5,4,1,sheet_pset)):INDIRECT(ADDRESS(COUNTIF(Pset_1,"&lt;&gt;"),5,4,1,sheet_pset)),0))),"")</f>
        <v/>
      </c>
      <c r="B510" s="141" t="str">
        <f t="shared" ca="1" si="63"/>
        <v/>
      </c>
      <c r="C510" s="152" t="str">
        <f t="shared" ca="1" si="64"/>
        <v/>
      </c>
      <c r="D510" s="153" t="str">
        <f t="shared" ca="1" si="65"/>
        <v/>
      </c>
      <c r="E510" s="149" t="str">
        <f t="shared" ca="1" si="66"/>
        <v/>
      </c>
      <c r="F510" s="142" t="str">
        <f t="shared" ca="1" si="67"/>
        <v/>
      </c>
      <c r="G510" s="196" t="str">
        <f ca="1">IF(A510="","",IF(AND(L510&lt;&gt;"",L510&lt;&gt;0),L510,IF(E510&lt;&gt;"",IF(ISERROR(FIND("Type",F510,1)),I,T),IF(F510="","",IF(sim_data_type=yes,IFERROR(VLOOKUP(F510,F$6:G509,2,FALSE),"Text"),"Text")))))</f>
        <v/>
      </c>
      <c r="H510" s="195" t="str">
        <f t="shared" ca="1" si="68"/>
        <v/>
      </c>
      <c r="I510" s="162" t="str">
        <f t="shared" ca="1" si="71"/>
        <v/>
      </c>
      <c r="J510" s="167"/>
      <c r="K510" s="147"/>
      <c r="L510" s="148"/>
      <c r="M510" s="143"/>
      <c r="N510" s="144"/>
      <c r="O510" s="155" t="str">
        <f t="shared" ca="1" si="69"/>
        <v/>
      </c>
      <c r="P510" s="154" t="str">
        <f t="shared" ca="1" si="70"/>
        <v/>
      </c>
    </row>
    <row r="511" spans="1:16" x14ac:dyDescent="0.25">
      <c r="A511" s="141" t="str">
        <f ca="1">IFERROR(IF(OR(B509=B510,AND(B509=0,A510&lt;&gt;A509)),A510,IF(D510="","",A510+MATCH(Common,INDIRECT(ADDRESS(A510+1,5,4,1,sheet_pset)):INDIRECT(ADDRESS(COUNTIF(Pset_1,"&lt;&gt;"),5,4,1,sheet_pset)),0))),"")</f>
        <v/>
      </c>
      <c r="B511" s="141" t="str">
        <f t="shared" ca="1" si="63"/>
        <v/>
      </c>
      <c r="C511" s="152" t="str">
        <f t="shared" ca="1" si="64"/>
        <v/>
      </c>
      <c r="D511" s="153" t="str">
        <f t="shared" ca="1" si="65"/>
        <v/>
      </c>
      <c r="E511" s="149" t="str">
        <f t="shared" ca="1" si="66"/>
        <v/>
      </c>
      <c r="F511" s="142" t="str">
        <f t="shared" ca="1" si="67"/>
        <v/>
      </c>
      <c r="G511" s="196" t="str">
        <f ca="1">IF(A511="","",IF(AND(L511&lt;&gt;"",L511&lt;&gt;0),L511,IF(E511&lt;&gt;"",IF(ISERROR(FIND("Type",F511,1)),I,T),IF(F511="","",IF(sim_data_type=yes,IFERROR(VLOOKUP(F511,F$6:G510,2,FALSE),"Text"),"Text")))))</f>
        <v/>
      </c>
      <c r="H511" s="195" t="str">
        <f t="shared" ca="1" si="68"/>
        <v/>
      </c>
      <c r="I511" s="162" t="str">
        <f t="shared" ca="1" si="71"/>
        <v/>
      </c>
      <c r="J511" s="167"/>
      <c r="K511" s="147"/>
      <c r="L511" s="148"/>
      <c r="M511" s="143"/>
      <c r="N511" s="144"/>
      <c r="O511" s="155" t="str">
        <f t="shared" ca="1" si="69"/>
        <v/>
      </c>
      <c r="P511" s="154" t="str">
        <f t="shared" ca="1" si="70"/>
        <v/>
      </c>
    </row>
    <row r="512" spans="1:16" x14ac:dyDescent="0.25">
      <c r="A512" s="141" t="str">
        <f ca="1">IFERROR(IF(OR(B510=B511,AND(B510=0,A511&lt;&gt;A510)),A511,IF(D511="","",A511+MATCH(Common,INDIRECT(ADDRESS(A511+1,5,4,1,sheet_pset)):INDIRECT(ADDRESS(COUNTIF(Pset_1,"&lt;&gt;"),5,4,1,sheet_pset)),0))),"")</f>
        <v/>
      </c>
      <c r="B512" s="141" t="str">
        <f t="shared" ca="1" si="63"/>
        <v/>
      </c>
      <c r="C512" s="152" t="str">
        <f t="shared" ca="1" si="64"/>
        <v/>
      </c>
      <c r="D512" s="153" t="str">
        <f t="shared" ca="1" si="65"/>
        <v/>
      </c>
      <c r="E512" s="149" t="str">
        <f t="shared" ca="1" si="66"/>
        <v/>
      </c>
      <c r="F512" s="142" t="str">
        <f t="shared" ca="1" si="67"/>
        <v/>
      </c>
      <c r="G512" s="196" t="str">
        <f ca="1">IF(A512="","",IF(AND(L512&lt;&gt;"",L512&lt;&gt;0),L512,IF(E512&lt;&gt;"",IF(ISERROR(FIND("Type",F512,1)),I,T),IF(F512="","",IF(sim_data_type=yes,IFERROR(VLOOKUP(F512,F$6:G511,2,FALSE),"Text"),"Text")))))</f>
        <v/>
      </c>
      <c r="H512" s="195" t="str">
        <f t="shared" ca="1" si="68"/>
        <v/>
      </c>
      <c r="I512" s="162" t="str">
        <f t="shared" ca="1" si="71"/>
        <v/>
      </c>
      <c r="J512" s="167"/>
      <c r="K512" s="147"/>
      <c r="L512" s="148"/>
      <c r="M512" s="143"/>
      <c r="N512" s="144"/>
      <c r="O512" s="155" t="str">
        <f t="shared" ca="1" si="69"/>
        <v/>
      </c>
      <c r="P512" s="154" t="str">
        <f t="shared" ca="1" si="70"/>
        <v/>
      </c>
    </row>
    <row r="513" spans="1:16" x14ac:dyDescent="0.25">
      <c r="A513" s="141" t="str">
        <f ca="1">IFERROR(IF(OR(B511=B512,AND(B511=0,A512&lt;&gt;A511)),A512,IF(D512="","",A512+MATCH(Common,INDIRECT(ADDRESS(A512+1,5,4,1,sheet_pset)):INDIRECT(ADDRESS(COUNTIF(Pset_1,"&lt;&gt;"),5,4,1,sheet_pset)),0))),"")</f>
        <v/>
      </c>
      <c r="B513" s="141" t="str">
        <f t="shared" ca="1" si="63"/>
        <v/>
      </c>
      <c r="C513" s="152" t="str">
        <f t="shared" ca="1" si="64"/>
        <v/>
      </c>
      <c r="D513" s="153" t="str">
        <f t="shared" ca="1" si="65"/>
        <v/>
      </c>
      <c r="E513" s="149" t="str">
        <f t="shared" ca="1" si="66"/>
        <v/>
      </c>
      <c r="F513" s="142" t="str">
        <f t="shared" ca="1" si="67"/>
        <v/>
      </c>
      <c r="G513" s="196" t="str">
        <f ca="1">IF(A513="","",IF(AND(L513&lt;&gt;"",L513&lt;&gt;0),L513,IF(E513&lt;&gt;"",IF(ISERROR(FIND("Type",F513,1)),I,T),IF(F513="","",IF(sim_data_type=yes,IFERROR(VLOOKUP(F513,F$6:G512,2,FALSE),"Text"),"Text")))))</f>
        <v/>
      </c>
      <c r="H513" s="195" t="str">
        <f t="shared" ca="1" si="68"/>
        <v/>
      </c>
      <c r="I513" s="162" t="str">
        <f t="shared" ca="1" si="71"/>
        <v/>
      </c>
      <c r="J513" s="167"/>
      <c r="K513" s="147"/>
      <c r="L513" s="148"/>
      <c r="M513" s="143"/>
      <c r="N513" s="144"/>
      <c r="O513" s="155" t="str">
        <f t="shared" ca="1" si="69"/>
        <v/>
      </c>
      <c r="P513" s="154" t="str">
        <f t="shared" ca="1" si="70"/>
        <v/>
      </c>
    </row>
    <row r="514" spans="1:16" x14ac:dyDescent="0.25">
      <c r="A514" s="141" t="str">
        <f ca="1">IFERROR(IF(OR(B512=B513,AND(B512=0,A513&lt;&gt;A512)),A513,IF(D513="","",A513+MATCH(Common,INDIRECT(ADDRESS(A513+1,5,4,1,sheet_pset)):INDIRECT(ADDRESS(COUNTIF(Pset_1,"&lt;&gt;"),5,4,1,sheet_pset)),0))),"")</f>
        <v/>
      </c>
      <c r="B514" s="141" t="str">
        <f t="shared" ca="1" si="63"/>
        <v/>
      </c>
      <c r="C514" s="152" t="str">
        <f t="shared" ca="1" si="64"/>
        <v/>
      </c>
      <c r="D514" s="153" t="str">
        <f t="shared" ca="1" si="65"/>
        <v/>
      </c>
      <c r="E514" s="149" t="str">
        <f t="shared" ca="1" si="66"/>
        <v/>
      </c>
      <c r="F514" s="142" t="str">
        <f t="shared" ca="1" si="67"/>
        <v/>
      </c>
      <c r="G514" s="196" t="str">
        <f ca="1">IF(A514="","",IF(AND(L514&lt;&gt;"",L514&lt;&gt;0),L514,IF(E514&lt;&gt;"",IF(ISERROR(FIND("Type",F514,1)),I,T),IF(F514="","",IF(sim_data_type=yes,IFERROR(VLOOKUP(F514,F$6:G513,2,FALSE),"Text"),"Text")))))</f>
        <v/>
      </c>
      <c r="H514" s="195" t="str">
        <f t="shared" ca="1" si="68"/>
        <v/>
      </c>
      <c r="I514" s="162" t="str">
        <f t="shared" ca="1" si="71"/>
        <v/>
      </c>
      <c r="J514" s="167"/>
      <c r="K514" s="147"/>
      <c r="L514" s="148"/>
      <c r="M514" s="143"/>
      <c r="N514" s="144"/>
      <c r="O514" s="155" t="str">
        <f t="shared" ca="1" si="69"/>
        <v/>
      </c>
      <c r="P514" s="154" t="str">
        <f t="shared" ca="1" si="70"/>
        <v/>
      </c>
    </row>
    <row r="515" spans="1:16" x14ac:dyDescent="0.25">
      <c r="A515" s="141" t="str">
        <f ca="1">IFERROR(IF(OR(B513=B514,AND(B513=0,A514&lt;&gt;A513)),A514,IF(D514="","",A514+MATCH(Common,INDIRECT(ADDRESS(A514+1,5,4,1,sheet_pset)):INDIRECT(ADDRESS(COUNTIF(Pset_1,"&lt;&gt;"),5,4,1,sheet_pset)),0))),"")</f>
        <v/>
      </c>
      <c r="B515" s="141" t="str">
        <f t="shared" ca="1" si="63"/>
        <v/>
      </c>
      <c r="C515" s="152" t="str">
        <f t="shared" ca="1" si="64"/>
        <v/>
      </c>
      <c r="D515" s="153" t="str">
        <f t="shared" ca="1" si="65"/>
        <v/>
      </c>
      <c r="E515" s="149" t="str">
        <f t="shared" ca="1" si="66"/>
        <v/>
      </c>
      <c r="F515" s="142" t="str">
        <f t="shared" ca="1" si="67"/>
        <v/>
      </c>
      <c r="G515" s="196" t="str">
        <f ca="1">IF(A515="","",IF(AND(L515&lt;&gt;"",L515&lt;&gt;0),L515,IF(E515&lt;&gt;"",IF(ISERROR(FIND("Type",F515,1)),I,T),IF(F515="","",IF(sim_data_type=yes,IFERROR(VLOOKUP(F515,F$6:G514,2,FALSE),"Text"),"Text")))))</f>
        <v/>
      </c>
      <c r="H515" s="195" t="str">
        <f t="shared" ca="1" si="68"/>
        <v/>
      </c>
      <c r="I515" s="162" t="str">
        <f t="shared" ca="1" si="71"/>
        <v/>
      </c>
      <c r="J515" s="167"/>
      <c r="K515" s="147"/>
      <c r="L515" s="148"/>
      <c r="M515" s="143"/>
      <c r="N515" s="144"/>
      <c r="O515" s="155" t="str">
        <f t="shared" ca="1" si="69"/>
        <v/>
      </c>
      <c r="P515" s="154" t="str">
        <f t="shared" ca="1" si="70"/>
        <v/>
      </c>
    </row>
    <row r="516" spans="1:16" x14ac:dyDescent="0.25">
      <c r="A516" s="141" t="str">
        <f ca="1">IFERROR(IF(OR(B514=B515,AND(B514=0,A515&lt;&gt;A514)),A515,IF(D515="","",A515+MATCH(Common,INDIRECT(ADDRESS(A515+1,5,4,1,sheet_pset)):INDIRECT(ADDRESS(COUNTIF(Pset_1,"&lt;&gt;"),5,4,1,sheet_pset)),0))),"")</f>
        <v/>
      </c>
      <c r="B516" s="141" t="str">
        <f t="shared" ca="1" si="63"/>
        <v/>
      </c>
      <c r="C516" s="152" t="str">
        <f t="shared" ca="1" si="64"/>
        <v/>
      </c>
      <c r="D516" s="153" t="str">
        <f t="shared" ca="1" si="65"/>
        <v/>
      </c>
      <c r="E516" s="149" t="str">
        <f t="shared" ca="1" si="66"/>
        <v/>
      </c>
      <c r="F516" s="142" t="str">
        <f t="shared" ca="1" si="67"/>
        <v/>
      </c>
      <c r="G516" s="196" t="str">
        <f ca="1">IF(A516="","",IF(AND(L516&lt;&gt;"",L516&lt;&gt;0),L516,IF(E516&lt;&gt;"",IF(ISERROR(FIND("Type",F516,1)),I,T),IF(F516="","",IF(sim_data_type=yes,IFERROR(VLOOKUP(F516,F$6:G515,2,FALSE),"Text"),"Text")))))</f>
        <v/>
      </c>
      <c r="H516" s="195" t="str">
        <f t="shared" ca="1" si="68"/>
        <v/>
      </c>
      <c r="I516" s="162" t="str">
        <f t="shared" ca="1" si="71"/>
        <v/>
      </c>
      <c r="J516" s="167"/>
      <c r="K516" s="147"/>
      <c r="L516" s="148"/>
      <c r="M516" s="143"/>
      <c r="N516" s="144"/>
      <c r="O516" s="155" t="str">
        <f t="shared" ca="1" si="69"/>
        <v/>
      </c>
      <c r="P516" s="154" t="str">
        <f t="shared" ca="1" si="70"/>
        <v/>
      </c>
    </row>
    <row r="517" spans="1:16" x14ac:dyDescent="0.25">
      <c r="A517" s="141" t="str">
        <f ca="1">IFERROR(IF(OR(B515=B516,AND(B515=0,A516&lt;&gt;A515)),A516,IF(D516="","",A516+MATCH(Common,INDIRECT(ADDRESS(A516+1,5,4,1,sheet_pset)):INDIRECT(ADDRESS(COUNTIF(Pset_1,"&lt;&gt;"),5,4,1,sheet_pset)),0))),"")</f>
        <v/>
      </c>
      <c r="B517" s="141" t="str">
        <f t="shared" ca="1" si="63"/>
        <v/>
      </c>
      <c r="C517" s="152" t="str">
        <f t="shared" ca="1" si="64"/>
        <v/>
      </c>
      <c r="D517" s="153" t="str">
        <f t="shared" ca="1" si="65"/>
        <v/>
      </c>
      <c r="E517" s="149" t="str">
        <f t="shared" ca="1" si="66"/>
        <v/>
      </c>
      <c r="F517" s="142" t="str">
        <f t="shared" ca="1" si="67"/>
        <v/>
      </c>
      <c r="G517" s="196" t="str">
        <f ca="1">IF(A517="","",IF(AND(L517&lt;&gt;"",L517&lt;&gt;0),L517,IF(E517&lt;&gt;"",IF(ISERROR(FIND("Type",F517,1)),I,T),IF(F517="","",IF(sim_data_type=yes,IFERROR(VLOOKUP(F517,F$6:G516,2,FALSE),"Text"),"Text")))))</f>
        <v/>
      </c>
      <c r="H517" s="195" t="str">
        <f t="shared" ca="1" si="68"/>
        <v/>
      </c>
      <c r="I517" s="162" t="str">
        <f t="shared" ca="1" si="71"/>
        <v/>
      </c>
      <c r="J517" s="167"/>
      <c r="K517" s="147"/>
      <c r="L517" s="148"/>
      <c r="M517" s="143"/>
      <c r="N517" s="144"/>
      <c r="O517" s="155" t="str">
        <f t="shared" ca="1" si="69"/>
        <v/>
      </c>
      <c r="P517" s="154" t="str">
        <f t="shared" ca="1" si="70"/>
        <v/>
      </c>
    </row>
    <row r="518" spans="1:16" x14ac:dyDescent="0.25">
      <c r="A518" s="141" t="str">
        <f ca="1">IFERROR(IF(OR(B516=B517,AND(B516=0,A517&lt;&gt;A516)),A517,IF(D517="","",A517+MATCH(Common,INDIRECT(ADDRESS(A517+1,5,4,1,sheet_pset)):INDIRECT(ADDRESS(COUNTIF(Pset_1,"&lt;&gt;"),5,4,1,sheet_pset)),0))),"")</f>
        <v/>
      </c>
      <c r="B518" s="141" t="str">
        <f t="shared" ca="1" si="63"/>
        <v/>
      </c>
      <c r="C518" s="152" t="str">
        <f t="shared" ca="1" si="64"/>
        <v/>
      </c>
      <c r="D518" s="153" t="str">
        <f t="shared" ca="1" si="65"/>
        <v/>
      </c>
      <c r="E518" s="149" t="str">
        <f t="shared" ca="1" si="66"/>
        <v/>
      </c>
      <c r="F518" s="142" t="str">
        <f t="shared" ca="1" si="67"/>
        <v/>
      </c>
      <c r="G518" s="196" t="str">
        <f ca="1">IF(A518="","",IF(AND(L518&lt;&gt;"",L518&lt;&gt;0),L518,IF(E518&lt;&gt;"",IF(ISERROR(FIND("Type",F518,1)),I,T),IF(F518="","",IF(sim_data_type=yes,IFERROR(VLOOKUP(F518,F$6:G517,2,FALSE),"Text"),"Text")))))</f>
        <v/>
      </c>
      <c r="H518" s="195" t="str">
        <f t="shared" ca="1" si="68"/>
        <v/>
      </c>
      <c r="I518" s="162" t="str">
        <f t="shared" ca="1" si="71"/>
        <v/>
      </c>
      <c r="J518" s="167"/>
      <c r="K518" s="147"/>
      <c r="L518" s="148"/>
      <c r="M518" s="143"/>
      <c r="N518" s="144"/>
      <c r="O518" s="155" t="str">
        <f t="shared" ca="1" si="69"/>
        <v/>
      </c>
      <c r="P518" s="154" t="str">
        <f t="shared" ca="1" si="70"/>
        <v/>
      </c>
    </row>
    <row r="519" spans="1:16" x14ac:dyDescent="0.25">
      <c r="A519" s="141" t="str">
        <f ca="1">IFERROR(IF(OR(B517=B518,AND(B517=0,A518&lt;&gt;A517)),A518,IF(D518="","",A518+MATCH(Common,INDIRECT(ADDRESS(A518+1,5,4,1,sheet_pset)):INDIRECT(ADDRESS(COUNTIF(Pset_1,"&lt;&gt;"),5,4,1,sheet_pset)),0))),"")</f>
        <v/>
      </c>
      <c r="B519" s="141" t="str">
        <f t="shared" ref="B519:B582" ca="1" si="72">IF(A519&lt;&gt;"",IF(B518=0,COUNTIF(Pset_2,D519)+IF(com_pset=yes,-1,0),IF(AND(K519&lt;&gt;"",K519&lt;&gt;0),B518,B518-1)),"")</f>
        <v/>
      </c>
      <c r="C519" s="152" t="str">
        <f t="shared" ref="C519:C582" ca="1" si="73">IF(D519&lt;&gt;"",HYPERLINK(CONCATENATE(link4x0,IFERROR(VLOOKUP(D519,Pset_2,2,FALSE),""),link_Pset,LOWER(D519),".htm"),"&gt;&gt;"),"")</f>
        <v/>
      </c>
      <c r="D519" s="153" t="str">
        <f t="shared" ref="D519:D582" ca="1" si="74">IF(A519="","",IFERROR(CELL("contents",INDIRECT(ADDRESS(A519,3,4,1,sheet_pset))),""))</f>
        <v/>
      </c>
      <c r="E519" s="149" t="str">
        <f t="shared" ref="E519:E582" ca="1" si="75">IF(B518=0,pset_head,"")</f>
        <v/>
      </c>
      <c r="F519" s="142" t="str">
        <f t="shared" ref="F519:F582" ca="1" si="76">IF(OR(A519=""),"",IF(AND(K519&lt;&gt;"",K519&lt;&gt;0),K519,IF(E519&lt;&gt;"",D519,IFERROR(CELL("contents",INDIRECT(ADDRESS(A519,6,4,1,sheet_pset))),""))))</f>
        <v/>
      </c>
      <c r="G519" s="196" t="str">
        <f ca="1">IF(A519="","",IF(AND(L519&lt;&gt;"",L519&lt;&gt;0),L519,IF(E519&lt;&gt;"",IF(ISERROR(FIND("Type",F519,1)),I,T),IF(F519="","",IF(sim_data_type=yes,IFERROR(VLOOKUP(F519,F$6:G518,2,FALSE),"Text"),"Text")))))</f>
        <v/>
      </c>
      <c r="H519" s="195" t="str">
        <f t="shared" ref="H519:H582" ca="1" si="77">IF(E519&lt;&gt;"",IFERROR(CELL("contents",INDIRECT(ADDRESS(A519,2,1,1,sheet_pset))),"???"),IF(OR(F519=M519,F519=N519,F519=O519),"",IF(AND(M519&lt;&gt;"",M519&lt;&gt;0),M519,IF(AND(N519&lt;&gt;"",N519&lt;&gt;0),N519,IF(AND(O519&lt;&gt;"",O519&lt;&gt;0),IF(O519&lt;&gt;n.a.,O519,""),"")))))</f>
        <v/>
      </c>
      <c r="I519" s="162" t="str">
        <f t="shared" ca="1" si="71"/>
        <v/>
      </c>
      <c r="J519" s="167"/>
      <c r="K519" s="147"/>
      <c r="L519" s="148"/>
      <c r="M519" s="143"/>
      <c r="N519" s="144"/>
      <c r="O519" s="155" t="str">
        <f t="shared" ref="O519:O582" ca="1" si="78">IF(D519="","",IFERROR(VLOOKUP(I519,Param_DRS,4,FALSE),IF(Param_DRS_eo=yes,IFERROR(VLOOKUP(F519,Param_DRS_1,2,FALSE),n.a.),"")))</f>
        <v/>
      </c>
      <c r="P519" s="154" t="str">
        <f t="shared" ref="P519:P582" ca="1" si="79">IF(A519="","",IFERROR(CELL("contents",INDIRECT(ADDRESS(A519,7,4,1,sheet_pset))),""))</f>
        <v/>
      </c>
    </row>
    <row r="520" spans="1:16" x14ac:dyDescent="0.25">
      <c r="A520" s="141" t="str">
        <f ca="1">IFERROR(IF(OR(B518=B519,AND(B518=0,A519&lt;&gt;A518)),A519,IF(D519="","",A519+MATCH(Common,INDIRECT(ADDRESS(A519+1,5,4,1,sheet_pset)):INDIRECT(ADDRESS(COUNTIF(Pset_1,"&lt;&gt;"),5,4,1,sheet_pset)),0))),"")</f>
        <v/>
      </c>
      <c r="B520" s="141" t="str">
        <f t="shared" ca="1" si="72"/>
        <v/>
      </c>
      <c r="C520" s="152" t="str">
        <f t="shared" ca="1" si="73"/>
        <v/>
      </c>
      <c r="D520" s="153" t="str">
        <f t="shared" ca="1" si="74"/>
        <v/>
      </c>
      <c r="E520" s="149" t="str">
        <f t="shared" ca="1" si="75"/>
        <v/>
      </c>
      <c r="F520" s="142" t="str">
        <f t="shared" ca="1" si="76"/>
        <v/>
      </c>
      <c r="G520" s="196" t="str">
        <f ca="1">IF(A520="","",IF(AND(L520&lt;&gt;"",L520&lt;&gt;0),L520,IF(E520&lt;&gt;"",IF(ISERROR(FIND("Type",F520,1)),I,T),IF(F520="","",IF(sim_data_type=yes,IFERROR(VLOOKUP(F520,F$6:G519,2,FALSE),"Text"),"Text")))))</f>
        <v/>
      </c>
      <c r="H520" s="195" t="str">
        <f t="shared" ca="1" si="77"/>
        <v/>
      </c>
      <c r="I520" s="162" t="str">
        <f t="shared" ref="I520:I583" ca="1" si="80">IF(D520&lt;&gt;"",CONCATENATE(D520,F520),"")</f>
        <v/>
      </c>
      <c r="J520" s="167"/>
      <c r="K520" s="147"/>
      <c r="L520" s="148"/>
      <c r="M520" s="143"/>
      <c r="N520" s="144"/>
      <c r="O520" s="155" t="str">
        <f t="shared" ca="1" si="78"/>
        <v/>
      </c>
      <c r="P520" s="154" t="str">
        <f t="shared" ca="1" si="79"/>
        <v/>
      </c>
    </row>
    <row r="521" spans="1:16" x14ac:dyDescent="0.25">
      <c r="A521" s="141" t="str">
        <f ca="1">IFERROR(IF(OR(B519=B520,AND(B519=0,A520&lt;&gt;A519)),A520,IF(D520="","",A520+MATCH(Common,INDIRECT(ADDRESS(A520+1,5,4,1,sheet_pset)):INDIRECT(ADDRESS(COUNTIF(Pset_1,"&lt;&gt;"),5,4,1,sheet_pset)),0))),"")</f>
        <v/>
      </c>
      <c r="B521" s="141" t="str">
        <f t="shared" ca="1" si="72"/>
        <v/>
      </c>
      <c r="C521" s="152" t="str">
        <f t="shared" ca="1" si="73"/>
        <v/>
      </c>
      <c r="D521" s="153" t="str">
        <f t="shared" ca="1" si="74"/>
        <v/>
      </c>
      <c r="E521" s="149" t="str">
        <f t="shared" ca="1" si="75"/>
        <v/>
      </c>
      <c r="F521" s="142" t="str">
        <f t="shared" ca="1" si="76"/>
        <v/>
      </c>
      <c r="G521" s="196" t="str">
        <f ca="1">IF(A521="","",IF(AND(L521&lt;&gt;"",L521&lt;&gt;0),L521,IF(E521&lt;&gt;"",IF(ISERROR(FIND("Type",F521,1)),I,T),IF(F521="","",IF(sim_data_type=yes,IFERROR(VLOOKUP(F521,F$6:G520,2,FALSE),"Text"),"Text")))))</f>
        <v/>
      </c>
      <c r="H521" s="195" t="str">
        <f t="shared" ca="1" si="77"/>
        <v/>
      </c>
      <c r="I521" s="162" t="str">
        <f t="shared" ca="1" si="80"/>
        <v/>
      </c>
      <c r="J521" s="167"/>
      <c r="K521" s="147"/>
      <c r="L521" s="148"/>
      <c r="M521" s="143"/>
      <c r="N521" s="144"/>
      <c r="O521" s="155" t="str">
        <f t="shared" ca="1" si="78"/>
        <v/>
      </c>
      <c r="P521" s="154" t="str">
        <f t="shared" ca="1" si="79"/>
        <v/>
      </c>
    </row>
    <row r="522" spans="1:16" x14ac:dyDescent="0.25">
      <c r="A522" s="141" t="str">
        <f ca="1">IFERROR(IF(OR(B520=B521,AND(B520=0,A521&lt;&gt;A520)),A521,IF(D521="","",A521+MATCH(Common,INDIRECT(ADDRESS(A521+1,5,4,1,sheet_pset)):INDIRECT(ADDRESS(COUNTIF(Pset_1,"&lt;&gt;"),5,4,1,sheet_pset)),0))),"")</f>
        <v/>
      </c>
      <c r="B522" s="141" t="str">
        <f t="shared" ca="1" si="72"/>
        <v/>
      </c>
      <c r="C522" s="152" t="str">
        <f t="shared" ca="1" si="73"/>
        <v/>
      </c>
      <c r="D522" s="153" t="str">
        <f t="shared" ca="1" si="74"/>
        <v/>
      </c>
      <c r="E522" s="149" t="str">
        <f t="shared" ca="1" si="75"/>
        <v/>
      </c>
      <c r="F522" s="142" t="str">
        <f t="shared" ca="1" si="76"/>
        <v/>
      </c>
      <c r="G522" s="196" t="str">
        <f ca="1">IF(A522="","",IF(AND(L522&lt;&gt;"",L522&lt;&gt;0),L522,IF(E522&lt;&gt;"",IF(ISERROR(FIND("Type",F522,1)),I,T),IF(F522="","",IF(sim_data_type=yes,IFERROR(VLOOKUP(F522,F$6:G521,2,FALSE),"Text"),"Text")))))</f>
        <v/>
      </c>
      <c r="H522" s="195" t="str">
        <f t="shared" ca="1" si="77"/>
        <v/>
      </c>
      <c r="I522" s="162" t="str">
        <f t="shared" ca="1" si="80"/>
        <v/>
      </c>
      <c r="J522" s="167"/>
      <c r="K522" s="147"/>
      <c r="L522" s="148"/>
      <c r="M522" s="143"/>
      <c r="N522" s="144"/>
      <c r="O522" s="155" t="str">
        <f t="shared" ca="1" si="78"/>
        <v/>
      </c>
      <c r="P522" s="154" t="str">
        <f t="shared" ca="1" si="79"/>
        <v/>
      </c>
    </row>
    <row r="523" spans="1:16" x14ac:dyDescent="0.25">
      <c r="A523" s="141" t="str">
        <f ca="1">IFERROR(IF(OR(B521=B522,AND(B521=0,A522&lt;&gt;A521)),A522,IF(D522="","",A522+MATCH(Common,INDIRECT(ADDRESS(A522+1,5,4,1,sheet_pset)):INDIRECT(ADDRESS(COUNTIF(Pset_1,"&lt;&gt;"),5,4,1,sheet_pset)),0))),"")</f>
        <v/>
      </c>
      <c r="B523" s="141" t="str">
        <f t="shared" ca="1" si="72"/>
        <v/>
      </c>
      <c r="C523" s="152" t="str">
        <f t="shared" ca="1" si="73"/>
        <v/>
      </c>
      <c r="D523" s="153" t="str">
        <f t="shared" ca="1" si="74"/>
        <v/>
      </c>
      <c r="E523" s="149" t="str">
        <f t="shared" ca="1" si="75"/>
        <v/>
      </c>
      <c r="F523" s="142" t="str">
        <f t="shared" ca="1" si="76"/>
        <v/>
      </c>
      <c r="G523" s="196" t="str">
        <f ca="1">IF(A523="","",IF(AND(L523&lt;&gt;"",L523&lt;&gt;0),L523,IF(E523&lt;&gt;"",IF(ISERROR(FIND("Type",F523,1)),I,T),IF(F523="","",IF(sim_data_type=yes,IFERROR(VLOOKUP(F523,F$6:G522,2,FALSE),"Text"),"Text")))))</f>
        <v/>
      </c>
      <c r="H523" s="195" t="str">
        <f t="shared" ca="1" si="77"/>
        <v/>
      </c>
      <c r="I523" s="162" t="str">
        <f t="shared" ca="1" si="80"/>
        <v/>
      </c>
      <c r="J523" s="167"/>
      <c r="K523" s="147"/>
      <c r="L523" s="148"/>
      <c r="M523" s="143"/>
      <c r="N523" s="144"/>
      <c r="O523" s="155" t="str">
        <f t="shared" ca="1" si="78"/>
        <v/>
      </c>
      <c r="P523" s="154" t="str">
        <f t="shared" ca="1" si="79"/>
        <v/>
      </c>
    </row>
    <row r="524" spans="1:16" x14ac:dyDescent="0.25">
      <c r="A524" s="141" t="str">
        <f ca="1">IFERROR(IF(OR(B522=B523,AND(B522=0,A523&lt;&gt;A522)),A523,IF(D523="","",A523+MATCH(Common,INDIRECT(ADDRESS(A523+1,5,4,1,sheet_pset)):INDIRECT(ADDRESS(COUNTIF(Pset_1,"&lt;&gt;"),5,4,1,sheet_pset)),0))),"")</f>
        <v/>
      </c>
      <c r="B524" s="141" t="str">
        <f t="shared" ca="1" si="72"/>
        <v/>
      </c>
      <c r="C524" s="152" t="str">
        <f t="shared" ca="1" si="73"/>
        <v/>
      </c>
      <c r="D524" s="153" t="str">
        <f t="shared" ca="1" si="74"/>
        <v/>
      </c>
      <c r="E524" s="149" t="str">
        <f t="shared" ca="1" si="75"/>
        <v/>
      </c>
      <c r="F524" s="142" t="str">
        <f t="shared" ca="1" si="76"/>
        <v/>
      </c>
      <c r="G524" s="196" t="str">
        <f ca="1">IF(A524="","",IF(AND(L524&lt;&gt;"",L524&lt;&gt;0),L524,IF(E524&lt;&gt;"",IF(ISERROR(FIND("Type",F524,1)),I,T),IF(F524="","",IF(sim_data_type=yes,IFERROR(VLOOKUP(F524,F$6:G523,2,FALSE),"Text"),"Text")))))</f>
        <v/>
      </c>
      <c r="H524" s="195" t="str">
        <f t="shared" ca="1" si="77"/>
        <v/>
      </c>
      <c r="I524" s="162" t="str">
        <f t="shared" ca="1" si="80"/>
        <v/>
      </c>
      <c r="J524" s="167"/>
      <c r="K524" s="147"/>
      <c r="L524" s="148"/>
      <c r="M524" s="143"/>
      <c r="N524" s="144"/>
      <c r="O524" s="155" t="str">
        <f t="shared" ca="1" si="78"/>
        <v/>
      </c>
      <c r="P524" s="154" t="str">
        <f t="shared" ca="1" si="79"/>
        <v/>
      </c>
    </row>
    <row r="525" spans="1:16" x14ac:dyDescent="0.25">
      <c r="A525" s="141" t="str">
        <f ca="1">IFERROR(IF(OR(B523=B524,AND(B523=0,A524&lt;&gt;A523)),A524,IF(D524="","",A524+MATCH(Common,INDIRECT(ADDRESS(A524+1,5,4,1,sheet_pset)):INDIRECT(ADDRESS(COUNTIF(Pset_1,"&lt;&gt;"),5,4,1,sheet_pset)),0))),"")</f>
        <v/>
      </c>
      <c r="B525" s="141" t="str">
        <f t="shared" ca="1" si="72"/>
        <v/>
      </c>
      <c r="C525" s="152" t="str">
        <f t="shared" ca="1" si="73"/>
        <v/>
      </c>
      <c r="D525" s="153" t="str">
        <f t="shared" ca="1" si="74"/>
        <v/>
      </c>
      <c r="E525" s="149" t="str">
        <f t="shared" ca="1" si="75"/>
        <v/>
      </c>
      <c r="F525" s="142" t="str">
        <f t="shared" ca="1" si="76"/>
        <v/>
      </c>
      <c r="G525" s="196" t="str">
        <f ca="1">IF(A525="","",IF(AND(L525&lt;&gt;"",L525&lt;&gt;0),L525,IF(E525&lt;&gt;"",IF(ISERROR(FIND("Type",F525,1)),I,T),IF(F525="","",IF(sim_data_type=yes,IFERROR(VLOOKUP(F525,F$6:G524,2,FALSE),"Text"),"Text")))))</f>
        <v/>
      </c>
      <c r="H525" s="195" t="str">
        <f t="shared" ca="1" si="77"/>
        <v/>
      </c>
      <c r="I525" s="162" t="str">
        <f t="shared" ca="1" si="80"/>
        <v/>
      </c>
      <c r="J525" s="167"/>
      <c r="K525" s="147"/>
      <c r="L525" s="148"/>
      <c r="M525" s="143"/>
      <c r="N525" s="144"/>
      <c r="O525" s="155" t="str">
        <f t="shared" ca="1" si="78"/>
        <v/>
      </c>
      <c r="P525" s="154" t="str">
        <f t="shared" ca="1" si="79"/>
        <v/>
      </c>
    </row>
    <row r="526" spans="1:16" x14ac:dyDescent="0.25">
      <c r="A526" s="141" t="str">
        <f ca="1">IFERROR(IF(OR(B524=B525,AND(B524=0,A525&lt;&gt;A524)),A525,IF(D525="","",A525+MATCH(Common,INDIRECT(ADDRESS(A525+1,5,4,1,sheet_pset)):INDIRECT(ADDRESS(COUNTIF(Pset_1,"&lt;&gt;"),5,4,1,sheet_pset)),0))),"")</f>
        <v/>
      </c>
      <c r="B526" s="141" t="str">
        <f t="shared" ca="1" si="72"/>
        <v/>
      </c>
      <c r="C526" s="152" t="str">
        <f t="shared" ca="1" si="73"/>
        <v/>
      </c>
      <c r="D526" s="153" t="str">
        <f t="shared" ca="1" si="74"/>
        <v/>
      </c>
      <c r="E526" s="149" t="str">
        <f t="shared" ca="1" si="75"/>
        <v/>
      </c>
      <c r="F526" s="142" t="str">
        <f t="shared" ca="1" si="76"/>
        <v/>
      </c>
      <c r="G526" s="196" t="str">
        <f ca="1">IF(A526="","",IF(AND(L526&lt;&gt;"",L526&lt;&gt;0),L526,IF(E526&lt;&gt;"",IF(ISERROR(FIND("Type",F526,1)),I,T),IF(F526="","",IF(sim_data_type=yes,IFERROR(VLOOKUP(F526,F$6:G525,2,FALSE),"Text"),"Text")))))</f>
        <v/>
      </c>
      <c r="H526" s="195" t="str">
        <f t="shared" ca="1" si="77"/>
        <v/>
      </c>
      <c r="I526" s="162" t="str">
        <f t="shared" ca="1" si="80"/>
        <v/>
      </c>
      <c r="J526" s="167"/>
      <c r="K526" s="147"/>
      <c r="L526" s="148"/>
      <c r="M526" s="143"/>
      <c r="N526" s="144"/>
      <c r="O526" s="155" t="str">
        <f t="shared" ca="1" si="78"/>
        <v/>
      </c>
      <c r="P526" s="154" t="str">
        <f t="shared" ca="1" si="79"/>
        <v/>
      </c>
    </row>
    <row r="527" spans="1:16" x14ac:dyDescent="0.25">
      <c r="A527" s="141" t="str">
        <f ca="1">IFERROR(IF(OR(B525=B526,AND(B525=0,A526&lt;&gt;A525)),A526,IF(D526="","",A526+MATCH(Common,INDIRECT(ADDRESS(A526+1,5,4,1,sheet_pset)):INDIRECT(ADDRESS(COUNTIF(Pset_1,"&lt;&gt;"),5,4,1,sheet_pset)),0))),"")</f>
        <v/>
      </c>
      <c r="B527" s="141" t="str">
        <f t="shared" ca="1" si="72"/>
        <v/>
      </c>
      <c r="C527" s="152" t="str">
        <f t="shared" ca="1" si="73"/>
        <v/>
      </c>
      <c r="D527" s="153" t="str">
        <f t="shared" ca="1" si="74"/>
        <v/>
      </c>
      <c r="E527" s="149" t="str">
        <f t="shared" ca="1" si="75"/>
        <v/>
      </c>
      <c r="F527" s="142" t="str">
        <f t="shared" ca="1" si="76"/>
        <v/>
      </c>
      <c r="G527" s="196" t="str">
        <f ca="1">IF(A527="","",IF(AND(L527&lt;&gt;"",L527&lt;&gt;0),L527,IF(E527&lt;&gt;"",IF(ISERROR(FIND("Type",F527,1)),I,T),IF(F527="","",IF(sim_data_type=yes,IFERROR(VLOOKUP(F527,F$6:G526,2,FALSE),"Text"),"Text")))))</f>
        <v/>
      </c>
      <c r="H527" s="195" t="str">
        <f t="shared" ca="1" si="77"/>
        <v/>
      </c>
      <c r="I527" s="162" t="str">
        <f t="shared" ca="1" si="80"/>
        <v/>
      </c>
      <c r="J527" s="167"/>
      <c r="K527" s="147"/>
      <c r="L527" s="148"/>
      <c r="M527" s="143"/>
      <c r="N527" s="144"/>
      <c r="O527" s="155" t="str">
        <f t="shared" ca="1" si="78"/>
        <v/>
      </c>
      <c r="P527" s="154" t="str">
        <f t="shared" ca="1" si="79"/>
        <v/>
      </c>
    </row>
    <row r="528" spans="1:16" x14ac:dyDescent="0.25">
      <c r="A528" s="141" t="str">
        <f ca="1">IFERROR(IF(OR(B526=B527,AND(B526=0,A527&lt;&gt;A526)),A527,IF(D527="","",A527+MATCH(Common,INDIRECT(ADDRESS(A527+1,5,4,1,sheet_pset)):INDIRECT(ADDRESS(COUNTIF(Pset_1,"&lt;&gt;"),5,4,1,sheet_pset)),0))),"")</f>
        <v/>
      </c>
      <c r="B528" s="141" t="str">
        <f t="shared" ca="1" si="72"/>
        <v/>
      </c>
      <c r="C528" s="152" t="str">
        <f t="shared" ca="1" si="73"/>
        <v/>
      </c>
      <c r="D528" s="153" t="str">
        <f t="shared" ca="1" si="74"/>
        <v/>
      </c>
      <c r="E528" s="149" t="str">
        <f t="shared" ca="1" si="75"/>
        <v/>
      </c>
      <c r="F528" s="142" t="str">
        <f t="shared" ca="1" si="76"/>
        <v/>
      </c>
      <c r="G528" s="196" t="str">
        <f ca="1">IF(A528="","",IF(AND(L528&lt;&gt;"",L528&lt;&gt;0),L528,IF(E528&lt;&gt;"",IF(ISERROR(FIND("Type",F528,1)),I,T),IF(F528="","",IF(sim_data_type=yes,IFERROR(VLOOKUP(F528,F$6:G527,2,FALSE),"Text"),"Text")))))</f>
        <v/>
      </c>
      <c r="H528" s="195" t="str">
        <f t="shared" ca="1" si="77"/>
        <v/>
      </c>
      <c r="I528" s="162" t="str">
        <f t="shared" ca="1" si="80"/>
        <v/>
      </c>
      <c r="J528" s="167"/>
      <c r="K528" s="147"/>
      <c r="L528" s="148"/>
      <c r="M528" s="143"/>
      <c r="N528" s="144"/>
      <c r="O528" s="155" t="str">
        <f t="shared" ca="1" si="78"/>
        <v/>
      </c>
      <c r="P528" s="154" t="str">
        <f t="shared" ca="1" si="79"/>
        <v/>
      </c>
    </row>
    <row r="529" spans="1:16" x14ac:dyDescent="0.25">
      <c r="A529" s="141" t="str">
        <f ca="1">IFERROR(IF(OR(B527=B528,AND(B527=0,A528&lt;&gt;A527)),A528,IF(D528="","",A528+MATCH(Common,INDIRECT(ADDRESS(A528+1,5,4,1,sheet_pset)):INDIRECT(ADDRESS(COUNTIF(Pset_1,"&lt;&gt;"),5,4,1,sheet_pset)),0))),"")</f>
        <v/>
      </c>
      <c r="B529" s="141" t="str">
        <f t="shared" ca="1" si="72"/>
        <v/>
      </c>
      <c r="C529" s="152" t="str">
        <f t="shared" ca="1" si="73"/>
        <v/>
      </c>
      <c r="D529" s="153" t="str">
        <f t="shared" ca="1" si="74"/>
        <v/>
      </c>
      <c r="E529" s="149" t="str">
        <f t="shared" ca="1" si="75"/>
        <v/>
      </c>
      <c r="F529" s="142" t="str">
        <f t="shared" ca="1" si="76"/>
        <v/>
      </c>
      <c r="G529" s="196" t="str">
        <f ca="1">IF(A529="","",IF(AND(L529&lt;&gt;"",L529&lt;&gt;0),L529,IF(E529&lt;&gt;"",IF(ISERROR(FIND("Type",F529,1)),I,T),IF(F529="","",IF(sim_data_type=yes,IFERROR(VLOOKUP(F529,F$6:G528,2,FALSE),"Text"),"Text")))))</f>
        <v/>
      </c>
      <c r="H529" s="195" t="str">
        <f t="shared" ca="1" si="77"/>
        <v/>
      </c>
      <c r="I529" s="162" t="str">
        <f t="shared" ca="1" si="80"/>
        <v/>
      </c>
      <c r="J529" s="167"/>
      <c r="K529" s="147"/>
      <c r="L529" s="148"/>
      <c r="M529" s="143"/>
      <c r="N529" s="144"/>
      <c r="O529" s="155" t="str">
        <f t="shared" ca="1" si="78"/>
        <v/>
      </c>
      <c r="P529" s="154" t="str">
        <f t="shared" ca="1" si="79"/>
        <v/>
      </c>
    </row>
    <row r="530" spans="1:16" x14ac:dyDescent="0.25">
      <c r="A530" s="141" t="str">
        <f ca="1">IFERROR(IF(OR(B528=B529,AND(B528=0,A529&lt;&gt;A528)),A529,IF(D529="","",A529+MATCH(Common,INDIRECT(ADDRESS(A529+1,5,4,1,sheet_pset)):INDIRECT(ADDRESS(COUNTIF(Pset_1,"&lt;&gt;"),5,4,1,sheet_pset)),0))),"")</f>
        <v/>
      </c>
      <c r="B530" s="141" t="str">
        <f t="shared" ca="1" si="72"/>
        <v/>
      </c>
      <c r="C530" s="152" t="str">
        <f t="shared" ca="1" si="73"/>
        <v/>
      </c>
      <c r="D530" s="153" t="str">
        <f t="shared" ca="1" si="74"/>
        <v/>
      </c>
      <c r="E530" s="149" t="str">
        <f t="shared" ca="1" si="75"/>
        <v/>
      </c>
      <c r="F530" s="142" t="str">
        <f t="shared" ca="1" si="76"/>
        <v/>
      </c>
      <c r="G530" s="196" t="str">
        <f ca="1">IF(A530="","",IF(AND(L530&lt;&gt;"",L530&lt;&gt;0),L530,IF(E530&lt;&gt;"",IF(ISERROR(FIND("Type",F530,1)),I,T),IF(F530="","",IF(sim_data_type=yes,IFERROR(VLOOKUP(F530,F$6:G529,2,FALSE),"Text"),"Text")))))</f>
        <v/>
      </c>
      <c r="H530" s="195" t="str">
        <f t="shared" ca="1" si="77"/>
        <v/>
      </c>
      <c r="I530" s="162" t="str">
        <f t="shared" ca="1" si="80"/>
        <v/>
      </c>
      <c r="J530" s="167"/>
      <c r="K530" s="147"/>
      <c r="L530" s="148"/>
      <c r="M530" s="143"/>
      <c r="N530" s="144"/>
      <c r="O530" s="155" t="str">
        <f t="shared" ca="1" si="78"/>
        <v/>
      </c>
      <c r="P530" s="154" t="str">
        <f t="shared" ca="1" si="79"/>
        <v/>
      </c>
    </row>
    <row r="531" spans="1:16" x14ac:dyDescent="0.25">
      <c r="A531" s="141" t="str">
        <f ca="1">IFERROR(IF(OR(B529=B530,AND(B529=0,A530&lt;&gt;A529)),A530,IF(D530="","",A530+MATCH(Common,INDIRECT(ADDRESS(A530+1,5,4,1,sheet_pset)):INDIRECT(ADDRESS(COUNTIF(Pset_1,"&lt;&gt;"),5,4,1,sheet_pset)),0))),"")</f>
        <v/>
      </c>
      <c r="B531" s="141" t="str">
        <f t="shared" ca="1" si="72"/>
        <v/>
      </c>
      <c r="C531" s="152" t="str">
        <f t="shared" ca="1" si="73"/>
        <v/>
      </c>
      <c r="D531" s="153" t="str">
        <f t="shared" ca="1" si="74"/>
        <v/>
      </c>
      <c r="E531" s="149" t="str">
        <f t="shared" ca="1" si="75"/>
        <v/>
      </c>
      <c r="F531" s="142" t="str">
        <f t="shared" ca="1" si="76"/>
        <v/>
      </c>
      <c r="G531" s="196" t="str">
        <f ca="1">IF(A531="","",IF(AND(L531&lt;&gt;"",L531&lt;&gt;0),L531,IF(E531&lt;&gt;"",IF(ISERROR(FIND("Type",F531,1)),I,T),IF(F531="","",IF(sim_data_type=yes,IFERROR(VLOOKUP(F531,F$6:G530,2,FALSE),"Text"),"Text")))))</f>
        <v/>
      </c>
      <c r="H531" s="195" t="str">
        <f t="shared" ca="1" si="77"/>
        <v/>
      </c>
      <c r="I531" s="162" t="str">
        <f t="shared" ca="1" si="80"/>
        <v/>
      </c>
      <c r="J531" s="167"/>
      <c r="K531" s="147"/>
      <c r="L531" s="148"/>
      <c r="M531" s="143"/>
      <c r="N531" s="144"/>
      <c r="O531" s="155" t="str">
        <f t="shared" ca="1" si="78"/>
        <v/>
      </c>
      <c r="P531" s="154" t="str">
        <f t="shared" ca="1" si="79"/>
        <v/>
      </c>
    </row>
    <row r="532" spans="1:16" x14ac:dyDescent="0.25">
      <c r="A532" s="141" t="str">
        <f ca="1">IFERROR(IF(OR(B530=B531,AND(B530=0,A531&lt;&gt;A530)),A531,IF(D531="","",A531+MATCH(Common,INDIRECT(ADDRESS(A531+1,5,4,1,sheet_pset)):INDIRECT(ADDRESS(COUNTIF(Pset_1,"&lt;&gt;"),5,4,1,sheet_pset)),0))),"")</f>
        <v/>
      </c>
      <c r="B532" s="141" t="str">
        <f t="shared" ca="1" si="72"/>
        <v/>
      </c>
      <c r="C532" s="152" t="str">
        <f t="shared" ca="1" si="73"/>
        <v/>
      </c>
      <c r="D532" s="153" t="str">
        <f t="shared" ca="1" si="74"/>
        <v/>
      </c>
      <c r="E532" s="149" t="str">
        <f t="shared" ca="1" si="75"/>
        <v/>
      </c>
      <c r="F532" s="142" t="str">
        <f t="shared" ca="1" si="76"/>
        <v/>
      </c>
      <c r="G532" s="196" t="str">
        <f ca="1">IF(A532="","",IF(AND(L532&lt;&gt;"",L532&lt;&gt;0),L532,IF(E532&lt;&gt;"",IF(ISERROR(FIND("Type",F532,1)),I,T),IF(F532="","",IF(sim_data_type=yes,IFERROR(VLOOKUP(F532,F$6:G531,2,FALSE),"Text"),"Text")))))</f>
        <v/>
      </c>
      <c r="H532" s="195" t="str">
        <f t="shared" ca="1" si="77"/>
        <v/>
      </c>
      <c r="I532" s="162" t="str">
        <f t="shared" ca="1" si="80"/>
        <v/>
      </c>
      <c r="J532" s="167"/>
      <c r="K532" s="147"/>
      <c r="L532" s="148"/>
      <c r="M532" s="143"/>
      <c r="N532" s="144"/>
      <c r="O532" s="155" t="str">
        <f t="shared" ca="1" si="78"/>
        <v/>
      </c>
      <c r="P532" s="154" t="str">
        <f t="shared" ca="1" si="79"/>
        <v/>
      </c>
    </row>
    <row r="533" spans="1:16" x14ac:dyDescent="0.25">
      <c r="A533" s="141" t="str">
        <f ca="1">IFERROR(IF(OR(B531=B532,AND(B531=0,A532&lt;&gt;A531)),A532,IF(D532="","",A532+MATCH(Common,INDIRECT(ADDRESS(A532+1,5,4,1,sheet_pset)):INDIRECT(ADDRESS(COUNTIF(Pset_1,"&lt;&gt;"),5,4,1,sheet_pset)),0))),"")</f>
        <v/>
      </c>
      <c r="B533" s="141" t="str">
        <f t="shared" ca="1" si="72"/>
        <v/>
      </c>
      <c r="C533" s="152" t="str">
        <f t="shared" ca="1" si="73"/>
        <v/>
      </c>
      <c r="D533" s="153" t="str">
        <f t="shared" ca="1" si="74"/>
        <v/>
      </c>
      <c r="E533" s="149" t="str">
        <f t="shared" ca="1" si="75"/>
        <v/>
      </c>
      <c r="F533" s="142" t="str">
        <f t="shared" ca="1" si="76"/>
        <v/>
      </c>
      <c r="G533" s="196" t="str">
        <f ca="1">IF(A533="","",IF(AND(L533&lt;&gt;"",L533&lt;&gt;0),L533,IF(E533&lt;&gt;"",IF(ISERROR(FIND("Type",F533,1)),I,T),IF(F533="","",IF(sim_data_type=yes,IFERROR(VLOOKUP(F533,F$6:G532,2,FALSE),"Text"),"Text")))))</f>
        <v/>
      </c>
      <c r="H533" s="195" t="str">
        <f t="shared" ca="1" si="77"/>
        <v/>
      </c>
      <c r="I533" s="162" t="str">
        <f t="shared" ca="1" si="80"/>
        <v/>
      </c>
      <c r="J533" s="167"/>
      <c r="K533" s="147"/>
      <c r="L533" s="148"/>
      <c r="M533" s="143"/>
      <c r="N533" s="144"/>
      <c r="O533" s="155" t="str">
        <f t="shared" ca="1" si="78"/>
        <v/>
      </c>
      <c r="P533" s="154" t="str">
        <f t="shared" ca="1" si="79"/>
        <v/>
      </c>
    </row>
    <row r="534" spans="1:16" x14ac:dyDescent="0.25">
      <c r="A534" s="141" t="str">
        <f ca="1">IFERROR(IF(OR(B532=B533,AND(B532=0,A533&lt;&gt;A532)),A533,IF(D533="","",A533+MATCH(Common,INDIRECT(ADDRESS(A533+1,5,4,1,sheet_pset)):INDIRECT(ADDRESS(COUNTIF(Pset_1,"&lt;&gt;"),5,4,1,sheet_pset)),0))),"")</f>
        <v/>
      </c>
      <c r="B534" s="141" t="str">
        <f t="shared" ca="1" si="72"/>
        <v/>
      </c>
      <c r="C534" s="152" t="str">
        <f t="shared" ca="1" si="73"/>
        <v/>
      </c>
      <c r="D534" s="153" t="str">
        <f t="shared" ca="1" si="74"/>
        <v/>
      </c>
      <c r="E534" s="149" t="str">
        <f t="shared" ca="1" si="75"/>
        <v/>
      </c>
      <c r="F534" s="142" t="str">
        <f t="shared" ca="1" si="76"/>
        <v/>
      </c>
      <c r="G534" s="196" t="str">
        <f ca="1">IF(A534="","",IF(AND(L534&lt;&gt;"",L534&lt;&gt;0),L534,IF(E534&lt;&gt;"",IF(ISERROR(FIND("Type",F534,1)),I,T),IF(F534="","",IF(sim_data_type=yes,IFERROR(VLOOKUP(F534,F$6:G533,2,FALSE),"Text"),"Text")))))</f>
        <v/>
      </c>
      <c r="H534" s="195" t="str">
        <f t="shared" ca="1" si="77"/>
        <v/>
      </c>
      <c r="I534" s="162" t="str">
        <f t="shared" ca="1" si="80"/>
        <v/>
      </c>
      <c r="J534" s="167"/>
      <c r="K534" s="147"/>
      <c r="L534" s="148"/>
      <c r="M534" s="143"/>
      <c r="N534" s="144"/>
      <c r="O534" s="155" t="str">
        <f t="shared" ca="1" si="78"/>
        <v/>
      </c>
      <c r="P534" s="154" t="str">
        <f t="shared" ca="1" si="79"/>
        <v/>
      </c>
    </row>
    <row r="535" spans="1:16" x14ac:dyDescent="0.25">
      <c r="A535" s="141" t="str">
        <f ca="1">IFERROR(IF(OR(B533=B534,AND(B533=0,A534&lt;&gt;A533)),A534,IF(D534="","",A534+MATCH(Common,INDIRECT(ADDRESS(A534+1,5,4,1,sheet_pset)):INDIRECT(ADDRESS(COUNTIF(Pset_1,"&lt;&gt;"),5,4,1,sheet_pset)),0))),"")</f>
        <v/>
      </c>
      <c r="B535" s="141" t="str">
        <f t="shared" ca="1" si="72"/>
        <v/>
      </c>
      <c r="C535" s="152" t="str">
        <f t="shared" ca="1" si="73"/>
        <v/>
      </c>
      <c r="D535" s="153" t="str">
        <f t="shared" ca="1" si="74"/>
        <v/>
      </c>
      <c r="E535" s="149" t="str">
        <f t="shared" ca="1" si="75"/>
        <v/>
      </c>
      <c r="F535" s="142" t="str">
        <f t="shared" ca="1" si="76"/>
        <v/>
      </c>
      <c r="G535" s="196" t="str">
        <f ca="1">IF(A535="","",IF(AND(L535&lt;&gt;"",L535&lt;&gt;0),L535,IF(E535&lt;&gt;"",IF(ISERROR(FIND("Type",F535,1)),I,T),IF(F535="","",IF(sim_data_type=yes,IFERROR(VLOOKUP(F535,F$6:G534,2,FALSE),"Text"),"Text")))))</f>
        <v/>
      </c>
      <c r="H535" s="195" t="str">
        <f t="shared" ca="1" si="77"/>
        <v/>
      </c>
      <c r="I535" s="162" t="str">
        <f t="shared" ca="1" si="80"/>
        <v/>
      </c>
      <c r="J535" s="167"/>
      <c r="K535" s="147"/>
      <c r="L535" s="148"/>
      <c r="M535" s="143"/>
      <c r="N535" s="144"/>
      <c r="O535" s="155" t="str">
        <f t="shared" ca="1" si="78"/>
        <v/>
      </c>
      <c r="P535" s="154" t="str">
        <f t="shared" ca="1" si="79"/>
        <v/>
      </c>
    </row>
    <row r="536" spans="1:16" x14ac:dyDescent="0.25">
      <c r="A536" s="141" t="str">
        <f ca="1">IFERROR(IF(OR(B534=B535,AND(B534=0,A535&lt;&gt;A534)),A535,IF(D535="","",A535+MATCH(Common,INDIRECT(ADDRESS(A535+1,5,4,1,sheet_pset)):INDIRECT(ADDRESS(COUNTIF(Pset_1,"&lt;&gt;"),5,4,1,sheet_pset)),0))),"")</f>
        <v/>
      </c>
      <c r="B536" s="141" t="str">
        <f t="shared" ca="1" si="72"/>
        <v/>
      </c>
      <c r="C536" s="152" t="str">
        <f t="shared" ca="1" si="73"/>
        <v/>
      </c>
      <c r="D536" s="153" t="str">
        <f t="shared" ca="1" si="74"/>
        <v/>
      </c>
      <c r="E536" s="149" t="str">
        <f t="shared" ca="1" si="75"/>
        <v/>
      </c>
      <c r="F536" s="142" t="str">
        <f t="shared" ca="1" si="76"/>
        <v/>
      </c>
      <c r="G536" s="196" t="str">
        <f ca="1">IF(A536="","",IF(AND(L536&lt;&gt;"",L536&lt;&gt;0),L536,IF(E536&lt;&gt;"",IF(ISERROR(FIND("Type",F536,1)),I,T),IF(F536="","",IF(sim_data_type=yes,IFERROR(VLOOKUP(F536,F$6:G535,2,FALSE),"Text"),"Text")))))</f>
        <v/>
      </c>
      <c r="H536" s="195" t="str">
        <f t="shared" ca="1" si="77"/>
        <v/>
      </c>
      <c r="I536" s="162" t="str">
        <f t="shared" ca="1" si="80"/>
        <v/>
      </c>
      <c r="J536" s="167"/>
      <c r="K536" s="147"/>
      <c r="L536" s="148"/>
      <c r="M536" s="143"/>
      <c r="N536" s="144"/>
      <c r="O536" s="155" t="str">
        <f t="shared" ca="1" si="78"/>
        <v/>
      </c>
      <c r="P536" s="154" t="str">
        <f t="shared" ca="1" si="79"/>
        <v/>
      </c>
    </row>
    <row r="537" spans="1:16" x14ac:dyDescent="0.25">
      <c r="A537" s="141" t="str">
        <f ca="1">IFERROR(IF(OR(B535=B536,AND(B535=0,A536&lt;&gt;A535)),A536,IF(D536="","",A536+MATCH(Common,INDIRECT(ADDRESS(A536+1,5,4,1,sheet_pset)):INDIRECT(ADDRESS(COUNTIF(Pset_1,"&lt;&gt;"),5,4,1,sheet_pset)),0))),"")</f>
        <v/>
      </c>
      <c r="B537" s="141" t="str">
        <f t="shared" ca="1" si="72"/>
        <v/>
      </c>
      <c r="C537" s="152" t="str">
        <f t="shared" ca="1" si="73"/>
        <v/>
      </c>
      <c r="D537" s="153" t="str">
        <f t="shared" ca="1" si="74"/>
        <v/>
      </c>
      <c r="E537" s="149" t="str">
        <f t="shared" ca="1" si="75"/>
        <v/>
      </c>
      <c r="F537" s="142" t="str">
        <f t="shared" ca="1" si="76"/>
        <v/>
      </c>
      <c r="G537" s="196" t="str">
        <f ca="1">IF(A537="","",IF(AND(L537&lt;&gt;"",L537&lt;&gt;0),L537,IF(E537&lt;&gt;"",IF(ISERROR(FIND("Type",F537,1)),I,T),IF(F537="","",IF(sim_data_type=yes,IFERROR(VLOOKUP(F537,F$6:G536,2,FALSE),"Text"),"Text")))))</f>
        <v/>
      </c>
      <c r="H537" s="195" t="str">
        <f t="shared" ca="1" si="77"/>
        <v/>
      </c>
      <c r="I537" s="162" t="str">
        <f t="shared" ca="1" si="80"/>
        <v/>
      </c>
      <c r="J537" s="167"/>
      <c r="K537" s="147"/>
      <c r="L537" s="148"/>
      <c r="M537" s="143"/>
      <c r="N537" s="144"/>
      <c r="O537" s="155" t="str">
        <f t="shared" ca="1" si="78"/>
        <v/>
      </c>
      <c r="P537" s="154" t="str">
        <f t="shared" ca="1" si="79"/>
        <v/>
      </c>
    </row>
    <row r="538" spans="1:16" x14ac:dyDescent="0.25">
      <c r="A538" s="141" t="str">
        <f ca="1">IFERROR(IF(OR(B536=B537,AND(B536=0,A537&lt;&gt;A536)),A537,IF(D537="","",A537+MATCH(Common,INDIRECT(ADDRESS(A537+1,5,4,1,sheet_pset)):INDIRECT(ADDRESS(COUNTIF(Pset_1,"&lt;&gt;"),5,4,1,sheet_pset)),0))),"")</f>
        <v/>
      </c>
      <c r="B538" s="141" t="str">
        <f t="shared" ca="1" si="72"/>
        <v/>
      </c>
      <c r="C538" s="152" t="str">
        <f t="shared" ca="1" si="73"/>
        <v/>
      </c>
      <c r="D538" s="153" t="str">
        <f t="shared" ca="1" si="74"/>
        <v/>
      </c>
      <c r="E538" s="149" t="str">
        <f t="shared" ca="1" si="75"/>
        <v/>
      </c>
      <c r="F538" s="142" t="str">
        <f t="shared" ca="1" si="76"/>
        <v/>
      </c>
      <c r="G538" s="196" t="str">
        <f ca="1">IF(A538="","",IF(AND(L538&lt;&gt;"",L538&lt;&gt;0),L538,IF(E538&lt;&gt;"",IF(ISERROR(FIND("Type",F538,1)),I,T),IF(F538="","",IF(sim_data_type=yes,IFERROR(VLOOKUP(F538,F$6:G537,2,FALSE),"Text"),"Text")))))</f>
        <v/>
      </c>
      <c r="H538" s="195" t="str">
        <f t="shared" ca="1" si="77"/>
        <v/>
      </c>
      <c r="I538" s="162" t="str">
        <f t="shared" ca="1" si="80"/>
        <v/>
      </c>
      <c r="J538" s="167"/>
      <c r="K538" s="147"/>
      <c r="L538" s="148"/>
      <c r="M538" s="143"/>
      <c r="N538" s="144"/>
      <c r="O538" s="155" t="str">
        <f t="shared" ca="1" si="78"/>
        <v/>
      </c>
      <c r="P538" s="154" t="str">
        <f t="shared" ca="1" si="79"/>
        <v/>
      </c>
    </row>
    <row r="539" spans="1:16" x14ac:dyDescent="0.25">
      <c r="A539" s="141" t="str">
        <f ca="1">IFERROR(IF(OR(B537=B538,AND(B537=0,A538&lt;&gt;A537)),A538,IF(D538="","",A538+MATCH(Common,INDIRECT(ADDRESS(A538+1,5,4,1,sheet_pset)):INDIRECT(ADDRESS(COUNTIF(Pset_1,"&lt;&gt;"),5,4,1,sheet_pset)),0))),"")</f>
        <v/>
      </c>
      <c r="B539" s="141" t="str">
        <f t="shared" ca="1" si="72"/>
        <v/>
      </c>
      <c r="C539" s="152" t="str">
        <f t="shared" ca="1" si="73"/>
        <v/>
      </c>
      <c r="D539" s="153" t="str">
        <f t="shared" ca="1" si="74"/>
        <v/>
      </c>
      <c r="E539" s="149" t="str">
        <f t="shared" ca="1" si="75"/>
        <v/>
      </c>
      <c r="F539" s="142" t="str">
        <f t="shared" ca="1" si="76"/>
        <v/>
      </c>
      <c r="G539" s="196" t="str">
        <f ca="1">IF(A539="","",IF(AND(L539&lt;&gt;"",L539&lt;&gt;0),L539,IF(E539&lt;&gt;"",IF(ISERROR(FIND("Type",F539,1)),I,T),IF(F539="","",IF(sim_data_type=yes,IFERROR(VLOOKUP(F539,F$6:G538,2,FALSE),"Text"),"Text")))))</f>
        <v/>
      </c>
      <c r="H539" s="195" t="str">
        <f t="shared" ca="1" si="77"/>
        <v/>
      </c>
      <c r="I539" s="162" t="str">
        <f t="shared" ca="1" si="80"/>
        <v/>
      </c>
      <c r="J539" s="167"/>
      <c r="K539" s="147"/>
      <c r="L539" s="148"/>
      <c r="M539" s="143"/>
      <c r="N539" s="144"/>
      <c r="O539" s="155" t="str">
        <f t="shared" ca="1" si="78"/>
        <v/>
      </c>
      <c r="P539" s="154" t="str">
        <f t="shared" ca="1" si="79"/>
        <v/>
      </c>
    </row>
    <row r="540" spans="1:16" x14ac:dyDescent="0.25">
      <c r="A540" s="141" t="str">
        <f ca="1">IFERROR(IF(OR(B538=B539,AND(B538=0,A539&lt;&gt;A538)),A539,IF(D539="","",A539+MATCH(Common,INDIRECT(ADDRESS(A539+1,5,4,1,sheet_pset)):INDIRECT(ADDRESS(COUNTIF(Pset_1,"&lt;&gt;"),5,4,1,sheet_pset)),0))),"")</f>
        <v/>
      </c>
      <c r="B540" s="141" t="str">
        <f t="shared" ca="1" si="72"/>
        <v/>
      </c>
      <c r="C540" s="152" t="str">
        <f t="shared" ca="1" si="73"/>
        <v/>
      </c>
      <c r="D540" s="153" t="str">
        <f t="shared" ca="1" si="74"/>
        <v/>
      </c>
      <c r="E540" s="149" t="str">
        <f t="shared" ca="1" si="75"/>
        <v/>
      </c>
      <c r="F540" s="142" t="str">
        <f t="shared" ca="1" si="76"/>
        <v/>
      </c>
      <c r="G540" s="196" t="str">
        <f ca="1">IF(A540="","",IF(AND(L540&lt;&gt;"",L540&lt;&gt;0),L540,IF(E540&lt;&gt;"",IF(ISERROR(FIND("Type",F540,1)),I,T),IF(F540="","",IF(sim_data_type=yes,IFERROR(VLOOKUP(F540,F$6:G539,2,FALSE),"Text"),"Text")))))</f>
        <v/>
      </c>
      <c r="H540" s="195" t="str">
        <f t="shared" ca="1" si="77"/>
        <v/>
      </c>
      <c r="I540" s="162" t="str">
        <f t="shared" ca="1" si="80"/>
        <v/>
      </c>
      <c r="J540" s="167"/>
      <c r="K540" s="147"/>
      <c r="L540" s="148"/>
      <c r="M540" s="143"/>
      <c r="N540" s="144"/>
      <c r="O540" s="155" t="str">
        <f t="shared" ca="1" si="78"/>
        <v/>
      </c>
      <c r="P540" s="154" t="str">
        <f t="shared" ca="1" si="79"/>
        <v/>
      </c>
    </row>
    <row r="541" spans="1:16" x14ac:dyDescent="0.25">
      <c r="A541" s="141" t="str">
        <f ca="1">IFERROR(IF(OR(B539=B540,AND(B539=0,A540&lt;&gt;A539)),A540,IF(D540="","",A540+MATCH(Common,INDIRECT(ADDRESS(A540+1,5,4,1,sheet_pset)):INDIRECT(ADDRESS(COUNTIF(Pset_1,"&lt;&gt;"),5,4,1,sheet_pset)),0))),"")</f>
        <v/>
      </c>
      <c r="B541" s="141" t="str">
        <f t="shared" ca="1" si="72"/>
        <v/>
      </c>
      <c r="C541" s="152" t="str">
        <f t="shared" ca="1" si="73"/>
        <v/>
      </c>
      <c r="D541" s="153" t="str">
        <f t="shared" ca="1" si="74"/>
        <v/>
      </c>
      <c r="E541" s="149" t="str">
        <f t="shared" ca="1" si="75"/>
        <v/>
      </c>
      <c r="F541" s="142" t="str">
        <f t="shared" ca="1" si="76"/>
        <v/>
      </c>
      <c r="G541" s="196" t="str">
        <f ca="1">IF(A541="","",IF(AND(L541&lt;&gt;"",L541&lt;&gt;0),L541,IF(E541&lt;&gt;"",IF(ISERROR(FIND("Type",F541,1)),I,T),IF(F541="","",IF(sim_data_type=yes,IFERROR(VLOOKUP(F541,F$6:G540,2,FALSE),"Text"),"Text")))))</f>
        <v/>
      </c>
      <c r="H541" s="195" t="str">
        <f t="shared" ca="1" si="77"/>
        <v/>
      </c>
      <c r="I541" s="162" t="str">
        <f t="shared" ca="1" si="80"/>
        <v/>
      </c>
      <c r="J541" s="167"/>
      <c r="K541" s="147"/>
      <c r="L541" s="148"/>
      <c r="M541" s="143"/>
      <c r="N541" s="144"/>
      <c r="O541" s="155" t="str">
        <f t="shared" ca="1" si="78"/>
        <v/>
      </c>
      <c r="P541" s="154" t="str">
        <f t="shared" ca="1" si="79"/>
        <v/>
      </c>
    </row>
    <row r="542" spans="1:16" x14ac:dyDescent="0.25">
      <c r="A542" s="141" t="str">
        <f ca="1">IFERROR(IF(OR(B540=B541,AND(B540=0,A541&lt;&gt;A540)),A541,IF(D541="","",A541+MATCH(Common,INDIRECT(ADDRESS(A541+1,5,4,1,sheet_pset)):INDIRECT(ADDRESS(COUNTIF(Pset_1,"&lt;&gt;"),5,4,1,sheet_pset)),0))),"")</f>
        <v/>
      </c>
      <c r="B542" s="141" t="str">
        <f t="shared" ca="1" si="72"/>
        <v/>
      </c>
      <c r="C542" s="152" t="str">
        <f t="shared" ca="1" si="73"/>
        <v/>
      </c>
      <c r="D542" s="153" t="str">
        <f t="shared" ca="1" si="74"/>
        <v/>
      </c>
      <c r="E542" s="149" t="str">
        <f t="shared" ca="1" si="75"/>
        <v/>
      </c>
      <c r="F542" s="142" t="str">
        <f t="shared" ca="1" si="76"/>
        <v/>
      </c>
      <c r="G542" s="196" t="str">
        <f ca="1">IF(A542="","",IF(AND(L542&lt;&gt;"",L542&lt;&gt;0),L542,IF(E542&lt;&gt;"",IF(ISERROR(FIND("Type",F542,1)),I,T),IF(F542="","",IF(sim_data_type=yes,IFERROR(VLOOKUP(F542,F$6:G541,2,FALSE),"Text"),"Text")))))</f>
        <v/>
      </c>
      <c r="H542" s="195" t="str">
        <f t="shared" ca="1" si="77"/>
        <v/>
      </c>
      <c r="I542" s="162" t="str">
        <f t="shared" ca="1" si="80"/>
        <v/>
      </c>
      <c r="J542" s="167"/>
      <c r="K542" s="147"/>
      <c r="L542" s="148"/>
      <c r="M542" s="143"/>
      <c r="N542" s="144"/>
      <c r="O542" s="155" t="str">
        <f t="shared" ca="1" si="78"/>
        <v/>
      </c>
      <c r="P542" s="154" t="str">
        <f t="shared" ca="1" si="79"/>
        <v/>
      </c>
    </row>
    <row r="543" spans="1:16" x14ac:dyDescent="0.25">
      <c r="A543" s="141" t="str">
        <f ca="1">IFERROR(IF(OR(B541=B542,AND(B541=0,A542&lt;&gt;A541)),A542,IF(D542="","",A542+MATCH(Common,INDIRECT(ADDRESS(A542+1,5,4,1,sheet_pset)):INDIRECT(ADDRESS(COUNTIF(Pset_1,"&lt;&gt;"),5,4,1,sheet_pset)),0))),"")</f>
        <v/>
      </c>
      <c r="B543" s="141" t="str">
        <f t="shared" ca="1" si="72"/>
        <v/>
      </c>
      <c r="C543" s="152" t="str">
        <f t="shared" ca="1" si="73"/>
        <v/>
      </c>
      <c r="D543" s="153" t="str">
        <f t="shared" ca="1" si="74"/>
        <v/>
      </c>
      <c r="E543" s="149" t="str">
        <f t="shared" ca="1" si="75"/>
        <v/>
      </c>
      <c r="F543" s="142" t="str">
        <f t="shared" ca="1" si="76"/>
        <v/>
      </c>
      <c r="G543" s="196" t="str">
        <f ca="1">IF(A543="","",IF(AND(L543&lt;&gt;"",L543&lt;&gt;0),L543,IF(E543&lt;&gt;"",IF(ISERROR(FIND("Type",F543,1)),I,T),IF(F543="","",IF(sim_data_type=yes,IFERROR(VLOOKUP(F543,F$6:G542,2,FALSE),"Text"),"Text")))))</f>
        <v/>
      </c>
      <c r="H543" s="195" t="str">
        <f t="shared" ca="1" si="77"/>
        <v/>
      </c>
      <c r="I543" s="162" t="str">
        <f t="shared" ca="1" si="80"/>
        <v/>
      </c>
      <c r="J543" s="167"/>
      <c r="K543" s="147"/>
      <c r="L543" s="148"/>
      <c r="M543" s="143"/>
      <c r="N543" s="144"/>
      <c r="O543" s="155" t="str">
        <f t="shared" ca="1" si="78"/>
        <v/>
      </c>
      <c r="P543" s="154" t="str">
        <f t="shared" ca="1" si="79"/>
        <v/>
      </c>
    </row>
    <row r="544" spans="1:16" x14ac:dyDescent="0.25">
      <c r="A544" s="141" t="str">
        <f ca="1">IFERROR(IF(OR(B542=B543,AND(B542=0,A543&lt;&gt;A542)),A543,IF(D543="","",A543+MATCH(Common,INDIRECT(ADDRESS(A543+1,5,4,1,sheet_pset)):INDIRECT(ADDRESS(COUNTIF(Pset_1,"&lt;&gt;"),5,4,1,sheet_pset)),0))),"")</f>
        <v/>
      </c>
      <c r="B544" s="141" t="str">
        <f t="shared" ca="1" si="72"/>
        <v/>
      </c>
      <c r="C544" s="152" t="str">
        <f t="shared" ca="1" si="73"/>
        <v/>
      </c>
      <c r="D544" s="153" t="str">
        <f t="shared" ca="1" si="74"/>
        <v/>
      </c>
      <c r="E544" s="149" t="str">
        <f t="shared" ca="1" si="75"/>
        <v/>
      </c>
      <c r="F544" s="142" t="str">
        <f t="shared" ca="1" si="76"/>
        <v/>
      </c>
      <c r="G544" s="196" t="str">
        <f ca="1">IF(A544="","",IF(AND(L544&lt;&gt;"",L544&lt;&gt;0),L544,IF(E544&lt;&gt;"",IF(ISERROR(FIND("Type",F544,1)),I,T),IF(F544="","",IF(sim_data_type=yes,IFERROR(VLOOKUP(F544,F$6:G543,2,FALSE),"Text"),"Text")))))</f>
        <v/>
      </c>
      <c r="H544" s="195" t="str">
        <f t="shared" ca="1" si="77"/>
        <v/>
      </c>
      <c r="I544" s="162" t="str">
        <f t="shared" ca="1" si="80"/>
        <v/>
      </c>
      <c r="J544" s="167"/>
      <c r="K544" s="147"/>
      <c r="L544" s="148"/>
      <c r="M544" s="143"/>
      <c r="N544" s="144"/>
      <c r="O544" s="155" t="str">
        <f t="shared" ca="1" si="78"/>
        <v/>
      </c>
      <c r="P544" s="154" t="str">
        <f t="shared" ca="1" si="79"/>
        <v/>
      </c>
    </row>
    <row r="545" spans="1:16" x14ac:dyDescent="0.25">
      <c r="A545" s="141" t="str">
        <f ca="1">IFERROR(IF(OR(B543=B544,AND(B543=0,A544&lt;&gt;A543)),A544,IF(D544="","",A544+MATCH(Common,INDIRECT(ADDRESS(A544+1,5,4,1,sheet_pset)):INDIRECT(ADDRESS(COUNTIF(Pset_1,"&lt;&gt;"),5,4,1,sheet_pset)),0))),"")</f>
        <v/>
      </c>
      <c r="B545" s="141" t="str">
        <f t="shared" ca="1" si="72"/>
        <v/>
      </c>
      <c r="C545" s="152" t="str">
        <f t="shared" ca="1" si="73"/>
        <v/>
      </c>
      <c r="D545" s="153" t="str">
        <f t="shared" ca="1" si="74"/>
        <v/>
      </c>
      <c r="E545" s="149" t="str">
        <f t="shared" ca="1" si="75"/>
        <v/>
      </c>
      <c r="F545" s="142" t="str">
        <f t="shared" ca="1" si="76"/>
        <v/>
      </c>
      <c r="G545" s="196" t="str">
        <f ca="1">IF(A545="","",IF(AND(L545&lt;&gt;"",L545&lt;&gt;0),L545,IF(E545&lt;&gt;"",IF(ISERROR(FIND("Type",F545,1)),I,T),IF(F545="","",IF(sim_data_type=yes,IFERROR(VLOOKUP(F545,F$6:G544,2,FALSE),"Text"),"Text")))))</f>
        <v/>
      </c>
      <c r="H545" s="195" t="str">
        <f t="shared" ca="1" si="77"/>
        <v/>
      </c>
      <c r="I545" s="162" t="str">
        <f t="shared" ca="1" si="80"/>
        <v/>
      </c>
      <c r="J545" s="167"/>
      <c r="K545" s="147"/>
      <c r="L545" s="148"/>
      <c r="M545" s="143"/>
      <c r="N545" s="144"/>
      <c r="O545" s="155" t="str">
        <f t="shared" ca="1" si="78"/>
        <v/>
      </c>
      <c r="P545" s="154" t="str">
        <f t="shared" ca="1" si="79"/>
        <v/>
      </c>
    </row>
    <row r="546" spans="1:16" x14ac:dyDescent="0.25">
      <c r="A546" s="141" t="str">
        <f ca="1">IFERROR(IF(OR(B544=B545,AND(B544=0,A545&lt;&gt;A544)),A545,IF(D545="","",A545+MATCH(Common,INDIRECT(ADDRESS(A545+1,5,4,1,sheet_pset)):INDIRECT(ADDRESS(COUNTIF(Pset_1,"&lt;&gt;"),5,4,1,sheet_pset)),0))),"")</f>
        <v/>
      </c>
      <c r="B546" s="141" t="str">
        <f t="shared" ca="1" si="72"/>
        <v/>
      </c>
      <c r="C546" s="152" t="str">
        <f t="shared" ca="1" si="73"/>
        <v/>
      </c>
      <c r="D546" s="153" t="str">
        <f t="shared" ca="1" si="74"/>
        <v/>
      </c>
      <c r="E546" s="149" t="str">
        <f t="shared" ca="1" si="75"/>
        <v/>
      </c>
      <c r="F546" s="142" t="str">
        <f t="shared" ca="1" si="76"/>
        <v/>
      </c>
      <c r="G546" s="196" t="str">
        <f ca="1">IF(A546="","",IF(AND(L546&lt;&gt;"",L546&lt;&gt;0),L546,IF(E546&lt;&gt;"",IF(ISERROR(FIND("Type",F546,1)),I,T),IF(F546="","",IF(sim_data_type=yes,IFERROR(VLOOKUP(F546,F$6:G545,2,FALSE),"Text"),"Text")))))</f>
        <v/>
      </c>
      <c r="H546" s="195" t="str">
        <f t="shared" ca="1" si="77"/>
        <v/>
      </c>
      <c r="I546" s="162" t="str">
        <f t="shared" ca="1" si="80"/>
        <v/>
      </c>
      <c r="J546" s="167"/>
      <c r="K546" s="147"/>
      <c r="L546" s="148"/>
      <c r="M546" s="143"/>
      <c r="N546" s="144"/>
      <c r="O546" s="155" t="str">
        <f t="shared" ca="1" si="78"/>
        <v/>
      </c>
      <c r="P546" s="154" t="str">
        <f t="shared" ca="1" si="79"/>
        <v/>
      </c>
    </row>
    <row r="547" spans="1:16" x14ac:dyDescent="0.25">
      <c r="A547" s="141" t="str">
        <f ca="1">IFERROR(IF(OR(B545=B546,AND(B545=0,A546&lt;&gt;A545)),A546,IF(D546="","",A546+MATCH(Common,INDIRECT(ADDRESS(A546+1,5,4,1,sheet_pset)):INDIRECT(ADDRESS(COUNTIF(Pset_1,"&lt;&gt;"),5,4,1,sheet_pset)),0))),"")</f>
        <v/>
      </c>
      <c r="B547" s="141" t="str">
        <f t="shared" ca="1" si="72"/>
        <v/>
      </c>
      <c r="C547" s="152" t="str">
        <f t="shared" ca="1" si="73"/>
        <v/>
      </c>
      <c r="D547" s="153" t="str">
        <f t="shared" ca="1" si="74"/>
        <v/>
      </c>
      <c r="E547" s="149" t="str">
        <f t="shared" ca="1" si="75"/>
        <v/>
      </c>
      <c r="F547" s="142" t="str">
        <f t="shared" ca="1" si="76"/>
        <v/>
      </c>
      <c r="G547" s="196" t="str">
        <f ca="1">IF(A547="","",IF(AND(L547&lt;&gt;"",L547&lt;&gt;0),L547,IF(E547&lt;&gt;"",IF(ISERROR(FIND("Type",F547,1)),I,T),IF(F547="","",IF(sim_data_type=yes,IFERROR(VLOOKUP(F547,F$6:G546,2,FALSE),"Text"),"Text")))))</f>
        <v/>
      </c>
      <c r="H547" s="195" t="str">
        <f t="shared" ca="1" si="77"/>
        <v/>
      </c>
      <c r="I547" s="162" t="str">
        <f t="shared" ca="1" si="80"/>
        <v/>
      </c>
      <c r="J547" s="167"/>
      <c r="K547" s="147"/>
      <c r="L547" s="148"/>
      <c r="M547" s="143"/>
      <c r="N547" s="144"/>
      <c r="O547" s="155" t="str">
        <f t="shared" ca="1" si="78"/>
        <v/>
      </c>
      <c r="P547" s="154" t="str">
        <f t="shared" ca="1" si="79"/>
        <v/>
      </c>
    </row>
    <row r="548" spans="1:16" x14ac:dyDescent="0.25">
      <c r="A548" s="141" t="str">
        <f ca="1">IFERROR(IF(OR(B546=B547,AND(B546=0,A547&lt;&gt;A546)),A547,IF(D547="","",A547+MATCH(Common,INDIRECT(ADDRESS(A547+1,5,4,1,sheet_pset)):INDIRECT(ADDRESS(COUNTIF(Pset_1,"&lt;&gt;"),5,4,1,sheet_pset)),0))),"")</f>
        <v/>
      </c>
      <c r="B548" s="141" t="str">
        <f t="shared" ca="1" si="72"/>
        <v/>
      </c>
      <c r="C548" s="152" t="str">
        <f t="shared" ca="1" si="73"/>
        <v/>
      </c>
      <c r="D548" s="153" t="str">
        <f t="shared" ca="1" si="74"/>
        <v/>
      </c>
      <c r="E548" s="149" t="str">
        <f t="shared" ca="1" si="75"/>
        <v/>
      </c>
      <c r="F548" s="142" t="str">
        <f t="shared" ca="1" si="76"/>
        <v/>
      </c>
      <c r="G548" s="196" t="str">
        <f ca="1">IF(A548="","",IF(AND(L548&lt;&gt;"",L548&lt;&gt;0),L548,IF(E548&lt;&gt;"",IF(ISERROR(FIND("Type",F548,1)),I,T),IF(F548="","",IF(sim_data_type=yes,IFERROR(VLOOKUP(F548,F$6:G547,2,FALSE),"Text"),"Text")))))</f>
        <v/>
      </c>
      <c r="H548" s="195" t="str">
        <f t="shared" ca="1" si="77"/>
        <v/>
      </c>
      <c r="I548" s="162" t="str">
        <f t="shared" ca="1" si="80"/>
        <v/>
      </c>
      <c r="J548" s="167"/>
      <c r="K548" s="147"/>
      <c r="L548" s="148"/>
      <c r="M548" s="143"/>
      <c r="N548" s="144"/>
      <c r="O548" s="155" t="str">
        <f t="shared" ca="1" si="78"/>
        <v/>
      </c>
      <c r="P548" s="154" t="str">
        <f t="shared" ca="1" si="79"/>
        <v/>
      </c>
    </row>
    <row r="549" spans="1:16" x14ac:dyDescent="0.25">
      <c r="A549" s="141" t="str">
        <f ca="1">IFERROR(IF(OR(B547=B548,AND(B547=0,A548&lt;&gt;A547)),A548,IF(D548="","",A548+MATCH(Common,INDIRECT(ADDRESS(A548+1,5,4,1,sheet_pset)):INDIRECT(ADDRESS(COUNTIF(Pset_1,"&lt;&gt;"),5,4,1,sheet_pset)),0))),"")</f>
        <v/>
      </c>
      <c r="B549" s="141" t="str">
        <f t="shared" ca="1" si="72"/>
        <v/>
      </c>
      <c r="C549" s="152" t="str">
        <f t="shared" ca="1" si="73"/>
        <v/>
      </c>
      <c r="D549" s="153" t="str">
        <f t="shared" ca="1" si="74"/>
        <v/>
      </c>
      <c r="E549" s="149" t="str">
        <f t="shared" ca="1" si="75"/>
        <v/>
      </c>
      <c r="F549" s="142" t="str">
        <f t="shared" ca="1" si="76"/>
        <v/>
      </c>
      <c r="G549" s="196" t="str">
        <f ca="1">IF(A549="","",IF(AND(L549&lt;&gt;"",L549&lt;&gt;0),L549,IF(E549&lt;&gt;"",IF(ISERROR(FIND("Type",F549,1)),I,T),IF(F549="","",IF(sim_data_type=yes,IFERROR(VLOOKUP(F549,F$6:G548,2,FALSE),"Text"),"Text")))))</f>
        <v/>
      </c>
      <c r="H549" s="195" t="str">
        <f t="shared" ca="1" si="77"/>
        <v/>
      </c>
      <c r="I549" s="162" t="str">
        <f t="shared" ca="1" si="80"/>
        <v/>
      </c>
      <c r="J549" s="167"/>
      <c r="K549" s="147"/>
      <c r="L549" s="148"/>
      <c r="M549" s="143"/>
      <c r="N549" s="144"/>
      <c r="O549" s="155" t="str">
        <f t="shared" ca="1" si="78"/>
        <v/>
      </c>
      <c r="P549" s="154" t="str">
        <f t="shared" ca="1" si="79"/>
        <v/>
      </c>
    </row>
    <row r="550" spans="1:16" x14ac:dyDescent="0.25">
      <c r="A550" s="141" t="str">
        <f ca="1">IFERROR(IF(OR(B548=B549,AND(B548=0,A549&lt;&gt;A548)),A549,IF(D549="","",A549+MATCH(Common,INDIRECT(ADDRESS(A549+1,5,4,1,sheet_pset)):INDIRECT(ADDRESS(COUNTIF(Pset_1,"&lt;&gt;"),5,4,1,sheet_pset)),0))),"")</f>
        <v/>
      </c>
      <c r="B550" s="141" t="str">
        <f t="shared" ca="1" si="72"/>
        <v/>
      </c>
      <c r="C550" s="152" t="str">
        <f t="shared" ca="1" si="73"/>
        <v/>
      </c>
      <c r="D550" s="153" t="str">
        <f t="shared" ca="1" si="74"/>
        <v/>
      </c>
      <c r="E550" s="149" t="str">
        <f t="shared" ca="1" si="75"/>
        <v/>
      </c>
      <c r="F550" s="142" t="str">
        <f t="shared" ca="1" si="76"/>
        <v/>
      </c>
      <c r="G550" s="196" t="str">
        <f ca="1">IF(A550="","",IF(AND(L550&lt;&gt;"",L550&lt;&gt;0),L550,IF(E550&lt;&gt;"",IF(ISERROR(FIND("Type",F550,1)),I,T),IF(F550="","",IF(sim_data_type=yes,IFERROR(VLOOKUP(F550,F$6:G549,2,FALSE),"Text"),"Text")))))</f>
        <v/>
      </c>
      <c r="H550" s="195" t="str">
        <f t="shared" ca="1" si="77"/>
        <v/>
      </c>
      <c r="I550" s="162" t="str">
        <f t="shared" ca="1" si="80"/>
        <v/>
      </c>
      <c r="J550" s="167"/>
      <c r="K550" s="147"/>
      <c r="L550" s="148"/>
      <c r="M550" s="143"/>
      <c r="N550" s="144"/>
      <c r="O550" s="155" t="str">
        <f t="shared" ca="1" si="78"/>
        <v/>
      </c>
      <c r="P550" s="154" t="str">
        <f t="shared" ca="1" si="79"/>
        <v/>
      </c>
    </row>
    <row r="551" spans="1:16" x14ac:dyDescent="0.25">
      <c r="A551" s="141" t="str">
        <f ca="1">IFERROR(IF(OR(B549=B550,AND(B549=0,A550&lt;&gt;A549)),A550,IF(D550="","",A550+MATCH(Common,INDIRECT(ADDRESS(A550+1,5,4,1,sheet_pset)):INDIRECT(ADDRESS(COUNTIF(Pset_1,"&lt;&gt;"),5,4,1,sheet_pset)),0))),"")</f>
        <v/>
      </c>
      <c r="B551" s="141" t="str">
        <f t="shared" ca="1" si="72"/>
        <v/>
      </c>
      <c r="C551" s="152" t="str">
        <f t="shared" ca="1" si="73"/>
        <v/>
      </c>
      <c r="D551" s="153" t="str">
        <f t="shared" ca="1" si="74"/>
        <v/>
      </c>
      <c r="E551" s="149" t="str">
        <f t="shared" ca="1" si="75"/>
        <v/>
      </c>
      <c r="F551" s="142" t="str">
        <f t="shared" ca="1" si="76"/>
        <v/>
      </c>
      <c r="G551" s="196" t="str">
        <f ca="1">IF(A551="","",IF(AND(L551&lt;&gt;"",L551&lt;&gt;0),L551,IF(E551&lt;&gt;"",IF(ISERROR(FIND("Type",F551,1)),I,T),IF(F551="","",IF(sim_data_type=yes,IFERROR(VLOOKUP(F551,F$6:G550,2,FALSE),"Text"),"Text")))))</f>
        <v/>
      </c>
      <c r="H551" s="195" t="str">
        <f t="shared" ca="1" si="77"/>
        <v/>
      </c>
      <c r="I551" s="162" t="str">
        <f t="shared" ca="1" si="80"/>
        <v/>
      </c>
      <c r="J551" s="167"/>
      <c r="K551" s="147"/>
      <c r="L551" s="148"/>
      <c r="M551" s="143"/>
      <c r="N551" s="144"/>
      <c r="O551" s="155" t="str">
        <f t="shared" ca="1" si="78"/>
        <v/>
      </c>
      <c r="P551" s="154" t="str">
        <f t="shared" ca="1" si="79"/>
        <v/>
      </c>
    </row>
    <row r="552" spans="1:16" x14ac:dyDescent="0.25">
      <c r="A552" s="141" t="str">
        <f ca="1">IFERROR(IF(OR(B550=B551,AND(B550=0,A551&lt;&gt;A550)),A551,IF(D551="","",A551+MATCH(Common,INDIRECT(ADDRESS(A551+1,5,4,1,sheet_pset)):INDIRECT(ADDRESS(COUNTIF(Pset_1,"&lt;&gt;"),5,4,1,sheet_pset)),0))),"")</f>
        <v/>
      </c>
      <c r="B552" s="141" t="str">
        <f t="shared" ca="1" si="72"/>
        <v/>
      </c>
      <c r="C552" s="152" t="str">
        <f t="shared" ca="1" si="73"/>
        <v/>
      </c>
      <c r="D552" s="153" t="str">
        <f t="shared" ca="1" si="74"/>
        <v/>
      </c>
      <c r="E552" s="149" t="str">
        <f t="shared" ca="1" si="75"/>
        <v/>
      </c>
      <c r="F552" s="142" t="str">
        <f t="shared" ca="1" si="76"/>
        <v/>
      </c>
      <c r="G552" s="196" t="str">
        <f ca="1">IF(A552="","",IF(AND(L552&lt;&gt;"",L552&lt;&gt;0),L552,IF(E552&lt;&gt;"",IF(ISERROR(FIND("Type",F552,1)),I,T),IF(F552="","",IF(sim_data_type=yes,IFERROR(VLOOKUP(F552,F$6:G551,2,FALSE),"Text"),"Text")))))</f>
        <v/>
      </c>
      <c r="H552" s="195" t="str">
        <f t="shared" ca="1" si="77"/>
        <v/>
      </c>
      <c r="I552" s="162" t="str">
        <f t="shared" ca="1" si="80"/>
        <v/>
      </c>
      <c r="J552" s="167"/>
      <c r="K552" s="147"/>
      <c r="L552" s="148"/>
      <c r="M552" s="143"/>
      <c r="N552" s="144"/>
      <c r="O552" s="155" t="str">
        <f t="shared" ca="1" si="78"/>
        <v/>
      </c>
      <c r="P552" s="154" t="str">
        <f t="shared" ca="1" si="79"/>
        <v/>
      </c>
    </row>
    <row r="553" spans="1:16" x14ac:dyDescent="0.25">
      <c r="A553" s="141" t="str">
        <f ca="1">IFERROR(IF(OR(B551=B552,AND(B551=0,A552&lt;&gt;A551)),A552,IF(D552="","",A552+MATCH(Common,INDIRECT(ADDRESS(A552+1,5,4,1,sheet_pset)):INDIRECT(ADDRESS(COUNTIF(Pset_1,"&lt;&gt;"),5,4,1,sheet_pset)),0))),"")</f>
        <v/>
      </c>
      <c r="B553" s="141" t="str">
        <f t="shared" ca="1" si="72"/>
        <v/>
      </c>
      <c r="C553" s="152" t="str">
        <f t="shared" ca="1" si="73"/>
        <v/>
      </c>
      <c r="D553" s="153" t="str">
        <f t="shared" ca="1" si="74"/>
        <v/>
      </c>
      <c r="E553" s="149" t="str">
        <f t="shared" ca="1" si="75"/>
        <v/>
      </c>
      <c r="F553" s="142" t="str">
        <f t="shared" ca="1" si="76"/>
        <v/>
      </c>
      <c r="G553" s="196" t="str">
        <f ca="1">IF(A553="","",IF(AND(L553&lt;&gt;"",L553&lt;&gt;0),L553,IF(E553&lt;&gt;"",IF(ISERROR(FIND("Type",F553,1)),I,T),IF(F553="","",IF(sim_data_type=yes,IFERROR(VLOOKUP(F553,F$6:G552,2,FALSE),"Text"),"Text")))))</f>
        <v/>
      </c>
      <c r="H553" s="195" t="str">
        <f t="shared" ca="1" si="77"/>
        <v/>
      </c>
      <c r="I553" s="162" t="str">
        <f t="shared" ca="1" si="80"/>
        <v/>
      </c>
      <c r="J553" s="167"/>
      <c r="K553" s="147"/>
      <c r="L553" s="148"/>
      <c r="M553" s="143"/>
      <c r="N553" s="144"/>
      <c r="O553" s="155" t="str">
        <f t="shared" ca="1" si="78"/>
        <v/>
      </c>
      <c r="P553" s="154" t="str">
        <f t="shared" ca="1" si="79"/>
        <v/>
      </c>
    </row>
    <row r="554" spans="1:16" x14ac:dyDescent="0.25">
      <c r="A554" s="141" t="str">
        <f ca="1">IFERROR(IF(OR(B552=B553,AND(B552=0,A553&lt;&gt;A552)),A553,IF(D553="","",A553+MATCH(Common,INDIRECT(ADDRESS(A553+1,5,4,1,sheet_pset)):INDIRECT(ADDRESS(COUNTIF(Pset_1,"&lt;&gt;"),5,4,1,sheet_pset)),0))),"")</f>
        <v/>
      </c>
      <c r="B554" s="141" t="str">
        <f t="shared" ca="1" si="72"/>
        <v/>
      </c>
      <c r="C554" s="152" t="str">
        <f t="shared" ca="1" si="73"/>
        <v/>
      </c>
      <c r="D554" s="153" t="str">
        <f t="shared" ca="1" si="74"/>
        <v/>
      </c>
      <c r="E554" s="149" t="str">
        <f t="shared" ca="1" si="75"/>
        <v/>
      </c>
      <c r="F554" s="142" t="str">
        <f t="shared" ca="1" si="76"/>
        <v/>
      </c>
      <c r="G554" s="196" t="str">
        <f ca="1">IF(A554="","",IF(AND(L554&lt;&gt;"",L554&lt;&gt;0),L554,IF(E554&lt;&gt;"",IF(ISERROR(FIND("Type",F554,1)),I,T),IF(F554="","",IF(sim_data_type=yes,IFERROR(VLOOKUP(F554,F$6:G553,2,FALSE),"Text"),"Text")))))</f>
        <v/>
      </c>
      <c r="H554" s="195" t="str">
        <f t="shared" ca="1" si="77"/>
        <v/>
      </c>
      <c r="I554" s="162" t="str">
        <f t="shared" ca="1" si="80"/>
        <v/>
      </c>
      <c r="J554" s="167"/>
      <c r="K554" s="147"/>
      <c r="L554" s="148"/>
      <c r="M554" s="143"/>
      <c r="N554" s="144"/>
      <c r="O554" s="155" t="str">
        <f t="shared" ca="1" si="78"/>
        <v/>
      </c>
      <c r="P554" s="154" t="str">
        <f t="shared" ca="1" si="79"/>
        <v/>
      </c>
    </row>
    <row r="555" spans="1:16" x14ac:dyDescent="0.25">
      <c r="A555" s="141" t="str">
        <f ca="1">IFERROR(IF(OR(B553=B554,AND(B553=0,A554&lt;&gt;A553)),A554,IF(D554="","",A554+MATCH(Common,INDIRECT(ADDRESS(A554+1,5,4,1,sheet_pset)):INDIRECT(ADDRESS(COUNTIF(Pset_1,"&lt;&gt;"),5,4,1,sheet_pset)),0))),"")</f>
        <v/>
      </c>
      <c r="B555" s="141" t="str">
        <f t="shared" ca="1" si="72"/>
        <v/>
      </c>
      <c r="C555" s="152" t="str">
        <f t="shared" ca="1" si="73"/>
        <v/>
      </c>
      <c r="D555" s="153" t="str">
        <f t="shared" ca="1" si="74"/>
        <v/>
      </c>
      <c r="E555" s="149" t="str">
        <f t="shared" ca="1" si="75"/>
        <v/>
      </c>
      <c r="F555" s="142" t="str">
        <f t="shared" ca="1" si="76"/>
        <v/>
      </c>
      <c r="G555" s="196" t="str">
        <f ca="1">IF(A555="","",IF(AND(L555&lt;&gt;"",L555&lt;&gt;0),L555,IF(E555&lt;&gt;"",IF(ISERROR(FIND("Type",F555,1)),I,T),IF(F555="","",IF(sim_data_type=yes,IFERROR(VLOOKUP(F555,F$6:G554,2,FALSE),"Text"),"Text")))))</f>
        <v/>
      </c>
      <c r="H555" s="195" t="str">
        <f t="shared" ca="1" si="77"/>
        <v/>
      </c>
      <c r="I555" s="162" t="str">
        <f t="shared" ca="1" si="80"/>
        <v/>
      </c>
      <c r="J555" s="167"/>
      <c r="K555" s="147"/>
      <c r="L555" s="148"/>
      <c r="M555" s="143"/>
      <c r="N555" s="144"/>
      <c r="O555" s="155" t="str">
        <f t="shared" ca="1" si="78"/>
        <v/>
      </c>
      <c r="P555" s="154" t="str">
        <f t="shared" ca="1" si="79"/>
        <v/>
      </c>
    </row>
    <row r="556" spans="1:16" x14ac:dyDescent="0.25">
      <c r="A556" s="141" t="str">
        <f ca="1">IFERROR(IF(OR(B554=B555,AND(B554=0,A555&lt;&gt;A554)),A555,IF(D555="","",A555+MATCH(Common,INDIRECT(ADDRESS(A555+1,5,4,1,sheet_pset)):INDIRECT(ADDRESS(COUNTIF(Pset_1,"&lt;&gt;"),5,4,1,sheet_pset)),0))),"")</f>
        <v/>
      </c>
      <c r="B556" s="141" t="str">
        <f t="shared" ca="1" si="72"/>
        <v/>
      </c>
      <c r="C556" s="152" t="str">
        <f t="shared" ca="1" si="73"/>
        <v/>
      </c>
      <c r="D556" s="153" t="str">
        <f t="shared" ca="1" si="74"/>
        <v/>
      </c>
      <c r="E556" s="149" t="str">
        <f t="shared" ca="1" si="75"/>
        <v/>
      </c>
      <c r="F556" s="142" t="str">
        <f t="shared" ca="1" si="76"/>
        <v/>
      </c>
      <c r="G556" s="196" t="str">
        <f ca="1">IF(A556="","",IF(AND(L556&lt;&gt;"",L556&lt;&gt;0),L556,IF(E556&lt;&gt;"",IF(ISERROR(FIND("Type",F556,1)),I,T),IF(F556="","",IF(sim_data_type=yes,IFERROR(VLOOKUP(F556,F$6:G555,2,FALSE),"Text"),"Text")))))</f>
        <v/>
      </c>
      <c r="H556" s="195" t="str">
        <f t="shared" ca="1" si="77"/>
        <v/>
      </c>
      <c r="I556" s="162" t="str">
        <f t="shared" ca="1" si="80"/>
        <v/>
      </c>
      <c r="J556" s="167"/>
      <c r="K556" s="147"/>
      <c r="L556" s="148"/>
      <c r="M556" s="143"/>
      <c r="N556" s="144"/>
      <c r="O556" s="155" t="str">
        <f t="shared" ca="1" si="78"/>
        <v/>
      </c>
      <c r="P556" s="154" t="str">
        <f t="shared" ca="1" si="79"/>
        <v/>
      </c>
    </row>
    <row r="557" spans="1:16" x14ac:dyDescent="0.25">
      <c r="A557" s="141" t="str">
        <f ca="1">IFERROR(IF(OR(B555=B556,AND(B555=0,A556&lt;&gt;A555)),A556,IF(D556="","",A556+MATCH(Common,INDIRECT(ADDRESS(A556+1,5,4,1,sheet_pset)):INDIRECT(ADDRESS(COUNTIF(Pset_1,"&lt;&gt;"),5,4,1,sheet_pset)),0))),"")</f>
        <v/>
      </c>
      <c r="B557" s="141" t="str">
        <f t="shared" ca="1" si="72"/>
        <v/>
      </c>
      <c r="C557" s="152" t="str">
        <f t="shared" ca="1" si="73"/>
        <v/>
      </c>
      <c r="D557" s="153" t="str">
        <f t="shared" ca="1" si="74"/>
        <v/>
      </c>
      <c r="E557" s="149" t="str">
        <f t="shared" ca="1" si="75"/>
        <v/>
      </c>
      <c r="F557" s="142" t="str">
        <f t="shared" ca="1" si="76"/>
        <v/>
      </c>
      <c r="G557" s="196" t="str">
        <f ca="1">IF(A557="","",IF(AND(L557&lt;&gt;"",L557&lt;&gt;0),L557,IF(E557&lt;&gt;"",IF(ISERROR(FIND("Type",F557,1)),I,T),IF(F557="","",IF(sim_data_type=yes,IFERROR(VLOOKUP(F557,F$6:G556,2,FALSE),"Text"),"Text")))))</f>
        <v/>
      </c>
      <c r="H557" s="195" t="str">
        <f t="shared" ca="1" si="77"/>
        <v/>
      </c>
      <c r="I557" s="162" t="str">
        <f t="shared" ca="1" si="80"/>
        <v/>
      </c>
      <c r="J557" s="167"/>
      <c r="K557" s="147"/>
      <c r="L557" s="148"/>
      <c r="M557" s="143"/>
      <c r="N557" s="144"/>
      <c r="O557" s="155" t="str">
        <f t="shared" ca="1" si="78"/>
        <v/>
      </c>
      <c r="P557" s="154" t="str">
        <f t="shared" ca="1" si="79"/>
        <v/>
      </c>
    </row>
    <row r="558" spans="1:16" x14ac:dyDescent="0.25">
      <c r="A558" s="141" t="str">
        <f ca="1">IFERROR(IF(OR(B556=B557,AND(B556=0,A557&lt;&gt;A556)),A557,IF(D557="","",A557+MATCH(Common,INDIRECT(ADDRESS(A557+1,5,4,1,sheet_pset)):INDIRECT(ADDRESS(COUNTIF(Pset_1,"&lt;&gt;"),5,4,1,sheet_pset)),0))),"")</f>
        <v/>
      </c>
      <c r="B558" s="141" t="str">
        <f t="shared" ca="1" si="72"/>
        <v/>
      </c>
      <c r="C558" s="152" t="str">
        <f t="shared" ca="1" si="73"/>
        <v/>
      </c>
      <c r="D558" s="153" t="str">
        <f t="shared" ca="1" si="74"/>
        <v/>
      </c>
      <c r="E558" s="149" t="str">
        <f t="shared" ca="1" si="75"/>
        <v/>
      </c>
      <c r="F558" s="142" t="str">
        <f t="shared" ca="1" si="76"/>
        <v/>
      </c>
      <c r="G558" s="196" t="str">
        <f ca="1">IF(A558="","",IF(AND(L558&lt;&gt;"",L558&lt;&gt;0),L558,IF(E558&lt;&gt;"",IF(ISERROR(FIND("Type",F558,1)),I,T),IF(F558="","",IF(sim_data_type=yes,IFERROR(VLOOKUP(F558,F$6:G557,2,FALSE),"Text"),"Text")))))</f>
        <v/>
      </c>
      <c r="H558" s="195" t="str">
        <f t="shared" ca="1" si="77"/>
        <v/>
      </c>
      <c r="I558" s="162" t="str">
        <f t="shared" ca="1" si="80"/>
        <v/>
      </c>
      <c r="J558" s="167"/>
      <c r="K558" s="147"/>
      <c r="L558" s="148"/>
      <c r="M558" s="143"/>
      <c r="N558" s="144"/>
      <c r="O558" s="155" t="str">
        <f t="shared" ca="1" si="78"/>
        <v/>
      </c>
      <c r="P558" s="154" t="str">
        <f t="shared" ca="1" si="79"/>
        <v/>
      </c>
    </row>
    <row r="559" spans="1:16" x14ac:dyDescent="0.25">
      <c r="A559" s="141" t="str">
        <f ca="1">IFERROR(IF(OR(B557=B558,AND(B557=0,A558&lt;&gt;A557)),A558,IF(D558="","",A558+MATCH(Common,INDIRECT(ADDRESS(A558+1,5,4,1,sheet_pset)):INDIRECT(ADDRESS(COUNTIF(Pset_1,"&lt;&gt;"),5,4,1,sheet_pset)),0))),"")</f>
        <v/>
      </c>
      <c r="B559" s="141" t="str">
        <f t="shared" ca="1" si="72"/>
        <v/>
      </c>
      <c r="C559" s="152" t="str">
        <f t="shared" ca="1" si="73"/>
        <v/>
      </c>
      <c r="D559" s="153" t="str">
        <f t="shared" ca="1" si="74"/>
        <v/>
      </c>
      <c r="E559" s="149" t="str">
        <f t="shared" ca="1" si="75"/>
        <v/>
      </c>
      <c r="F559" s="142" t="str">
        <f t="shared" ca="1" si="76"/>
        <v/>
      </c>
      <c r="G559" s="196" t="str">
        <f ca="1">IF(A559="","",IF(AND(L559&lt;&gt;"",L559&lt;&gt;0),L559,IF(E559&lt;&gt;"",IF(ISERROR(FIND("Type",F559,1)),I,T),IF(F559="","",IF(sim_data_type=yes,IFERROR(VLOOKUP(F559,F$6:G558,2,FALSE),"Text"),"Text")))))</f>
        <v/>
      </c>
      <c r="H559" s="195" t="str">
        <f t="shared" ca="1" si="77"/>
        <v/>
      </c>
      <c r="I559" s="162" t="str">
        <f t="shared" ca="1" si="80"/>
        <v/>
      </c>
      <c r="J559" s="167"/>
      <c r="K559" s="147"/>
      <c r="L559" s="148"/>
      <c r="M559" s="143"/>
      <c r="N559" s="144"/>
      <c r="O559" s="155" t="str">
        <f t="shared" ca="1" si="78"/>
        <v/>
      </c>
      <c r="P559" s="154" t="str">
        <f t="shared" ca="1" si="79"/>
        <v/>
      </c>
    </row>
    <row r="560" spans="1:16" x14ac:dyDescent="0.25">
      <c r="A560" s="141" t="str">
        <f ca="1">IFERROR(IF(OR(B558=B559,AND(B558=0,A559&lt;&gt;A558)),A559,IF(D559="","",A559+MATCH(Common,INDIRECT(ADDRESS(A559+1,5,4,1,sheet_pset)):INDIRECT(ADDRESS(COUNTIF(Pset_1,"&lt;&gt;"),5,4,1,sheet_pset)),0))),"")</f>
        <v/>
      </c>
      <c r="B560" s="141" t="str">
        <f t="shared" ca="1" si="72"/>
        <v/>
      </c>
      <c r="C560" s="152" t="str">
        <f t="shared" ca="1" si="73"/>
        <v/>
      </c>
      <c r="D560" s="153" t="str">
        <f t="shared" ca="1" si="74"/>
        <v/>
      </c>
      <c r="E560" s="149" t="str">
        <f t="shared" ca="1" si="75"/>
        <v/>
      </c>
      <c r="F560" s="142" t="str">
        <f t="shared" ca="1" si="76"/>
        <v/>
      </c>
      <c r="G560" s="196" t="str">
        <f ca="1">IF(A560="","",IF(AND(L560&lt;&gt;"",L560&lt;&gt;0),L560,IF(E560&lt;&gt;"",IF(ISERROR(FIND("Type",F560,1)),I,T),IF(F560="","",IF(sim_data_type=yes,IFERROR(VLOOKUP(F560,F$6:G559,2,FALSE),"Text"),"Text")))))</f>
        <v/>
      </c>
      <c r="H560" s="195" t="str">
        <f t="shared" ca="1" si="77"/>
        <v/>
      </c>
      <c r="I560" s="162" t="str">
        <f t="shared" ca="1" si="80"/>
        <v/>
      </c>
      <c r="J560" s="167"/>
      <c r="K560" s="147"/>
      <c r="L560" s="148"/>
      <c r="M560" s="143"/>
      <c r="N560" s="144"/>
      <c r="O560" s="155" t="str">
        <f t="shared" ca="1" si="78"/>
        <v/>
      </c>
      <c r="P560" s="154" t="str">
        <f t="shared" ca="1" si="79"/>
        <v/>
      </c>
    </row>
    <row r="561" spans="1:16" x14ac:dyDescent="0.25">
      <c r="A561" s="141" t="str">
        <f ca="1">IFERROR(IF(OR(B559=B560,AND(B559=0,A560&lt;&gt;A559)),A560,IF(D560="","",A560+MATCH(Common,INDIRECT(ADDRESS(A560+1,5,4,1,sheet_pset)):INDIRECT(ADDRESS(COUNTIF(Pset_1,"&lt;&gt;"),5,4,1,sheet_pset)),0))),"")</f>
        <v/>
      </c>
      <c r="B561" s="141" t="str">
        <f t="shared" ca="1" si="72"/>
        <v/>
      </c>
      <c r="C561" s="152" t="str">
        <f t="shared" ca="1" si="73"/>
        <v/>
      </c>
      <c r="D561" s="153" t="str">
        <f t="shared" ca="1" si="74"/>
        <v/>
      </c>
      <c r="E561" s="149" t="str">
        <f t="shared" ca="1" si="75"/>
        <v/>
      </c>
      <c r="F561" s="142" t="str">
        <f t="shared" ca="1" si="76"/>
        <v/>
      </c>
      <c r="G561" s="196" t="str">
        <f ca="1">IF(A561="","",IF(AND(L561&lt;&gt;"",L561&lt;&gt;0),L561,IF(E561&lt;&gt;"",IF(ISERROR(FIND("Type",F561,1)),I,T),IF(F561="","",IF(sim_data_type=yes,IFERROR(VLOOKUP(F561,F$6:G560,2,FALSE),"Text"),"Text")))))</f>
        <v/>
      </c>
      <c r="H561" s="195" t="str">
        <f t="shared" ca="1" si="77"/>
        <v/>
      </c>
      <c r="I561" s="162" t="str">
        <f t="shared" ca="1" si="80"/>
        <v/>
      </c>
      <c r="J561" s="167"/>
      <c r="K561" s="147"/>
      <c r="L561" s="148"/>
      <c r="M561" s="143"/>
      <c r="N561" s="144"/>
      <c r="O561" s="155" t="str">
        <f t="shared" ca="1" si="78"/>
        <v/>
      </c>
      <c r="P561" s="154" t="str">
        <f t="shared" ca="1" si="79"/>
        <v/>
      </c>
    </row>
    <row r="562" spans="1:16" x14ac:dyDescent="0.25">
      <c r="A562" s="141" t="str">
        <f ca="1">IFERROR(IF(OR(B560=B561,AND(B560=0,A561&lt;&gt;A560)),A561,IF(D561="","",A561+MATCH(Common,INDIRECT(ADDRESS(A561+1,5,4,1,sheet_pset)):INDIRECT(ADDRESS(COUNTIF(Pset_1,"&lt;&gt;"),5,4,1,sheet_pset)),0))),"")</f>
        <v/>
      </c>
      <c r="B562" s="141" t="str">
        <f t="shared" ca="1" si="72"/>
        <v/>
      </c>
      <c r="C562" s="152" t="str">
        <f t="shared" ca="1" si="73"/>
        <v/>
      </c>
      <c r="D562" s="153" t="str">
        <f t="shared" ca="1" si="74"/>
        <v/>
      </c>
      <c r="E562" s="149" t="str">
        <f t="shared" ca="1" si="75"/>
        <v/>
      </c>
      <c r="F562" s="142" t="str">
        <f t="shared" ca="1" si="76"/>
        <v/>
      </c>
      <c r="G562" s="196" t="str">
        <f ca="1">IF(A562="","",IF(AND(L562&lt;&gt;"",L562&lt;&gt;0),L562,IF(E562&lt;&gt;"",IF(ISERROR(FIND("Type",F562,1)),I,T),IF(F562="","",IF(sim_data_type=yes,IFERROR(VLOOKUP(F562,F$6:G561,2,FALSE),"Text"),"Text")))))</f>
        <v/>
      </c>
      <c r="H562" s="195" t="str">
        <f t="shared" ca="1" si="77"/>
        <v/>
      </c>
      <c r="I562" s="162" t="str">
        <f t="shared" ca="1" si="80"/>
        <v/>
      </c>
      <c r="J562" s="167"/>
      <c r="K562" s="147"/>
      <c r="L562" s="148"/>
      <c r="M562" s="143"/>
      <c r="N562" s="144"/>
      <c r="O562" s="155" t="str">
        <f t="shared" ca="1" si="78"/>
        <v/>
      </c>
      <c r="P562" s="154" t="str">
        <f t="shared" ca="1" si="79"/>
        <v/>
      </c>
    </row>
    <row r="563" spans="1:16" x14ac:dyDescent="0.25">
      <c r="A563" s="141" t="str">
        <f ca="1">IFERROR(IF(OR(B561=B562,AND(B561=0,A562&lt;&gt;A561)),A562,IF(D562="","",A562+MATCH(Common,INDIRECT(ADDRESS(A562+1,5,4,1,sheet_pset)):INDIRECT(ADDRESS(COUNTIF(Pset_1,"&lt;&gt;"),5,4,1,sheet_pset)),0))),"")</f>
        <v/>
      </c>
      <c r="B563" s="141" t="str">
        <f t="shared" ca="1" si="72"/>
        <v/>
      </c>
      <c r="C563" s="152" t="str">
        <f t="shared" ca="1" si="73"/>
        <v/>
      </c>
      <c r="D563" s="153" t="str">
        <f t="shared" ca="1" si="74"/>
        <v/>
      </c>
      <c r="E563" s="149" t="str">
        <f t="shared" ca="1" si="75"/>
        <v/>
      </c>
      <c r="F563" s="142" t="str">
        <f t="shared" ca="1" si="76"/>
        <v/>
      </c>
      <c r="G563" s="196" t="str">
        <f ca="1">IF(A563="","",IF(AND(L563&lt;&gt;"",L563&lt;&gt;0),L563,IF(E563&lt;&gt;"",IF(ISERROR(FIND("Type",F563,1)),I,T),IF(F563="","",IF(sim_data_type=yes,IFERROR(VLOOKUP(F563,F$6:G562,2,FALSE),"Text"),"Text")))))</f>
        <v/>
      </c>
      <c r="H563" s="195" t="str">
        <f t="shared" ca="1" si="77"/>
        <v/>
      </c>
      <c r="I563" s="162" t="str">
        <f t="shared" ca="1" si="80"/>
        <v/>
      </c>
      <c r="J563" s="167"/>
      <c r="K563" s="147"/>
      <c r="L563" s="148"/>
      <c r="M563" s="143"/>
      <c r="N563" s="144"/>
      <c r="O563" s="155" t="str">
        <f t="shared" ca="1" si="78"/>
        <v/>
      </c>
      <c r="P563" s="154" t="str">
        <f t="shared" ca="1" si="79"/>
        <v/>
      </c>
    </row>
    <row r="564" spans="1:16" x14ac:dyDescent="0.25">
      <c r="A564" s="141" t="str">
        <f ca="1">IFERROR(IF(OR(B562=B563,AND(B562=0,A563&lt;&gt;A562)),A563,IF(D563="","",A563+MATCH(Common,INDIRECT(ADDRESS(A563+1,5,4,1,sheet_pset)):INDIRECT(ADDRESS(COUNTIF(Pset_1,"&lt;&gt;"),5,4,1,sheet_pset)),0))),"")</f>
        <v/>
      </c>
      <c r="B564" s="141" t="str">
        <f t="shared" ca="1" si="72"/>
        <v/>
      </c>
      <c r="C564" s="152" t="str">
        <f t="shared" ca="1" si="73"/>
        <v/>
      </c>
      <c r="D564" s="153" t="str">
        <f t="shared" ca="1" si="74"/>
        <v/>
      </c>
      <c r="E564" s="149" t="str">
        <f t="shared" ca="1" si="75"/>
        <v/>
      </c>
      <c r="F564" s="142" t="str">
        <f t="shared" ca="1" si="76"/>
        <v/>
      </c>
      <c r="G564" s="196" t="str">
        <f ca="1">IF(A564="","",IF(AND(L564&lt;&gt;"",L564&lt;&gt;0),L564,IF(E564&lt;&gt;"",IF(ISERROR(FIND("Type",F564,1)),I,T),IF(F564="","",IF(sim_data_type=yes,IFERROR(VLOOKUP(F564,F$6:G563,2,FALSE),"Text"),"Text")))))</f>
        <v/>
      </c>
      <c r="H564" s="195" t="str">
        <f t="shared" ca="1" si="77"/>
        <v/>
      </c>
      <c r="I564" s="162" t="str">
        <f t="shared" ca="1" si="80"/>
        <v/>
      </c>
      <c r="J564" s="167"/>
      <c r="K564" s="147"/>
      <c r="L564" s="148"/>
      <c r="M564" s="143"/>
      <c r="N564" s="144"/>
      <c r="O564" s="155" t="str">
        <f t="shared" ca="1" si="78"/>
        <v/>
      </c>
      <c r="P564" s="154" t="str">
        <f t="shared" ca="1" si="79"/>
        <v/>
      </c>
    </row>
    <row r="565" spans="1:16" x14ac:dyDescent="0.25">
      <c r="A565" s="141" t="str">
        <f ca="1">IFERROR(IF(OR(B563=B564,AND(B563=0,A564&lt;&gt;A563)),A564,IF(D564="","",A564+MATCH(Common,INDIRECT(ADDRESS(A564+1,5,4,1,sheet_pset)):INDIRECT(ADDRESS(COUNTIF(Pset_1,"&lt;&gt;"),5,4,1,sheet_pset)),0))),"")</f>
        <v/>
      </c>
      <c r="B565" s="141" t="str">
        <f t="shared" ca="1" si="72"/>
        <v/>
      </c>
      <c r="C565" s="152" t="str">
        <f t="shared" ca="1" si="73"/>
        <v/>
      </c>
      <c r="D565" s="153" t="str">
        <f t="shared" ca="1" si="74"/>
        <v/>
      </c>
      <c r="E565" s="149" t="str">
        <f t="shared" ca="1" si="75"/>
        <v/>
      </c>
      <c r="F565" s="142" t="str">
        <f t="shared" ca="1" si="76"/>
        <v/>
      </c>
      <c r="G565" s="196" t="str">
        <f ca="1">IF(A565="","",IF(AND(L565&lt;&gt;"",L565&lt;&gt;0),L565,IF(E565&lt;&gt;"",IF(ISERROR(FIND("Type",F565,1)),I,T),IF(F565="","",IF(sim_data_type=yes,IFERROR(VLOOKUP(F565,F$6:G564,2,FALSE),"Text"),"Text")))))</f>
        <v/>
      </c>
      <c r="H565" s="195" t="str">
        <f t="shared" ca="1" si="77"/>
        <v/>
      </c>
      <c r="I565" s="162" t="str">
        <f t="shared" ca="1" si="80"/>
        <v/>
      </c>
      <c r="J565" s="167"/>
      <c r="K565" s="147"/>
      <c r="L565" s="148"/>
      <c r="M565" s="143"/>
      <c r="N565" s="144"/>
      <c r="O565" s="155" t="str">
        <f t="shared" ca="1" si="78"/>
        <v/>
      </c>
      <c r="P565" s="154" t="str">
        <f t="shared" ca="1" si="79"/>
        <v/>
      </c>
    </row>
    <row r="566" spans="1:16" x14ac:dyDescent="0.25">
      <c r="A566" s="141" t="str">
        <f ca="1">IFERROR(IF(OR(B564=B565,AND(B564=0,A565&lt;&gt;A564)),A565,IF(D565="","",A565+MATCH(Common,INDIRECT(ADDRESS(A565+1,5,4,1,sheet_pset)):INDIRECT(ADDRESS(COUNTIF(Pset_1,"&lt;&gt;"),5,4,1,sheet_pset)),0))),"")</f>
        <v/>
      </c>
      <c r="B566" s="141" t="str">
        <f t="shared" ca="1" si="72"/>
        <v/>
      </c>
      <c r="C566" s="152" t="str">
        <f t="shared" ca="1" si="73"/>
        <v/>
      </c>
      <c r="D566" s="153" t="str">
        <f t="shared" ca="1" si="74"/>
        <v/>
      </c>
      <c r="E566" s="149" t="str">
        <f t="shared" ca="1" si="75"/>
        <v/>
      </c>
      <c r="F566" s="142" t="str">
        <f t="shared" ca="1" si="76"/>
        <v/>
      </c>
      <c r="G566" s="196" t="str">
        <f ca="1">IF(A566="","",IF(AND(L566&lt;&gt;"",L566&lt;&gt;0),L566,IF(E566&lt;&gt;"",IF(ISERROR(FIND("Type",F566,1)),I,T),IF(F566="","",IF(sim_data_type=yes,IFERROR(VLOOKUP(F566,F$6:G565,2,FALSE),"Text"),"Text")))))</f>
        <v/>
      </c>
      <c r="H566" s="195" t="str">
        <f t="shared" ca="1" si="77"/>
        <v/>
      </c>
      <c r="I566" s="162" t="str">
        <f t="shared" ca="1" si="80"/>
        <v/>
      </c>
      <c r="J566" s="167"/>
      <c r="K566" s="147"/>
      <c r="L566" s="148"/>
      <c r="M566" s="143"/>
      <c r="N566" s="144"/>
      <c r="O566" s="155" t="str">
        <f t="shared" ca="1" si="78"/>
        <v/>
      </c>
      <c r="P566" s="154" t="str">
        <f t="shared" ca="1" si="79"/>
        <v/>
      </c>
    </row>
    <row r="567" spans="1:16" x14ac:dyDescent="0.25">
      <c r="A567" s="141" t="str">
        <f ca="1">IFERROR(IF(OR(B565=B566,AND(B565=0,A566&lt;&gt;A565)),A566,IF(D566="","",A566+MATCH(Common,INDIRECT(ADDRESS(A566+1,5,4,1,sheet_pset)):INDIRECT(ADDRESS(COUNTIF(Pset_1,"&lt;&gt;"),5,4,1,sheet_pset)),0))),"")</f>
        <v/>
      </c>
      <c r="B567" s="141" t="str">
        <f t="shared" ca="1" si="72"/>
        <v/>
      </c>
      <c r="C567" s="152" t="str">
        <f t="shared" ca="1" si="73"/>
        <v/>
      </c>
      <c r="D567" s="153" t="str">
        <f t="shared" ca="1" si="74"/>
        <v/>
      </c>
      <c r="E567" s="149" t="str">
        <f t="shared" ca="1" si="75"/>
        <v/>
      </c>
      <c r="F567" s="142" t="str">
        <f t="shared" ca="1" si="76"/>
        <v/>
      </c>
      <c r="G567" s="196" t="str">
        <f ca="1">IF(A567="","",IF(AND(L567&lt;&gt;"",L567&lt;&gt;0),L567,IF(E567&lt;&gt;"",IF(ISERROR(FIND("Type",F567,1)),I,T),IF(F567="","",IF(sim_data_type=yes,IFERROR(VLOOKUP(F567,F$6:G566,2,FALSE),"Text"),"Text")))))</f>
        <v/>
      </c>
      <c r="H567" s="195" t="str">
        <f t="shared" ca="1" si="77"/>
        <v/>
      </c>
      <c r="I567" s="162" t="str">
        <f t="shared" ca="1" si="80"/>
        <v/>
      </c>
      <c r="J567" s="167"/>
      <c r="K567" s="147"/>
      <c r="L567" s="148"/>
      <c r="M567" s="143"/>
      <c r="N567" s="144"/>
      <c r="O567" s="155" t="str">
        <f t="shared" ca="1" si="78"/>
        <v/>
      </c>
      <c r="P567" s="154" t="str">
        <f t="shared" ca="1" si="79"/>
        <v/>
      </c>
    </row>
    <row r="568" spans="1:16" x14ac:dyDescent="0.25">
      <c r="A568" s="141" t="str">
        <f ca="1">IFERROR(IF(OR(B566=B567,AND(B566=0,A567&lt;&gt;A566)),A567,IF(D567="","",A567+MATCH(Common,INDIRECT(ADDRESS(A567+1,5,4,1,sheet_pset)):INDIRECT(ADDRESS(COUNTIF(Pset_1,"&lt;&gt;"),5,4,1,sheet_pset)),0))),"")</f>
        <v/>
      </c>
      <c r="B568" s="141" t="str">
        <f t="shared" ca="1" si="72"/>
        <v/>
      </c>
      <c r="C568" s="152" t="str">
        <f t="shared" ca="1" si="73"/>
        <v/>
      </c>
      <c r="D568" s="153" t="str">
        <f t="shared" ca="1" si="74"/>
        <v/>
      </c>
      <c r="E568" s="149" t="str">
        <f t="shared" ca="1" si="75"/>
        <v/>
      </c>
      <c r="F568" s="142" t="str">
        <f t="shared" ca="1" si="76"/>
        <v/>
      </c>
      <c r="G568" s="196" t="str">
        <f ca="1">IF(A568="","",IF(AND(L568&lt;&gt;"",L568&lt;&gt;0),L568,IF(E568&lt;&gt;"",IF(ISERROR(FIND("Type",F568,1)),I,T),IF(F568="","",IF(sim_data_type=yes,IFERROR(VLOOKUP(F568,F$6:G567,2,FALSE),"Text"),"Text")))))</f>
        <v/>
      </c>
      <c r="H568" s="195" t="str">
        <f t="shared" ca="1" si="77"/>
        <v/>
      </c>
      <c r="I568" s="162" t="str">
        <f t="shared" ca="1" si="80"/>
        <v/>
      </c>
      <c r="J568" s="167"/>
      <c r="K568" s="147"/>
      <c r="L568" s="148"/>
      <c r="M568" s="143"/>
      <c r="N568" s="144"/>
      <c r="O568" s="155" t="str">
        <f t="shared" ca="1" si="78"/>
        <v/>
      </c>
      <c r="P568" s="154" t="str">
        <f t="shared" ca="1" si="79"/>
        <v/>
      </c>
    </row>
    <row r="569" spans="1:16" x14ac:dyDescent="0.25">
      <c r="A569" s="141" t="str">
        <f ca="1">IFERROR(IF(OR(B567=B568,AND(B567=0,A568&lt;&gt;A567)),A568,IF(D568="","",A568+MATCH(Common,INDIRECT(ADDRESS(A568+1,5,4,1,sheet_pset)):INDIRECT(ADDRESS(COUNTIF(Pset_1,"&lt;&gt;"),5,4,1,sheet_pset)),0))),"")</f>
        <v/>
      </c>
      <c r="B569" s="141" t="str">
        <f t="shared" ca="1" si="72"/>
        <v/>
      </c>
      <c r="C569" s="152" t="str">
        <f t="shared" ca="1" si="73"/>
        <v/>
      </c>
      <c r="D569" s="153" t="str">
        <f t="shared" ca="1" si="74"/>
        <v/>
      </c>
      <c r="E569" s="149" t="str">
        <f t="shared" ca="1" si="75"/>
        <v/>
      </c>
      <c r="F569" s="142" t="str">
        <f t="shared" ca="1" si="76"/>
        <v/>
      </c>
      <c r="G569" s="196" t="str">
        <f ca="1">IF(A569="","",IF(AND(L569&lt;&gt;"",L569&lt;&gt;0),L569,IF(E569&lt;&gt;"",IF(ISERROR(FIND("Type",F569,1)),I,T),IF(F569="","",IF(sim_data_type=yes,IFERROR(VLOOKUP(F569,F$6:G568,2,FALSE),"Text"),"Text")))))</f>
        <v/>
      </c>
      <c r="H569" s="195" t="str">
        <f t="shared" ca="1" si="77"/>
        <v/>
      </c>
      <c r="I569" s="162" t="str">
        <f t="shared" ca="1" si="80"/>
        <v/>
      </c>
      <c r="J569" s="167"/>
      <c r="K569" s="147"/>
      <c r="L569" s="148"/>
      <c r="M569" s="143"/>
      <c r="N569" s="144"/>
      <c r="O569" s="155" t="str">
        <f t="shared" ca="1" si="78"/>
        <v/>
      </c>
      <c r="P569" s="154" t="str">
        <f t="shared" ca="1" si="79"/>
        <v/>
      </c>
    </row>
    <row r="570" spans="1:16" x14ac:dyDescent="0.25">
      <c r="A570" s="141" t="str">
        <f ca="1">IFERROR(IF(OR(B568=B569,AND(B568=0,A569&lt;&gt;A568)),A569,IF(D569="","",A569+MATCH(Common,INDIRECT(ADDRESS(A569+1,5,4,1,sheet_pset)):INDIRECT(ADDRESS(COUNTIF(Pset_1,"&lt;&gt;"),5,4,1,sheet_pset)),0))),"")</f>
        <v/>
      </c>
      <c r="B570" s="141" t="str">
        <f t="shared" ca="1" si="72"/>
        <v/>
      </c>
      <c r="C570" s="152" t="str">
        <f t="shared" ca="1" si="73"/>
        <v/>
      </c>
      <c r="D570" s="153" t="str">
        <f t="shared" ca="1" si="74"/>
        <v/>
      </c>
      <c r="E570" s="149" t="str">
        <f t="shared" ca="1" si="75"/>
        <v/>
      </c>
      <c r="F570" s="142" t="str">
        <f t="shared" ca="1" si="76"/>
        <v/>
      </c>
      <c r="G570" s="196" t="str">
        <f ca="1">IF(A570="","",IF(AND(L570&lt;&gt;"",L570&lt;&gt;0),L570,IF(E570&lt;&gt;"",IF(ISERROR(FIND("Type",F570,1)),I,T),IF(F570="","",IF(sim_data_type=yes,IFERROR(VLOOKUP(F570,F$6:G569,2,FALSE),"Text"),"Text")))))</f>
        <v/>
      </c>
      <c r="H570" s="195" t="str">
        <f t="shared" ca="1" si="77"/>
        <v/>
      </c>
      <c r="I570" s="162" t="str">
        <f t="shared" ca="1" si="80"/>
        <v/>
      </c>
      <c r="J570" s="167"/>
      <c r="K570" s="147"/>
      <c r="L570" s="148"/>
      <c r="M570" s="143"/>
      <c r="N570" s="144"/>
      <c r="O570" s="155" t="str">
        <f t="shared" ca="1" si="78"/>
        <v/>
      </c>
      <c r="P570" s="154" t="str">
        <f t="shared" ca="1" si="79"/>
        <v/>
      </c>
    </row>
    <row r="571" spans="1:16" x14ac:dyDescent="0.25">
      <c r="A571" s="141" t="str">
        <f ca="1">IFERROR(IF(OR(B569=B570,AND(B569=0,A570&lt;&gt;A569)),A570,IF(D570="","",A570+MATCH(Common,INDIRECT(ADDRESS(A570+1,5,4,1,sheet_pset)):INDIRECT(ADDRESS(COUNTIF(Pset_1,"&lt;&gt;"),5,4,1,sheet_pset)),0))),"")</f>
        <v/>
      </c>
      <c r="B571" s="141" t="str">
        <f t="shared" ca="1" si="72"/>
        <v/>
      </c>
      <c r="C571" s="152" t="str">
        <f t="shared" ca="1" si="73"/>
        <v/>
      </c>
      <c r="D571" s="153" t="str">
        <f t="shared" ca="1" si="74"/>
        <v/>
      </c>
      <c r="E571" s="149" t="str">
        <f t="shared" ca="1" si="75"/>
        <v/>
      </c>
      <c r="F571" s="142" t="str">
        <f t="shared" ca="1" si="76"/>
        <v/>
      </c>
      <c r="G571" s="196" t="str">
        <f ca="1">IF(A571="","",IF(AND(L571&lt;&gt;"",L571&lt;&gt;0),L571,IF(E571&lt;&gt;"",IF(ISERROR(FIND("Type",F571,1)),I,T),IF(F571="","",IF(sim_data_type=yes,IFERROR(VLOOKUP(F571,F$6:G570,2,FALSE),"Text"),"Text")))))</f>
        <v/>
      </c>
      <c r="H571" s="195" t="str">
        <f t="shared" ca="1" si="77"/>
        <v/>
      </c>
      <c r="I571" s="162" t="str">
        <f t="shared" ca="1" si="80"/>
        <v/>
      </c>
      <c r="J571" s="167"/>
      <c r="K571" s="147"/>
      <c r="L571" s="148"/>
      <c r="M571" s="143"/>
      <c r="N571" s="144"/>
      <c r="O571" s="155" t="str">
        <f t="shared" ca="1" si="78"/>
        <v/>
      </c>
      <c r="P571" s="154" t="str">
        <f t="shared" ca="1" si="79"/>
        <v/>
      </c>
    </row>
    <row r="572" spans="1:16" x14ac:dyDescent="0.25">
      <c r="A572" s="141" t="str">
        <f ca="1">IFERROR(IF(OR(B570=B571,AND(B570=0,A571&lt;&gt;A570)),A571,IF(D571="","",A571+MATCH(Common,INDIRECT(ADDRESS(A571+1,5,4,1,sheet_pset)):INDIRECT(ADDRESS(COUNTIF(Pset_1,"&lt;&gt;"),5,4,1,sheet_pset)),0))),"")</f>
        <v/>
      </c>
      <c r="B572" s="141" t="str">
        <f t="shared" ca="1" si="72"/>
        <v/>
      </c>
      <c r="C572" s="152" t="str">
        <f t="shared" ca="1" si="73"/>
        <v/>
      </c>
      <c r="D572" s="153" t="str">
        <f t="shared" ca="1" si="74"/>
        <v/>
      </c>
      <c r="E572" s="149" t="str">
        <f t="shared" ca="1" si="75"/>
        <v/>
      </c>
      <c r="F572" s="142" t="str">
        <f t="shared" ca="1" si="76"/>
        <v/>
      </c>
      <c r="G572" s="196" t="str">
        <f ca="1">IF(A572="","",IF(AND(L572&lt;&gt;"",L572&lt;&gt;0),L572,IF(E572&lt;&gt;"",IF(ISERROR(FIND("Type",F572,1)),I,T),IF(F572="","",IF(sim_data_type=yes,IFERROR(VLOOKUP(F572,F$6:G571,2,FALSE),"Text"),"Text")))))</f>
        <v/>
      </c>
      <c r="H572" s="195" t="str">
        <f t="shared" ca="1" si="77"/>
        <v/>
      </c>
      <c r="I572" s="162" t="str">
        <f t="shared" ca="1" si="80"/>
        <v/>
      </c>
      <c r="J572" s="167"/>
      <c r="K572" s="147"/>
      <c r="L572" s="148"/>
      <c r="M572" s="143"/>
      <c r="N572" s="144"/>
      <c r="O572" s="155" t="str">
        <f t="shared" ca="1" si="78"/>
        <v/>
      </c>
      <c r="P572" s="154" t="str">
        <f t="shared" ca="1" si="79"/>
        <v/>
      </c>
    </row>
    <row r="573" spans="1:16" x14ac:dyDescent="0.25">
      <c r="A573" s="141" t="str">
        <f ca="1">IFERROR(IF(OR(B571=B572,AND(B571=0,A572&lt;&gt;A571)),A572,IF(D572="","",A572+MATCH(Common,INDIRECT(ADDRESS(A572+1,5,4,1,sheet_pset)):INDIRECT(ADDRESS(COUNTIF(Pset_1,"&lt;&gt;"),5,4,1,sheet_pset)),0))),"")</f>
        <v/>
      </c>
      <c r="B573" s="141" t="str">
        <f t="shared" ca="1" si="72"/>
        <v/>
      </c>
      <c r="C573" s="152" t="str">
        <f t="shared" ca="1" si="73"/>
        <v/>
      </c>
      <c r="D573" s="153" t="str">
        <f t="shared" ca="1" si="74"/>
        <v/>
      </c>
      <c r="E573" s="149" t="str">
        <f t="shared" ca="1" si="75"/>
        <v/>
      </c>
      <c r="F573" s="142" t="str">
        <f t="shared" ca="1" si="76"/>
        <v/>
      </c>
      <c r="G573" s="196" t="str">
        <f ca="1">IF(A573="","",IF(AND(L573&lt;&gt;"",L573&lt;&gt;0),L573,IF(E573&lt;&gt;"",IF(ISERROR(FIND("Type",F573,1)),I,T),IF(F573="","",IF(sim_data_type=yes,IFERROR(VLOOKUP(F573,F$6:G572,2,FALSE),"Text"),"Text")))))</f>
        <v/>
      </c>
      <c r="H573" s="195" t="str">
        <f t="shared" ca="1" si="77"/>
        <v/>
      </c>
      <c r="I573" s="162" t="str">
        <f t="shared" ca="1" si="80"/>
        <v/>
      </c>
      <c r="J573" s="167"/>
      <c r="K573" s="147"/>
      <c r="L573" s="148"/>
      <c r="M573" s="143"/>
      <c r="N573" s="144"/>
      <c r="O573" s="155" t="str">
        <f t="shared" ca="1" si="78"/>
        <v/>
      </c>
      <c r="P573" s="154" t="str">
        <f t="shared" ca="1" si="79"/>
        <v/>
      </c>
    </row>
    <row r="574" spans="1:16" x14ac:dyDescent="0.25">
      <c r="A574" s="141" t="str">
        <f ca="1">IFERROR(IF(OR(B572=B573,AND(B572=0,A573&lt;&gt;A572)),A573,IF(D573="","",A573+MATCH(Common,INDIRECT(ADDRESS(A573+1,5,4,1,sheet_pset)):INDIRECT(ADDRESS(COUNTIF(Pset_1,"&lt;&gt;"),5,4,1,sheet_pset)),0))),"")</f>
        <v/>
      </c>
      <c r="B574" s="141" t="str">
        <f t="shared" ca="1" si="72"/>
        <v/>
      </c>
      <c r="C574" s="152" t="str">
        <f t="shared" ca="1" si="73"/>
        <v/>
      </c>
      <c r="D574" s="153" t="str">
        <f t="shared" ca="1" si="74"/>
        <v/>
      </c>
      <c r="E574" s="149" t="str">
        <f t="shared" ca="1" si="75"/>
        <v/>
      </c>
      <c r="F574" s="142" t="str">
        <f t="shared" ca="1" si="76"/>
        <v/>
      </c>
      <c r="G574" s="196" t="str">
        <f ca="1">IF(A574="","",IF(AND(L574&lt;&gt;"",L574&lt;&gt;0),L574,IF(E574&lt;&gt;"",IF(ISERROR(FIND("Type",F574,1)),I,T),IF(F574="","",IF(sim_data_type=yes,IFERROR(VLOOKUP(F574,F$6:G573,2,FALSE),"Text"),"Text")))))</f>
        <v/>
      </c>
      <c r="H574" s="195" t="str">
        <f t="shared" ca="1" si="77"/>
        <v/>
      </c>
      <c r="I574" s="162" t="str">
        <f t="shared" ca="1" si="80"/>
        <v/>
      </c>
      <c r="J574" s="167"/>
      <c r="K574" s="147"/>
      <c r="L574" s="148"/>
      <c r="M574" s="143"/>
      <c r="N574" s="144"/>
      <c r="O574" s="155" t="str">
        <f t="shared" ca="1" si="78"/>
        <v/>
      </c>
      <c r="P574" s="154" t="str">
        <f t="shared" ca="1" si="79"/>
        <v/>
      </c>
    </row>
    <row r="575" spans="1:16" x14ac:dyDescent="0.25">
      <c r="A575" s="141" t="str">
        <f ca="1">IFERROR(IF(OR(B573=B574,AND(B573=0,A574&lt;&gt;A573)),A574,IF(D574="","",A574+MATCH(Common,INDIRECT(ADDRESS(A574+1,5,4,1,sheet_pset)):INDIRECT(ADDRESS(COUNTIF(Pset_1,"&lt;&gt;"),5,4,1,sheet_pset)),0))),"")</f>
        <v/>
      </c>
      <c r="B575" s="141" t="str">
        <f t="shared" ca="1" si="72"/>
        <v/>
      </c>
      <c r="C575" s="152" t="str">
        <f t="shared" ca="1" si="73"/>
        <v/>
      </c>
      <c r="D575" s="153" t="str">
        <f t="shared" ca="1" si="74"/>
        <v/>
      </c>
      <c r="E575" s="149" t="str">
        <f t="shared" ca="1" si="75"/>
        <v/>
      </c>
      <c r="F575" s="142" t="str">
        <f t="shared" ca="1" si="76"/>
        <v/>
      </c>
      <c r="G575" s="196" t="str">
        <f ca="1">IF(A575="","",IF(AND(L575&lt;&gt;"",L575&lt;&gt;0),L575,IF(E575&lt;&gt;"",IF(ISERROR(FIND("Type",F575,1)),I,T),IF(F575="","",IF(sim_data_type=yes,IFERROR(VLOOKUP(F575,F$6:G574,2,FALSE),"Text"),"Text")))))</f>
        <v/>
      </c>
      <c r="H575" s="195" t="str">
        <f t="shared" ca="1" si="77"/>
        <v/>
      </c>
      <c r="I575" s="162" t="str">
        <f t="shared" ca="1" si="80"/>
        <v/>
      </c>
      <c r="J575" s="167"/>
      <c r="K575" s="147"/>
      <c r="L575" s="148"/>
      <c r="M575" s="143"/>
      <c r="N575" s="144"/>
      <c r="O575" s="155" t="str">
        <f t="shared" ca="1" si="78"/>
        <v/>
      </c>
      <c r="P575" s="154" t="str">
        <f t="shared" ca="1" si="79"/>
        <v/>
      </c>
    </row>
    <row r="576" spans="1:16" x14ac:dyDescent="0.25">
      <c r="A576" s="141" t="str">
        <f ca="1">IFERROR(IF(OR(B574=B575,AND(B574=0,A575&lt;&gt;A574)),A575,IF(D575="","",A575+MATCH(Common,INDIRECT(ADDRESS(A575+1,5,4,1,sheet_pset)):INDIRECT(ADDRESS(COUNTIF(Pset_1,"&lt;&gt;"),5,4,1,sheet_pset)),0))),"")</f>
        <v/>
      </c>
      <c r="B576" s="141" t="str">
        <f t="shared" ca="1" si="72"/>
        <v/>
      </c>
      <c r="C576" s="152" t="str">
        <f t="shared" ca="1" si="73"/>
        <v/>
      </c>
      <c r="D576" s="153" t="str">
        <f t="shared" ca="1" si="74"/>
        <v/>
      </c>
      <c r="E576" s="149" t="str">
        <f t="shared" ca="1" si="75"/>
        <v/>
      </c>
      <c r="F576" s="142" t="str">
        <f t="shared" ca="1" si="76"/>
        <v/>
      </c>
      <c r="G576" s="196" t="str">
        <f ca="1">IF(A576="","",IF(AND(L576&lt;&gt;"",L576&lt;&gt;0),L576,IF(E576&lt;&gt;"",IF(ISERROR(FIND("Type",F576,1)),I,T),IF(F576="","",IF(sim_data_type=yes,IFERROR(VLOOKUP(F576,F$6:G575,2,FALSE),"Text"),"Text")))))</f>
        <v/>
      </c>
      <c r="H576" s="195" t="str">
        <f t="shared" ca="1" si="77"/>
        <v/>
      </c>
      <c r="I576" s="162" t="str">
        <f t="shared" ca="1" si="80"/>
        <v/>
      </c>
      <c r="J576" s="167"/>
      <c r="K576" s="147"/>
      <c r="L576" s="148"/>
      <c r="M576" s="143"/>
      <c r="N576" s="144"/>
      <c r="O576" s="155" t="str">
        <f t="shared" ca="1" si="78"/>
        <v/>
      </c>
      <c r="P576" s="154" t="str">
        <f t="shared" ca="1" si="79"/>
        <v/>
      </c>
    </row>
    <row r="577" spans="1:16" x14ac:dyDescent="0.25">
      <c r="A577" s="141" t="str">
        <f ca="1">IFERROR(IF(OR(B575=B576,AND(B575=0,A576&lt;&gt;A575)),A576,IF(D576="","",A576+MATCH(Common,INDIRECT(ADDRESS(A576+1,5,4,1,sheet_pset)):INDIRECT(ADDRESS(COUNTIF(Pset_1,"&lt;&gt;"),5,4,1,sheet_pset)),0))),"")</f>
        <v/>
      </c>
      <c r="B577" s="141" t="str">
        <f t="shared" ca="1" si="72"/>
        <v/>
      </c>
      <c r="C577" s="152" t="str">
        <f t="shared" ca="1" si="73"/>
        <v/>
      </c>
      <c r="D577" s="153" t="str">
        <f t="shared" ca="1" si="74"/>
        <v/>
      </c>
      <c r="E577" s="149" t="str">
        <f t="shared" ca="1" si="75"/>
        <v/>
      </c>
      <c r="F577" s="142" t="str">
        <f t="shared" ca="1" si="76"/>
        <v/>
      </c>
      <c r="G577" s="196" t="str">
        <f ca="1">IF(A577="","",IF(AND(L577&lt;&gt;"",L577&lt;&gt;0),L577,IF(E577&lt;&gt;"",IF(ISERROR(FIND("Type",F577,1)),I,T),IF(F577="","",IF(sim_data_type=yes,IFERROR(VLOOKUP(F577,F$6:G576,2,FALSE),"Text"),"Text")))))</f>
        <v/>
      </c>
      <c r="H577" s="195" t="str">
        <f t="shared" ca="1" si="77"/>
        <v/>
      </c>
      <c r="I577" s="162" t="str">
        <f t="shared" ca="1" si="80"/>
        <v/>
      </c>
      <c r="J577" s="167"/>
      <c r="K577" s="147"/>
      <c r="L577" s="148"/>
      <c r="M577" s="143"/>
      <c r="N577" s="144"/>
      <c r="O577" s="155" t="str">
        <f t="shared" ca="1" si="78"/>
        <v/>
      </c>
      <c r="P577" s="154" t="str">
        <f t="shared" ca="1" si="79"/>
        <v/>
      </c>
    </row>
    <row r="578" spans="1:16" x14ac:dyDescent="0.25">
      <c r="A578" s="141" t="str">
        <f ca="1">IFERROR(IF(OR(B576=B577,AND(B576=0,A577&lt;&gt;A576)),A577,IF(D577="","",A577+MATCH(Common,INDIRECT(ADDRESS(A577+1,5,4,1,sheet_pset)):INDIRECT(ADDRESS(COUNTIF(Pset_1,"&lt;&gt;"),5,4,1,sheet_pset)),0))),"")</f>
        <v/>
      </c>
      <c r="B578" s="141" t="str">
        <f t="shared" ca="1" si="72"/>
        <v/>
      </c>
      <c r="C578" s="152" t="str">
        <f t="shared" ca="1" si="73"/>
        <v/>
      </c>
      <c r="D578" s="153" t="str">
        <f t="shared" ca="1" si="74"/>
        <v/>
      </c>
      <c r="E578" s="149" t="str">
        <f t="shared" ca="1" si="75"/>
        <v/>
      </c>
      <c r="F578" s="142" t="str">
        <f t="shared" ca="1" si="76"/>
        <v/>
      </c>
      <c r="G578" s="196" t="str">
        <f ca="1">IF(A578="","",IF(AND(L578&lt;&gt;"",L578&lt;&gt;0),L578,IF(E578&lt;&gt;"",IF(ISERROR(FIND("Type",F578,1)),I,T),IF(F578="","",IF(sim_data_type=yes,IFERROR(VLOOKUP(F578,F$6:G577,2,FALSE),"Text"),"Text")))))</f>
        <v/>
      </c>
      <c r="H578" s="195" t="str">
        <f t="shared" ca="1" si="77"/>
        <v/>
      </c>
      <c r="I578" s="162" t="str">
        <f t="shared" ca="1" si="80"/>
        <v/>
      </c>
      <c r="J578" s="167"/>
      <c r="K578" s="147"/>
      <c r="L578" s="148"/>
      <c r="M578" s="143"/>
      <c r="N578" s="144"/>
      <c r="O578" s="155" t="str">
        <f t="shared" ca="1" si="78"/>
        <v/>
      </c>
      <c r="P578" s="154" t="str">
        <f t="shared" ca="1" si="79"/>
        <v/>
      </c>
    </row>
    <row r="579" spans="1:16" x14ac:dyDescent="0.25">
      <c r="A579" s="141" t="str">
        <f ca="1">IFERROR(IF(OR(B577=B578,AND(B577=0,A578&lt;&gt;A577)),A578,IF(D578="","",A578+MATCH(Common,INDIRECT(ADDRESS(A578+1,5,4,1,sheet_pset)):INDIRECT(ADDRESS(COUNTIF(Pset_1,"&lt;&gt;"),5,4,1,sheet_pset)),0))),"")</f>
        <v/>
      </c>
      <c r="B579" s="141" t="str">
        <f t="shared" ca="1" si="72"/>
        <v/>
      </c>
      <c r="C579" s="152" t="str">
        <f t="shared" ca="1" si="73"/>
        <v/>
      </c>
      <c r="D579" s="153" t="str">
        <f t="shared" ca="1" si="74"/>
        <v/>
      </c>
      <c r="E579" s="149" t="str">
        <f t="shared" ca="1" si="75"/>
        <v/>
      </c>
      <c r="F579" s="142" t="str">
        <f t="shared" ca="1" si="76"/>
        <v/>
      </c>
      <c r="G579" s="196" t="str">
        <f ca="1">IF(A579="","",IF(AND(L579&lt;&gt;"",L579&lt;&gt;0),L579,IF(E579&lt;&gt;"",IF(ISERROR(FIND("Type",F579,1)),I,T),IF(F579="","",IF(sim_data_type=yes,IFERROR(VLOOKUP(F579,F$6:G578,2,FALSE),"Text"),"Text")))))</f>
        <v/>
      </c>
      <c r="H579" s="195" t="str">
        <f t="shared" ca="1" si="77"/>
        <v/>
      </c>
      <c r="I579" s="162" t="str">
        <f t="shared" ca="1" si="80"/>
        <v/>
      </c>
      <c r="J579" s="167"/>
      <c r="K579" s="147"/>
      <c r="L579" s="148"/>
      <c r="M579" s="143"/>
      <c r="N579" s="144"/>
      <c r="O579" s="155" t="str">
        <f t="shared" ca="1" si="78"/>
        <v/>
      </c>
      <c r="P579" s="154" t="str">
        <f t="shared" ca="1" si="79"/>
        <v/>
      </c>
    </row>
    <row r="580" spans="1:16" x14ac:dyDescent="0.25">
      <c r="A580" s="141" t="str">
        <f ca="1">IFERROR(IF(OR(B578=B579,AND(B578=0,A579&lt;&gt;A578)),A579,IF(D579="","",A579+MATCH(Common,INDIRECT(ADDRESS(A579+1,5,4,1,sheet_pset)):INDIRECT(ADDRESS(COUNTIF(Pset_1,"&lt;&gt;"),5,4,1,sheet_pset)),0))),"")</f>
        <v/>
      </c>
      <c r="B580" s="141" t="str">
        <f t="shared" ca="1" si="72"/>
        <v/>
      </c>
      <c r="C580" s="152" t="str">
        <f t="shared" ca="1" si="73"/>
        <v/>
      </c>
      <c r="D580" s="153" t="str">
        <f t="shared" ca="1" si="74"/>
        <v/>
      </c>
      <c r="E580" s="149" t="str">
        <f t="shared" ca="1" si="75"/>
        <v/>
      </c>
      <c r="F580" s="142" t="str">
        <f t="shared" ca="1" si="76"/>
        <v/>
      </c>
      <c r="G580" s="196" t="str">
        <f ca="1">IF(A580="","",IF(AND(L580&lt;&gt;"",L580&lt;&gt;0),L580,IF(E580&lt;&gt;"",IF(ISERROR(FIND("Type",F580,1)),I,T),IF(F580="","",IF(sim_data_type=yes,IFERROR(VLOOKUP(F580,F$6:G579,2,FALSE),"Text"),"Text")))))</f>
        <v/>
      </c>
      <c r="H580" s="195" t="str">
        <f t="shared" ca="1" si="77"/>
        <v/>
      </c>
      <c r="I580" s="162" t="str">
        <f t="shared" ca="1" si="80"/>
        <v/>
      </c>
      <c r="J580" s="167"/>
      <c r="K580" s="147"/>
      <c r="L580" s="148"/>
      <c r="M580" s="143"/>
      <c r="N580" s="144"/>
      <c r="O580" s="155" t="str">
        <f t="shared" ca="1" si="78"/>
        <v/>
      </c>
      <c r="P580" s="154" t="str">
        <f t="shared" ca="1" si="79"/>
        <v/>
      </c>
    </row>
    <row r="581" spans="1:16" x14ac:dyDescent="0.25">
      <c r="A581" s="141" t="str">
        <f ca="1">IFERROR(IF(OR(B579=B580,AND(B579=0,A580&lt;&gt;A579)),A580,IF(D580="","",A580+MATCH(Common,INDIRECT(ADDRESS(A580+1,5,4,1,sheet_pset)):INDIRECT(ADDRESS(COUNTIF(Pset_1,"&lt;&gt;"),5,4,1,sheet_pset)),0))),"")</f>
        <v/>
      </c>
      <c r="B581" s="141" t="str">
        <f t="shared" ca="1" si="72"/>
        <v/>
      </c>
      <c r="C581" s="152" t="str">
        <f t="shared" ca="1" si="73"/>
        <v/>
      </c>
      <c r="D581" s="153" t="str">
        <f t="shared" ca="1" si="74"/>
        <v/>
      </c>
      <c r="E581" s="149" t="str">
        <f t="shared" ca="1" si="75"/>
        <v/>
      </c>
      <c r="F581" s="142" t="str">
        <f t="shared" ca="1" si="76"/>
        <v/>
      </c>
      <c r="G581" s="196" t="str">
        <f ca="1">IF(A581="","",IF(AND(L581&lt;&gt;"",L581&lt;&gt;0),L581,IF(E581&lt;&gt;"",IF(ISERROR(FIND("Type",F581,1)),I,T),IF(F581="","",IF(sim_data_type=yes,IFERROR(VLOOKUP(F581,F$6:G580,2,FALSE),"Text"),"Text")))))</f>
        <v/>
      </c>
      <c r="H581" s="195" t="str">
        <f t="shared" ca="1" si="77"/>
        <v/>
      </c>
      <c r="I581" s="162" t="str">
        <f t="shared" ca="1" si="80"/>
        <v/>
      </c>
      <c r="J581" s="167"/>
      <c r="K581" s="147"/>
      <c r="L581" s="148"/>
      <c r="M581" s="143"/>
      <c r="N581" s="144"/>
      <c r="O581" s="155" t="str">
        <f t="shared" ca="1" si="78"/>
        <v/>
      </c>
      <c r="P581" s="154" t="str">
        <f t="shared" ca="1" si="79"/>
        <v/>
      </c>
    </row>
    <row r="582" spans="1:16" x14ac:dyDescent="0.25">
      <c r="A582" s="141" t="str">
        <f ca="1">IFERROR(IF(OR(B580=B581,AND(B580=0,A581&lt;&gt;A580)),A581,IF(D581="","",A581+MATCH(Common,INDIRECT(ADDRESS(A581+1,5,4,1,sheet_pset)):INDIRECT(ADDRESS(COUNTIF(Pset_1,"&lt;&gt;"),5,4,1,sheet_pset)),0))),"")</f>
        <v/>
      </c>
      <c r="B582" s="141" t="str">
        <f t="shared" ca="1" si="72"/>
        <v/>
      </c>
      <c r="C582" s="152" t="str">
        <f t="shared" ca="1" si="73"/>
        <v/>
      </c>
      <c r="D582" s="153" t="str">
        <f t="shared" ca="1" si="74"/>
        <v/>
      </c>
      <c r="E582" s="149" t="str">
        <f t="shared" ca="1" si="75"/>
        <v/>
      </c>
      <c r="F582" s="142" t="str">
        <f t="shared" ca="1" si="76"/>
        <v/>
      </c>
      <c r="G582" s="196" t="str">
        <f ca="1">IF(A582="","",IF(AND(L582&lt;&gt;"",L582&lt;&gt;0),L582,IF(E582&lt;&gt;"",IF(ISERROR(FIND("Type",F582,1)),I,T),IF(F582="","",IF(sim_data_type=yes,IFERROR(VLOOKUP(F582,F$6:G581,2,FALSE),"Text"),"Text")))))</f>
        <v/>
      </c>
      <c r="H582" s="195" t="str">
        <f t="shared" ca="1" si="77"/>
        <v/>
      </c>
      <c r="I582" s="162" t="str">
        <f t="shared" ca="1" si="80"/>
        <v/>
      </c>
      <c r="J582" s="167"/>
      <c r="K582" s="147"/>
      <c r="L582" s="148"/>
      <c r="M582" s="143"/>
      <c r="N582" s="144"/>
      <c r="O582" s="155" t="str">
        <f t="shared" ca="1" si="78"/>
        <v/>
      </c>
      <c r="P582" s="154" t="str">
        <f t="shared" ca="1" si="79"/>
        <v/>
      </c>
    </row>
    <row r="583" spans="1:16" x14ac:dyDescent="0.25">
      <c r="A583" s="141" t="str">
        <f ca="1">IFERROR(IF(OR(B581=B582,AND(B581=0,A582&lt;&gt;A581)),A582,IF(D582="","",A582+MATCH(Common,INDIRECT(ADDRESS(A582+1,5,4,1,sheet_pset)):INDIRECT(ADDRESS(COUNTIF(Pset_1,"&lt;&gt;"),5,4,1,sheet_pset)),0))),"")</f>
        <v/>
      </c>
      <c r="B583" s="141" t="str">
        <f t="shared" ref="B583:B646" ca="1" si="81">IF(A583&lt;&gt;"",IF(B582=0,COUNTIF(Pset_2,D583)+IF(com_pset=yes,-1,0),IF(AND(K583&lt;&gt;"",K583&lt;&gt;0),B582,B582-1)),"")</f>
        <v/>
      </c>
      <c r="C583" s="152" t="str">
        <f t="shared" ref="C583:C646" ca="1" si="82">IF(D583&lt;&gt;"",HYPERLINK(CONCATENATE(link4x0,IFERROR(VLOOKUP(D583,Pset_2,2,FALSE),""),link_Pset,LOWER(D583),".htm"),"&gt;&gt;"),"")</f>
        <v/>
      </c>
      <c r="D583" s="153" t="str">
        <f t="shared" ref="D583:D646" ca="1" si="83">IF(A583="","",IFERROR(CELL("contents",INDIRECT(ADDRESS(A583,3,4,1,sheet_pset))),""))</f>
        <v/>
      </c>
      <c r="E583" s="149" t="str">
        <f t="shared" ref="E583:E646" ca="1" si="84">IF(B582=0,pset_head,"")</f>
        <v/>
      </c>
      <c r="F583" s="142" t="str">
        <f t="shared" ref="F583:F646" ca="1" si="85">IF(OR(A583=""),"",IF(AND(K583&lt;&gt;"",K583&lt;&gt;0),K583,IF(E583&lt;&gt;"",D583,IFERROR(CELL("contents",INDIRECT(ADDRESS(A583,6,4,1,sheet_pset))),""))))</f>
        <v/>
      </c>
      <c r="G583" s="196" t="str">
        <f ca="1">IF(A583="","",IF(AND(L583&lt;&gt;"",L583&lt;&gt;0),L583,IF(E583&lt;&gt;"",IF(ISERROR(FIND("Type",F583,1)),I,T),IF(F583="","",IF(sim_data_type=yes,IFERROR(VLOOKUP(F583,F$6:G582,2,FALSE),"Text"),"Text")))))</f>
        <v/>
      </c>
      <c r="H583" s="195" t="str">
        <f t="shared" ref="H583:H646" ca="1" si="86">IF(E583&lt;&gt;"",IFERROR(CELL("contents",INDIRECT(ADDRESS(A583,2,1,1,sheet_pset))),"???"),IF(OR(F583=M583,F583=N583,F583=O583),"",IF(AND(M583&lt;&gt;"",M583&lt;&gt;0),M583,IF(AND(N583&lt;&gt;"",N583&lt;&gt;0),N583,IF(AND(O583&lt;&gt;"",O583&lt;&gt;0),IF(O583&lt;&gt;n.a.,O583,""),"")))))</f>
        <v/>
      </c>
      <c r="I583" s="162" t="str">
        <f t="shared" ca="1" si="80"/>
        <v/>
      </c>
      <c r="J583" s="167"/>
      <c r="K583" s="147"/>
      <c r="L583" s="148"/>
      <c r="M583" s="143"/>
      <c r="N583" s="144"/>
      <c r="O583" s="155" t="str">
        <f t="shared" ref="O583:O646" ca="1" si="87">IF(D583="","",IFERROR(VLOOKUP(I583,Param_DRS,4,FALSE),IF(Param_DRS_eo=yes,IFERROR(VLOOKUP(F583,Param_DRS_1,2,FALSE),n.a.),"")))</f>
        <v/>
      </c>
      <c r="P583" s="154" t="str">
        <f t="shared" ref="P583:P646" ca="1" si="88">IF(A583="","",IFERROR(CELL("contents",INDIRECT(ADDRESS(A583,7,4,1,sheet_pset))),""))</f>
        <v/>
      </c>
    </row>
    <row r="584" spans="1:16" x14ac:dyDescent="0.25">
      <c r="A584" s="141" t="str">
        <f ca="1">IFERROR(IF(OR(B582=B583,AND(B582=0,A583&lt;&gt;A582)),A583,IF(D583="","",A583+MATCH(Common,INDIRECT(ADDRESS(A583+1,5,4,1,sheet_pset)):INDIRECT(ADDRESS(COUNTIF(Pset_1,"&lt;&gt;"),5,4,1,sheet_pset)),0))),"")</f>
        <v/>
      </c>
      <c r="B584" s="141" t="str">
        <f t="shared" ca="1" si="81"/>
        <v/>
      </c>
      <c r="C584" s="152" t="str">
        <f t="shared" ca="1" si="82"/>
        <v/>
      </c>
      <c r="D584" s="153" t="str">
        <f t="shared" ca="1" si="83"/>
        <v/>
      </c>
      <c r="E584" s="149" t="str">
        <f t="shared" ca="1" si="84"/>
        <v/>
      </c>
      <c r="F584" s="142" t="str">
        <f t="shared" ca="1" si="85"/>
        <v/>
      </c>
      <c r="G584" s="196" t="str">
        <f ca="1">IF(A584="","",IF(AND(L584&lt;&gt;"",L584&lt;&gt;0),L584,IF(E584&lt;&gt;"",IF(ISERROR(FIND("Type",F584,1)),I,T),IF(F584="","",IF(sim_data_type=yes,IFERROR(VLOOKUP(F584,F$6:G583,2,FALSE),"Text"),"Text")))))</f>
        <v/>
      </c>
      <c r="H584" s="195" t="str">
        <f t="shared" ca="1" si="86"/>
        <v/>
      </c>
      <c r="I584" s="162" t="str">
        <f t="shared" ref="I584:I647" ca="1" si="89">IF(D584&lt;&gt;"",CONCATENATE(D584,F584),"")</f>
        <v/>
      </c>
      <c r="J584" s="167"/>
      <c r="K584" s="147"/>
      <c r="L584" s="148"/>
      <c r="M584" s="143"/>
      <c r="N584" s="144"/>
      <c r="O584" s="155" t="str">
        <f t="shared" ca="1" si="87"/>
        <v/>
      </c>
      <c r="P584" s="154" t="str">
        <f t="shared" ca="1" si="88"/>
        <v/>
      </c>
    </row>
    <row r="585" spans="1:16" x14ac:dyDescent="0.25">
      <c r="A585" s="141" t="str">
        <f ca="1">IFERROR(IF(OR(B583=B584,AND(B583=0,A584&lt;&gt;A583)),A584,IF(D584="","",A584+MATCH(Common,INDIRECT(ADDRESS(A584+1,5,4,1,sheet_pset)):INDIRECT(ADDRESS(COUNTIF(Pset_1,"&lt;&gt;"),5,4,1,sheet_pset)),0))),"")</f>
        <v/>
      </c>
      <c r="B585" s="141" t="str">
        <f t="shared" ca="1" si="81"/>
        <v/>
      </c>
      <c r="C585" s="152" t="str">
        <f t="shared" ca="1" si="82"/>
        <v/>
      </c>
      <c r="D585" s="153" t="str">
        <f t="shared" ca="1" si="83"/>
        <v/>
      </c>
      <c r="E585" s="149" t="str">
        <f t="shared" ca="1" si="84"/>
        <v/>
      </c>
      <c r="F585" s="142" t="str">
        <f t="shared" ca="1" si="85"/>
        <v/>
      </c>
      <c r="G585" s="196" t="str">
        <f ca="1">IF(A585="","",IF(AND(L585&lt;&gt;"",L585&lt;&gt;0),L585,IF(E585&lt;&gt;"",IF(ISERROR(FIND("Type",F585,1)),I,T),IF(F585="","",IF(sim_data_type=yes,IFERROR(VLOOKUP(F585,F$6:G584,2,FALSE),"Text"),"Text")))))</f>
        <v/>
      </c>
      <c r="H585" s="195" t="str">
        <f t="shared" ca="1" si="86"/>
        <v/>
      </c>
      <c r="I585" s="162" t="str">
        <f t="shared" ca="1" si="89"/>
        <v/>
      </c>
      <c r="J585" s="167"/>
      <c r="K585" s="147"/>
      <c r="L585" s="148"/>
      <c r="M585" s="143"/>
      <c r="N585" s="144"/>
      <c r="O585" s="155" t="str">
        <f t="shared" ca="1" si="87"/>
        <v/>
      </c>
      <c r="P585" s="154" t="str">
        <f t="shared" ca="1" si="88"/>
        <v/>
      </c>
    </row>
    <row r="586" spans="1:16" x14ac:dyDescent="0.25">
      <c r="A586" s="141" t="str">
        <f ca="1">IFERROR(IF(OR(B584=B585,AND(B584=0,A585&lt;&gt;A584)),A585,IF(D585="","",A585+MATCH(Common,INDIRECT(ADDRESS(A585+1,5,4,1,sheet_pset)):INDIRECT(ADDRESS(COUNTIF(Pset_1,"&lt;&gt;"),5,4,1,sheet_pset)),0))),"")</f>
        <v/>
      </c>
      <c r="B586" s="141" t="str">
        <f t="shared" ca="1" si="81"/>
        <v/>
      </c>
      <c r="C586" s="152" t="str">
        <f t="shared" ca="1" si="82"/>
        <v/>
      </c>
      <c r="D586" s="153" t="str">
        <f t="shared" ca="1" si="83"/>
        <v/>
      </c>
      <c r="E586" s="149" t="str">
        <f t="shared" ca="1" si="84"/>
        <v/>
      </c>
      <c r="F586" s="142" t="str">
        <f t="shared" ca="1" si="85"/>
        <v/>
      </c>
      <c r="G586" s="196" t="str">
        <f ca="1">IF(A586="","",IF(AND(L586&lt;&gt;"",L586&lt;&gt;0),L586,IF(E586&lt;&gt;"",IF(ISERROR(FIND("Type",F586,1)),I,T),IF(F586="","",IF(sim_data_type=yes,IFERROR(VLOOKUP(F586,F$6:G585,2,FALSE),"Text"),"Text")))))</f>
        <v/>
      </c>
      <c r="H586" s="195" t="str">
        <f t="shared" ca="1" si="86"/>
        <v/>
      </c>
      <c r="I586" s="162" t="str">
        <f t="shared" ca="1" si="89"/>
        <v/>
      </c>
      <c r="J586" s="167"/>
      <c r="K586" s="147"/>
      <c r="L586" s="148"/>
      <c r="M586" s="143"/>
      <c r="N586" s="144"/>
      <c r="O586" s="155" t="str">
        <f t="shared" ca="1" si="87"/>
        <v/>
      </c>
      <c r="P586" s="154" t="str">
        <f t="shared" ca="1" si="88"/>
        <v/>
      </c>
    </row>
    <row r="587" spans="1:16" x14ac:dyDescent="0.25">
      <c r="A587" s="141" t="str">
        <f ca="1">IFERROR(IF(OR(B585=B586,AND(B585=0,A586&lt;&gt;A585)),A586,IF(D586="","",A586+MATCH(Common,INDIRECT(ADDRESS(A586+1,5,4,1,sheet_pset)):INDIRECT(ADDRESS(COUNTIF(Pset_1,"&lt;&gt;"),5,4,1,sheet_pset)),0))),"")</f>
        <v/>
      </c>
      <c r="B587" s="141" t="str">
        <f t="shared" ca="1" si="81"/>
        <v/>
      </c>
      <c r="C587" s="152" t="str">
        <f t="shared" ca="1" si="82"/>
        <v/>
      </c>
      <c r="D587" s="153" t="str">
        <f t="shared" ca="1" si="83"/>
        <v/>
      </c>
      <c r="E587" s="149" t="str">
        <f t="shared" ca="1" si="84"/>
        <v/>
      </c>
      <c r="F587" s="142" t="str">
        <f t="shared" ca="1" si="85"/>
        <v/>
      </c>
      <c r="G587" s="196" t="str">
        <f ca="1">IF(A587="","",IF(AND(L587&lt;&gt;"",L587&lt;&gt;0),L587,IF(E587&lt;&gt;"",IF(ISERROR(FIND("Type",F587,1)),I,T),IF(F587="","",IF(sim_data_type=yes,IFERROR(VLOOKUP(F587,F$6:G586,2,FALSE),"Text"),"Text")))))</f>
        <v/>
      </c>
      <c r="H587" s="195" t="str">
        <f t="shared" ca="1" si="86"/>
        <v/>
      </c>
      <c r="I587" s="162" t="str">
        <f t="shared" ca="1" si="89"/>
        <v/>
      </c>
      <c r="J587" s="167"/>
      <c r="K587" s="147"/>
      <c r="L587" s="148"/>
      <c r="M587" s="143"/>
      <c r="N587" s="144"/>
      <c r="O587" s="155" t="str">
        <f t="shared" ca="1" si="87"/>
        <v/>
      </c>
      <c r="P587" s="154" t="str">
        <f t="shared" ca="1" si="88"/>
        <v/>
      </c>
    </row>
    <row r="588" spans="1:16" x14ac:dyDescent="0.25">
      <c r="A588" s="141" t="str">
        <f ca="1">IFERROR(IF(OR(B586=B587,AND(B586=0,A587&lt;&gt;A586)),A587,IF(D587="","",A587+MATCH(Common,INDIRECT(ADDRESS(A587+1,5,4,1,sheet_pset)):INDIRECT(ADDRESS(COUNTIF(Pset_1,"&lt;&gt;"),5,4,1,sheet_pset)),0))),"")</f>
        <v/>
      </c>
      <c r="B588" s="141" t="str">
        <f t="shared" ca="1" si="81"/>
        <v/>
      </c>
      <c r="C588" s="152" t="str">
        <f t="shared" ca="1" si="82"/>
        <v/>
      </c>
      <c r="D588" s="153" t="str">
        <f t="shared" ca="1" si="83"/>
        <v/>
      </c>
      <c r="E588" s="149" t="str">
        <f t="shared" ca="1" si="84"/>
        <v/>
      </c>
      <c r="F588" s="142" t="str">
        <f t="shared" ca="1" si="85"/>
        <v/>
      </c>
      <c r="G588" s="196" t="str">
        <f ca="1">IF(A588="","",IF(AND(L588&lt;&gt;"",L588&lt;&gt;0),L588,IF(E588&lt;&gt;"",IF(ISERROR(FIND("Type",F588,1)),I,T),IF(F588="","",IF(sim_data_type=yes,IFERROR(VLOOKUP(F588,F$6:G587,2,FALSE),"Text"),"Text")))))</f>
        <v/>
      </c>
      <c r="H588" s="195" t="str">
        <f t="shared" ca="1" si="86"/>
        <v/>
      </c>
      <c r="I588" s="162" t="str">
        <f t="shared" ca="1" si="89"/>
        <v/>
      </c>
      <c r="J588" s="167"/>
      <c r="K588" s="147"/>
      <c r="L588" s="148"/>
      <c r="M588" s="143"/>
      <c r="N588" s="144"/>
      <c r="O588" s="155" t="str">
        <f t="shared" ca="1" si="87"/>
        <v/>
      </c>
      <c r="P588" s="154" t="str">
        <f t="shared" ca="1" si="88"/>
        <v/>
      </c>
    </row>
    <row r="589" spans="1:16" x14ac:dyDescent="0.25">
      <c r="A589" s="141" t="str">
        <f ca="1">IFERROR(IF(OR(B587=B588,AND(B587=0,A588&lt;&gt;A587)),A588,IF(D588="","",A588+MATCH(Common,INDIRECT(ADDRESS(A588+1,5,4,1,sheet_pset)):INDIRECT(ADDRESS(COUNTIF(Pset_1,"&lt;&gt;"),5,4,1,sheet_pset)),0))),"")</f>
        <v/>
      </c>
      <c r="B589" s="141" t="str">
        <f t="shared" ca="1" si="81"/>
        <v/>
      </c>
      <c r="C589" s="152" t="str">
        <f t="shared" ca="1" si="82"/>
        <v/>
      </c>
      <c r="D589" s="153" t="str">
        <f t="shared" ca="1" si="83"/>
        <v/>
      </c>
      <c r="E589" s="149" t="str">
        <f t="shared" ca="1" si="84"/>
        <v/>
      </c>
      <c r="F589" s="142" t="str">
        <f t="shared" ca="1" si="85"/>
        <v/>
      </c>
      <c r="G589" s="196" t="str">
        <f ca="1">IF(A589="","",IF(AND(L589&lt;&gt;"",L589&lt;&gt;0),L589,IF(E589&lt;&gt;"",IF(ISERROR(FIND("Type",F589,1)),I,T),IF(F589="","",IF(sim_data_type=yes,IFERROR(VLOOKUP(F589,F$6:G588,2,FALSE),"Text"),"Text")))))</f>
        <v/>
      </c>
      <c r="H589" s="195" t="str">
        <f t="shared" ca="1" si="86"/>
        <v/>
      </c>
      <c r="I589" s="162" t="str">
        <f t="shared" ca="1" si="89"/>
        <v/>
      </c>
      <c r="J589" s="167"/>
      <c r="K589" s="147"/>
      <c r="L589" s="148"/>
      <c r="M589" s="143"/>
      <c r="N589" s="144"/>
      <c r="O589" s="155" t="str">
        <f t="shared" ca="1" si="87"/>
        <v/>
      </c>
      <c r="P589" s="154" t="str">
        <f t="shared" ca="1" si="88"/>
        <v/>
      </c>
    </row>
    <row r="590" spans="1:16" x14ac:dyDescent="0.25">
      <c r="A590" s="141" t="str">
        <f ca="1">IFERROR(IF(OR(B588=B589,AND(B588=0,A589&lt;&gt;A588)),A589,IF(D589="","",A589+MATCH(Common,INDIRECT(ADDRESS(A589+1,5,4,1,sheet_pset)):INDIRECT(ADDRESS(COUNTIF(Pset_1,"&lt;&gt;"),5,4,1,sheet_pset)),0))),"")</f>
        <v/>
      </c>
      <c r="B590" s="141" t="str">
        <f t="shared" ca="1" si="81"/>
        <v/>
      </c>
      <c r="C590" s="152" t="str">
        <f t="shared" ca="1" si="82"/>
        <v/>
      </c>
      <c r="D590" s="153" t="str">
        <f t="shared" ca="1" si="83"/>
        <v/>
      </c>
      <c r="E590" s="149" t="str">
        <f t="shared" ca="1" si="84"/>
        <v/>
      </c>
      <c r="F590" s="142" t="str">
        <f t="shared" ca="1" si="85"/>
        <v/>
      </c>
      <c r="G590" s="196" t="str">
        <f ca="1">IF(A590="","",IF(AND(L590&lt;&gt;"",L590&lt;&gt;0),L590,IF(E590&lt;&gt;"",IF(ISERROR(FIND("Type",F590,1)),I,T),IF(F590="","",IF(sim_data_type=yes,IFERROR(VLOOKUP(F590,F$6:G589,2,FALSE),"Text"),"Text")))))</f>
        <v/>
      </c>
      <c r="H590" s="195" t="str">
        <f t="shared" ca="1" si="86"/>
        <v/>
      </c>
      <c r="I590" s="162" t="str">
        <f t="shared" ca="1" si="89"/>
        <v/>
      </c>
      <c r="J590" s="167"/>
      <c r="K590" s="147"/>
      <c r="L590" s="148"/>
      <c r="M590" s="143"/>
      <c r="N590" s="144"/>
      <c r="O590" s="155" t="str">
        <f t="shared" ca="1" si="87"/>
        <v/>
      </c>
      <c r="P590" s="154" t="str">
        <f t="shared" ca="1" si="88"/>
        <v/>
      </c>
    </row>
    <row r="591" spans="1:16" x14ac:dyDescent="0.25">
      <c r="A591" s="141" t="str">
        <f ca="1">IFERROR(IF(OR(B589=B590,AND(B589=0,A590&lt;&gt;A589)),A590,IF(D590="","",A590+MATCH(Common,INDIRECT(ADDRESS(A590+1,5,4,1,sheet_pset)):INDIRECT(ADDRESS(COUNTIF(Pset_1,"&lt;&gt;"),5,4,1,sheet_pset)),0))),"")</f>
        <v/>
      </c>
      <c r="B591" s="141" t="str">
        <f t="shared" ca="1" si="81"/>
        <v/>
      </c>
      <c r="C591" s="152" t="str">
        <f t="shared" ca="1" si="82"/>
        <v/>
      </c>
      <c r="D591" s="153" t="str">
        <f t="shared" ca="1" si="83"/>
        <v/>
      </c>
      <c r="E591" s="149" t="str">
        <f t="shared" ca="1" si="84"/>
        <v/>
      </c>
      <c r="F591" s="142" t="str">
        <f t="shared" ca="1" si="85"/>
        <v/>
      </c>
      <c r="G591" s="196" t="str">
        <f ca="1">IF(A591="","",IF(AND(L591&lt;&gt;"",L591&lt;&gt;0),L591,IF(E591&lt;&gt;"",IF(ISERROR(FIND("Type",F591,1)),I,T),IF(F591="","",IF(sim_data_type=yes,IFERROR(VLOOKUP(F591,F$6:G590,2,FALSE),"Text"),"Text")))))</f>
        <v/>
      </c>
      <c r="H591" s="195" t="str">
        <f t="shared" ca="1" si="86"/>
        <v/>
      </c>
      <c r="I591" s="162" t="str">
        <f t="shared" ca="1" si="89"/>
        <v/>
      </c>
      <c r="J591" s="167"/>
      <c r="K591" s="147"/>
      <c r="L591" s="148"/>
      <c r="M591" s="143"/>
      <c r="N591" s="144"/>
      <c r="O591" s="155" t="str">
        <f t="shared" ca="1" si="87"/>
        <v/>
      </c>
      <c r="P591" s="154" t="str">
        <f t="shared" ca="1" si="88"/>
        <v/>
      </c>
    </row>
    <row r="592" spans="1:16" x14ac:dyDescent="0.25">
      <c r="A592" s="141" t="str">
        <f ca="1">IFERROR(IF(OR(B590=B591,AND(B590=0,A591&lt;&gt;A590)),A591,IF(D591="","",A591+MATCH(Common,INDIRECT(ADDRESS(A591+1,5,4,1,sheet_pset)):INDIRECT(ADDRESS(COUNTIF(Pset_1,"&lt;&gt;"),5,4,1,sheet_pset)),0))),"")</f>
        <v/>
      </c>
      <c r="B592" s="141" t="str">
        <f t="shared" ca="1" si="81"/>
        <v/>
      </c>
      <c r="C592" s="152" t="str">
        <f t="shared" ca="1" si="82"/>
        <v/>
      </c>
      <c r="D592" s="153" t="str">
        <f t="shared" ca="1" si="83"/>
        <v/>
      </c>
      <c r="E592" s="149" t="str">
        <f t="shared" ca="1" si="84"/>
        <v/>
      </c>
      <c r="F592" s="142" t="str">
        <f t="shared" ca="1" si="85"/>
        <v/>
      </c>
      <c r="G592" s="196" t="str">
        <f ca="1">IF(A592="","",IF(AND(L592&lt;&gt;"",L592&lt;&gt;0),L592,IF(E592&lt;&gt;"",IF(ISERROR(FIND("Type",F592,1)),I,T),IF(F592="","",IF(sim_data_type=yes,IFERROR(VLOOKUP(F592,F$6:G591,2,FALSE),"Text"),"Text")))))</f>
        <v/>
      </c>
      <c r="H592" s="195" t="str">
        <f t="shared" ca="1" si="86"/>
        <v/>
      </c>
      <c r="I592" s="162" t="str">
        <f t="shared" ca="1" si="89"/>
        <v/>
      </c>
      <c r="J592" s="167"/>
      <c r="K592" s="147"/>
      <c r="L592" s="148"/>
      <c r="M592" s="143"/>
      <c r="N592" s="144"/>
      <c r="O592" s="155" t="str">
        <f t="shared" ca="1" si="87"/>
        <v/>
      </c>
      <c r="P592" s="154" t="str">
        <f t="shared" ca="1" si="88"/>
        <v/>
      </c>
    </row>
    <row r="593" spans="1:16" x14ac:dyDescent="0.25">
      <c r="A593" s="141" t="str">
        <f ca="1">IFERROR(IF(OR(B591=B592,AND(B591=0,A592&lt;&gt;A591)),A592,IF(D592="","",A592+MATCH(Common,INDIRECT(ADDRESS(A592+1,5,4,1,sheet_pset)):INDIRECT(ADDRESS(COUNTIF(Pset_1,"&lt;&gt;"),5,4,1,sheet_pset)),0))),"")</f>
        <v/>
      </c>
      <c r="B593" s="141" t="str">
        <f t="shared" ca="1" si="81"/>
        <v/>
      </c>
      <c r="C593" s="152" t="str">
        <f t="shared" ca="1" si="82"/>
        <v/>
      </c>
      <c r="D593" s="153" t="str">
        <f t="shared" ca="1" si="83"/>
        <v/>
      </c>
      <c r="E593" s="149" t="str">
        <f t="shared" ca="1" si="84"/>
        <v/>
      </c>
      <c r="F593" s="142" t="str">
        <f t="shared" ca="1" si="85"/>
        <v/>
      </c>
      <c r="G593" s="196" t="str">
        <f ca="1">IF(A593="","",IF(AND(L593&lt;&gt;"",L593&lt;&gt;0),L593,IF(E593&lt;&gt;"",IF(ISERROR(FIND("Type",F593,1)),I,T),IF(F593="","",IF(sim_data_type=yes,IFERROR(VLOOKUP(F593,F$6:G592,2,FALSE),"Text"),"Text")))))</f>
        <v/>
      </c>
      <c r="H593" s="195" t="str">
        <f t="shared" ca="1" si="86"/>
        <v/>
      </c>
      <c r="I593" s="162" t="str">
        <f t="shared" ca="1" si="89"/>
        <v/>
      </c>
      <c r="J593" s="167"/>
      <c r="K593" s="147"/>
      <c r="L593" s="148"/>
      <c r="M593" s="143"/>
      <c r="N593" s="144"/>
      <c r="O593" s="155" t="str">
        <f t="shared" ca="1" si="87"/>
        <v/>
      </c>
      <c r="P593" s="154" t="str">
        <f t="shared" ca="1" si="88"/>
        <v/>
      </c>
    </row>
    <row r="594" spans="1:16" x14ac:dyDescent="0.25">
      <c r="A594" s="141" t="str">
        <f ca="1">IFERROR(IF(OR(B592=B593,AND(B592=0,A593&lt;&gt;A592)),A593,IF(D593="","",A593+MATCH(Common,INDIRECT(ADDRESS(A593+1,5,4,1,sheet_pset)):INDIRECT(ADDRESS(COUNTIF(Pset_1,"&lt;&gt;"),5,4,1,sheet_pset)),0))),"")</f>
        <v/>
      </c>
      <c r="B594" s="141" t="str">
        <f t="shared" ca="1" si="81"/>
        <v/>
      </c>
      <c r="C594" s="152" t="str">
        <f t="shared" ca="1" si="82"/>
        <v/>
      </c>
      <c r="D594" s="153" t="str">
        <f t="shared" ca="1" si="83"/>
        <v/>
      </c>
      <c r="E594" s="149" t="str">
        <f t="shared" ca="1" si="84"/>
        <v/>
      </c>
      <c r="F594" s="142" t="str">
        <f t="shared" ca="1" si="85"/>
        <v/>
      </c>
      <c r="G594" s="196" t="str">
        <f ca="1">IF(A594="","",IF(AND(L594&lt;&gt;"",L594&lt;&gt;0),L594,IF(E594&lt;&gt;"",IF(ISERROR(FIND("Type",F594,1)),I,T),IF(F594="","",IF(sim_data_type=yes,IFERROR(VLOOKUP(F594,F$6:G593,2,FALSE),"Text"),"Text")))))</f>
        <v/>
      </c>
      <c r="H594" s="195" t="str">
        <f t="shared" ca="1" si="86"/>
        <v/>
      </c>
      <c r="I594" s="162" t="str">
        <f t="shared" ca="1" si="89"/>
        <v/>
      </c>
      <c r="J594" s="167"/>
      <c r="K594" s="147"/>
      <c r="L594" s="148"/>
      <c r="M594" s="143"/>
      <c r="N594" s="144"/>
      <c r="O594" s="155" t="str">
        <f t="shared" ca="1" si="87"/>
        <v/>
      </c>
      <c r="P594" s="154" t="str">
        <f t="shared" ca="1" si="88"/>
        <v/>
      </c>
    </row>
    <row r="595" spans="1:16" x14ac:dyDescent="0.25">
      <c r="A595" s="141" t="str">
        <f ca="1">IFERROR(IF(OR(B593=B594,AND(B593=0,A594&lt;&gt;A593)),A594,IF(D594="","",A594+MATCH(Common,INDIRECT(ADDRESS(A594+1,5,4,1,sheet_pset)):INDIRECT(ADDRESS(COUNTIF(Pset_1,"&lt;&gt;"),5,4,1,sheet_pset)),0))),"")</f>
        <v/>
      </c>
      <c r="B595" s="141" t="str">
        <f t="shared" ca="1" si="81"/>
        <v/>
      </c>
      <c r="C595" s="152" t="str">
        <f t="shared" ca="1" si="82"/>
        <v/>
      </c>
      <c r="D595" s="153" t="str">
        <f t="shared" ca="1" si="83"/>
        <v/>
      </c>
      <c r="E595" s="149" t="str">
        <f t="shared" ca="1" si="84"/>
        <v/>
      </c>
      <c r="F595" s="142" t="str">
        <f t="shared" ca="1" si="85"/>
        <v/>
      </c>
      <c r="G595" s="196" t="str">
        <f ca="1">IF(A595="","",IF(AND(L595&lt;&gt;"",L595&lt;&gt;0),L595,IF(E595&lt;&gt;"",IF(ISERROR(FIND("Type",F595,1)),I,T),IF(F595="","",IF(sim_data_type=yes,IFERROR(VLOOKUP(F595,F$6:G594,2,FALSE),"Text"),"Text")))))</f>
        <v/>
      </c>
      <c r="H595" s="195" t="str">
        <f t="shared" ca="1" si="86"/>
        <v/>
      </c>
      <c r="I595" s="162" t="str">
        <f t="shared" ca="1" si="89"/>
        <v/>
      </c>
      <c r="J595" s="167"/>
      <c r="K595" s="147"/>
      <c r="L595" s="148"/>
      <c r="M595" s="143"/>
      <c r="N595" s="144"/>
      <c r="O595" s="155" t="str">
        <f t="shared" ca="1" si="87"/>
        <v/>
      </c>
      <c r="P595" s="154" t="str">
        <f t="shared" ca="1" si="88"/>
        <v/>
      </c>
    </row>
    <row r="596" spans="1:16" x14ac:dyDescent="0.25">
      <c r="A596" s="141" t="str">
        <f ca="1">IFERROR(IF(OR(B594=B595,AND(B594=0,A595&lt;&gt;A594)),A595,IF(D595="","",A595+MATCH(Common,INDIRECT(ADDRESS(A595+1,5,4,1,sheet_pset)):INDIRECT(ADDRESS(COUNTIF(Pset_1,"&lt;&gt;"),5,4,1,sheet_pset)),0))),"")</f>
        <v/>
      </c>
      <c r="B596" s="141" t="str">
        <f t="shared" ca="1" si="81"/>
        <v/>
      </c>
      <c r="C596" s="152" t="str">
        <f t="shared" ca="1" si="82"/>
        <v/>
      </c>
      <c r="D596" s="153" t="str">
        <f t="shared" ca="1" si="83"/>
        <v/>
      </c>
      <c r="E596" s="149" t="str">
        <f t="shared" ca="1" si="84"/>
        <v/>
      </c>
      <c r="F596" s="142" t="str">
        <f t="shared" ca="1" si="85"/>
        <v/>
      </c>
      <c r="G596" s="196" t="str">
        <f ca="1">IF(A596="","",IF(AND(L596&lt;&gt;"",L596&lt;&gt;0),L596,IF(E596&lt;&gt;"",IF(ISERROR(FIND("Type",F596,1)),I,T),IF(F596="","",IF(sim_data_type=yes,IFERROR(VLOOKUP(F596,F$6:G595,2,FALSE),"Text"),"Text")))))</f>
        <v/>
      </c>
      <c r="H596" s="195" t="str">
        <f t="shared" ca="1" si="86"/>
        <v/>
      </c>
      <c r="I596" s="162" t="str">
        <f t="shared" ca="1" si="89"/>
        <v/>
      </c>
      <c r="J596" s="167"/>
      <c r="K596" s="147"/>
      <c r="L596" s="148"/>
      <c r="M596" s="143"/>
      <c r="N596" s="144"/>
      <c r="O596" s="155" t="str">
        <f t="shared" ca="1" si="87"/>
        <v/>
      </c>
      <c r="P596" s="154" t="str">
        <f t="shared" ca="1" si="88"/>
        <v/>
      </c>
    </row>
    <row r="597" spans="1:16" x14ac:dyDescent="0.25">
      <c r="A597" s="141" t="str">
        <f ca="1">IFERROR(IF(OR(B595=B596,AND(B595=0,A596&lt;&gt;A595)),A596,IF(D596="","",A596+MATCH(Common,INDIRECT(ADDRESS(A596+1,5,4,1,sheet_pset)):INDIRECT(ADDRESS(COUNTIF(Pset_1,"&lt;&gt;"),5,4,1,sheet_pset)),0))),"")</f>
        <v/>
      </c>
      <c r="B597" s="141" t="str">
        <f t="shared" ca="1" si="81"/>
        <v/>
      </c>
      <c r="C597" s="152" t="str">
        <f t="shared" ca="1" si="82"/>
        <v/>
      </c>
      <c r="D597" s="153" t="str">
        <f t="shared" ca="1" si="83"/>
        <v/>
      </c>
      <c r="E597" s="149" t="str">
        <f t="shared" ca="1" si="84"/>
        <v/>
      </c>
      <c r="F597" s="142" t="str">
        <f t="shared" ca="1" si="85"/>
        <v/>
      </c>
      <c r="G597" s="196" t="str">
        <f ca="1">IF(A597="","",IF(AND(L597&lt;&gt;"",L597&lt;&gt;0),L597,IF(E597&lt;&gt;"",IF(ISERROR(FIND("Type",F597,1)),I,T),IF(F597="","",IF(sim_data_type=yes,IFERROR(VLOOKUP(F597,F$6:G596,2,FALSE),"Text"),"Text")))))</f>
        <v/>
      </c>
      <c r="H597" s="195" t="str">
        <f t="shared" ca="1" si="86"/>
        <v/>
      </c>
      <c r="I597" s="162" t="str">
        <f t="shared" ca="1" si="89"/>
        <v/>
      </c>
      <c r="J597" s="167"/>
      <c r="K597" s="147"/>
      <c r="L597" s="148"/>
      <c r="M597" s="143"/>
      <c r="N597" s="144"/>
      <c r="O597" s="155" t="str">
        <f t="shared" ca="1" si="87"/>
        <v/>
      </c>
      <c r="P597" s="154" t="str">
        <f t="shared" ca="1" si="88"/>
        <v/>
      </c>
    </row>
    <row r="598" spans="1:16" x14ac:dyDescent="0.25">
      <c r="A598" s="141" t="str">
        <f ca="1">IFERROR(IF(OR(B596=B597,AND(B596=0,A597&lt;&gt;A596)),A597,IF(D597="","",A597+MATCH(Common,INDIRECT(ADDRESS(A597+1,5,4,1,sheet_pset)):INDIRECT(ADDRESS(COUNTIF(Pset_1,"&lt;&gt;"),5,4,1,sheet_pset)),0))),"")</f>
        <v/>
      </c>
      <c r="B598" s="141" t="str">
        <f t="shared" ca="1" si="81"/>
        <v/>
      </c>
      <c r="C598" s="152" t="str">
        <f t="shared" ca="1" si="82"/>
        <v/>
      </c>
      <c r="D598" s="153" t="str">
        <f t="shared" ca="1" si="83"/>
        <v/>
      </c>
      <c r="E598" s="149" t="str">
        <f t="shared" ca="1" si="84"/>
        <v/>
      </c>
      <c r="F598" s="142" t="str">
        <f t="shared" ca="1" si="85"/>
        <v/>
      </c>
      <c r="G598" s="196" t="str">
        <f ca="1">IF(A598="","",IF(AND(L598&lt;&gt;"",L598&lt;&gt;0),L598,IF(E598&lt;&gt;"",IF(ISERROR(FIND("Type",F598,1)),I,T),IF(F598="","",IF(sim_data_type=yes,IFERROR(VLOOKUP(F598,F$6:G597,2,FALSE),"Text"),"Text")))))</f>
        <v/>
      </c>
      <c r="H598" s="195" t="str">
        <f t="shared" ca="1" si="86"/>
        <v/>
      </c>
      <c r="I598" s="162" t="str">
        <f t="shared" ca="1" si="89"/>
        <v/>
      </c>
      <c r="J598" s="167"/>
      <c r="K598" s="147"/>
      <c r="L598" s="148"/>
      <c r="M598" s="143"/>
      <c r="N598" s="144"/>
      <c r="O598" s="155" t="str">
        <f t="shared" ca="1" si="87"/>
        <v/>
      </c>
      <c r="P598" s="154" t="str">
        <f t="shared" ca="1" si="88"/>
        <v/>
      </c>
    </row>
    <row r="599" spans="1:16" x14ac:dyDescent="0.25">
      <c r="A599" s="141" t="str">
        <f ca="1">IFERROR(IF(OR(B597=B598,AND(B597=0,A598&lt;&gt;A597)),A598,IF(D598="","",A598+MATCH(Common,INDIRECT(ADDRESS(A598+1,5,4,1,sheet_pset)):INDIRECT(ADDRESS(COUNTIF(Pset_1,"&lt;&gt;"),5,4,1,sheet_pset)),0))),"")</f>
        <v/>
      </c>
      <c r="B599" s="141" t="str">
        <f t="shared" ca="1" si="81"/>
        <v/>
      </c>
      <c r="C599" s="152" t="str">
        <f t="shared" ca="1" si="82"/>
        <v/>
      </c>
      <c r="D599" s="153" t="str">
        <f t="shared" ca="1" si="83"/>
        <v/>
      </c>
      <c r="E599" s="149" t="str">
        <f t="shared" ca="1" si="84"/>
        <v/>
      </c>
      <c r="F599" s="142" t="str">
        <f t="shared" ca="1" si="85"/>
        <v/>
      </c>
      <c r="G599" s="196" t="str">
        <f ca="1">IF(A599="","",IF(AND(L599&lt;&gt;"",L599&lt;&gt;0),L599,IF(E599&lt;&gt;"",IF(ISERROR(FIND("Type",F599,1)),I,T),IF(F599="","",IF(sim_data_type=yes,IFERROR(VLOOKUP(F599,F$6:G598,2,FALSE),"Text"),"Text")))))</f>
        <v/>
      </c>
      <c r="H599" s="195" t="str">
        <f t="shared" ca="1" si="86"/>
        <v/>
      </c>
      <c r="I599" s="162" t="str">
        <f t="shared" ca="1" si="89"/>
        <v/>
      </c>
      <c r="J599" s="167"/>
      <c r="K599" s="147"/>
      <c r="L599" s="148"/>
      <c r="M599" s="143"/>
      <c r="N599" s="144"/>
      <c r="O599" s="155" t="str">
        <f t="shared" ca="1" si="87"/>
        <v/>
      </c>
      <c r="P599" s="154" t="str">
        <f t="shared" ca="1" si="88"/>
        <v/>
      </c>
    </row>
    <row r="600" spans="1:16" x14ac:dyDescent="0.25">
      <c r="A600" s="141" t="str">
        <f ca="1">IFERROR(IF(OR(B598=B599,AND(B598=0,A599&lt;&gt;A598)),A599,IF(D599="","",A599+MATCH(Common,INDIRECT(ADDRESS(A599+1,5,4,1,sheet_pset)):INDIRECT(ADDRESS(COUNTIF(Pset_1,"&lt;&gt;"),5,4,1,sheet_pset)),0))),"")</f>
        <v/>
      </c>
      <c r="B600" s="141" t="str">
        <f t="shared" ca="1" si="81"/>
        <v/>
      </c>
      <c r="C600" s="152" t="str">
        <f t="shared" ca="1" si="82"/>
        <v/>
      </c>
      <c r="D600" s="153" t="str">
        <f t="shared" ca="1" si="83"/>
        <v/>
      </c>
      <c r="E600" s="149" t="str">
        <f t="shared" ca="1" si="84"/>
        <v/>
      </c>
      <c r="F600" s="142" t="str">
        <f t="shared" ca="1" si="85"/>
        <v/>
      </c>
      <c r="G600" s="196" t="str">
        <f ca="1">IF(A600="","",IF(AND(L600&lt;&gt;"",L600&lt;&gt;0),L600,IF(E600&lt;&gt;"",IF(ISERROR(FIND("Type",F600,1)),I,T),IF(F600="","",IF(sim_data_type=yes,IFERROR(VLOOKUP(F600,F$6:G599,2,FALSE),"Text"),"Text")))))</f>
        <v/>
      </c>
      <c r="H600" s="195" t="str">
        <f t="shared" ca="1" si="86"/>
        <v/>
      </c>
      <c r="I600" s="162" t="str">
        <f t="shared" ca="1" si="89"/>
        <v/>
      </c>
      <c r="J600" s="167"/>
      <c r="K600" s="147"/>
      <c r="L600" s="148"/>
      <c r="M600" s="143"/>
      <c r="N600" s="144"/>
      <c r="O600" s="155" t="str">
        <f t="shared" ca="1" si="87"/>
        <v/>
      </c>
      <c r="P600" s="154" t="str">
        <f t="shared" ca="1" si="88"/>
        <v/>
      </c>
    </row>
    <row r="601" spans="1:16" x14ac:dyDescent="0.25">
      <c r="A601" s="141" t="str">
        <f ca="1">IFERROR(IF(OR(B599=B600,AND(B599=0,A600&lt;&gt;A599)),A600,IF(D600="","",A600+MATCH(Common,INDIRECT(ADDRESS(A600+1,5,4,1,sheet_pset)):INDIRECT(ADDRESS(COUNTIF(Pset_1,"&lt;&gt;"),5,4,1,sheet_pset)),0))),"")</f>
        <v/>
      </c>
      <c r="B601" s="141" t="str">
        <f t="shared" ca="1" si="81"/>
        <v/>
      </c>
      <c r="C601" s="152" t="str">
        <f t="shared" ca="1" si="82"/>
        <v/>
      </c>
      <c r="D601" s="153" t="str">
        <f t="shared" ca="1" si="83"/>
        <v/>
      </c>
      <c r="E601" s="149" t="str">
        <f t="shared" ca="1" si="84"/>
        <v/>
      </c>
      <c r="F601" s="142" t="str">
        <f t="shared" ca="1" si="85"/>
        <v/>
      </c>
      <c r="G601" s="196" t="str">
        <f ca="1">IF(A601="","",IF(AND(L601&lt;&gt;"",L601&lt;&gt;0),L601,IF(E601&lt;&gt;"",IF(ISERROR(FIND("Type",F601,1)),I,T),IF(F601="","",IF(sim_data_type=yes,IFERROR(VLOOKUP(F601,F$6:G600,2,FALSE),"Text"),"Text")))))</f>
        <v/>
      </c>
      <c r="H601" s="195" t="str">
        <f t="shared" ca="1" si="86"/>
        <v/>
      </c>
      <c r="I601" s="162" t="str">
        <f t="shared" ca="1" si="89"/>
        <v/>
      </c>
      <c r="J601" s="167"/>
      <c r="K601" s="147"/>
      <c r="L601" s="148"/>
      <c r="M601" s="143"/>
      <c r="N601" s="144"/>
      <c r="O601" s="155" t="str">
        <f t="shared" ca="1" si="87"/>
        <v/>
      </c>
      <c r="P601" s="154" t="str">
        <f t="shared" ca="1" si="88"/>
        <v/>
      </c>
    </row>
    <row r="602" spans="1:16" x14ac:dyDescent="0.25">
      <c r="A602" s="141" t="str">
        <f ca="1">IFERROR(IF(OR(B600=B601,AND(B600=0,A601&lt;&gt;A600)),A601,IF(D601="","",A601+MATCH(Common,INDIRECT(ADDRESS(A601+1,5,4,1,sheet_pset)):INDIRECT(ADDRESS(COUNTIF(Pset_1,"&lt;&gt;"),5,4,1,sheet_pset)),0))),"")</f>
        <v/>
      </c>
      <c r="B602" s="141" t="str">
        <f t="shared" ca="1" si="81"/>
        <v/>
      </c>
      <c r="C602" s="152" t="str">
        <f t="shared" ca="1" si="82"/>
        <v/>
      </c>
      <c r="D602" s="153" t="str">
        <f t="shared" ca="1" si="83"/>
        <v/>
      </c>
      <c r="E602" s="149" t="str">
        <f t="shared" ca="1" si="84"/>
        <v/>
      </c>
      <c r="F602" s="142" t="str">
        <f t="shared" ca="1" si="85"/>
        <v/>
      </c>
      <c r="G602" s="196" t="str">
        <f ca="1">IF(A602="","",IF(AND(L602&lt;&gt;"",L602&lt;&gt;0),L602,IF(E602&lt;&gt;"",IF(ISERROR(FIND("Type",F602,1)),I,T),IF(F602="","",IF(sim_data_type=yes,IFERROR(VLOOKUP(F602,F$6:G601,2,FALSE),"Text"),"Text")))))</f>
        <v/>
      </c>
      <c r="H602" s="195" t="str">
        <f t="shared" ca="1" si="86"/>
        <v/>
      </c>
      <c r="I602" s="162" t="str">
        <f t="shared" ca="1" si="89"/>
        <v/>
      </c>
      <c r="J602" s="167"/>
      <c r="K602" s="147"/>
      <c r="L602" s="148"/>
      <c r="M602" s="143"/>
      <c r="N602" s="144"/>
      <c r="O602" s="155" t="str">
        <f t="shared" ca="1" si="87"/>
        <v/>
      </c>
      <c r="P602" s="154" t="str">
        <f t="shared" ca="1" si="88"/>
        <v/>
      </c>
    </row>
    <row r="603" spans="1:16" x14ac:dyDescent="0.25">
      <c r="A603" s="141" t="str">
        <f ca="1">IFERROR(IF(OR(B601=B602,AND(B601=0,A602&lt;&gt;A601)),A602,IF(D602="","",A602+MATCH(Common,INDIRECT(ADDRESS(A602+1,5,4,1,sheet_pset)):INDIRECT(ADDRESS(COUNTIF(Pset_1,"&lt;&gt;"),5,4,1,sheet_pset)),0))),"")</f>
        <v/>
      </c>
      <c r="B603" s="141" t="str">
        <f t="shared" ca="1" si="81"/>
        <v/>
      </c>
      <c r="C603" s="152" t="str">
        <f t="shared" ca="1" si="82"/>
        <v/>
      </c>
      <c r="D603" s="153" t="str">
        <f t="shared" ca="1" si="83"/>
        <v/>
      </c>
      <c r="E603" s="149" t="str">
        <f t="shared" ca="1" si="84"/>
        <v/>
      </c>
      <c r="F603" s="142" t="str">
        <f t="shared" ca="1" si="85"/>
        <v/>
      </c>
      <c r="G603" s="196" t="str">
        <f ca="1">IF(A603="","",IF(AND(L603&lt;&gt;"",L603&lt;&gt;0),L603,IF(E603&lt;&gt;"",IF(ISERROR(FIND("Type",F603,1)),I,T),IF(F603="","",IF(sim_data_type=yes,IFERROR(VLOOKUP(F603,F$6:G602,2,FALSE),"Text"),"Text")))))</f>
        <v/>
      </c>
      <c r="H603" s="195" t="str">
        <f t="shared" ca="1" si="86"/>
        <v/>
      </c>
      <c r="I603" s="162" t="str">
        <f t="shared" ca="1" si="89"/>
        <v/>
      </c>
      <c r="J603" s="167"/>
      <c r="K603" s="147"/>
      <c r="L603" s="148"/>
      <c r="M603" s="143"/>
      <c r="N603" s="144"/>
      <c r="O603" s="155" t="str">
        <f t="shared" ca="1" si="87"/>
        <v/>
      </c>
      <c r="P603" s="154" t="str">
        <f t="shared" ca="1" si="88"/>
        <v/>
      </c>
    </row>
    <row r="604" spans="1:16" x14ac:dyDescent="0.25">
      <c r="A604" s="141" t="str">
        <f ca="1">IFERROR(IF(OR(B602=B603,AND(B602=0,A603&lt;&gt;A602)),A603,IF(D603="","",A603+MATCH(Common,INDIRECT(ADDRESS(A603+1,5,4,1,sheet_pset)):INDIRECT(ADDRESS(COUNTIF(Pset_1,"&lt;&gt;"),5,4,1,sheet_pset)),0))),"")</f>
        <v/>
      </c>
      <c r="B604" s="141" t="str">
        <f t="shared" ca="1" si="81"/>
        <v/>
      </c>
      <c r="C604" s="152" t="str">
        <f t="shared" ca="1" si="82"/>
        <v/>
      </c>
      <c r="D604" s="153" t="str">
        <f t="shared" ca="1" si="83"/>
        <v/>
      </c>
      <c r="E604" s="149" t="str">
        <f t="shared" ca="1" si="84"/>
        <v/>
      </c>
      <c r="F604" s="142" t="str">
        <f t="shared" ca="1" si="85"/>
        <v/>
      </c>
      <c r="G604" s="196" t="str">
        <f ca="1">IF(A604="","",IF(AND(L604&lt;&gt;"",L604&lt;&gt;0),L604,IF(E604&lt;&gt;"",IF(ISERROR(FIND("Type",F604,1)),I,T),IF(F604="","",IF(sim_data_type=yes,IFERROR(VLOOKUP(F604,F$6:G603,2,FALSE),"Text"),"Text")))))</f>
        <v/>
      </c>
      <c r="H604" s="195" t="str">
        <f t="shared" ca="1" si="86"/>
        <v/>
      </c>
      <c r="I604" s="162" t="str">
        <f t="shared" ca="1" si="89"/>
        <v/>
      </c>
      <c r="J604" s="167"/>
      <c r="K604" s="147"/>
      <c r="L604" s="148"/>
      <c r="M604" s="143"/>
      <c r="N604" s="144"/>
      <c r="O604" s="155" t="str">
        <f t="shared" ca="1" si="87"/>
        <v/>
      </c>
      <c r="P604" s="154" t="str">
        <f t="shared" ca="1" si="88"/>
        <v/>
      </c>
    </row>
    <row r="605" spans="1:16" x14ac:dyDescent="0.25">
      <c r="A605" s="141" t="str">
        <f ca="1">IFERROR(IF(OR(B603=B604,AND(B603=0,A604&lt;&gt;A603)),A604,IF(D604="","",A604+MATCH(Common,INDIRECT(ADDRESS(A604+1,5,4,1,sheet_pset)):INDIRECT(ADDRESS(COUNTIF(Pset_1,"&lt;&gt;"),5,4,1,sheet_pset)),0))),"")</f>
        <v/>
      </c>
      <c r="B605" s="141" t="str">
        <f t="shared" ca="1" si="81"/>
        <v/>
      </c>
      <c r="C605" s="152" t="str">
        <f t="shared" ca="1" si="82"/>
        <v/>
      </c>
      <c r="D605" s="153" t="str">
        <f t="shared" ca="1" si="83"/>
        <v/>
      </c>
      <c r="E605" s="149" t="str">
        <f t="shared" ca="1" si="84"/>
        <v/>
      </c>
      <c r="F605" s="142" t="str">
        <f t="shared" ca="1" si="85"/>
        <v/>
      </c>
      <c r="G605" s="196" t="str">
        <f ca="1">IF(A605="","",IF(AND(L605&lt;&gt;"",L605&lt;&gt;0),L605,IF(E605&lt;&gt;"",IF(ISERROR(FIND("Type",F605,1)),I,T),IF(F605="","",IF(sim_data_type=yes,IFERROR(VLOOKUP(F605,F$6:G604,2,FALSE),"Text"),"Text")))))</f>
        <v/>
      </c>
      <c r="H605" s="195" t="str">
        <f t="shared" ca="1" si="86"/>
        <v/>
      </c>
      <c r="I605" s="162" t="str">
        <f t="shared" ca="1" si="89"/>
        <v/>
      </c>
      <c r="J605" s="167"/>
      <c r="K605" s="147"/>
      <c r="L605" s="148"/>
      <c r="M605" s="143"/>
      <c r="N605" s="144"/>
      <c r="O605" s="155" t="str">
        <f t="shared" ca="1" si="87"/>
        <v/>
      </c>
      <c r="P605" s="154" t="str">
        <f t="shared" ca="1" si="88"/>
        <v/>
      </c>
    </row>
    <row r="606" spans="1:16" x14ac:dyDescent="0.25">
      <c r="A606" s="141" t="str">
        <f ca="1">IFERROR(IF(OR(B604=B605,AND(B604=0,A605&lt;&gt;A604)),A605,IF(D605="","",A605+MATCH(Common,INDIRECT(ADDRESS(A605+1,5,4,1,sheet_pset)):INDIRECT(ADDRESS(COUNTIF(Pset_1,"&lt;&gt;"),5,4,1,sheet_pset)),0))),"")</f>
        <v/>
      </c>
      <c r="B606" s="141" t="str">
        <f t="shared" ca="1" si="81"/>
        <v/>
      </c>
      <c r="C606" s="152" t="str">
        <f t="shared" ca="1" si="82"/>
        <v/>
      </c>
      <c r="D606" s="153" t="str">
        <f t="shared" ca="1" si="83"/>
        <v/>
      </c>
      <c r="E606" s="149" t="str">
        <f t="shared" ca="1" si="84"/>
        <v/>
      </c>
      <c r="F606" s="142" t="str">
        <f t="shared" ca="1" si="85"/>
        <v/>
      </c>
      <c r="G606" s="196" t="str">
        <f ca="1">IF(A606="","",IF(AND(L606&lt;&gt;"",L606&lt;&gt;0),L606,IF(E606&lt;&gt;"",IF(ISERROR(FIND("Type",F606,1)),I,T),IF(F606="","",IF(sim_data_type=yes,IFERROR(VLOOKUP(F606,F$6:G605,2,FALSE),"Text"),"Text")))))</f>
        <v/>
      </c>
      <c r="H606" s="195" t="str">
        <f t="shared" ca="1" si="86"/>
        <v/>
      </c>
      <c r="I606" s="162" t="str">
        <f t="shared" ca="1" si="89"/>
        <v/>
      </c>
      <c r="J606" s="167"/>
      <c r="K606" s="147"/>
      <c r="L606" s="148"/>
      <c r="M606" s="143"/>
      <c r="N606" s="144"/>
      <c r="O606" s="155" t="str">
        <f t="shared" ca="1" si="87"/>
        <v/>
      </c>
      <c r="P606" s="154" t="str">
        <f t="shared" ca="1" si="88"/>
        <v/>
      </c>
    </row>
    <row r="607" spans="1:16" x14ac:dyDescent="0.25">
      <c r="A607" s="141" t="str">
        <f ca="1">IFERROR(IF(OR(B605=B606,AND(B605=0,A606&lt;&gt;A605)),A606,IF(D606="","",A606+MATCH(Common,INDIRECT(ADDRESS(A606+1,5,4,1,sheet_pset)):INDIRECT(ADDRESS(COUNTIF(Pset_1,"&lt;&gt;"),5,4,1,sheet_pset)),0))),"")</f>
        <v/>
      </c>
      <c r="B607" s="141" t="str">
        <f t="shared" ca="1" si="81"/>
        <v/>
      </c>
      <c r="C607" s="152" t="str">
        <f t="shared" ca="1" si="82"/>
        <v/>
      </c>
      <c r="D607" s="153" t="str">
        <f t="shared" ca="1" si="83"/>
        <v/>
      </c>
      <c r="E607" s="149" t="str">
        <f t="shared" ca="1" si="84"/>
        <v/>
      </c>
      <c r="F607" s="142" t="str">
        <f t="shared" ca="1" si="85"/>
        <v/>
      </c>
      <c r="G607" s="196" t="str">
        <f ca="1">IF(A607="","",IF(AND(L607&lt;&gt;"",L607&lt;&gt;0),L607,IF(E607&lt;&gt;"",IF(ISERROR(FIND("Type",F607,1)),I,T),IF(F607="","",IF(sim_data_type=yes,IFERROR(VLOOKUP(F607,F$6:G606,2,FALSE),"Text"),"Text")))))</f>
        <v/>
      </c>
      <c r="H607" s="195" t="str">
        <f t="shared" ca="1" si="86"/>
        <v/>
      </c>
      <c r="I607" s="162" t="str">
        <f t="shared" ca="1" si="89"/>
        <v/>
      </c>
      <c r="J607" s="167"/>
      <c r="K607" s="147"/>
      <c r="L607" s="148"/>
      <c r="M607" s="143"/>
      <c r="N607" s="144"/>
      <c r="O607" s="155" t="str">
        <f t="shared" ca="1" si="87"/>
        <v/>
      </c>
      <c r="P607" s="154" t="str">
        <f t="shared" ca="1" si="88"/>
        <v/>
      </c>
    </row>
    <row r="608" spans="1:16" x14ac:dyDescent="0.25">
      <c r="A608" s="141" t="str">
        <f ca="1">IFERROR(IF(OR(B606=B607,AND(B606=0,A607&lt;&gt;A606)),A607,IF(D607="","",A607+MATCH(Common,INDIRECT(ADDRESS(A607+1,5,4,1,sheet_pset)):INDIRECT(ADDRESS(COUNTIF(Pset_1,"&lt;&gt;"),5,4,1,sheet_pset)),0))),"")</f>
        <v/>
      </c>
      <c r="B608" s="141" t="str">
        <f t="shared" ca="1" si="81"/>
        <v/>
      </c>
      <c r="C608" s="152" t="str">
        <f t="shared" ca="1" si="82"/>
        <v/>
      </c>
      <c r="D608" s="153" t="str">
        <f t="shared" ca="1" si="83"/>
        <v/>
      </c>
      <c r="E608" s="149" t="str">
        <f t="shared" ca="1" si="84"/>
        <v/>
      </c>
      <c r="F608" s="142" t="str">
        <f t="shared" ca="1" si="85"/>
        <v/>
      </c>
      <c r="G608" s="196" t="str">
        <f ca="1">IF(A608="","",IF(AND(L608&lt;&gt;"",L608&lt;&gt;0),L608,IF(E608&lt;&gt;"",IF(ISERROR(FIND("Type",F608,1)),I,T),IF(F608="","",IF(sim_data_type=yes,IFERROR(VLOOKUP(F608,F$6:G607,2,FALSE),"Text"),"Text")))))</f>
        <v/>
      </c>
      <c r="H608" s="195" t="str">
        <f t="shared" ca="1" si="86"/>
        <v/>
      </c>
      <c r="I608" s="162" t="str">
        <f t="shared" ca="1" si="89"/>
        <v/>
      </c>
      <c r="J608" s="167"/>
      <c r="K608" s="147"/>
      <c r="L608" s="148"/>
      <c r="M608" s="143"/>
      <c r="N608" s="144"/>
      <c r="O608" s="155" t="str">
        <f t="shared" ca="1" si="87"/>
        <v/>
      </c>
      <c r="P608" s="154" t="str">
        <f t="shared" ca="1" si="88"/>
        <v/>
      </c>
    </row>
    <row r="609" spans="1:16" x14ac:dyDescent="0.25">
      <c r="A609" s="141" t="str">
        <f ca="1">IFERROR(IF(OR(B607=B608,AND(B607=0,A608&lt;&gt;A607)),A608,IF(D608="","",A608+MATCH(Common,INDIRECT(ADDRESS(A608+1,5,4,1,sheet_pset)):INDIRECT(ADDRESS(COUNTIF(Pset_1,"&lt;&gt;"),5,4,1,sheet_pset)),0))),"")</f>
        <v/>
      </c>
      <c r="B609" s="141" t="str">
        <f t="shared" ca="1" si="81"/>
        <v/>
      </c>
      <c r="C609" s="152" t="str">
        <f t="shared" ca="1" si="82"/>
        <v/>
      </c>
      <c r="D609" s="153" t="str">
        <f t="shared" ca="1" si="83"/>
        <v/>
      </c>
      <c r="E609" s="149" t="str">
        <f t="shared" ca="1" si="84"/>
        <v/>
      </c>
      <c r="F609" s="142" t="str">
        <f t="shared" ca="1" si="85"/>
        <v/>
      </c>
      <c r="G609" s="196" t="str">
        <f ca="1">IF(A609="","",IF(AND(L609&lt;&gt;"",L609&lt;&gt;0),L609,IF(E609&lt;&gt;"",IF(ISERROR(FIND("Type",F609,1)),I,T),IF(F609="","",IF(sim_data_type=yes,IFERROR(VLOOKUP(F609,F$6:G608,2,FALSE),"Text"),"Text")))))</f>
        <v/>
      </c>
      <c r="H609" s="195" t="str">
        <f t="shared" ca="1" si="86"/>
        <v/>
      </c>
      <c r="I609" s="162" t="str">
        <f t="shared" ca="1" si="89"/>
        <v/>
      </c>
      <c r="J609" s="167"/>
      <c r="K609" s="147"/>
      <c r="L609" s="148"/>
      <c r="M609" s="143"/>
      <c r="N609" s="144"/>
      <c r="O609" s="155" t="str">
        <f t="shared" ca="1" si="87"/>
        <v/>
      </c>
      <c r="P609" s="154" t="str">
        <f t="shared" ca="1" si="88"/>
        <v/>
      </c>
    </row>
    <row r="610" spans="1:16" x14ac:dyDescent="0.25">
      <c r="A610" s="141" t="str">
        <f ca="1">IFERROR(IF(OR(B608=B609,AND(B608=0,A609&lt;&gt;A608)),A609,IF(D609="","",A609+MATCH(Common,INDIRECT(ADDRESS(A609+1,5,4,1,sheet_pset)):INDIRECT(ADDRESS(COUNTIF(Pset_1,"&lt;&gt;"),5,4,1,sheet_pset)),0))),"")</f>
        <v/>
      </c>
      <c r="B610" s="141" t="str">
        <f t="shared" ca="1" si="81"/>
        <v/>
      </c>
      <c r="C610" s="152" t="str">
        <f t="shared" ca="1" si="82"/>
        <v/>
      </c>
      <c r="D610" s="153" t="str">
        <f t="shared" ca="1" si="83"/>
        <v/>
      </c>
      <c r="E610" s="149" t="str">
        <f t="shared" ca="1" si="84"/>
        <v/>
      </c>
      <c r="F610" s="142" t="str">
        <f t="shared" ca="1" si="85"/>
        <v/>
      </c>
      <c r="G610" s="196" t="str">
        <f ca="1">IF(A610="","",IF(AND(L610&lt;&gt;"",L610&lt;&gt;0),L610,IF(E610&lt;&gt;"",IF(ISERROR(FIND("Type",F610,1)),I,T),IF(F610="","",IF(sim_data_type=yes,IFERROR(VLOOKUP(F610,F$6:G609,2,FALSE),"Text"),"Text")))))</f>
        <v/>
      </c>
      <c r="H610" s="195" t="str">
        <f t="shared" ca="1" si="86"/>
        <v/>
      </c>
      <c r="I610" s="162" t="str">
        <f t="shared" ca="1" si="89"/>
        <v/>
      </c>
      <c r="J610" s="167"/>
      <c r="K610" s="147"/>
      <c r="L610" s="148"/>
      <c r="M610" s="143"/>
      <c r="N610" s="144"/>
      <c r="O610" s="155" t="str">
        <f t="shared" ca="1" si="87"/>
        <v/>
      </c>
      <c r="P610" s="154" t="str">
        <f t="shared" ca="1" si="88"/>
        <v/>
      </c>
    </row>
    <row r="611" spans="1:16" x14ac:dyDescent="0.25">
      <c r="A611" s="141" t="str">
        <f ca="1">IFERROR(IF(OR(B609=B610,AND(B609=0,A610&lt;&gt;A609)),A610,IF(D610="","",A610+MATCH(Common,INDIRECT(ADDRESS(A610+1,5,4,1,sheet_pset)):INDIRECT(ADDRESS(COUNTIF(Pset_1,"&lt;&gt;"),5,4,1,sheet_pset)),0))),"")</f>
        <v/>
      </c>
      <c r="B611" s="141" t="str">
        <f t="shared" ca="1" si="81"/>
        <v/>
      </c>
      <c r="C611" s="152" t="str">
        <f t="shared" ca="1" si="82"/>
        <v/>
      </c>
      <c r="D611" s="153" t="str">
        <f t="shared" ca="1" si="83"/>
        <v/>
      </c>
      <c r="E611" s="149" t="str">
        <f t="shared" ca="1" si="84"/>
        <v/>
      </c>
      <c r="F611" s="142" t="str">
        <f t="shared" ca="1" si="85"/>
        <v/>
      </c>
      <c r="G611" s="196" t="str">
        <f ca="1">IF(A611="","",IF(AND(L611&lt;&gt;"",L611&lt;&gt;0),L611,IF(E611&lt;&gt;"",IF(ISERROR(FIND("Type",F611,1)),I,T),IF(F611="","",IF(sim_data_type=yes,IFERROR(VLOOKUP(F611,F$6:G610,2,FALSE),"Text"),"Text")))))</f>
        <v/>
      </c>
      <c r="H611" s="195" t="str">
        <f t="shared" ca="1" si="86"/>
        <v/>
      </c>
      <c r="I611" s="162" t="str">
        <f t="shared" ca="1" si="89"/>
        <v/>
      </c>
      <c r="J611" s="167"/>
      <c r="K611" s="147"/>
      <c r="L611" s="148"/>
      <c r="M611" s="143"/>
      <c r="N611" s="144"/>
      <c r="O611" s="155" t="str">
        <f t="shared" ca="1" si="87"/>
        <v/>
      </c>
      <c r="P611" s="154" t="str">
        <f t="shared" ca="1" si="88"/>
        <v/>
      </c>
    </row>
    <row r="612" spans="1:16" x14ac:dyDescent="0.25">
      <c r="A612" s="141" t="str">
        <f ca="1">IFERROR(IF(OR(B610=B611,AND(B610=0,A611&lt;&gt;A610)),A611,IF(D611="","",A611+MATCH(Common,INDIRECT(ADDRESS(A611+1,5,4,1,sheet_pset)):INDIRECT(ADDRESS(COUNTIF(Pset_1,"&lt;&gt;"),5,4,1,sheet_pset)),0))),"")</f>
        <v/>
      </c>
      <c r="B612" s="141" t="str">
        <f t="shared" ca="1" si="81"/>
        <v/>
      </c>
      <c r="C612" s="152" t="str">
        <f t="shared" ca="1" si="82"/>
        <v/>
      </c>
      <c r="D612" s="153" t="str">
        <f t="shared" ca="1" si="83"/>
        <v/>
      </c>
      <c r="E612" s="149" t="str">
        <f t="shared" ca="1" si="84"/>
        <v/>
      </c>
      <c r="F612" s="142" t="str">
        <f t="shared" ca="1" si="85"/>
        <v/>
      </c>
      <c r="G612" s="196" t="str">
        <f ca="1">IF(A612="","",IF(AND(L612&lt;&gt;"",L612&lt;&gt;0),L612,IF(E612&lt;&gt;"",IF(ISERROR(FIND("Type",F612,1)),I,T),IF(F612="","",IF(sim_data_type=yes,IFERROR(VLOOKUP(F612,F$6:G611,2,FALSE),"Text"),"Text")))))</f>
        <v/>
      </c>
      <c r="H612" s="195" t="str">
        <f t="shared" ca="1" si="86"/>
        <v/>
      </c>
      <c r="I612" s="162" t="str">
        <f t="shared" ca="1" si="89"/>
        <v/>
      </c>
      <c r="J612" s="167"/>
      <c r="K612" s="147"/>
      <c r="L612" s="148"/>
      <c r="M612" s="143"/>
      <c r="N612" s="144"/>
      <c r="O612" s="155" t="str">
        <f t="shared" ca="1" si="87"/>
        <v/>
      </c>
      <c r="P612" s="154" t="str">
        <f t="shared" ca="1" si="88"/>
        <v/>
      </c>
    </row>
    <row r="613" spans="1:16" x14ac:dyDescent="0.25">
      <c r="A613" s="141" t="str">
        <f ca="1">IFERROR(IF(OR(B611=B612,AND(B611=0,A612&lt;&gt;A611)),A612,IF(D612="","",A612+MATCH(Common,INDIRECT(ADDRESS(A612+1,5,4,1,sheet_pset)):INDIRECT(ADDRESS(COUNTIF(Pset_1,"&lt;&gt;"),5,4,1,sheet_pset)),0))),"")</f>
        <v/>
      </c>
      <c r="B613" s="141" t="str">
        <f t="shared" ca="1" si="81"/>
        <v/>
      </c>
      <c r="C613" s="152" t="str">
        <f t="shared" ca="1" si="82"/>
        <v/>
      </c>
      <c r="D613" s="153" t="str">
        <f t="shared" ca="1" si="83"/>
        <v/>
      </c>
      <c r="E613" s="149" t="str">
        <f t="shared" ca="1" si="84"/>
        <v/>
      </c>
      <c r="F613" s="142" t="str">
        <f t="shared" ca="1" si="85"/>
        <v/>
      </c>
      <c r="G613" s="196" t="str">
        <f ca="1">IF(A613="","",IF(AND(L613&lt;&gt;"",L613&lt;&gt;0),L613,IF(E613&lt;&gt;"",IF(ISERROR(FIND("Type",F613,1)),I,T),IF(F613="","",IF(sim_data_type=yes,IFERROR(VLOOKUP(F613,F$6:G612,2,FALSE),"Text"),"Text")))))</f>
        <v/>
      </c>
      <c r="H613" s="195" t="str">
        <f t="shared" ca="1" si="86"/>
        <v/>
      </c>
      <c r="I613" s="162" t="str">
        <f t="shared" ca="1" si="89"/>
        <v/>
      </c>
      <c r="J613" s="167"/>
      <c r="K613" s="147"/>
      <c r="L613" s="148"/>
      <c r="M613" s="143"/>
      <c r="N613" s="144"/>
      <c r="O613" s="155" t="str">
        <f t="shared" ca="1" si="87"/>
        <v/>
      </c>
      <c r="P613" s="154" t="str">
        <f t="shared" ca="1" si="88"/>
        <v/>
      </c>
    </row>
    <row r="614" spans="1:16" x14ac:dyDescent="0.25">
      <c r="A614" s="141" t="str">
        <f ca="1">IFERROR(IF(OR(B612=B613,AND(B612=0,A613&lt;&gt;A612)),A613,IF(D613="","",A613+MATCH(Common,INDIRECT(ADDRESS(A613+1,5,4,1,sheet_pset)):INDIRECT(ADDRESS(COUNTIF(Pset_1,"&lt;&gt;"),5,4,1,sheet_pset)),0))),"")</f>
        <v/>
      </c>
      <c r="B614" s="141" t="str">
        <f t="shared" ca="1" si="81"/>
        <v/>
      </c>
      <c r="C614" s="152" t="str">
        <f t="shared" ca="1" si="82"/>
        <v/>
      </c>
      <c r="D614" s="153" t="str">
        <f t="shared" ca="1" si="83"/>
        <v/>
      </c>
      <c r="E614" s="149" t="str">
        <f t="shared" ca="1" si="84"/>
        <v/>
      </c>
      <c r="F614" s="142" t="str">
        <f t="shared" ca="1" si="85"/>
        <v/>
      </c>
      <c r="G614" s="196" t="str">
        <f ca="1">IF(A614="","",IF(AND(L614&lt;&gt;"",L614&lt;&gt;0),L614,IF(E614&lt;&gt;"",IF(ISERROR(FIND("Type",F614,1)),I,T),IF(F614="","",IF(sim_data_type=yes,IFERROR(VLOOKUP(F614,F$6:G613,2,FALSE),"Text"),"Text")))))</f>
        <v/>
      </c>
      <c r="H614" s="195" t="str">
        <f t="shared" ca="1" si="86"/>
        <v/>
      </c>
      <c r="I614" s="162" t="str">
        <f t="shared" ca="1" si="89"/>
        <v/>
      </c>
      <c r="J614" s="167"/>
      <c r="K614" s="147"/>
      <c r="L614" s="148"/>
      <c r="M614" s="143"/>
      <c r="N614" s="144"/>
      <c r="O614" s="155" t="str">
        <f t="shared" ca="1" si="87"/>
        <v/>
      </c>
      <c r="P614" s="154" t="str">
        <f t="shared" ca="1" si="88"/>
        <v/>
      </c>
    </row>
    <row r="615" spans="1:16" x14ac:dyDescent="0.25">
      <c r="A615" s="141" t="str">
        <f ca="1">IFERROR(IF(OR(B613=B614,AND(B613=0,A614&lt;&gt;A613)),A614,IF(D614="","",A614+MATCH(Common,INDIRECT(ADDRESS(A614+1,5,4,1,sheet_pset)):INDIRECT(ADDRESS(COUNTIF(Pset_1,"&lt;&gt;"),5,4,1,sheet_pset)),0))),"")</f>
        <v/>
      </c>
      <c r="B615" s="141" t="str">
        <f t="shared" ca="1" si="81"/>
        <v/>
      </c>
      <c r="C615" s="152" t="str">
        <f t="shared" ca="1" si="82"/>
        <v/>
      </c>
      <c r="D615" s="153" t="str">
        <f t="shared" ca="1" si="83"/>
        <v/>
      </c>
      <c r="E615" s="149" t="str">
        <f t="shared" ca="1" si="84"/>
        <v/>
      </c>
      <c r="F615" s="142" t="str">
        <f t="shared" ca="1" si="85"/>
        <v/>
      </c>
      <c r="G615" s="196" t="str">
        <f ca="1">IF(A615="","",IF(AND(L615&lt;&gt;"",L615&lt;&gt;0),L615,IF(E615&lt;&gt;"",IF(ISERROR(FIND("Type",F615,1)),I,T),IF(F615="","",IF(sim_data_type=yes,IFERROR(VLOOKUP(F615,F$6:G614,2,FALSE),"Text"),"Text")))))</f>
        <v/>
      </c>
      <c r="H615" s="195" t="str">
        <f t="shared" ca="1" si="86"/>
        <v/>
      </c>
      <c r="I615" s="162" t="str">
        <f t="shared" ca="1" si="89"/>
        <v/>
      </c>
      <c r="J615" s="167"/>
      <c r="K615" s="147"/>
      <c r="L615" s="148"/>
      <c r="M615" s="143"/>
      <c r="N615" s="144"/>
      <c r="O615" s="155" t="str">
        <f t="shared" ca="1" si="87"/>
        <v/>
      </c>
      <c r="P615" s="154" t="str">
        <f t="shared" ca="1" si="88"/>
        <v/>
      </c>
    </row>
    <row r="616" spans="1:16" x14ac:dyDescent="0.25">
      <c r="A616" s="141" t="str">
        <f ca="1">IFERROR(IF(OR(B614=B615,AND(B614=0,A615&lt;&gt;A614)),A615,IF(D615="","",A615+MATCH(Common,INDIRECT(ADDRESS(A615+1,5,4,1,sheet_pset)):INDIRECT(ADDRESS(COUNTIF(Pset_1,"&lt;&gt;"),5,4,1,sheet_pset)),0))),"")</f>
        <v/>
      </c>
      <c r="B616" s="141" t="str">
        <f t="shared" ca="1" si="81"/>
        <v/>
      </c>
      <c r="C616" s="152" t="str">
        <f t="shared" ca="1" si="82"/>
        <v/>
      </c>
      <c r="D616" s="153" t="str">
        <f t="shared" ca="1" si="83"/>
        <v/>
      </c>
      <c r="E616" s="149" t="str">
        <f t="shared" ca="1" si="84"/>
        <v/>
      </c>
      <c r="F616" s="142" t="str">
        <f t="shared" ca="1" si="85"/>
        <v/>
      </c>
      <c r="G616" s="196" t="str">
        <f ca="1">IF(A616="","",IF(AND(L616&lt;&gt;"",L616&lt;&gt;0),L616,IF(E616&lt;&gt;"",IF(ISERROR(FIND("Type",F616,1)),I,T),IF(F616="","",IF(sim_data_type=yes,IFERROR(VLOOKUP(F616,F$6:G615,2,FALSE),"Text"),"Text")))))</f>
        <v/>
      </c>
      <c r="H616" s="195" t="str">
        <f t="shared" ca="1" si="86"/>
        <v/>
      </c>
      <c r="I616" s="162" t="str">
        <f t="shared" ca="1" si="89"/>
        <v/>
      </c>
      <c r="J616" s="167"/>
      <c r="K616" s="147"/>
      <c r="L616" s="148"/>
      <c r="M616" s="143"/>
      <c r="N616" s="144"/>
      <c r="O616" s="155" t="str">
        <f t="shared" ca="1" si="87"/>
        <v/>
      </c>
      <c r="P616" s="154" t="str">
        <f t="shared" ca="1" si="88"/>
        <v/>
      </c>
    </row>
    <row r="617" spans="1:16" x14ac:dyDescent="0.25">
      <c r="A617" s="141" t="str">
        <f ca="1">IFERROR(IF(OR(B615=B616,AND(B615=0,A616&lt;&gt;A615)),A616,IF(D616="","",A616+MATCH(Common,INDIRECT(ADDRESS(A616+1,5,4,1,sheet_pset)):INDIRECT(ADDRESS(COUNTIF(Pset_1,"&lt;&gt;"),5,4,1,sheet_pset)),0))),"")</f>
        <v/>
      </c>
      <c r="B617" s="141" t="str">
        <f t="shared" ca="1" si="81"/>
        <v/>
      </c>
      <c r="C617" s="152" t="str">
        <f t="shared" ca="1" si="82"/>
        <v/>
      </c>
      <c r="D617" s="153" t="str">
        <f t="shared" ca="1" si="83"/>
        <v/>
      </c>
      <c r="E617" s="149" t="str">
        <f t="shared" ca="1" si="84"/>
        <v/>
      </c>
      <c r="F617" s="142" t="str">
        <f t="shared" ca="1" si="85"/>
        <v/>
      </c>
      <c r="G617" s="196" t="str">
        <f ca="1">IF(A617="","",IF(AND(L617&lt;&gt;"",L617&lt;&gt;0),L617,IF(E617&lt;&gt;"",IF(ISERROR(FIND("Type",F617,1)),I,T),IF(F617="","",IF(sim_data_type=yes,IFERROR(VLOOKUP(F617,F$6:G616,2,FALSE),"Text"),"Text")))))</f>
        <v/>
      </c>
      <c r="H617" s="195" t="str">
        <f t="shared" ca="1" si="86"/>
        <v/>
      </c>
      <c r="I617" s="162" t="str">
        <f t="shared" ca="1" si="89"/>
        <v/>
      </c>
      <c r="J617" s="167"/>
      <c r="K617" s="147"/>
      <c r="L617" s="148"/>
      <c r="M617" s="143"/>
      <c r="N617" s="144"/>
      <c r="O617" s="155" t="str">
        <f t="shared" ca="1" si="87"/>
        <v/>
      </c>
      <c r="P617" s="154" t="str">
        <f t="shared" ca="1" si="88"/>
        <v/>
      </c>
    </row>
    <row r="618" spans="1:16" x14ac:dyDescent="0.25">
      <c r="A618" s="141" t="str">
        <f ca="1">IFERROR(IF(OR(B616=B617,AND(B616=0,A617&lt;&gt;A616)),A617,IF(D617="","",A617+MATCH(Common,INDIRECT(ADDRESS(A617+1,5,4,1,sheet_pset)):INDIRECT(ADDRESS(COUNTIF(Pset_1,"&lt;&gt;"),5,4,1,sheet_pset)),0))),"")</f>
        <v/>
      </c>
      <c r="B618" s="141" t="str">
        <f t="shared" ca="1" si="81"/>
        <v/>
      </c>
      <c r="C618" s="152" t="str">
        <f t="shared" ca="1" si="82"/>
        <v/>
      </c>
      <c r="D618" s="153" t="str">
        <f t="shared" ca="1" si="83"/>
        <v/>
      </c>
      <c r="E618" s="149" t="str">
        <f t="shared" ca="1" si="84"/>
        <v/>
      </c>
      <c r="F618" s="142" t="str">
        <f t="shared" ca="1" si="85"/>
        <v/>
      </c>
      <c r="G618" s="196" t="str">
        <f ca="1">IF(A618="","",IF(AND(L618&lt;&gt;"",L618&lt;&gt;0),L618,IF(E618&lt;&gt;"",IF(ISERROR(FIND("Type",F618,1)),I,T),IF(F618="","",IF(sim_data_type=yes,IFERROR(VLOOKUP(F618,F$6:G617,2,FALSE),"Text"),"Text")))))</f>
        <v/>
      </c>
      <c r="H618" s="195" t="str">
        <f t="shared" ca="1" si="86"/>
        <v/>
      </c>
      <c r="I618" s="162" t="str">
        <f t="shared" ca="1" si="89"/>
        <v/>
      </c>
      <c r="J618" s="167"/>
      <c r="K618" s="147"/>
      <c r="L618" s="148"/>
      <c r="M618" s="143"/>
      <c r="N618" s="144"/>
      <c r="O618" s="155" t="str">
        <f t="shared" ca="1" si="87"/>
        <v/>
      </c>
      <c r="P618" s="154" t="str">
        <f t="shared" ca="1" si="88"/>
        <v/>
      </c>
    </row>
    <row r="619" spans="1:16" x14ac:dyDescent="0.25">
      <c r="A619" s="141" t="str">
        <f ca="1">IFERROR(IF(OR(B617=B618,AND(B617=0,A618&lt;&gt;A617)),A618,IF(D618="","",A618+MATCH(Common,INDIRECT(ADDRESS(A618+1,5,4,1,sheet_pset)):INDIRECT(ADDRESS(COUNTIF(Pset_1,"&lt;&gt;"),5,4,1,sheet_pset)),0))),"")</f>
        <v/>
      </c>
      <c r="B619" s="141" t="str">
        <f t="shared" ca="1" si="81"/>
        <v/>
      </c>
      <c r="C619" s="152" t="str">
        <f t="shared" ca="1" si="82"/>
        <v/>
      </c>
      <c r="D619" s="153" t="str">
        <f t="shared" ca="1" si="83"/>
        <v/>
      </c>
      <c r="E619" s="149" t="str">
        <f t="shared" ca="1" si="84"/>
        <v/>
      </c>
      <c r="F619" s="142" t="str">
        <f t="shared" ca="1" si="85"/>
        <v/>
      </c>
      <c r="G619" s="196" t="str">
        <f ca="1">IF(A619="","",IF(AND(L619&lt;&gt;"",L619&lt;&gt;0),L619,IF(E619&lt;&gt;"",IF(ISERROR(FIND("Type",F619,1)),I,T),IF(F619="","",IF(sim_data_type=yes,IFERROR(VLOOKUP(F619,F$6:G618,2,FALSE),"Text"),"Text")))))</f>
        <v/>
      </c>
      <c r="H619" s="195" t="str">
        <f t="shared" ca="1" si="86"/>
        <v/>
      </c>
      <c r="I619" s="162" t="str">
        <f t="shared" ca="1" si="89"/>
        <v/>
      </c>
      <c r="J619" s="167"/>
      <c r="K619" s="147"/>
      <c r="L619" s="148"/>
      <c r="M619" s="143"/>
      <c r="N619" s="144"/>
      <c r="O619" s="155" t="str">
        <f t="shared" ca="1" si="87"/>
        <v/>
      </c>
      <c r="P619" s="154" t="str">
        <f t="shared" ca="1" si="88"/>
        <v/>
      </c>
    </row>
    <row r="620" spans="1:16" x14ac:dyDescent="0.25">
      <c r="A620" s="141" t="str">
        <f ca="1">IFERROR(IF(OR(B618=B619,AND(B618=0,A619&lt;&gt;A618)),A619,IF(D619="","",A619+MATCH(Common,INDIRECT(ADDRESS(A619+1,5,4,1,sheet_pset)):INDIRECT(ADDRESS(COUNTIF(Pset_1,"&lt;&gt;"),5,4,1,sheet_pset)),0))),"")</f>
        <v/>
      </c>
      <c r="B620" s="141" t="str">
        <f t="shared" ca="1" si="81"/>
        <v/>
      </c>
      <c r="C620" s="152" t="str">
        <f t="shared" ca="1" si="82"/>
        <v/>
      </c>
      <c r="D620" s="153" t="str">
        <f t="shared" ca="1" si="83"/>
        <v/>
      </c>
      <c r="E620" s="149" t="str">
        <f t="shared" ca="1" si="84"/>
        <v/>
      </c>
      <c r="F620" s="142" t="str">
        <f t="shared" ca="1" si="85"/>
        <v/>
      </c>
      <c r="G620" s="196" t="str">
        <f ca="1">IF(A620="","",IF(AND(L620&lt;&gt;"",L620&lt;&gt;0),L620,IF(E620&lt;&gt;"",IF(ISERROR(FIND("Type",F620,1)),I,T),IF(F620="","",IF(sim_data_type=yes,IFERROR(VLOOKUP(F620,F$6:G619,2,FALSE),"Text"),"Text")))))</f>
        <v/>
      </c>
      <c r="H620" s="195" t="str">
        <f t="shared" ca="1" si="86"/>
        <v/>
      </c>
      <c r="I620" s="162" t="str">
        <f t="shared" ca="1" si="89"/>
        <v/>
      </c>
      <c r="J620" s="167"/>
      <c r="K620" s="147"/>
      <c r="L620" s="148"/>
      <c r="M620" s="143"/>
      <c r="N620" s="144"/>
      <c r="O620" s="155" t="str">
        <f t="shared" ca="1" si="87"/>
        <v/>
      </c>
      <c r="P620" s="154" t="str">
        <f t="shared" ca="1" si="88"/>
        <v/>
      </c>
    </row>
    <row r="621" spans="1:16" x14ac:dyDescent="0.25">
      <c r="A621" s="141" t="str">
        <f ca="1">IFERROR(IF(OR(B619=B620,AND(B619=0,A620&lt;&gt;A619)),A620,IF(D620="","",A620+MATCH(Common,INDIRECT(ADDRESS(A620+1,5,4,1,sheet_pset)):INDIRECT(ADDRESS(COUNTIF(Pset_1,"&lt;&gt;"),5,4,1,sheet_pset)),0))),"")</f>
        <v/>
      </c>
      <c r="B621" s="141" t="str">
        <f t="shared" ca="1" si="81"/>
        <v/>
      </c>
      <c r="C621" s="152" t="str">
        <f t="shared" ca="1" si="82"/>
        <v/>
      </c>
      <c r="D621" s="153" t="str">
        <f t="shared" ca="1" si="83"/>
        <v/>
      </c>
      <c r="E621" s="149" t="str">
        <f t="shared" ca="1" si="84"/>
        <v/>
      </c>
      <c r="F621" s="142" t="str">
        <f t="shared" ca="1" si="85"/>
        <v/>
      </c>
      <c r="G621" s="196" t="str">
        <f ca="1">IF(A621="","",IF(AND(L621&lt;&gt;"",L621&lt;&gt;0),L621,IF(E621&lt;&gt;"",IF(ISERROR(FIND("Type",F621,1)),I,T),IF(F621="","",IF(sim_data_type=yes,IFERROR(VLOOKUP(F621,F$6:G620,2,FALSE),"Text"),"Text")))))</f>
        <v/>
      </c>
      <c r="H621" s="195" t="str">
        <f t="shared" ca="1" si="86"/>
        <v/>
      </c>
      <c r="I621" s="162" t="str">
        <f t="shared" ca="1" si="89"/>
        <v/>
      </c>
      <c r="J621" s="167"/>
      <c r="K621" s="147"/>
      <c r="L621" s="148"/>
      <c r="M621" s="143"/>
      <c r="N621" s="144"/>
      <c r="O621" s="155" t="str">
        <f t="shared" ca="1" si="87"/>
        <v/>
      </c>
      <c r="P621" s="154" t="str">
        <f t="shared" ca="1" si="88"/>
        <v/>
      </c>
    </row>
    <row r="622" spans="1:16" x14ac:dyDescent="0.25">
      <c r="A622" s="141" t="str">
        <f ca="1">IFERROR(IF(OR(B620=B621,AND(B620=0,A621&lt;&gt;A620)),A621,IF(D621="","",A621+MATCH(Common,INDIRECT(ADDRESS(A621+1,5,4,1,sheet_pset)):INDIRECT(ADDRESS(COUNTIF(Pset_1,"&lt;&gt;"),5,4,1,sheet_pset)),0))),"")</f>
        <v/>
      </c>
      <c r="B622" s="141" t="str">
        <f t="shared" ca="1" si="81"/>
        <v/>
      </c>
      <c r="C622" s="152" t="str">
        <f t="shared" ca="1" si="82"/>
        <v/>
      </c>
      <c r="D622" s="153" t="str">
        <f t="shared" ca="1" si="83"/>
        <v/>
      </c>
      <c r="E622" s="149" t="str">
        <f t="shared" ca="1" si="84"/>
        <v/>
      </c>
      <c r="F622" s="142" t="str">
        <f t="shared" ca="1" si="85"/>
        <v/>
      </c>
      <c r="G622" s="196" t="str">
        <f ca="1">IF(A622="","",IF(AND(L622&lt;&gt;"",L622&lt;&gt;0),L622,IF(E622&lt;&gt;"",IF(ISERROR(FIND("Type",F622,1)),I,T),IF(F622="","",IF(sim_data_type=yes,IFERROR(VLOOKUP(F622,F$6:G621,2,FALSE),"Text"),"Text")))))</f>
        <v/>
      </c>
      <c r="H622" s="195" t="str">
        <f t="shared" ca="1" si="86"/>
        <v/>
      </c>
      <c r="I622" s="162" t="str">
        <f t="shared" ca="1" si="89"/>
        <v/>
      </c>
      <c r="J622" s="167"/>
      <c r="K622" s="147"/>
      <c r="L622" s="148"/>
      <c r="M622" s="143"/>
      <c r="N622" s="144"/>
      <c r="O622" s="155" t="str">
        <f t="shared" ca="1" si="87"/>
        <v/>
      </c>
      <c r="P622" s="154" t="str">
        <f t="shared" ca="1" si="88"/>
        <v/>
      </c>
    </row>
    <row r="623" spans="1:16" x14ac:dyDescent="0.25">
      <c r="A623" s="141" t="str">
        <f ca="1">IFERROR(IF(OR(B621=B622,AND(B621=0,A622&lt;&gt;A621)),A622,IF(D622="","",A622+MATCH(Common,INDIRECT(ADDRESS(A622+1,5,4,1,sheet_pset)):INDIRECT(ADDRESS(COUNTIF(Pset_1,"&lt;&gt;"),5,4,1,sheet_pset)),0))),"")</f>
        <v/>
      </c>
      <c r="B623" s="141" t="str">
        <f t="shared" ca="1" si="81"/>
        <v/>
      </c>
      <c r="C623" s="152" t="str">
        <f t="shared" ca="1" si="82"/>
        <v/>
      </c>
      <c r="D623" s="153" t="str">
        <f t="shared" ca="1" si="83"/>
        <v/>
      </c>
      <c r="E623" s="149" t="str">
        <f t="shared" ca="1" si="84"/>
        <v/>
      </c>
      <c r="F623" s="142" t="str">
        <f t="shared" ca="1" si="85"/>
        <v/>
      </c>
      <c r="G623" s="196" t="str">
        <f ca="1">IF(A623="","",IF(AND(L623&lt;&gt;"",L623&lt;&gt;0),L623,IF(E623&lt;&gt;"",IF(ISERROR(FIND("Type",F623,1)),I,T),IF(F623="","",IF(sim_data_type=yes,IFERROR(VLOOKUP(F623,F$6:G622,2,FALSE),"Text"),"Text")))))</f>
        <v/>
      </c>
      <c r="H623" s="195" t="str">
        <f t="shared" ca="1" si="86"/>
        <v/>
      </c>
      <c r="I623" s="162" t="str">
        <f t="shared" ca="1" si="89"/>
        <v/>
      </c>
      <c r="J623" s="167"/>
      <c r="K623" s="147"/>
      <c r="L623" s="148"/>
      <c r="M623" s="143"/>
      <c r="N623" s="144"/>
      <c r="O623" s="155" t="str">
        <f t="shared" ca="1" si="87"/>
        <v/>
      </c>
      <c r="P623" s="154" t="str">
        <f t="shared" ca="1" si="88"/>
        <v/>
      </c>
    </row>
    <row r="624" spans="1:16" x14ac:dyDescent="0.25">
      <c r="A624" s="141" t="str">
        <f ca="1">IFERROR(IF(OR(B622=B623,AND(B622=0,A623&lt;&gt;A622)),A623,IF(D623="","",A623+MATCH(Common,INDIRECT(ADDRESS(A623+1,5,4,1,sheet_pset)):INDIRECT(ADDRESS(COUNTIF(Pset_1,"&lt;&gt;"),5,4,1,sheet_pset)),0))),"")</f>
        <v/>
      </c>
      <c r="B624" s="141" t="str">
        <f t="shared" ca="1" si="81"/>
        <v/>
      </c>
      <c r="C624" s="152" t="str">
        <f t="shared" ca="1" si="82"/>
        <v/>
      </c>
      <c r="D624" s="153" t="str">
        <f t="shared" ca="1" si="83"/>
        <v/>
      </c>
      <c r="E624" s="149" t="str">
        <f t="shared" ca="1" si="84"/>
        <v/>
      </c>
      <c r="F624" s="142" t="str">
        <f t="shared" ca="1" si="85"/>
        <v/>
      </c>
      <c r="G624" s="196" t="str">
        <f ca="1">IF(A624="","",IF(AND(L624&lt;&gt;"",L624&lt;&gt;0),L624,IF(E624&lt;&gt;"",IF(ISERROR(FIND("Type",F624,1)),I,T),IF(F624="","",IF(sim_data_type=yes,IFERROR(VLOOKUP(F624,F$6:G623,2,FALSE),"Text"),"Text")))))</f>
        <v/>
      </c>
      <c r="H624" s="195" t="str">
        <f t="shared" ca="1" si="86"/>
        <v/>
      </c>
      <c r="I624" s="162" t="str">
        <f t="shared" ca="1" si="89"/>
        <v/>
      </c>
      <c r="J624" s="167"/>
      <c r="K624" s="147"/>
      <c r="L624" s="148"/>
      <c r="M624" s="143"/>
      <c r="N624" s="144"/>
      <c r="O624" s="155" t="str">
        <f t="shared" ca="1" si="87"/>
        <v/>
      </c>
      <c r="P624" s="154" t="str">
        <f t="shared" ca="1" si="88"/>
        <v/>
      </c>
    </row>
    <row r="625" spans="1:16" x14ac:dyDescent="0.25">
      <c r="A625" s="141" t="str">
        <f ca="1">IFERROR(IF(OR(B623=B624,AND(B623=0,A624&lt;&gt;A623)),A624,IF(D624="","",A624+MATCH(Common,INDIRECT(ADDRESS(A624+1,5,4,1,sheet_pset)):INDIRECT(ADDRESS(COUNTIF(Pset_1,"&lt;&gt;"),5,4,1,sheet_pset)),0))),"")</f>
        <v/>
      </c>
      <c r="B625" s="141" t="str">
        <f t="shared" ca="1" si="81"/>
        <v/>
      </c>
      <c r="C625" s="152" t="str">
        <f t="shared" ca="1" si="82"/>
        <v/>
      </c>
      <c r="D625" s="153" t="str">
        <f t="shared" ca="1" si="83"/>
        <v/>
      </c>
      <c r="E625" s="149" t="str">
        <f t="shared" ca="1" si="84"/>
        <v/>
      </c>
      <c r="F625" s="142" t="str">
        <f t="shared" ca="1" si="85"/>
        <v/>
      </c>
      <c r="G625" s="196" t="str">
        <f ca="1">IF(A625="","",IF(AND(L625&lt;&gt;"",L625&lt;&gt;0),L625,IF(E625&lt;&gt;"",IF(ISERROR(FIND("Type",F625,1)),I,T),IF(F625="","",IF(sim_data_type=yes,IFERROR(VLOOKUP(F625,F$6:G624,2,FALSE),"Text"),"Text")))))</f>
        <v/>
      </c>
      <c r="H625" s="195" t="str">
        <f t="shared" ca="1" si="86"/>
        <v/>
      </c>
      <c r="I625" s="162" t="str">
        <f t="shared" ca="1" si="89"/>
        <v/>
      </c>
      <c r="J625" s="167"/>
      <c r="K625" s="147"/>
      <c r="L625" s="148"/>
      <c r="M625" s="143"/>
      <c r="N625" s="144"/>
      <c r="O625" s="155" t="str">
        <f t="shared" ca="1" si="87"/>
        <v/>
      </c>
      <c r="P625" s="154" t="str">
        <f t="shared" ca="1" si="88"/>
        <v/>
      </c>
    </row>
    <row r="626" spans="1:16" x14ac:dyDescent="0.25">
      <c r="A626" s="141" t="str">
        <f ca="1">IFERROR(IF(OR(B624=B625,AND(B624=0,A625&lt;&gt;A624)),A625,IF(D625="","",A625+MATCH(Common,INDIRECT(ADDRESS(A625+1,5,4,1,sheet_pset)):INDIRECT(ADDRESS(COUNTIF(Pset_1,"&lt;&gt;"),5,4,1,sheet_pset)),0))),"")</f>
        <v/>
      </c>
      <c r="B626" s="141" t="str">
        <f t="shared" ca="1" si="81"/>
        <v/>
      </c>
      <c r="C626" s="152" t="str">
        <f t="shared" ca="1" si="82"/>
        <v/>
      </c>
      <c r="D626" s="153" t="str">
        <f t="shared" ca="1" si="83"/>
        <v/>
      </c>
      <c r="E626" s="149" t="str">
        <f t="shared" ca="1" si="84"/>
        <v/>
      </c>
      <c r="F626" s="142" t="str">
        <f t="shared" ca="1" si="85"/>
        <v/>
      </c>
      <c r="G626" s="196" t="str">
        <f ca="1">IF(A626="","",IF(AND(L626&lt;&gt;"",L626&lt;&gt;0),L626,IF(E626&lt;&gt;"",IF(ISERROR(FIND("Type",F626,1)),I,T),IF(F626="","",IF(sim_data_type=yes,IFERROR(VLOOKUP(F626,F$6:G625,2,FALSE),"Text"),"Text")))))</f>
        <v/>
      </c>
      <c r="H626" s="195" t="str">
        <f t="shared" ca="1" si="86"/>
        <v/>
      </c>
      <c r="I626" s="162" t="str">
        <f t="shared" ca="1" si="89"/>
        <v/>
      </c>
      <c r="J626" s="167"/>
      <c r="K626" s="147"/>
      <c r="L626" s="148"/>
      <c r="M626" s="143"/>
      <c r="N626" s="144"/>
      <c r="O626" s="155" t="str">
        <f t="shared" ca="1" si="87"/>
        <v/>
      </c>
      <c r="P626" s="154" t="str">
        <f t="shared" ca="1" si="88"/>
        <v/>
      </c>
    </row>
    <row r="627" spans="1:16" x14ac:dyDescent="0.25">
      <c r="A627" s="141" t="str">
        <f ca="1">IFERROR(IF(OR(B625=B626,AND(B625=0,A626&lt;&gt;A625)),A626,IF(D626="","",A626+MATCH(Common,INDIRECT(ADDRESS(A626+1,5,4,1,sheet_pset)):INDIRECT(ADDRESS(COUNTIF(Pset_1,"&lt;&gt;"),5,4,1,sheet_pset)),0))),"")</f>
        <v/>
      </c>
      <c r="B627" s="141" t="str">
        <f t="shared" ca="1" si="81"/>
        <v/>
      </c>
      <c r="C627" s="152" t="str">
        <f t="shared" ca="1" si="82"/>
        <v/>
      </c>
      <c r="D627" s="153" t="str">
        <f t="shared" ca="1" si="83"/>
        <v/>
      </c>
      <c r="E627" s="149" t="str">
        <f t="shared" ca="1" si="84"/>
        <v/>
      </c>
      <c r="F627" s="142" t="str">
        <f t="shared" ca="1" si="85"/>
        <v/>
      </c>
      <c r="G627" s="196" t="str">
        <f ca="1">IF(A627="","",IF(AND(L627&lt;&gt;"",L627&lt;&gt;0),L627,IF(E627&lt;&gt;"",IF(ISERROR(FIND("Type",F627,1)),I,T),IF(F627="","",IF(sim_data_type=yes,IFERROR(VLOOKUP(F627,F$6:G626,2,FALSE),"Text"),"Text")))))</f>
        <v/>
      </c>
      <c r="H627" s="195" t="str">
        <f t="shared" ca="1" si="86"/>
        <v/>
      </c>
      <c r="I627" s="162" t="str">
        <f t="shared" ca="1" si="89"/>
        <v/>
      </c>
      <c r="J627" s="167"/>
      <c r="K627" s="147"/>
      <c r="L627" s="148"/>
      <c r="M627" s="143"/>
      <c r="N627" s="144"/>
      <c r="O627" s="155" t="str">
        <f t="shared" ca="1" si="87"/>
        <v/>
      </c>
      <c r="P627" s="154" t="str">
        <f t="shared" ca="1" si="88"/>
        <v/>
      </c>
    </row>
    <row r="628" spans="1:16" x14ac:dyDescent="0.25">
      <c r="A628" s="141" t="str">
        <f ca="1">IFERROR(IF(OR(B626=B627,AND(B626=0,A627&lt;&gt;A626)),A627,IF(D627="","",A627+MATCH(Common,INDIRECT(ADDRESS(A627+1,5,4,1,sheet_pset)):INDIRECT(ADDRESS(COUNTIF(Pset_1,"&lt;&gt;"),5,4,1,sheet_pset)),0))),"")</f>
        <v/>
      </c>
      <c r="B628" s="141" t="str">
        <f t="shared" ca="1" si="81"/>
        <v/>
      </c>
      <c r="C628" s="152" t="str">
        <f t="shared" ca="1" si="82"/>
        <v/>
      </c>
      <c r="D628" s="153" t="str">
        <f t="shared" ca="1" si="83"/>
        <v/>
      </c>
      <c r="E628" s="149" t="str">
        <f t="shared" ca="1" si="84"/>
        <v/>
      </c>
      <c r="F628" s="142" t="str">
        <f t="shared" ca="1" si="85"/>
        <v/>
      </c>
      <c r="G628" s="196" t="str">
        <f ca="1">IF(A628="","",IF(AND(L628&lt;&gt;"",L628&lt;&gt;0),L628,IF(E628&lt;&gt;"",IF(ISERROR(FIND("Type",F628,1)),I,T),IF(F628="","",IF(sim_data_type=yes,IFERROR(VLOOKUP(F628,F$6:G627,2,FALSE),"Text"),"Text")))))</f>
        <v/>
      </c>
      <c r="H628" s="195" t="str">
        <f t="shared" ca="1" si="86"/>
        <v/>
      </c>
      <c r="I628" s="162" t="str">
        <f t="shared" ca="1" si="89"/>
        <v/>
      </c>
      <c r="J628" s="167"/>
      <c r="K628" s="147"/>
      <c r="L628" s="148"/>
      <c r="M628" s="143"/>
      <c r="N628" s="144"/>
      <c r="O628" s="155" t="str">
        <f t="shared" ca="1" si="87"/>
        <v/>
      </c>
      <c r="P628" s="154" t="str">
        <f t="shared" ca="1" si="88"/>
        <v/>
      </c>
    </row>
    <row r="629" spans="1:16" x14ac:dyDescent="0.25">
      <c r="A629" s="141" t="str">
        <f ca="1">IFERROR(IF(OR(B627=B628,AND(B627=0,A628&lt;&gt;A627)),A628,IF(D628="","",A628+MATCH(Common,INDIRECT(ADDRESS(A628+1,5,4,1,sheet_pset)):INDIRECT(ADDRESS(COUNTIF(Pset_1,"&lt;&gt;"),5,4,1,sheet_pset)),0))),"")</f>
        <v/>
      </c>
      <c r="B629" s="141" t="str">
        <f t="shared" ca="1" si="81"/>
        <v/>
      </c>
      <c r="C629" s="152" t="str">
        <f t="shared" ca="1" si="82"/>
        <v/>
      </c>
      <c r="D629" s="153" t="str">
        <f t="shared" ca="1" si="83"/>
        <v/>
      </c>
      <c r="E629" s="149" t="str">
        <f t="shared" ca="1" si="84"/>
        <v/>
      </c>
      <c r="F629" s="142" t="str">
        <f t="shared" ca="1" si="85"/>
        <v/>
      </c>
      <c r="G629" s="196" t="str">
        <f ca="1">IF(A629="","",IF(AND(L629&lt;&gt;"",L629&lt;&gt;0),L629,IF(E629&lt;&gt;"",IF(ISERROR(FIND("Type",F629,1)),I,T),IF(F629="","",IF(sim_data_type=yes,IFERROR(VLOOKUP(F629,F$6:G628,2,FALSE),"Text"),"Text")))))</f>
        <v/>
      </c>
      <c r="H629" s="195" t="str">
        <f t="shared" ca="1" si="86"/>
        <v/>
      </c>
      <c r="I629" s="162" t="str">
        <f t="shared" ca="1" si="89"/>
        <v/>
      </c>
      <c r="J629" s="167"/>
      <c r="K629" s="147"/>
      <c r="L629" s="148"/>
      <c r="M629" s="143"/>
      <c r="N629" s="144"/>
      <c r="O629" s="155" t="str">
        <f t="shared" ca="1" si="87"/>
        <v/>
      </c>
      <c r="P629" s="154" t="str">
        <f t="shared" ca="1" si="88"/>
        <v/>
      </c>
    </row>
    <row r="630" spans="1:16" x14ac:dyDescent="0.25">
      <c r="A630" s="141" t="str">
        <f ca="1">IFERROR(IF(OR(B628=B629,AND(B628=0,A629&lt;&gt;A628)),A629,IF(D629="","",A629+MATCH(Common,INDIRECT(ADDRESS(A629+1,5,4,1,sheet_pset)):INDIRECT(ADDRESS(COUNTIF(Pset_1,"&lt;&gt;"),5,4,1,sheet_pset)),0))),"")</f>
        <v/>
      </c>
      <c r="B630" s="141" t="str">
        <f t="shared" ca="1" si="81"/>
        <v/>
      </c>
      <c r="C630" s="152" t="str">
        <f t="shared" ca="1" si="82"/>
        <v/>
      </c>
      <c r="D630" s="153" t="str">
        <f t="shared" ca="1" si="83"/>
        <v/>
      </c>
      <c r="E630" s="149" t="str">
        <f t="shared" ca="1" si="84"/>
        <v/>
      </c>
      <c r="F630" s="142" t="str">
        <f t="shared" ca="1" si="85"/>
        <v/>
      </c>
      <c r="G630" s="196" t="str">
        <f ca="1">IF(A630="","",IF(AND(L630&lt;&gt;"",L630&lt;&gt;0),L630,IF(E630&lt;&gt;"",IF(ISERROR(FIND("Type",F630,1)),I,T),IF(F630="","",IF(sim_data_type=yes,IFERROR(VLOOKUP(F630,F$6:G629,2,FALSE),"Text"),"Text")))))</f>
        <v/>
      </c>
      <c r="H630" s="195" t="str">
        <f t="shared" ca="1" si="86"/>
        <v/>
      </c>
      <c r="I630" s="162" t="str">
        <f t="shared" ca="1" si="89"/>
        <v/>
      </c>
      <c r="J630" s="167"/>
      <c r="K630" s="147"/>
      <c r="L630" s="148"/>
      <c r="M630" s="143"/>
      <c r="N630" s="144"/>
      <c r="O630" s="155" t="str">
        <f t="shared" ca="1" si="87"/>
        <v/>
      </c>
      <c r="P630" s="154" t="str">
        <f t="shared" ca="1" si="88"/>
        <v/>
      </c>
    </row>
    <row r="631" spans="1:16" x14ac:dyDescent="0.25">
      <c r="A631" s="141" t="str">
        <f ca="1">IFERROR(IF(OR(B629=B630,AND(B629=0,A630&lt;&gt;A629)),A630,IF(D630="","",A630+MATCH(Common,INDIRECT(ADDRESS(A630+1,5,4,1,sheet_pset)):INDIRECT(ADDRESS(COUNTIF(Pset_1,"&lt;&gt;"),5,4,1,sheet_pset)),0))),"")</f>
        <v/>
      </c>
      <c r="B631" s="141" t="str">
        <f t="shared" ca="1" si="81"/>
        <v/>
      </c>
      <c r="C631" s="152" t="str">
        <f t="shared" ca="1" si="82"/>
        <v/>
      </c>
      <c r="D631" s="153" t="str">
        <f t="shared" ca="1" si="83"/>
        <v/>
      </c>
      <c r="E631" s="149" t="str">
        <f t="shared" ca="1" si="84"/>
        <v/>
      </c>
      <c r="F631" s="142" t="str">
        <f t="shared" ca="1" si="85"/>
        <v/>
      </c>
      <c r="G631" s="196" t="str">
        <f ca="1">IF(A631="","",IF(AND(L631&lt;&gt;"",L631&lt;&gt;0),L631,IF(E631&lt;&gt;"",IF(ISERROR(FIND("Type",F631,1)),I,T),IF(F631="","",IF(sim_data_type=yes,IFERROR(VLOOKUP(F631,F$6:G630,2,FALSE),"Text"),"Text")))))</f>
        <v/>
      </c>
      <c r="H631" s="195" t="str">
        <f t="shared" ca="1" si="86"/>
        <v/>
      </c>
      <c r="I631" s="162" t="str">
        <f t="shared" ca="1" si="89"/>
        <v/>
      </c>
      <c r="J631" s="167"/>
      <c r="K631" s="147"/>
      <c r="L631" s="148"/>
      <c r="M631" s="143"/>
      <c r="N631" s="144"/>
      <c r="O631" s="155" t="str">
        <f t="shared" ca="1" si="87"/>
        <v/>
      </c>
      <c r="P631" s="154" t="str">
        <f t="shared" ca="1" si="88"/>
        <v/>
      </c>
    </row>
    <row r="632" spans="1:16" x14ac:dyDescent="0.25">
      <c r="A632" s="141" t="str">
        <f ca="1">IFERROR(IF(OR(B630=B631,AND(B630=0,A631&lt;&gt;A630)),A631,IF(D631="","",A631+MATCH(Common,INDIRECT(ADDRESS(A631+1,5,4,1,sheet_pset)):INDIRECT(ADDRESS(COUNTIF(Pset_1,"&lt;&gt;"),5,4,1,sheet_pset)),0))),"")</f>
        <v/>
      </c>
      <c r="B632" s="141" t="str">
        <f t="shared" ca="1" si="81"/>
        <v/>
      </c>
      <c r="C632" s="152" t="str">
        <f t="shared" ca="1" si="82"/>
        <v/>
      </c>
      <c r="D632" s="153" t="str">
        <f t="shared" ca="1" si="83"/>
        <v/>
      </c>
      <c r="E632" s="149" t="str">
        <f t="shared" ca="1" si="84"/>
        <v/>
      </c>
      <c r="F632" s="142" t="str">
        <f t="shared" ca="1" si="85"/>
        <v/>
      </c>
      <c r="G632" s="196" t="str">
        <f ca="1">IF(A632="","",IF(AND(L632&lt;&gt;"",L632&lt;&gt;0),L632,IF(E632&lt;&gt;"",IF(ISERROR(FIND("Type",F632,1)),I,T),IF(F632="","",IF(sim_data_type=yes,IFERROR(VLOOKUP(F632,F$6:G631,2,FALSE),"Text"),"Text")))))</f>
        <v/>
      </c>
      <c r="H632" s="195" t="str">
        <f t="shared" ca="1" si="86"/>
        <v/>
      </c>
      <c r="I632" s="162" t="str">
        <f t="shared" ca="1" si="89"/>
        <v/>
      </c>
      <c r="J632" s="167"/>
      <c r="K632" s="147"/>
      <c r="L632" s="148"/>
      <c r="M632" s="143"/>
      <c r="N632" s="144"/>
      <c r="O632" s="155" t="str">
        <f t="shared" ca="1" si="87"/>
        <v/>
      </c>
      <c r="P632" s="154" t="str">
        <f t="shared" ca="1" si="88"/>
        <v/>
      </c>
    </row>
    <row r="633" spans="1:16" x14ac:dyDescent="0.25">
      <c r="A633" s="141" t="str">
        <f ca="1">IFERROR(IF(OR(B631=B632,AND(B631=0,A632&lt;&gt;A631)),A632,IF(D632="","",A632+MATCH(Common,INDIRECT(ADDRESS(A632+1,5,4,1,sheet_pset)):INDIRECT(ADDRESS(COUNTIF(Pset_1,"&lt;&gt;"),5,4,1,sheet_pset)),0))),"")</f>
        <v/>
      </c>
      <c r="B633" s="141" t="str">
        <f t="shared" ca="1" si="81"/>
        <v/>
      </c>
      <c r="C633" s="152" t="str">
        <f t="shared" ca="1" si="82"/>
        <v/>
      </c>
      <c r="D633" s="153" t="str">
        <f t="shared" ca="1" si="83"/>
        <v/>
      </c>
      <c r="E633" s="149" t="str">
        <f t="shared" ca="1" si="84"/>
        <v/>
      </c>
      <c r="F633" s="142" t="str">
        <f t="shared" ca="1" si="85"/>
        <v/>
      </c>
      <c r="G633" s="196" t="str">
        <f ca="1">IF(A633="","",IF(AND(L633&lt;&gt;"",L633&lt;&gt;0),L633,IF(E633&lt;&gt;"",IF(ISERROR(FIND("Type",F633,1)),I,T),IF(F633="","",IF(sim_data_type=yes,IFERROR(VLOOKUP(F633,F$6:G632,2,FALSE),"Text"),"Text")))))</f>
        <v/>
      </c>
      <c r="H633" s="195" t="str">
        <f t="shared" ca="1" si="86"/>
        <v/>
      </c>
      <c r="I633" s="162" t="str">
        <f t="shared" ca="1" si="89"/>
        <v/>
      </c>
      <c r="J633" s="167"/>
      <c r="K633" s="147"/>
      <c r="L633" s="148"/>
      <c r="M633" s="143"/>
      <c r="N633" s="144"/>
      <c r="O633" s="155" t="str">
        <f t="shared" ca="1" si="87"/>
        <v/>
      </c>
      <c r="P633" s="154" t="str">
        <f t="shared" ca="1" si="88"/>
        <v/>
      </c>
    </row>
    <row r="634" spans="1:16" x14ac:dyDescent="0.25">
      <c r="A634" s="141" t="str">
        <f ca="1">IFERROR(IF(OR(B632=B633,AND(B632=0,A633&lt;&gt;A632)),A633,IF(D633="","",A633+MATCH(Common,INDIRECT(ADDRESS(A633+1,5,4,1,sheet_pset)):INDIRECT(ADDRESS(COUNTIF(Pset_1,"&lt;&gt;"),5,4,1,sheet_pset)),0))),"")</f>
        <v/>
      </c>
      <c r="B634" s="141" t="str">
        <f t="shared" ca="1" si="81"/>
        <v/>
      </c>
      <c r="C634" s="152" t="str">
        <f t="shared" ca="1" si="82"/>
        <v/>
      </c>
      <c r="D634" s="153" t="str">
        <f t="shared" ca="1" si="83"/>
        <v/>
      </c>
      <c r="E634" s="149" t="str">
        <f t="shared" ca="1" si="84"/>
        <v/>
      </c>
      <c r="F634" s="142" t="str">
        <f t="shared" ca="1" si="85"/>
        <v/>
      </c>
      <c r="G634" s="196" t="str">
        <f ca="1">IF(A634="","",IF(AND(L634&lt;&gt;"",L634&lt;&gt;0),L634,IF(E634&lt;&gt;"",IF(ISERROR(FIND("Type",F634,1)),I,T),IF(F634="","",IF(sim_data_type=yes,IFERROR(VLOOKUP(F634,F$6:G633,2,FALSE),"Text"),"Text")))))</f>
        <v/>
      </c>
      <c r="H634" s="195" t="str">
        <f t="shared" ca="1" si="86"/>
        <v/>
      </c>
      <c r="I634" s="162" t="str">
        <f t="shared" ca="1" si="89"/>
        <v/>
      </c>
      <c r="J634" s="167"/>
      <c r="K634" s="147"/>
      <c r="L634" s="148"/>
      <c r="M634" s="143"/>
      <c r="N634" s="144"/>
      <c r="O634" s="155" t="str">
        <f t="shared" ca="1" si="87"/>
        <v/>
      </c>
      <c r="P634" s="154" t="str">
        <f t="shared" ca="1" si="88"/>
        <v/>
      </c>
    </row>
    <row r="635" spans="1:16" x14ac:dyDescent="0.25">
      <c r="A635" s="141" t="str">
        <f ca="1">IFERROR(IF(OR(B633=B634,AND(B633=0,A634&lt;&gt;A633)),A634,IF(D634="","",A634+MATCH(Common,INDIRECT(ADDRESS(A634+1,5,4,1,sheet_pset)):INDIRECT(ADDRESS(COUNTIF(Pset_1,"&lt;&gt;"),5,4,1,sheet_pset)),0))),"")</f>
        <v/>
      </c>
      <c r="B635" s="141" t="str">
        <f t="shared" ca="1" si="81"/>
        <v/>
      </c>
      <c r="C635" s="152" t="str">
        <f t="shared" ca="1" si="82"/>
        <v/>
      </c>
      <c r="D635" s="153" t="str">
        <f t="shared" ca="1" si="83"/>
        <v/>
      </c>
      <c r="E635" s="149" t="str">
        <f t="shared" ca="1" si="84"/>
        <v/>
      </c>
      <c r="F635" s="142" t="str">
        <f t="shared" ca="1" si="85"/>
        <v/>
      </c>
      <c r="G635" s="196" t="str">
        <f ca="1">IF(A635="","",IF(AND(L635&lt;&gt;"",L635&lt;&gt;0),L635,IF(E635&lt;&gt;"",IF(ISERROR(FIND("Type",F635,1)),I,T),IF(F635="","",IF(sim_data_type=yes,IFERROR(VLOOKUP(F635,F$6:G634,2,FALSE),"Text"),"Text")))))</f>
        <v/>
      </c>
      <c r="H635" s="195" t="str">
        <f t="shared" ca="1" si="86"/>
        <v/>
      </c>
      <c r="I635" s="162" t="str">
        <f t="shared" ca="1" si="89"/>
        <v/>
      </c>
      <c r="J635" s="167"/>
      <c r="K635" s="147"/>
      <c r="L635" s="148"/>
      <c r="M635" s="143"/>
      <c r="N635" s="144"/>
      <c r="O635" s="155" t="str">
        <f t="shared" ca="1" si="87"/>
        <v/>
      </c>
      <c r="P635" s="154" t="str">
        <f t="shared" ca="1" si="88"/>
        <v/>
      </c>
    </row>
    <row r="636" spans="1:16" x14ac:dyDescent="0.25">
      <c r="A636" s="141" t="str">
        <f ca="1">IFERROR(IF(OR(B634=B635,AND(B634=0,A635&lt;&gt;A634)),A635,IF(D635="","",A635+MATCH(Common,INDIRECT(ADDRESS(A635+1,5,4,1,sheet_pset)):INDIRECT(ADDRESS(COUNTIF(Pset_1,"&lt;&gt;"),5,4,1,sheet_pset)),0))),"")</f>
        <v/>
      </c>
      <c r="B636" s="141" t="str">
        <f t="shared" ca="1" si="81"/>
        <v/>
      </c>
      <c r="C636" s="152" t="str">
        <f t="shared" ca="1" si="82"/>
        <v/>
      </c>
      <c r="D636" s="153" t="str">
        <f t="shared" ca="1" si="83"/>
        <v/>
      </c>
      <c r="E636" s="149" t="str">
        <f t="shared" ca="1" si="84"/>
        <v/>
      </c>
      <c r="F636" s="142" t="str">
        <f t="shared" ca="1" si="85"/>
        <v/>
      </c>
      <c r="G636" s="196" t="str">
        <f ca="1">IF(A636="","",IF(AND(L636&lt;&gt;"",L636&lt;&gt;0),L636,IF(E636&lt;&gt;"",IF(ISERROR(FIND("Type",F636,1)),I,T),IF(F636="","",IF(sim_data_type=yes,IFERROR(VLOOKUP(F636,F$6:G635,2,FALSE),"Text"),"Text")))))</f>
        <v/>
      </c>
      <c r="H636" s="195" t="str">
        <f t="shared" ca="1" si="86"/>
        <v/>
      </c>
      <c r="I636" s="162" t="str">
        <f t="shared" ca="1" si="89"/>
        <v/>
      </c>
      <c r="J636" s="167"/>
      <c r="K636" s="147"/>
      <c r="L636" s="148"/>
      <c r="M636" s="143"/>
      <c r="N636" s="144"/>
      <c r="O636" s="155" t="str">
        <f t="shared" ca="1" si="87"/>
        <v/>
      </c>
      <c r="P636" s="154" t="str">
        <f t="shared" ca="1" si="88"/>
        <v/>
      </c>
    </row>
    <row r="637" spans="1:16" x14ac:dyDescent="0.25">
      <c r="A637" s="141" t="str">
        <f ca="1">IFERROR(IF(OR(B635=B636,AND(B635=0,A636&lt;&gt;A635)),A636,IF(D636="","",A636+MATCH(Common,INDIRECT(ADDRESS(A636+1,5,4,1,sheet_pset)):INDIRECT(ADDRESS(COUNTIF(Pset_1,"&lt;&gt;"),5,4,1,sheet_pset)),0))),"")</f>
        <v/>
      </c>
      <c r="B637" s="141" t="str">
        <f t="shared" ca="1" si="81"/>
        <v/>
      </c>
      <c r="C637" s="152" t="str">
        <f t="shared" ca="1" si="82"/>
        <v/>
      </c>
      <c r="D637" s="153" t="str">
        <f t="shared" ca="1" si="83"/>
        <v/>
      </c>
      <c r="E637" s="149" t="str">
        <f t="shared" ca="1" si="84"/>
        <v/>
      </c>
      <c r="F637" s="142" t="str">
        <f t="shared" ca="1" si="85"/>
        <v/>
      </c>
      <c r="G637" s="196" t="str">
        <f ca="1">IF(A637="","",IF(AND(L637&lt;&gt;"",L637&lt;&gt;0),L637,IF(E637&lt;&gt;"",IF(ISERROR(FIND("Type",F637,1)),I,T),IF(F637="","",IF(sim_data_type=yes,IFERROR(VLOOKUP(F637,F$6:G636,2,FALSE),"Text"),"Text")))))</f>
        <v/>
      </c>
      <c r="H637" s="195" t="str">
        <f t="shared" ca="1" si="86"/>
        <v/>
      </c>
      <c r="I637" s="162" t="str">
        <f t="shared" ca="1" si="89"/>
        <v/>
      </c>
      <c r="J637" s="167"/>
      <c r="K637" s="147"/>
      <c r="L637" s="148"/>
      <c r="M637" s="143"/>
      <c r="N637" s="144"/>
      <c r="O637" s="155" t="str">
        <f t="shared" ca="1" si="87"/>
        <v/>
      </c>
      <c r="P637" s="154" t="str">
        <f t="shared" ca="1" si="88"/>
        <v/>
      </c>
    </row>
    <row r="638" spans="1:16" x14ac:dyDescent="0.25">
      <c r="A638" s="141" t="str">
        <f ca="1">IFERROR(IF(OR(B636=B637,AND(B636=0,A637&lt;&gt;A636)),A637,IF(D637="","",A637+MATCH(Common,INDIRECT(ADDRESS(A637+1,5,4,1,sheet_pset)):INDIRECT(ADDRESS(COUNTIF(Pset_1,"&lt;&gt;"),5,4,1,sheet_pset)),0))),"")</f>
        <v/>
      </c>
      <c r="B638" s="141" t="str">
        <f t="shared" ca="1" si="81"/>
        <v/>
      </c>
      <c r="C638" s="152" t="str">
        <f t="shared" ca="1" si="82"/>
        <v/>
      </c>
      <c r="D638" s="153" t="str">
        <f t="shared" ca="1" si="83"/>
        <v/>
      </c>
      <c r="E638" s="149" t="str">
        <f t="shared" ca="1" si="84"/>
        <v/>
      </c>
      <c r="F638" s="142" t="str">
        <f t="shared" ca="1" si="85"/>
        <v/>
      </c>
      <c r="G638" s="196" t="str">
        <f ca="1">IF(A638="","",IF(AND(L638&lt;&gt;"",L638&lt;&gt;0),L638,IF(E638&lt;&gt;"",IF(ISERROR(FIND("Type",F638,1)),I,T),IF(F638="","",IF(sim_data_type=yes,IFERROR(VLOOKUP(F638,F$6:G637,2,FALSE),"Text"),"Text")))))</f>
        <v/>
      </c>
      <c r="H638" s="195" t="str">
        <f t="shared" ca="1" si="86"/>
        <v/>
      </c>
      <c r="I638" s="162" t="str">
        <f t="shared" ca="1" si="89"/>
        <v/>
      </c>
      <c r="J638" s="167"/>
      <c r="K638" s="147"/>
      <c r="L638" s="148"/>
      <c r="M638" s="143"/>
      <c r="N638" s="144"/>
      <c r="O638" s="155" t="str">
        <f t="shared" ca="1" si="87"/>
        <v/>
      </c>
      <c r="P638" s="154" t="str">
        <f t="shared" ca="1" si="88"/>
        <v/>
      </c>
    </row>
    <row r="639" spans="1:16" x14ac:dyDescent="0.25">
      <c r="A639" s="141" t="str">
        <f ca="1">IFERROR(IF(OR(B637=B638,AND(B637=0,A638&lt;&gt;A637)),A638,IF(D638="","",A638+MATCH(Common,INDIRECT(ADDRESS(A638+1,5,4,1,sheet_pset)):INDIRECT(ADDRESS(COUNTIF(Pset_1,"&lt;&gt;"),5,4,1,sheet_pset)),0))),"")</f>
        <v/>
      </c>
      <c r="B639" s="141" t="str">
        <f t="shared" ca="1" si="81"/>
        <v/>
      </c>
      <c r="C639" s="152" t="str">
        <f t="shared" ca="1" si="82"/>
        <v/>
      </c>
      <c r="D639" s="153" t="str">
        <f t="shared" ca="1" si="83"/>
        <v/>
      </c>
      <c r="E639" s="149" t="str">
        <f t="shared" ca="1" si="84"/>
        <v/>
      </c>
      <c r="F639" s="142" t="str">
        <f t="shared" ca="1" si="85"/>
        <v/>
      </c>
      <c r="G639" s="196" t="str">
        <f ca="1">IF(A639="","",IF(AND(L639&lt;&gt;"",L639&lt;&gt;0),L639,IF(E639&lt;&gt;"",IF(ISERROR(FIND("Type",F639,1)),I,T),IF(F639="","",IF(sim_data_type=yes,IFERROR(VLOOKUP(F639,F$6:G638,2,FALSE),"Text"),"Text")))))</f>
        <v/>
      </c>
      <c r="H639" s="195" t="str">
        <f t="shared" ca="1" si="86"/>
        <v/>
      </c>
      <c r="I639" s="162" t="str">
        <f t="shared" ca="1" si="89"/>
        <v/>
      </c>
      <c r="J639" s="167"/>
      <c r="K639" s="147"/>
      <c r="L639" s="148"/>
      <c r="M639" s="143"/>
      <c r="N639" s="144"/>
      <c r="O639" s="155" t="str">
        <f t="shared" ca="1" si="87"/>
        <v/>
      </c>
      <c r="P639" s="154" t="str">
        <f t="shared" ca="1" si="88"/>
        <v/>
      </c>
    </row>
    <row r="640" spans="1:16" x14ac:dyDescent="0.25">
      <c r="A640" s="141" t="str">
        <f ca="1">IFERROR(IF(OR(B638=B639,AND(B638=0,A639&lt;&gt;A638)),A639,IF(D639="","",A639+MATCH(Common,INDIRECT(ADDRESS(A639+1,5,4,1,sheet_pset)):INDIRECT(ADDRESS(COUNTIF(Pset_1,"&lt;&gt;"),5,4,1,sheet_pset)),0))),"")</f>
        <v/>
      </c>
      <c r="B640" s="141" t="str">
        <f t="shared" ca="1" si="81"/>
        <v/>
      </c>
      <c r="C640" s="152" t="str">
        <f t="shared" ca="1" si="82"/>
        <v/>
      </c>
      <c r="D640" s="153" t="str">
        <f t="shared" ca="1" si="83"/>
        <v/>
      </c>
      <c r="E640" s="149" t="str">
        <f t="shared" ca="1" si="84"/>
        <v/>
      </c>
      <c r="F640" s="142" t="str">
        <f t="shared" ca="1" si="85"/>
        <v/>
      </c>
      <c r="G640" s="196" t="str">
        <f ca="1">IF(A640="","",IF(AND(L640&lt;&gt;"",L640&lt;&gt;0),L640,IF(E640&lt;&gt;"",IF(ISERROR(FIND("Type",F640,1)),I,T),IF(F640="","",IF(sim_data_type=yes,IFERROR(VLOOKUP(F640,F$6:G639,2,FALSE),"Text"),"Text")))))</f>
        <v/>
      </c>
      <c r="H640" s="195" t="str">
        <f t="shared" ca="1" si="86"/>
        <v/>
      </c>
      <c r="I640" s="162" t="str">
        <f t="shared" ca="1" si="89"/>
        <v/>
      </c>
      <c r="J640" s="167"/>
      <c r="K640" s="147"/>
      <c r="L640" s="148"/>
      <c r="M640" s="143"/>
      <c r="N640" s="144"/>
      <c r="O640" s="155" t="str">
        <f t="shared" ca="1" si="87"/>
        <v/>
      </c>
      <c r="P640" s="154" t="str">
        <f t="shared" ca="1" si="88"/>
        <v/>
      </c>
    </row>
    <row r="641" spans="1:16" x14ac:dyDescent="0.25">
      <c r="A641" s="141" t="str">
        <f ca="1">IFERROR(IF(OR(B639=B640,AND(B639=0,A640&lt;&gt;A639)),A640,IF(D640="","",A640+MATCH(Common,INDIRECT(ADDRESS(A640+1,5,4,1,sheet_pset)):INDIRECT(ADDRESS(COUNTIF(Pset_1,"&lt;&gt;"),5,4,1,sheet_pset)),0))),"")</f>
        <v/>
      </c>
      <c r="B641" s="141" t="str">
        <f t="shared" ca="1" si="81"/>
        <v/>
      </c>
      <c r="C641" s="152" t="str">
        <f t="shared" ca="1" si="82"/>
        <v/>
      </c>
      <c r="D641" s="153" t="str">
        <f t="shared" ca="1" si="83"/>
        <v/>
      </c>
      <c r="E641" s="149" t="str">
        <f t="shared" ca="1" si="84"/>
        <v/>
      </c>
      <c r="F641" s="142" t="str">
        <f t="shared" ca="1" si="85"/>
        <v/>
      </c>
      <c r="G641" s="196" t="str">
        <f ca="1">IF(A641="","",IF(AND(L641&lt;&gt;"",L641&lt;&gt;0),L641,IF(E641&lt;&gt;"",IF(ISERROR(FIND("Type",F641,1)),I,T),IF(F641="","",IF(sim_data_type=yes,IFERROR(VLOOKUP(F641,F$6:G640,2,FALSE),"Text"),"Text")))))</f>
        <v/>
      </c>
      <c r="H641" s="195" t="str">
        <f t="shared" ca="1" si="86"/>
        <v/>
      </c>
      <c r="I641" s="162" t="str">
        <f t="shared" ca="1" si="89"/>
        <v/>
      </c>
      <c r="J641" s="167"/>
      <c r="K641" s="147"/>
      <c r="L641" s="148"/>
      <c r="M641" s="143"/>
      <c r="N641" s="144"/>
      <c r="O641" s="155" t="str">
        <f t="shared" ca="1" si="87"/>
        <v/>
      </c>
      <c r="P641" s="154" t="str">
        <f t="shared" ca="1" si="88"/>
        <v/>
      </c>
    </row>
    <row r="642" spans="1:16" x14ac:dyDescent="0.25">
      <c r="A642" s="141" t="str">
        <f ca="1">IFERROR(IF(OR(B640=B641,AND(B640=0,A641&lt;&gt;A640)),A641,IF(D641="","",A641+MATCH(Common,INDIRECT(ADDRESS(A641+1,5,4,1,sheet_pset)):INDIRECT(ADDRESS(COUNTIF(Pset_1,"&lt;&gt;"),5,4,1,sheet_pset)),0))),"")</f>
        <v/>
      </c>
      <c r="B642" s="141" t="str">
        <f t="shared" ca="1" si="81"/>
        <v/>
      </c>
      <c r="C642" s="152" t="str">
        <f t="shared" ca="1" si="82"/>
        <v/>
      </c>
      <c r="D642" s="153" t="str">
        <f t="shared" ca="1" si="83"/>
        <v/>
      </c>
      <c r="E642" s="149" t="str">
        <f t="shared" ca="1" si="84"/>
        <v/>
      </c>
      <c r="F642" s="142" t="str">
        <f t="shared" ca="1" si="85"/>
        <v/>
      </c>
      <c r="G642" s="196" t="str">
        <f ca="1">IF(A642="","",IF(AND(L642&lt;&gt;"",L642&lt;&gt;0),L642,IF(E642&lt;&gt;"",IF(ISERROR(FIND("Type",F642,1)),I,T),IF(F642="","",IF(sim_data_type=yes,IFERROR(VLOOKUP(F642,F$6:G641,2,FALSE),"Text"),"Text")))))</f>
        <v/>
      </c>
      <c r="H642" s="195" t="str">
        <f t="shared" ca="1" si="86"/>
        <v/>
      </c>
      <c r="I642" s="162" t="str">
        <f t="shared" ca="1" si="89"/>
        <v/>
      </c>
      <c r="J642" s="167"/>
      <c r="K642" s="147"/>
      <c r="L642" s="148"/>
      <c r="M642" s="143"/>
      <c r="N642" s="144"/>
      <c r="O642" s="155" t="str">
        <f t="shared" ca="1" si="87"/>
        <v/>
      </c>
      <c r="P642" s="154" t="str">
        <f t="shared" ca="1" si="88"/>
        <v/>
      </c>
    </row>
    <row r="643" spans="1:16" x14ac:dyDescent="0.25">
      <c r="A643" s="141" t="str">
        <f ca="1">IFERROR(IF(OR(B641=B642,AND(B641=0,A642&lt;&gt;A641)),A642,IF(D642="","",A642+MATCH(Common,INDIRECT(ADDRESS(A642+1,5,4,1,sheet_pset)):INDIRECT(ADDRESS(COUNTIF(Pset_1,"&lt;&gt;"),5,4,1,sheet_pset)),0))),"")</f>
        <v/>
      </c>
      <c r="B643" s="141" t="str">
        <f t="shared" ca="1" si="81"/>
        <v/>
      </c>
      <c r="C643" s="152" t="str">
        <f t="shared" ca="1" si="82"/>
        <v/>
      </c>
      <c r="D643" s="153" t="str">
        <f t="shared" ca="1" si="83"/>
        <v/>
      </c>
      <c r="E643" s="149" t="str">
        <f t="shared" ca="1" si="84"/>
        <v/>
      </c>
      <c r="F643" s="142" t="str">
        <f t="shared" ca="1" si="85"/>
        <v/>
      </c>
      <c r="G643" s="196" t="str">
        <f ca="1">IF(A643="","",IF(AND(L643&lt;&gt;"",L643&lt;&gt;0),L643,IF(E643&lt;&gt;"",IF(ISERROR(FIND("Type",F643,1)),I,T),IF(F643="","",IF(sim_data_type=yes,IFERROR(VLOOKUP(F643,F$6:G642,2,FALSE),"Text"),"Text")))))</f>
        <v/>
      </c>
      <c r="H643" s="195" t="str">
        <f t="shared" ca="1" si="86"/>
        <v/>
      </c>
      <c r="I643" s="162" t="str">
        <f t="shared" ca="1" si="89"/>
        <v/>
      </c>
      <c r="J643" s="167"/>
      <c r="K643" s="147"/>
      <c r="L643" s="148"/>
      <c r="M643" s="143"/>
      <c r="N643" s="144"/>
      <c r="O643" s="155" t="str">
        <f t="shared" ca="1" si="87"/>
        <v/>
      </c>
      <c r="P643" s="154" t="str">
        <f t="shared" ca="1" si="88"/>
        <v/>
      </c>
    </row>
    <row r="644" spans="1:16" x14ac:dyDescent="0.25">
      <c r="A644" s="141" t="str">
        <f ca="1">IFERROR(IF(OR(B642=B643,AND(B642=0,A643&lt;&gt;A642)),A643,IF(D643="","",A643+MATCH(Common,INDIRECT(ADDRESS(A643+1,5,4,1,sheet_pset)):INDIRECT(ADDRESS(COUNTIF(Pset_1,"&lt;&gt;"),5,4,1,sheet_pset)),0))),"")</f>
        <v/>
      </c>
      <c r="B644" s="141" t="str">
        <f t="shared" ca="1" si="81"/>
        <v/>
      </c>
      <c r="C644" s="152" t="str">
        <f t="shared" ca="1" si="82"/>
        <v/>
      </c>
      <c r="D644" s="153" t="str">
        <f t="shared" ca="1" si="83"/>
        <v/>
      </c>
      <c r="E644" s="149" t="str">
        <f t="shared" ca="1" si="84"/>
        <v/>
      </c>
      <c r="F644" s="142" t="str">
        <f t="shared" ca="1" si="85"/>
        <v/>
      </c>
      <c r="G644" s="196" t="str">
        <f ca="1">IF(A644="","",IF(AND(L644&lt;&gt;"",L644&lt;&gt;0),L644,IF(E644&lt;&gt;"",IF(ISERROR(FIND("Type",F644,1)),I,T),IF(F644="","",IF(sim_data_type=yes,IFERROR(VLOOKUP(F644,F$6:G643,2,FALSE),"Text"),"Text")))))</f>
        <v/>
      </c>
      <c r="H644" s="195" t="str">
        <f t="shared" ca="1" si="86"/>
        <v/>
      </c>
      <c r="I644" s="162" t="str">
        <f t="shared" ca="1" si="89"/>
        <v/>
      </c>
      <c r="J644" s="167"/>
      <c r="K644" s="147"/>
      <c r="L644" s="148"/>
      <c r="M644" s="143"/>
      <c r="N644" s="144"/>
      <c r="O644" s="155" t="str">
        <f t="shared" ca="1" si="87"/>
        <v/>
      </c>
      <c r="P644" s="154" t="str">
        <f t="shared" ca="1" si="88"/>
        <v/>
      </c>
    </row>
    <row r="645" spans="1:16" x14ac:dyDescent="0.25">
      <c r="A645" s="141" t="str">
        <f ca="1">IFERROR(IF(OR(B643=B644,AND(B643=0,A644&lt;&gt;A643)),A644,IF(D644="","",A644+MATCH(Common,INDIRECT(ADDRESS(A644+1,5,4,1,sheet_pset)):INDIRECT(ADDRESS(COUNTIF(Pset_1,"&lt;&gt;"),5,4,1,sheet_pset)),0))),"")</f>
        <v/>
      </c>
      <c r="B645" s="141" t="str">
        <f t="shared" ca="1" si="81"/>
        <v/>
      </c>
      <c r="C645" s="152" t="str">
        <f t="shared" ca="1" si="82"/>
        <v/>
      </c>
      <c r="D645" s="153" t="str">
        <f t="shared" ca="1" si="83"/>
        <v/>
      </c>
      <c r="E645" s="149" t="str">
        <f t="shared" ca="1" si="84"/>
        <v/>
      </c>
      <c r="F645" s="142" t="str">
        <f t="shared" ca="1" si="85"/>
        <v/>
      </c>
      <c r="G645" s="196" t="str">
        <f ca="1">IF(A645="","",IF(AND(L645&lt;&gt;"",L645&lt;&gt;0),L645,IF(E645&lt;&gt;"",IF(ISERROR(FIND("Type",F645,1)),I,T),IF(F645="","",IF(sim_data_type=yes,IFERROR(VLOOKUP(F645,F$6:G644,2,FALSE),"Text"),"Text")))))</f>
        <v/>
      </c>
      <c r="H645" s="195" t="str">
        <f t="shared" ca="1" si="86"/>
        <v/>
      </c>
      <c r="I645" s="162" t="str">
        <f t="shared" ca="1" si="89"/>
        <v/>
      </c>
      <c r="J645" s="167"/>
      <c r="K645" s="147"/>
      <c r="L645" s="148"/>
      <c r="M645" s="143"/>
      <c r="N645" s="144"/>
      <c r="O645" s="155" t="str">
        <f t="shared" ca="1" si="87"/>
        <v/>
      </c>
      <c r="P645" s="154" t="str">
        <f t="shared" ca="1" si="88"/>
        <v/>
      </c>
    </row>
    <row r="646" spans="1:16" x14ac:dyDescent="0.25">
      <c r="A646" s="141" t="str">
        <f ca="1">IFERROR(IF(OR(B644=B645,AND(B644=0,A645&lt;&gt;A644)),A645,IF(D645="","",A645+MATCH(Common,INDIRECT(ADDRESS(A645+1,5,4,1,sheet_pset)):INDIRECT(ADDRESS(COUNTIF(Pset_1,"&lt;&gt;"),5,4,1,sheet_pset)),0))),"")</f>
        <v/>
      </c>
      <c r="B646" s="141" t="str">
        <f t="shared" ca="1" si="81"/>
        <v/>
      </c>
      <c r="C646" s="152" t="str">
        <f t="shared" ca="1" si="82"/>
        <v/>
      </c>
      <c r="D646" s="153" t="str">
        <f t="shared" ca="1" si="83"/>
        <v/>
      </c>
      <c r="E646" s="149" t="str">
        <f t="shared" ca="1" si="84"/>
        <v/>
      </c>
      <c r="F646" s="142" t="str">
        <f t="shared" ca="1" si="85"/>
        <v/>
      </c>
      <c r="G646" s="196" t="str">
        <f ca="1">IF(A646="","",IF(AND(L646&lt;&gt;"",L646&lt;&gt;0),L646,IF(E646&lt;&gt;"",IF(ISERROR(FIND("Type",F646,1)),I,T),IF(F646="","",IF(sim_data_type=yes,IFERROR(VLOOKUP(F646,F$6:G645,2,FALSE),"Text"),"Text")))))</f>
        <v/>
      </c>
      <c r="H646" s="195" t="str">
        <f t="shared" ca="1" si="86"/>
        <v/>
      </c>
      <c r="I646" s="162" t="str">
        <f t="shared" ca="1" si="89"/>
        <v/>
      </c>
      <c r="J646" s="167"/>
      <c r="K646" s="147"/>
      <c r="L646" s="148"/>
      <c r="M646" s="143"/>
      <c r="N646" s="144"/>
      <c r="O646" s="155" t="str">
        <f t="shared" ca="1" si="87"/>
        <v/>
      </c>
      <c r="P646" s="154" t="str">
        <f t="shared" ca="1" si="88"/>
        <v/>
      </c>
    </row>
    <row r="647" spans="1:16" x14ac:dyDescent="0.25">
      <c r="A647" s="141" t="str">
        <f ca="1">IFERROR(IF(OR(B645=B646,AND(B645=0,A646&lt;&gt;A645)),A646,IF(D646="","",A646+MATCH(Common,INDIRECT(ADDRESS(A646+1,5,4,1,sheet_pset)):INDIRECT(ADDRESS(COUNTIF(Pset_1,"&lt;&gt;"),5,4,1,sheet_pset)),0))),"")</f>
        <v/>
      </c>
      <c r="B647" s="141" t="str">
        <f t="shared" ref="B647:B710" ca="1" si="90">IF(A647&lt;&gt;"",IF(B646=0,COUNTIF(Pset_2,D647)+IF(com_pset=yes,-1,0),IF(AND(K647&lt;&gt;"",K647&lt;&gt;0),B646,B646-1)),"")</f>
        <v/>
      </c>
      <c r="C647" s="152" t="str">
        <f t="shared" ref="C647:C710" ca="1" si="91">IF(D647&lt;&gt;"",HYPERLINK(CONCATENATE(link4x0,IFERROR(VLOOKUP(D647,Pset_2,2,FALSE),""),link_Pset,LOWER(D647),".htm"),"&gt;&gt;"),"")</f>
        <v/>
      </c>
      <c r="D647" s="153" t="str">
        <f t="shared" ref="D647:D710" ca="1" si="92">IF(A647="","",IFERROR(CELL("contents",INDIRECT(ADDRESS(A647,3,4,1,sheet_pset))),""))</f>
        <v/>
      </c>
      <c r="E647" s="149" t="str">
        <f t="shared" ref="E647:E710" ca="1" si="93">IF(B646=0,pset_head,"")</f>
        <v/>
      </c>
      <c r="F647" s="142" t="str">
        <f t="shared" ref="F647:F710" ca="1" si="94">IF(OR(A647=""),"",IF(AND(K647&lt;&gt;"",K647&lt;&gt;0),K647,IF(E647&lt;&gt;"",D647,IFERROR(CELL("contents",INDIRECT(ADDRESS(A647,6,4,1,sheet_pset))),""))))</f>
        <v/>
      </c>
      <c r="G647" s="196" t="str">
        <f ca="1">IF(A647="","",IF(AND(L647&lt;&gt;"",L647&lt;&gt;0),L647,IF(E647&lt;&gt;"",IF(ISERROR(FIND("Type",F647,1)),I,T),IF(F647="","",IF(sim_data_type=yes,IFERROR(VLOOKUP(F647,F$6:G646,2,FALSE),"Text"),"Text")))))</f>
        <v/>
      </c>
      <c r="H647" s="195" t="str">
        <f t="shared" ref="H647:H710" ca="1" si="95">IF(E647&lt;&gt;"",IFERROR(CELL("contents",INDIRECT(ADDRESS(A647,2,1,1,sheet_pset))),"???"),IF(OR(F647=M647,F647=N647,F647=O647),"",IF(AND(M647&lt;&gt;"",M647&lt;&gt;0),M647,IF(AND(N647&lt;&gt;"",N647&lt;&gt;0),N647,IF(AND(O647&lt;&gt;"",O647&lt;&gt;0),IF(O647&lt;&gt;n.a.,O647,""),"")))))</f>
        <v/>
      </c>
      <c r="I647" s="162" t="str">
        <f t="shared" ca="1" si="89"/>
        <v/>
      </c>
      <c r="J647" s="167"/>
      <c r="K647" s="147"/>
      <c r="L647" s="148"/>
      <c r="M647" s="143"/>
      <c r="N647" s="144"/>
      <c r="O647" s="155" t="str">
        <f t="shared" ref="O647:O710" ca="1" si="96">IF(D647="","",IFERROR(VLOOKUP(I647,Param_DRS,4,FALSE),IF(Param_DRS_eo=yes,IFERROR(VLOOKUP(F647,Param_DRS_1,2,FALSE),n.a.),"")))</f>
        <v/>
      </c>
      <c r="P647" s="154" t="str">
        <f t="shared" ref="P647:P710" ca="1" si="97">IF(A647="","",IFERROR(CELL("contents",INDIRECT(ADDRESS(A647,7,4,1,sheet_pset))),""))</f>
        <v/>
      </c>
    </row>
    <row r="648" spans="1:16" x14ac:dyDescent="0.25">
      <c r="A648" s="141" t="str">
        <f ca="1">IFERROR(IF(OR(B646=B647,AND(B646=0,A647&lt;&gt;A646)),A647,IF(D647="","",A647+MATCH(Common,INDIRECT(ADDRESS(A647+1,5,4,1,sheet_pset)):INDIRECT(ADDRESS(COUNTIF(Pset_1,"&lt;&gt;"),5,4,1,sheet_pset)),0))),"")</f>
        <v/>
      </c>
      <c r="B648" s="141" t="str">
        <f t="shared" ca="1" si="90"/>
        <v/>
      </c>
      <c r="C648" s="152" t="str">
        <f t="shared" ca="1" si="91"/>
        <v/>
      </c>
      <c r="D648" s="153" t="str">
        <f t="shared" ca="1" si="92"/>
        <v/>
      </c>
      <c r="E648" s="149" t="str">
        <f t="shared" ca="1" si="93"/>
        <v/>
      </c>
      <c r="F648" s="142" t="str">
        <f t="shared" ca="1" si="94"/>
        <v/>
      </c>
      <c r="G648" s="196" t="str">
        <f ca="1">IF(A648="","",IF(AND(L648&lt;&gt;"",L648&lt;&gt;0),L648,IF(E648&lt;&gt;"",IF(ISERROR(FIND("Type",F648,1)),I,T),IF(F648="","",IF(sim_data_type=yes,IFERROR(VLOOKUP(F648,F$6:G647,2,FALSE),"Text"),"Text")))))</f>
        <v/>
      </c>
      <c r="H648" s="195" t="str">
        <f t="shared" ca="1" si="95"/>
        <v/>
      </c>
      <c r="I648" s="162" t="str">
        <f t="shared" ref="I648:I711" ca="1" si="98">IF(D648&lt;&gt;"",CONCATENATE(D648,F648),"")</f>
        <v/>
      </c>
      <c r="J648" s="167"/>
      <c r="K648" s="147"/>
      <c r="L648" s="148"/>
      <c r="M648" s="143"/>
      <c r="N648" s="144"/>
      <c r="O648" s="155" t="str">
        <f t="shared" ca="1" si="96"/>
        <v/>
      </c>
      <c r="P648" s="154" t="str">
        <f t="shared" ca="1" si="97"/>
        <v/>
      </c>
    </row>
    <row r="649" spans="1:16" x14ac:dyDescent="0.25">
      <c r="A649" s="141" t="str">
        <f ca="1">IFERROR(IF(OR(B647=B648,AND(B647=0,A648&lt;&gt;A647)),A648,IF(D648="","",A648+MATCH(Common,INDIRECT(ADDRESS(A648+1,5,4,1,sheet_pset)):INDIRECT(ADDRESS(COUNTIF(Pset_1,"&lt;&gt;"),5,4,1,sheet_pset)),0))),"")</f>
        <v/>
      </c>
      <c r="B649" s="141" t="str">
        <f t="shared" ca="1" si="90"/>
        <v/>
      </c>
      <c r="C649" s="152" t="str">
        <f t="shared" ca="1" si="91"/>
        <v/>
      </c>
      <c r="D649" s="153" t="str">
        <f t="shared" ca="1" si="92"/>
        <v/>
      </c>
      <c r="E649" s="149" t="str">
        <f t="shared" ca="1" si="93"/>
        <v/>
      </c>
      <c r="F649" s="142" t="str">
        <f t="shared" ca="1" si="94"/>
        <v/>
      </c>
      <c r="G649" s="196" t="str">
        <f ca="1">IF(A649="","",IF(AND(L649&lt;&gt;"",L649&lt;&gt;0),L649,IF(E649&lt;&gt;"",IF(ISERROR(FIND("Type",F649,1)),I,T),IF(F649="","",IF(sim_data_type=yes,IFERROR(VLOOKUP(F649,F$6:G648,2,FALSE),"Text"),"Text")))))</f>
        <v/>
      </c>
      <c r="H649" s="195" t="str">
        <f t="shared" ca="1" si="95"/>
        <v/>
      </c>
      <c r="I649" s="162" t="str">
        <f t="shared" ca="1" si="98"/>
        <v/>
      </c>
      <c r="J649" s="167"/>
      <c r="K649" s="147"/>
      <c r="L649" s="148"/>
      <c r="M649" s="143"/>
      <c r="N649" s="144"/>
      <c r="O649" s="155" t="str">
        <f t="shared" ca="1" si="96"/>
        <v/>
      </c>
      <c r="P649" s="154" t="str">
        <f t="shared" ca="1" si="97"/>
        <v/>
      </c>
    </row>
    <row r="650" spans="1:16" x14ac:dyDescent="0.25">
      <c r="A650" s="141" t="str">
        <f ca="1">IFERROR(IF(OR(B648=B649,AND(B648=0,A649&lt;&gt;A648)),A649,IF(D649="","",A649+MATCH(Common,INDIRECT(ADDRESS(A649+1,5,4,1,sheet_pset)):INDIRECT(ADDRESS(COUNTIF(Pset_1,"&lt;&gt;"),5,4,1,sheet_pset)),0))),"")</f>
        <v/>
      </c>
      <c r="B650" s="141" t="str">
        <f t="shared" ca="1" si="90"/>
        <v/>
      </c>
      <c r="C650" s="152" t="str">
        <f t="shared" ca="1" si="91"/>
        <v/>
      </c>
      <c r="D650" s="153" t="str">
        <f t="shared" ca="1" si="92"/>
        <v/>
      </c>
      <c r="E650" s="149" t="str">
        <f t="shared" ca="1" si="93"/>
        <v/>
      </c>
      <c r="F650" s="142" t="str">
        <f t="shared" ca="1" si="94"/>
        <v/>
      </c>
      <c r="G650" s="196" t="str">
        <f ca="1">IF(A650="","",IF(AND(L650&lt;&gt;"",L650&lt;&gt;0),L650,IF(E650&lt;&gt;"",IF(ISERROR(FIND("Type",F650,1)),I,T),IF(F650="","",IF(sim_data_type=yes,IFERROR(VLOOKUP(F650,F$6:G649,2,FALSE),"Text"),"Text")))))</f>
        <v/>
      </c>
      <c r="H650" s="195" t="str">
        <f t="shared" ca="1" si="95"/>
        <v/>
      </c>
      <c r="I650" s="162" t="str">
        <f t="shared" ca="1" si="98"/>
        <v/>
      </c>
      <c r="J650" s="167"/>
      <c r="K650" s="147"/>
      <c r="L650" s="148"/>
      <c r="M650" s="143"/>
      <c r="N650" s="144"/>
      <c r="O650" s="155" t="str">
        <f t="shared" ca="1" si="96"/>
        <v/>
      </c>
      <c r="P650" s="154" t="str">
        <f t="shared" ca="1" si="97"/>
        <v/>
      </c>
    </row>
    <row r="651" spans="1:16" x14ac:dyDescent="0.25">
      <c r="A651" s="141" t="str">
        <f ca="1">IFERROR(IF(OR(B649=B650,AND(B649=0,A650&lt;&gt;A649)),A650,IF(D650="","",A650+MATCH(Common,INDIRECT(ADDRESS(A650+1,5,4,1,sheet_pset)):INDIRECT(ADDRESS(COUNTIF(Pset_1,"&lt;&gt;"),5,4,1,sheet_pset)),0))),"")</f>
        <v/>
      </c>
      <c r="B651" s="141" t="str">
        <f t="shared" ca="1" si="90"/>
        <v/>
      </c>
      <c r="C651" s="152" t="str">
        <f t="shared" ca="1" si="91"/>
        <v/>
      </c>
      <c r="D651" s="153" t="str">
        <f t="shared" ca="1" si="92"/>
        <v/>
      </c>
      <c r="E651" s="149" t="str">
        <f t="shared" ca="1" si="93"/>
        <v/>
      </c>
      <c r="F651" s="142" t="str">
        <f t="shared" ca="1" si="94"/>
        <v/>
      </c>
      <c r="G651" s="196" t="str">
        <f ca="1">IF(A651="","",IF(AND(L651&lt;&gt;"",L651&lt;&gt;0),L651,IF(E651&lt;&gt;"",IF(ISERROR(FIND("Type",F651,1)),I,T),IF(F651="","",IF(sim_data_type=yes,IFERROR(VLOOKUP(F651,F$6:G650,2,FALSE),"Text"),"Text")))))</f>
        <v/>
      </c>
      <c r="H651" s="195" t="str">
        <f t="shared" ca="1" si="95"/>
        <v/>
      </c>
      <c r="I651" s="162" t="str">
        <f t="shared" ca="1" si="98"/>
        <v/>
      </c>
      <c r="J651" s="167"/>
      <c r="K651" s="147"/>
      <c r="L651" s="148"/>
      <c r="M651" s="143"/>
      <c r="N651" s="144"/>
      <c r="O651" s="155" t="str">
        <f t="shared" ca="1" si="96"/>
        <v/>
      </c>
      <c r="P651" s="154" t="str">
        <f t="shared" ca="1" si="97"/>
        <v/>
      </c>
    </row>
    <row r="652" spans="1:16" x14ac:dyDescent="0.25">
      <c r="A652" s="141" t="str">
        <f ca="1">IFERROR(IF(OR(B650=B651,AND(B650=0,A651&lt;&gt;A650)),A651,IF(D651="","",A651+MATCH(Common,INDIRECT(ADDRESS(A651+1,5,4,1,sheet_pset)):INDIRECT(ADDRESS(COUNTIF(Pset_1,"&lt;&gt;"),5,4,1,sheet_pset)),0))),"")</f>
        <v/>
      </c>
      <c r="B652" s="141" t="str">
        <f t="shared" ca="1" si="90"/>
        <v/>
      </c>
      <c r="C652" s="152" t="str">
        <f t="shared" ca="1" si="91"/>
        <v/>
      </c>
      <c r="D652" s="153" t="str">
        <f t="shared" ca="1" si="92"/>
        <v/>
      </c>
      <c r="E652" s="149" t="str">
        <f t="shared" ca="1" si="93"/>
        <v/>
      </c>
      <c r="F652" s="142" t="str">
        <f t="shared" ca="1" si="94"/>
        <v/>
      </c>
      <c r="G652" s="196" t="str">
        <f ca="1">IF(A652="","",IF(AND(L652&lt;&gt;"",L652&lt;&gt;0),L652,IF(E652&lt;&gt;"",IF(ISERROR(FIND("Type",F652,1)),I,T),IF(F652="","",IF(sim_data_type=yes,IFERROR(VLOOKUP(F652,F$6:G651,2,FALSE),"Text"),"Text")))))</f>
        <v/>
      </c>
      <c r="H652" s="195" t="str">
        <f t="shared" ca="1" si="95"/>
        <v/>
      </c>
      <c r="I652" s="162" t="str">
        <f t="shared" ca="1" si="98"/>
        <v/>
      </c>
      <c r="J652" s="167"/>
      <c r="K652" s="147"/>
      <c r="L652" s="148"/>
      <c r="M652" s="143"/>
      <c r="N652" s="144"/>
      <c r="O652" s="155" t="str">
        <f t="shared" ca="1" si="96"/>
        <v/>
      </c>
      <c r="P652" s="154" t="str">
        <f t="shared" ca="1" si="97"/>
        <v/>
      </c>
    </row>
    <row r="653" spans="1:16" x14ac:dyDescent="0.25">
      <c r="A653" s="141" t="str">
        <f ca="1">IFERROR(IF(OR(B651=B652,AND(B651=0,A652&lt;&gt;A651)),A652,IF(D652="","",A652+MATCH(Common,INDIRECT(ADDRESS(A652+1,5,4,1,sheet_pset)):INDIRECT(ADDRESS(COUNTIF(Pset_1,"&lt;&gt;"),5,4,1,sheet_pset)),0))),"")</f>
        <v/>
      </c>
      <c r="B653" s="141" t="str">
        <f t="shared" ca="1" si="90"/>
        <v/>
      </c>
      <c r="C653" s="152" t="str">
        <f t="shared" ca="1" si="91"/>
        <v/>
      </c>
      <c r="D653" s="153" t="str">
        <f t="shared" ca="1" si="92"/>
        <v/>
      </c>
      <c r="E653" s="149" t="str">
        <f t="shared" ca="1" si="93"/>
        <v/>
      </c>
      <c r="F653" s="142" t="str">
        <f t="shared" ca="1" si="94"/>
        <v/>
      </c>
      <c r="G653" s="196" t="str">
        <f ca="1">IF(A653="","",IF(AND(L653&lt;&gt;"",L653&lt;&gt;0),L653,IF(E653&lt;&gt;"",IF(ISERROR(FIND("Type",F653,1)),I,T),IF(F653="","",IF(sim_data_type=yes,IFERROR(VLOOKUP(F653,F$6:G652,2,FALSE),"Text"),"Text")))))</f>
        <v/>
      </c>
      <c r="H653" s="195" t="str">
        <f t="shared" ca="1" si="95"/>
        <v/>
      </c>
      <c r="I653" s="162" t="str">
        <f t="shared" ca="1" si="98"/>
        <v/>
      </c>
      <c r="J653" s="167"/>
      <c r="K653" s="147"/>
      <c r="L653" s="148"/>
      <c r="M653" s="143"/>
      <c r="N653" s="144"/>
      <c r="O653" s="155" t="str">
        <f t="shared" ca="1" si="96"/>
        <v/>
      </c>
      <c r="P653" s="154" t="str">
        <f t="shared" ca="1" si="97"/>
        <v/>
      </c>
    </row>
    <row r="654" spans="1:16" x14ac:dyDescent="0.25">
      <c r="A654" s="141" t="str">
        <f ca="1">IFERROR(IF(OR(B652=B653,AND(B652=0,A653&lt;&gt;A652)),A653,IF(D653="","",A653+MATCH(Common,INDIRECT(ADDRESS(A653+1,5,4,1,sheet_pset)):INDIRECT(ADDRESS(COUNTIF(Pset_1,"&lt;&gt;"),5,4,1,sheet_pset)),0))),"")</f>
        <v/>
      </c>
      <c r="B654" s="141" t="str">
        <f t="shared" ca="1" si="90"/>
        <v/>
      </c>
      <c r="C654" s="152" t="str">
        <f t="shared" ca="1" si="91"/>
        <v/>
      </c>
      <c r="D654" s="153" t="str">
        <f t="shared" ca="1" si="92"/>
        <v/>
      </c>
      <c r="E654" s="149" t="str">
        <f t="shared" ca="1" si="93"/>
        <v/>
      </c>
      <c r="F654" s="142" t="str">
        <f t="shared" ca="1" si="94"/>
        <v/>
      </c>
      <c r="G654" s="196" t="str">
        <f ca="1">IF(A654="","",IF(AND(L654&lt;&gt;"",L654&lt;&gt;0),L654,IF(E654&lt;&gt;"",IF(ISERROR(FIND("Type",F654,1)),I,T),IF(F654="","",IF(sim_data_type=yes,IFERROR(VLOOKUP(F654,F$6:G653,2,FALSE),"Text"),"Text")))))</f>
        <v/>
      </c>
      <c r="H654" s="195" t="str">
        <f t="shared" ca="1" si="95"/>
        <v/>
      </c>
      <c r="I654" s="162" t="str">
        <f t="shared" ca="1" si="98"/>
        <v/>
      </c>
      <c r="J654" s="167"/>
      <c r="K654" s="147"/>
      <c r="L654" s="148"/>
      <c r="M654" s="143"/>
      <c r="N654" s="144"/>
      <c r="O654" s="155" t="str">
        <f t="shared" ca="1" si="96"/>
        <v/>
      </c>
      <c r="P654" s="154" t="str">
        <f t="shared" ca="1" si="97"/>
        <v/>
      </c>
    </row>
    <row r="655" spans="1:16" x14ac:dyDescent="0.25">
      <c r="A655" s="141" t="str">
        <f ca="1">IFERROR(IF(OR(B653=B654,AND(B653=0,A654&lt;&gt;A653)),A654,IF(D654="","",A654+MATCH(Common,INDIRECT(ADDRESS(A654+1,5,4,1,sheet_pset)):INDIRECT(ADDRESS(COUNTIF(Pset_1,"&lt;&gt;"),5,4,1,sheet_pset)),0))),"")</f>
        <v/>
      </c>
      <c r="B655" s="141" t="str">
        <f t="shared" ca="1" si="90"/>
        <v/>
      </c>
      <c r="C655" s="152" t="str">
        <f t="shared" ca="1" si="91"/>
        <v/>
      </c>
      <c r="D655" s="153" t="str">
        <f t="shared" ca="1" si="92"/>
        <v/>
      </c>
      <c r="E655" s="149" t="str">
        <f t="shared" ca="1" si="93"/>
        <v/>
      </c>
      <c r="F655" s="142" t="str">
        <f t="shared" ca="1" si="94"/>
        <v/>
      </c>
      <c r="G655" s="196" t="str">
        <f ca="1">IF(A655="","",IF(AND(L655&lt;&gt;"",L655&lt;&gt;0),L655,IF(E655&lt;&gt;"",IF(ISERROR(FIND("Type",F655,1)),I,T),IF(F655="","",IF(sim_data_type=yes,IFERROR(VLOOKUP(F655,F$6:G654,2,FALSE),"Text"),"Text")))))</f>
        <v/>
      </c>
      <c r="H655" s="195" t="str">
        <f t="shared" ca="1" si="95"/>
        <v/>
      </c>
      <c r="I655" s="162" t="str">
        <f t="shared" ca="1" si="98"/>
        <v/>
      </c>
      <c r="J655" s="167"/>
      <c r="K655" s="147"/>
      <c r="L655" s="148"/>
      <c r="M655" s="143"/>
      <c r="N655" s="144"/>
      <c r="O655" s="155" t="str">
        <f t="shared" ca="1" si="96"/>
        <v/>
      </c>
      <c r="P655" s="154" t="str">
        <f t="shared" ca="1" si="97"/>
        <v/>
      </c>
    </row>
    <row r="656" spans="1:16" x14ac:dyDescent="0.25">
      <c r="A656" s="141" t="str">
        <f ca="1">IFERROR(IF(OR(B654=B655,AND(B654=0,A655&lt;&gt;A654)),A655,IF(D655="","",A655+MATCH(Common,INDIRECT(ADDRESS(A655+1,5,4,1,sheet_pset)):INDIRECT(ADDRESS(COUNTIF(Pset_1,"&lt;&gt;"),5,4,1,sheet_pset)),0))),"")</f>
        <v/>
      </c>
      <c r="B656" s="141" t="str">
        <f t="shared" ca="1" si="90"/>
        <v/>
      </c>
      <c r="C656" s="152" t="str">
        <f t="shared" ca="1" si="91"/>
        <v/>
      </c>
      <c r="D656" s="153" t="str">
        <f t="shared" ca="1" si="92"/>
        <v/>
      </c>
      <c r="E656" s="149" t="str">
        <f t="shared" ca="1" si="93"/>
        <v/>
      </c>
      <c r="F656" s="142" t="str">
        <f t="shared" ca="1" si="94"/>
        <v/>
      </c>
      <c r="G656" s="196" t="str">
        <f ca="1">IF(A656="","",IF(AND(L656&lt;&gt;"",L656&lt;&gt;0),L656,IF(E656&lt;&gt;"",IF(ISERROR(FIND("Type",F656,1)),I,T),IF(F656="","",IF(sim_data_type=yes,IFERROR(VLOOKUP(F656,F$6:G655,2,FALSE),"Text"),"Text")))))</f>
        <v/>
      </c>
      <c r="H656" s="195" t="str">
        <f t="shared" ca="1" si="95"/>
        <v/>
      </c>
      <c r="I656" s="162" t="str">
        <f t="shared" ca="1" si="98"/>
        <v/>
      </c>
      <c r="J656" s="167"/>
      <c r="K656" s="147"/>
      <c r="L656" s="148"/>
      <c r="M656" s="143"/>
      <c r="N656" s="144"/>
      <c r="O656" s="155" t="str">
        <f t="shared" ca="1" si="96"/>
        <v/>
      </c>
      <c r="P656" s="154" t="str">
        <f t="shared" ca="1" si="97"/>
        <v/>
      </c>
    </row>
    <row r="657" spans="1:16" x14ac:dyDescent="0.25">
      <c r="A657" s="141" t="str">
        <f ca="1">IFERROR(IF(OR(B655=B656,AND(B655=0,A656&lt;&gt;A655)),A656,IF(D656="","",A656+MATCH(Common,INDIRECT(ADDRESS(A656+1,5,4,1,sheet_pset)):INDIRECT(ADDRESS(COUNTIF(Pset_1,"&lt;&gt;"),5,4,1,sheet_pset)),0))),"")</f>
        <v/>
      </c>
      <c r="B657" s="141" t="str">
        <f t="shared" ca="1" si="90"/>
        <v/>
      </c>
      <c r="C657" s="152" t="str">
        <f t="shared" ca="1" si="91"/>
        <v/>
      </c>
      <c r="D657" s="153" t="str">
        <f t="shared" ca="1" si="92"/>
        <v/>
      </c>
      <c r="E657" s="149" t="str">
        <f t="shared" ca="1" si="93"/>
        <v/>
      </c>
      <c r="F657" s="142" t="str">
        <f t="shared" ca="1" si="94"/>
        <v/>
      </c>
      <c r="G657" s="196" t="str">
        <f ca="1">IF(A657="","",IF(AND(L657&lt;&gt;"",L657&lt;&gt;0),L657,IF(E657&lt;&gt;"",IF(ISERROR(FIND("Type",F657,1)),I,T),IF(F657="","",IF(sim_data_type=yes,IFERROR(VLOOKUP(F657,F$6:G656,2,FALSE),"Text"),"Text")))))</f>
        <v/>
      </c>
      <c r="H657" s="195" t="str">
        <f t="shared" ca="1" si="95"/>
        <v/>
      </c>
      <c r="I657" s="162" t="str">
        <f t="shared" ca="1" si="98"/>
        <v/>
      </c>
      <c r="J657" s="167"/>
      <c r="K657" s="147"/>
      <c r="L657" s="148"/>
      <c r="M657" s="143"/>
      <c r="N657" s="144"/>
      <c r="O657" s="155" t="str">
        <f t="shared" ca="1" si="96"/>
        <v/>
      </c>
      <c r="P657" s="154" t="str">
        <f t="shared" ca="1" si="97"/>
        <v/>
      </c>
    </row>
    <row r="658" spans="1:16" x14ac:dyDescent="0.25">
      <c r="A658" s="141" t="str">
        <f ca="1">IFERROR(IF(OR(B656=B657,AND(B656=0,A657&lt;&gt;A656)),A657,IF(D657="","",A657+MATCH(Common,INDIRECT(ADDRESS(A657+1,5,4,1,sheet_pset)):INDIRECT(ADDRESS(COUNTIF(Pset_1,"&lt;&gt;"),5,4,1,sheet_pset)),0))),"")</f>
        <v/>
      </c>
      <c r="B658" s="141" t="str">
        <f t="shared" ca="1" si="90"/>
        <v/>
      </c>
      <c r="C658" s="152" t="str">
        <f t="shared" ca="1" si="91"/>
        <v/>
      </c>
      <c r="D658" s="153" t="str">
        <f t="shared" ca="1" si="92"/>
        <v/>
      </c>
      <c r="E658" s="149" t="str">
        <f t="shared" ca="1" si="93"/>
        <v/>
      </c>
      <c r="F658" s="142" t="str">
        <f t="shared" ca="1" si="94"/>
        <v/>
      </c>
      <c r="G658" s="196" t="str">
        <f ca="1">IF(A658="","",IF(AND(L658&lt;&gt;"",L658&lt;&gt;0),L658,IF(E658&lt;&gt;"",IF(ISERROR(FIND("Type",F658,1)),I,T),IF(F658="","",IF(sim_data_type=yes,IFERROR(VLOOKUP(F658,F$6:G657,2,FALSE),"Text"),"Text")))))</f>
        <v/>
      </c>
      <c r="H658" s="195" t="str">
        <f t="shared" ca="1" si="95"/>
        <v/>
      </c>
      <c r="I658" s="162" t="str">
        <f t="shared" ca="1" si="98"/>
        <v/>
      </c>
      <c r="J658" s="167"/>
      <c r="K658" s="147"/>
      <c r="L658" s="148"/>
      <c r="M658" s="143"/>
      <c r="N658" s="144"/>
      <c r="O658" s="155" t="str">
        <f t="shared" ca="1" si="96"/>
        <v/>
      </c>
      <c r="P658" s="154" t="str">
        <f t="shared" ca="1" si="97"/>
        <v/>
      </c>
    </row>
    <row r="659" spans="1:16" x14ac:dyDescent="0.25">
      <c r="A659" s="141" t="str">
        <f ca="1">IFERROR(IF(OR(B657=B658,AND(B657=0,A658&lt;&gt;A657)),A658,IF(D658="","",A658+MATCH(Common,INDIRECT(ADDRESS(A658+1,5,4,1,sheet_pset)):INDIRECT(ADDRESS(COUNTIF(Pset_1,"&lt;&gt;"),5,4,1,sheet_pset)),0))),"")</f>
        <v/>
      </c>
      <c r="B659" s="141" t="str">
        <f t="shared" ca="1" si="90"/>
        <v/>
      </c>
      <c r="C659" s="152" t="str">
        <f t="shared" ca="1" si="91"/>
        <v/>
      </c>
      <c r="D659" s="153" t="str">
        <f t="shared" ca="1" si="92"/>
        <v/>
      </c>
      <c r="E659" s="149" t="str">
        <f t="shared" ca="1" si="93"/>
        <v/>
      </c>
      <c r="F659" s="142" t="str">
        <f t="shared" ca="1" si="94"/>
        <v/>
      </c>
      <c r="G659" s="196" t="str">
        <f ca="1">IF(A659="","",IF(AND(L659&lt;&gt;"",L659&lt;&gt;0),L659,IF(E659&lt;&gt;"",IF(ISERROR(FIND("Type",F659,1)),I,T),IF(F659="","",IF(sim_data_type=yes,IFERROR(VLOOKUP(F659,F$6:G658,2,FALSE),"Text"),"Text")))))</f>
        <v/>
      </c>
      <c r="H659" s="195" t="str">
        <f t="shared" ca="1" si="95"/>
        <v/>
      </c>
      <c r="I659" s="162" t="str">
        <f t="shared" ca="1" si="98"/>
        <v/>
      </c>
      <c r="J659" s="167"/>
      <c r="K659" s="147"/>
      <c r="L659" s="148"/>
      <c r="M659" s="143"/>
      <c r="N659" s="144"/>
      <c r="O659" s="155" t="str">
        <f t="shared" ca="1" si="96"/>
        <v/>
      </c>
      <c r="P659" s="154" t="str">
        <f t="shared" ca="1" si="97"/>
        <v/>
      </c>
    </row>
    <row r="660" spans="1:16" x14ac:dyDescent="0.25">
      <c r="A660" s="141" t="str">
        <f ca="1">IFERROR(IF(OR(B658=B659,AND(B658=0,A659&lt;&gt;A658)),A659,IF(D659="","",A659+MATCH(Common,INDIRECT(ADDRESS(A659+1,5,4,1,sheet_pset)):INDIRECT(ADDRESS(COUNTIF(Pset_1,"&lt;&gt;"),5,4,1,sheet_pset)),0))),"")</f>
        <v/>
      </c>
      <c r="B660" s="141" t="str">
        <f t="shared" ca="1" si="90"/>
        <v/>
      </c>
      <c r="C660" s="152" t="str">
        <f t="shared" ca="1" si="91"/>
        <v/>
      </c>
      <c r="D660" s="153" t="str">
        <f t="shared" ca="1" si="92"/>
        <v/>
      </c>
      <c r="E660" s="149" t="str">
        <f t="shared" ca="1" si="93"/>
        <v/>
      </c>
      <c r="F660" s="142" t="str">
        <f t="shared" ca="1" si="94"/>
        <v/>
      </c>
      <c r="G660" s="196" t="str">
        <f ca="1">IF(A660="","",IF(AND(L660&lt;&gt;"",L660&lt;&gt;0),L660,IF(E660&lt;&gt;"",IF(ISERROR(FIND("Type",F660,1)),I,T),IF(F660="","",IF(sim_data_type=yes,IFERROR(VLOOKUP(F660,F$6:G659,2,FALSE),"Text"),"Text")))))</f>
        <v/>
      </c>
      <c r="H660" s="195" t="str">
        <f t="shared" ca="1" si="95"/>
        <v/>
      </c>
      <c r="I660" s="162" t="str">
        <f t="shared" ca="1" si="98"/>
        <v/>
      </c>
      <c r="J660" s="167"/>
      <c r="K660" s="147"/>
      <c r="L660" s="148"/>
      <c r="M660" s="143"/>
      <c r="N660" s="144"/>
      <c r="O660" s="155" t="str">
        <f t="shared" ca="1" si="96"/>
        <v/>
      </c>
      <c r="P660" s="154" t="str">
        <f t="shared" ca="1" si="97"/>
        <v/>
      </c>
    </row>
    <row r="661" spans="1:16" x14ac:dyDescent="0.25">
      <c r="A661" s="141" t="str">
        <f ca="1">IFERROR(IF(OR(B659=B660,AND(B659=0,A660&lt;&gt;A659)),A660,IF(D660="","",A660+MATCH(Common,INDIRECT(ADDRESS(A660+1,5,4,1,sheet_pset)):INDIRECT(ADDRESS(COUNTIF(Pset_1,"&lt;&gt;"),5,4,1,sheet_pset)),0))),"")</f>
        <v/>
      </c>
      <c r="B661" s="141" t="str">
        <f t="shared" ca="1" si="90"/>
        <v/>
      </c>
      <c r="C661" s="152" t="str">
        <f t="shared" ca="1" si="91"/>
        <v/>
      </c>
      <c r="D661" s="153" t="str">
        <f t="shared" ca="1" si="92"/>
        <v/>
      </c>
      <c r="E661" s="149" t="str">
        <f t="shared" ca="1" si="93"/>
        <v/>
      </c>
      <c r="F661" s="142" t="str">
        <f t="shared" ca="1" si="94"/>
        <v/>
      </c>
      <c r="G661" s="196" t="str">
        <f ca="1">IF(A661="","",IF(AND(L661&lt;&gt;"",L661&lt;&gt;0),L661,IF(E661&lt;&gt;"",IF(ISERROR(FIND("Type",F661,1)),I,T),IF(F661="","",IF(sim_data_type=yes,IFERROR(VLOOKUP(F661,F$6:G660,2,FALSE),"Text"),"Text")))))</f>
        <v/>
      </c>
      <c r="H661" s="195" t="str">
        <f t="shared" ca="1" si="95"/>
        <v/>
      </c>
      <c r="I661" s="162" t="str">
        <f t="shared" ca="1" si="98"/>
        <v/>
      </c>
      <c r="J661" s="167"/>
      <c r="K661" s="147"/>
      <c r="L661" s="148"/>
      <c r="M661" s="143"/>
      <c r="N661" s="144"/>
      <c r="O661" s="155" t="str">
        <f t="shared" ca="1" si="96"/>
        <v/>
      </c>
      <c r="P661" s="154" t="str">
        <f t="shared" ca="1" si="97"/>
        <v/>
      </c>
    </row>
    <row r="662" spans="1:16" x14ac:dyDescent="0.25">
      <c r="A662" s="141" t="str">
        <f ca="1">IFERROR(IF(OR(B660=B661,AND(B660=0,A661&lt;&gt;A660)),A661,IF(D661="","",A661+MATCH(Common,INDIRECT(ADDRESS(A661+1,5,4,1,sheet_pset)):INDIRECT(ADDRESS(COUNTIF(Pset_1,"&lt;&gt;"),5,4,1,sheet_pset)),0))),"")</f>
        <v/>
      </c>
      <c r="B662" s="141" t="str">
        <f t="shared" ca="1" si="90"/>
        <v/>
      </c>
      <c r="C662" s="152" t="str">
        <f t="shared" ca="1" si="91"/>
        <v/>
      </c>
      <c r="D662" s="153" t="str">
        <f t="shared" ca="1" si="92"/>
        <v/>
      </c>
      <c r="E662" s="149" t="str">
        <f t="shared" ca="1" si="93"/>
        <v/>
      </c>
      <c r="F662" s="142" t="str">
        <f t="shared" ca="1" si="94"/>
        <v/>
      </c>
      <c r="G662" s="196" t="str">
        <f ca="1">IF(A662="","",IF(AND(L662&lt;&gt;"",L662&lt;&gt;0),L662,IF(E662&lt;&gt;"",IF(ISERROR(FIND("Type",F662,1)),I,T),IF(F662="","",IF(sim_data_type=yes,IFERROR(VLOOKUP(F662,F$6:G661,2,FALSE),"Text"),"Text")))))</f>
        <v/>
      </c>
      <c r="H662" s="195" t="str">
        <f t="shared" ca="1" si="95"/>
        <v/>
      </c>
      <c r="I662" s="162" t="str">
        <f t="shared" ca="1" si="98"/>
        <v/>
      </c>
      <c r="J662" s="167"/>
      <c r="K662" s="147"/>
      <c r="L662" s="148"/>
      <c r="M662" s="143"/>
      <c r="N662" s="144"/>
      <c r="O662" s="155" t="str">
        <f t="shared" ca="1" si="96"/>
        <v/>
      </c>
      <c r="P662" s="154" t="str">
        <f t="shared" ca="1" si="97"/>
        <v/>
      </c>
    </row>
    <row r="663" spans="1:16" x14ac:dyDescent="0.25">
      <c r="A663" s="141" t="str">
        <f ca="1">IFERROR(IF(OR(B661=B662,AND(B661=0,A662&lt;&gt;A661)),A662,IF(D662="","",A662+MATCH(Common,INDIRECT(ADDRESS(A662+1,5,4,1,sheet_pset)):INDIRECT(ADDRESS(COUNTIF(Pset_1,"&lt;&gt;"),5,4,1,sheet_pset)),0))),"")</f>
        <v/>
      </c>
      <c r="B663" s="141" t="str">
        <f t="shared" ca="1" si="90"/>
        <v/>
      </c>
      <c r="C663" s="152" t="str">
        <f t="shared" ca="1" si="91"/>
        <v/>
      </c>
      <c r="D663" s="153" t="str">
        <f t="shared" ca="1" si="92"/>
        <v/>
      </c>
      <c r="E663" s="149" t="str">
        <f t="shared" ca="1" si="93"/>
        <v/>
      </c>
      <c r="F663" s="142" t="str">
        <f t="shared" ca="1" si="94"/>
        <v/>
      </c>
      <c r="G663" s="196" t="str">
        <f ca="1">IF(A663="","",IF(AND(L663&lt;&gt;"",L663&lt;&gt;0),L663,IF(E663&lt;&gt;"",IF(ISERROR(FIND("Type",F663,1)),I,T),IF(F663="","",IF(sim_data_type=yes,IFERROR(VLOOKUP(F663,F$6:G662,2,FALSE),"Text"),"Text")))))</f>
        <v/>
      </c>
      <c r="H663" s="195" t="str">
        <f t="shared" ca="1" si="95"/>
        <v/>
      </c>
      <c r="I663" s="162" t="str">
        <f t="shared" ca="1" si="98"/>
        <v/>
      </c>
      <c r="J663" s="167"/>
      <c r="K663" s="147"/>
      <c r="L663" s="148"/>
      <c r="M663" s="143"/>
      <c r="N663" s="144"/>
      <c r="O663" s="155" t="str">
        <f t="shared" ca="1" si="96"/>
        <v/>
      </c>
      <c r="P663" s="154" t="str">
        <f t="shared" ca="1" si="97"/>
        <v/>
      </c>
    </row>
    <row r="664" spans="1:16" x14ac:dyDescent="0.25">
      <c r="A664" s="141" t="str">
        <f ca="1">IFERROR(IF(OR(B662=B663,AND(B662=0,A663&lt;&gt;A662)),A663,IF(D663="","",A663+MATCH(Common,INDIRECT(ADDRESS(A663+1,5,4,1,sheet_pset)):INDIRECT(ADDRESS(COUNTIF(Pset_1,"&lt;&gt;"),5,4,1,sheet_pset)),0))),"")</f>
        <v/>
      </c>
      <c r="B664" s="141" t="str">
        <f t="shared" ca="1" si="90"/>
        <v/>
      </c>
      <c r="C664" s="152" t="str">
        <f t="shared" ca="1" si="91"/>
        <v/>
      </c>
      <c r="D664" s="153" t="str">
        <f t="shared" ca="1" si="92"/>
        <v/>
      </c>
      <c r="E664" s="149" t="str">
        <f t="shared" ca="1" si="93"/>
        <v/>
      </c>
      <c r="F664" s="142" t="str">
        <f t="shared" ca="1" si="94"/>
        <v/>
      </c>
      <c r="G664" s="196" t="str">
        <f ca="1">IF(A664="","",IF(AND(L664&lt;&gt;"",L664&lt;&gt;0),L664,IF(E664&lt;&gt;"",IF(ISERROR(FIND("Type",F664,1)),I,T),IF(F664="","",IF(sim_data_type=yes,IFERROR(VLOOKUP(F664,F$6:G663,2,FALSE),"Text"),"Text")))))</f>
        <v/>
      </c>
      <c r="H664" s="195" t="str">
        <f t="shared" ca="1" si="95"/>
        <v/>
      </c>
      <c r="I664" s="162" t="str">
        <f t="shared" ca="1" si="98"/>
        <v/>
      </c>
      <c r="J664" s="167"/>
      <c r="K664" s="147"/>
      <c r="L664" s="148"/>
      <c r="M664" s="143"/>
      <c r="N664" s="144"/>
      <c r="O664" s="155" t="str">
        <f t="shared" ca="1" si="96"/>
        <v/>
      </c>
      <c r="P664" s="154" t="str">
        <f t="shared" ca="1" si="97"/>
        <v/>
      </c>
    </row>
    <row r="665" spans="1:16" x14ac:dyDescent="0.25">
      <c r="A665" s="141" t="str">
        <f ca="1">IFERROR(IF(OR(B663=B664,AND(B663=0,A664&lt;&gt;A663)),A664,IF(D664="","",A664+MATCH(Common,INDIRECT(ADDRESS(A664+1,5,4,1,sheet_pset)):INDIRECT(ADDRESS(COUNTIF(Pset_1,"&lt;&gt;"),5,4,1,sheet_pset)),0))),"")</f>
        <v/>
      </c>
      <c r="B665" s="141" t="str">
        <f t="shared" ca="1" si="90"/>
        <v/>
      </c>
      <c r="C665" s="152" t="str">
        <f t="shared" ca="1" si="91"/>
        <v/>
      </c>
      <c r="D665" s="153" t="str">
        <f t="shared" ca="1" si="92"/>
        <v/>
      </c>
      <c r="E665" s="149" t="str">
        <f t="shared" ca="1" si="93"/>
        <v/>
      </c>
      <c r="F665" s="142" t="str">
        <f t="shared" ca="1" si="94"/>
        <v/>
      </c>
      <c r="G665" s="196" t="str">
        <f ca="1">IF(A665="","",IF(AND(L665&lt;&gt;"",L665&lt;&gt;0),L665,IF(E665&lt;&gt;"",IF(ISERROR(FIND("Type",F665,1)),I,T),IF(F665="","",IF(sim_data_type=yes,IFERROR(VLOOKUP(F665,F$6:G664,2,FALSE),"Text"),"Text")))))</f>
        <v/>
      </c>
      <c r="H665" s="195" t="str">
        <f t="shared" ca="1" si="95"/>
        <v/>
      </c>
      <c r="I665" s="162" t="str">
        <f t="shared" ca="1" si="98"/>
        <v/>
      </c>
      <c r="J665" s="167"/>
      <c r="K665" s="147"/>
      <c r="L665" s="148"/>
      <c r="M665" s="143"/>
      <c r="N665" s="144"/>
      <c r="O665" s="155" t="str">
        <f t="shared" ca="1" si="96"/>
        <v/>
      </c>
      <c r="P665" s="154" t="str">
        <f t="shared" ca="1" si="97"/>
        <v/>
      </c>
    </row>
    <row r="666" spans="1:16" x14ac:dyDescent="0.25">
      <c r="A666" s="141" t="str">
        <f ca="1">IFERROR(IF(OR(B664=B665,AND(B664=0,A665&lt;&gt;A664)),A665,IF(D665="","",A665+MATCH(Common,INDIRECT(ADDRESS(A665+1,5,4,1,sheet_pset)):INDIRECT(ADDRESS(COUNTIF(Pset_1,"&lt;&gt;"),5,4,1,sheet_pset)),0))),"")</f>
        <v/>
      </c>
      <c r="B666" s="141" t="str">
        <f t="shared" ca="1" si="90"/>
        <v/>
      </c>
      <c r="C666" s="152" t="str">
        <f t="shared" ca="1" si="91"/>
        <v/>
      </c>
      <c r="D666" s="153" t="str">
        <f t="shared" ca="1" si="92"/>
        <v/>
      </c>
      <c r="E666" s="149" t="str">
        <f t="shared" ca="1" si="93"/>
        <v/>
      </c>
      <c r="F666" s="142" t="str">
        <f t="shared" ca="1" si="94"/>
        <v/>
      </c>
      <c r="G666" s="196" t="str">
        <f ca="1">IF(A666="","",IF(AND(L666&lt;&gt;"",L666&lt;&gt;0),L666,IF(E666&lt;&gt;"",IF(ISERROR(FIND("Type",F666,1)),I,T),IF(F666="","",IF(sim_data_type=yes,IFERROR(VLOOKUP(F666,F$6:G665,2,FALSE),"Text"),"Text")))))</f>
        <v/>
      </c>
      <c r="H666" s="195" t="str">
        <f t="shared" ca="1" si="95"/>
        <v/>
      </c>
      <c r="I666" s="162" t="str">
        <f t="shared" ca="1" si="98"/>
        <v/>
      </c>
      <c r="J666" s="167"/>
      <c r="K666" s="147"/>
      <c r="L666" s="148"/>
      <c r="M666" s="143"/>
      <c r="N666" s="144"/>
      <c r="O666" s="155" t="str">
        <f t="shared" ca="1" si="96"/>
        <v/>
      </c>
      <c r="P666" s="154" t="str">
        <f t="shared" ca="1" si="97"/>
        <v/>
      </c>
    </row>
    <row r="667" spans="1:16" x14ac:dyDescent="0.25">
      <c r="A667" s="141" t="str">
        <f ca="1">IFERROR(IF(OR(B665=B666,AND(B665=0,A666&lt;&gt;A665)),A666,IF(D666="","",A666+MATCH(Common,INDIRECT(ADDRESS(A666+1,5,4,1,sheet_pset)):INDIRECT(ADDRESS(COUNTIF(Pset_1,"&lt;&gt;"),5,4,1,sheet_pset)),0))),"")</f>
        <v/>
      </c>
      <c r="B667" s="141" t="str">
        <f t="shared" ca="1" si="90"/>
        <v/>
      </c>
      <c r="C667" s="152" t="str">
        <f t="shared" ca="1" si="91"/>
        <v/>
      </c>
      <c r="D667" s="153" t="str">
        <f t="shared" ca="1" si="92"/>
        <v/>
      </c>
      <c r="E667" s="149" t="str">
        <f t="shared" ca="1" si="93"/>
        <v/>
      </c>
      <c r="F667" s="142" t="str">
        <f t="shared" ca="1" si="94"/>
        <v/>
      </c>
      <c r="G667" s="196" t="str">
        <f ca="1">IF(A667="","",IF(AND(L667&lt;&gt;"",L667&lt;&gt;0),L667,IF(E667&lt;&gt;"",IF(ISERROR(FIND("Type",F667,1)),I,T),IF(F667="","",IF(sim_data_type=yes,IFERROR(VLOOKUP(F667,F$6:G666,2,FALSE),"Text"),"Text")))))</f>
        <v/>
      </c>
      <c r="H667" s="195" t="str">
        <f t="shared" ca="1" si="95"/>
        <v/>
      </c>
      <c r="I667" s="162" t="str">
        <f t="shared" ca="1" si="98"/>
        <v/>
      </c>
      <c r="J667" s="167"/>
      <c r="K667" s="147"/>
      <c r="L667" s="148"/>
      <c r="M667" s="143"/>
      <c r="N667" s="144"/>
      <c r="O667" s="155" t="str">
        <f t="shared" ca="1" si="96"/>
        <v/>
      </c>
      <c r="P667" s="154" t="str">
        <f t="shared" ca="1" si="97"/>
        <v/>
      </c>
    </row>
    <row r="668" spans="1:16" x14ac:dyDescent="0.25">
      <c r="A668" s="141" t="str">
        <f ca="1">IFERROR(IF(OR(B666=B667,AND(B666=0,A667&lt;&gt;A666)),A667,IF(D667="","",A667+MATCH(Common,INDIRECT(ADDRESS(A667+1,5,4,1,sheet_pset)):INDIRECT(ADDRESS(COUNTIF(Pset_1,"&lt;&gt;"),5,4,1,sheet_pset)),0))),"")</f>
        <v/>
      </c>
      <c r="B668" s="141" t="str">
        <f t="shared" ca="1" si="90"/>
        <v/>
      </c>
      <c r="C668" s="152" t="str">
        <f t="shared" ca="1" si="91"/>
        <v/>
      </c>
      <c r="D668" s="153" t="str">
        <f t="shared" ca="1" si="92"/>
        <v/>
      </c>
      <c r="E668" s="149" t="str">
        <f t="shared" ca="1" si="93"/>
        <v/>
      </c>
      <c r="F668" s="142" t="str">
        <f t="shared" ca="1" si="94"/>
        <v/>
      </c>
      <c r="G668" s="196" t="str">
        <f ca="1">IF(A668="","",IF(AND(L668&lt;&gt;"",L668&lt;&gt;0),L668,IF(E668&lt;&gt;"",IF(ISERROR(FIND("Type",F668,1)),I,T),IF(F668="","",IF(sim_data_type=yes,IFERROR(VLOOKUP(F668,F$6:G667,2,FALSE),"Text"),"Text")))))</f>
        <v/>
      </c>
      <c r="H668" s="195" t="str">
        <f t="shared" ca="1" si="95"/>
        <v/>
      </c>
      <c r="I668" s="162" t="str">
        <f t="shared" ca="1" si="98"/>
        <v/>
      </c>
      <c r="J668" s="167"/>
      <c r="K668" s="147"/>
      <c r="L668" s="148"/>
      <c r="M668" s="143"/>
      <c r="N668" s="144"/>
      <c r="O668" s="155" t="str">
        <f t="shared" ca="1" si="96"/>
        <v/>
      </c>
      <c r="P668" s="154" t="str">
        <f t="shared" ca="1" si="97"/>
        <v/>
      </c>
    </row>
    <row r="669" spans="1:16" x14ac:dyDescent="0.25">
      <c r="A669" s="141" t="str">
        <f ca="1">IFERROR(IF(OR(B667=B668,AND(B667=0,A668&lt;&gt;A667)),A668,IF(D668="","",A668+MATCH(Common,INDIRECT(ADDRESS(A668+1,5,4,1,sheet_pset)):INDIRECT(ADDRESS(COUNTIF(Pset_1,"&lt;&gt;"),5,4,1,sheet_pset)),0))),"")</f>
        <v/>
      </c>
      <c r="B669" s="141" t="str">
        <f t="shared" ca="1" si="90"/>
        <v/>
      </c>
      <c r="C669" s="152" t="str">
        <f t="shared" ca="1" si="91"/>
        <v/>
      </c>
      <c r="D669" s="153" t="str">
        <f t="shared" ca="1" si="92"/>
        <v/>
      </c>
      <c r="E669" s="149" t="str">
        <f t="shared" ca="1" si="93"/>
        <v/>
      </c>
      <c r="F669" s="142" t="str">
        <f t="shared" ca="1" si="94"/>
        <v/>
      </c>
      <c r="G669" s="196" t="str">
        <f ca="1">IF(A669="","",IF(AND(L669&lt;&gt;"",L669&lt;&gt;0),L669,IF(E669&lt;&gt;"",IF(ISERROR(FIND("Type",F669,1)),I,T),IF(F669="","",IF(sim_data_type=yes,IFERROR(VLOOKUP(F669,F$6:G668,2,FALSE),"Text"),"Text")))))</f>
        <v/>
      </c>
      <c r="H669" s="195" t="str">
        <f t="shared" ca="1" si="95"/>
        <v/>
      </c>
      <c r="I669" s="162" t="str">
        <f t="shared" ca="1" si="98"/>
        <v/>
      </c>
      <c r="J669" s="167"/>
      <c r="K669" s="147"/>
      <c r="L669" s="148"/>
      <c r="M669" s="143"/>
      <c r="N669" s="144"/>
      <c r="O669" s="155" t="str">
        <f t="shared" ca="1" si="96"/>
        <v/>
      </c>
      <c r="P669" s="154" t="str">
        <f t="shared" ca="1" si="97"/>
        <v/>
      </c>
    </row>
    <row r="670" spans="1:16" x14ac:dyDescent="0.25">
      <c r="A670" s="141" t="str">
        <f ca="1">IFERROR(IF(OR(B668=B669,AND(B668=0,A669&lt;&gt;A668)),A669,IF(D669="","",A669+MATCH(Common,INDIRECT(ADDRESS(A669+1,5,4,1,sheet_pset)):INDIRECT(ADDRESS(COUNTIF(Pset_1,"&lt;&gt;"),5,4,1,sheet_pset)),0))),"")</f>
        <v/>
      </c>
      <c r="B670" s="141" t="str">
        <f t="shared" ca="1" si="90"/>
        <v/>
      </c>
      <c r="C670" s="152" t="str">
        <f t="shared" ca="1" si="91"/>
        <v/>
      </c>
      <c r="D670" s="153" t="str">
        <f t="shared" ca="1" si="92"/>
        <v/>
      </c>
      <c r="E670" s="149" t="str">
        <f t="shared" ca="1" si="93"/>
        <v/>
      </c>
      <c r="F670" s="142" t="str">
        <f t="shared" ca="1" si="94"/>
        <v/>
      </c>
      <c r="G670" s="196" t="str">
        <f ca="1">IF(A670="","",IF(AND(L670&lt;&gt;"",L670&lt;&gt;0),L670,IF(E670&lt;&gt;"",IF(ISERROR(FIND("Type",F670,1)),I,T),IF(F670="","",IF(sim_data_type=yes,IFERROR(VLOOKUP(F670,F$6:G669,2,FALSE),"Text"),"Text")))))</f>
        <v/>
      </c>
      <c r="H670" s="195" t="str">
        <f t="shared" ca="1" si="95"/>
        <v/>
      </c>
      <c r="I670" s="162" t="str">
        <f t="shared" ca="1" si="98"/>
        <v/>
      </c>
      <c r="J670" s="167"/>
      <c r="K670" s="147"/>
      <c r="L670" s="148"/>
      <c r="M670" s="143"/>
      <c r="N670" s="144"/>
      <c r="O670" s="155" t="str">
        <f t="shared" ca="1" si="96"/>
        <v/>
      </c>
      <c r="P670" s="154" t="str">
        <f t="shared" ca="1" si="97"/>
        <v/>
      </c>
    </row>
    <row r="671" spans="1:16" x14ac:dyDescent="0.25">
      <c r="A671" s="141" t="str">
        <f ca="1">IFERROR(IF(OR(B669=B670,AND(B669=0,A670&lt;&gt;A669)),A670,IF(D670="","",A670+MATCH(Common,INDIRECT(ADDRESS(A670+1,5,4,1,sheet_pset)):INDIRECT(ADDRESS(COUNTIF(Pset_1,"&lt;&gt;"),5,4,1,sheet_pset)),0))),"")</f>
        <v/>
      </c>
      <c r="B671" s="141" t="str">
        <f t="shared" ca="1" si="90"/>
        <v/>
      </c>
      <c r="C671" s="152" t="str">
        <f t="shared" ca="1" si="91"/>
        <v/>
      </c>
      <c r="D671" s="153" t="str">
        <f t="shared" ca="1" si="92"/>
        <v/>
      </c>
      <c r="E671" s="149" t="str">
        <f t="shared" ca="1" si="93"/>
        <v/>
      </c>
      <c r="F671" s="142" t="str">
        <f t="shared" ca="1" si="94"/>
        <v/>
      </c>
      <c r="G671" s="196" t="str">
        <f ca="1">IF(A671="","",IF(AND(L671&lt;&gt;"",L671&lt;&gt;0),L671,IF(E671&lt;&gt;"",IF(ISERROR(FIND("Type",F671,1)),I,T),IF(F671="","",IF(sim_data_type=yes,IFERROR(VLOOKUP(F671,F$6:G670,2,FALSE),"Text"),"Text")))))</f>
        <v/>
      </c>
      <c r="H671" s="195" t="str">
        <f t="shared" ca="1" si="95"/>
        <v/>
      </c>
      <c r="I671" s="162" t="str">
        <f t="shared" ca="1" si="98"/>
        <v/>
      </c>
      <c r="J671" s="167"/>
      <c r="K671" s="147"/>
      <c r="L671" s="148"/>
      <c r="M671" s="143"/>
      <c r="N671" s="144"/>
      <c r="O671" s="155" t="str">
        <f t="shared" ca="1" si="96"/>
        <v/>
      </c>
      <c r="P671" s="154" t="str">
        <f t="shared" ca="1" si="97"/>
        <v/>
      </c>
    </row>
    <row r="672" spans="1:16" x14ac:dyDescent="0.25">
      <c r="A672" s="141" t="str">
        <f ca="1">IFERROR(IF(OR(B670=B671,AND(B670=0,A671&lt;&gt;A670)),A671,IF(D671="","",A671+MATCH(Common,INDIRECT(ADDRESS(A671+1,5,4,1,sheet_pset)):INDIRECT(ADDRESS(COUNTIF(Pset_1,"&lt;&gt;"),5,4,1,sheet_pset)),0))),"")</f>
        <v/>
      </c>
      <c r="B672" s="141" t="str">
        <f t="shared" ca="1" si="90"/>
        <v/>
      </c>
      <c r="C672" s="152" t="str">
        <f t="shared" ca="1" si="91"/>
        <v/>
      </c>
      <c r="D672" s="153" t="str">
        <f t="shared" ca="1" si="92"/>
        <v/>
      </c>
      <c r="E672" s="149" t="str">
        <f t="shared" ca="1" si="93"/>
        <v/>
      </c>
      <c r="F672" s="142" t="str">
        <f t="shared" ca="1" si="94"/>
        <v/>
      </c>
      <c r="G672" s="196" t="str">
        <f ca="1">IF(A672="","",IF(AND(L672&lt;&gt;"",L672&lt;&gt;0),L672,IF(E672&lt;&gt;"",IF(ISERROR(FIND("Type",F672,1)),I,T),IF(F672="","",IF(sim_data_type=yes,IFERROR(VLOOKUP(F672,F$6:G671,2,FALSE),"Text"),"Text")))))</f>
        <v/>
      </c>
      <c r="H672" s="195" t="str">
        <f t="shared" ca="1" si="95"/>
        <v/>
      </c>
      <c r="I672" s="162" t="str">
        <f t="shared" ca="1" si="98"/>
        <v/>
      </c>
      <c r="J672" s="167"/>
      <c r="K672" s="147"/>
      <c r="L672" s="148"/>
      <c r="M672" s="143"/>
      <c r="N672" s="144"/>
      <c r="O672" s="155" t="str">
        <f t="shared" ca="1" si="96"/>
        <v/>
      </c>
      <c r="P672" s="154" t="str">
        <f t="shared" ca="1" si="97"/>
        <v/>
      </c>
    </row>
    <row r="673" spans="1:16" x14ac:dyDescent="0.25">
      <c r="A673" s="141" t="str">
        <f ca="1">IFERROR(IF(OR(B671=B672,AND(B671=0,A672&lt;&gt;A671)),A672,IF(D672="","",A672+MATCH(Common,INDIRECT(ADDRESS(A672+1,5,4,1,sheet_pset)):INDIRECT(ADDRESS(COUNTIF(Pset_1,"&lt;&gt;"),5,4,1,sheet_pset)),0))),"")</f>
        <v/>
      </c>
      <c r="B673" s="141" t="str">
        <f t="shared" ca="1" si="90"/>
        <v/>
      </c>
      <c r="C673" s="152" t="str">
        <f t="shared" ca="1" si="91"/>
        <v/>
      </c>
      <c r="D673" s="153" t="str">
        <f t="shared" ca="1" si="92"/>
        <v/>
      </c>
      <c r="E673" s="149" t="str">
        <f t="shared" ca="1" si="93"/>
        <v/>
      </c>
      <c r="F673" s="142" t="str">
        <f t="shared" ca="1" si="94"/>
        <v/>
      </c>
      <c r="G673" s="196" t="str">
        <f ca="1">IF(A673="","",IF(AND(L673&lt;&gt;"",L673&lt;&gt;0),L673,IF(E673&lt;&gt;"",IF(ISERROR(FIND("Type",F673,1)),I,T),IF(F673="","",IF(sim_data_type=yes,IFERROR(VLOOKUP(F673,F$6:G672,2,FALSE),"Text"),"Text")))))</f>
        <v/>
      </c>
      <c r="H673" s="195" t="str">
        <f t="shared" ca="1" si="95"/>
        <v/>
      </c>
      <c r="I673" s="162" t="str">
        <f t="shared" ca="1" si="98"/>
        <v/>
      </c>
      <c r="J673" s="167"/>
      <c r="K673" s="147"/>
      <c r="L673" s="148"/>
      <c r="M673" s="143"/>
      <c r="N673" s="144"/>
      <c r="O673" s="155" t="str">
        <f t="shared" ca="1" si="96"/>
        <v/>
      </c>
      <c r="P673" s="154" t="str">
        <f t="shared" ca="1" si="97"/>
        <v/>
      </c>
    </row>
    <row r="674" spans="1:16" x14ac:dyDescent="0.25">
      <c r="A674" s="141" t="str">
        <f ca="1">IFERROR(IF(OR(B672=B673,AND(B672=0,A673&lt;&gt;A672)),A673,IF(D673="","",A673+MATCH(Common,INDIRECT(ADDRESS(A673+1,5,4,1,sheet_pset)):INDIRECT(ADDRESS(COUNTIF(Pset_1,"&lt;&gt;"),5,4,1,sheet_pset)),0))),"")</f>
        <v/>
      </c>
      <c r="B674" s="141" t="str">
        <f t="shared" ca="1" si="90"/>
        <v/>
      </c>
      <c r="C674" s="152" t="str">
        <f t="shared" ca="1" si="91"/>
        <v/>
      </c>
      <c r="D674" s="153" t="str">
        <f t="shared" ca="1" si="92"/>
        <v/>
      </c>
      <c r="E674" s="149" t="str">
        <f t="shared" ca="1" si="93"/>
        <v/>
      </c>
      <c r="F674" s="142" t="str">
        <f t="shared" ca="1" si="94"/>
        <v/>
      </c>
      <c r="G674" s="196" t="str">
        <f ca="1">IF(A674="","",IF(AND(L674&lt;&gt;"",L674&lt;&gt;0),L674,IF(E674&lt;&gt;"",IF(ISERROR(FIND("Type",F674,1)),I,T),IF(F674="","",IF(sim_data_type=yes,IFERROR(VLOOKUP(F674,F$6:G673,2,FALSE),"Text"),"Text")))))</f>
        <v/>
      </c>
      <c r="H674" s="195" t="str">
        <f t="shared" ca="1" si="95"/>
        <v/>
      </c>
      <c r="I674" s="162" t="str">
        <f t="shared" ca="1" si="98"/>
        <v/>
      </c>
      <c r="J674" s="167"/>
      <c r="K674" s="147"/>
      <c r="L674" s="148"/>
      <c r="M674" s="143"/>
      <c r="N674" s="144"/>
      <c r="O674" s="155" t="str">
        <f t="shared" ca="1" si="96"/>
        <v/>
      </c>
      <c r="P674" s="154" t="str">
        <f t="shared" ca="1" si="97"/>
        <v/>
      </c>
    </row>
    <row r="675" spans="1:16" x14ac:dyDescent="0.25">
      <c r="A675" s="141" t="str">
        <f ca="1">IFERROR(IF(OR(B673=B674,AND(B673=0,A674&lt;&gt;A673)),A674,IF(D674="","",A674+MATCH(Common,INDIRECT(ADDRESS(A674+1,5,4,1,sheet_pset)):INDIRECT(ADDRESS(COUNTIF(Pset_1,"&lt;&gt;"),5,4,1,sheet_pset)),0))),"")</f>
        <v/>
      </c>
      <c r="B675" s="141" t="str">
        <f t="shared" ca="1" si="90"/>
        <v/>
      </c>
      <c r="C675" s="152" t="str">
        <f t="shared" ca="1" si="91"/>
        <v/>
      </c>
      <c r="D675" s="153" t="str">
        <f t="shared" ca="1" si="92"/>
        <v/>
      </c>
      <c r="E675" s="149" t="str">
        <f t="shared" ca="1" si="93"/>
        <v/>
      </c>
      <c r="F675" s="142" t="str">
        <f t="shared" ca="1" si="94"/>
        <v/>
      </c>
      <c r="G675" s="196" t="str">
        <f ca="1">IF(A675="","",IF(AND(L675&lt;&gt;"",L675&lt;&gt;0),L675,IF(E675&lt;&gt;"",IF(ISERROR(FIND("Type",F675,1)),I,T),IF(F675="","",IF(sim_data_type=yes,IFERROR(VLOOKUP(F675,F$6:G674,2,FALSE),"Text"),"Text")))))</f>
        <v/>
      </c>
      <c r="H675" s="195" t="str">
        <f t="shared" ca="1" si="95"/>
        <v/>
      </c>
      <c r="I675" s="162" t="str">
        <f t="shared" ca="1" si="98"/>
        <v/>
      </c>
      <c r="J675" s="167"/>
      <c r="K675" s="147"/>
      <c r="L675" s="148"/>
      <c r="M675" s="143"/>
      <c r="N675" s="144"/>
      <c r="O675" s="155" t="str">
        <f t="shared" ca="1" si="96"/>
        <v/>
      </c>
      <c r="P675" s="154" t="str">
        <f t="shared" ca="1" si="97"/>
        <v/>
      </c>
    </row>
    <row r="676" spans="1:16" x14ac:dyDescent="0.25">
      <c r="A676" s="141" t="str">
        <f ca="1">IFERROR(IF(OR(B674=B675,AND(B674=0,A675&lt;&gt;A674)),A675,IF(D675="","",A675+MATCH(Common,INDIRECT(ADDRESS(A675+1,5,4,1,sheet_pset)):INDIRECT(ADDRESS(COUNTIF(Pset_1,"&lt;&gt;"),5,4,1,sheet_pset)),0))),"")</f>
        <v/>
      </c>
      <c r="B676" s="141" t="str">
        <f t="shared" ca="1" si="90"/>
        <v/>
      </c>
      <c r="C676" s="152" t="str">
        <f t="shared" ca="1" si="91"/>
        <v/>
      </c>
      <c r="D676" s="153" t="str">
        <f t="shared" ca="1" si="92"/>
        <v/>
      </c>
      <c r="E676" s="149" t="str">
        <f t="shared" ca="1" si="93"/>
        <v/>
      </c>
      <c r="F676" s="142" t="str">
        <f t="shared" ca="1" si="94"/>
        <v/>
      </c>
      <c r="G676" s="196" t="str">
        <f ca="1">IF(A676="","",IF(AND(L676&lt;&gt;"",L676&lt;&gt;0),L676,IF(E676&lt;&gt;"",IF(ISERROR(FIND("Type",F676,1)),I,T),IF(F676="","",IF(sim_data_type=yes,IFERROR(VLOOKUP(F676,F$6:G675,2,FALSE),"Text"),"Text")))))</f>
        <v/>
      </c>
      <c r="H676" s="195" t="str">
        <f t="shared" ca="1" si="95"/>
        <v/>
      </c>
      <c r="I676" s="162" t="str">
        <f t="shared" ca="1" si="98"/>
        <v/>
      </c>
      <c r="J676" s="167"/>
      <c r="K676" s="147"/>
      <c r="L676" s="148"/>
      <c r="M676" s="143"/>
      <c r="N676" s="144"/>
      <c r="O676" s="155" t="str">
        <f t="shared" ca="1" si="96"/>
        <v/>
      </c>
      <c r="P676" s="154" t="str">
        <f t="shared" ca="1" si="97"/>
        <v/>
      </c>
    </row>
    <row r="677" spans="1:16" x14ac:dyDescent="0.25">
      <c r="A677" s="141" t="str">
        <f ca="1">IFERROR(IF(OR(B675=B676,AND(B675=0,A676&lt;&gt;A675)),A676,IF(D676="","",A676+MATCH(Common,INDIRECT(ADDRESS(A676+1,5,4,1,sheet_pset)):INDIRECT(ADDRESS(COUNTIF(Pset_1,"&lt;&gt;"),5,4,1,sheet_pset)),0))),"")</f>
        <v/>
      </c>
      <c r="B677" s="141" t="str">
        <f t="shared" ca="1" si="90"/>
        <v/>
      </c>
      <c r="C677" s="152" t="str">
        <f t="shared" ca="1" si="91"/>
        <v/>
      </c>
      <c r="D677" s="153" t="str">
        <f t="shared" ca="1" si="92"/>
        <v/>
      </c>
      <c r="E677" s="149" t="str">
        <f t="shared" ca="1" si="93"/>
        <v/>
      </c>
      <c r="F677" s="142" t="str">
        <f t="shared" ca="1" si="94"/>
        <v/>
      </c>
      <c r="G677" s="196" t="str">
        <f ca="1">IF(A677="","",IF(AND(L677&lt;&gt;"",L677&lt;&gt;0),L677,IF(E677&lt;&gt;"",IF(ISERROR(FIND("Type",F677,1)),I,T),IF(F677="","",IF(sim_data_type=yes,IFERROR(VLOOKUP(F677,F$6:G676,2,FALSE),"Text"),"Text")))))</f>
        <v/>
      </c>
      <c r="H677" s="195" t="str">
        <f t="shared" ca="1" si="95"/>
        <v/>
      </c>
      <c r="I677" s="162" t="str">
        <f t="shared" ca="1" si="98"/>
        <v/>
      </c>
      <c r="J677" s="167"/>
      <c r="K677" s="147"/>
      <c r="L677" s="148"/>
      <c r="M677" s="143"/>
      <c r="N677" s="144"/>
      <c r="O677" s="155" t="str">
        <f t="shared" ca="1" si="96"/>
        <v/>
      </c>
      <c r="P677" s="154" t="str">
        <f t="shared" ca="1" si="97"/>
        <v/>
      </c>
    </row>
    <row r="678" spans="1:16" x14ac:dyDescent="0.25">
      <c r="A678" s="141" t="str">
        <f ca="1">IFERROR(IF(OR(B676=B677,AND(B676=0,A677&lt;&gt;A676)),A677,IF(D677="","",A677+MATCH(Common,INDIRECT(ADDRESS(A677+1,5,4,1,sheet_pset)):INDIRECT(ADDRESS(COUNTIF(Pset_1,"&lt;&gt;"),5,4,1,sheet_pset)),0))),"")</f>
        <v/>
      </c>
      <c r="B678" s="141" t="str">
        <f t="shared" ca="1" si="90"/>
        <v/>
      </c>
      <c r="C678" s="152" t="str">
        <f t="shared" ca="1" si="91"/>
        <v/>
      </c>
      <c r="D678" s="153" t="str">
        <f t="shared" ca="1" si="92"/>
        <v/>
      </c>
      <c r="E678" s="149" t="str">
        <f t="shared" ca="1" si="93"/>
        <v/>
      </c>
      <c r="F678" s="142" t="str">
        <f t="shared" ca="1" si="94"/>
        <v/>
      </c>
      <c r="G678" s="196" t="str">
        <f ca="1">IF(A678="","",IF(AND(L678&lt;&gt;"",L678&lt;&gt;0),L678,IF(E678&lt;&gt;"",IF(ISERROR(FIND("Type",F678,1)),I,T),IF(F678="","",IF(sim_data_type=yes,IFERROR(VLOOKUP(F678,F$6:G677,2,FALSE),"Text"),"Text")))))</f>
        <v/>
      </c>
      <c r="H678" s="195" t="str">
        <f t="shared" ca="1" si="95"/>
        <v/>
      </c>
      <c r="I678" s="162" t="str">
        <f t="shared" ca="1" si="98"/>
        <v/>
      </c>
      <c r="J678" s="167"/>
      <c r="K678" s="147"/>
      <c r="L678" s="148"/>
      <c r="M678" s="143"/>
      <c r="N678" s="144"/>
      <c r="O678" s="155" t="str">
        <f t="shared" ca="1" si="96"/>
        <v/>
      </c>
      <c r="P678" s="154" t="str">
        <f t="shared" ca="1" si="97"/>
        <v/>
      </c>
    </row>
    <row r="679" spans="1:16" x14ac:dyDescent="0.25">
      <c r="A679" s="141" t="str">
        <f ca="1">IFERROR(IF(OR(B677=B678,AND(B677=0,A678&lt;&gt;A677)),A678,IF(D678="","",A678+MATCH(Common,INDIRECT(ADDRESS(A678+1,5,4,1,sheet_pset)):INDIRECT(ADDRESS(COUNTIF(Pset_1,"&lt;&gt;"),5,4,1,sheet_pset)),0))),"")</f>
        <v/>
      </c>
      <c r="B679" s="141" t="str">
        <f t="shared" ca="1" si="90"/>
        <v/>
      </c>
      <c r="C679" s="152" t="str">
        <f t="shared" ca="1" si="91"/>
        <v/>
      </c>
      <c r="D679" s="153" t="str">
        <f t="shared" ca="1" si="92"/>
        <v/>
      </c>
      <c r="E679" s="149" t="str">
        <f t="shared" ca="1" si="93"/>
        <v/>
      </c>
      <c r="F679" s="142" t="str">
        <f t="shared" ca="1" si="94"/>
        <v/>
      </c>
      <c r="G679" s="196" t="str">
        <f ca="1">IF(A679="","",IF(AND(L679&lt;&gt;"",L679&lt;&gt;0),L679,IF(E679&lt;&gt;"",IF(ISERROR(FIND("Type",F679,1)),I,T),IF(F679="","",IF(sim_data_type=yes,IFERROR(VLOOKUP(F679,F$6:G678,2,FALSE),"Text"),"Text")))))</f>
        <v/>
      </c>
      <c r="H679" s="195" t="str">
        <f t="shared" ca="1" si="95"/>
        <v/>
      </c>
      <c r="I679" s="162" t="str">
        <f t="shared" ca="1" si="98"/>
        <v/>
      </c>
      <c r="J679" s="167"/>
      <c r="K679" s="147"/>
      <c r="L679" s="148"/>
      <c r="M679" s="143"/>
      <c r="N679" s="144"/>
      <c r="O679" s="155" t="str">
        <f t="shared" ca="1" si="96"/>
        <v/>
      </c>
      <c r="P679" s="154" t="str">
        <f t="shared" ca="1" si="97"/>
        <v/>
      </c>
    </row>
    <row r="680" spans="1:16" x14ac:dyDescent="0.25">
      <c r="A680" s="141" t="str">
        <f ca="1">IFERROR(IF(OR(B678=B679,AND(B678=0,A679&lt;&gt;A678)),A679,IF(D679="","",A679+MATCH(Common,INDIRECT(ADDRESS(A679+1,5,4,1,sheet_pset)):INDIRECT(ADDRESS(COUNTIF(Pset_1,"&lt;&gt;"),5,4,1,sheet_pset)),0))),"")</f>
        <v/>
      </c>
      <c r="B680" s="141" t="str">
        <f t="shared" ca="1" si="90"/>
        <v/>
      </c>
      <c r="C680" s="152" t="str">
        <f t="shared" ca="1" si="91"/>
        <v/>
      </c>
      <c r="D680" s="153" t="str">
        <f t="shared" ca="1" si="92"/>
        <v/>
      </c>
      <c r="E680" s="149" t="str">
        <f t="shared" ca="1" si="93"/>
        <v/>
      </c>
      <c r="F680" s="142" t="str">
        <f t="shared" ca="1" si="94"/>
        <v/>
      </c>
      <c r="G680" s="196" t="str">
        <f ca="1">IF(A680="","",IF(AND(L680&lt;&gt;"",L680&lt;&gt;0),L680,IF(E680&lt;&gt;"",IF(ISERROR(FIND("Type",F680,1)),I,T),IF(F680="","",IF(sim_data_type=yes,IFERROR(VLOOKUP(F680,F$6:G679,2,FALSE),"Text"),"Text")))))</f>
        <v/>
      </c>
      <c r="H680" s="195" t="str">
        <f t="shared" ca="1" si="95"/>
        <v/>
      </c>
      <c r="I680" s="162" t="str">
        <f t="shared" ca="1" si="98"/>
        <v/>
      </c>
      <c r="J680" s="167"/>
      <c r="K680" s="147"/>
      <c r="L680" s="148"/>
      <c r="M680" s="143"/>
      <c r="N680" s="144"/>
      <c r="O680" s="155" t="str">
        <f t="shared" ca="1" si="96"/>
        <v/>
      </c>
      <c r="P680" s="154" t="str">
        <f t="shared" ca="1" si="97"/>
        <v/>
      </c>
    </row>
    <row r="681" spans="1:16" x14ac:dyDescent="0.25">
      <c r="A681" s="141" t="str">
        <f ca="1">IFERROR(IF(OR(B679=B680,AND(B679=0,A680&lt;&gt;A679)),A680,IF(D680="","",A680+MATCH(Common,INDIRECT(ADDRESS(A680+1,5,4,1,sheet_pset)):INDIRECT(ADDRESS(COUNTIF(Pset_1,"&lt;&gt;"),5,4,1,sheet_pset)),0))),"")</f>
        <v/>
      </c>
      <c r="B681" s="141" t="str">
        <f t="shared" ca="1" si="90"/>
        <v/>
      </c>
      <c r="C681" s="152" t="str">
        <f t="shared" ca="1" si="91"/>
        <v/>
      </c>
      <c r="D681" s="153" t="str">
        <f t="shared" ca="1" si="92"/>
        <v/>
      </c>
      <c r="E681" s="149" t="str">
        <f t="shared" ca="1" si="93"/>
        <v/>
      </c>
      <c r="F681" s="142" t="str">
        <f t="shared" ca="1" si="94"/>
        <v/>
      </c>
      <c r="G681" s="196" t="str">
        <f ca="1">IF(A681="","",IF(AND(L681&lt;&gt;"",L681&lt;&gt;0),L681,IF(E681&lt;&gt;"",IF(ISERROR(FIND("Type",F681,1)),I,T),IF(F681="","",IF(sim_data_type=yes,IFERROR(VLOOKUP(F681,F$6:G680,2,FALSE),"Text"),"Text")))))</f>
        <v/>
      </c>
      <c r="H681" s="195" t="str">
        <f t="shared" ca="1" si="95"/>
        <v/>
      </c>
      <c r="I681" s="162" t="str">
        <f t="shared" ca="1" si="98"/>
        <v/>
      </c>
      <c r="J681" s="167"/>
      <c r="K681" s="147"/>
      <c r="L681" s="148"/>
      <c r="M681" s="143"/>
      <c r="N681" s="144"/>
      <c r="O681" s="155" t="str">
        <f t="shared" ca="1" si="96"/>
        <v/>
      </c>
      <c r="P681" s="154" t="str">
        <f t="shared" ca="1" si="97"/>
        <v/>
      </c>
    </row>
    <row r="682" spans="1:16" x14ac:dyDescent="0.25">
      <c r="A682" s="141" t="str">
        <f ca="1">IFERROR(IF(OR(B680=B681,AND(B680=0,A681&lt;&gt;A680)),A681,IF(D681="","",A681+MATCH(Common,INDIRECT(ADDRESS(A681+1,5,4,1,sheet_pset)):INDIRECT(ADDRESS(COUNTIF(Pset_1,"&lt;&gt;"),5,4,1,sheet_pset)),0))),"")</f>
        <v/>
      </c>
      <c r="B682" s="141" t="str">
        <f t="shared" ca="1" si="90"/>
        <v/>
      </c>
      <c r="C682" s="152" t="str">
        <f t="shared" ca="1" si="91"/>
        <v/>
      </c>
      <c r="D682" s="153" t="str">
        <f t="shared" ca="1" si="92"/>
        <v/>
      </c>
      <c r="E682" s="149" t="str">
        <f t="shared" ca="1" si="93"/>
        <v/>
      </c>
      <c r="F682" s="142" t="str">
        <f t="shared" ca="1" si="94"/>
        <v/>
      </c>
      <c r="G682" s="196" t="str">
        <f ca="1">IF(A682="","",IF(AND(L682&lt;&gt;"",L682&lt;&gt;0),L682,IF(E682&lt;&gt;"",IF(ISERROR(FIND("Type",F682,1)),I,T),IF(F682="","",IF(sim_data_type=yes,IFERROR(VLOOKUP(F682,F$6:G681,2,FALSE),"Text"),"Text")))))</f>
        <v/>
      </c>
      <c r="H682" s="195" t="str">
        <f t="shared" ca="1" si="95"/>
        <v/>
      </c>
      <c r="I682" s="162" t="str">
        <f t="shared" ca="1" si="98"/>
        <v/>
      </c>
      <c r="J682" s="167"/>
      <c r="K682" s="147"/>
      <c r="L682" s="148"/>
      <c r="M682" s="143"/>
      <c r="N682" s="144"/>
      <c r="O682" s="155" t="str">
        <f t="shared" ca="1" si="96"/>
        <v/>
      </c>
      <c r="P682" s="154" t="str">
        <f t="shared" ca="1" si="97"/>
        <v/>
      </c>
    </row>
    <row r="683" spans="1:16" x14ac:dyDescent="0.25">
      <c r="A683" s="141" t="str">
        <f ca="1">IFERROR(IF(OR(B681=B682,AND(B681=0,A682&lt;&gt;A681)),A682,IF(D682="","",A682+MATCH(Common,INDIRECT(ADDRESS(A682+1,5,4,1,sheet_pset)):INDIRECT(ADDRESS(COUNTIF(Pset_1,"&lt;&gt;"),5,4,1,sheet_pset)),0))),"")</f>
        <v/>
      </c>
      <c r="B683" s="141" t="str">
        <f t="shared" ca="1" si="90"/>
        <v/>
      </c>
      <c r="C683" s="152" t="str">
        <f t="shared" ca="1" si="91"/>
        <v/>
      </c>
      <c r="D683" s="153" t="str">
        <f t="shared" ca="1" si="92"/>
        <v/>
      </c>
      <c r="E683" s="149" t="str">
        <f t="shared" ca="1" si="93"/>
        <v/>
      </c>
      <c r="F683" s="142" t="str">
        <f t="shared" ca="1" si="94"/>
        <v/>
      </c>
      <c r="G683" s="196" t="str">
        <f ca="1">IF(A683="","",IF(AND(L683&lt;&gt;"",L683&lt;&gt;0),L683,IF(E683&lt;&gt;"",IF(ISERROR(FIND("Type",F683,1)),I,T),IF(F683="","",IF(sim_data_type=yes,IFERROR(VLOOKUP(F683,F$6:G682,2,FALSE),"Text"),"Text")))))</f>
        <v/>
      </c>
      <c r="H683" s="195" t="str">
        <f t="shared" ca="1" si="95"/>
        <v/>
      </c>
      <c r="I683" s="162" t="str">
        <f t="shared" ca="1" si="98"/>
        <v/>
      </c>
      <c r="J683" s="167"/>
      <c r="K683" s="147"/>
      <c r="L683" s="148"/>
      <c r="M683" s="143"/>
      <c r="N683" s="144"/>
      <c r="O683" s="155" t="str">
        <f t="shared" ca="1" si="96"/>
        <v/>
      </c>
      <c r="P683" s="154" t="str">
        <f t="shared" ca="1" si="97"/>
        <v/>
      </c>
    </row>
    <row r="684" spans="1:16" x14ac:dyDescent="0.25">
      <c r="A684" s="141" t="str">
        <f ca="1">IFERROR(IF(OR(B682=B683,AND(B682=0,A683&lt;&gt;A682)),A683,IF(D683="","",A683+MATCH(Common,INDIRECT(ADDRESS(A683+1,5,4,1,sheet_pset)):INDIRECT(ADDRESS(COUNTIF(Pset_1,"&lt;&gt;"),5,4,1,sheet_pset)),0))),"")</f>
        <v/>
      </c>
      <c r="B684" s="141" t="str">
        <f t="shared" ca="1" si="90"/>
        <v/>
      </c>
      <c r="C684" s="152" t="str">
        <f t="shared" ca="1" si="91"/>
        <v/>
      </c>
      <c r="D684" s="153" t="str">
        <f t="shared" ca="1" si="92"/>
        <v/>
      </c>
      <c r="E684" s="149" t="str">
        <f t="shared" ca="1" si="93"/>
        <v/>
      </c>
      <c r="F684" s="142" t="str">
        <f t="shared" ca="1" si="94"/>
        <v/>
      </c>
      <c r="G684" s="196" t="str">
        <f ca="1">IF(A684="","",IF(AND(L684&lt;&gt;"",L684&lt;&gt;0),L684,IF(E684&lt;&gt;"",IF(ISERROR(FIND("Type",F684,1)),I,T),IF(F684="","",IF(sim_data_type=yes,IFERROR(VLOOKUP(F684,F$6:G683,2,FALSE),"Text"),"Text")))))</f>
        <v/>
      </c>
      <c r="H684" s="195" t="str">
        <f t="shared" ca="1" si="95"/>
        <v/>
      </c>
      <c r="I684" s="162" t="str">
        <f t="shared" ca="1" si="98"/>
        <v/>
      </c>
      <c r="J684" s="167"/>
      <c r="K684" s="147"/>
      <c r="L684" s="148"/>
      <c r="M684" s="143"/>
      <c r="N684" s="144"/>
      <c r="O684" s="155" t="str">
        <f t="shared" ca="1" si="96"/>
        <v/>
      </c>
      <c r="P684" s="154" t="str">
        <f t="shared" ca="1" si="97"/>
        <v/>
      </c>
    </row>
    <row r="685" spans="1:16" x14ac:dyDescent="0.25">
      <c r="A685" s="141" t="str">
        <f ca="1">IFERROR(IF(OR(B683=B684,AND(B683=0,A684&lt;&gt;A683)),A684,IF(D684="","",A684+MATCH(Common,INDIRECT(ADDRESS(A684+1,5,4,1,sheet_pset)):INDIRECT(ADDRESS(COUNTIF(Pset_1,"&lt;&gt;"),5,4,1,sheet_pset)),0))),"")</f>
        <v/>
      </c>
      <c r="B685" s="141" t="str">
        <f t="shared" ca="1" si="90"/>
        <v/>
      </c>
      <c r="C685" s="152" t="str">
        <f t="shared" ca="1" si="91"/>
        <v/>
      </c>
      <c r="D685" s="153" t="str">
        <f t="shared" ca="1" si="92"/>
        <v/>
      </c>
      <c r="E685" s="149" t="str">
        <f t="shared" ca="1" si="93"/>
        <v/>
      </c>
      <c r="F685" s="142" t="str">
        <f t="shared" ca="1" si="94"/>
        <v/>
      </c>
      <c r="G685" s="196" t="str">
        <f ca="1">IF(A685="","",IF(AND(L685&lt;&gt;"",L685&lt;&gt;0),L685,IF(E685&lt;&gt;"",IF(ISERROR(FIND("Type",F685,1)),I,T),IF(F685="","",IF(sim_data_type=yes,IFERROR(VLOOKUP(F685,F$6:G684,2,FALSE),"Text"),"Text")))))</f>
        <v/>
      </c>
      <c r="H685" s="195" t="str">
        <f t="shared" ca="1" si="95"/>
        <v/>
      </c>
      <c r="I685" s="162" t="str">
        <f t="shared" ca="1" si="98"/>
        <v/>
      </c>
      <c r="J685" s="167"/>
      <c r="K685" s="147"/>
      <c r="L685" s="148"/>
      <c r="M685" s="143"/>
      <c r="N685" s="144"/>
      <c r="O685" s="155" t="str">
        <f t="shared" ca="1" si="96"/>
        <v/>
      </c>
      <c r="P685" s="154" t="str">
        <f t="shared" ca="1" si="97"/>
        <v/>
      </c>
    </row>
    <row r="686" spans="1:16" x14ac:dyDescent="0.25">
      <c r="A686" s="141" t="str">
        <f ca="1">IFERROR(IF(OR(B684=B685,AND(B684=0,A685&lt;&gt;A684)),A685,IF(D685="","",A685+MATCH(Common,INDIRECT(ADDRESS(A685+1,5,4,1,sheet_pset)):INDIRECT(ADDRESS(COUNTIF(Pset_1,"&lt;&gt;"),5,4,1,sheet_pset)),0))),"")</f>
        <v/>
      </c>
      <c r="B686" s="141" t="str">
        <f t="shared" ca="1" si="90"/>
        <v/>
      </c>
      <c r="C686" s="152" t="str">
        <f t="shared" ca="1" si="91"/>
        <v/>
      </c>
      <c r="D686" s="153" t="str">
        <f t="shared" ca="1" si="92"/>
        <v/>
      </c>
      <c r="E686" s="149" t="str">
        <f t="shared" ca="1" si="93"/>
        <v/>
      </c>
      <c r="F686" s="142" t="str">
        <f t="shared" ca="1" si="94"/>
        <v/>
      </c>
      <c r="G686" s="196" t="str">
        <f ca="1">IF(A686="","",IF(AND(L686&lt;&gt;"",L686&lt;&gt;0),L686,IF(E686&lt;&gt;"",IF(ISERROR(FIND("Type",F686,1)),I,T),IF(F686="","",IF(sim_data_type=yes,IFERROR(VLOOKUP(F686,F$6:G685,2,FALSE),"Text"),"Text")))))</f>
        <v/>
      </c>
      <c r="H686" s="195" t="str">
        <f t="shared" ca="1" si="95"/>
        <v/>
      </c>
      <c r="I686" s="162" t="str">
        <f t="shared" ca="1" si="98"/>
        <v/>
      </c>
      <c r="J686" s="167"/>
      <c r="K686" s="147"/>
      <c r="L686" s="148"/>
      <c r="M686" s="143"/>
      <c r="N686" s="144"/>
      <c r="O686" s="155" t="str">
        <f t="shared" ca="1" si="96"/>
        <v/>
      </c>
      <c r="P686" s="154" t="str">
        <f t="shared" ca="1" si="97"/>
        <v/>
      </c>
    </row>
    <row r="687" spans="1:16" x14ac:dyDescent="0.25">
      <c r="A687" s="141" t="str">
        <f ca="1">IFERROR(IF(OR(B685=B686,AND(B685=0,A686&lt;&gt;A685)),A686,IF(D686="","",A686+MATCH(Common,INDIRECT(ADDRESS(A686+1,5,4,1,sheet_pset)):INDIRECT(ADDRESS(COUNTIF(Pset_1,"&lt;&gt;"),5,4,1,sheet_pset)),0))),"")</f>
        <v/>
      </c>
      <c r="B687" s="141" t="str">
        <f t="shared" ca="1" si="90"/>
        <v/>
      </c>
      <c r="C687" s="152" t="str">
        <f t="shared" ca="1" si="91"/>
        <v/>
      </c>
      <c r="D687" s="153" t="str">
        <f t="shared" ca="1" si="92"/>
        <v/>
      </c>
      <c r="E687" s="149" t="str">
        <f t="shared" ca="1" si="93"/>
        <v/>
      </c>
      <c r="F687" s="142" t="str">
        <f t="shared" ca="1" si="94"/>
        <v/>
      </c>
      <c r="G687" s="196" t="str">
        <f ca="1">IF(A687="","",IF(AND(L687&lt;&gt;"",L687&lt;&gt;0),L687,IF(E687&lt;&gt;"",IF(ISERROR(FIND("Type",F687,1)),I,T),IF(F687="","",IF(sim_data_type=yes,IFERROR(VLOOKUP(F687,F$6:G686,2,FALSE),"Text"),"Text")))))</f>
        <v/>
      </c>
      <c r="H687" s="195" t="str">
        <f t="shared" ca="1" si="95"/>
        <v/>
      </c>
      <c r="I687" s="162" t="str">
        <f t="shared" ca="1" si="98"/>
        <v/>
      </c>
      <c r="J687" s="167"/>
      <c r="K687" s="147"/>
      <c r="L687" s="148"/>
      <c r="M687" s="143"/>
      <c r="N687" s="144"/>
      <c r="O687" s="155" t="str">
        <f t="shared" ca="1" si="96"/>
        <v/>
      </c>
      <c r="P687" s="154" t="str">
        <f t="shared" ca="1" si="97"/>
        <v/>
      </c>
    </row>
    <row r="688" spans="1:16" x14ac:dyDescent="0.25">
      <c r="A688" s="141" t="str">
        <f ca="1">IFERROR(IF(OR(B686=B687,AND(B686=0,A687&lt;&gt;A686)),A687,IF(D687="","",A687+MATCH(Common,INDIRECT(ADDRESS(A687+1,5,4,1,sheet_pset)):INDIRECT(ADDRESS(COUNTIF(Pset_1,"&lt;&gt;"),5,4,1,sheet_pset)),0))),"")</f>
        <v/>
      </c>
      <c r="B688" s="141" t="str">
        <f t="shared" ca="1" si="90"/>
        <v/>
      </c>
      <c r="C688" s="152" t="str">
        <f t="shared" ca="1" si="91"/>
        <v/>
      </c>
      <c r="D688" s="153" t="str">
        <f t="shared" ca="1" si="92"/>
        <v/>
      </c>
      <c r="E688" s="149" t="str">
        <f t="shared" ca="1" si="93"/>
        <v/>
      </c>
      <c r="F688" s="142" t="str">
        <f t="shared" ca="1" si="94"/>
        <v/>
      </c>
      <c r="G688" s="196" t="str">
        <f ca="1">IF(A688="","",IF(AND(L688&lt;&gt;"",L688&lt;&gt;0),L688,IF(E688&lt;&gt;"",IF(ISERROR(FIND("Type",F688,1)),I,T),IF(F688="","",IF(sim_data_type=yes,IFERROR(VLOOKUP(F688,F$6:G687,2,FALSE),"Text"),"Text")))))</f>
        <v/>
      </c>
      <c r="H688" s="195" t="str">
        <f t="shared" ca="1" si="95"/>
        <v/>
      </c>
      <c r="I688" s="162" t="str">
        <f t="shared" ca="1" si="98"/>
        <v/>
      </c>
      <c r="J688" s="167"/>
      <c r="K688" s="147"/>
      <c r="L688" s="148"/>
      <c r="M688" s="143"/>
      <c r="N688" s="144"/>
      <c r="O688" s="155" t="str">
        <f t="shared" ca="1" si="96"/>
        <v/>
      </c>
      <c r="P688" s="154" t="str">
        <f t="shared" ca="1" si="97"/>
        <v/>
      </c>
    </row>
    <row r="689" spans="1:16" x14ac:dyDescent="0.25">
      <c r="A689" s="141" t="str">
        <f ca="1">IFERROR(IF(OR(B687=B688,AND(B687=0,A688&lt;&gt;A687)),A688,IF(D688="","",A688+MATCH(Common,INDIRECT(ADDRESS(A688+1,5,4,1,sheet_pset)):INDIRECT(ADDRESS(COUNTIF(Pset_1,"&lt;&gt;"),5,4,1,sheet_pset)),0))),"")</f>
        <v/>
      </c>
      <c r="B689" s="141" t="str">
        <f t="shared" ca="1" si="90"/>
        <v/>
      </c>
      <c r="C689" s="152" t="str">
        <f t="shared" ca="1" si="91"/>
        <v/>
      </c>
      <c r="D689" s="153" t="str">
        <f t="shared" ca="1" si="92"/>
        <v/>
      </c>
      <c r="E689" s="149" t="str">
        <f t="shared" ca="1" si="93"/>
        <v/>
      </c>
      <c r="F689" s="142" t="str">
        <f t="shared" ca="1" si="94"/>
        <v/>
      </c>
      <c r="G689" s="196" t="str">
        <f ca="1">IF(A689="","",IF(AND(L689&lt;&gt;"",L689&lt;&gt;0),L689,IF(E689&lt;&gt;"",IF(ISERROR(FIND("Type",F689,1)),I,T),IF(F689="","",IF(sim_data_type=yes,IFERROR(VLOOKUP(F689,F$6:G688,2,FALSE),"Text"),"Text")))))</f>
        <v/>
      </c>
      <c r="H689" s="195" t="str">
        <f t="shared" ca="1" si="95"/>
        <v/>
      </c>
      <c r="I689" s="162" t="str">
        <f t="shared" ca="1" si="98"/>
        <v/>
      </c>
      <c r="J689" s="167"/>
      <c r="K689" s="147"/>
      <c r="L689" s="148"/>
      <c r="M689" s="143"/>
      <c r="N689" s="144"/>
      <c r="O689" s="155" t="str">
        <f t="shared" ca="1" si="96"/>
        <v/>
      </c>
      <c r="P689" s="154" t="str">
        <f t="shared" ca="1" si="97"/>
        <v/>
      </c>
    </row>
    <row r="690" spans="1:16" x14ac:dyDescent="0.25">
      <c r="A690" s="141" t="str">
        <f ca="1">IFERROR(IF(OR(B688=B689,AND(B688=0,A689&lt;&gt;A688)),A689,IF(D689="","",A689+MATCH(Common,INDIRECT(ADDRESS(A689+1,5,4,1,sheet_pset)):INDIRECT(ADDRESS(COUNTIF(Pset_1,"&lt;&gt;"),5,4,1,sheet_pset)),0))),"")</f>
        <v/>
      </c>
      <c r="B690" s="141" t="str">
        <f t="shared" ca="1" si="90"/>
        <v/>
      </c>
      <c r="C690" s="152" t="str">
        <f t="shared" ca="1" si="91"/>
        <v/>
      </c>
      <c r="D690" s="153" t="str">
        <f t="shared" ca="1" si="92"/>
        <v/>
      </c>
      <c r="E690" s="149" t="str">
        <f t="shared" ca="1" si="93"/>
        <v/>
      </c>
      <c r="F690" s="142" t="str">
        <f t="shared" ca="1" si="94"/>
        <v/>
      </c>
      <c r="G690" s="196" t="str">
        <f ca="1">IF(A690="","",IF(AND(L690&lt;&gt;"",L690&lt;&gt;0),L690,IF(E690&lt;&gt;"",IF(ISERROR(FIND("Type",F690,1)),I,T),IF(F690="","",IF(sim_data_type=yes,IFERROR(VLOOKUP(F690,F$6:G689,2,FALSE),"Text"),"Text")))))</f>
        <v/>
      </c>
      <c r="H690" s="195" t="str">
        <f t="shared" ca="1" si="95"/>
        <v/>
      </c>
      <c r="I690" s="162" t="str">
        <f t="shared" ca="1" si="98"/>
        <v/>
      </c>
      <c r="J690" s="167"/>
      <c r="K690" s="147"/>
      <c r="L690" s="148"/>
      <c r="M690" s="143"/>
      <c r="N690" s="144"/>
      <c r="O690" s="155" t="str">
        <f t="shared" ca="1" si="96"/>
        <v/>
      </c>
      <c r="P690" s="154" t="str">
        <f t="shared" ca="1" si="97"/>
        <v/>
      </c>
    </row>
    <row r="691" spans="1:16" x14ac:dyDescent="0.25">
      <c r="A691" s="141" t="str">
        <f ca="1">IFERROR(IF(OR(B689=B690,AND(B689=0,A690&lt;&gt;A689)),A690,IF(D690="","",A690+MATCH(Common,INDIRECT(ADDRESS(A690+1,5,4,1,sheet_pset)):INDIRECT(ADDRESS(COUNTIF(Pset_1,"&lt;&gt;"),5,4,1,sheet_pset)),0))),"")</f>
        <v/>
      </c>
      <c r="B691" s="141" t="str">
        <f t="shared" ca="1" si="90"/>
        <v/>
      </c>
      <c r="C691" s="152" t="str">
        <f t="shared" ca="1" si="91"/>
        <v/>
      </c>
      <c r="D691" s="153" t="str">
        <f t="shared" ca="1" si="92"/>
        <v/>
      </c>
      <c r="E691" s="149" t="str">
        <f t="shared" ca="1" si="93"/>
        <v/>
      </c>
      <c r="F691" s="142" t="str">
        <f t="shared" ca="1" si="94"/>
        <v/>
      </c>
      <c r="G691" s="196" t="str">
        <f ca="1">IF(A691="","",IF(AND(L691&lt;&gt;"",L691&lt;&gt;0),L691,IF(E691&lt;&gt;"",IF(ISERROR(FIND("Type",F691,1)),I,T),IF(F691="","",IF(sim_data_type=yes,IFERROR(VLOOKUP(F691,F$6:G690,2,FALSE),"Text"),"Text")))))</f>
        <v/>
      </c>
      <c r="H691" s="195" t="str">
        <f t="shared" ca="1" si="95"/>
        <v/>
      </c>
      <c r="I691" s="162" t="str">
        <f t="shared" ca="1" si="98"/>
        <v/>
      </c>
      <c r="J691" s="167"/>
      <c r="K691" s="147"/>
      <c r="L691" s="148"/>
      <c r="M691" s="143"/>
      <c r="N691" s="144"/>
      <c r="O691" s="155" t="str">
        <f t="shared" ca="1" si="96"/>
        <v/>
      </c>
      <c r="P691" s="154" t="str">
        <f t="shared" ca="1" si="97"/>
        <v/>
      </c>
    </row>
    <row r="692" spans="1:16" x14ac:dyDescent="0.25">
      <c r="A692" s="141" t="str">
        <f ca="1">IFERROR(IF(OR(B690=B691,AND(B690=0,A691&lt;&gt;A690)),A691,IF(D691="","",A691+MATCH(Common,INDIRECT(ADDRESS(A691+1,5,4,1,sheet_pset)):INDIRECT(ADDRESS(COUNTIF(Pset_1,"&lt;&gt;"),5,4,1,sheet_pset)),0))),"")</f>
        <v/>
      </c>
      <c r="B692" s="141" t="str">
        <f t="shared" ca="1" si="90"/>
        <v/>
      </c>
      <c r="C692" s="152" t="str">
        <f t="shared" ca="1" si="91"/>
        <v/>
      </c>
      <c r="D692" s="153" t="str">
        <f t="shared" ca="1" si="92"/>
        <v/>
      </c>
      <c r="E692" s="149" t="str">
        <f t="shared" ca="1" si="93"/>
        <v/>
      </c>
      <c r="F692" s="142" t="str">
        <f t="shared" ca="1" si="94"/>
        <v/>
      </c>
      <c r="G692" s="196" t="str">
        <f ca="1">IF(A692="","",IF(AND(L692&lt;&gt;"",L692&lt;&gt;0),L692,IF(E692&lt;&gt;"",IF(ISERROR(FIND("Type",F692,1)),I,T),IF(F692="","",IF(sim_data_type=yes,IFERROR(VLOOKUP(F692,F$6:G691,2,FALSE),"Text"),"Text")))))</f>
        <v/>
      </c>
      <c r="H692" s="195" t="str">
        <f t="shared" ca="1" si="95"/>
        <v/>
      </c>
      <c r="I692" s="162" t="str">
        <f t="shared" ca="1" si="98"/>
        <v/>
      </c>
      <c r="J692" s="167"/>
      <c r="K692" s="147"/>
      <c r="L692" s="148"/>
      <c r="M692" s="143"/>
      <c r="N692" s="144"/>
      <c r="O692" s="155" t="str">
        <f t="shared" ca="1" si="96"/>
        <v/>
      </c>
      <c r="P692" s="154" t="str">
        <f t="shared" ca="1" si="97"/>
        <v/>
      </c>
    </row>
    <row r="693" spans="1:16" x14ac:dyDescent="0.25">
      <c r="A693" s="141" t="str">
        <f ca="1">IFERROR(IF(OR(B691=B692,AND(B691=0,A692&lt;&gt;A691)),A692,IF(D692="","",A692+MATCH(Common,INDIRECT(ADDRESS(A692+1,5,4,1,sheet_pset)):INDIRECT(ADDRESS(COUNTIF(Pset_1,"&lt;&gt;"),5,4,1,sheet_pset)),0))),"")</f>
        <v/>
      </c>
      <c r="B693" s="141" t="str">
        <f t="shared" ca="1" si="90"/>
        <v/>
      </c>
      <c r="C693" s="152" t="str">
        <f t="shared" ca="1" si="91"/>
        <v/>
      </c>
      <c r="D693" s="153" t="str">
        <f t="shared" ca="1" si="92"/>
        <v/>
      </c>
      <c r="E693" s="149" t="str">
        <f t="shared" ca="1" si="93"/>
        <v/>
      </c>
      <c r="F693" s="142" t="str">
        <f t="shared" ca="1" si="94"/>
        <v/>
      </c>
      <c r="G693" s="196" t="str">
        <f ca="1">IF(A693="","",IF(AND(L693&lt;&gt;"",L693&lt;&gt;0),L693,IF(E693&lt;&gt;"",IF(ISERROR(FIND("Type",F693,1)),I,T),IF(F693="","",IF(sim_data_type=yes,IFERROR(VLOOKUP(F693,F$6:G692,2,FALSE),"Text"),"Text")))))</f>
        <v/>
      </c>
      <c r="H693" s="195" t="str">
        <f t="shared" ca="1" si="95"/>
        <v/>
      </c>
      <c r="I693" s="162" t="str">
        <f t="shared" ca="1" si="98"/>
        <v/>
      </c>
      <c r="J693" s="167"/>
      <c r="K693" s="147"/>
      <c r="L693" s="148"/>
      <c r="M693" s="143"/>
      <c r="N693" s="144"/>
      <c r="O693" s="155" t="str">
        <f t="shared" ca="1" si="96"/>
        <v/>
      </c>
      <c r="P693" s="154" t="str">
        <f t="shared" ca="1" si="97"/>
        <v/>
      </c>
    </row>
    <row r="694" spans="1:16" x14ac:dyDescent="0.25">
      <c r="A694" s="141" t="str">
        <f ca="1">IFERROR(IF(OR(B692=B693,AND(B692=0,A693&lt;&gt;A692)),A693,IF(D693="","",A693+MATCH(Common,INDIRECT(ADDRESS(A693+1,5,4,1,sheet_pset)):INDIRECT(ADDRESS(COUNTIF(Pset_1,"&lt;&gt;"),5,4,1,sheet_pset)),0))),"")</f>
        <v/>
      </c>
      <c r="B694" s="141" t="str">
        <f t="shared" ca="1" si="90"/>
        <v/>
      </c>
      <c r="C694" s="152" t="str">
        <f t="shared" ca="1" si="91"/>
        <v/>
      </c>
      <c r="D694" s="153" t="str">
        <f t="shared" ca="1" si="92"/>
        <v/>
      </c>
      <c r="E694" s="149" t="str">
        <f t="shared" ca="1" si="93"/>
        <v/>
      </c>
      <c r="F694" s="142" t="str">
        <f t="shared" ca="1" si="94"/>
        <v/>
      </c>
      <c r="G694" s="196" t="str">
        <f ca="1">IF(A694="","",IF(AND(L694&lt;&gt;"",L694&lt;&gt;0),L694,IF(E694&lt;&gt;"",IF(ISERROR(FIND("Type",F694,1)),I,T),IF(F694="","",IF(sim_data_type=yes,IFERROR(VLOOKUP(F694,F$6:G693,2,FALSE),"Text"),"Text")))))</f>
        <v/>
      </c>
      <c r="H694" s="195" t="str">
        <f t="shared" ca="1" si="95"/>
        <v/>
      </c>
      <c r="I694" s="162" t="str">
        <f t="shared" ca="1" si="98"/>
        <v/>
      </c>
      <c r="J694" s="167"/>
      <c r="K694" s="147"/>
      <c r="L694" s="148"/>
      <c r="M694" s="143"/>
      <c r="N694" s="144"/>
      <c r="O694" s="155" t="str">
        <f t="shared" ca="1" si="96"/>
        <v/>
      </c>
      <c r="P694" s="154" t="str">
        <f t="shared" ca="1" si="97"/>
        <v/>
      </c>
    </row>
    <row r="695" spans="1:16" x14ac:dyDescent="0.25">
      <c r="A695" s="141" t="str">
        <f ca="1">IFERROR(IF(OR(B693=B694,AND(B693=0,A694&lt;&gt;A693)),A694,IF(D694="","",A694+MATCH(Common,INDIRECT(ADDRESS(A694+1,5,4,1,sheet_pset)):INDIRECT(ADDRESS(COUNTIF(Pset_1,"&lt;&gt;"),5,4,1,sheet_pset)),0))),"")</f>
        <v/>
      </c>
      <c r="B695" s="141" t="str">
        <f t="shared" ca="1" si="90"/>
        <v/>
      </c>
      <c r="C695" s="152" t="str">
        <f t="shared" ca="1" si="91"/>
        <v/>
      </c>
      <c r="D695" s="153" t="str">
        <f t="shared" ca="1" si="92"/>
        <v/>
      </c>
      <c r="E695" s="149" t="str">
        <f t="shared" ca="1" si="93"/>
        <v/>
      </c>
      <c r="F695" s="142" t="str">
        <f t="shared" ca="1" si="94"/>
        <v/>
      </c>
      <c r="G695" s="196" t="str">
        <f ca="1">IF(A695="","",IF(AND(L695&lt;&gt;"",L695&lt;&gt;0),L695,IF(E695&lt;&gt;"",IF(ISERROR(FIND("Type",F695,1)),I,T),IF(F695="","",IF(sim_data_type=yes,IFERROR(VLOOKUP(F695,F$6:G694,2,FALSE),"Text"),"Text")))))</f>
        <v/>
      </c>
      <c r="H695" s="195" t="str">
        <f t="shared" ca="1" si="95"/>
        <v/>
      </c>
      <c r="I695" s="162" t="str">
        <f t="shared" ca="1" si="98"/>
        <v/>
      </c>
      <c r="J695" s="167"/>
      <c r="K695" s="147"/>
      <c r="L695" s="148"/>
      <c r="M695" s="143"/>
      <c r="N695" s="144"/>
      <c r="O695" s="155" t="str">
        <f t="shared" ca="1" si="96"/>
        <v/>
      </c>
      <c r="P695" s="154" t="str">
        <f t="shared" ca="1" si="97"/>
        <v/>
      </c>
    </row>
    <row r="696" spans="1:16" x14ac:dyDescent="0.25">
      <c r="A696" s="141" t="str">
        <f ca="1">IFERROR(IF(OR(B694=B695,AND(B694=0,A695&lt;&gt;A694)),A695,IF(D695="","",A695+MATCH(Common,INDIRECT(ADDRESS(A695+1,5,4,1,sheet_pset)):INDIRECT(ADDRESS(COUNTIF(Pset_1,"&lt;&gt;"),5,4,1,sheet_pset)),0))),"")</f>
        <v/>
      </c>
      <c r="B696" s="141" t="str">
        <f t="shared" ca="1" si="90"/>
        <v/>
      </c>
      <c r="C696" s="152" t="str">
        <f t="shared" ca="1" si="91"/>
        <v/>
      </c>
      <c r="D696" s="153" t="str">
        <f t="shared" ca="1" si="92"/>
        <v/>
      </c>
      <c r="E696" s="149" t="str">
        <f t="shared" ca="1" si="93"/>
        <v/>
      </c>
      <c r="F696" s="142" t="str">
        <f t="shared" ca="1" si="94"/>
        <v/>
      </c>
      <c r="G696" s="196" t="str">
        <f ca="1">IF(A696="","",IF(AND(L696&lt;&gt;"",L696&lt;&gt;0),L696,IF(E696&lt;&gt;"",IF(ISERROR(FIND("Type",F696,1)),I,T),IF(F696="","",IF(sim_data_type=yes,IFERROR(VLOOKUP(F696,F$6:G695,2,FALSE),"Text"),"Text")))))</f>
        <v/>
      </c>
      <c r="H696" s="195" t="str">
        <f t="shared" ca="1" si="95"/>
        <v/>
      </c>
      <c r="I696" s="162" t="str">
        <f t="shared" ca="1" si="98"/>
        <v/>
      </c>
      <c r="J696" s="167"/>
      <c r="K696" s="147"/>
      <c r="L696" s="148"/>
      <c r="M696" s="143"/>
      <c r="N696" s="144"/>
      <c r="O696" s="155" t="str">
        <f t="shared" ca="1" si="96"/>
        <v/>
      </c>
      <c r="P696" s="154" t="str">
        <f t="shared" ca="1" si="97"/>
        <v/>
      </c>
    </row>
    <row r="697" spans="1:16" x14ac:dyDescent="0.25">
      <c r="A697" s="141" t="str">
        <f ca="1">IFERROR(IF(OR(B695=B696,AND(B695=0,A696&lt;&gt;A695)),A696,IF(D696="","",A696+MATCH(Common,INDIRECT(ADDRESS(A696+1,5,4,1,sheet_pset)):INDIRECT(ADDRESS(COUNTIF(Pset_1,"&lt;&gt;"),5,4,1,sheet_pset)),0))),"")</f>
        <v/>
      </c>
      <c r="B697" s="141" t="str">
        <f t="shared" ca="1" si="90"/>
        <v/>
      </c>
      <c r="C697" s="152" t="str">
        <f t="shared" ca="1" si="91"/>
        <v/>
      </c>
      <c r="D697" s="153" t="str">
        <f t="shared" ca="1" si="92"/>
        <v/>
      </c>
      <c r="E697" s="149" t="str">
        <f t="shared" ca="1" si="93"/>
        <v/>
      </c>
      <c r="F697" s="142" t="str">
        <f t="shared" ca="1" si="94"/>
        <v/>
      </c>
      <c r="G697" s="196" t="str">
        <f ca="1">IF(A697="","",IF(AND(L697&lt;&gt;"",L697&lt;&gt;0),L697,IF(E697&lt;&gt;"",IF(ISERROR(FIND("Type",F697,1)),I,T),IF(F697="","",IF(sim_data_type=yes,IFERROR(VLOOKUP(F697,F$6:G696,2,FALSE),"Text"),"Text")))))</f>
        <v/>
      </c>
      <c r="H697" s="195" t="str">
        <f t="shared" ca="1" si="95"/>
        <v/>
      </c>
      <c r="I697" s="162" t="str">
        <f t="shared" ca="1" si="98"/>
        <v/>
      </c>
      <c r="J697" s="167"/>
      <c r="K697" s="147"/>
      <c r="L697" s="148"/>
      <c r="M697" s="143"/>
      <c r="N697" s="144"/>
      <c r="O697" s="155" t="str">
        <f t="shared" ca="1" si="96"/>
        <v/>
      </c>
      <c r="P697" s="154" t="str">
        <f t="shared" ca="1" si="97"/>
        <v/>
      </c>
    </row>
    <row r="698" spans="1:16" x14ac:dyDescent="0.25">
      <c r="A698" s="141" t="str">
        <f ca="1">IFERROR(IF(OR(B696=B697,AND(B696=0,A697&lt;&gt;A696)),A697,IF(D697="","",A697+MATCH(Common,INDIRECT(ADDRESS(A697+1,5,4,1,sheet_pset)):INDIRECT(ADDRESS(COUNTIF(Pset_1,"&lt;&gt;"),5,4,1,sheet_pset)),0))),"")</f>
        <v/>
      </c>
      <c r="B698" s="141" t="str">
        <f t="shared" ca="1" si="90"/>
        <v/>
      </c>
      <c r="C698" s="152" t="str">
        <f t="shared" ca="1" si="91"/>
        <v/>
      </c>
      <c r="D698" s="153" t="str">
        <f t="shared" ca="1" si="92"/>
        <v/>
      </c>
      <c r="E698" s="149" t="str">
        <f t="shared" ca="1" si="93"/>
        <v/>
      </c>
      <c r="F698" s="142" t="str">
        <f t="shared" ca="1" si="94"/>
        <v/>
      </c>
      <c r="G698" s="196" t="str">
        <f ca="1">IF(A698="","",IF(AND(L698&lt;&gt;"",L698&lt;&gt;0),L698,IF(E698&lt;&gt;"",IF(ISERROR(FIND("Type",F698,1)),I,T),IF(F698="","",IF(sim_data_type=yes,IFERROR(VLOOKUP(F698,F$6:G697,2,FALSE),"Text"),"Text")))))</f>
        <v/>
      </c>
      <c r="H698" s="195" t="str">
        <f t="shared" ca="1" si="95"/>
        <v/>
      </c>
      <c r="I698" s="162" t="str">
        <f t="shared" ca="1" si="98"/>
        <v/>
      </c>
      <c r="J698" s="167"/>
      <c r="K698" s="147"/>
      <c r="L698" s="148"/>
      <c r="M698" s="143"/>
      <c r="N698" s="144"/>
      <c r="O698" s="155" t="str">
        <f t="shared" ca="1" si="96"/>
        <v/>
      </c>
      <c r="P698" s="154" t="str">
        <f t="shared" ca="1" si="97"/>
        <v/>
      </c>
    </row>
    <row r="699" spans="1:16" x14ac:dyDescent="0.25">
      <c r="A699" s="141" t="str">
        <f ca="1">IFERROR(IF(OR(B697=B698,AND(B697=0,A698&lt;&gt;A697)),A698,IF(D698="","",A698+MATCH(Common,INDIRECT(ADDRESS(A698+1,5,4,1,sheet_pset)):INDIRECT(ADDRESS(COUNTIF(Pset_1,"&lt;&gt;"),5,4,1,sheet_pset)),0))),"")</f>
        <v/>
      </c>
      <c r="B699" s="141" t="str">
        <f t="shared" ca="1" si="90"/>
        <v/>
      </c>
      <c r="C699" s="152" t="str">
        <f t="shared" ca="1" si="91"/>
        <v/>
      </c>
      <c r="D699" s="153" t="str">
        <f t="shared" ca="1" si="92"/>
        <v/>
      </c>
      <c r="E699" s="149" t="str">
        <f t="shared" ca="1" si="93"/>
        <v/>
      </c>
      <c r="F699" s="142" t="str">
        <f t="shared" ca="1" si="94"/>
        <v/>
      </c>
      <c r="G699" s="196" t="str">
        <f ca="1">IF(A699="","",IF(AND(L699&lt;&gt;"",L699&lt;&gt;0),L699,IF(E699&lt;&gt;"",IF(ISERROR(FIND("Type",F699,1)),I,T),IF(F699="","",IF(sim_data_type=yes,IFERROR(VLOOKUP(F699,F$6:G698,2,FALSE),"Text"),"Text")))))</f>
        <v/>
      </c>
      <c r="H699" s="195" t="str">
        <f t="shared" ca="1" si="95"/>
        <v/>
      </c>
      <c r="I699" s="162" t="str">
        <f t="shared" ca="1" si="98"/>
        <v/>
      </c>
      <c r="J699" s="167"/>
      <c r="K699" s="147"/>
      <c r="L699" s="148"/>
      <c r="M699" s="143"/>
      <c r="N699" s="144"/>
      <c r="O699" s="155" t="str">
        <f t="shared" ca="1" si="96"/>
        <v/>
      </c>
      <c r="P699" s="154" t="str">
        <f t="shared" ca="1" si="97"/>
        <v/>
      </c>
    </row>
    <row r="700" spans="1:16" x14ac:dyDescent="0.25">
      <c r="A700" s="141" t="str">
        <f ca="1">IFERROR(IF(OR(B698=B699,AND(B698=0,A699&lt;&gt;A698)),A699,IF(D699="","",A699+MATCH(Common,INDIRECT(ADDRESS(A699+1,5,4,1,sheet_pset)):INDIRECT(ADDRESS(COUNTIF(Pset_1,"&lt;&gt;"),5,4,1,sheet_pset)),0))),"")</f>
        <v/>
      </c>
      <c r="B700" s="141" t="str">
        <f t="shared" ca="1" si="90"/>
        <v/>
      </c>
      <c r="C700" s="152" t="str">
        <f t="shared" ca="1" si="91"/>
        <v/>
      </c>
      <c r="D700" s="153" t="str">
        <f t="shared" ca="1" si="92"/>
        <v/>
      </c>
      <c r="E700" s="149" t="str">
        <f t="shared" ca="1" si="93"/>
        <v/>
      </c>
      <c r="F700" s="142" t="str">
        <f t="shared" ca="1" si="94"/>
        <v/>
      </c>
      <c r="G700" s="196" t="str">
        <f ca="1">IF(A700="","",IF(AND(L700&lt;&gt;"",L700&lt;&gt;0),L700,IF(E700&lt;&gt;"",IF(ISERROR(FIND("Type",F700,1)),I,T),IF(F700="","",IF(sim_data_type=yes,IFERROR(VLOOKUP(F700,F$6:G699,2,FALSE),"Text"),"Text")))))</f>
        <v/>
      </c>
      <c r="H700" s="195" t="str">
        <f t="shared" ca="1" si="95"/>
        <v/>
      </c>
      <c r="I700" s="162" t="str">
        <f t="shared" ca="1" si="98"/>
        <v/>
      </c>
      <c r="J700" s="167"/>
      <c r="K700" s="147"/>
      <c r="L700" s="148"/>
      <c r="M700" s="143"/>
      <c r="N700" s="144"/>
      <c r="O700" s="155" t="str">
        <f t="shared" ca="1" si="96"/>
        <v/>
      </c>
      <c r="P700" s="154" t="str">
        <f t="shared" ca="1" si="97"/>
        <v/>
      </c>
    </row>
    <row r="701" spans="1:16" x14ac:dyDescent="0.25">
      <c r="A701" s="141" t="str">
        <f ca="1">IFERROR(IF(OR(B699=B700,AND(B699=0,A700&lt;&gt;A699)),A700,IF(D700="","",A700+MATCH(Common,INDIRECT(ADDRESS(A700+1,5,4,1,sheet_pset)):INDIRECT(ADDRESS(COUNTIF(Pset_1,"&lt;&gt;"),5,4,1,sheet_pset)),0))),"")</f>
        <v/>
      </c>
      <c r="B701" s="141" t="str">
        <f t="shared" ca="1" si="90"/>
        <v/>
      </c>
      <c r="C701" s="152" t="str">
        <f t="shared" ca="1" si="91"/>
        <v/>
      </c>
      <c r="D701" s="153" t="str">
        <f t="shared" ca="1" si="92"/>
        <v/>
      </c>
      <c r="E701" s="149" t="str">
        <f t="shared" ca="1" si="93"/>
        <v/>
      </c>
      <c r="F701" s="142" t="str">
        <f t="shared" ca="1" si="94"/>
        <v/>
      </c>
      <c r="G701" s="196" t="str">
        <f ca="1">IF(A701="","",IF(AND(L701&lt;&gt;"",L701&lt;&gt;0),L701,IF(E701&lt;&gt;"",IF(ISERROR(FIND("Type",F701,1)),I,T),IF(F701="","",IF(sim_data_type=yes,IFERROR(VLOOKUP(F701,F$6:G700,2,FALSE),"Text"),"Text")))))</f>
        <v/>
      </c>
      <c r="H701" s="195" t="str">
        <f t="shared" ca="1" si="95"/>
        <v/>
      </c>
      <c r="I701" s="162" t="str">
        <f t="shared" ca="1" si="98"/>
        <v/>
      </c>
      <c r="J701" s="167"/>
      <c r="K701" s="147"/>
      <c r="L701" s="148"/>
      <c r="M701" s="143"/>
      <c r="N701" s="144"/>
      <c r="O701" s="155" t="str">
        <f t="shared" ca="1" si="96"/>
        <v/>
      </c>
      <c r="P701" s="154" t="str">
        <f t="shared" ca="1" si="97"/>
        <v/>
      </c>
    </row>
    <row r="702" spans="1:16" x14ac:dyDescent="0.25">
      <c r="A702" s="141" t="str">
        <f ca="1">IFERROR(IF(OR(B700=B701,AND(B700=0,A701&lt;&gt;A700)),A701,IF(D701="","",A701+MATCH(Common,INDIRECT(ADDRESS(A701+1,5,4,1,sheet_pset)):INDIRECT(ADDRESS(COUNTIF(Pset_1,"&lt;&gt;"),5,4,1,sheet_pset)),0))),"")</f>
        <v/>
      </c>
      <c r="B702" s="141" t="str">
        <f t="shared" ca="1" si="90"/>
        <v/>
      </c>
      <c r="C702" s="152" t="str">
        <f t="shared" ca="1" si="91"/>
        <v/>
      </c>
      <c r="D702" s="153" t="str">
        <f t="shared" ca="1" si="92"/>
        <v/>
      </c>
      <c r="E702" s="149" t="str">
        <f t="shared" ca="1" si="93"/>
        <v/>
      </c>
      <c r="F702" s="142" t="str">
        <f t="shared" ca="1" si="94"/>
        <v/>
      </c>
      <c r="G702" s="196" t="str">
        <f ca="1">IF(A702="","",IF(AND(L702&lt;&gt;"",L702&lt;&gt;0),L702,IF(E702&lt;&gt;"",IF(ISERROR(FIND("Type",F702,1)),I,T),IF(F702="","",IF(sim_data_type=yes,IFERROR(VLOOKUP(F702,F$6:G701,2,FALSE),"Text"),"Text")))))</f>
        <v/>
      </c>
      <c r="H702" s="195" t="str">
        <f t="shared" ca="1" si="95"/>
        <v/>
      </c>
      <c r="I702" s="162" t="str">
        <f t="shared" ca="1" si="98"/>
        <v/>
      </c>
      <c r="J702" s="167"/>
      <c r="K702" s="147"/>
      <c r="L702" s="148"/>
      <c r="M702" s="143"/>
      <c r="N702" s="144"/>
      <c r="O702" s="155" t="str">
        <f t="shared" ca="1" si="96"/>
        <v/>
      </c>
      <c r="P702" s="154" t="str">
        <f t="shared" ca="1" si="97"/>
        <v/>
      </c>
    </row>
    <row r="703" spans="1:16" x14ac:dyDescent="0.25">
      <c r="A703" s="141" t="str">
        <f ca="1">IFERROR(IF(OR(B701=B702,AND(B701=0,A702&lt;&gt;A701)),A702,IF(D702="","",A702+MATCH(Common,INDIRECT(ADDRESS(A702+1,5,4,1,sheet_pset)):INDIRECT(ADDRESS(COUNTIF(Pset_1,"&lt;&gt;"),5,4,1,sheet_pset)),0))),"")</f>
        <v/>
      </c>
      <c r="B703" s="141" t="str">
        <f t="shared" ca="1" si="90"/>
        <v/>
      </c>
      <c r="C703" s="152" t="str">
        <f t="shared" ca="1" si="91"/>
        <v/>
      </c>
      <c r="D703" s="153" t="str">
        <f t="shared" ca="1" si="92"/>
        <v/>
      </c>
      <c r="E703" s="149" t="str">
        <f t="shared" ca="1" si="93"/>
        <v/>
      </c>
      <c r="F703" s="142" t="str">
        <f t="shared" ca="1" si="94"/>
        <v/>
      </c>
      <c r="G703" s="196" t="str">
        <f ca="1">IF(A703="","",IF(AND(L703&lt;&gt;"",L703&lt;&gt;0),L703,IF(E703&lt;&gt;"",IF(ISERROR(FIND("Type",F703,1)),I,T),IF(F703="","",IF(sim_data_type=yes,IFERROR(VLOOKUP(F703,F$6:G702,2,FALSE),"Text"),"Text")))))</f>
        <v/>
      </c>
      <c r="H703" s="195" t="str">
        <f t="shared" ca="1" si="95"/>
        <v/>
      </c>
      <c r="I703" s="162" t="str">
        <f t="shared" ca="1" si="98"/>
        <v/>
      </c>
      <c r="J703" s="167"/>
      <c r="K703" s="147"/>
      <c r="L703" s="148"/>
      <c r="M703" s="143"/>
      <c r="N703" s="144"/>
      <c r="O703" s="155" t="str">
        <f t="shared" ca="1" si="96"/>
        <v/>
      </c>
      <c r="P703" s="154" t="str">
        <f t="shared" ca="1" si="97"/>
        <v/>
      </c>
    </row>
    <row r="704" spans="1:16" x14ac:dyDescent="0.25">
      <c r="A704" s="141" t="str">
        <f ca="1">IFERROR(IF(OR(B702=B703,AND(B702=0,A703&lt;&gt;A702)),A703,IF(D703="","",A703+MATCH(Common,INDIRECT(ADDRESS(A703+1,5,4,1,sheet_pset)):INDIRECT(ADDRESS(COUNTIF(Pset_1,"&lt;&gt;"),5,4,1,sheet_pset)),0))),"")</f>
        <v/>
      </c>
      <c r="B704" s="141" t="str">
        <f t="shared" ca="1" si="90"/>
        <v/>
      </c>
      <c r="C704" s="152" t="str">
        <f t="shared" ca="1" si="91"/>
        <v/>
      </c>
      <c r="D704" s="153" t="str">
        <f t="shared" ca="1" si="92"/>
        <v/>
      </c>
      <c r="E704" s="149" t="str">
        <f t="shared" ca="1" si="93"/>
        <v/>
      </c>
      <c r="F704" s="142" t="str">
        <f t="shared" ca="1" si="94"/>
        <v/>
      </c>
      <c r="G704" s="196" t="str">
        <f ca="1">IF(A704="","",IF(AND(L704&lt;&gt;"",L704&lt;&gt;0),L704,IF(E704&lt;&gt;"",IF(ISERROR(FIND("Type",F704,1)),I,T),IF(F704="","",IF(sim_data_type=yes,IFERROR(VLOOKUP(F704,F$6:G703,2,FALSE),"Text"),"Text")))))</f>
        <v/>
      </c>
      <c r="H704" s="195" t="str">
        <f t="shared" ca="1" si="95"/>
        <v/>
      </c>
      <c r="I704" s="162" t="str">
        <f t="shared" ca="1" si="98"/>
        <v/>
      </c>
      <c r="J704" s="167"/>
      <c r="K704" s="147"/>
      <c r="L704" s="148"/>
      <c r="M704" s="143"/>
      <c r="N704" s="144"/>
      <c r="O704" s="155" t="str">
        <f t="shared" ca="1" si="96"/>
        <v/>
      </c>
      <c r="P704" s="154" t="str">
        <f t="shared" ca="1" si="97"/>
        <v/>
      </c>
    </row>
    <row r="705" spans="1:16" x14ac:dyDescent="0.25">
      <c r="A705" s="141" t="str">
        <f ca="1">IFERROR(IF(OR(B703=B704,AND(B703=0,A704&lt;&gt;A703)),A704,IF(D704="","",A704+MATCH(Common,INDIRECT(ADDRESS(A704+1,5,4,1,sheet_pset)):INDIRECT(ADDRESS(COUNTIF(Pset_1,"&lt;&gt;"),5,4,1,sheet_pset)),0))),"")</f>
        <v/>
      </c>
      <c r="B705" s="141" t="str">
        <f t="shared" ca="1" si="90"/>
        <v/>
      </c>
      <c r="C705" s="152" t="str">
        <f t="shared" ca="1" si="91"/>
        <v/>
      </c>
      <c r="D705" s="153" t="str">
        <f t="shared" ca="1" si="92"/>
        <v/>
      </c>
      <c r="E705" s="149" t="str">
        <f t="shared" ca="1" si="93"/>
        <v/>
      </c>
      <c r="F705" s="142" t="str">
        <f t="shared" ca="1" si="94"/>
        <v/>
      </c>
      <c r="G705" s="196" t="str">
        <f ca="1">IF(A705="","",IF(AND(L705&lt;&gt;"",L705&lt;&gt;0),L705,IF(E705&lt;&gt;"",IF(ISERROR(FIND("Type",F705,1)),I,T),IF(F705="","",IF(sim_data_type=yes,IFERROR(VLOOKUP(F705,F$6:G704,2,FALSE),"Text"),"Text")))))</f>
        <v/>
      </c>
      <c r="H705" s="195" t="str">
        <f t="shared" ca="1" si="95"/>
        <v/>
      </c>
      <c r="I705" s="162" t="str">
        <f t="shared" ca="1" si="98"/>
        <v/>
      </c>
      <c r="J705" s="167"/>
      <c r="K705" s="147"/>
      <c r="L705" s="148"/>
      <c r="M705" s="143"/>
      <c r="N705" s="144"/>
      <c r="O705" s="155" t="str">
        <f t="shared" ca="1" si="96"/>
        <v/>
      </c>
      <c r="P705" s="154" t="str">
        <f t="shared" ca="1" si="97"/>
        <v/>
      </c>
    </row>
    <row r="706" spans="1:16" x14ac:dyDescent="0.25">
      <c r="A706" s="141" t="str">
        <f ca="1">IFERROR(IF(OR(B704=B705,AND(B704=0,A705&lt;&gt;A704)),A705,IF(D705="","",A705+MATCH(Common,INDIRECT(ADDRESS(A705+1,5,4,1,sheet_pset)):INDIRECT(ADDRESS(COUNTIF(Pset_1,"&lt;&gt;"),5,4,1,sheet_pset)),0))),"")</f>
        <v/>
      </c>
      <c r="B706" s="141" t="str">
        <f t="shared" ca="1" si="90"/>
        <v/>
      </c>
      <c r="C706" s="152" t="str">
        <f t="shared" ca="1" si="91"/>
        <v/>
      </c>
      <c r="D706" s="153" t="str">
        <f t="shared" ca="1" si="92"/>
        <v/>
      </c>
      <c r="E706" s="149" t="str">
        <f t="shared" ca="1" si="93"/>
        <v/>
      </c>
      <c r="F706" s="142" t="str">
        <f t="shared" ca="1" si="94"/>
        <v/>
      </c>
      <c r="G706" s="196" t="str">
        <f ca="1">IF(A706="","",IF(AND(L706&lt;&gt;"",L706&lt;&gt;0),L706,IF(E706&lt;&gt;"",IF(ISERROR(FIND("Type",F706,1)),I,T),IF(F706="","",IF(sim_data_type=yes,IFERROR(VLOOKUP(F706,F$6:G705,2,FALSE),"Text"),"Text")))))</f>
        <v/>
      </c>
      <c r="H706" s="195" t="str">
        <f t="shared" ca="1" si="95"/>
        <v/>
      </c>
      <c r="I706" s="162" t="str">
        <f t="shared" ca="1" si="98"/>
        <v/>
      </c>
      <c r="J706" s="167"/>
      <c r="K706" s="147"/>
      <c r="L706" s="148"/>
      <c r="M706" s="143"/>
      <c r="N706" s="144"/>
      <c r="O706" s="155" t="str">
        <f t="shared" ca="1" si="96"/>
        <v/>
      </c>
      <c r="P706" s="154" t="str">
        <f t="shared" ca="1" si="97"/>
        <v/>
      </c>
    </row>
    <row r="707" spans="1:16" x14ac:dyDescent="0.25">
      <c r="A707" s="141" t="str">
        <f ca="1">IFERROR(IF(OR(B705=B706,AND(B705=0,A706&lt;&gt;A705)),A706,IF(D706="","",A706+MATCH(Common,INDIRECT(ADDRESS(A706+1,5,4,1,sheet_pset)):INDIRECT(ADDRESS(COUNTIF(Pset_1,"&lt;&gt;"),5,4,1,sheet_pset)),0))),"")</f>
        <v/>
      </c>
      <c r="B707" s="141" t="str">
        <f t="shared" ca="1" si="90"/>
        <v/>
      </c>
      <c r="C707" s="152" t="str">
        <f t="shared" ca="1" si="91"/>
        <v/>
      </c>
      <c r="D707" s="153" t="str">
        <f t="shared" ca="1" si="92"/>
        <v/>
      </c>
      <c r="E707" s="149" t="str">
        <f t="shared" ca="1" si="93"/>
        <v/>
      </c>
      <c r="F707" s="142" t="str">
        <f t="shared" ca="1" si="94"/>
        <v/>
      </c>
      <c r="G707" s="196" t="str">
        <f ca="1">IF(A707="","",IF(AND(L707&lt;&gt;"",L707&lt;&gt;0),L707,IF(E707&lt;&gt;"",IF(ISERROR(FIND("Type",F707,1)),I,T),IF(F707="","",IF(sim_data_type=yes,IFERROR(VLOOKUP(F707,F$6:G706,2,FALSE),"Text"),"Text")))))</f>
        <v/>
      </c>
      <c r="H707" s="195" t="str">
        <f t="shared" ca="1" si="95"/>
        <v/>
      </c>
      <c r="I707" s="162" t="str">
        <f t="shared" ca="1" si="98"/>
        <v/>
      </c>
      <c r="J707" s="167"/>
      <c r="K707" s="147"/>
      <c r="L707" s="148"/>
      <c r="M707" s="143"/>
      <c r="N707" s="144"/>
      <c r="O707" s="155" t="str">
        <f t="shared" ca="1" si="96"/>
        <v/>
      </c>
      <c r="P707" s="154" t="str">
        <f t="shared" ca="1" si="97"/>
        <v/>
      </c>
    </row>
    <row r="708" spans="1:16" x14ac:dyDescent="0.25">
      <c r="A708" s="141" t="str">
        <f ca="1">IFERROR(IF(OR(B706=B707,AND(B706=0,A707&lt;&gt;A706)),A707,IF(D707="","",A707+MATCH(Common,INDIRECT(ADDRESS(A707+1,5,4,1,sheet_pset)):INDIRECT(ADDRESS(COUNTIF(Pset_1,"&lt;&gt;"),5,4,1,sheet_pset)),0))),"")</f>
        <v/>
      </c>
      <c r="B708" s="141" t="str">
        <f t="shared" ca="1" si="90"/>
        <v/>
      </c>
      <c r="C708" s="152" t="str">
        <f t="shared" ca="1" si="91"/>
        <v/>
      </c>
      <c r="D708" s="153" t="str">
        <f t="shared" ca="1" si="92"/>
        <v/>
      </c>
      <c r="E708" s="149" t="str">
        <f t="shared" ca="1" si="93"/>
        <v/>
      </c>
      <c r="F708" s="142" t="str">
        <f t="shared" ca="1" si="94"/>
        <v/>
      </c>
      <c r="G708" s="196" t="str">
        <f ca="1">IF(A708="","",IF(AND(L708&lt;&gt;"",L708&lt;&gt;0),L708,IF(E708&lt;&gt;"",IF(ISERROR(FIND("Type",F708,1)),I,T),IF(F708="","",IF(sim_data_type=yes,IFERROR(VLOOKUP(F708,F$6:G707,2,FALSE),"Text"),"Text")))))</f>
        <v/>
      </c>
      <c r="H708" s="195" t="str">
        <f t="shared" ca="1" si="95"/>
        <v/>
      </c>
      <c r="I708" s="162" t="str">
        <f t="shared" ca="1" si="98"/>
        <v/>
      </c>
      <c r="J708" s="167"/>
      <c r="K708" s="147"/>
      <c r="L708" s="148"/>
      <c r="M708" s="143"/>
      <c r="N708" s="144"/>
      <c r="O708" s="155" t="str">
        <f t="shared" ca="1" si="96"/>
        <v/>
      </c>
      <c r="P708" s="154" t="str">
        <f t="shared" ca="1" si="97"/>
        <v/>
      </c>
    </row>
    <row r="709" spans="1:16" x14ac:dyDescent="0.25">
      <c r="A709" s="141" t="str">
        <f ca="1">IFERROR(IF(OR(B707=B708,AND(B707=0,A708&lt;&gt;A707)),A708,IF(D708="","",A708+MATCH(Common,INDIRECT(ADDRESS(A708+1,5,4,1,sheet_pset)):INDIRECT(ADDRESS(COUNTIF(Pset_1,"&lt;&gt;"),5,4,1,sheet_pset)),0))),"")</f>
        <v/>
      </c>
      <c r="B709" s="141" t="str">
        <f t="shared" ca="1" si="90"/>
        <v/>
      </c>
      <c r="C709" s="152" t="str">
        <f t="shared" ca="1" si="91"/>
        <v/>
      </c>
      <c r="D709" s="153" t="str">
        <f t="shared" ca="1" si="92"/>
        <v/>
      </c>
      <c r="E709" s="149" t="str">
        <f t="shared" ca="1" si="93"/>
        <v/>
      </c>
      <c r="F709" s="142" t="str">
        <f t="shared" ca="1" si="94"/>
        <v/>
      </c>
      <c r="G709" s="196" t="str">
        <f ca="1">IF(A709="","",IF(AND(L709&lt;&gt;"",L709&lt;&gt;0),L709,IF(E709&lt;&gt;"",IF(ISERROR(FIND("Type",F709,1)),I,T),IF(F709="","",IF(sim_data_type=yes,IFERROR(VLOOKUP(F709,F$6:G708,2,FALSE),"Text"),"Text")))))</f>
        <v/>
      </c>
      <c r="H709" s="195" t="str">
        <f t="shared" ca="1" si="95"/>
        <v/>
      </c>
      <c r="I709" s="162" t="str">
        <f t="shared" ca="1" si="98"/>
        <v/>
      </c>
      <c r="J709" s="167"/>
      <c r="K709" s="147"/>
      <c r="L709" s="148"/>
      <c r="M709" s="143"/>
      <c r="N709" s="144"/>
      <c r="O709" s="155" t="str">
        <f t="shared" ca="1" si="96"/>
        <v/>
      </c>
      <c r="P709" s="154" t="str">
        <f t="shared" ca="1" si="97"/>
        <v/>
      </c>
    </row>
    <row r="710" spans="1:16" x14ac:dyDescent="0.25">
      <c r="A710" s="141" t="str">
        <f ca="1">IFERROR(IF(OR(B708=B709,AND(B708=0,A709&lt;&gt;A708)),A709,IF(D709="","",A709+MATCH(Common,INDIRECT(ADDRESS(A709+1,5,4,1,sheet_pset)):INDIRECT(ADDRESS(COUNTIF(Pset_1,"&lt;&gt;"),5,4,1,sheet_pset)),0))),"")</f>
        <v/>
      </c>
      <c r="B710" s="141" t="str">
        <f t="shared" ca="1" si="90"/>
        <v/>
      </c>
      <c r="C710" s="152" t="str">
        <f t="shared" ca="1" si="91"/>
        <v/>
      </c>
      <c r="D710" s="153" t="str">
        <f t="shared" ca="1" si="92"/>
        <v/>
      </c>
      <c r="E710" s="149" t="str">
        <f t="shared" ca="1" si="93"/>
        <v/>
      </c>
      <c r="F710" s="142" t="str">
        <f t="shared" ca="1" si="94"/>
        <v/>
      </c>
      <c r="G710" s="196" t="str">
        <f ca="1">IF(A710="","",IF(AND(L710&lt;&gt;"",L710&lt;&gt;0),L710,IF(E710&lt;&gt;"",IF(ISERROR(FIND("Type",F710,1)),I,T),IF(F710="","",IF(sim_data_type=yes,IFERROR(VLOOKUP(F710,F$6:G709,2,FALSE),"Text"),"Text")))))</f>
        <v/>
      </c>
      <c r="H710" s="195" t="str">
        <f t="shared" ca="1" si="95"/>
        <v/>
      </c>
      <c r="I710" s="162" t="str">
        <f t="shared" ca="1" si="98"/>
        <v/>
      </c>
      <c r="J710" s="167"/>
      <c r="K710" s="147"/>
      <c r="L710" s="148"/>
      <c r="M710" s="143"/>
      <c r="N710" s="144"/>
      <c r="O710" s="155" t="str">
        <f t="shared" ca="1" si="96"/>
        <v/>
      </c>
      <c r="P710" s="154" t="str">
        <f t="shared" ca="1" si="97"/>
        <v/>
      </c>
    </row>
    <row r="711" spans="1:16" x14ac:dyDescent="0.25">
      <c r="A711" s="141" t="str">
        <f ca="1">IFERROR(IF(OR(B709=B710,AND(B709=0,A710&lt;&gt;A709)),A710,IF(D710="","",A710+MATCH(Common,INDIRECT(ADDRESS(A710+1,5,4,1,sheet_pset)):INDIRECT(ADDRESS(COUNTIF(Pset_1,"&lt;&gt;"),5,4,1,sheet_pset)),0))),"")</f>
        <v/>
      </c>
      <c r="B711" s="141" t="str">
        <f t="shared" ref="B711:B774" ca="1" si="99">IF(A711&lt;&gt;"",IF(B710=0,COUNTIF(Pset_2,D711)+IF(com_pset=yes,-1,0),IF(AND(K711&lt;&gt;"",K711&lt;&gt;0),B710,B710-1)),"")</f>
        <v/>
      </c>
      <c r="C711" s="152" t="str">
        <f t="shared" ref="C711:C774" ca="1" si="100">IF(D711&lt;&gt;"",HYPERLINK(CONCATENATE(link4x0,IFERROR(VLOOKUP(D711,Pset_2,2,FALSE),""),link_Pset,LOWER(D711),".htm"),"&gt;&gt;"),"")</f>
        <v/>
      </c>
      <c r="D711" s="153" t="str">
        <f t="shared" ref="D711:D774" ca="1" si="101">IF(A711="","",IFERROR(CELL("contents",INDIRECT(ADDRESS(A711,3,4,1,sheet_pset))),""))</f>
        <v/>
      </c>
      <c r="E711" s="149" t="str">
        <f t="shared" ref="E711:E774" ca="1" si="102">IF(B710=0,pset_head,"")</f>
        <v/>
      </c>
      <c r="F711" s="142" t="str">
        <f t="shared" ref="F711:F774" ca="1" si="103">IF(OR(A711=""),"",IF(AND(K711&lt;&gt;"",K711&lt;&gt;0),K711,IF(E711&lt;&gt;"",D711,IFERROR(CELL("contents",INDIRECT(ADDRESS(A711,6,4,1,sheet_pset))),""))))</f>
        <v/>
      </c>
      <c r="G711" s="196" t="str">
        <f ca="1">IF(A711="","",IF(AND(L711&lt;&gt;"",L711&lt;&gt;0),L711,IF(E711&lt;&gt;"",IF(ISERROR(FIND("Type",F711,1)),I,T),IF(F711="","",IF(sim_data_type=yes,IFERROR(VLOOKUP(F711,F$6:G710,2,FALSE),"Text"),"Text")))))</f>
        <v/>
      </c>
      <c r="H711" s="195" t="str">
        <f t="shared" ref="H711:H774" ca="1" si="104">IF(E711&lt;&gt;"",IFERROR(CELL("contents",INDIRECT(ADDRESS(A711,2,1,1,sheet_pset))),"???"),IF(OR(F711=M711,F711=N711,F711=O711),"",IF(AND(M711&lt;&gt;"",M711&lt;&gt;0),M711,IF(AND(N711&lt;&gt;"",N711&lt;&gt;0),N711,IF(AND(O711&lt;&gt;"",O711&lt;&gt;0),IF(O711&lt;&gt;n.a.,O711,""),"")))))</f>
        <v/>
      </c>
      <c r="I711" s="162" t="str">
        <f t="shared" ca="1" si="98"/>
        <v/>
      </c>
      <c r="J711" s="167"/>
      <c r="K711" s="147"/>
      <c r="L711" s="148"/>
      <c r="M711" s="143"/>
      <c r="N711" s="144"/>
      <c r="O711" s="155" t="str">
        <f t="shared" ref="O711:O774" ca="1" si="105">IF(D711="","",IFERROR(VLOOKUP(I711,Param_DRS,4,FALSE),IF(Param_DRS_eo=yes,IFERROR(VLOOKUP(F711,Param_DRS_1,2,FALSE),n.a.),"")))</f>
        <v/>
      </c>
      <c r="P711" s="154" t="str">
        <f t="shared" ref="P711:P774" ca="1" si="106">IF(A711="","",IFERROR(CELL("contents",INDIRECT(ADDRESS(A711,7,4,1,sheet_pset))),""))</f>
        <v/>
      </c>
    </row>
    <row r="712" spans="1:16" x14ac:dyDescent="0.25">
      <c r="A712" s="141" t="str">
        <f ca="1">IFERROR(IF(OR(B710=B711,AND(B710=0,A711&lt;&gt;A710)),A711,IF(D711="","",A711+MATCH(Common,INDIRECT(ADDRESS(A711+1,5,4,1,sheet_pset)):INDIRECT(ADDRESS(COUNTIF(Pset_1,"&lt;&gt;"),5,4,1,sheet_pset)),0))),"")</f>
        <v/>
      </c>
      <c r="B712" s="141" t="str">
        <f t="shared" ca="1" si="99"/>
        <v/>
      </c>
      <c r="C712" s="152" t="str">
        <f t="shared" ca="1" si="100"/>
        <v/>
      </c>
      <c r="D712" s="153" t="str">
        <f t="shared" ca="1" si="101"/>
        <v/>
      </c>
      <c r="E712" s="149" t="str">
        <f t="shared" ca="1" si="102"/>
        <v/>
      </c>
      <c r="F712" s="142" t="str">
        <f t="shared" ca="1" si="103"/>
        <v/>
      </c>
      <c r="G712" s="196" t="str">
        <f ca="1">IF(A712="","",IF(AND(L712&lt;&gt;"",L712&lt;&gt;0),L712,IF(E712&lt;&gt;"",IF(ISERROR(FIND("Type",F712,1)),I,T),IF(F712="","",IF(sim_data_type=yes,IFERROR(VLOOKUP(F712,F$6:G711,2,FALSE),"Text"),"Text")))))</f>
        <v/>
      </c>
      <c r="H712" s="195" t="str">
        <f t="shared" ca="1" si="104"/>
        <v/>
      </c>
      <c r="I712" s="162" t="str">
        <f t="shared" ref="I712:I775" ca="1" si="107">IF(D712&lt;&gt;"",CONCATENATE(D712,F712),"")</f>
        <v/>
      </c>
      <c r="J712" s="167"/>
      <c r="K712" s="147"/>
      <c r="L712" s="148"/>
      <c r="M712" s="143"/>
      <c r="N712" s="144"/>
      <c r="O712" s="155" t="str">
        <f t="shared" ca="1" si="105"/>
        <v/>
      </c>
      <c r="P712" s="154" t="str">
        <f t="shared" ca="1" si="106"/>
        <v/>
      </c>
    </row>
    <row r="713" spans="1:16" x14ac:dyDescent="0.25">
      <c r="A713" s="141" t="str">
        <f ca="1">IFERROR(IF(OR(B711=B712,AND(B711=0,A712&lt;&gt;A711)),A712,IF(D712="","",A712+MATCH(Common,INDIRECT(ADDRESS(A712+1,5,4,1,sheet_pset)):INDIRECT(ADDRESS(COUNTIF(Pset_1,"&lt;&gt;"),5,4,1,sheet_pset)),0))),"")</f>
        <v/>
      </c>
      <c r="B713" s="141" t="str">
        <f t="shared" ca="1" si="99"/>
        <v/>
      </c>
      <c r="C713" s="152" t="str">
        <f t="shared" ca="1" si="100"/>
        <v/>
      </c>
      <c r="D713" s="153" t="str">
        <f t="shared" ca="1" si="101"/>
        <v/>
      </c>
      <c r="E713" s="149" t="str">
        <f t="shared" ca="1" si="102"/>
        <v/>
      </c>
      <c r="F713" s="142" t="str">
        <f t="shared" ca="1" si="103"/>
        <v/>
      </c>
      <c r="G713" s="196" t="str">
        <f ca="1">IF(A713="","",IF(AND(L713&lt;&gt;"",L713&lt;&gt;0),L713,IF(E713&lt;&gt;"",IF(ISERROR(FIND("Type",F713,1)),I,T),IF(F713="","",IF(sim_data_type=yes,IFERROR(VLOOKUP(F713,F$6:G712,2,FALSE),"Text"),"Text")))))</f>
        <v/>
      </c>
      <c r="H713" s="195" t="str">
        <f t="shared" ca="1" si="104"/>
        <v/>
      </c>
      <c r="I713" s="162" t="str">
        <f t="shared" ca="1" si="107"/>
        <v/>
      </c>
      <c r="J713" s="167"/>
      <c r="K713" s="147"/>
      <c r="L713" s="148"/>
      <c r="M713" s="143"/>
      <c r="N713" s="144"/>
      <c r="O713" s="155" t="str">
        <f t="shared" ca="1" si="105"/>
        <v/>
      </c>
      <c r="P713" s="154" t="str">
        <f t="shared" ca="1" si="106"/>
        <v/>
      </c>
    </row>
    <row r="714" spans="1:16" x14ac:dyDescent="0.25">
      <c r="A714" s="141" t="str">
        <f ca="1">IFERROR(IF(OR(B712=B713,AND(B712=0,A713&lt;&gt;A712)),A713,IF(D713="","",A713+MATCH(Common,INDIRECT(ADDRESS(A713+1,5,4,1,sheet_pset)):INDIRECT(ADDRESS(COUNTIF(Pset_1,"&lt;&gt;"),5,4,1,sheet_pset)),0))),"")</f>
        <v/>
      </c>
      <c r="B714" s="141" t="str">
        <f t="shared" ca="1" si="99"/>
        <v/>
      </c>
      <c r="C714" s="152" t="str">
        <f t="shared" ca="1" si="100"/>
        <v/>
      </c>
      <c r="D714" s="153" t="str">
        <f t="shared" ca="1" si="101"/>
        <v/>
      </c>
      <c r="E714" s="149" t="str">
        <f t="shared" ca="1" si="102"/>
        <v/>
      </c>
      <c r="F714" s="142" t="str">
        <f t="shared" ca="1" si="103"/>
        <v/>
      </c>
      <c r="G714" s="196" t="str">
        <f ca="1">IF(A714="","",IF(AND(L714&lt;&gt;"",L714&lt;&gt;0),L714,IF(E714&lt;&gt;"",IF(ISERROR(FIND("Type",F714,1)),I,T),IF(F714="","",IF(sim_data_type=yes,IFERROR(VLOOKUP(F714,F$6:G713,2,FALSE),"Text"),"Text")))))</f>
        <v/>
      </c>
      <c r="H714" s="195" t="str">
        <f t="shared" ca="1" si="104"/>
        <v/>
      </c>
      <c r="I714" s="162" t="str">
        <f t="shared" ca="1" si="107"/>
        <v/>
      </c>
      <c r="J714" s="167"/>
      <c r="K714" s="147"/>
      <c r="L714" s="148"/>
      <c r="M714" s="143"/>
      <c r="N714" s="144"/>
      <c r="O714" s="155" t="str">
        <f t="shared" ca="1" si="105"/>
        <v/>
      </c>
      <c r="P714" s="154" t="str">
        <f t="shared" ca="1" si="106"/>
        <v/>
      </c>
    </row>
    <row r="715" spans="1:16" x14ac:dyDescent="0.25">
      <c r="A715" s="141" t="str">
        <f ca="1">IFERROR(IF(OR(B713=B714,AND(B713=0,A714&lt;&gt;A713)),A714,IF(D714="","",A714+MATCH(Common,INDIRECT(ADDRESS(A714+1,5,4,1,sheet_pset)):INDIRECT(ADDRESS(COUNTIF(Pset_1,"&lt;&gt;"),5,4,1,sheet_pset)),0))),"")</f>
        <v/>
      </c>
      <c r="B715" s="141" t="str">
        <f t="shared" ca="1" si="99"/>
        <v/>
      </c>
      <c r="C715" s="152" t="str">
        <f t="shared" ca="1" si="100"/>
        <v/>
      </c>
      <c r="D715" s="153" t="str">
        <f t="shared" ca="1" si="101"/>
        <v/>
      </c>
      <c r="E715" s="149" t="str">
        <f t="shared" ca="1" si="102"/>
        <v/>
      </c>
      <c r="F715" s="142" t="str">
        <f t="shared" ca="1" si="103"/>
        <v/>
      </c>
      <c r="G715" s="196" t="str">
        <f ca="1">IF(A715="","",IF(AND(L715&lt;&gt;"",L715&lt;&gt;0),L715,IF(E715&lt;&gt;"",IF(ISERROR(FIND("Type",F715,1)),I,T),IF(F715="","",IF(sim_data_type=yes,IFERROR(VLOOKUP(F715,F$6:G714,2,FALSE),"Text"),"Text")))))</f>
        <v/>
      </c>
      <c r="H715" s="195" t="str">
        <f t="shared" ca="1" si="104"/>
        <v/>
      </c>
      <c r="I715" s="162" t="str">
        <f t="shared" ca="1" si="107"/>
        <v/>
      </c>
      <c r="J715" s="167"/>
      <c r="K715" s="147"/>
      <c r="L715" s="148"/>
      <c r="M715" s="143"/>
      <c r="N715" s="144"/>
      <c r="O715" s="155" t="str">
        <f t="shared" ca="1" si="105"/>
        <v/>
      </c>
      <c r="P715" s="154" t="str">
        <f t="shared" ca="1" si="106"/>
        <v/>
      </c>
    </row>
    <row r="716" spans="1:16" x14ac:dyDescent="0.25">
      <c r="A716" s="141" t="str">
        <f ca="1">IFERROR(IF(OR(B714=B715,AND(B714=0,A715&lt;&gt;A714)),A715,IF(D715="","",A715+MATCH(Common,INDIRECT(ADDRESS(A715+1,5,4,1,sheet_pset)):INDIRECT(ADDRESS(COUNTIF(Pset_1,"&lt;&gt;"),5,4,1,sheet_pset)),0))),"")</f>
        <v/>
      </c>
      <c r="B716" s="141" t="str">
        <f t="shared" ca="1" si="99"/>
        <v/>
      </c>
      <c r="C716" s="152" t="str">
        <f t="shared" ca="1" si="100"/>
        <v/>
      </c>
      <c r="D716" s="153" t="str">
        <f t="shared" ca="1" si="101"/>
        <v/>
      </c>
      <c r="E716" s="149" t="str">
        <f t="shared" ca="1" si="102"/>
        <v/>
      </c>
      <c r="F716" s="142" t="str">
        <f t="shared" ca="1" si="103"/>
        <v/>
      </c>
      <c r="G716" s="196" t="str">
        <f ca="1">IF(A716="","",IF(AND(L716&lt;&gt;"",L716&lt;&gt;0),L716,IF(E716&lt;&gt;"",IF(ISERROR(FIND("Type",F716,1)),I,T),IF(F716="","",IF(sim_data_type=yes,IFERROR(VLOOKUP(F716,F$6:G715,2,FALSE),"Text"),"Text")))))</f>
        <v/>
      </c>
      <c r="H716" s="195" t="str">
        <f t="shared" ca="1" si="104"/>
        <v/>
      </c>
      <c r="I716" s="162" t="str">
        <f t="shared" ca="1" si="107"/>
        <v/>
      </c>
      <c r="J716" s="167"/>
      <c r="K716" s="147"/>
      <c r="L716" s="148"/>
      <c r="M716" s="143"/>
      <c r="N716" s="144"/>
      <c r="O716" s="155" t="str">
        <f t="shared" ca="1" si="105"/>
        <v/>
      </c>
      <c r="P716" s="154" t="str">
        <f t="shared" ca="1" si="106"/>
        <v/>
      </c>
    </row>
    <row r="717" spans="1:16" x14ac:dyDescent="0.25">
      <c r="A717" s="141" t="str">
        <f ca="1">IFERROR(IF(OR(B715=B716,AND(B715=0,A716&lt;&gt;A715)),A716,IF(D716="","",A716+MATCH(Common,INDIRECT(ADDRESS(A716+1,5,4,1,sheet_pset)):INDIRECT(ADDRESS(COUNTIF(Pset_1,"&lt;&gt;"),5,4,1,sheet_pset)),0))),"")</f>
        <v/>
      </c>
      <c r="B717" s="141" t="str">
        <f t="shared" ca="1" si="99"/>
        <v/>
      </c>
      <c r="C717" s="152" t="str">
        <f t="shared" ca="1" si="100"/>
        <v/>
      </c>
      <c r="D717" s="153" t="str">
        <f t="shared" ca="1" si="101"/>
        <v/>
      </c>
      <c r="E717" s="149" t="str">
        <f t="shared" ca="1" si="102"/>
        <v/>
      </c>
      <c r="F717" s="142" t="str">
        <f t="shared" ca="1" si="103"/>
        <v/>
      </c>
      <c r="G717" s="196" t="str">
        <f ca="1">IF(A717="","",IF(AND(L717&lt;&gt;"",L717&lt;&gt;0),L717,IF(E717&lt;&gt;"",IF(ISERROR(FIND("Type",F717,1)),I,T),IF(F717="","",IF(sim_data_type=yes,IFERROR(VLOOKUP(F717,F$6:G716,2,FALSE),"Text"),"Text")))))</f>
        <v/>
      </c>
      <c r="H717" s="195" t="str">
        <f t="shared" ca="1" si="104"/>
        <v/>
      </c>
      <c r="I717" s="162" t="str">
        <f t="shared" ca="1" si="107"/>
        <v/>
      </c>
      <c r="J717" s="167"/>
      <c r="K717" s="147"/>
      <c r="L717" s="148"/>
      <c r="M717" s="143"/>
      <c r="N717" s="144"/>
      <c r="O717" s="155" t="str">
        <f t="shared" ca="1" si="105"/>
        <v/>
      </c>
      <c r="P717" s="154" t="str">
        <f t="shared" ca="1" si="106"/>
        <v/>
      </c>
    </row>
    <row r="718" spans="1:16" x14ac:dyDescent="0.25">
      <c r="A718" s="141" t="str">
        <f ca="1">IFERROR(IF(OR(B716=B717,AND(B716=0,A717&lt;&gt;A716)),A717,IF(D717="","",A717+MATCH(Common,INDIRECT(ADDRESS(A717+1,5,4,1,sheet_pset)):INDIRECT(ADDRESS(COUNTIF(Pset_1,"&lt;&gt;"),5,4,1,sheet_pset)),0))),"")</f>
        <v/>
      </c>
      <c r="B718" s="141" t="str">
        <f t="shared" ca="1" si="99"/>
        <v/>
      </c>
      <c r="C718" s="152" t="str">
        <f t="shared" ca="1" si="100"/>
        <v/>
      </c>
      <c r="D718" s="153" t="str">
        <f t="shared" ca="1" si="101"/>
        <v/>
      </c>
      <c r="E718" s="149" t="str">
        <f t="shared" ca="1" si="102"/>
        <v/>
      </c>
      <c r="F718" s="142" t="str">
        <f t="shared" ca="1" si="103"/>
        <v/>
      </c>
      <c r="G718" s="196" t="str">
        <f ca="1">IF(A718="","",IF(AND(L718&lt;&gt;"",L718&lt;&gt;0),L718,IF(E718&lt;&gt;"",IF(ISERROR(FIND("Type",F718,1)),I,T),IF(F718="","",IF(sim_data_type=yes,IFERROR(VLOOKUP(F718,F$6:G717,2,FALSE),"Text"),"Text")))))</f>
        <v/>
      </c>
      <c r="H718" s="195" t="str">
        <f t="shared" ca="1" si="104"/>
        <v/>
      </c>
      <c r="I718" s="162" t="str">
        <f t="shared" ca="1" si="107"/>
        <v/>
      </c>
      <c r="J718" s="167"/>
      <c r="K718" s="147"/>
      <c r="L718" s="148"/>
      <c r="M718" s="143"/>
      <c r="N718" s="144"/>
      <c r="O718" s="155" t="str">
        <f t="shared" ca="1" si="105"/>
        <v/>
      </c>
      <c r="P718" s="154" t="str">
        <f t="shared" ca="1" si="106"/>
        <v/>
      </c>
    </row>
    <row r="719" spans="1:16" x14ac:dyDescent="0.25">
      <c r="A719" s="141" t="str">
        <f ca="1">IFERROR(IF(OR(B717=B718,AND(B717=0,A718&lt;&gt;A717)),A718,IF(D718="","",A718+MATCH(Common,INDIRECT(ADDRESS(A718+1,5,4,1,sheet_pset)):INDIRECT(ADDRESS(COUNTIF(Pset_1,"&lt;&gt;"),5,4,1,sheet_pset)),0))),"")</f>
        <v/>
      </c>
      <c r="B719" s="141" t="str">
        <f t="shared" ca="1" si="99"/>
        <v/>
      </c>
      <c r="C719" s="152" t="str">
        <f t="shared" ca="1" si="100"/>
        <v/>
      </c>
      <c r="D719" s="153" t="str">
        <f t="shared" ca="1" si="101"/>
        <v/>
      </c>
      <c r="E719" s="149" t="str">
        <f t="shared" ca="1" si="102"/>
        <v/>
      </c>
      <c r="F719" s="142" t="str">
        <f t="shared" ca="1" si="103"/>
        <v/>
      </c>
      <c r="G719" s="196" t="str">
        <f ca="1">IF(A719="","",IF(AND(L719&lt;&gt;"",L719&lt;&gt;0),L719,IF(E719&lt;&gt;"",IF(ISERROR(FIND("Type",F719,1)),I,T),IF(F719="","",IF(sim_data_type=yes,IFERROR(VLOOKUP(F719,F$6:G718,2,FALSE),"Text"),"Text")))))</f>
        <v/>
      </c>
      <c r="H719" s="195" t="str">
        <f t="shared" ca="1" si="104"/>
        <v/>
      </c>
      <c r="I719" s="162" t="str">
        <f t="shared" ca="1" si="107"/>
        <v/>
      </c>
      <c r="J719" s="167"/>
      <c r="K719" s="147"/>
      <c r="L719" s="148"/>
      <c r="M719" s="143"/>
      <c r="N719" s="144"/>
      <c r="O719" s="155" t="str">
        <f t="shared" ca="1" si="105"/>
        <v/>
      </c>
      <c r="P719" s="154" t="str">
        <f t="shared" ca="1" si="106"/>
        <v/>
      </c>
    </row>
    <row r="720" spans="1:16" x14ac:dyDescent="0.25">
      <c r="A720" s="141" t="str">
        <f ca="1">IFERROR(IF(OR(B718=B719,AND(B718=0,A719&lt;&gt;A718)),A719,IF(D719="","",A719+MATCH(Common,INDIRECT(ADDRESS(A719+1,5,4,1,sheet_pset)):INDIRECT(ADDRESS(COUNTIF(Pset_1,"&lt;&gt;"),5,4,1,sheet_pset)),0))),"")</f>
        <v/>
      </c>
      <c r="B720" s="141" t="str">
        <f t="shared" ca="1" si="99"/>
        <v/>
      </c>
      <c r="C720" s="152" t="str">
        <f t="shared" ca="1" si="100"/>
        <v/>
      </c>
      <c r="D720" s="153" t="str">
        <f t="shared" ca="1" si="101"/>
        <v/>
      </c>
      <c r="E720" s="149" t="str">
        <f t="shared" ca="1" si="102"/>
        <v/>
      </c>
      <c r="F720" s="142" t="str">
        <f t="shared" ca="1" si="103"/>
        <v/>
      </c>
      <c r="G720" s="196" t="str">
        <f ca="1">IF(A720="","",IF(AND(L720&lt;&gt;"",L720&lt;&gt;0),L720,IF(E720&lt;&gt;"",IF(ISERROR(FIND("Type",F720,1)),I,T),IF(F720="","",IF(sim_data_type=yes,IFERROR(VLOOKUP(F720,F$6:G719,2,FALSE),"Text"),"Text")))))</f>
        <v/>
      </c>
      <c r="H720" s="195" t="str">
        <f t="shared" ca="1" si="104"/>
        <v/>
      </c>
      <c r="I720" s="162" t="str">
        <f t="shared" ca="1" si="107"/>
        <v/>
      </c>
      <c r="J720" s="167"/>
      <c r="K720" s="147"/>
      <c r="L720" s="148"/>
      <c r="M720" s="143"/>
      <c r="N720" s="144"/>
      <c r="O720" s="155" t="str">
        <f t="shared" ca="1" si="105"/>
        <v/>
      </c>
      <c r="P720" s="154" t="str">
        <f t="shared" ca="1" si="106"/>
        <v/>
      </c>
    </row>
    <row r="721" spans="1:16" x14ac:dyDescent="0.25">
      <c r="A721" s="141" t="str">
        <f ca="1">IFERROR(IF(OR(B719=B720,AND(B719=0,A720&lt;&gt;A719)),A720,IF(D720="","",A720+MATCH(Common,INDIRECT(ADDRESS(A720+1,5,4,1,sheet_pset)):INDIRECT(ADDRESS(COUNTIF(Pset_1,"&lt;&gt;"),5,4,1,sheet_pset)),0))),"")</f>
        <v/>
      </c>
      <c r="B721" s="141" t="str">
        <f t="shared" ca="1" si="99"/>
        <v/>
      </c>
      <c r="C721" s="152" t="str">
        <f t="shared" ca="1" si="100"/>
        <v/>
      </c>
      <c r="D721" s="153" t="str">
        <f t="shared" ca="1" si="101"/>
        <v/>
      </c>
      <c r="E721" s="149" t="str">
        <f t="shared" ca="1" si="102"/>
        <v/>
      </c>
      <c r="F721" s="142" t="str">
        <f t="shared" ca="1" si="103"/>
        <v/>
      </c>
      <c r="G721" s="196" t="str">
        <f ca="1">IF(A721="","",IF(AND(L721&lt;&gt;"",L721&lt;&gt;0),L721,IF(E721&lt;&gt;"",IF(ISERROR(FIND("Type",F721,1)),I,T),IF(F721="","",IF(sim_data_type=yes,IFERROR(VLOOKUP(F721,F$6:G720,2,FALSE),"Text"),"Text")))))</f>
        <v/>
      </c>
      <c r="H721" s="195" t="str">
        <f t="shared" ca="1" si="104"/>
        <v/>
      </c>
      <c r="I721" s="162" t="str">
        <f t="shared" ca="1" si="107"/>
        <v/>
      </c>
      <c r="J721" s="167"/>
      <c r="K721" s="147"/>
      <c r="L721" s="148"/>
      <c r="M721" s="143"/>
      <c r="N721" s="144"/>
      <c r="O721" s="155" t="str">
        <f t="shared" ca="1" si="105"/>
        <v/>
      </c>
      <c r="P721" s="154" t="str">
        <f t="shared" ca="1" si="106"/>
        <v/>
      </c>
    </row>
    <row r="722" spans="1:16" x14ac:dyDescent="0.25">
      <c r="A722" s="141" t="str">
        <f ca="1">IFERROR(IF(OR(B720=B721,AND(B720=0,A721&lt;&gt;A720)),A721,IF(D721="","",A721+MATCH(Common,INDIRECT(ADDRESS(A721+1,5,4,1,sheet_pset)):INDIRECT(ADDRESS(COUNTIF(Pset_1,"&lt;&gt;"),5,4,1,sheet_pset)),0))),"")</f>
        <v/>
      </c>
      <c r="B722" s="141" t="str">
        <f t="shared" ca="1" si="99"/>
        <v/>
      </c>
      <c r="C722" s="152" t="str">
        <f t="shared" ca="1" si="100"/>
        <v/>
      </c>
      <c r="D722" s="153" t="str">
        <f t="shared" ca="1" si="101"/>
        <v/>
      </c>
      <c r="E722" s="149" t="str">
        <f t="shared" ca="1" si="102"/>
        <v/>
      </c>
      <c r="F722" s="142" t="str">
        <f t="shared" ca="1" si="103"/>
        <v/>
      </c>
      <c r="G722" s="196" t="str">
        <f ca="1">IF(A722="","",IF(AND(L722&lt;&gt;"",L722&lt;&gt;0),L722,IF(E722&lt;&gt;"",IF(ISERROR(FIND("Type",F722,1)),I,T),IF(F722="","",IF(sim_data_type=yes,IFERROR(VLOOKUP(F722,F$6:G721,2,FALSE),"Text"),"Text")))))</f>
        <v/>
      </c>
      <c r="H722" s="195" t="str">
        <f t="shared" ca="1" si="104"/>
        <v/>
      </c>
      <c r="I722" s="162" t="str">
        <f t="shared" ca="1" si="107"/>
        <v/>
      </c>
      <c r="J722" s="167"/>
      <c r="K722" s="147"/>
      <c r="L722" s="148"/>
      <c r="M722" s="143"/>
      <c r="N722" s="144"/>
      <c r="O722" s="155" t="str">
        <f t="shared" ca="1" si="105"/>
        <v/>
      </c>
      <c r="P722" s="154" t="str">
        <f t="shared" ca="1" si="106"/>
        <v/>
      </c>
    </row>
    <row r="723" spans="1:16" x14ac:dyDescent="0.25">
      <c r="A723" s="141" t="str">
        <f ca="1">IFERROR(IF(OR(B721=B722,AND(B721=0,A722&lt;&gt;A721)),A722,IF(D722="","",A722+MATCH(Common,INDIRECT(ADDRESS(A722+1,5,4,1,sheet_pset)):INDIRECT(ADDRESS(COUNTIF(Pset_1,"&lt;&gt;"),5,4,1,sheet_pset)),0))),"")</f>
        <v/>
      </c>
      <c r="B723" s="141" t="str">
        <f t="shared" ca="1" si="99"/>
        <v/>
      </c>
      <c r="C723" s="152" t="str">
        <f t="shared" ca="1" si="100"/>
        <v/>
      </c>
      <c r="D723" s="153" t="str">
        <f t="shared" ca="1" si="101"/>
        <v/>
      </c>
      <c r="E723" s="149" t="str">
        <f t="shared" ca="1" si="102"/>
        <v/>
      </c>
      <c r="F723" s="142" t="str">
        <f t="shared" ca="1" si="103"/>
        <v/>
      </c>
      <c r="G723" s="196" t="str">
        <f ca="1">IF(A723="","",IF(AND(L723&lt;&gt;"",L723&lt;&gt;0),L723,IF(E723&lt;&gt;"",IF(ISERROR(FIND("Type",F723,1)),I,T),IF(F723="","",IF(sim_data_type=yes,IFERROR(VLOOKUP(F723,F$6:G722,2,FALSE),"Text"),"Text")))))</f>
        <v/>
      </c>
      <c r="H723" s="195" t="str">
        <f t="shared" ca="1" si="104"/>
        <v/>
      </c>
      <c r="I723" s="162" t="str">
        <f t="shared" ca="1" si="107"/>
        <v/>
      </c>
      <c r="J723" s="167"/>
      <c r="K723" s="147"/>
      <c r="L723" s="148"/>
      <c r="M723" s="143"/>
      <c r="N723" s="144"/>
      <c r="O723" s="155" t="str">
        <f t="shared" ca="1" si="105"/>
        <v/>
      </c>
      <c r="P723" s="154" t="str">
        <f t="shared" ca="1" si="106"/>
        <v/>
      </c>
    </row>
    <row r="724" spans="1:16" x14ac:dyDescent="0.25">
      <c r="A724" s="141" t="str">
        <f ca="1">IFERROR(IF(OR(B722=B723,AND(B722=0,A723&lt;&gt;A722)),A723,IF(D723="","",A723+MATCH(Common,INDIRECT(ADDRESS(A723+1,5,4,1,sheet_pset)):INDIRECT(ADDRESS(COUNTIF(Pset_1,"&lt;&gt;"),5,4,1,sheet_pset)),0))),"")</f>
        <v/>
      </c>
      <c r="B724" s="141" t="str">
        <f t="shared" ca="1" si="99"/>
        <v/>
      </c>
      <c r="C724" s="152" t="str">
        <f t="shared" ca="1" si="100"/>
        <v/>
      </c>
      <c r="D724" s="153" t="str">
        <f t="shared" ca="1" si="101"/>
        <v/>
      </c>
      <c r="E724" s="149" t="str">
        <f t="shared" ca="1" si="102"/>
        <v/>
      </c>
      <c r="F724" s="142" t="str">
        <f t="shared" ca="1" si="103"/>
        <v/>
      </c>
      <c r="G724" s="196" t="str">
        <f ca="1">IF(A724="","",IF(AND(L724&lt;&gt;"",L724&lt;&gt;0),L724,IF(E724&lt;&gt;"",IF(ISERROR(FIND("Type",F724,1)),I,T),IF(F724="","",IF(sim_data_type=yes,IFERROR(VLOOKUP(F724,F$6:G723,2,FALSE),"Text"),"Text")))))</f>
        <v/>
      </c>
      <c r="H724" s="195" t="str">
        <f t="shared" ca="1" si="104"/>
        <v/>
      </c>
      <c r="I724" s="162" t="str">
        <f t="shared" ca="1" si="107"/>
        <v/>
      </c>
      <c r="J724" s="167"/>
      <c r="K724" s="147"/>
      <c r="L724" s="148"/>
      <c r="M724" s="143"/>
      <c r="N724" s="144"/>
      <c r="O724" s="155" t="str">
        <f t="shared" ca="1" si="105"/>
        <v/>
      </c>
      <c r="P724" s="154" t="str">
        <f t="shared" ca="1" si="106"/>
        <v/>
      </c>
    </row>
    <row r="725" spans="1:16" x14ac:dyDescent="0.25">
      <c r="A725" s="141" t="str">
        <f ca="1">IFERROR(IF(OR(B723=B724,AND(B723=0,A724&lt;&gt;A723)),A724,IF(D724="","",A724+MATCH(Common,INDIRECT(ADDRESS(A724+1,5,4,1,sheet_pset)):INDIRECT(ADDRESS(COUNTIF(Pset_1,"&lt;&gt;"),5,4,1,sheet_pset)),0))),"")</f>
        <v/>
      </c>
      <c r="B725" s="141" t="str">
        <f t="shared" ca="1" si="99"/>
        <v/>
      </c>
      <c r="C725" s="152" t="str">
        <f t="shared" ca="1" si="100"/>
        <v/>
      </c>
      <c r="D725" s="153" t="str">
        <f t="shared" ca="1" si="101"/>
        <v/>
      </c>
      <c r="E725" s="149" t="str">
        <f t="shared" ca="1" si="102"/>
        <v/>
      </c>
      <c r="F725" s="142" t="str">
        <f t="shared" ca="1" si="103"/>
        <v/>
      </c>
      <c r="G725" s="196" t="str">
        <f ca="1">IF(A725="","",IF(AND(L725&lt;&gt;"",L725&lt;&gt;0),L725,IF(E725&lt;&gt;"",IF(ISERROR(FIND("Type",F725,1)),I,T),IF(F725="","",IF(sim_data_type=yes,IFERROR(VLOOKUP(F725,F$6:G724,2,FALSE),"Text"),"Text")))))</f>
        <v/>
      </c>
      <c r="H725" s="195" t="str">
        <f t="shared" ca="1" si="104"/>
        <v/>
      </c>
      <c r="I725" s="162" t="str">
        <f t="shared" ca="1" si="107"/>
        <v/>
      </c>
      <c r="J725" s="167"/>
      <c r="K725" s="147"/>
      <c r="L725" s="148"/>
      <c r="M725" s="143"/>
      <c r="N725" s="144"/>
      <c r="O725" s="155" t="str">
        <f t="shared" ca="1" si="105"/>
        <v/>
      </c>
      <c r="P725" s="154" t="str">
        <f t="shared" ca="1" si="106"/>
        <v/>
      </c>
    </row>
    <row r="726" spans="1:16" x14ac:dyDescent="0.25">
      <c r="A726" s="141" t="str">
        <f ca="1">IFERROR(IF(OR(B724=B725,AND(B724=0,A725&lt;&gt;A724)),A725,IF(D725="","",A725+MATCH(Common,INDIRECT(ADDRESS(A725+1,5,4,1,sheet_pset)):INDIRECT(ADDRESS(COUNTIF(Pset_1,"&lt;&gt;"),5,4,1,sheet_pset)),0))),"")</f>
        <v/>
      </c>
      <c r="B726" s="141" t="str">
        <f t="shared" ca="1" si="99"/>
        <v/>
      </c>
      <c r="C726" s="152" t="str">
        <f t="shared" ca="1" si="100"/>
        <v/>
      </c>
      <c r="D726" s="153" t="str">
        <f t="shared" ca="1" si="101"/>
        <v/>
      </c>
      <c r="E726" s="149" t="str">
        <f t="shared" ca="1" si="102"/>
        <v/>
      </c>
      <c r="F726" s="142" t="str">
        <f t="shared" ca="1" si="103"/>
        <v/>
      </c>
      <c r="G726" s="196" t="str">
        <f ca="1">IF(A726="","",IF(AND(L726&lt;&gt;"",L726&lt;&gt;0),L726,IF(E726&lt;&gt;"",IF(ISERROR(FIND("Type",F726,1)),I,T),IF(F726="","",IF(sim_data_type=yes,IFERROR(VLOOKUP(F726,F$6:G725,2,FALSE),"Text"),"Text")))))</f>
        <v/>
      </c>
      <c r="H726" s="195" t="str">
        <f t="shared" ca="1" si="104"/>
        <v/>
      </c>
      <c r="I726" s="162" t="str">
        <f t="shared" ca="1" si="107"/>
        <v/>
      </c>
      <c r="J726" s="167"/>
      <c r="K726" s="147"/>
      <c r="L726" s="148"/>
      <c r="M726" s="143"/>
      <c r="N726" s="144"/>
      <c r="O726" s="155" t="str">
        <f t="shared" ca="1" si="105"/>
        <v/>
      </c>
      <c r="P726" s="154" t="str">
        <f t="shared" ca="1" si="106"/>
        <v/>
      </c>
    </row>
    <row r="727" spans="1:16" x14ac:dyDescent="0.25">
      <c r="A727" s="141" t="str">
        <f ca="1">IFERROR(IF(OR(B725=B726,AND(B725=0,A726&lt;&gt;A725)),A726,IF(D726="","",A726+MATCH(Common,INDIRECT(ADDRESS(A726+1,5,4,1,sheet_pset)):INDIRECT(ADDRESS(COUNTIF(Pset_1,"&lt;&gt;"),5,4,1,sheet_pset)),0))),"")</f>
        <v/>
      </c>
      <c r="B727" s="141" t="str">
        <f t="shared" ca="1" si="99"/>
        <v/>
      </c>
      <c r="C727" s="152" t="str">
        <f t="shared" ca="1" si="100"/>
        <v/>
      </c>
      <c r="D727" s="153" t="str">
        <f t="shared" ca="1" si="101"/>
        <v/>
      </c>
      <c r="E727" s="149" t="str">
        <f t="shared" ca="1" si="102"/>
        <v/>
      </c>
      <c r="F727" s="142" t="str">
        <f t="shared" ca="1" si="103"/>
        <v/>
      </c>
      <c r="G727" s="196" t="str">
        <f ca="1">IF(A727="","",IF(AND(L727&lt;&gt;"",L727&lt;&gt;0),L727,IF(E727&lt;&gt;"",IF(ISERROR(FIND("Type",F727,1)),I,T),IF(F727="","",IF(sim_data_type=yes,IFERROR(VLOOKUP(F727,F$6:G726,2,FALSE),"Text"),"Text")))))</f>
        <v/>
      </c>
      <c r="H727" s="195" t="str">
        <f t="shared" ca="1" si="104"/>
        <v/>
      </c>
      <c r="I727" s="162" t="str">
        <f t="shared" ca="1" si="107"/>
        <v/>
      </c>
      <c r="J727" s="167"/>
      <c r="K727" s="147"/>
      <c r="L727" s="148"/>
      <c r="M727" s="143"/>
      <c r="N727" s="144"/>
      <c r="O727" s="155" t="str">
        <f t="shared" ca="1" si="105"/>
        <v/>
      </c>
      <c r="P727" s="154" t="str">
        <f t="shared" ca="1" si="106"/>
        <v/>
      </c>
    </row>
    <row r="728" spans="1:16" x14ac:dyDescent="0.25">
      <c r="A728" s="141" t="str">
        <f ca="1">IFERROR(IF(OR(B726=B727,AND(B726=0,A727&lt;&gt;A726)),A727,IF(D727="","",A727+MATCH(Common,INDIRECT(ADDRESS(A727+1,5,4,1,sheet_pset)):INDIRECT(ADDRESS(COUNTIF(Pset_1,"&lt;&gt;"),5,4,1,sheet_pset)),0))),"")</f>
        <v/>
      </c>
      <c r="B728" s="141" t="str">
        <f t="shared" ca="1" si="99"/>
        <v/>
      </c>
      <c r="C728" s="152" t="str">
        <f t="shared" ca="1" si="100"/>
        <v/>
      </c>
      <c r="D728" s="153" t="str">
        <f t="shared" ca="1" si="101"/>
        <v/>
      </c>
      <c r="E728" s="149" t="str">
        <f t="shared" ca="1" si="102"/>
        <v/>
      </c>
      <c r="F728" s="142" t="str">
        <f t="shared" ca="1" si="103"/>
        <v/>
      </c>
      <c r="G728" s="196" t="str">
        <f ca="1">IF(A728="","",IF(AND(L728&lt;&gt;"",L728&lt;&gt;0),L728,IF(E728&lt;&gt;"",IF(ISERROR(FIND("Type",F728,1)),I,T),IF(F728="","",IF(sim_data_type=yes,IFERROR(VLOOKUP(F728,F$6:G727,2,FALSE),"Text"),"Text")))))</f>
        <v/>
      </c>
      <c r="H728" s="195" t="str">
        <f t="shared" ca="1" si="104"/>
        <v/>
      </c>
      <c r="I728" s="162" t="str">
        <f t="shared" ca="1" si="107"/>
        <v/>
      </c>
      <c r="J728" s="167"/>
      <c r="K728" s="147"/>
      <c r="L728" s="148"/>
      <c r="M728" s="143"/>
      <c r="N728" s="144"/>
      <c r="O728" s="155" t="str">
        <f t="shared" ca="1" si="105"/>
        <v/>
      </c>
      <c r="P728" s="154" t="str">
        <f t="shared" ca="1" si="106"/>
        <v/>
      </c>
    </row>
    <row r="729" spans="1:16" x14ac:dyDescent="0.25">
      <c r="A729" s="141" t="str">
        <f ca="1">IFERROR(IF(OR(B727=B728,AND(B727=0,A728&lt;&gt;A727)),A728,IF(D728="","",A728+MATCH(Common,INDIRECT(ADDRESS(A728+1,5,4,1,sheet_pset)):INDIRECT(ADDRESS(COUNTIF(Pset_1,"&lt;&gt;"),5,4,1,sheet_pset)),0))),"")</f>
        <v/>
      </c>
      <c r="B729" s="141" t="str">
        <f t="shared" ca="1" si="99"/>
        <v/>
      </c>
      <c r="C729" s="152" t="str">
        <f t="shared" ca="1" si="100"/>
        <v/>
      </c>
      <c r="D729" s="153" t="str">
        <f t="shared" ca="1" si="101"/>
        <v/>
      </c>
      <c r="E729" s="149" t="str">
        <f t="shared" ca="1" si="102"/>
        <v/>
      </c>
      <c r="F729" s="142" t="str">
        <f t="shared" ca="1" si="103"/>
        <v/>
      </c>
      <c r="G729" s="196" t="str">
        <f ca="1">IF(A729="","",IF(AND(L729&lt;&gt;"",L729&lt;&gt;0),L729,IF(E729&lt;&gt;"",IF(ISERROR(FIND("Type",F729,1)),I,T),IF(F729="","",IF(sim_data_type=yes,IFERROR(VLOOKUP(F729,F$6:G728,2,FALSE),"Text"),"Text")))))</f>
        <v/>
      </c>
      <c r="H729" s="195" t="str">
        <f t="shared" ca="1" si="104"/>
        <v/>
      </c>
      <c r="I729" s="162" t="str">
        <f t="shared" ca="1" si="107"/>
        <v/>
      </c>
      <c r="J729" s="167"/>
      <c r="K729" s="147"/>
      <c r="L729" s="148"/>
      <c r="M729" s="143"/>
      <c r="N729" s="144"/>
      <c r="O729" s="155" t="str">
        <f t="shared" ca="1" si="105"/>
        <v/>
      </c>
      <c r="P729" s="154" t="str">
        <f t="shared" ca="1" si="106"/>
        <v/>
      </c>
    </row>
    <row r="730" spans="1:16" x14ac:dyDescent="0.25">
      <c r="A730" s="141" t="str">
        <f ca="1">IFERROR(IF(OR(B728=B729,AND(B728=0,A729&lt;&gt;A728)),A729,IF(D729="","",A729+MATCH(Common,INDIRECT(ADDRESS(A729+1,5,4,1,sheet_pset)):INDIRECT(ADDRESS(COUNTIF(Pset_1,"&lt;&gt;"),5,4,1,sheet_pset)),0))),"")</f>
        <v/>
      </c>
      <c r="B730" s="141" t="str">
        <f t="shared" ca="1" si="99"/>
        <v/>
      </c>
      <c r="C730" s="152" t="str">
        <f t="shared" ca="1" si="100"/>
        <v/>
      </c>
      <c r="D730" s="153" t="str">
        <f t="shared" ca="1" si="101"/>
        <v/>
      </c>
      <c r="E730" s="149" t="str">
        <f t="shared" ca="1" si="102"/>
        <v/>
      </c>
      <c r="F730" s="142" t="str">
        <f t="shared" ca="1" si="103"/>
        <v/>
      </c>
      <c r="G730" s="196" t="str">
        <f ca="1">IF(A730="","",IF(AND(L730&lt;&gt;"",L730&lt;&gt;0),L730,IF(E730&lt;&gt;"",IF(ISERROR(FIND("Type",F730,1)),I,T),IF(F730="","",IF(sim_data_type=yes,IFERROR(VLOOKUP(F730,F$6:G729,2,FALSE),"Text"),"Text")))))</f>
        <v/>
      </c>
      <c r="H730" s="195" t="str">
        <f t="shared" ca="1" si="104"/>
        <v/>
      </c>
      <c r="I730" s="162" t="str">
        <f t="shared" ca="1" si="107"/>
        <v/>
      </c>
      <c r="J730" s="167"/>
      <c r="K730" s="147"/>
      <c r="L730" s="148"/>
      <c r="M730" s="143"/>
      <c r="N730" s="144"/>
      <c r="O730" s="155" t="str">
        <f t="shared" ca="1" si="105"/>
        <v/>
      </c>
      <c r="P730" s="154" t="str">
        <f t="shared" ca="1" si="106"/>
        <v/>
      </c>
    </row>
    <row r="731" spans="1:16" x14ac:dyDescent="0.25">
      <c r="A731" s="141" t="str">
        <f ca="1">IFERROR(IF(OR(B729=B730,AND(B729=0,A730&lt;&gt;A729)),A730,IF(D730="","",A730+MATCH(Common,INDIRECT(ADDRESS(A730+1,5,4,1,sheet_pset)):INDIRECT(ADDRESS(COUNTIF(Pset_1,"&lt;&gt;"),5,4,1,sheet_pset)),0))),"")</f>
        <v/>
      </c>
      <c r="B731" s="141" t="str">
        <f t="shared" ca="1" si="99"/>
        <v/>
      </c>
      <c r="C731" s="152" t="str">
        <f t="shared" ca="1" si="100"/>
        <v/>
      </c>
      <c r="D731" s="153" t="str">
        <f t="shared" ca="1" si="101"/>
        <v/>
      </c>
      <c r="E731" s="149" t="str">
        <f t="shared" ca="1" si="102"/>
        <v/>
      </c>
      <c r="F731" s="142" t="str">
        <f t="shared" ca="1" si="103"/>
        <v/>
      </c>
      <c r="G731" s="196" t="str">
        <f ca="1">IF(A731="","",IF(AND(L731&lt;&gt;"",L731&lt;&gt;0),L731,IF(E731&lt;&gt;"",IF(ISERROR(FIND("Type",F731,1)),I,T),IF(F731="","",IF(sim_data_type=yes,IFERROR(VLOOKUP(F731,F$6:G730,2,FALSE),"Text"),"Text")))))</f>
        <v/>
      </c>
      <c r="H731" s="195" t="str">
        <f t="shared" ca="1" si="104"/>
        <v/>
      </c>
      <c r="I731" s="162" t="str">
        <f t="shared" ca="1" si="107"/>
        <v/>
      </c>
      <c r="J731" s="167"/>
      <c r="K731" s="147"/>
      <c r="L731" s="148"/>
      <c r="M731" s="143"/>
      <c r="N731" s="144"/>
      <c r="O731" s="155" t="str">
        <f t="shared" ca="1" si="105"/>
        <v/>
      </c>
      <c r="P731" s="154" t="str">
        <f t="shared" ca="1" si="106"/>
        <v/>
      </c>
    </row>
    <row r="732" spans="1:16" x14ac:dyDescent="0.25">
      <c r="A732" s="141" t="str">
        <f ca="1">IFERROR(IF(OR(B730=B731,AND(B730=0,A731&lt;&gt;A730)),A731,IF(D731="","",A731+MATCH(Common,INDIRECT(ADDRESS(A731+1,5,4,1,sheet_pset)):INDIRECT(ADDRESS(COUNTIF(Pset_1,"&lt;&gt;"),5,4,1,sheet_pset)),0))),"")</f>
        <v/>
      </c>
      <c r="B732" s="141" t="str">
        <f t="shared" ca="1" si="99"/>
        <v/>
      </c>
      <c r="C732" s="152" t="str">
        <f t="shared" ca="1" si="100"/>
        <v/>
      </c>
      <c r="D732" s="153" t="str">
        <f t="shared" ca="1" si="101"/>
        <v/>
      </c>
      <c r="E732" s="149" t="str">
        <f t="shared" ca="1" si="102"/>
        <v/>
      </c>
      <c r="F732" s="142" t="str">
        <f t="shared" ca="1" si="103"/>
        <v/>
      </c>
      <c r="G732" s="196" t="str">
        <f ca="1">IF(A732="","",IF(AND(L732&lt;&gt;"",L732&lt;&gt;0),L732,IF(E732&lt;&gt;"",IF(ISERROR(FIND("Type",F732,1)),I,T),IF(F732="","",IF(sim_data_type=yes,IFERROR(VLOOKUP(F732,F$6:G731,2,FALSE),"Text"),"Text")))))</f>
        <v/>
      </c>
      <c r="H732" s="195" t="str">
        <f t="shared" ca="1" si="104"/>
        <v/>
      </c>
      <c r="I732" s="162" t="str">
        <f t="shared" ca="1" si="107"/>
        <v/>
      </c>
      <c r="J732" s="167"/>
      <c r="K732" s="147"/>
      <c r="L732" s="148"/>
      <c r="M732" s="143"/>
      <c r="N732" s="144"/>
      <c r="O732" s="155" t="str">
        <f t="shared" ca="1" si="105"/>
        <v/>
      </c>
      <c r="P732" s="154" t="str">
        <f t="shared" ca="1" si="106"/>
        <v/>
      </c>
    </row>
    <row r="733" spans="1:16" x14ac:dyDescent="0.25">
      <c r="A733" s="141" t="str">
        <f ca="1">IFERROR(IF(OR(B731=B732,AND(B731=0,A732&lt;&gt;A731)),A732,IF(D732="","",A732+MATCH(Common,INDIRECT(ADDRESS(A732+1,5,4,1,sheet_pset)):INDIRECT(ADDRESS(COUNTIF(Pset_1,"&lt;&gt;"),5,4,1,sheet_pset)),0))),"")</f>
        <v/>
      </c>
      <c r="B733" s="141" t="str">
        <f t="shared" ca="1" si="99"/>
        <v/>
      </c>
      <c r="C733" s="152" t="str">
        <f t="shared" ca="1" si="100"/>
        <v/>
      </c>
      <c r="D733" s="153" t="str">
        <f t="shared" ca="1" si="101"/>
        <v/>
      </c>
      <c r="E733" s="149" t="str">
        <f t="shared" ca="1" si="102"/>
        <v/>
      </c>
      <c r="F733" s="142" t="str">
        <f t="shared" ca="1" si="103"/>
        <v/>
      </c>
      <c r="G733" s="196" t="str">
        <f ca="1">IF(A733="","",IF(AND(L733&lt;&gt;"",L733&lt;&gt;0),L733,IF(E733&lt;&gt;"",IF(ISERROR(FIND("Type",F733,1)),I,T),IF(F733="","",IF(sim_data_type=yes,IFERROR(VLOOKUP(F733,F$6:G732,2,FALSE),"Text"),"Text")))))</f>
        <v/>
      </c>
      <c r="H733" s="195" t="str">
        <f t="shared" ca="1" si="104"/>
        <v/>
      </c>
      <c r="I733" s="162" t="str">
        <f t="shared" ca="1" si="107"/>
        <v/>
      </c>
      <c r="J733" s="167"/>
      <c r="K733" s="147"/>
      <c r="L733" s="148"/>
      <c r="M733" s="143"/>
      <c r="N733" s="144"/>
      <c r="O733" s="155" t="str">
        <f t="shared" ca="1" si="105"/>
        <v/>
      </c>
      <c r="P733" s="154" t="str">
        <f t="shared" ca="1" si="106"/>
        <v/>
      </c>
    </row>
    <row r="734" spans="1:16" x14ac:dyDescent="0.25">
      <c r="A734" s="141" t="str">
        <f ca="1">IFERROR(IF(OR(B732=B733,AND(B732=0,A733&lt;&gt;A732)),A733,IF(D733="","",A733+MATCH(Common,INDIRECT(ADDRESS(A733+1,5,4,1,sheet_pset)):INDIRECT(ADDRESS(COUNTIF(Pset_1,"&lt;&gt;"),5,4,1,sheet_pset)),0))),"")</f>
        <v/>
      </c>
      <c r="B734" s="141" t="str">
        <f t="shared" ca="1" si="99"/>
        <v/>
      </c>
      <c r="C734" s="152" t="str">
        <f t="shared" ca="1" si="100"/>
        <v/>
      </c>
      <c r="D734" s="153" t="str">
        <f t="shared" ca="1" si="101"/>
        <v/>
      </c>
      <c r="E734" s="149" t="str">
        <f t="shared" ca="1" si="102"/>
        <v/>
      </c>
      <c r="F734" s="142" t="str">
        <f t="shared" ca="1" si="103"/>
        <v/>
      </c>
      <c r="G734" s="196" t="str">
        <f ca="1">IF(A734="","",IF(AND(L734&lt;&gt;"",L734&lt;&gt;0),L734,IF(E734&lt;&gt;"",IF(ISERROR(FIND("Type",F734,1)),I,T),IF(F734="","",IF(sim_data_type=yes,IFERROR(VLOOKUP(F734,F$6:G733,2,FALSE),"Text"),"Text")))))</f>
        <v/>
      </c>
      <c r="H734" s="195" t="str">
        <f t="shared" ca="1" si="104"/>
        <v/>
      </c>
      <c r="I734" s="162" t="str">
        <f t="shared" ca="1" si="107"/>
        <v/>
      </c>
      <c r="J734" s="167"/>
      <c r="K734" s="147"/>
      <c r="L734" s="148"/>
      <c r="M734" s="143"/>
      <c r="N734" s="144"/>
      <c r="O734" s="155" t="str">
        <f t="shared" ca="1" si="105"/>
        <v/>
      </c>
      <c r="P734" s="154" t="str">
        <f t="shared" ca="1" si="106"/>
        <v/>
      </c>
    </row>
    <row r="735" spans="1:16" x14ac:dyDescent="0.25">
      <c r="A735" s="141" t="str">
        <f ca="1">IFERROR(IF(OR(B733=B734,AND(B733=0,A734&lt;&gt;A733)),A734,IF(D734="","",A734+MATCH(Common,INDIRECT(ADDRESS(A734+1,5,4,1,sheet_pset)):INDIRECT(ADDRESS(COUNTIF(Pset_1,"&lt;&gt;"),5,4,1,sheet_pset)),0))),"")</f>
        <v/>
      </c>
      <c r="B735" s="141" t="str">
        <f t="shared" ca="1" si="99"/>
        <v/>
      </c>
      <c r="C735" s="152" t="str">
        <f t="shared" ca="1" si="100"/>
        <v/>
      </c>
      <c r="D735" s="153" t="str">
        <f t="shared" ca="1" si="101"/>
        <v/>
      </c>
      <c r="E735" s="149" t="str">
        <f t="shared" ca="1" si="102"/>
        <v/>
      </c>
      <c r="F735" s="142" t="str">
        <f t="shared" ca="1" si="103"/>
        <v/>
      </c>
      <c r="G735" s="196" t="str">
        <f ca="1">IF(A735="","",IF(AND(L735&lt;&gt;"",L735&lt;&gt;0),L735,IF(E735&lt;&gt;"",IF(ISERROR(FIND("Type",F735,1)),I,T),IF(F735="","",IF(sim_data_type=yes,IFERROR(VLOOKUP(F735,F$6:G734,2,FALSE),"Text"),"Text")))))</f>
        <v/>
      </c>
      <c r="H735" s="195" t="str">
        <f t="shared" ca="1" si="104"/>
        <v/>
      </c>
      <c r="I735" s="162" t="str">
        <f t="shared" ca="1" si="107"/>
        <v/>
      </c>
      <c r="J735" s="167"/>
      <c r="K735" s="147"/>
      <c r="L735" s="148"/>
      <c r="M735" s="143"/>
      <c r="N735" s="144"/>
      <c r="O735" s="155" t="str">
        <f t="shared" ca="1" si="105"/>
        <v/>
      </c>
      <c r="P735" s="154" t="str">
        <f t="shared" ca="1" si="106"/>
        <v/>
      </c>
    </row>
    <row r="736" spans="1:16" x14ac:dyDescent="0.25">
      <c r="A736" s="141" t="str">
        <f ca="1">IFERROR(IF(OR(B734=B735,AND(B734=0,A735&lt;&gt;A734)),A735,IF(D735="","",A735+MATCH(Common,INDIRECT(ADDRESS(A735+1,5,4,1,sheet_pset)):INDIRECT(ADDRESS(COUNTIF(Pset_1,"&lt;&gt;"),5,4,1,sheet_pset)),0))),"")</f>
        <v/>
      </c>
      <c r="B736" s="141" t="str">
        <f t="shared" ca="1" si="99"/>
        <v/>
      </c>
      <c r="C736" s="152" t="str">
        <f t="shared" ca="1" si="100"/>
        <v/>
      </c>
      <c r="D736" s="153" t="str">
        <f t="shared" ca="1" si="101"/>
        <v/>
      </c>
      <c r="E736" s="149" t="str">
        <f t="shared" ca="1" si="102"/>
        <v/>
      </c>
      <c r="F736" s="142" t="str">
        <f t="shared" ca="1" si="103"/>
        <v/>
      </c>
      <c r="G736" s="196" t="str">
        <f ca="1">IF(A736="","",IF(AND(L736&lt;&gt;"",L736&lt;&gt;0),L736,IF(E736&lt;&gt;"",IF(ISERROR(FIND("Type",F736,1)),I,T),IF(F736="","",IF(sim_data_type=yes,IFERROR(VLOOKUP(F736,F$6:G735,2,FALSE),"Text"),"Text")))))</f>
        <v/>
      </c>
      <c r="H736" s="195" t="str">
        <f t="shared" ca="1" si="104"/>
        <v/>
      </c>
      <c r="I736" s="162" t="str">
        <f t="shared" ca="1" si="107"/>
        <v/>
      </c>
      <c r="J736" s="167"/>
      <c r="K736" s="147"/>
      <c r="L736" s="148"/>
      <c r="M736" s="143"/>
      <c r="N736" s="144"/>
      <c r="O736" s="155" t="str">
        <f t="shared" ca="1" si="105"/>
        <v/>
      </c>
      <c r="P736" s="154" t="str">
        <f t="shared" ca="1" si="106"/>
        <v/>
      </c>
    </row>
    <row r="737" spans="1:16" x14ac:dyDescent="0.25">
      <c r="A737" s="141" t="str">
        <f ca="1">IFERROR(IF(OR(B735=B736,AND(B735=0,A736&lt;&gt;A735)),A736,IF(D736="","",A736+MATCH(Common,INDIRECT(ADDRESS(A736+1,5,4,1,sheet_pset)):INDIRECT(ADDRESS(COUNTIF(Pset_1,"&lt;&gt;"),5,4,1,sheet_pset)),0))),"")</f>
        <v/>
      </c>
      <c r="B737" s="141" t="str">
        <f t="shared" ca="1" si="99"/>
        <v/>
      </c>
      <c r="C737" s="152" t="str">
        <f t="shared" ca="1" si="100"/>
        <v/>
      </c>
      <c r="D737" s="153" t="str">
        <f t="shared" ca="1" si="101"/>
        <v/>
      </c>
      <c r="E737" s="149" t="str">
        <f t="shared" ca="1" si="102"/>
        <v/>
      </c>
      <c r="F737" s="142" t="str">
        <f t="shared" ca="1" si="103"/>
        <v/>
      </c>
      <c r="G737" s="196" t="str">
        <f ca="1">IF(A737="","",IF(AND(L737&lt;&gt;"",L737&lt;&gt;0),L737,IF(E737&lt;&gt;"",IF(ISERROR(FIND("Type",F737,1)),I,T),IF(F737="","",IF(sim_data_type=yes,IFERROR(VLOOKUP(F737,F$6:G736,2,FALSE),"Text"),"Text")))))</f>
        <v/>
      </c>
      <c r="H737" s="195" t="str">
        <f t="shared" ca="1" si="104"/>
        <v/>
      </c>
      <c r="I737" s="162" t="str">
        <f t="shared" ca="1" si="107"/>
        <v/>
      </c>
      <c r="J737" s="167"/>
      <c r="K737" s="147"/>
      <c r="L737" s="148"/>
      <c r="M737" s="143"/>
      <c r="N737" s="144"/>
      <c r="O737" s="155" t="str">
        <f t="shared" ca="1" si="105"/>
        <v/>
      </c>
      <c r="P737" s="154" t="str">
        <f t="shared" ca="1" si="106"/>
        <v/>
      </c>
    </row>
    <row r="738" spans="1:16" x14ac:dyDescent="0.25">
      <c r="A738" s="141" t="str">
        <f ca="1">IFERROR(IF(OR(B736=B737,AND(B736=0,A737&lt;&gt;A736)),A737,IF(D737="","",A737+MATCH(Common,INDIRECT(ADDRESS(A737+1,5,4,1,sheet_pset)):INDIRECT(ADDRESS(COUNTIF(Pset_1,"&lt;&gt;"),5,4,1,sheet_pset)),0))),"")</f>
        <v/>
      </c>
      <c r="B738" s="141" t="str">
        <f t="shared" ca="1" si="99"/>
        <v/>
      </c>
      <c r="C738" s="152" t="str">
        <f t="shared" ca="1" si="100"/>
        <v/>
      </c>
      <c r="D738" s="153" t="str">
        <f t="shared" ca="1" si="101"/>
        <v/>
      </c>
      <c r="E738" s="149" t="str">
        <f t="shared" ca="1" si="102"/>
        <v/>
      </c>
      <c r="F738" s="142" t="str">
        <f t="shared" ca="1" si="103"/>
        <v/>
      </c>
      <c r="G738" s="196" t="str">
        <f ca="1">IF(A738="","",IF(AND(L738&lt;&gt;"",L738&lt;&gt;0),L738,IF(E738&lt;&gt;"",IF(ISERROR(FIND("Type",F738,1)),I,T),IF(F738="","",IF(sim_data_type=yes,IFERROR(VLOOKUP(F738,F$6:G737,2,FALSE),"Text"),"Text")))))</f>
        <v/>
      </c>
      <c r="H738" s="195" t="str">
        <f t="shared" ca="1" si="104"/>
        <v/>
      </c>
      <c r="I738" s="162" t="str">
        <f t="shared" ca="1" si="107"/>
        <v/>
      </c>
      <c r="J738" s="167"/>
      <c r="K738" s="147"/>
      <c r="L738" s="148"/>
      <c r="M738" s="143"/>
      <c r="N738" s="144"/>
      <c r="O738" s="155" t="str">
        <f t="shared" ca="1" si="105"/>
        <v/>
      </c>
      <c r="P738" s="154" t="str">
        <f t="shared" ca="1" si="106"/>
        <v/>
      </c>
    </row>
    <row r="739" spans="1:16" x14ac:dyDescent="0.25">
      <c r="A739" s="141" t="str">
        <f ca="1">IFERROR(IF(OR(B737=B738,AND(B737=0,A738&lt;&gt;A737)),A738,IF(D738="","",A738+MATCH(Common,INDIRECT(ADDRESS(A738+1,5,4,1,sheet_pset)):INDIRECT(ADDRESS(COUNTIF(Pset_1,"&lt;&gt;"),5,4,1,sheet_pset)),0))),"")</f>
        <v/>
      </c>
      <c r="B739" s="141" t="str">
        <f t="shared" ca="1" si="99"/>
        <v/>
      </c>
      <c r="C739" s="152" t="str">
        <f t="shared" ca="1" si="100"/>
        <v/>
      </c>
      <c r="D739" s="153" t="str">
        <f t="shared" ca="1" si="101"/>
        <v/>
      </c>
      <c r="E739" s="149" t="str">
        <f t="shared" ca="1" si="102"/>
        <v/>
      </c>
      <c r="F739" s="142" t="str">
        <f t="shared" ca="1" si="103"/>
        <v/>
      </c>
      <c r="G739" s="196" t="str">
        <f ca="1">IF(A739="","",IF(AND(L739&lt;&gt;"",L739&lt;&gt;0),L739,IF(E739&lt;&gt;"",IF(ISERROR(FIND("Type",F739,1)),I,T),IF(F739="","",IF(sim_data_type=yes,IFERROR(VLOOKUP(F739,F$6:G738,2,FALSE),"Text"),"Text")))))</f>
        <v/>
      </c>
      <c r="H739" s="195" t="str">
        <f t="shared" ca="1" si="104"/>
        <v/>
      </c>
      <c r="I739" s="162" t="str">
        <f t="shared" ca="1" si="107"/>
        <v/>
      </c>
      <c r="J739" s="167"/>
      <c r="K739" s="147"/>
      <c r="L739" s="148"/>
      <c r="M739" s="143"/>
      <c r="N739" s="144"/>
      <c r="O739" s="155" t="str">
        <f t="shared" ca="1" si="105"/>
        <v/>
      </c>
      <c r="P739" s="154" t="str">
        <f t="shared" ca="1" si="106"/>
        <v/>
      </c>
    </row>
    <row r="740" spans="1:16" x14ac:dyDescent="0.25">
      <c r="A740" s="141" t="str">
        <f ca="1">IFERROR(IF(OR(B738=B739,AND(B738=0,A739&lt;&gt;A738)),A739,IF(D739="","",A739+MATCH(Common,INDIRECT(ADDRESS(A739+1,5,4,1,sheet_pset)):INDIRECT(ADDRESS(COUNTIF(Pset_1,"&lt;&gt;"),5,4,1,sheet_pset)),0))),"")</f>
        <v/>
      </c>
      <c r="B740" s="141" t="str">
        <f t="shared" ca="1" si="99"/>
        <v/>
      </c>
      <c r="C740" s="152" t="str">
        <f t="shared" ca="1" si="100"/>
        <v/>
      </c>
      <c r="D740" s="153" t="str">
        <f t="shared" ca="1" si="101"/>
        <v/>
      </c>
      <c r="E740" s="149" t="str">
        <f t="shared" ca="1" si="102"/>
        <v/>
      </c>
      <c r="F740" s="142" t="str">
        <f t="shared" ca="1" si="103"/>
        <v/>
      </c>
      <c r="G740" s="196" t="str">
        <f ca="1">IF(A740="","",IF(AND(L740&lt;&gt;"",L740&lt;&gt;0),L740,IF(E740&lt;&gt;"",IF(ISERROR(FIND("Type",F740,1)),I,T),IF(F740="","",IF(sim_data_type=yes,IFERROR(VLOOKUP(F740,F$6:G739,2,FALSE),"Text"),"Text")))))</f>
        <v/>
      </c>
      <c r="H740" s="195" t="str">
        <f t="shared" ca="1" si="104"/>
        <v/>
      </c>
      <c r="I740" s="162" t="str">
        <f t="shared" ca="1" si="107"/>
        <v/>
      </c>
      <c r="J740" s="167"/>
      <c r="K740" s="147"/>
      <c r="L740" s="148"/>
      <c r="M740" s="143"/>
      <c r="N740" s="144"/>
      <c r="O740" s="155" t="str">
        <f t="shared" ca="1" si="105"/>
        <v/>
      </c>
      <c r="P740" s="154" t="str">
        <f t="shared" ca="1" si="106"/>
        <v/>
      </c>
    </row>
    <row r="741" spans="1:16" x14ac:dyDescent="0.25">
      <c r="A741" s="141" t="str">
        <f ca="1">IFERROR(IF(OR(B739=B740,AND(B739=0,A740&lt;&gt;A739)),A740,IF(D740="","",A740+MATCH(Common,INDIRECT(ADDRESS(A740+1,5,4,1,sheet_pset)):INDIRECT(ADDRESS(COUNTIF(Pset_1,"&lt;&gt;"),5,4,1,sheet_pset)),0))),"")</f>
        <v/>
      </c>
      <c r="B741" s="141" t="str">
        <f t="shared" ca="1" si="99"/>
        <v/>
      </c>
      <c r="C741" s="152" t="str">
        <f t="shared" ca="1" si="100"/>
        <v/>
      </c>
      <c r="D741" s="153" t="str">
        <f t="shared" ca="1" si="101"/>
        <v/>
      </c>
      <c r="E741" s="149" t="str">
        <f t="shared" ca="1" si="102"/>
        <v/>
      </c>
      <c r="F741" s="142" t="str">
        <f t="shared" ca="1" si="103"/>
        <v/>
      </c>
      <c r="G741" s="196" t="str">
        <f ca="1">IF(A741="","",IF(AND(L741&lt;&gt;"",L741&lt;&gt;0),L741,IF(E741&lt;&gt;"",IF(ISERROR(FIND("Type",F741,1)),I,T),IF(F741="","",IF(sim_data_type=yes,IFERROR(VLOOKUP(F741,F$6:G740,2,FALSE),"Text"),"Text")))))</f>
        <v/>
      </c>
      <c r="H741" s="195" t="str">
        <f t="shared" ca="1" si="104"/>
        <v/>
      </c>
      <c r="I741" s="162" t="str">
        <f t="shared" ca="1" si="107"/>
        <v/>
      </c>
      <c r="J741" s="167"/>
      <c r="K741" s="147"/>
      <c r="L741" s="148"/>
      <c r="M741" s="143"/>
      <c r="N741" s="144"/>
      <c r="O741" s="155" t="str">
        <f t="shared" ca="1" si="105"/>
        <v/>
      </c>
      <c r="P741" s="154" t="str">
        <f t="shared" ca="1" si="106"/>
        <v/>
      </c>
    </row>
    <row r="742" spans="1:16" x14ac:dyDescent="0.25">
      <c r="A742" s="141" t="str">
        <f ca="1">IFERROR(IF(OR(B740=B741,AND(B740=0,A741&lt;&gt;A740)),A741,IF(D741="","",A741+MATCH(Common,INDIRECT(ADDRESS(A741+1,5,4,1,sheet_pset)):INDIRECT(ADDRESS(COUNTIF(Pset_1,"&lt;&gt;"),5,4,1,sheet_pset)),0))),"")</f>
        <v/>
      </c>
      <c r="B742" s="141" t="str">
        <f t="shared" ca="1" si="99"/>
        <v/>
      </c>
      <c r="C742" s="152" t="str">
        <f t="shared" ca="1" si="100"/>
        <v/>
      </c>
      <c r="D742" s="153" t="str">
        <f t="shared" ca="1" si="101"/>
        <v/>
      </c>
      <c r="E742" s="149" t="str">
        <f t="shared" ca="1" si="102"/>
        <v/>
      </c>
      <c r="F742" s="142" t="str">
        <f t="shared" ca="1" si="103"/>
        <v/>
      </c>
      <c r="G742" s="196" t="str">
        <f ca="1">IF(A742="","",IF(AND(L742&lt;&gt;"",L742&lt;&gt;0),L742,IF(E742&lt;&gt;"",IF(ISERROR(FIND("Type",F742,1)),I,T),IF(F742="","",IF(sim_data_type=yes,IFERROR(VLOOKUP(F742,F$6:G741,2,FALSE),"Text"),"Text")))))</f>
        <v/>
      </c>
      <c r="H742" s="195" t="str">
        <f t="shared" ca="1" si="104"/>
        <v/>
      </c>
      <c r="I742" s="162" t="str">
        <f t="shared" ca="1" si="107"/>
        <v/>
      </c>
      <c r="J742" s="167"/>
      <c r="K742" s="147"/>
      <c r="L742" s="148"/>
      <c r="M742" s="143"/>
      <c r="N742" s="144"/>
      <c r="O742" s="155" t="str">
        <f t="shared" ca="1" si="105"/>
        <v/>
      </c>
      <c r="P742" s="154" t="str">
        <f t="shared" ca="1" si="106"/>
        <v/>
      </c>
    </row>
    <row r="743" spans="1:16" x14ac:dyDescent="0.25">
      <c r="A743" s="141" t="str">
        <f ca="1">IFERROR(IF(OR(B741=B742,AND(B741=0,A742&lt;&gt;A741)),A742,IF(D742="","",A742+MATCH(Common,INDIRECT(ADDRESS(A742+1,5,4,1,sheet_pset)):INDIRECT(ADDRESS(COUNTIF(Pset_1,"&lt;&gt;"),5,4,1,sheet_pset)),0))),"")</f>
        <v/>
      </c>
      <c r="B743" s="141" t="str">
        <f t="shared" ca="1" si="99"/>
        <v/>
      </c>
      <c r="C743" s="152" t="str">
        <f t="shared" ca="1" si="100"/>
        <v/>
      </c>
      <c r="D743" s="153" t="str">
        <f t="shared" ca="1" si="101"/>
        <v/>
      </c>
      <c r="E743" s="149" t="str">
        <f t="shared" ca="1" si="102"/>
        <v/>
      </c>
      <c r="F743" s="142" t="str">
        <f t="shared" ca="1" si="103"/>
        <v/>
      </c>
      <c r="G743" s="196" t="str">
        <f ca="1">IF(A743="","",IF(AND(L743&lt;&gt;"",L743&lt;&gt;0),L743,IF(E743&lt;&gt;"",IF(ISERROR(FIND("Type",F743,1)),I,T),IF(F743="","",IF(sim_data_type=yes,IFERROR(VLOOKUP(F743,F$6:G742,2,FALSE),"Text"),"Text")))))</f>
        <v/>
      </c>
      <c r="H743" s="195" t="str">
        <f t="shared" ca="1" si="104"/>
        <v/>
      </c>
      <c r="I743" s="162" t="str">
        <f t="shared" ca="1" si="107"/>
        <v/>
      </c>
      <c r="J743" s="167"/>
      <c r="K743" s="147"/>
      <c r="L743" s="148"/>
      <c r="M743" s="143"/>
      <c r="N743" s="144"/>
      <c r="O743" s="155" t="str">
        <f t="shared" ca="1" si="105"/>
        <v/>
      </c>
      <c r="P743" s="154" t="str">
        <f t="shared" ca="1" si="106"/>
        <v/>
      </c>
    </row>
    <row r="744" spans="1:16" x14ac:dyDescent="0.25">
      <c r="A744" s="141" t="str">
        <f ca="1">IFERROR(IF(OR(B742=B743,AND(B742=0,A743&lt;&gt;A742)),A743,IF(D743="","",A743+MATCH(Common,INDIRECT(ADDRESS(A743+1,5,4,1,sheet_pset)):INDIRECT(ADDRESS(COUNTIF(Pset_1,"&lt;&gt;"),5,4,1,sheet_pset)),0))),"")</f>
        <v/>
      </c>
      <c r="B744" s="141" t="str">
        <f t="shared" ca="1" si="99"/>
        <v/>
      </c>
      <c r="C744" s="152" t="str">
        <f t="shared" ca="1" si="100"/>
        <v/>
      </c>
      <c r="D744" s="153" t="str">
        <f t="shared" ca="1" si="101"/>
        <v/>
      </c>
      <c r="E744" s="149" t="str">
        <f t="shared" ca="1" si="102"/>
        <v/>
      </c>
      <c r="F744" s="142" t="str">
        <f t="shared" ca="1" si="103"/>
        <v/>
      </c>
      <c r="G744" s="196" t="str">
        <f ca="1">IF(A744="","",IF(AND(L744&lt;&gt;"",L744&lt;&gt;0),L744,IF(E744&lt;&gt;"",IF(ISERROR(FIND("Type",F744,1)),I,T),IF(F744="","",IF(sim_data_type=yes,IFERROR(VLOOKUP(F744,F$6:G743,2,FALSE),"Text"),"Text")))))</f>
        <v/>
      </c>
      <c r="H744" s="195" t="str">
        <f t="shared" ca="1" si="104"/>
        <v/>
      </c>
      <c r="I744" s="162" t="str">
        <f t="shared" ca="1" si="107"/>
        <v/>
      </c>
      <c r="J744" s="167"/>
      <c r="K744" s="147"/>
      <c r="L744" s="148"/>
      <c r="M744" s="143"/>
      <c r="N744" s="144"/>
      <c r="O744" s="155" t="str">
        <f t="shared" ca="1" si="105"/>
        <v/>
      </c>
      <c r="P744" s="154" t="str">
        <f t="shared" ca="1" si="106"/>
        <v/>
      </c>
    </row>
    <row r="745" spans="1:16" x14ac:dyDescent="0.25">
      <c r="A745" s="141" t="str">
        <f ca="1">IFERROR(IF(OR(B743=B744,AND(B743=0,A744&lt;&gt;A743)),A744,IF(D744="","",A744+MATCH(Common,INDIRECT(ADDRESS(A744+1,5,4,1,sheet_pset)):INDIRECT(ADDRESS(COUNTIF(Pset_1,"&lt;&gt;"),5,4,1,sheet_pset)),0))),"")</f>
        <v/>
      </c>
      <c r="B745" s="141" t="str">
        <f t="shared" ca="1" si="99"/>
        <v/>
      </c>
      <c r="C745" s="152" t="str">
        <f t="shared" ca="1" si="100"/>
        <v/>
      </c>
      <c r="D745" s="153" t="str">
        <f t="shared" ca="1" si="101"/>
        <v/>
      </c>
      <c r="E745" s="149" t="str">
        <f t="shared" ca="1" si="102"/>
        <v/>
      </c>
      <c r="F745" s="142" t="str">
        <f t="shared" ca="1" si="103"/>
        <v/>
      </c>
      <c r="G745" s="196" t="str">
        <f ca="1">IF(A745="","",IF(AND(L745&lt;&gt;"",L745&lt;&gt;0),L745,IF(E745&lt;&gt;"",IF(ISERROR(FIND("Type",F745,1)),I,T),IF(F745="","",IF(sim_data_type=yes,IFERROR(VLOOKUP(F745,F$6:G744,2,FALSE),"Text"),"Text")))))</f>
        <v/>
      </c>
      <c r="H745" s="195" t="str">
        <f t="shared" ca="1" si="104"/>
        <v/>
      </c>
      <c r="I745" s="162" t="str">
        <f t="shared" ca="1" si="107"/>
        <v/>
      </c>
      <c r="J745" s="167"/>
      <c r="K745" s="147"/>
      <c r="L745" s="148"/>
      <c r="M745" s="143"/>
      <c r="N745" s="144"/>
      <c r="O745" s="155" t="str">
        <f t="shared" ca="1" si="105"/>
        <v/>
      </c>
      <c r="P745" s="154" t="str">
        <f t="shared" ca="1" si="106"/>
        <v/>
      </c>
    </row>
    <row r="746" spans="1:16" x14ac:dyDescent="0.25">
      <c r="A746" s="141" t="str">
        <f ca="1">IFERROR(IF(OR(B744=B745,AND(B744=0,A745&lt;&gt;A744)),A745,IF(D745="","",A745+MATCH(Common,INDIRECT(ADDRESS(A745+1,5,4,1,sheet_pset)):INDIRECT(ADDRESS(COUNTIF(Pset_1,"&lt;&gt;"),5,4,1,sheet_pset)),0))),"")</f>
        <v/>
      </c>
      <c r="B746" s="141" t="str">
        <f t="shared" ca="1" si="99"/>
        <v/>
      </c>
      <c r="C746" s="152" t="str">
        <f t="shared" ca="1" si="100"/>
        <v/>
      </c>
      <c r="D746" s="153" t="str">
        <f t="shared" ca="1" si="101"/>
        <v/>
      </c>
      <c r="E746" s="149" t="str">
        <f t="shared" ca="1" si="102"/>
        <v/>
      </c>
      <c r="F746" s="142" t="str">
        <f t="shared" ca="1" si="103"/>
        <v/>
      </c>
      <c r="G746" s="196" t="str">
        <f ca="1">IF(A746="","",IF(AND(L746&lt;&gt;"",L746&lt;&gt;0),L746,IF(E746&lt;&gt;"",IF(ISERROR(FIND("Type",F746,1)),I,T),IF(F746="","",IF(sim_data_type=yes,IFERROR(VLOOKUP(F746,F$6:G745,2,FALSE),"Text"),"Text")))))</f>
        <v/>
      </c>
      <c r="H746" s="195" t="str">
        <f t="shared" ca="1" si="104"/>
        <v/>
      </c>
      <c r="I746" s="162" t="str">
        <f t="shared" ca="1" si="107"/>
        <v/>
      </c>
      <c r="J746" s="167"/>
      <c r="K746" s="147"/>
      <c r="L746" s="148"/>
      <c r="M746" s="143"/>
      <c r="N746" s="144"/>
      <c r="O746" s="155" t="str">
        <f t="shared" ca="1" si="105"/>
        <v/>
      </c>
      <c r="P746" s="154" t="str">
        <f t="shared" ca="1" si="106"/>
        <v/>
      </c>
    </row>
    <row r="747" spans="1:16" x14ac:dyDescent="0.25">
      <c r="A747" s="141" t="str">
        <f ca="1">IFERROR(IF(OR(B745=B746,AND(B745=0,A746&lt;&gt;A745)),A746,IF(D746="","",A746+MATCH(Common,INDIRECT(ADDRESS(A746+1,5,4,1,sheet_pset)):INDIRECT(ADDRESS(COUNTIF(Pset_1,"&lt;&gt;"),5,4,1,sheet_pset)),0))),"")</f>
        <v/>
      </c>
      <c r="B747" s="141" t="str">
        <f t="shared" ca="1" si="99"/>
        <v/>
      </c>
      <c r="C747" s="152" t="str">
        <f t="shared" ca="1" si="100"/>
        <v/>
      </c>
      <c r="D747" s="153" t="str">
        <f t="shared" ca="1" si="101"/>
        <v/>
      </c>
      <c r="E747" s="149" t="str">
        <f t="shared" ca="1" si="102"/>
        <v/>
      </c>
      <c r="F747" s="142" t="str">
        <f t="shared" ca="1" si="103"/>
        <v/>
      </c>
      <c r="G747" s="196" t="str">
        <f ca="1">IF(A747="","",IF(AND(L747&lt;&gt;"",L747&lt;&gt;0),L747,IF(E747&lt;&gt;"",IF(ISERROR(FIND("Type",F747,1)),I,T),IF(F747="","",IF(sim_data_type=yes,IFERROR(VLOOKUP(F747,F$6:G746,2,FALSE),"Text"),"Text")))))</f>
        <v/>
      </c>
      <c r="H747" s="195" t="str">
        <f t="shared" ca="1" si="104"/>
        <v/>
      </c>
      <c r="I747" s="162" t="str">
        <f t="shared" ca="1" si="107"/>
        <v/>
      </c>
      <c r="J747" s="167"/>
      <c r="K747" s="147"/>
      <c r="L747" s="148"/>
      <c r="M747" s="143"/>
      <c r="N747" s="144"/>
      <c r="O747" s="155" t="str">
        <f t="shared" ca="1" si="105"/>
        <v/>
      </c>
      <c r="P747" s="154" t="str">
        <f t="shared" ca="1" si="106"/>
        <v/>
      </c>
    </row>
    <row r="748" spans="1:16" x14ac:dyDescent="0.25">
      <c r="A748" s="141" t="str">
        <f ca="1">IFERROR(IF(OR(B746=B747,AND(B746=0,A747&lt;&gt;A746)),A747,IF(D747="","",A747+MATCH(Common,INDIRECT(ADDRESS(A747+1,5,4,1,sheet_pset)):INDIRECT(ADDRESS(COUNTIF(Pset_1,"&lt;&gt;"),5,4,1,sheet_pset)),0))),"")</f>
        <v/>
      </c>
      <c r="B748" s="141" t="str">
        <f t="shared" ca="1" si="99"/>
        <v/>
      </c>
      <c r="C748" s="152" t="str">
        <f t="shared" ca="1" si="100"/>
        <v/>
      </c>
      <c r="D748" s="153" t="str">
        <f t="shared" ca="1" si="101"/>
        <v/>
      </c>
      <c r="E748" s="149" t="str">
        <f t="shared" ca="1" si="102"/>
        <v/>
      </c>
      <c r="F748" s="142" t="str">
        <f t="shared" ca="1" si="103"/>
        <v/>
      </c>
      <c r="G748" s="196" t="str">
        <f ca="1">IF(A748="","",IF(AND(L748&lt;&gt;"",L748&lt;&gt;0),L748,IF(E748&lt;&gt;"",IF(ISERROR(FIND("Type",F748,1)),I,T),IF(F748="","",IF(sim_data_type=yes,IFERROR(VLOOKUP(F748,F$6:G747,2,FALSE),"Text"),"Text")))))</f>
        <v/>
      </c>
      <c r="H748" s="195" t="str">
        <f t="shared" ca="1" si="104"/>
        <v/>
      </c>
      <c r="I748" s="162" t="str">
        <f t="shared" ca="1" si="107"/>
        <v/>
      </c>
      <c r="J748" s="167"/>
      <c r="K748" s="147"/>
      <c r="L748" s="148"/>
      <c r="M748" s="143"/>
      <c r="N748" s="144"/>
      <c r="O748" s="155" t="str">
        <f t="shared" ca="1" si="105"/>
        <v/>
      </c>
      <c r="P748" s="154" t="str">
        <f t="shared" ca="1" si="106"/>
        <v/>
      </c>
    </row>
    <row r="749" spans="1:16" x14ac:dyDescent="0.25">
      <c r="A749" s="141" t="str">
        <f ca="1">IFERROR(IF(OR(B747=B748,AND(B747=0,A748&lt;&gt;A747)),A748,IF(D748="","",A748+MATCH(Common,INDIRECT(ADDRESS(A748+1,5,4,1,sheet_pset)):INDIRECT(ADDRESS(COUNTIF(Pset_1,"&lt;&gt;"),5,4,1,sheet_pset)),0))),"")</f>
        <v/>
      </c>
      <c r="B749" s="141" t="str">
        <f t="shared" ca="1" si="99"/>
        <v/>
      </c>
      <c r="C749" s="152" t="str">
        <f t="shared" ca="1" si="100"/>
        <v/>
      </c>
      <c r="D749" s="153" t="str">
        <f t="shared" ca="1" si="101"/>
        <v/>
      </c>
      <c r="E749" s="149" t="str">
        <f t="shared" ca="1" si="102"/>
        <v/>
      </c>
      <c r="F749" s="142" t="str">
        <f t="shared" ca="1" si="103"/>
        <v/>
      </c>
      <c r="G749" s="196" t="str">
        <f ca="1">IF(A749="","",IF(AND(L749&lt;&gt;"",L749&lt;&gt;0),L749,IF(E749&lt;&gt;"",IF(ISERROR(FIND("Type",F749,1)),I,T),IF(F749="","",IF(sim_data_type=yes,IFERROR(VLOOKUP(F749,F$6:G748,2,FALSE),"Text"),"Text")))))</f>
        <v/>
      </c>
      <c r="H749" s="195" t="str">
        <f t="shared" ca="1" si="104"/>
        <v/>
      </c>
      <c r="I749" s="162" t="str">
        <f t="shared" ca="1" si="107"/>
        <v/>
      </c>
      <c r="J749" s="167"/>
      <c r="K749" s="147"/>
      <c r="L749" s="148"/>
      <c r="M749" s="143"/>
      <c r="N749" s="144"/>
      <c r="O749" s="155" t="str">
        <f t="shared" ca="1" si="105"/>
        <v/>
      </c>
      <c r="P749" s="154" t="str">
        <f t="shared" ca="1" si="106"/>
        <v/>
      </c>
    </row>
    <row r="750" spans="1:16" x14ac:dyDescent="0.25">
      <c r="A750" s="141" t="str">
        <f ca="1">IFERROR(IF(OR(B748=B749,AND(B748=0,A749&lt;&gt;A748)),A749,IF(D749="","",A749+MATCH(Common,INDIRECT(ADDRESS(A749+1,5,4,1,sheet_pset)):INDIRECT(ADDRESS(COUNTIF(Pset_1,"&lt;&gt;"),5,4,1,sheet_pset)),0))),"")</f>
        <v/>
      </c>
      <c r="B750" s="141" t="str">
        <f t="shared" ca="1" si="99"/>
        <v/>
      </c>
      <c r="C750" s="152" t="str">
        <f t="shared" ca="1" si="100"/>
        <v/>
      </c>
      <c r="D750" s="153" t="str">
        <f t="shared" ca="1" si="101"/>
        <v/>
      </c>
      <c r="E750" s="149" t="str">
        <f t="shared" ca="1" si="102"/>
        <v/>
      </c>
      <c r="F750" s="142" t="str">
        <f t="shared" ca="1" si="103"/>
        <v/>
      </c>
      <c r="G750" s="196" t="str">
        <f ca="1">IF(A750="","",IF(AND(L750&lt;&gt;"",L750&lt;&gt;0),L750,IF(E750&lt;&gt;"",IF(ISERROR(FIND("Type",F750,1)),I,T),IF(F750="","",IF(sim_data_type=yes,IFERROR(VLOOKUP(F750,F$6:G749,2,FALSE),"Text"),"Text")))))</f>
        <v/>
      </c>
      <c r="H750" s="195" t="str">
        <f t="shared" ca="1" si="104"/>
        <v/>
      </c>
      <c r="I750" s="162" t="str">
        <f t="shared" ca="1" si="107"/>
        <v/>
      </c>
      <c r="J750" s="167"/>
      <c r="K750" s="147"/>
      <c r="L750" s="148"/>
      <c r="M750" s="143"/>
      <c r="N750" s="144"/>
      <c r="O750" s="155" t="str">
        <f t="shared" ca="1" si="105"/>
        <v/>
      </c>
      <c r="P750" s="154" t="str">
        <f t="shared" ca="1" si="106"/>
        <v/>
      </c>
    </row>
    <row r="751" spans="1:16" x14ac:dyDescent="0.25">
      <c r="A751" s="141" t="str">
        <f ca="1">IFERROR(IF(OR(B749=B750,AND(B749=0,A750&lt;&gt;A749)),A750,IF(D750="","",A750+MATCH(Common,INDIRECT(ADDRESS(A750+1,5,4,1,sheet_pset)):INDIRECT(ADDRESS(COUNTIF(Pset_1,"&lt;&gt;"),5,4,1,sheet_pset)),0))),"")</f>
        <v/>
      </c>
      <c r="B751" s="141" t="str">
        <f t="shared" ca="1" si="99"/>
        <v/>
      </c>
      <c r="C751" s="152" t="str">
        <f t="shared" ca="1" si="100"/>
        <v/>
      </c>
      <c r="D751" s="153" t="str">
        <f t="shared" ca="1" si="101"/>
        <v/>
      </c>
      <c r="E751" s="149" t="str">
        <f t="shared" ca="1" si="102"/>
        <v/>
      </c>
      <c r="F751" s="142" t="str">
        <f t="shared" ca="1" si="103"/>
        <v/>
      </c>
      <c r="G751" s="196" t="str">
        <f ca="1">IF(A751="","",IF(AND(L751&lt;&gt;"",L751&lt;&gt;0),L751,IF(E751&lt;&gt;"",IF(ISERROR(FIND("Type",F751,1)),I,T),IF(F751="","",IF(sim_data_type=yes,IFERROR(VLOOKUP(F751,F$6:G750,2,FALSE),"Text"),"Text")))))</f>
        <v/>
      </c>
      <c r="H751" s="195" t="str">
        <f t="shared" ca="1" si="104"/>
        <v/>
      </c>
      <c r="I751" s="162" t="str">
        <f t="shared" ca="1" si="107"/>
        <v/>
      </c>
      <c r="J751" s="167"/>
      <c r="K751" s="147"/>
      <c r="L751" s="148"/>
      <c r="M751" s="143"/>
      <c r="N751" s="144"/>
      <c r="O751" s="155" t="str">
        <f t="shared" ca="1" si="105"/>
        <v/>
      </c>
      <c r="P751" s="154" t="str">
        <f t="shared" ca="1" si="106"/>
        <v/>
      </c>
    </row>
    <row r="752" spans="1:16" x14ac:dyDescent="0.25">
      <c r="A752" s="141" t="str">
        <f ca="1">IFERROR(IF(OR(B750=B751,AND(B750=0,A751&lt;&gt;A750)),A751,IF(D751="","",A751+MATCH(Common,INDIRECT(ADDRESS(A751+1,5,4,1,sheet_pset)):INDIRECT(ADDRESS(COUNTIF(Pset_1,"&lt;&gt;"),5,4,1,sheet_pset)),0))),"")</f>
        <v/>
      </c>
      <c r="B752" s="141" t="str">
        <f t="shared" ca="1" si="99"/>
        <v/>
      </c>
      <c r="C752" s="152" t="str">
        <f t="shared" ca="1" si="100"/>
        <v/>
      </c>
      <c r="D752" s="153" t="str">
        <f t="shared" ca="1" si="101"/>
        <v/>
      </c>
      <c r="E752" s="149" t="str">
        <f t="shared" ca="1" si="102"/>
        <v/>
      </c>
      <c r="F752" s="142" t="str">
        <f t="shared" ca="1" si="103"/>
        <v/>
      </c>
      <c r="G752" s="196" t="str">
        <f ca="1">IF(A752="","",IF(AND(L752&lt;&gt;"",L752&lt;&gt;0),L752,IF(E752&lt;&gt;"",IF(ISERROR(FIND("Type",F752,1)),I,T),IF(F752="","",IF(sim_data_type=yes,IFERROR(VLOOKUP(F752,F$6:G751,2,FALSE),"Text"),"Text")))))</f>
        <v/>
      </c>
      <c r="H752" s="195" t="str">
        <f t="shared" ca="1" si="104"/>
        <v/>
      </c>
      <c r="I752" s="162" t="str">
        <f t="shared" ca="1" si="107"/>
        <v/>
      </c>
      <c r="J752" s="167"/>
      <c r="K752" s="147"/>
      <c r="L752" s="148"/>
      <c r="M752" s="143"/>
      <c r="N752" s="144"/>
      <c r="O752" s="155" t="str">
        <f t="shared" ca="1" si="105"/>
        <v/>
      </c>
      <c r="P752" s="154" t="str">
        <f t="shared" ca="1" si="106"/>
        <v/>
      </c>
    </row>
    <row r="753" spans="1:16" x14ac:dyDescent="0.25">
      <c r="A753" s="141" t="str">
        <f ca="1">IFERROR(IF(OR(B751=B752,AND(B751=0,A752&lt;&gt;A751)),A752,IF(D752="","",A752+MATCH(Common,INDIRECT(ADDRESS(A752+1,5,4,1,sheet_pset)):INDIRECT(ADDRESS(COUNTIF(Pset_1,"&lt;&gt;"),5,4,1,sheet_pset)),0))),"")</f>
        <v/>
      </c>
      <c r="B753" s="141" t="str">
        <f t="shared" ca="1" si="99"/>
        <v/>
      </c>
      <c r="C753" s="152" t="str">
        <f t="shared" ca="1" si="100"/>
        <v/>
      </c>
      <c r="D753" s="153" t="str">
        <f t="shared" ca="1" si="101"/>
        <v/>
      </c>
      <c r="E753" s="149" t="str">
        <f t="shared" ca="1" si="102"/>
        <v/>
      </c>
      <c r="F753" s="142" t="str">
        <f t="shared" ca="1" si="103"/>
        <v/>
      </c>
      <c r="G753" s="196" t="str">
        <f ca="1">IF(A753="","",IF(AND(L753&lt;&gt;"",L753&lt;&gt;0),L753,IF(E753&lt;&gt;"",IF(ISERROR(FIND("Type",F753,1)),I,T),IF(F753="","",IF(sim_data_type=yes,IFERROR(VLOOKUP(F753,F$6:G752,2,FALSE),"Text"),"Text")))))</f>
        <v/>
      </c>
      <c r="H753" s="195" t="str">
        <f t="shared" ca="1" si="104"/>
        <v/>
      </c>
      <c r="I753" s="162" t="str">
        <f t="shared" ca="1" si="107"/>
        <v/>
      </c>
      <c r="J753" s="167"/>
      <c r="K753" s="147"/>
      <c r="L753" s="148"/>
      <c r="M753" s="143"/>
      <c r="N753" s="144"/>
      <c r="O753" s="155" t="str">
        <f t="shared" ca="1" si="105"/>
        <v/>
      </c>
      <c r="P753" s="154" t="str">
        <f t="shared" ca="1" si="106"/>
        <v/>
      </c>
    </row>
    <row r="754" spans="1:16" x14ac:dyDescent="0.25">
      <c r="A754" s="141" t="str">
        <f ca="1">IFERROR(IF(OR(B752=B753,AND(B752=0,A753&lt;&gt;A752)),A753,IF(D753="","",A753+MATCH(Common,INDIRECT(ADDRESS(A753+1,5,4,1,sheet_pset)):INDIRECT(ADDRESS(COUNTIF(Pset_1,"&lt;&gt;"),5,4,1,sheet_pset)),0))),"")</f>
        <v/>
      </c>
      <c r="B754" s="141" t="str">
        <f t="shared" ca="1" si="99"/>
        <v/>
      </c>
      <c r="C754" s="152" t="str">
        <f t="shared" ca="1" si="100"/>
        <v/>
      </c>
      <c r="D754" s="153" t="str">
        <f t="shared" ca="1" si="101"/>
        <v/>
      </c>
      <c r="E754" s="149" t="str">
        <f t="shared" ca="1" si="102"/>
        <v/>
      </c>
      <c r="F754" s="142" t="str">
        <f t="shared" ca="1" si="103"/>
        <v/>
      </c>
      <c r="G754" s="196" t="str">
        <f ca="1">IF(A754="","",IF(AND(L754&lt;&gt;"",L754&lt;&gt;0),L754,IF(E754&lt;&gt;"",IF(ISERROR(FIND("Type",F754,1)),I,T),IF(F754="","",IF(sim_data_type=yes,IFERROR(VLOOKUP(F754,F$6:G753,2,FALSE),"Text"),"Text")))))</f>
        <v/>
      </c>
      <c r="H754" s="195" t="str">
        <f t="shared" ca="1" si="104"/>
        <v/>
      </c>
      <c r="I754" s="162" t="str">
        <f t="shared" ca="1" si="107"/>
        <v/>
      </c>
      <c r="J754" s="167"/>
      <c r="K754" s="147"/>
      <c r="L754" s="148"/>
      <c r="M754" s="143"/>
      <c r="N754" s="144"/>
      <c r="O754" s="155" t="str">
        <f t="shared" ca="1" si="105"/>
        <v/>
      </c>
      <c r="P754" s="154" t="str">
        <f t="shared" ca="1" si="106"/>
        <v/>
      </c>
    </row>
    <row r="755" spans="1:16" x14ac:dyDescent="0.25">
      <c r="A755" s="141" t="str">
        <f ca="1">IFERROR(IF(OR(B753=B754,AND(B753=0,A754&lt;&gt;A753)),A754,IF(D754="","",A754+MATCH(Common,INDIRECT(ADDRESS(A754+1,5,4,1,sheet_pset)):INDIRECT(ADDRESS(COUNTIF(Pset_1,"&lt;&gt;"),5,4,1,sheet_pset)),0))),"")</f>
        <v/>
      </c>
      <c r="B755" s="141" t="str">
        <f t="shared" ca="1" si="99"/>
        <v/>
      </c>
      <c r="C755" s="152" t="str">
        <f t="shared" ca="1" si="100"/>
        <v/>
      </c>
      <c r="D755" s="153" t="str">
        <f t="shared" ca="1" si="101"/>
        <v/>
      </c>
      <c r="E755" s="149" t="str">
        <f t="shared" ca="1" si="102"/>
        <v/>
      </c>
      <c r="F755" s="142" t="str">
        <f t="shared" ca="1" si="103"/>
        <v/>
      </c>
      <c r="G755" s="196" t="str">
        <f ca="1">IF(A755="","",IF(AND(L755&lt;&gt;"",L755&lt;&gt;0),L755,IF(E755&lt;&gt;"",IF(ISERROR(FIND("Type",F755,1)),I,T),IF(F755="","",IF(sim_data_type=yes,IFERROR(VLOOKUP(F755,F$6:G754,2,FALSE),"Text"),"Text")))))</f>
        <v/>
      </c>
      <c r="H755" s="195" t="str">
        <f t="shared" ca="1" si="104"/>
        <v/>
      </c>
      <c r="I755" s="162" t="str">
        <f t="shared" ca="1" si="107"/>
        <v/>
      </c>
      <c r="J755" s="167"/>
      <c r="K755" s="147"/>
      <c r="L755" s="148"/>
      <c r="M755" s="143"/>
      <c r="N755" s="144"/>
      <c r="O755" s="155" t="str">
        <f t="shared" ca="1" si="105"/>
        <v/>
      </c>
      <c r="P755" s="154" t="str">
        <f t="shared" ca="1" si="106"/>
        <v/>
      </c>
    </row>
    <row r="756" spans="1:16" x14ac:dyDescent="0.25">
      <c r="A756" s="141" t="str">
        <f ca="1">IFERROR(IF(OR(B754=B755,AND(B754=0,A755&lt;&gt;A754)),A755,IF(D755="","",A755+MATCH(Common,INDIRECT(ADDRESS(A755+1,5,4,1,sheet_pset)):INDIRECT(ADDRESS(COUNTIF(Pset_1,"&lt;&gt;"),5,4,1,sheet_pset)),0))),"")</f>
        <v/>
      </c>
      <c r="B756" s="141" t="str">
        <f t="shared" ca="1" si="99"/>
        <v/>
      </c>
      <c r="C756" s="152" t="str">
        <f t="shared" ca="1" si="100"/>
        <v/>
      </c>
      <c r="D756" s="153" t="str">
        <f t="shared" ca="1" si="101"/>
        <v/>
      </c>
      <c r="E756" s="149" t="str">
        <f t="shared" ca="1" si="102"/>
        <v/>
      </c>
      <c r="F756" s="142" t="str">
        <f t="shared" ca="1" si="103"/>
        <v/>
      </c>
      <c r="G756" s="196" t="str">
        <f ca="1">IF(A756="","",IF(AND(L756&lt;&gt;"",L756&lt;&gt;0),L756,IF(E756&lt;&gt;"",IF(ISERROR(FIND("Type",F756,1)),I,T),IF(F756="","",IF(sim_data_type=yes,IFERROR(VLOOKUP(F756,F$6:G755,2,FALSE),"Text"),"Text")))))</f>
        <v/>
      </c>
      <c r="H756" s="195" t="str">
        <f t="shared" ca="1" si="104"/>
        <v/>
      </c>
      <c r="I756" s="162" t="str">
        <f t="shared" ca="1" si="107"/>
        <v/>
      </c>
      <c r="J756" s="167"/>
      <c r="K756" s="147"/>
      <c r="L756" s="148"/>
      <c r="M756" s="143"/>
      <c r="N756" s="144"/>
      <c r="O756" s="155" t="str">
        <f t="shared" ca="1" si="105"/>
        <v/>
      </c>
      <c r="P756" s="154" t="str">
        <f t="shared" ca="1" si="106"/>
        <v/>
      </c>
    </row>
    <row r="757" spans="1:16" x14ac:dyDescent="0.25">
      <c r="A757" s="141" t="str">
        <f ca="1">IFERROR(IF(OR(B755=B756,AND(B755=0,A756&lt;&gt;A755)),A756,IF(D756="","",A756+MATCH(Common,INDIRECT(ADDRESS(A756+1,5,4,1,sheet_pset)):INDIRECT(ADDRESS(COUNTIF(Pset_1,"&lt;&gt;"),5,4,1,sheet_pset)),0))),"")</f>
        <v/>
      </c>
      <c r="B757" s="141" t="str">
        <f t="shared" ca="1" si="99"/>
        <v/>
      </c>
      <c r="C757" s="152" t="str">
        <f t="shared" ca="1" si="100"/>
        <v/>
      </c>
      <c r="D757" s="153" t="str">
        <f t="shared" ca="1" si="101"/>
        <v/>
      </c>
      <c r="E757" s="149" t="str">
        <f t="shared" ca="1" si="102"/>
        <v/>
      </c>
      <c r="F757" s="142" t="str">
        <f t="shared" ca="1" si="103"/>
        <v/>
      </c>
      <c r="G757" s="196" t="str">
        <f ca="1">IF(A757="","",IF(AND(L757&lt;&gt;"",L757&lt;&gt;0),L757,IF(E757&lt;&gt;"",IF(ISERROR(FIND("Type",F757,1)),I,T),IF(F757="","",IF(sim_data_type=yes,IFERROR(VLOOKUP(F757,F$6:G756,2,FALSE),"Text"),"Text")))))</f>
        <v/>
      </c>
      <c r="H757" s="195" t="str">
        <f t="shared" ca="1" si="104"/>
        <v/>
      </c>
      <c r="I757" s="162" t="str">
        <f t="shared" ca="1" si="107"/>
        <v/>
      </c>
      <c r="J757" s="167"/>
      <c r="K757" s="147"/>
      <c r="L757" s="148"/>
      <c r="M757" s="143"/>
      <c r="N757" s="144"/>
      <c r="O757" s="155" t="str">
        <f t="shared" ca="1" si="105"/>
        <v/>
      </c>
      <c r="P757" s="154" t="str">
        <f t="shared" ca="1" si="106"/>
        <v/>
      </c>
    </row>
    <row r="758" spans="1:16" x14ac:dyDescent="0.25">
      <c r="A758" s="141" t="str">
        <f ca="1">IFERROR(IF(OR(B756=B757,AND(B756=0,A757&lt;&gt;A756)),A757,IF(D757="","",A757+MATCH(Common,INDIRECT(ADDRESS(A757+1,5,4,1,sheet_pset)):INDIRECT(ADDRESS(COUNTIF(Pset_1,"&lt;&gt;"),5,4,1,sheet_pset)),0))),"")</f>
        <v/>
      </c>
      <c r="B758" s="141" t="str">
        <f t="shared" ca="1" si="99"/>
        <v/>
      </c>
      <c r="C758" s="152" t="str">
        <f t="shared" ca="1" si="100"/>
        <v/>
      </c>
      <c r="D758" s="153" t="str">
        <f t="shared" ca="1" si="101"/>
        <v/>
      </c>
      <c r="E758" s="149" t="str">
        <f t="shared" ca="1" si="102"/>
        <v/>
      </c>
      <c r="F758" s="142" t="str">
        <f t="shared" ca="1" si="103"/>
        <v/>
      </c>
      <c r="G758" s="196" t="str">
        <f ca="1">IF(A758="","",IF(AND(L758&lt;&gt;"",L758&lt;&gt;0),L758,IF(E758&lt;&gt;"",IF(ISERROR(FIND("Type",F758,1)),I,T),IF(F758="","",IF(sim_data_type=yes,IFERROR(VLOOKUP(F758,F$6:G757,2,FALSE),"Text"),"Text")))))</f>
        <v/>
      </c>
      <c r="H758" s="195" t="str">
        <f t="shared" ca="1" si="104"/>
        <v/>
      </c>
      <c r="I758" s="162" t="str">
        <f t="shared" ca="1" si="107"/>
        <v/>
      </c>
      <c r="J758" s="167"/>
      <c r="K758" s="147"/>
      <c r="L758" s="148"/>
      <c r="M758" s="143"/>
      <c r="N758" s="144"/>
      <c r="O758" s="155" t="str">
        <f t="shared" ca="1" si="105"/>
        <v/>
      </c>
      <c r="P758" s="154" t="str">
        <f t="shared" ca="1" si="106"/>
        <v/>
      </c>
    </row>
    <row r="759" spans="1:16" x14ac:dyDescent="0.25">
      <c r="A759" s="141" t="str">
        <f ca="1">IFERROR(IF(OR(B757=B758,AND(B757=0,A758&lt;&gt;A757)),A758,IF(D758="","",A758+MATCH(Common,INDIRECT(ADDRESS(A758+1,5,4,1,sheet_pset)):INDIRECT(ADDRESS(COUNTIF(Pset_1,"&lt;&gt;"),5,4,1,sheet_pset)),0))),"")</f>
        <v/>
      </c>
      <c r="B759" s="141" t="str">
        <f t="shared" ca="1" si="99"/>
        <v/>
      </c>
      <c r="C759" s="152" t="str">
        <f t="shared" ca="1" si="100"/>
        <v/>
      </c>
      <c r="D759" s="153" t="str">
        <f t="shared" ca="1" si="101"/>
        <v/>
      </c>
      <c r="E759" s="149" t="str">
        <f t="shared" ca="1" si="102"/>
        <v/>
      </c>
      <c r="F759" s="142" t="str">
        <f t="shared" ca="1" si="103"/>
        <v/>
      </c>
      <c r="G759" s="196" t="str">
        <f ca="1">IF(A759="","",IF(AND(L759&lt;&gt;"",L759&lt;&gt;0),L759,IF(E759&lt;&gt;"",IF(ISERROR(FIND("Type",F759,1)),I,T),IF(F759="","",IF(sim_data_type=yes,IFERROR(VLOOKUP(F759,F$6:G758,2,FALSE),"Text"),"Text")))))</f>
        <v/>
      </c>
      <c r="H759" s="195" t="str">
        <f t="shared" ca="1" si="104"/>
        <v/>
      </c>
      <c r="I759" s="162" t="str">
        <f t="shared" ca="1" si="107"/>
        <v/>
      </c>
      <c r="J759" s="167"/>
      <c r="K759" s="147"/>
      <c r="L759" s="148"/>
      <c r="M759" s="143"/>
      <c r="N759" s="144"/>
      <c r="O759" s="155" t="str">
        <f t="shared" ca="1" si="105"/>
        <v/>
      </c>
      <c r="P759" s="154" t="str">
        <f t="shared" ca="1" si="106"/>
        <v/>
      </c>
    </row>
    <row r="760" spans="1:16" x14ac:dyDescent="0.25">
      <c r="A760" s="141" t="str">
        <f ca="1">IFERROR(IF(OR(B758=B759,AND(B758=0,A759&lt;&gt;A758)),A759,IF(D759="","",A759+MATCH(Common,INDIRECT(ADDRESS(A759+1,5,4,1,sheet_pset)):INDIRECT(ADDRESS(COUNTIF(Pset_1,"&lt;&gt;"),5,4,1,sheet_pset)),0))),"")</f>
        <v/>
      </c>
      <c r="B760" s="141" t="str">
        <f t="shared" ca="1" si="99"/>
        <v/>
      </c>
      <c r="C760" s="152" t="str">
        <f t="shared" ca="1" si="100"/>
        <v/>
      </c>
      <c r="D760" s="153" t="str">
        <f t="shared" ca="1" si="101"/>
        <v/>
      </c>
      <c r="E760" s="149" t="str">
        <f t="shared" ca="1" si="102"/>
        <v/>
      </c>
      <c r="F760" s="142" t="str">
        <f t="shared" ca="1" si="103"/>
        <v/>
      </c>
      <c r="G760" s="196" t="str">
        <f ca="1">IF(A760="","",IF(AND(L760&lt;&gt;"",L760&lt;&gt;0),L760,IF(E760&lt;&gt;"",IF(ISERROR(FIND("Type",F760,1)),I,T),IF(F760="","",IF(sim_data_type=yes,IFERROR(VLOOKUP(F760,F$6:G759,2,FALSE),"Text"),"Text")))))</f>
        <v/>
      </c>
      <c r="H760" s="195" t="str">
        <f t="shared" ca="1" si="104"/>
        <v/>
      </c>
      <c r="I760" s="162" t="str">
        <f t="shared" ca="1" si="107"/>
        <v/>
      </c>
      <c r="J760" s="167"/>
      <c r="K760" s="147"/>
      <c r="L760" s="148"/>
      <c r="M760" s="143"/>
      <c r="N760" s="144"/>
      <c r="O760" s="155" t="str">
        <f t="shared" ca="1" si="105"/>
        <v/>
      </c>
      <c r="P760" s="154" t="str">
        <f t="shared" ca="1" si="106"/>
        <v/>
      </c>
    </row>
    <row r="761" spans="1:16" x14ac:dyDescent="0.25">
      <c r="A761" s="141" t="str">
        <f ca="1">IFERROR(IF(OR(B759=B760,AND(B759=0,A760&lt;&gt;A759)),A760,IF(D760="","",A760+MATCH(Common,INDIRECT(ADDRESS(A760+1,5,4,1,sheet_pset)):INDIRECT(ADDRESS(COUNTIF(Pset_1,"&lt;&gt;"),5,4,1,sheet_pset)),0))),"")</f>
        <v/>
      </c>
      <c r="B761" s="141" t="str">
        <f t="shared" ca="1" si="99"/>
        <v/>
      </c>
      <c r="C761" s="152" t="str">
        <f t="shared" ca="1" si="100"/>
        <v/>
      </c>
      <c r="D761" s="153" t="str">
        <f t="shared" ca="1" si="101"/>
        <v/>
      </c>
      <c r="E761" s="149" t="str">
        <f t="shared" ca="1" si="102"/>
        <v/>
      </c>
      <c r="F761" s="142" t="str">
        <f t="shared" ca="1" si="103"/>
        <v/>
      </c>
      <c r="G761" s="196" t="str">
        <f ca="1">IF(A761="","",IF(AND(L761&lt;&gt;"",L761&lt;&gt;0),L761,IF(E761&lt;&gt;"",IF(ISERROR(FIND("Type",F761,1)),I,T),IF(F761="","",IF(sim_data_type=yes,IFERROR(VLOOKUP(F761,F$6:G760,2,FALSE),"Text"),"Text")))))</f>
        <v/>
      </c>
      <c r="H761" s="195" t="str">
        <f t="shared" ca="1" si="104"/>
        <v/>
      </c>
      <c r="I761" s="162" t="str">
        <f t="shared" ca="1" si="107"/>
        <v/>
      </c>
      <c r="J761" s="167"/>
      <c r="K761" s="147"/>
      <c r="L761" s="148"/>
      <c r="M761" s="143"/>
      <c r="N761" s="144"/>
      <c r="O761" s="155" t="str">
        <f t="shared" ca="1" si="105"/>
        <v/>
      </c>
      <c r="P761" s="154" t="str">
        <f t="shared" ca="1" si="106"/>
        <v/>
      </c>
    </row>
    <row r="762" spans="1:16" x14ac:dyDescent="0.25">
      <c r="A762" s="141" t="str">
        <f ca="1">IFERROR(IF(OR(B760=B761,AND(B760=0,A761&lt;&gt;A760)),A761,IF(D761="","",A761+MATCH(Common,INDIRECT(ADDRESS(A761+1,5,4,1,sheet_pset)):INDIRECT(ADDRESS(COUNTIF(Pset_1,"&lt;&gt;"),5,4,1,sheet_pset)),0))),"")</f>
        <v/>
      </c>
      <c r="B762" s="141" t="str">
        <f t="shared" ca="1" si="99"/>
        <v/>
      </c>
      <c r="C762" s="152" t="str">
        <f t="shared" ca="1" si="100"/>
        <v/>
      </c>
      <c r="D762" s="153" t="str">
        <f t="shared" ca="1" si="101"/>
        <v/>
      </c>
      <c r="E762" s="149" t="str">
        <f t="shared" ca="1" si="102"/>
        <v/>
      </c>
      <c r="F762" s="142" t="str">
        <f t="shared" ca="1" si="103"/>
        <v/>
      </c>
      <c r="G762" s="196" t="str">
        <f ca="1">IF(A762="","",IF(AND(L762&lt;&gt;"",L762&lt;&gt;0),L762,IF(E762&lt;&gt;"",IF(ISERROR(FIND("Type",F762,1)),I,T),IF(F762="","",IF(sim_data_type=yes,IFERROR(VLOOKUP(F762,F$6:G761,2,FALSE),"Text"),"Text")))))</f>
        <v/>
      </c>
      <c r="H762" s="195" t="str">
        <f t="shared" ca="1" si="104"/>
        <v/>
      </c>
      <c r="I762" s="162" t="str">
        <f t="shared" ca="1" si="107"/>
        <v/>
      </c>
      <c r="J762" s="167"/>
      <c r="K762" s="147"/>
      <c r="L762" s="148"/>
      <c r="M762" s="143"/>
      <c r="N762" s="144"/>
      <c r="O762" s="155" t="str">
        <f t="shared" ca="1" si="105"/>
        <v/>
      </c>
      <c r="P762" s="154" t="str">
        <f t="shared" ca="1" si="106"/>
        <v/>
      </c>
    </row>
    <row r="763" spans="1:16" x14ac:dyDescent="0.25">
      <c r="A763" s="141" t="str">
        <f ca="1">IFERROR(IF(OR(B761=B762,AND(B761=0,A762&lt;&gt;A761)),A762,IF(D762="","",A762+MATCH(Common,INDIRECT(ADDRESS(A762+1,5,4,1,sheet_pset)):INDIRECT(ADDRESS(COUNTIF(Pset_1,"&lt;&gt;"),5,4,1,sheet_pset)),0))),"")</f>
        <v/>
      </c>
      <c r="B763" s="141" t="str">
        <f t="shared" ca="1" si="99"/>
        <v/>
      </c>
      <c r="C763" s="152" t="str">
        <f t="shared" ca="1" si="100"/>
        <v/>
      </c>
      <c r="D763" s="153" t="str">
        <f t="shared" ca="1" si="101"/>
        <v/>
      </c>
      <c r="E763" s="149" t="str">
        <f t="shared" ca="1" si="102"/>
        <v/>
      </c>
      <c r="F763" s="142" t="str">
        <f t="shared" ca="1" si="103"/>
        <v/>
      </c>
      <c r="G763" s="196" t="str">
        <f ca="1">IF(A763="","",IF(AND(L763&lt;&gt;"",L763&lt;&gt;0),L763,IF(E763&lt;&gt;"",IF(ISERROR(FIND("Type",F763,1)),I,T),IF(F763="","",IF(sim_data_type=yes,IFERROR(VLOOKUP(F763,F$6:G762,2,FALSE),"Text"),"Text")))))</f>
        <v/>
      </c>
      <c r="H763" s="195" t="str">
        <f t="shared" ca="1" si="104"/>
        <v/>
      </c>
      <c r="I763" s="162" t="str">
        <f t="shared" ca="1" si="107"/>
        <v/>
      </c>
      <c r="J763" s="167"/>
      <c r="K763" s="147"/>
      <c r="L763" s="148"/>
      <c r="M763" s="143"/>
      <c r="N763" s="144"/>
      <c r="O763" s="155" t="str">
        <f t="shared" ca="1" si="105"/>
        <v/>
      </c>
      <c r="P763" s="154" t="str">
        <f t="shared" ca="1" si="106"/>
        <v/>
      </c>
    </row>
    <row r="764" spans="1:16" x14ac:dyDescent="0.25">
      <c r="A764" s="141" t="str">
        <f ca="1">IFERROR(IF(OR(B762=B763,AND(B762=0,A763&lt;&gt;A762)),A763,IF(D763="","",A763+MATCH(Common,INDIRECT(ADDRESS(A763+1,5,4,1,sheet_pset)):INDIRECT(ADDRESS(COUNTIF(Pset_1,"&lt;&gt;"),5,4,1,sheet_pset)),0))),"")</f>
        <v/>
      </c>
      <c r="B764" s="141" t="str">
        <f t="shared" ca="1" si="99"/>
        <v/>
      </c>
      <c r="C764" s="152" t="str">
        <f t="shared" ca="1" si="100"/>
        <v/>
      </c>
      <c r="D764" s="153" t="str">
        <f t="shared" ca="1" si="101"/>
        <v/>
      </c>
      <c r="E764" s="149" t="str">
        <f t="shared" ca="1" si="102"/>
        <v/>
      </c>
      <c r="F764" s="142" t="str">
        <f t="shared" ca="1" si="103"/>
        <v/>
      </c>
      <c r="G764" s="196" t="str">
        <f ca="1">IF(A764="","",IF(AND(L764&lt;&gt;"",L764&lt;&gt;0),L764,IF(E764&lt;&gt;"",IF(ISERROR(FIND("Type",F764,1)),I,T),IF(F764="","",IF(sim_data_type=yes,IFERROR(VLOOKUP(F764,F$6:G763,2,FALSE),"Text"),"Text")))))</f>
        <v/>
      </c>
      <c r="H764" s="195" t="str">
        <f t="shared" ca="1" si="104"/>
        <v/>
      </c>
      <c r="I764" s="162" t="str">
        <f t="shared" ca="1" si="107"/>
        <v/>
      </c>
      <c r="J764" s="167"/>
      <c r="K764" s="147"/>
      <c r="L764" s="148"/>
      <c r="M764" s="143"/>
      <c r="N764" s="144"/>
      <c r="O764" s="155" t="str">
        <f t="shared" ca="1" si="105"/>
        <v/>
      </c>
      <c r="P764" s="154" t="str">
        <f t="shared" ca="1" si="106"/>
        <v/>
      </c>
    </row>
    <row r="765" spans="1:16" x14ac:dyDescent="0.25">
      <c r="A765" s="141" t="str">
        <f ca="1">IFERROR(IF(OR(B763=B764,AND(B763=0,A764&lt;&gt;A763)),A764,IF(D764="","",A764+MATCH(Common,INDIRECT(ADDRESS(A764+1,5,4,1,sheet_pset)):INDIRECT(ADDRESS(COUNTIF(Pset_1,"&lt;&gt;"),5,4,1,sheet_pset)),0))),"")</f>
        <v/>
      </c>
      <c r="B765" s="141" t="str">
        <f t="shared" ca="1" si="99"/>
        <v/>
      </c>
      <c r="C765" s="152" t="str">
        <f t="shared" ca="1" si="100"/>
        <v/>
      </c>
      <c r="D765" s="153" t="str">
        <f t="shared" ca="1" si="101"/>
        <v/>
      </c>
      <c r="E765" s="149" t="str">
        <f t="shared" ca="1" si="102"/>
        <v/>
      </c>
      <c r="F765" s="142" t="str">
        <f t="shared" ca="1" si="103"/>
        <v/>
      </c>
      <c r="G765" s="196" t="str">
        <f ca="1">IF(A765="","",IF(AND(L765&lt;&gt;"",L765&lt;&gt;0),L765,IF(E765&lt;&gt;"",IF(ISERROR(FIND("Type",F765,1)),I,T),IF(F765="","",IF(sim_data_type=yes,IFERROR(VLOOKUP(F765,F$6:G764,2,FALSE),"Text"),"Text")))))</f>
        <v/>
      </c>
      <c r="H765" s="195" t="str">
        <f t="shared" ca="1" si="104"/>
        <v/>
      </c>
      <c r="I765" s="162" t="str">
        <f t="shared" ca="1" si="107"/>
        <v/>
      </c>
      <c r="J765" s="167"/>
      <c r="K765" s="147"/>
      <c r="L765" s="148"/>
      <c r="M765" s="143"/>
      <c r="N765" s="144"/>
      <c r="O765" s="155" t="str">
        <f t="shared" ca="1" si="105"/>
        <v/>
      </c>
      <c r="P765" s="154" t="str">
        <f t="shared" ca="1" si="106"/>
        <v/>
      </c>
    </row>
    <row r="766" spans="1:16" x14ac:dyDescent="0.25">
      <c r="A766" s="141" t="str">
        <f ca="1">IFERROR(IF(OR(B764=B765,AND(B764=0,A765&lt;&gt;A764)),A765,IF(D765="","",A765+MATCH(Common,INDIRECT(ADDRESS(A765+1,5,4,1,sheet_pset)):INDIRECT(ADDRESS(COUNTIF(Pset_1,"&lt;&gt;"),5,4,1,sheet_pset)),0))),"")</f>
        <v/>
      </c>
      <c r="B766" s="141" t="str">
        <f t="shared" ca="1" si="99"/>
        <v/>
      </c>
      <c r="C766" s="152" t="str">
        <f t="shared" ca="1" si="100"/>
        <v/>
      </c>
      <c r="D766" s="153" t="str">
        <f t="shared" ca="1" si="101"/>
        <v/>
      </c>
      <c r="E766" s="149" t="str">
        <f t="shared" ca="1" si="102"/>
        <v/>
      </c>
      <c r="F766" s="142" t="str">
        <f t="shared" ca="1" si="103"/>
        <v/>
      </c>
      <c r="G766" s="196" t="str">
        <f ca="1">IF(A766="","",IF(AND(L766&lt;&gt;"",L766&lt;&gt;0),L766,IF(E766&lt;&gt;"",IF(ISERROR(FIND("Type",F766,1)),I,T),IF(F766="","",IF(sim_data_type=yes,IFERROR(VLOOKUP(F766,F$6:G765,2,FALSE),"Text"),"Text")))))</f>
        <v/>
      </c>
      <c r="H766" s="195" t="str">
        <f t="shared" ca="1" si="104"/>
        <v/>
      </c>
      <c r="I766" s="162" t="str">
        <f t="shared" ca="1" si="107"/>
        <v/>
      </c>
      <c r="J766" s="167"/>
      <c r="K766" s="147"/>
      <c r="L766" s="148"/>
      <c r="M766" s="143"/>
      <c r="N766" s="144"/>
      <c r="O766" s="155" t="str">
        <f t="shared" ca="1" si="105"/>
        <v/>
      </c>
      <c r="P766" s="154" t="str">
        <f t="shared" ca="1" si="106"/>
        <v/>
      </c>
    </row>
    <row r="767" spans="1:16" x14ac:dyDescent="0.25">
      <c r="A767" s="141" t="str">
        <f ca="1">IFERROR(IF(OR(B765=B766,AND(B765=0,A766&lt;&gt;A765)),A766,IF(D766="","",A766+MATCH(Common,INDIRECT(ADDRESS(A766+1,5,4,1,sheet_pset)):INDIRECT(ADDRESS(COUNTIF(Pset_1,"&lt;&gt;"),5,4,1,sheet_pset)),0))),"")</f>
        <v/>
      </c>
      <c r="B767" s="141" t="str">
        <f t="shared" ca="1" si="99"/>
        <v/>
      </c>
      <c r="C767" s="152" t="str">
        <f t="shared" ca="1" si="100"/>
        <v/>
      </c>
      <c r="D767" s="153" t="str">
        <f t="shared" ca="1" si="101"/>
        <v/>
      </c>
      <c r="E767" s="149" t="str">
        <f t="shared" ca="1" si="102"/>
        <v/>
      </c>
      <c r="F767" s="142" t="str">
        <f t="shared" ca="1" si="103"/>
        <v/>
      </c>
      <c r="G767" s="196" t="str">
        <f ca="1">IF(A767="","",IF(AND(L767&lt;&gt;"",L767&lt;&gt;0),L767,IF(E767&lt;&gt;"",IF(ISERROR(FIND("Type",F767,1)),I,T),IF(F767="","",IF(sim_data_type=yes,IFERROR(VLOOKUP(F767,F$6:G766,2,FALSE),"Text"),"Text")))))</f>
        <v/>
      </c>
      <c r="H767" s="195" t="str">
        <f t="shared" ca="1" si="104"/>
        <v/>
      </c>
      <c r="I767" s="162" t="str">
        <f t="shared" ca="1" si="107"/>
        <v/>
      </c>
      <c r="J767" s="167"/>
      <c r="K767" s="147"/>
      <c r="L767" s="148"/>
      <c r="M767" s="143"/>
      <c r="N767" s="144"/>
      <c r="O767" s="155" t="str">
        <f t="shared" ca="1" si="105"/>
        <v/>
      </c>
      <c r="P767" s="154" t="str">
        <f t="shared" ca="1" si="106"/>
        <v/>
      </c>
    </row>
    <row r="768" spans="1:16" x14ac:dyDescent="0.25">
      <c r="A768" s="141" t="str">
        <f ca="1">IFERROR(IF(OR(B766=B767,AND(B766=0,A767&lt;&gt;A766)),A767,IF(D767="","",A767+MATCH(Common,INDIRECT(ADDRESS(A767+1,5,4,1,sheet_pset)):INDIRECT(ADDRESS(COUNTIF(Pset_1,"&lt;&gt;"),5,4,1,sheet_pset)),0))),"")</f>
        <v/>
      </c>
      <c r="B768" s="141" t="str">
        <f t="shared" ca="1" si="99"/>
        <v/>
      </c>
      <c r="C768" s="152" t="str">
        <f t="shared" ca="1" si="100"/>
        <v/>
      </c>
      <c r="D768" s="153" t="str">
        <f t="shared" ca="1" si="101"/>
        <v/>
      </c>
      <c r="E768" s="149" t="str">
        <f t="shared" ca="1" si="102"/>
        <v/>
      </c>
      <c r="F768" s="142" t="str">
        <f t="shared" ca="1" si="103"/>
        <v/>
      </c>
      <c r="G768" s="196" t="str">
        <f ca="1">IF(A768="","",IF(AND(L768&lt;&gt;"",L768&lt;&gt;0),L768,IF(E768&lt;&gt;"",IF(ISERROR(FIND("Type",F768,1)),I,T),IF(F768="","",IF(sim_data_type=yes,IFERROR(VLOOKUP(F768,F$6:G767,2,FALSE),"Text"),"Text")))))</f>
        <v/>
      </c>
      <c r="H768" s="195" t="str">
        <f t="shared" ca="1" si="104"/>
        <v/>
      </c>
      <c r="I768" s="162" t="str">
        <f t="shared" ca="1" si="107"/>
        <v/>
      </c>
      <c r="J768" s="167"/>
      <c r="K768" s="147"/>
      <c r="L768" s="148"/>
      <c r="M768" s="143"/>
      <c r="N768" s="144"/>
      <c r="O768" s="155" t="str">
        <f t="shared" ca="1" si="105"/>
        <v/>
      </c>
      <c r="P768" s="154" t="str">
        <f t="shared" ca="1" si="106"/>
        <v/>
      </c>
    </row>
    <row r="769" spans="1:16" x14ac:dyDescent="0.25">
      <c r="A769" s="141" t="str">
        <f ca="1">IFERROR(IF(OR(B767=B768,AND(B767=0,A768&lt;&gt;A767)),A768,IF(D768="","",A768+MATCH(Common,INDIRECT(ADDRESS(A768+1,5,4,1,sheet_pset)):INDIRECT(ADDRESS(COUNTIF(Pset_1,"&lt;&gt;"),5,4,1,sheet_pset)),0))),"")</f>
        <v/>
      </c>
      <c r="B769" s="141" t="str">
        <f t="shared" ca="1" si="99"/>
        <v/>
      </c>
      <c r="C769" s="152" t="str">
        <f t="shared" ca="1" si="100"/>
        <v/>
      </c>
      <c r="D769" s="153" t="str">
        <f t="shared" ca="1" si="101"/>
        <v/>
      </c>
      <c r="E769" s="149" t="str">
        <f t="shared" ca="1" si="102"/>
        <v/>
      </c>
      <c r="F769" s="142" t="str">
        <f t="shared" ca="1" si="103"/>
        <v/>
      </c>
      <c r="G769" s="196" t="str">
        <f ca="1">IF(A769="","",IF(AND(L769&lt;&gt;"",L769&lt;&gt;0),L769,IF(E769&lt;&gt;"",IF(ISERROR(FIND("Type",F769,1)),I,T),IF(F769="","",IF(sim_data_type=yes,IFERROR(VLOOKUP(F769,F$6:G768,2,FALSE),"Text"),"Text")))))</f>
        <v/>
      </c>
      <c r="H769" s="195" t="str">
        <f t="shared" ca="1" si="104"/>
        <v/>
      </c>
      <c r="I769" s="162" t="str">
        <f t="shared" ca="1" si="107"/>
        <v/>
      </c>
      <c r="J769" s="167"/>
      <c r="K769" s="147"/>
      <c r="L769" s="148"/>
      <c r="M769" s="143"/>
      <c r="N769" s="144"/>
      <c r="O769" s="155" t="str">
        <f t="shared" ca="1" si="105"/>
        <v/>
      </c>
      <c r="P769" s="154" t="str">
        <f t="shared" ca="1" si="106"/>
        <v/>
      </c>
    </row>
    <row r="770" spans="1:16" x14ac:dyDescent="0.25">
      <c r="A770" s="141" t="str">
        <f ca="1">IFERROR(IF(OR(B768=B769,AND(B768=0,A769&lt;&gt;A768)),A769,IF(D769="","",A769+MATCH(Common,INDIRECT(ADDRESS(A769+1,5,4,1,sheet_pset)):INDIRECT(ADDRESS(COUNTIF(Pset_1,"&lt;&gt;"),5,4,1,sheet_pset)),0))),"")</f>
        <v/>
      </c>
      <c r="B770" s="141" t="str">
        <f t="shared" ca="1" si="99"/>
        <v/>
      </c>
      <c r="C770" s="152" t="str">
        <f t="shared" ca="1" si="100"/>
        <v/>
      </c>
      <c r="D770" s="153" t="str">
        <f t="shared" ca="1" si="101"/>
        <v/>
      </c>
      <c r="E770" s="149" t="str">
        <f t="shared" ca="1" si="102"/>
        <v/>
      </c>
      <c r="F770" s="142" t="str">
        <f t="shared" ca="1" si="103"/>
        <v/>
      </c>
      <c r="G770" s="196" t="str">
        <f ca="1">IF(A770="","",IF(AND(L770&lt;&gt;"",L770&lt;&gt;0),L770,IF(E770&lt;&gt;"",IF(ISERROR(FIND("Type",F770,1)),I,T),IF(F770="","",IF(sim_data_type=yes,IFERROR(VLOOKUP(F770,F$6:G769,2,FALSE),"Text"),"Text")))))</f>
        <v/>
      </c>
      <c r="H770" s="195" t="str">
        <f t="shared" ca="1" si="104"/>
        <v/>
      </c>
      <c r="I770" s="162" t="str">
        <f t="shared" ca="1" si="107"/>
        <v/>
      </c>
      <c r="J770" s="167"/>
      <c r="K770" s="147"/>
      <c r="L770" s="148"/>
      <c r="M770" s="143"/>
      <c r="N770" s="144"/>
      <c r="O770" s="155" t="str">
        <f t="shared" ca="1" si="105"/>
        <v/>
      </c>
      <c r="P770" s="154" t="str">
        <f t="shared" ca="1" si="106"/>
        <v/>
      </c>
    </row>
    <row r="771" spans="1:16" x14ac:dyDescent="0.25">
      <c r="A771" s="141" t="str">
        <f ca="1">IFERROR(IF(OR(B769=B770,AND(B769=0,A770&lt;&gt;A769)),A770,IF(D770="","",A770+MATCH(Common,INDIRECT(ADDRESS(A770+1,5,4,1,sheet_pset)):INDIRECT(ADDRESS(COUNTIF(Pset_1,"&lt;&gt;"),5,4,1,sheet_pset)),0))),"")</f>
        <v/>
      </c>
      <c r="B771" s="141" t="str">
        <f t="shared" ca="1" si="99"/>
        <v/>
      </c>
      <c r="C771" s="152" t="str">
        <f t="shared" ca="1" si="100"/>
        <v/>
      </c>
      <c r="D771" s="153" t="str">
        <f t="shared" ca="1" si="101"/>
        <v/>
      </c>
      <c r="E771" s="149" t="str">
        <f t="shared" ca="1" si="102"/>
        <v/>
      </c>
      <c r="F771" s="142" t="str">
        <f t="shared" ca="1" si="103"/>
        <v/>
      </c>
      <c r="G771" s="196" t="str">
        <f ca="1">IF(A771="","",IF(AND(L771&lt;&gt;"",L771&lt;&gt;0),L771,IF(E771&lt;&gt;"",IF(ISERROR(FIND("Type",F771,1)),I,T),IF(F771="","",IF(sim_data_type=yes,IFERROR(VLOOKUP(F771,F$6:G770,2,FALSE),"Text"),"Text")))))</f>
        <v/>
      </c>
      <c r="H771" s="195" t="str">
        <f t="shared" ca="1" si="104"/>
        <v/>
      </c>
      <c r="I771" s="162" t="str">
        <f t="shared" ca="1" si="107"/>
        <v/>
      </c>
      <c r="J771" s="167"/>
      <c r="K771" s="147"/>
      <c r="L771" s="148"/>
      <c r="M771" s="143"/>
      <c r="N771" s="144"/>
      <c r="O771" s="155" t="str">
        <f t="shared" ca="1" si="105"/>
        <v/>
      </c>
      <c r="P771" s="154" t="str">
        <f t="shared" ca="1" si="106"/>
        <v/>
      </c>
    </row>
    <row r="772" spans="1:16" x14ac:dyDescent="0.25">
      <c r="A772" s="141" t="str">
        <f ca="1">IFERROR(IF(OR(B770=B771,AND(B770=0,A771&lt;&gt;A770)),A771,IF(D771="","",A771+MATCH(Common,INDIRECT(ADDRESS(A771+1,5,4,1,sheet_pset)):INDIRECT(ADDRESS(COUNTIF(Pset_1,"&lt;&gt;"),5,4,1,sheet_pset)),0))),"")</f>
        <v/>
      </c>
      <c r="B772" s="141" t="str">
        <f t="shared" ca="1" si="99"/>
        <v/>
      </c>
      <c r="C772" s="152" t="str">
        <f t="shared" ca="1" si="100"/>
        <v/>
      </c>
      <c r="D772" s="153" t="str">
        <f t="shared" ca="1" si="101"/>
        <v/>
      </c>
      <c r="E772" s="149" t="str">
        <f t="shared" ca="1" si="102"/>
        <v/>
      </c>
      <c r="F772" s="142" t="str">
        <f t="shared" ca="1" si="103"/>
        <v/>
      </c>
      <c r="G772" s="196" t="str">
        <f ca="1">IF(A772="","",IF(AND(L772&lt;&gt;"",L772&lt;&gt;0),L772,IF(E772&lt;&gt;"",IF(ISERROR(FIND("Type",F772,1)),I,T),IF(F772="","",IF(sim_data_type=yes,IFERROR(VLOOKUP(F772,F$6:G771,2,FALSE),"Text"),"Text")))))</f>
        <v/>
      </c>
      <c r="H772" s="195" t="str">
        <f t="shared" ca="1" si="104"/>
        <v/>
      </c>
      <c r="I772" s="162" t="str">
        <f t="shared" ca="1" si="107"/>
        <v/>
      </c>
      <c r="J772" s="167"/>
      <c r="K772" s="147"/>
      <c r="L772" s="148"/>
      <c r="M772" s="143"/>
      <c r="N772" s="144"/>
      <c r="O772" s="155" t="str">
        <f t="shared" ca="1" si="105"/>
        <v/>
      </c>
      <c r="P772" s="154" t="str">
        <f t="shared" ca="1" si="106"/>
        <v/>
      </c>
    </row>
    <row r="773" spans="1:16" x14ac:dyDescent="0.25">
      <c r="A773" s="141" t="str">
        <f ca="1">IFERROR(IF(OR(B771=B772,AND(B771=0,A772&lt;&gt;A771)),A772,IF(D772="","",A772+MATCH(Common,INDIRECT(ADDRESS(A772+1,5,4,1,sheet_pset)):INDIRECT(ADDRESS(COUNTIF(Pset_1,"&lt;&gt;"),5,4,1,sheet_pset)),0))),"")</f>
        <v/>
      </c>
      <c r="B773" s="141" t="str">
        <f t="shared" ca="1" si="99"/>
        <v/>
      </c>
      <c r="C773" s="152" t="str">
        <f t="shared" ca="1" si="100"/>
        <v/>
      </c>
      <c r="D773" s="153" t="str">
        <f t="shared" ca="1" si="101"/>
        <v/>
      </c>
      <c r="E773" s="149" t="str">
        <f t="shared" ca="1" si="102"/>
        <v/>
      </c>
      <c r="F773" s="142" t="str">
        <f t="shared" ca="1" si="103"/>
        <v/>
      </c>
      <c r="G773" s="196" t="str">
        <f ca="1">IF(A773="","",IF(AND(L773&lt;&gt;"",L773&lt;&gt;0),L773,IF(E773&lt;&gt;"",IF(ISERROR(FIND("Type",F773,1)),I,T),IF(F773="","",IF(sim_data_type=yes,IFERROR(VLOOKUP(F773,F$6:G772,2,FALSE),"Text"),"Text")))))</f>
        <v/>
      </c>
      <c r="H773" s="195" t="str">
        <f t="shared" ca="1" si="104"/>
        <v/>
      </c>
      <c r="I773" s="162" t="str">
        <f t="shared" ca="1" si="107"/>
        <v/>
      </c>
      <c r="J773" s="167"/>
      <c r="K773" s="147"/>
      <c r="L773" s="148"/>
      <c r="M773" s="143"/>
      <c r="N773" s="144"/>
      <c r="O773" s="155" t="str">
        <f t="shared" ca="1" si="105"/>
        <v/>
      </c>
      <c r="P773" s="154" t="str">
        <f t="shared" ca="1" si="106"/>
        <v/>
      </c>
    </row>
    <row r="774" spans="1:16" x14ac:dyDescent="0.25">
      <c r="A774" s="141" t="str">
        <f ca="1">IFERROR(IF(OR(B772=B773,AND(B772=0,A773&lt;&gt;A772)),A773,IF(D773="","",A773+MATCH(Common,INDIRECT(ADDRESS(A773+1,5,4,1,sheet_pset)):INDIRECT(ADDRESS(COUNTIF(Pset_1,"&lt;&gt;"),5,4,1,sheet_pset)),0))),"")</f>
        <v/>
      </c>
      <c r="B774" s="141" t="str">
        <f t="shared" ca="1" si="99"/>
        <v/>
      </c>
      <c r="C774" s="152" t="str">
        <f t="shared" ca="1" si="100"/>
        <v/>
      </c>
      <c r="D774" s="153" t="str">
        <f t="shared" ca="1" si="101"/>
        <v/>
      </c>
      <c r="E774" s="149" t="str">
        <f t="shared" ca="1" si="102"/>
        <v/>
      </c>
      <c r="F774" s="142" t="str">
        <f t="shared" ca="1" si="103"/>
        <v/>
      </c>
      <c r="G774" s="196" t="str">
        <f ca="1">IF(A774="","",IF(AND(L774&lt;&gt;"",L774&lt;&gt;0),L774,IF(E774&lt;&gt;"",IF(ISERROR(FIND("Type",F774,1)),I,T),IF(F774="","",IF(sim_data_type=yes,IFERROR(VLOOKUP(F774,F$6:G773,2,FALSE),"Text"),"Text")))))</f>
        <v/>
      </c>
      <c r="H774" s="195" t="str">
        <f t="shared" ca="1" si="104"/>
        <v/>
      </c>
      <c r="I774" s="162" t="str">
        <f t="shared" ca="1" si="107"/>
        <v/>
      </c>
      <c r="J774" s="167"/>
      <c r="K774" s="147"/>
      <c r="L774" s="148"/>
      <c r="M774" s="143"/>
      <c r="N774" s="144"/>
      <c r="O774" s="155" t="str">
        <f t="shared" ca="1" si="105"/>
        <v/>
      </c>
      <c r="P774" s="154" t="str">
        <f t="shared" ca="1" si="106"/>
        <v/>
      </c>
    </row>
    <row r="775" spans="1:16" x14ac:dyDescent="0.25">
      <c r="A775" s="141" t="str">
        <f ca="1">IFERROR(IF(OR(B773=B774,AND(B773=0,A774&lt;&gt;A773)),A774,IF(D774="","",A774+MATCH(Common,INDIRECT(ADDRESS(A774+1,5,4,1,sheet_pset)):INDIRECT(ADDRESS(COUNTIF(Pset_1,"&lt;&gt;"),5,4,1,sheet_pset)),0))),"")</f>
        <v/>
      </c>
      <c r="B775" s="141" t="str">
        <f t="shared" ref="B775:B838" ca="1" si="108">IF(A775&lt;&gt;"",IF(B774=0,COUNTIF(Pset_2,D775)+IF(com_pset=yes,-1,0),IF(AND(K775&lt;&gt;"",K775&lt;&gt;0),B774,B774-1)),"")</f>
        <v/>
      </c>
      <c r="C775" s="152" t="str">
        <f t="shared" ref="C775:C838" ca="1" si="109">IF(D775&lt;&gt;"",HYPERLINK(CONCATENATE(link4x0,IFERROR(VLOOKUP(D775,Pset_2,2,FALSE),""),link_Pset,LOWER(D775),".htm"),"&gt;&gt;"),"")</f>
        <v/>
      </c>
      <c r="D775" s="153" t="str">
        <f t="shared" ref="D775:D838" ca="1" si="110">IF(A775="","",IFERROR(CELL("contents",INDIRECT(ADDRESS(A775,3,4,1,sheet_pset))),""))</f>
        <v/>
      </c>
      <c r="E775" s="149" t="str">
        <f t="shared" ref="E775:E838" ca="1" si="111">IF(B774=0,pset_head,"")</f>
        <v/>
      </c>
      <c r="F775" s="142" t="str">
        <f t="shared" ref="F775:F838" ca="1" si="112">IF(OR(A775=""),"",IF(AND(K775&lt;&gt;"",K775&lt;&gt;0),K775,IF(E775&lt;&gt;"",D775,IFERROR(CELL("contents",INDIRECT(ADDRESS(A775,6,4,1,sheet_pset))),""))))</f>
        <v/>
      </c>
      <c r="G775" s="196" t="str">
        <f ca="1">IF(A775="","",IF(AND(L775&lt;&gt;"",L775&lt;&gt;0),L775,IF(E775&lt;&gt;"",IF(ISERROR(FIND("Type",F775,1)),I,T),IF(F775="","",IF(sim_data_type=yes,IFERROR(VLOOKUP(F775,F$6:G774,2,FALSE),"Text"),"Text")))))</f>
        <v/>
      </c>
      <c r="H775" s="195" t="str">
        <f t="shared" ref="H775:H838" ca="1" si="113">IF(E775&lt;&gt;"",IFERROR(CELL("contents",INDIRECT(ADDRESS(A775,2,1,1,sheet_pset))),"???"),IF(OR(F775=M775,F775=N775,F775=O775),"",IF(AND(M775&lt;&gt;"",M775&lt;&gt;0),M775,IF(AND(N775&lt;&gt;"",N775&lt;&gt;0),N775,IF(AND(O775&lt;&gt;"",O775&lt;&gt;0),IF(O775&lt;&gt;n.a.,O775,""),"")))))</f>
        <v/>
      </c>
      <c r="I775" s="162" t="str">
        <f t="shared" ca="1" si="107"/>
        <v/>
      </c>
      <c r="J775" s="167"/>
      <c r="K775" s="147"/>
      <c r="L775" s="148"/>
      <c r="M775" s="143"/>
      <c r="N775" s="144"/>
      <c r="O775" s="155" t="str">
        <f t="shared" ref="O775:O838" ca="1" si="114">IF(D775="","",IFERROR(VLOOKUP(I775,Param_DRS,4,FALSE),IF(Param_DRS_eo=yes,IFERROR(VLOOKUP(F775,Param_DRS_1,2,FALSE),n.a.),"")))</f>
        <v/>
      </c>
      <c r="P775" s="154" t="str">
        <f t="shared" ref="P775:P838" ca="1" si="115">IF(A775="","",IFERROR(CELL("contents",INDIRECT(ADDRESS(A775,7,4,1,sheet_pset))),""))</f>
        <v/>
      </c>
    </row>
    <row r="776" spans="1:16" x14ac:dyDescent="0.25">
      <c r="A776" s="141" t="str">
        <f ca="1">IFERROR(IF(OR(B774=B775,AND(B774=0,A775&lt;&gt;A774)),A775,IF(D775="","",A775+MATCH(Common,INDIRECT(ADDRESS(A775+1,5,4,1,sheet_pset)):INDIRECT(ADDRESS(COUNTIF(Pset_1,"&lt;&gt;"),5,4,1,sheet_pset)),0))),"")</f>
        <v/>
      </c>
      <c r="B776" s="141" t="str">
        <f t="shared" ca="1" si="108"/>
        <v/>
      </c>
      <c r="C776" s="152" t="str">
        <f t="shared" ca="1" si="109"/>
        <v/>
      </c>
      <c r="D776" s="153" t="str">
        <f t="shared" ca="1" si="110"/>
        <v/>
      </c>
      <c r="E776" s="149" t="str">
        <f t="shared" ca="1" si="111"/>
        <v/>
      </c>
      <c r="F776" s="142" t="str">
        <f t="shared" ca="1" si="112"/>
        <v/>
      </c>
      <c r="G776" s="196" t="str">
        <f ca="1">IF(A776="","",IF(AND(L776&lt;&gt;"",L776&lt;&gt;0),L776,IF(E776&lt;&gt;"",IF(ISERROR(FIND("Type",F776,1)),I,T),IF(F776="","",IF(sim_data_type=yes,IFERROR(VLOOKUP(F776,F$6:G775,2,FALSE),"Text"),"Text")))))</f>
        <v/>
      </c>
      <c r="H776" s="195" t="str">
        <f t="shared" ca="1" si="113"/>
        <v/>
      </c>
      <c r="I776" s="162" t="str">
        <f t="shared" ref="I776:I839" ca="1" si="116">IF(D776&lt;&gt;"",CONCATENATE(D776,F776),"")</f>
        <v/>
      </c>
      <c r="J776" s="167"/>
      <c r="K776" s="147"/>
      <c r="L776" s="148"/>
      <c r="M776" s="143"/>
      <c r="N776" s="144"/>
      <c r="O776" s="155" t="str">
        <f t="shared" ca="1" si="114"/>
        <v/>
      </c>
      <c r="P776" s="154" t="str">
        <f t="shared" ca="1" si="115"/>
        <v/>
      </c>
    </row>
    <row r="777" spans="1:16" x14ac:dyDescent="0.25">
      <c r="A777" s="141" t="str">
        <f ca="1">IFERROR(IF(OR(B775=B776,AND(B775=0,A776&lt;&gt;A775)),A776,IF(D776="","",A776+MATCH(Common,INDIRECT(ADDRESS(A776+1,5,4,1,sheet_pset)):INDIRECT(ADDRESS(COUNTIF(Pset_1,"&lt;&gt;"),5,4,1,sheet_pset)),0))),"")</f>
        <v/>
      </c>
      <c r="B777" s="141" t="str">
        <f t="shared" ca="1" si="108"/>
        <v/>
      </c>
      <c r="C777" s="152" t="str">
        <f t="shared" ca="1" si="109"/>
        <v/>
      </c>
      <c r="D777" s="153" t="str">
        <f t="shared" ca="1" si="110"/>
        <v/>
      </c>
      <c r="E777" s="149" t="str">
        <f t="shared" ca="1" si="111"/>
        <v/>
      </c>
      <c r="F777" s="142" t="str">
        <f t="shared" ca="1" si="112"/>
        <v/>
      </c>
      <c r="G777" s="196" t="str">
        <f ca="1">IF(A777="","",IF(AND(L777&lt;&gt;"",L777&lt;&gt;0),L777,IF(E777&lt;&gt;"",IF(ISERROR(FIND("Type",F777,1)),I,T),IF(F777="","",IF(sim_data_type=yes,IFERROR(VLOOKUP(F777,F$6:G776,2,FALSE),"Text"),"Text")))))</f>
        <v/>
      </c>
      <c r="H777" s="195" t="str">
        <f t="shared" ca="1" si="113"/>
        <v/>
      </c>
      <c r="I777" s="162" t="str">
        <f t="shared" ca="1" si="116"/>
        <v/>
      </c>
      <c r="J777" s="167"/>
      <c r="K777" s="147"/>
      <c r="L777" s="148"/>
      <c r="M777" s="143"/>
      <c r="N777" s="144"/>
      <c r="O777" s="155" t="str">
        <f t="shared" ca="1" si="114"/>
        <v/>
      </c>
      <c r="P777" s="154" t="str">
        <f t="shared" ca="1" si="115"/>
        <v/>
      </c>
    </row>
    <row r="778" spans="1:16" x14ac:dyDescent="0.25">
      <c r="A778" s="141" t="str">
        <f ca="1">IFERROR(IF(OR(B776=B777,AND(B776=0,A777&lt;&gt;A776)),A777,IF(D777="","",A777+MATCH(Common,INDIRECT(ADDRESS(A777+1,5,4,1,sheet_pset)):INDIRECT(ADDRESS(COUNTIF(Pset_1,"&lt;&gt;"),5,4,1,sheet_pset)),0))),"")</f>
        <v/>
      </c>
      <c r="B778" s="141" t="str">
        <f t="shared" ca="1" si="108"/>
        <v/>
      </c>
      <c r="C778" s="152" t="str">
        <f t="shared" ca="1" si="109"/>
        <v/>
      </c>
      <c r="D778" s="153" t="str">
        <f t="shared" ca="1" si="110"/>
        <v/>
      </c>
      <c r="E778" s="149" t="str">
        <f t="shared" ca="1" si="111"/>
        <v/>
      </c>
      <c r="F778" s="142" t="str">
        <f t="shared" ca="1" si="112"/>
        <v/>
      </c>
      <c r="G778" s="196" t="str">
        <f ca="1">IF(A778="","",IF(AND(L778&lt;&gt;"",L778&lt;&gt;0),L778,IF(E778&lt;&gt;"",IF(ISERROR(FIND("Type",F778,1)),I,T),IF(F778="","",IF(sim_data_type=yes,IFERROR(VLOOKUP(F778,F$6:G777,2,FALSE),"Text"),"Text")))))</f>
        <v/>
      </c>
      <c r="H778" s="195" t="str">
        <f t="shared" ca="1" si="113"/>
        <v/>
      </c>
      <c r="I778" s="162" t="str">
        <f t="shared" ca="1" si="116"/>
        <v/>
      </c>
      <c r="J778" s="167"/>
      <c r="K778" s="147"/>
      <c r="L778" s="148"/>
      <c r="M778" s="143"/>
      <c r="N778" s="144"/>
      <c r="O778" s="155" t="str">
        <f t="shared" ca="1" si="114"/>
        <v/>
      </c>
      <c r="P778" s="154" t="str">
        <f t="shared" ca="1" si="115"/>
        <v/>
      </c>
    </row>
    <row r="779" spans="1:16" x14ac:dyDescent="0.25">
      <c r="A779" s="141" t="str">
        <f ca="1">IFERROR(IF(OR(B777=B778,AND(B777=0,A778&lt;&gt;A777)),A778,IF(D778="","",A778+MATCH(Common,INDIRECT(ADDRESS(A778+1,5,4,1,sheet_pset)):INDIRECT(ADDRESS(COUNTIF(Pset_1,"&lt;&gt;"),5,4,1,sheet_pset)),0))),"")</f>
        <v/>
      </c>
      <c r="B779" s="141" t="str">
        <f t="shared" ca="1" si="108"/>
        <v/>
      </c>
      <c r="C779" s="152" t="str">
        <f t="shared" ca="1" si="109"/>
        <v/>
      </c>
      <c r="D779" s="153" t="str">
        <f t="shared" ca="1" si="110"/>
        <v/>
      </c>
      <c r="E779" s="149" t="str">
        <f t="shared" ca="1" si="111"/>
        <v/>
      </c>
      <c r="F779" s="142" t="str">
        <f t="shared" ca="1" si="112"/>
        <v/>
      </c>
      <c r="G779" s="196" t="str">
        <f ca="1">IF(A779="","",IF(AND(L779&lt;&gt;"",L779&lt;&gt;0),L779,IF(E779&lt;&gt;"",IF(ISERROR(FIND("Type",F779,1)),I,T),IF(F779="","",IF(sim_data_type=yes,IFERROR(VLOOKUP(F779,F$6:G778,2,FALSE),"Text"),"Text")))))</f>
        <v/>
      </c>
      <c r="H779" s="195" t="str">
        <f t="shared" ca="1" si="113"/>
        <v/>
      </c>
      <c r="I779" s="162" t="str">
        <f t="shared" ca="1" si="116"/>
        <v/>
      </c>
      <c r="J779" s="167"/>
      <c r="K779" s="147"/>
      <c r="L779" s="148"/>
      <c r="M779" s="143"/>
      <c r="N779" s="144"/>
      <c r="O779" s="155" t="str">
        <f t="shared" ca="1" si="114"/>
        <v/>
      </c>
      <c r="P779" s="154" t="str">
        <f t="shared" ca="1" si="115"/>
        <v/>
      </c>
    </row>
    <row r="780" spans="1:16" x14ac:dyDescent="0.25">
      <c r="A780" s="141" t="str">
        <f ca="1">IFERROR(IF(OR(B778=B779,AND(B778=0,A779&lt;&gt;A778)),A779,IF(D779="","",A779+MATCH(Common,INDIRECT(ADDRESS(A779+1,5,4,1,sheet_pset)):INDIRECT(ADDRESS(COUNTIF(Pset_1,"&lt;&gt;"),5,4,1,sheet_pset)),0))),"")</f>
        <v/>
      </c>
      <c r="B780" s="141" t="str">
        <f t="shared" ca="1" si="108"/>
        <v/>
      </c>
      <c r="C780" s="152" t="str">
        <f t="shared" ca="1" si="109"/>
        <v/>
      </c>
      <c r="D780" s="153" t="str">
        <f t="shared" ca="1" si="110"/>
        <v/>
      </c>
      <c r="E780" s="149" t="str">
        <f t="shared" ca="1" si="111"/>
        <v/>
      </c>
      <c r="F780" s="142" t="str">
        <f t="shared" ca="1" si="112"/>
        <v/>
      </c>
      <c r="G780" s="196" t="str">
        <f ca="1">IF(A780="","",IF(AND(L780&lt;&gt;"",L780&lt;&gt;0),L780,IF(E780&lt;&gt;"",IF(ISERROR(FIND("Type",F780,1)),I,T),IF(F780="","",IF(sim_data_type=yes,IFERROR(VLOOKUP(F780,F$6:G779,2,FALSE),"Text"),"Text")))))</f>
        <v/>
      </c>
      <c r="H780" s="195" t="str">
        <f t="shared" ca="1" si="113"/>
        <v/>
      </c>
      <c r="I780" s="162" t="str">
        <f t="shared" ca="1" si="116"/>
        <v/>
      </c>
      <c r="J780" s="167"/>
      <c r="K780" s="147"/>
      <c r="L780" s="148"/>
      <c r="M780" s="143"/>
      <c r="N780" s="144"/>
      <c r="O780" s="155" t="str">
        <f t="shared" ca="1" si="114"/>
        <v/>
      </c>
      <c r="P780" s="154" t="str">
        <f t="shared" ca="1" si="115"/>
        <v/>
      </c>
    </row>
    <row r="781" spans="1:16" x14ac:dyDescent="0.25">
      <c r="A781" s="141" t="str">
        <f ca="1">IFERROR(IF(OR(B779=B780,AND(B779=0,A780&lt;&gt;A779)),A780,IF(D780="","",A780+MATCH(Common,INDIRECT(ADDRESS(A780+1,5,4,1,sheet_pset)):INDIRECT(ADDRESS(COUNTIF(Pset_1,"&lt;&gt;"),5,4,1,sheet_pset)),0))),"")</f>
        <v/>
      </c>
      <c r="B781" s="141" t="str">
        <f t="shared" ca="1" si="108"/>
        <v/>
      </c>
      <c r="C781" s="152" t="str">
        <f t="shared" ca="1" si="109"/>
        <v/>
      </c>
      <c r="D781" s="153" t="str">
        <f t="shared" ca="1" si="110"/>
        <v/>
      </c>
      <c r="E781" s="149" t="str">
        <f t="shared" ca="1" si="111"/>
        <v/>
      </c>
      <c r="F781" s="142" t="str">
        <f t="shared" ca="1" si="112"/>
        <v/>
      </c>
      <c r="G781" s="196" t="str">
        <f ca="1">IF(A781="","",IF(AND(L781&lt;&gt;"",L781&lt;&gt;0),L781,IF(E781&lt;&gt;"",IF(ISERROR(FIND("Type",F781,1)),I,T),IF(F781="","",IF(sim_data_type=yes,IFERROR(VLOOKUP(F781,F$6:G780,2,FALSE),"Text"),"Text")))))</f>
        <v/>
      </c>
      <c r="H781" s="195" t="str">
        <f t="shared" ca="1" si="113"/>
        <v/>
      </c>
      <c r="I781" s="162" t="str">
        <f t="shared" ca="1" si="116"/>
        <v/>
      </c>
      <c r="J781" s="167"/>
      <c r="K781" s="147"/>
      <c r="L781" s="148"/>
      <c r="M781" s="143"/>
      <c r="N781" s="144"/>
      <c r="O781" s="155" t="str">
        <f t="shared" ca="1" si="114"/>
        <v/>
      </c>
      <c r="P781" s="154" t="str">
        <f t="shared" ca="1" si="115"/>
        <v/>
      </c>
    </row>
    <row r="782" spans="1:16" x14ac:dyDescent="0.25">
      <c r="A782" s="141" t="str">
        <f ca="1">IFERROR(IF(OR(B780=B781,AND(B780=0,A781&lt;&gt;A780)),A781,IF(D781="","",A781+MATCH(Common,INDIRECT(ADDRESS(A781+1,5,4,1,sheet_pset)):INDIRECT(ADDRESS(COUNTIF(Pset_1,"&lt;&gt;"),5,4,1,sheet_pset)),0))),"")</f>
        <v/>
      </c>
      <c r="B782" s="141" t="str">
        <f t="shared" ca="1" si="108"/>
        <v/>
      </c>
      <c r="C782" s="152" t="str">
        <f t="shared" ca="1" si="109"/>
        <v/>
      </c>
      <c r="D782" s="153" t="str">
        <f t="shared" ca="1" si="110"/>
        <v/>
      </c>
      <c r="E782" s="149" t="str">
        <f t="shared" ca="1" si="111"/>
        <v/>
      </c>
      <c r="F782" s="142" t="str">
        <f t="shared" ca="1" si="112"/>
        <v/>
      </c>
      <c r="G782" s="196" t="str">
        <f ca="1">IF(A782="","",IF(AND(L782&lt;&gt;"",L782&lt;&gt;0),L782,IF(E782&lt;&gt;"",IF(ISERROR(FIND("Type",F782,1)),I,T),IF(F782="","",IF(sim_data_type=yes,IFERROR(VLOOKUP(F782,F$6:G781,2,FALSE),"Text"),"Text")))))</f>
        <v/>
      </c>
      <c r="H782" s="195" t="str">
        <f t="shared" ca="1" si="113"/>
        <v/>
      </c>
      <c r="I782" s="162" t="str">
        <f t="shared" ca="1" si="116"/>
        <v/>
      </c>
      <c r="J782" s="167"/>
      <c r="K782" s="147"/>
      <c r="L782" s="148"/>
      <c r="M782" s="143"/>
      <c r="N782" s="144"/>
      <c r="O782" s="155" t="str">
        <f t="shared" ca="1" si="114"/>
        <v/>
      </c>
      <c r="P782" s="154" t="str">
        <f t="shared" ca="1" si="115"/>
        <v/>
      </c>
    </row>
    <row r="783" spans="1:16" x14ac:dyDescent="0.25">
      <c r="A783" s="141" t="str">
        <f ca="1">IFERROR(IF(OR(B781=B782,AND(B781=0,A782&lt;&gt;A781)),A782,IF(D782="","",A782+MATCH(Common,INDIRECT(ADDRESS(A782+1,5,4,1,sheet_pset)):INDIRECT(ADDRESS(COUNTIF(Pset_1,"&lt;&gt;"),5,4,1,sheet_pset)),0))),"")</f>
        <v/>
      </c>
      <c r="B783" s="141" t="str">
        <f t="shared" ca="1" si="108"/>
        <v/>
      </c>
      <c r="C783" s="152" t="str">
        <f t="shared" ca="1" si="109"/>
        <v/>
      </c>
      <c r="D783" s="153" t="str">
        <f t="shared" ca="1" si="110"/>
        <v/>
      </c>
      <c r="E783" s="149" t="str">
        <f t="shared" ca="1" si="111"/>
        <v/>
      </c>
      <c r="F783" s="142" t="str">
        <f t="shared" ca="1" si="112"/>
        <v/>
      </c>
      <c r="G783" s="196" t="str">
        <f ca="1">IF(A783="","",IF(AND(L783&lt;&gt;"",L783&lt;&gt;0),L783,IF(E783&lt;&gt;"",IF(ISERROR(FIND("Type",F783,1)),I,T),IF(F783="","",IF(sim_data_type=yes,IFERROR(VLOOKUP(F783,F$6:G782,2,FALSE),"Text"),"Text")))))</f>
        <v/>
      </c>
      <c r="H783" s="195" t="str">
        <f t="shared" ca="1" si="113"/>
        <v/>
      </c>
      <c r="I783" s="162" t="str">
        <f t="shared" ca="1" si="116"/>
        <v/>
      </c>
      <c r="J783" s="167"/>
      <c r="K783" s="147"/>
      <c r="L783" s="148"/>
      <c r="M783" s="143"/>
      <c r="N783" s="144"/>
      <c r="O783" s="155" t="str">
        <f t="shared" ca="1" si="114"/>
        <v/>
      </c>
      <c r="P783" s="154" t="str">
        <f t="shared" ca="1" si="115"/>
        <v/>
      </c>
    </row>
    <row r="784" spans="1:16" x14ac:dyDescent="0.25">
      <c r="A784" s="141" t="str">
        <f ca="1">IFERROR(IF(OR(B782=B783,AND(B782=0,A783&lt;&gt;A782)),A783,IF(D783="","",A783+MATCH(Common,INDIRECT(ADDRESS(A783+1,5,4,1,sheet_pset)):INDIRECT(ADDRESS(COUNTIF(Pset_1,"&lt;&gt;"),5,4,1,sheet_pset)),0))),"")</f>
        <v/>
      </c>
      <c r="B784" s="141" t="str">
        <f t="shared" ca="1" si="108"/>
        <v/>
      </c>
      <c r="C784" s="152" t="str">
        <f t="shared" ca="1" si="109"/>
        <v/>
      </c>
      <c r="D784" s="153" t="str">
        <f t="shared" ca="1" si="110"/>
        <v/>
      </c>
      <c r="E784" s="149" t="str">
        <f t="shared" ca="1" si="111"/>
        <v/>
      </c>
      <c r="F784" s="142" t="str">
        <f t="shared" ca="1" si="112"/>
        <v/>
      </c>
      <c r="G784" s="196" t="str">
        <f ca="1">IF(A784="","",IF(AND(L784&lt;&gt;"",L784&lt;&gt;0),L784,IF(E784&lt;&gt;"",IF(ISERROR(FIND("Type",F784,1)),I,T),IF(F784="","",IF(sim_data_type=yes,IFERROR(VLOOKUP(F784,F$6:G783,2,FALSE),"Text"),"Text")))))</f>
        <v/>
      </c>
      <c r="H784" s="195" t="str">
        <f t="shared" ca="1" si="113"/>
        <v/>
      </c>
      <c r="I784" s="162" t="str">
        <f t="shared" ca="1" si="116"/>
        <v/>
      </c>
      <c r="J784" s="167"/>
      <c r="K784" s="147"/>
      <c r="L784" s="148"/>
      <c r="M784" s="143"/>
      <c r="N784" s="144"/>
      <c r="O784" s="155" t="str">
        <f t="shared" ca="1" si="114"/>
        <v/>
      </c>
      <c r="P784" s="154" t="str">
        <f t="shared" ca="1" si="115"/>
        <v/>
      </c>
    </row>
    <row r="785" spans="1:16" x14ac:dyDescent="0.25">
      <c r="A785" s="141" t="str">
        <f ca="1">IFERROR(IF(OR(B783=B784,AND(B783=0,A784&lt;&gt;A783)),A784,IF(D784="","",A784+MATCH(Common,INDIRECT(ADDRESS(A784+1,5,4,1,sheet_pset)):INDIRECT(ADDRESS(COUNTIF(Pset_1,"&lt;&gt;"),5,4,1,sheet_pset)),0))),"")</f>
        <v/>
      </c>
      <c r="B785" s="141" t="str">
        <f t="shared" ca="1" si="108"/>
        <v/>
      </c>
      <c r="C785" s="152" t="str">
        <f t="shared" ca="1" si="109"/>
        <v/>
      </c>
      <c r="D785" s="153" t="str">
        <f t="shared" ca="1" si="110"/>
        <v/>
      </c>
      <c r="E785" s="149" t="str">
        <f t="shared" ca="1" si="111"/>
        <v/>
      </c>
      <c r="F785" s="142" t="str">
        <f t="shared" ca="1" si="112"/>
        <v/>
      </c>
      <c r="G785" s="196" t="str">
        <f ca="1">IF(A785="","",IF(AND(L785&lt;&gt;"",L785&lt;&gt;0),L785,IF(E785&lt;&gt;"",IF(ISERROR(FIND("Type",F785,1)),I,T),IF(F785="","",IF(sim_data_type=yes,IFERROR(VLOOKUP(F785,F$6:G784,2,FALSE),"Text"),"Text")))))</f>
        <v/>
      </c>
      <c r="H785" s="195" t="str">
        <f t="shared" ca="1" si="113"/>
        <v/>
      </c>
      <c r="I785" s="162" t="str">
        <f t="shared" ca="1" si="116"/>
        <v/>
      </c>
      <c r="J785" s="167"/>
      <c r="K785" s="147"/>
      <c r="L785" s="148"/>
      <c r="M785" s="143"/>
      <c r="N785" s="144"/>
      <c r="O785" s="155" t="str">
        <f t="shared" ca="1" si="114"/>
        <v/>
      </c>
      <c r="P785" s="154" t="str">
        <f t="shared" ca="1" si="115"/>
        <v/>
      </c>
    </row>
    <row r="786" spans="1:16" x14ac:dyDescent="0.25">
      <c r="A786" s="141" t="str">
        <f ca="1">IFERROR(IF(OR(B784=B785,AND(B784=0,A785&lt;&gt;A784)),A785,IF(D785="","",A785+MATCH(Common,INDIRECT(ADDRESS(A785+1,5,4,1,sheet_pset)):INDIRECT(ADDRESS(COUNTIF(Pset_1,"&lt;&gt;"),5,4,1,sheet_pset)),0))),"")</f>
        <v/>
      </c>
      <c r="B786" s="141" t="str">
        <f t="shared" ca="1" si="108"/>
        <v/>
      </c>
      <c r="C786" s="152" t="str">
        <f t="shared" ca="1" si="109"/>
        <v/>
      </c>
      <c r="D786" s="153" t="str">
        <f t="shared" ca="1" si="110"/>
        <v/>
      </c>
      <c r="E786" s="149" t="str">
        <f t="shared" ca="1" si="111"/>
        <v/>
      </c>
      <c r="F786" s="142" t="str">
        <f t="shared" ca="1" si="112"/>
        <v/>
      </c>
      <c r="G786" s="196" t="str">
        <f ca="1">IF(A786="","",IF(AND(L786&lt;&gt;"",L786&lt;&gt;0),L786,IF(E786&lt;&gt;"",IF(ISERROR(FIND("Type",F786,1)),I,T),IF(F786="","",IF(sim_data_type=yes,IFERROR(VLOOKUP(F786,F$6:G785,2,FALSE),"Text"),"Text")))))</f>
        <v/>
      </c>
      <c r="H786" s="195" t="str">
        <f t="shared" ca="1" si="113"/>
        <v/>
      </c>
      <c r="I786" s="162" t="str">
        <f t="shared" ca="1" si="116"/>
        <v/>
      </c>
      <c r="J786" s="167"/>
      <c r="K786" s="147"/>
      <c r="L786" s="148"/>
      <c r="M786" s="143"/>
      <c r="N786" s="144"/>
      <c r="O786" s="155" t="str">
        <f t="shared" ca="1" si="114"/>
        <v/>
      </c>
      <c r="P786" s="154" t="str">
        <f t="shared" ca="1" si="115"/>
        <v/>
      </c>
    </row>
    <row r="787" spans="1:16" x14ac:dyDescent="0.25">
      <c r="A787" s="141" t="str">
        <f ca="1">IFERROR(IF(OR(B785=B786,AND(B785=0,A786&lt;&gt;A785)),A786,IF(D786="","",A786+MATCH(Common,INDIRECT(ADDRESS(A786+1,5,4,1,sheet_pset)):INDIRECT(ADDRESS(COUNTIF(Pset_1,"&lt;&gt;"),5,4,1,sheet_pset)),0))),"")</f>
        <v/>
      </c>
      <c r="B787" s="141" t="str">
        <f t="shared" ca="1" si="108"/>
        <v/>
      </c>
      <c r="C787" s="152" t="str">
        <f t="shared" ca="1" si="109"/>
        <v/>
      </c>
      <c r="D787" s="153" t="str">
        <f t="shared" ca="1" si="110"/>
        <v/>
      </c>
      <c r="E787" s="149" t="str">
        <f t="shared" ca="1" si="111"/>
        <v/>
      </c>
      <c r="F787" s="142" t="str">
        <f t="shared" ca="1" si="112"/>
        <v/>
      </c>
      <c r="G787" s="196" t="str">
        <f ca="1">IF(A787="","",IF(AND(L787&lt;&gt;"",L787&lt;&gt;0),L787,IF(E787&lt;&gt;"",IF(ISERROR(FIND("Type",F787,1)),I,T),IF(F787="","",IF(sim_data_type=yes,IFERROR(VLOOKUP(F787,F$6:G786,2,FALSE),"Text"),"Text")))))</f>
        <v/>
      </c>
      <c r="H787" s="195" t="str">
        <f t="shared" ca="1" si="113"/>
        <v/>
      </c>
      <c r="I787" s="162" t="str">
        <f t="shared" ca="1" si="116"/>
        <v/>
      </c>
      <c r="J787" s="167"/>
      <c r="K787" s="147"/>
      <c r="L787" s="148"/>
      <c r="M787" s="143"/>
      <c r="N787" s="144"/>
      <c r="O787" s="155" t="str">
        <f t="shared" ca="1" si="114"/>
        <v/>
      </c>
      <c r="P787" s="154" t="str">
        <f t="shared" ca="1" si="115"/>
        <v/>
      </c>
    </row>
    <row r="788" spans="1:16" x14ac:dyDescent="0.25">
      <c r="A788" s="141" t="str">
        <f ca="1">IFERROR(IF(OR(B786=B787,AND(B786=0,A787&lt;&gt;A786)),A787,IF(D787="","",A787+MATCH(Common,INDIRECT(ADDRESS(A787+1,5,4,1,sheet_pset)):INDIRECT(ADDRESS(COUNTIF(Pset_1,"&lt;&gt;"),5,4,1,sheet_pset)),0))),"")</f>
        <v/>
      </c>
      <c r="B788" s="141" t="str">
        <f t="shared" ca="1" si="108"/>
        <v/>
      </c>
      <c r="C788" s="152" t="str">
        <f t="shared" ca="1" si="109"/>
        <v/>
      </c>
      <c r="D788" s="153" t="str">
        <f t="shared" ca="1" si="110"/>
        <v/>
      </c>
      <c r="E788" s="149" t="str">
        <f t="shared" ca="1" si="111"/>
        <v/>
      </c>
      <c r="F788" s="142" t="str">
        <f t="shared" ca="1" si="112"/>
        <v/>
      </c>
      <c r="G788" s="196" t="str">
        <f ca="1">IF(A788="","",IF(AND(L788&lt;&gt;"",L788&lt;&gt;0),L788,IF(E788&lt;&gt;"",IF(ISERROR(FIND("Type",F788,1)),I,T),IF(F788="","",IF(sim_data_type=yes,IFERROR(VLOOKUP(F788,F$6:G787,2,FALSE),"Text"),"Text")))))</f>
        <v/>
      </c>
      <c r="H788" s="195" t="str">
        <f t="shared" ca="1" si="113"/>
        <v/>
      </c>
      <c r="I788" s="162" t="str">
        <f t="shared" ca="1" si="116"/>
        <v/>
      </c>
      <c r="J788" s="167"/>
      <c r="K788" s="147"/>
      <c r="L788" s="148"/>
      <c r="M788" s="143"/>
      <c r="N788" s="144"/>
      <c r="O788" s="155" t="str">
        <f t="shared" ca="1" si="114"/>
        <v/>
      </c>
      <c r="P788" s="154" t="str">
        <f t="shared" ca="1" si="115"/>
        <v/>
      </c>
    </row>
    <row r="789" spans="1:16" x14ac:dyDescent="0.25">
      <c r="A789" s="141" t="str">
        <f ca="1">IFERROR(IF(OR(B787=B788,AND(B787=0,A788&lt;&gt;A787)),A788,IF(D788="","",A788+MATCH(Common,INDIRECT(ADDRESS(A788+1,5,4,1,sheet_pset)):INDIRECT(ADDRESS(COUNTIF(Pset_1,"&lt;&gt;"),5,4,1,sheet_pset)),0))),"")</f>
        <v/>
      </c>
      <c r="B789" s="141" t="str">
        <f t="shared" ca="1" si="108"/>
        <v/>
      </c>
      <c r="C789" s="152" t="str">
        <f t="shared" ca="1" si="109"/>
        <v/>
      </c>
      <c r="D789" s="153" t="str">
        <f t="shared" ca="1" si="110"/>
        <v/>
      </c>
      <c r="E789" s="149" t="str">
        <f t="shared" ca="1" si="111"/>
        <v/>
      </c>
      <c r="F789" s="142" t="str">
        <f t="shared" ca="1" si="112"/>
        <v/>
      </c>
      <c r="G789" s="196" t="str">
        <f ca="1">IF(A789="","",IF(AND(L789&lt;&gt;"",L789&lt;&gt;0),L789,IF(E789&lt;&gt;"",IF(ISERROR(FIND("Type",F789,1)),I,T),IF(F789="","",IF(sim_data_type=yes,IFERROR(VLOOKUP(F789,F$6:G788,2,FALSE),"Text"),"Text")))))</f>
        <v/>
      </c>
      <c r="H789" s="195" t="str">
        <f t="shared" ca="1" si="113"/>
        <v/>
      </c>
      <c r="I789" s="162" t="str">
        <f t="shared" ca="1" si="116"/>
        <v/>
      </c>
      <c r="J789" s="167"/>
      <c r="K789" s="147"/>
      <c r="L789" s="148"/>
      <c r="M789" s="143"/>
      <c r="N789" s="144"/>
      <c r="O789" s="155" t="str">
        <f t="shared" ca="1" si="114"/>
        <v/>
      </c>
      <c r="P789" s="154" t="str">
        <f t="shared" ca="1" si="115"/>
        <v/>
      </c>
    </row>
    <row r="790" spans="1:16" x14ac:dyDescent="0.25">
      <c r="A790" s="141" t="str">
        <f ca="1">IFERROR(IF(OR(B788=B789,AND(B788=0,A789&lt;&gt;A788)),A789,IF(D789="","",A789+MATCH(Common,INDIRECT(ADDRESS(A789+1,5,4,1,sheet_pset)):INDIRECT(ADDRESS(COUNTIF(Pset_1,"&lt;&gt;"),5,4,1,sheet_pset)),0))),"")</f>
        <v/>
      </c>
      <c r="B790" s="141" t="str">
        <f t="shared" ca="1" si="108"/>
        <v/>
      </c>
      <c r="C790" s="152" t="str">
        <f t="shared" ca="1" si="109"/>
        <v/>
      </c>
      <c r="D790" s="153" t="str">
        <f t="shared" ca="1" si="110"/>
        <v/>
      </c>
      <c r="E790" s="149" t="str">
        <f t="shared" ca="1" si="111"/>
        <v/>
      </c>
      <c r="F790" s="142" t="str">
        <f t="shared" ca="1" si="112"/>
        <v/>
      </c>
      <c r="G790" s="196" t="str">
        <f ca="1">IF(A790="","",IF(AND(L790&lt;&gt;"",L790&lt;&gt;0),L790,IF(E790&lt;&gt;"",IF(ISERROR(FIND("Type",F790,1)),I,T),IF(F790="","",IF(sim_data_type=yes,IFERROR(VLOOKUP(F790,F$6:G789,2,FALSE),"Text"),"Text")))))</f>
        <v/>
      </c>
      <c r="H790" s="195" t="str">
        <f t="shared" ca="1" si="113"/>
        <v/>
      </c>
      <c r="I790" s="162" t="str">
        <f t="shared" ca="1" si="116"/>
        <v/>
      </c>
      <c r="J790" s="167"/>
      <c r="K790" s="147"/>
      <c r="L790" s="148"/>
      <c r="M790" s="143"/>
      <c r="N790" s="144"/>
      <c r="O790" s="155" t="str">
        <f t="shared" ca="1" si="114"/>
        <v/>
      </c>
      <c r="P790" s="154" t="str">
        <f t="shared" ca="1" si="115"/>
        <v/>
      </c>
    </row>
    <row r="791" spans="1:16" x14ac:dyDescent="0.25">
      <c r="A791" s="141" t="str">
        <f ca="1">IFERROR(IF(OR(B789=B790,AND(B789=0,A790&lt;&gt;A789)),A790,IF(D790="","",A790+MATCH(Common,INDIRECT(ADDRESS(A790+1,5,4,1,sheet_pset)):INDIRECT(ADDRESS(COUNTIF(Pset_1,"&lt;&gt;"),5,4,1,sheet_pset)),0))),"")</f>
        <v/>
      </c>
      <c r="B791" s="141" t="str">
        <f t="shared" ca="1" si="108"/>
        <v/>
      </c>
      <c r="C791" s="152" t="str">
        <f t="shared" ca="1" si="109"/>
        <v/>
      </c>
      <c r="D791" s="153" t="str">
        <f t="shared" ca="1" si="110"/>
        <v/>
      </c>
      <c r="E791" s="149" t="str">
        <f t="shared" ca="1" si="111"/>
        <v/>
      </c>
      <c r="F791" s="142" t="str">
        <f t="shared" ca="1" si="112"/>
        <v/>
      </c>
      <c r="G791" s="196" t="str">
        <f ca="1">IF(A791="","",IF(AND(L791&lt;&gt;"",L791&lt;&gt;0),L791,IF(E791&lt;&gt;"",IF(ISERROR(FIND("Type",F791,1)),I,T),IF(F791="","",IF(sim_data_type=yes,IFERROR(VLOOKUP(F791,F$6:G790,2,FALSE),"Text"),"Text")))))</f>
        <v/>
      </c>
      <c r="H791" s="195" t="str">
        <f t="shared" ca="1" si="113"/>
        <v/>
      </c>
      <c r="I791" s="162" t="str">
        <f t="shared" ca="1" si="116"/>
        <v/>
      </c>
      <c r="J791" s="167"/>
      <c r="K791" s="147"/>
      <c r="L791" s="148"/>
      <c r="M791" s="143"/>
      <c r="N791" s="144"/>
      <c r="O791" s="155" t="str">
        <f t="shared" ca="1" si="114"/>
        <v/>
      </c>
      <c r="P791" s="154" t="str">
        <f t="shared" ca="1" si="115"/>
        <v/>
      </c>
    </row>
    <row r="792" spans="1:16" x14ac:dyDescent="0.25">
      <c r="A792" s="141" t="str">
        <f ca="1">IFERROR(IF(OR(B790=B791,AND(B790=0,A791&lt;&gt;A790)),A791,IF(D791="","",A791+MATCH(Common,INDIRECT(ADDRESS(A791+1,5,4,1,sheet_pset)):INDIRECT(ADDRESS(COUNTIF(Pset_1,"&lt;&gt;"),5,4,1,sheet_pset)),0))),"")</f>
        <v/>
      </c>
      <c r="B792" s="141" t="str">
        <f t="shared" ca="1" si="108"/>
        <v/>
      </c>
      <c r="C792" s="152" t="str">
        <f t="shared" ca="1" si="109"/>
        <v/>
      </c>
      <c r="D792" s="153" t="str">
        <f t="shared" ca="1" si="110"/>
        <v/>
      </c>
      <c r="E792" s="149" t="str">
        <f t="shared" ca="1" si="111"/>
        <v/>
      </c>
      <c r="F792" s="142" t="str">
        <f t="shared" ca="1" si="112"/>
        <v/>
      </c>
      <c r="G792" s="196" t="str">
        <f ca="1">IF(A792="","",IF(AND(L792&lt;&gt;"",L792&lt;&gt;0),L792,IF(E792&lt;&gt;"",IF(ISERROR(FIND("Type",F792,1)),I,T),IF(F792="","",IF(sim_data_type=yes,IFERROR(VLOOKUP(F792,F$6:G791,2,FALSE),"Text"),"Text")))))</f>
        <v/>
      </c>
      <c r="H792" s="195" t="str">
        <f t="shared" ca="1" si="113"/>
        <v/>
      </c>
      <c r="I792" s="162" t="str">
        <f t="shared" ca="1" si="116"/>
        <v/>
      </c>
      <c r="J792" s="167"/>
      <c r="K792" s="147"/>
      <c r="L792" s="148"/>
      <c r="M792" s="143"/>
      <c r="N792" s="144"/>
      <c r="O792" s="155" t="str">
        <f t="shared" ca="1" si="114"/>
        <v/>
      </c>
      <c r="P792" s="154" t="str">
        <f t="shared" ca="1" si="115"/>
        <v/>
      </c>
    </row>
    <row r="793" spans="1:16" x14ac:dyDescent="0.25">
      <c r="A793" s="141" t="str">
        <f ca="1">IFERROR(IF(OR(B791=B792,AND(B791=0,A792&lt;&gt;A791)),A792,IF(D792="","",A792+MATCH(Common,INDIRECT(ADDRESS(A792+1,5,4,1,sheet_pset)):INDIRECT(ADDRESS(COUNTIF(Pset_1,"&lt;&gt;"),5,4,1,sheet_pset)),0))),"")</f>
        <v/>
      </c>
      <c r="B793" s="141" t="str">
        <f t="shared" ca="1" si="108"/>
        <v/>
      </c>
      <c r="C793" s="152" t="str">
        <f t="shared" ca="1" si="109"/>
        <v/>
      </c>
      <c r="D793" s="153" t="str">
        <f t="shared" ca="1" si="110"/>
        <v/>
      </c>
      <c r="E793" s="149" t="str">
        <f t="shared" ca="1" si="111"/>
        <v/>
      </c>
      <c r="F793" s="142" t="str">
        <f t="shared" ca="1" si="112"/>
        <v/>
      </c>
      <c r="G793" s="196" t="str">
        <f ca="1">IF(A793="","",IF(AND(L793&lt;&gt;"",L793&lt;&gt;0),L793,IF(E793&lt;&gt;"",IF(ISERROR(FIND("Type",F793,1)),I,T),IF(F793="","",IF(sim_data_type=yes,IFERROR(VLOOKUP(F793,F$6:G792,2,FALSE),"Text"),"Text")))))</f>
        <v/>
      </c>
      <c r="H793" s="195" t="str">
        <f t="shared" ca="1" si="113"/>
        <v/>
      </c>
      <c r="I793" s="162" t="str">
        <f t="shared" ca="1" si="116"/>
        <v/>
      </c>
      <c r="J793" s="167"/>
      <c r="K793" s="147"/>
      <c r="L793" s="148"/>
      <c r="M793" s="143"/>
      <c r="N793" s="144"/>
      <c r="O793" s="155" t="str">
        <f t="shared" ca="1" si="114"/>
        <v/>
      </c>
      <c r="P793" s="154" t="str">
        <f t="shared" ca="1" si="115"/>
        <v/>
      </c>
    </row>
    <row r="794" spans="1:16" x14ac:dyDescent="0.25">
      <c r="A794" s="141" t="str">
        <f ca="1">IFERROR(IF(OR(B792=B793,AND(B792=0,A793&lt;&gt;A792)),A793,IF(D793="","",A793+MATCH(Common,INDIRECT(ADDRESS(A793+1,5,4,1,sheet_pset)):INDIRECT(ADDRESS(COUNTIF(Pset_1,"&lt;&gt;"),5,4,1,sheet_pset)),0))),"")</f>
        <v/>
      </c>
      <c r="B794" s="141" t="str">
        <f t="shared" ca="1" si="108"/>
        <v/>
      </c>
      <c r="C794" s="152" t="str">
        <f t="shared" ca="1" si="109"/>
        <v/>
      </c>
      <c r="D794" s="153" t="str">
        <f t="shared" ca="1" si="110"/>
        <v/>
      </c>
      <c r="E794" s="149" t="str">
        <f t="shared" ca="1" si="111"/>
        <v/>
      </c>
      <c r="F794" s="142" t="str">
        <f t="shared" ca="1" si="112"/>
        <v/>
      </c>
      <c r="G794" s="196" t="str">
        <f ca="1">IF(A794="","",IF(AND(L794&lt;&gt;"",L794&lt;&gt;0),L794,IF(E794&lt;&gt;"",IF(ISERROR(FIND("Type",F794,1)),I,T),IF(F794="","",IF(sim_data_type=yes,IFERROR(VLOOKUP(F794,F$6:G793,2,FALSE),"Text"),"Text")))))</f>
        <v/>
      </c>
      <c r="H794" s="195" t="str">
        <f t="shared" ca="1" si="113"/>
        <v/>
      </c>
      <c r="I794" s="162" t="str">
        <f t="shared" ca="1" si="116"/>
        <v/>
      </c>
      <c r="J794" s="167"/>
      <c r="K794" s="147"/>
      <c r="L794" s="148"/>
      <c r="M794" s="143"/>
      <c r="N794" s="144"/>
      <c r="O794" s="155" t="str">
        <f t="shared" ca="1" si="114"/>
        <v/>
      </c>
      <c r="P794" s="154" t="str">
        <f t="shared" ca="1" si="115"/>
        <v/>
      </c>
    </row>
    <row r="795" spans="1:16" x14ac:dyDescent="0.25">
      <c r="A795" s="141" t="str">
        <f ca="1">IFERROR(IF(OR(B793=B794,AND(B793=0,A794&lt;&gt;A793)),A794,IF(D794="","",A794+MATCH(Common,INDIRECT(ADDRESS(A794+1,5,4,1,sheet_pset)):INDIRECT(ADDRESS(COUNTIF(Pset_1,"&lt;&gt;"),5,4,1,sheet_pset)),0))),"")</f>
        <v/>
      </c>
      <c r="B795" s="141" t="str">
        <f t="shared" ca="1" si="108"/>
        <v/>
      </c>
      <c r="C795" s="152" t="str">
        <f t="shared" ca="1" si="109"/>
        <v/>
      </c>
      <c r="D795" s="153" t="str">
        <f t="shared" ca="1" si="110"/>
        <v/>
      </c>
      <c r="E795" s="149" t="str">
        <f t="shared" ca="1" si="111"/>
        <v/>
      </c>
      <c r="F795" s="142" t="str">
        <f t="shared" ca="1" si="112"/>
        <v/>
      </c>
      <c r="G795" s="196" t="str">
        <f ca="1">IF(A795="","",IF(AND(L795&lt;&gt;"",L795&lt;&gt;0),L795,IF(E795&lt;&gt;"",IF(ISERROR(FIND("Type",F795,1)),I,T),IF(F795="","",IF(sim_data_type=yes,IFERROR(VLOOKUP(F795,F$6:G794,2,FALSE),"Text"),"Text")))))</f>
        <v/>
      </c>
      <c r="H795" s="195" t="str">
        <f t="shared" ca="1" si="113"/>
        <v/>
      </c>
      <c r="I795" s="162" t="str">
        <f t="shared" ca="1" si="116"/>
        <v/>
      </c>
      <c r="J795" s="167"/>
      <c r="K795" s="147"/>
      <c r="L795" s="148"/>
      <c r="M795" s="143"/>
      <c r="N795" s="144"/>
      <c r="O795" s="155" t="str">
        <f t="shared" ca="1" si="114"/>
        <v/>
      </c>
      <c r="P795" s="154" t="str">
        <f t="shared" ca="1" si="115"/>
        <v/>
      </c>
    </row>
    <row r="796" spans="1:16" x14ac:dyDescent="0.25">
      <c r="A796" s="141" t="str">
        <f ca="1">IFERROR(IF(OR(B794=B795,AND(B794=0,A795&lt;&gt;A794)),A795,IF(D795="","",A795+MATCH(Common,INDIRECT(ADDRESS(A795+1,5,4,1,sheet_pset)):INDIRECT(ADDRESS(COUNTIF(Pset_1,"&lt;&gt;"),5,4,1,sheet_pset)),0))),"")</f>
        <v/>
      </c>
      <c r="B796" s="141" t="str">
        <f t="shared" ca="1" si="108"/>
        <v/>
      </c>
      <c r="C796" s="152" t="str">
        <f t="shared" ca="1" si="109"/>
        <v/>
      </c>
      <c r="D796" s="153" t="str">
        <f t="shared" ca="1" si="110"/>
        <v/>
      </c>
      <c r="E796" s="149" t="str">
        <f t="shared" ca="1" si="111"/>
        <v/>
      </c>
      <c r="F796" s="142" t="str">
        <f t="shared" ca="1" si="112"/>
        <v/>
      </c>
      <c r="G796" s="196" t="str">
        <f ca="1">IF(A796="","",IF(AND(L796&lt;&gt;"",L796&lt;&gt;0),L796,IF(E796&lt;&gt;"",IF(ISERROR(FIND("Type",F796,1)),I,T),IF(F796="","",IF(sim_data_type=yes,IFERROR(VLOOKUP(F796,F$6:G795,2,FALSE),"Text"),"Text")))))</f>
        <v/>
      </c>
      <c r="H796" s="195" t="str">
        <f t="shared" ca="1" si="113"/>
        <v/>
      </c>
      <c r="I796" s="162" t="str">
        <f t="shared" ca="1" si="116"/>
        <v/>
      </c>
      <c r="J796" s="167"/>
      <c r="K796" s="147"/>
      <c r="L796" s="148"/>
      <c r="M796" s="143"/>
      <c r="N796" s="144"/>
      <c r="O796" s="155" t="str">
        <f t="shared" ca="1" si="114"/>
        <v/>
      </c>
      <c r="P796" s="154" t="str">
        <f t="shared" ca="1" si="115"/>
        <v/>
      </c>
    </row>
    <row r="797" spans="1:16" x14ac:dyDescent="0.25">
      <c r="A797" s="141" t="str">
        <f ca="1">IFERROR(IF(OR(B795=B796,AND(B795=0,A796&lt;&gt;A795)),A796,IF(D796="","",A796+MATCH(Common,INDIRECT(ADDRESS(A796+1,5,4,1,sheet_pset)):INDIRECT(ADDRESS(COUNTIF(Pset_1,"&lt;&gt;"),5,4,1,sheet_pset)),0))),"")</f>
        <v/>
      </c>
      <c r="B797" s="141" t="str">
        <f t="shared" ca="1" si="108"/>
        <v/>
      </c>
      <c r="C797" s="152" t="str">
        <f t="shared" ca="1" si="109"/>
        <v/>
      </c>
      <c r="D797" s="153" t="str">
        <f t="shared" ca="1" si="110"/>
        <v/>
      </c>
      <c r="E797" s="149" t="str">
        <f t="shared" ca="1" si="111"/>
        <v/>
      </c>
      <c r="F797" s="142" t="str">
        <f t="shared" ca="1" si="112"/>
        <v/>
      </c>
      <c r="G797" s="196" t="str">
        <f ca="1">IF(A797="","",IF(AND(L797&lt;&gt;"",L797&lt;&gt;0),L797,IF(E797&lt;&gt;"",IF(ISERROR(FIND("Type",F797,1)),I,T),IF(F797="","",IF(sim_data_type=yes,IFERROR(VLOOKUP(F797,F$6:G796,2,FALSE),"Text"),"Text")))))</f>
        <v/>
      </c>
      <c r="H797" s="195" t="str">
        <f t="shared" ca="1" si="113"/>
        <v/>
      </c>
      <c r="I797" s="162" t="str">
        <f t="shared" ca="1" si="116"/>
        <v/>
      </c>
      <c r="J797" s="167"/>
      <c r="K797" s="147"/>
      <c r="L797" s="148"/>
      <c r="M797" s="143"/>
      <c r="N797" s="144"/>
      <c r="O797" s="155" t="str">
        <f t="shared" ca="1" si="114"/>
        <v/>
      </c>
      <c r="P797" s="154" t="str">
        <f t="shared" ca="1" si="115"/>
        <v/>
      </c>
    </row>
    <row r="798" spans="1:16" x14ac:dyDescent="0.25">
      <c r="A798" s="141" t="str">
        <f ca="1">IFERROR(IF(OR(B796=B797,AND(B796=0,A797&lt;&gt;A796)),A797,IF(D797="","",A797+MATCH(Common,INDIRECT(ADDRESS(A797+1,5,4,1,sheet_pset)):INDIRECT(ADDRESS(COUNTIF(Pset_1,"&lt;&gt;"),5,4,1,sheet_pset)),0))),"")</f>
        <v/>
      </c>
      <c r="B798" s="141" t="str">
        <f t="shared" ca="1" si="108"/>
        <v/>
      </c>
      <c r="C798" s="152" t="str">
        <f t="shared" ca="1" si="109"/>
        <v/>
      </c>
      <c r="D798" s="153" t="str">
        <f t="shared" ca="1" si="110"/>
        <v/>
      </c>
      <c r="E798" s="149" t="str">
        <f t="shared" ca="1" si="111"/>
        <v/>
      </c>
      <c r="F798" s="142" t="str">
        <f t="shared" ca="1" si="112"/>
        <v/>
      </c>
      <c r="G798" s="196" t="str">
        <f ca="1">IF(A798="","",IF(AND(L798&lt;&gt;"",L798&lt;&gt;0),L798,IF(E798&lt;&gt;"",IF(ISERROR(FIND("Type",F798,1)),I,T),IF(F798="","",IF(sim_data_type=yes,IFERROR(VLOOKUP(F798,F$6:G797,2,FALSE),"Text"),"Text")))))</f>
        <v/>
      </c>
      <c r="H798" s="195" t="str">
        <f t="shared" ca="1" si="113"/>
        <v/>
      </c>
      <c r="I798" s="162" t="str">
        <f t="shared" ca="1" si="116"/>
        <v/>
      </c>
      <c r="J798" s="167"/>
      <c r="K798" s="147"/>
      <c r="L798" s="148"/>
      <c r="M798" s="143"/>
      <c r="N798" s="144"/>
      <c r="O798" s="155" t="str">
        <f t="shared" ca="1" si="114"/>
        <v/>
      </c>
      <c r="P798" s="154" t="str">
        <f t="shared" ca="1" si="115"/>
        <v/>
      </c>
    </row>
    <row r="799" spans="1:16" x14ac:dyDescent="0.25">
      <c r="A799" s="141" t="str">
        <f ca="1">IFERROR(IF(OR(B797=B798,AND(B797=0,A798&lt;&gt;A797)),A798,IF(D798="","",A798+MATCH(Common,INDIRECT(ADDRESS(A798+1,5,4,1,sheet_pset)):INDIRECT(ADDRESS(COUNTIF(Pset_1,"&lt;&gt;"),5,4,1,sheet_pset)),0))),"")</f>
        <v/>
      </c>
      <c r="B799" s="141" t="str">
        <f t="shared" ca="1" si="108"/>
        <v/>
      </c>
      <c r="C799" s="152" t="str">
        <f t="shared" ca="1" si="109"/>
        <v/>
      </c>
      <c r="D799" s="153" t="str">
        <f t="shared" ca="1" si="110"/>
        <v/>
      </c>
      <c r="E799" s="149" t="str">
        <f t="shared" ca="1" si="111"/>
        <v/>
      </c>
      <c r="F799" s="142" t="str">
        <f t="shared" ca="1" si="112"/>
        <v/>
      </c>
      <c r="G799" s="196" t="str">
        <f ca="1">IF(A799="","",IF(AND(L799&lt;&gt;"",L799&lt;&gt;0),L799,IF(E799&lt;&gt;"",IF(ISERROR(FIND("Type",F799,1)),I,T),IF(F799="","",IF(sim_data_type=yes,IFERROR(VLOOKUP(F799,F$6:G798,2,FALSE),"Text"),"Text")))))</f>
        <v/>
      </c>
      <c r="H799" s="195" t="str">
        <f t="shared" ca="1" si="113"/>
        <v/>
      </c>
      <c r="I799" s="162" t="str">
        <f t="shared" ca="1" si="116"/>
        <v/>
      </c>
      <c r="J799" s="167"/>
      <c r="K799" s="147"/>
      <c r="L799" s="148"/>
      <c r="M799" s="143"/>
      <c r="N799" s="144"/>
      <c r="O799" s="155" t="str">
        <f t="shared" ca="1" si="114"/>
        <v/>
      </c>
      <c r="P799" s="154" t="str">
        <f t="shared" ca="1" si="115"/>
        <v/>
      </c>
    </row>
    <row r="800" spans="1:16" x14ac:dyDescent="0.25">
      <c r="A800" s="141" t="str">
        <f ca="1">IFERROR(IF(OR(B798=B799,AND(B798=0,A799&lt;&gt;A798)),A799,IF(D799="","",A799+MATCH(Common,INDIRECT(ADDRESS(A799+1,5,4,1,sheet_pset)):INDIRECT(ADDRESS(COUNTIF(Pset_1,"&lt;&gt;"),5,4,1,sheet_pset)),0))),"")</f>
        <v/>
      </c>
      <c r="B800" s="141" t="str">
        <f t="shared" ca="1" si="108"/>
        <v/>
      </c>
      <c r="C800" s="152" t="str">
        <f t="shared" ca="1" si="109"/>
        <v/>
      </c>
      <c r="D800" s="153" t="str">
        <f t="shared" ca="1" si="110"/>
        <v/>
      </c>
      <c r="E800" s="149" t="str">
        <f t="shared" ca="1" si="111"/>
        <v/>
      </c>
      <c r="F800" s="142" t="str">
        <f t="shared" ca="1" si="112"/>
        <v/>
      </c>
      <c r="G800" s="196" t="str">
        <f ca="1">IF(A800="","",IF(AND(L800&lt;&gt;"",L800&lt;&gt;0),L800,IF(E800&lt;&gt;"",IF(ISERROR(FIND("Type",F800,1)),I,T),IF(F800="","",IF(sim_data_type=yes,IFERROR(VLOOKUP(F800,F$6:G799,2,FALSE),"Text"),"Text")))))</f>
        <v/>
      </c>
      <c r="H800" s="195" t="str">
        <f t="shared" ca="1" si="113"/>
        <v/>
      </c>
      <c r="I800" s="162" t="str">
        <f t="shared" ca="1" si="116"/>
        <v/>
      </c>
      <c r="J800" s="167"/>
      <c r="K800" s="147"/>
      <c r="L800" s="148"/>
      <c r="M800" s="143"/>
      <c r="N800" s="144"/>
      <c r="O800" s="155" t="str">
        <f t="shared" ca="1" si="114"/>
        <v/>
      </c>
      <c r="P800" s="154" t="str">
        <f t="shared" ca="1" si="115"/>
        <v/>
      </c>
    </row>
    <row r="801" spans="1:16" x14ac:dyDescent="0.25">
      <c r="A801" s="141" t="str">
        <f ca="1">IFERROR(IF(OR(B799=B800,AND(B799=0,A800&lt;&gt;A799)),A800,IF(D800="","",A800+MATCH(Common,INDIRECT(ADDRESS(A800+1,5,4,1,sheet_pset)):INDIRECT(ADDRESS(COUNTIF(Pset_1,"&lt;&gt;"),5,4,1,sheet_pset)),0))),"")</f>
        <v/>
      </c>
      <c r="B801" s="141" t="str">
        <f t="shared" ca="1" si="108"/>
        <v/>
      </c>
      <c r="C801" s="152" t="str">
        <f t="shared" ca="1" si="109"/>
        <v/>
      </c>
      <c r="D801" s="153" t="str">
        <f t="shared" ca="1" si="110"/>
        <v/>
      </c>
      <c r="E801" s="149" t="str">
        <f t="shared" ca="1" si="111"/>
        <v/>
      </c>
      <c r="F801" s="142" t="str">
        <f t="shared" ca="1" si="112"/>
        <v/>
      </c>
      <c r="G801" s="196" t="str">
        <f ca="1">IF(A801="","",IF(AND(L801&lt;&gt;"",L801&lt;&gt;0),L801,IF(E801&lt;&gt;"",IF(ISERROR(FIND("Type",F801,1)),I,T),IF(F801="","",IF(sim_data_type=yes,IFERROR(VLOOKUP(F801,F$6:G800,2,FALSE),"Text"),"Text")))))</f>
        <v/>
      </c>
      <c r="H801" s="195" t="str">
        <f t="shared" ca="1" si="113"/>
        <v/>
      </c>
      <c r="I801" s="162" t="str">
        <f t="shared" ca="1" si="116"/>
        <v/>
      </c>
      <c r="J801" s="167"/>
      <c r="K801" s="147"/>
      <c r="L801" s="148"/>
      <c r="M801" s="143"/>
      <c r="N801" s="144"/>
      <c r="O801" s="155" t="str">
        <f t="shared" ca="1" si="114"/>
        <v/>
      </c>
      <c r="P801" s="154" t="str">
        <f t="shared" ca="1" si="115"/>
        <v/>
      </c>
    </row>
    <row r="802" spans="1:16" x14ac:dyDescent="0.25">
      <c r="A802" s="141" t="str">
        <f ca="1">IFERROR(IF(OR(B800=B801,AND(B800=0,A801&lt;&gt;A800)),A801,IF(D801="","",A801+MATCH(Common,INDIRECT(ADDRESS(A801+1,5,4,1,sheet_pset)):INDIRECT(ADDRESS(COUNTIF(Pset_1,"&lt;&gt;"),5,4,1,sheet_pset)),0))),"")</f>
        <v/>
      </c>
      <c r="B802" s="141" t="str">
        <f t="shared" ca="1" si="108"/>
        <v/>
      </c>
      <c r="C802" s="152" t="str">
        <f t="shared" ca="1" si="109"/>
        <v/>
      </c>
      <c r="D802" s="153" t="str">
        <f t="shared" ca="1" si="110"/>
        <v/>
      </c>
      <c r="E802" s="149" t="str">
        <f t="shared" ca="1" si="111"/>
        <v/>
      </c>
      <c r="F802" s="142" t="str">
        <f t="shared" ca="1" si="112"/>
        <v/>
      </c>
      <c r="G802" s="196" t="str">
        <f ca="1">IF(A802="","",IF(AND(L802&lt;&gt;"",L802&lt;&gt;0),L802,IF(E802&lt;&gt;"",IF(ISERROR(FIND("Type",F802,1)),I,T),IF(F802="","",IF(sim_data_type=yes,IFERROR(VLOOKUP(F802,F$6:G801,2,FALSE),"Text"),"Text")))))</f>
        <v/>
      </c>
      <c r="H802" s="195" t="str">
        <f t="shared" ca="1" si="113"/>
        <v/>
      </c>
      <c r="I802" s="162" t="str">
        <f t="shared" ca="1" si="116"/>
        <v/>
      </c>
      <c r="J802" s="167"/>
      <c r="K802" s="147"/>
      <c r="L802" s="148"/>
      <c r="M802" s="143"/>
      <c r="N802" s="144"/>
      <c r="O802" s="155" t="str">
        <f t="shared" ca="1" si="114"/>
        <v/>
      </c>
      <c r="P802" s="154" t="str">
        <f t="shared" ca="1" si="115"/>
        <v/>
      </c>
    </row>
    <row r="803" spans="1:16" x14ac:dyDescent="0.25">
      <c r="A803" s="141" t="str">
        <f ca="1">IFERROR(IF(OR(B801=B802,AND(B801=0,A802&lt;&gt;A801)),A802,IF(D802="","",A802+MATCH(Common,INDIRECT(ADDRESS(A802+1,5,4,1,sheet_pset)):INDIRECT(ADDRESS(COUNTIF(Pset_1,"&lt;&gt;"),5,4,1,sheet_pset)),0))),"")</f>
        <v/>
      </c>
      <c r="B803" s="141" t="str">
        <f t="shared" ca="1" si="108"/>
        <v/>
      </c>
      <c r="C803" s="152" t="str">
        <f t="shared" ca="1" si="109"/>
        <v/>
      </c>
      <c r="D803" s="153" t="str">
        <f t="shared" ca="1" si="110"/>
        <v/>
      </c>
      <c r="E803" s="149" t="str">
        <f t="shared" ca="1" si="111"/>
        <v/>
      </c>
      <c r="F803" s="142" t="str">
        <f t="shared" ca="1" si="112"/>
        <v/>
      </c>
      <c r="G803" s="196" t="str">
        <f ca="1">IF(A803="","",IF(AND(L803&lt;&gt;"",L803&lt;&gt;0),L803,IF(E803&lt;&gt;"",IF(ISERROR(FIND("Type",F803,1)),I,T),IF(F803="","",IF(sim_data_type=yes,IFERROR(VLOOKUP(F803,F$6:G802,2,FALSE),"Text"),"Text")))))</f>
        <v/>
      </c>
      <c r="H803" s="195" t="str">
        <f t="shared" ca="1" si="113"/>
        <v/>
      </c>
      <c r="I803" s="162" t="str">
        <f t="shared" ca="1" si="116"/>
        <v/>
      </c>
      <c r="J803" s="167"/>
      <c r="K803" s="147"/>
      <c r="L803" s="148"/>
      <c r="M803" s="143"/>
      <c r="N803" s="144"/>
      <c r="O803" s="155" t="str">
        <f t="shared" ca="1" si="114"/>
        <v/>
      </c>
      <c r="P803" s="154" t="str">
        <f t="shared" ca="1" si="115"/>
        <v/>
      </c>
    </row>
    <row r="804" spans="1:16" x14ac:dyDescent="0.25">
      <c r="A804" s="141" t="str">
        <f ca="1">IFERROR(IF(OR(B802=B803,AND(B802=0,A803&lt;&gt;A802)),A803,IF(D803="","",A803+MATCH(Common,INDIRECT(ADDRESS(A803+1,5,4,1,sheet_pset)):INDIRECT(ADDRESS(COUNTIF(Pset_1,"&lt;&gt;"),5,4,1,sheet_pset)),0))),"")</f>
        <v/>
      </c>
      <c r="B804" s="141" t="str">
        <f t="shared" ca="1" si="108"/>
        <v/>
      </c>
      <c r="C804" s="152" t="str">
        <f t="shared" ca="1" si="109"/>
        <v/>
      </c>
      <c r="D804" s="153" t="str">
        <f t="shared" ca="1" si="110"/>
        <v/>
      </c>
      <c r="E804" s="149" t="str">
        <f t="shared" ca="1" si="111"/>
        <v/>
      </c>
      <c r="F804" s="142" t="str">
        <f t="shared" ca="1" si="112"/>
        <v/>
      </c>
      <c r="G804" s="196" t="str">
        <f ca="1">IF(A804="","",IF(AND(L804&lt;&gt;"",L804&lt;&gt;0),L804,IF(E804&lt;&gt;"",IF(ISERROR(FIND("Type",F804,1)),I,T),IF(F804="","",IF(sim_data_type=yes,IFERROR(VLOOKUP(F804,F$6:G803,2,FALSE),"Text"),"Text")))))</f>
        <v/>
      </c>
      <c r="H804" s="195" t="str">
        <f t="shared" ca="1" si="113"/>
        <v/>
      </c>
      <c r="I804" s="162" t="str">
        <f t="shared" ca="1" si="116"/>
        <v/>
      </c>
      <c r="J804" s="167"/>
      <c r="K804" s="147"/>
      <c r="L804" s="148"/>
      <c r="M804" s="143"/>
      <c r="N804" s="144"/>
      <c r="O804" s="155" t="str">
        <f t="shared" ca="1" si="114"/>
        <v/>
      </c>
      <c r="P804" s="154" t="str">
        <f t="shared" ca="1" si="115"/>
        <v/>
      </c>
    </row>
    <row r="805" spans="1:16" x14ac:dyDescent="0.25">
      <c r="A805" s="141" t="str">
        <f ca="1">IFERROR(IF(OR(B803=B804,AND(B803=0,A804&lt;&gt;A803)),A804,IF(D804="","",A804+MATCH(Common,INDIRECT(ADDRESS(A804+1,5,4,1,sheet_pset)):INDIRECT(ADDRESS(COUNTIF(Pset_1,"&lt;&gt;"),5,4,1,sheet_pset)),0))),"")</f>
        <v/>
      </c>
      <c r="B805" s="141" t="str">
        <f t="shared" ca="1" si="108"/>
        <v/>
      </c>
      <c r="C805" s="152" t="str">
        <f t="shared" ca="1" si="109"/>
        <v/>
      </c>
      <c r="D805" s="153" t="str">
        <f t="shared" ca="1" si="110"/>
        <v/>
      </c>
      <c r="E805" s="149" t="str">
        <f t="shared" ca="1" si="111"/>
        <v/>
      </c>
      <c r="F805" s="142" t="str">
        <f t="shared" ca="1" si="112"/>
        <v/>
      </c>
      <c r="G805" s="196" t="str">
        <f ca="1">IF(A805="","",IF(AND(L805&lt;&gt;"",L805&lt;&gt;0),L805,IF(E805&lt;&gt;"",IF(ISERROR(FIND("Type",F805,1)),I,T),IF(F805="","",IF(sim_data_type=yes,IFERROR(VLOOKUP(F805,F$6:G804,2,FALSE),"Text"),"Text")))))</f>
        <v/>
      </c>
      <c r="H805" s="195" t="str">
        <f t="shared" ca="1" si="113"/>
        <v/>
      </c>
      <c r="I805" s="162" t="str">
        <f t="shared" ca="1" si="116"/>
        <v/>
      </c>
      <c r="J805" s="167"/>
      <c r="K805" s="147"/>
      <c r="L805" s="148"/>
      <c r="M805" s="143"/>
      <c r="N805" s="144"/>
      <c r="O805" s="155" t="str">
        <f t="shared" ca="1" si="114"/>
        <v/>
      </c>
      <c r="P805" s="154" t="str">
        <f t="shared" ca="1" si="115"/>
        <v/>
      </c>
    </row>
    <row r="806" spans="1:16" x14ac:dyDescent="0.25">
      <c r="A806" s="141" t="str">
        <f ca="1">IFERROR(IF(OR(B804=B805,AND(B804=0,A805&lt;&gt;A804)),A805,IF(D805="","",A805+MATCH(Common,INDIRECT(ADDRESS(A805+1,5,4,1,sheet_pset)):INDIRECT(ADDRESS(COUNTIF(Pset_1,"&lt;&gt;"),5,4,1,sheet_pset)),0))),"")</f>
        <v/>
      </c>
      <c r="B806" s="141" t="str">
        <f t="shared" ca="1" si="108"/>
        <v/>
      </c>
      <c r="C806" s="152" t="str">
        <f t="shared" ca="1" si="109"/>
        <v/>
      </c>
      <c r="D806" s="153" t="str">
        <f t="shared" ca="1" si="110"/>
        <v/>
      </c>
      <c r="E806" s="149" t="str">
        <f t="shared" ca="1" si="111"/>
        <v/>
      </c>
      <c r="F806" s="142" t="str">
        <f t="shared" ca="1" si="112"/>
        <v/>
      </c>
      <c r="G806" s="196" t="str">
        <f ca="1">IF(A806="","",IF(AND(L806&lt;&gt;"",L806&lt;&gt;0),L806,IF(E806&lt;&gt;"",IF(ISERROR(FIND("Type",F806,1)),I,T),IF(F806="","",IF(sim_data_type=yes,IFERROR(VLOOKUP(F806,F$6:G805,2,FALSE),"Text"),"Text")))))</f>
        <v/>
      </c>
      <c r="H806" s="195" t="str">
        <f t="shared" ca="1" si="113"/>
        <v/>
      </c>
      <c r="I806" s="162" t="str">
        <f t="shared" ca="1" si="116"/>
        <v/>
      </c>
      <c r="J806" s="167"/>
      <c r="K806" s="147"/>
      <c r="L806" s="148"/>
      <c r="M806" s="143"/>
      <c r="N806" s="144"/>
      <c r="O806" s="155" t="str">
        <f t="shared" ca="1" si="114"/>
        <v/>
      </c>
      <c r="P806" s="154" t="str">
        <f t="shared" ca="1" si="115"/>
        <v/>
      </c>
    </row>
    <row r="807" spans="1:16" x14ac:dyDescent="0.25">
      <c r="A807" s="141" t="str">
        <f ca="1">IFERROR(IF(OR(B805=B806,AND(B805=0,A806&lt;&gt;A805)),A806,IF(D806="","",A806+MATCH(Common,INDIRECT(ADDRESS(A806+1,5,4,1,sheet_pset)):INDIRECT(ADDRESS(COUNTIF(Pset_1,"&lt;&gt;"),5,4,1,sheet_pset)),0))),"")</f>
        <v/>
      </c>
      <c r="B807" s="141" t="str">
        <f t="shared" ca="1" si="108"/>
        <v/>
      </c>
      <c r="C807" s="152" t="str">
        <f t="shared" ca="1" si="109"/>
        <v/>
      </c>
      <c r="D807" s="153" t="str">
        <f t="shared" ca="1" si="110"/>
        <v/>
      </c>
      <c r="E807" s="149" t="str">
        <f t="shared" ca="1" si="111"/>
        <v/>
      </c>
      <c r="F807" s="142" t="str">
        <f t="shared" ca="1" si="112"/>
        <v/>
      </c>
      <c r="G807" s="196" t="str">
        <f ca="1">IF(A807="","",IF(AND(L807&lt;&gt;"",L807&lt;&gt;0),L807,IF(E807&lt;&gt;"",IF(ISERROR(FIND("Type",F807,1)),I,T),IF(F807="","",IF(sim_data_type=yes,IFERROR(VLOOKUP(F807,F$6:G806,2,FALSE),"Text"),"Text")))))</f>
        <v/>
      </c>
      <c r="H807" s="195" t="str">
        <f t="shared" ca="1" si="113"/>
        <v/>
      </c>
      <c r="I807" s="162" t="str">
        <f t="shared" ca="1" si="116"/>
        <v/>
      </c>
      <c r="J807" s="167"/>
      <c r="K807" s="147"/>
      <c r="L807" s="148"/>
      <c r="M807" s="143"/>
      <c r="N807" s="144"/>
      <c r="O807" s="155" t="str">
        <f t="shared" ca="1" si="114"/>
        <v/>
      </c>
      <c r="P807" s="154" t="str">
        <f t="shared" ca="1" si="115"/>
        <v/>
      </c>
    </row>
    <row r="808" spans="1:16" x14ac:dyDescent="0.25">
      <c r="A808" s="141" t="str">
        <f ca="1">IFERROR(IF(OR(B806=B807,AND(B806=0,A807&lt;&gt;A806)),A807,IF(D807="","",A807+MATCH(Common,INDIRECT(ADDRESS(A807+1,5,4,1,sheet_pset)):INDIRECT(ADDRESS(COUNTIF(Pset_1,"&lt;&gt;"),5,4,1,sheet_pset)),0))),"")</f>
        <v/>
      </c>
      <c r="B808" s="141" t="str">
        <f t="shared" ca="1" si="108"/>
        <v/>
      </c>
      <c r="C808" s="152" t="str">
        <f t="shared" ca="1" si="109"/>
        <v/>
      </c>
      <c r="D808" s="153" t="str">
        <f t="shared" ca="1" si="110"/>
        <v/>
      </c>
      <c r="E808" s="149" t="str">
        <f t="shared" ca="1" si="111"/>
        <v/>
      </c>
      <c r="F808" s="142" t="str">
        <f t="shared" ca="1" si="112"/>
        <v/>
      </c>
      <c r="G808" s="196" t="str">
        <f ca="1">IF(A808="","",IF(AND(L808&lt;&gt;"",L808&lt;&gt;0),L808,IF(E808&lt;&gt;"",IF(ISERROR(FIND("Type",F808,1)),I,T),IF(F808="","",IF(sim_data_type=yes,IFERROR(VLOOKUP(F808,F$6:G807,2,FALSE),"Text"),"Text")))))</f>
        <v/>
      </c>
      <c r="H808" s="195" t="str">
        <f t="shared" ca="1" si="113"/>
        <v/>
      </c>
      <c r="I808" s="162" t="str">
        <f t="shared" ca="1" si="116"/>
        <v/>
      </c>
      <c r="J808" s="167"/>
      <c r="K808" s="147"/>
      <c r="L808" s="148"/>
      <c r="M808" s="143"/>
      <c r="N808" s="144"/>
      <c r="O808" s="155" t="str">
        <f t="shared" ca="1" si="114"/>
        <v/>
      </c>
      <c r="P808" s="154" t="str">
        <f t="shared" ca="1" si="115"/>
        <v/>
      </c>
    </row>
    <row r="809" spans="1:16" x14ac:dyDescent="0.25">
      <c r="A809" s="141" t="str">
        <f ca="1">IFERROR(IF(OR(B807=B808,AND(B807=0,A808&lt;&gt;A807)),A808,IF(D808="","",A808+MATCH(Common,INDIRECT(ADDRESS(A808+1,5,4,1,sheet_pset)):INDIRECT(ADDRESS(COUNTIF(Pset_1,"&lt;&gt;"),5,4,1,sheet_pset)),0))),"")</f>
        <v/>
      </c>
      <c r="B809" s="141" t="str">
        <f t="shared" ca="1" si="108"/>
        <v/>
      </c>
      <c r="C809" s="152" t="str">
        <f t="shared" ca="1" si="109"/>
        <v/>
      </c>
      <c r="D809" s="153" t="str">
        <f t="shared" ca="1" si="110"/>
        <v/>
      </c>
      <c r="E809" s="149" t="str">
        <f t="shared" ca="1" si="111"/>
        <v/>
      </c>
      <c r="F809" s="142" t="str">
        <f t="shared" ca="1" si="112"/>
        <v/>
      </c>
      <c r="G809" s="196" t="str">
        <f ca="1">IF(A809="","",IF(AND(L809&lt;&gt;"",L809&lt;&gt;0),L809,IF(E809&lt;&gt;"",IF(ISERROR(FIND("Type",F809,1)),I,T),IF(F809="","",IF(sim_data_type=yes,IFERROR(VLOOKUP(F809,F$6:G808,2,FALSE),"Text"),"Text")))))</f>
        <v/>
      </c>
      <c r="H809" s="195" t="str">
        <f t="shared" ca="1" si="113"/>
        <v/>
      </c>
      <c r="I809" s="162" t="str">
        <f t="shared" ca="1" si="116"/>
        <v/>
      </c>
      <c r="J809" s="167"/>
      <c r="K809" s="147"/>
      <c r="L809" s="148"/>
      <c r="M809" s="143"/>
      <c r="N809" s="144"/>
      <c r="O809" s="155" t="str">
        <f t="shared" ca="1" si="114"/>
        <v/>
      </c>
      <c r="P809" s="154" t="str">
        <f t="shared" ca="1" si="115"/>
        <v/>
      </c>
    </row>
    <row r="810" spans="1:16" x14ac:dyDescent="0.25">
      <c r="A810" s="141" t="str">
        <f ca="1">IFERROR(IF(OR(B808=B809,AND(B808=0,A809&lt;&gt;A808)),A809,IF(D809="","",A809+MATCH(Common,INDIRECT(ADDRESS(A809+1,5,4,1,sheet_pset)):INDIRECT(ADDRESS(COUNTIF(Pset_1,"&lt;&gt;"),5,4,1,sheet_pset)),0))),"")</f>
        <v/>
      </c>
      <c r="B810" s="141" t="str">
        <f t="shared" ca="1" si="108"/>
        <v/>
      </c>
      <c r="C810" s="152" t="str">
        <f t="shared" ca="1" si="109"/>
        <v/>
      </c>
      <c r="D810" s="153" t="str">
        <f t="shared" ca="1" si="110"/>
        <v/>
      </c>
      <c r="E810" s="149" t="str">
        <f t="shared" ca="1" si="111"/>
        <v/>
      </c>
      <c r="F810" s="142" t="str">
        <f t="shared" ca="1" si="112"/>
        <v/>
      </c>
      <c r="G810" s="196" t="str">
        <f ca="1">IF(A810="","",IF(AND(L810&lt;&gt;"",L810&lt;&gt;0),L810,IF(E810&lt;&gt;"",IF(ISERROR(FIND("Type",F810,1)),I,T),IF(F810="","",IF(sim_data_type=yes,IFERROR(VLOOKUP(F810,F$6:G809,2,FALSE),"Text"),"Text")))))</f>
        <v/>
      </c>
      <c r="H810" s="195" t="str">
        <f t="shared" ca="1" si="113"/>
        <v/>
      </c>
      <c r="I810" s="162" t="str">
        <f t="shared" ca="1" si="116"/>
        <v/>
      </c>
      <c r="J810" s="167"/>
      <c r="K810" s="147"/>
      <c r="L810" s="148"/>
      <c r="M810" s="143"/>
      <c r="N810" s="144"/>
      <c r="O810" s="155" t="str">
        <f t="shared" ca="1" si="114"/>
        <v/>
      </c>
      <c r="P810" s="154" t="str">
        <f t="shared" ca="1" si="115"/>
        <v/>
      </c>
    </row>
    <row r="811" spans="1:16" x14ac:dyDescent="0.25">
      <c r="A811" s="141" t="str">
        <f ca="1">IFERROR(IF(OR(B809=B810,AND(B809=0,A810&lt;&gt;A809)),A810,IF(D810="","",A810+MATCH(Common,INDIRECT(ADDRESS(A810+1,5,4,1,sheet_pset)):INDIRECT(ADDRESS(COUNTIF(Pset_1,"&lt;&gt;"),5,4,1,sheet_pset)),0))),"")</f>
        <v/>
      </c>
      <c r="B811" s="141" t="str">
        <f t="shared" ca="1" si="108"/>
        <v/>
      </c>
      <c r="C811" s="152" t="str">
        <f t="shared" ca="1" si="109"/>
        <v/>
      </c>
      <c r="D811" s="153" t="str">
        <f t="shared" ca="1" si="110"/>
        <v/>
      </c>
      <c r="E811" s="149" t="str">
        <f t="shared" ca="1" si="111"/>
        <v/>
      </c>
      <c r="F811" s="142" t="str">
        <f t="shared" ca="1" si="112"/>
        <v/>
      </c>
      <c r="G811" s="196" t="str">
        <f ca="1">IF(A811="","",IF(AND(L811&lt;&gt;"",L811&lt;&gt;0),L811,IF(E811&lt;&gt;"",IF(ISERROR(FIND("Type",F811,1)),I,T),IF(F811="","",IF(sim_data_type=yes,IFERROR(VLOOKUP(F811,F$6:G810,2,FALSE),"Text"),"Text")))))</f>
        <v/>
      </c>
      <c r="H811" s="195" t="str">
        <f t="shared" ca="1" si="113"/>
        <v/>
      </c>
      <c r="I811" s="162" t="str">
        <f t="shared" ca="1" si="116"/>
        <v/>
      </c>
      <c r="J811" s="167"/>
      <c r="K811" s="147"/>
      <c r="L811" s="148"/>
      <c r="M811" s="143"/>
      <c r="N811" s="144"/>
      <c r="O811" s="155" t="str">
        <f t="shared" ca="1" si="114"/>
        <v/>
      </c>
      <c r="P811" s="154" t="str">
        <f t="shared" ca="1" si="115"/>
        <v/>
      </c>
    </row>
    <row r="812" spans="1:16" x14ac:dyDescent="0.25">
      <c r="A812" s="141" t="str">
        <f ca="1">IFERROR(IF(OR(B810=B811,AND(B810=0,A811&lt;&gt;A810)),A811,IF(D811="","",A811+MATCH(Common,INDIRECT(ADDRESS(A811+1,5,4,1,sheet_pset)):INDIRECT(ADDRESS(COUNTIF(Pset_1,"&lt;&gt;"),5,4,1,sheet_pset)),0))),"")</f>
        <v/>
      </c>
      <c r="B812" s="141" t="str">
        <f t="shared" ca="1" si="108"/>
        <v/>
      </c>
      <c r="C812" s="152" t="str">
        <f t="shared" ca="1" si="109"/>
        <v/>
      </c>
      <c r="D812" s="153" t="str">
        <f t="shared" ca="1" si="110"/>
        <v/>
      </c>
      <c r="E812" s="149" t="str">
        <f t="shared" ca="1" si="111"/>
        <v/>
      </c>
      <c r="F812" s="142" t="str">
        <f t="shared" ca="1" si="112"/>
        <v/>
      </c>
      <c r="G812" s="196" t="str">
        <f ca="1">IF(A812="","",IF(AND(L812&lt;&gt;"",L812&lt;&gt;0),L812,IF(E812&lt;&gt;"",IF(ISERROR(FIND("Type",F812,1)),I,T),IF(F812="","",IF(sim_data_type=yes,IFERROR(VLOOKUP(F812,F$6:G811,2,FALSE),"Text"),"Text")))))</f>
        <v/>
      </c>
      <c r="H812" s="195" t="str">
        <f t="shared" ca="1" si="113"/>
        <v/>
      </c>
      <c r="I812" s="162" t="str">
        <f t="shared" ca="1" si="116"/>
        <v/>
      </c>
      <c r="J812" s="167"/>
      <c r="K812" s="147"/>
      <c r="L812" s="148"/>
      <c r="M812" s="143"/>
      <c r="N812" s="144"/>
      <c r="O812" s="155" t="str">
        <f t="shared" ca="1" si="114"/>
        <v/>
      </c>
      <c r="P812" s="154" t="str">
        <f t="shared" ca="1" si="115"/>
        <v/>
      </c>
    </row>
    <row r="813" spans="1:16" x14ac:dyDescent="0.25">
      <c r="A813" s="141" t="str">
        <f ca="1">IFERROR(IF(OR(B811=B812,AND(B811=0,A812&lt;&gt;A811)),A812,IF(D812="","",A812+MATCH(Common,INDIRECT(ADDRESS(A812+1,5,4,1,sheet_pset)):INDIRECT(ADDRESS(COUNTIF(Pset_1,"&lt;&gt;"),5,4,1,sheet_pset)),0))),"")</f>
        <v/>
      </c>
      <c r="B813" s="141" t="str">
        <f t="shared" ca="1" si="108"/>
        <v/>
      </c>
      <c r="C813" s="152" t="str">
        <f t="shared" ca="1" si="109"/>
        <v/>
      </c>
      <c r="D813" s="153" t="str">
        <f t="shared" ca="1" si="110"/>
        <v/>
      </c>
      <c r="E813" s="149" t="str">
        <f t="shared" ca="1" si="111"/>
        <v/>
      </c>
      <c r="F813" s="142" t="str">
        <f t="shared" ca="1" si="112"/>
        <v/>
      </c>
      <c r="G813" s="196" t="str">
        <f ca="1">IF(A813="","",IF(AND(L813&lt;&gt;"",L813&lt;&gt;0),L813,IF(E813&lt;&gt;"",IF(ISERROR(FIND("Type",F813,1)),I,T),IF(F813="","",IF(sim_data_type=yes,IFERROR(VLOOKUP(F813,F$6:G812,2,FALSE),"Text"),"Text")))))</f>
        <v/>
      </c>
      <c r="H813" s="195" t="str">
        <f t="shared" ca="1" si="113"/>
        <v/>
      </c>
      <c r="I813" s="162" t="str">
        <f t="shared" ca="1" si="116"/>
        <v/>
      </c>
      <c r="J813" s="167"/>
      <c r="K813" s="147"/>
      <c r="L813" s="148"/>
      <c r="M813" s="143"/>
      <c r="N813" s="144"/>
      <c r="O813" s="155" t="str">
        <f t="shared" ca="1" si="114"/>
        <v/>
      </c>
      <c r="P813" s="154" t="str">
        <f t="shared" ca="1" si="115"/>
        <v/>
      </c>
    </row>
    <row r="814" spans="1:16" x14ac:dyDescent="0.25">
      <c r="A814" s="141" t="str">
        <f ca="1">IFERROR(IF(OR(B812=B813,AND(B812=0,A813&lt;&gt;A812)),A813,IF(D813="","",A813+MATCH(Common,INDIRECT(ADDRESS(A813+1,5,4,1,sheet_pset)):INDIRECT(ADDRESS(COUNTIF(Pset_1,"&lt;&gt;"),5,4,1,sheet_pset)),0))),"")</f>
        <v/>
      </c>
      <c r="B814" s="141" t="str">
        <f t="shared" ca="1" si="108"/>
        <v/>
      </c>
      <c r="C814" s="152" t="str">
        <f t="shared" ca="1" si="109"/>
        <v/>
      </c>
      <c r="D814" s="153" t="str">
        <f t="shared" ca="1" si="110"/>
        <v/>
      </c>
      <c r="E814" s="149" t="str">
        <f t="shared" ca="1" si="111"/>
        <v/>
      </c>
      <c r="F814" s="142" t="str">
        <f t="shared" ca="1" si="112"/>
        <v/>
      </c>
      <c r="G814" s="196" t="str">
        <f ca="1">IF(A814="","",IF(AND(L814&lt;&gt;"",L814&lt;&gt;0),L814,IF(E814&lt;&gt;"",IF(ISERROR(FIND("Type",F814,1)),I,T),IF(F814="","",IF(sim_data_type=yes,IFERROR(VLOOKUP(F814,F$6:G813,2,FALSE),"Text"),"Text")))))</f>
        <v/>
      </c>
      <c r="H814" s="195" t="str">
        <f t="shared" ca="1" si="113"/>
        <v/>
      </c>
      <c r="I814" s="162" t="str">
        <f t="shared" ca="1" si="116"/>
        <v/>
      </c>
      <c r="J814" s="167"/>
      <c r="K814" s="147"/>
      <c r="L814" s="148"/>
      <c r="M814" s="143"/>
      <c r="N814" s="144"/>
      <c r="O814" s="155" t="str">
        <f t="shared" ca="1" si="114"/>
        <v/>
      </c>
      <c r="P814" s="154" t="str">
        <f t="shared" ca="1" si="115"/>
        <v/>
      </c>
    </row>
    <row r="815" spans="1:16" x14ac:dyDescent="0.25">
      <c r="A815" s="141" t="str">
        <f ca="1">IFERROR(IF(OR(B813=B814,AND(B813=0,A814&lt;&gt;A813)),A814,IF(D814="","",A814+MATCH(Common,INDIRECT(ADDRESS(A814+1,5,4,1,sheet_pset)):INDIRECT(ADDRESS(COUNTIF(Pset_1,"&lt;&gt;"),5,4,1,sheet_pset)),0))),"")</f>
        <v/>
      </c>
      <c r="B815" s="141" t="str">
        <f t="shared" ca="1" si="108"/>
        <v/>
      </c>
      <c r="C815" s="152" t="str">
        <f t="shared" ca="1" si="109"/>
        <v/>
      </c>
      <c r="D815" s="153" t="str">
        <f t="shared" ca="1" si="110"/>
        <v/>
      </c>
      <c r="E815" s="149" t="str">
        <f t="shared" ca="1" si="111"/>
        <v/>
      </c>
      <c r="F815" s="142" t="str">
        <f t="shared" ca="1" si="112"/>
        <v/>
      </c>
      <c r="G815" s="196" t="str">
        <f ca="1">IF(A815="","",IF(AND(L815&lt;&gt;"",L815&lt;&gt;0),L815,IF(E815&lt;&gt;"",IF(ISERROR(FIND("Type",F815,1)),I,T),IF(F815="","",IF(sim_data_type=yes,IFERROR(VLOOKUP(F815,F$6:G814,2,FALSE),"Text"),"Text")))))</f>
        <v/>
      </c>
      <c r="H815" s="195" t="str">
        <f t="shared" ca="1" si="113"/>
        <v/>
      </c>
      <c r="I815" s="162" t="str">
        <f t="shared" ca="1" si="116"/>
        <v/>
      </c>
      <c r="J815" s="167"/>
      <c r="K815" s="147"/>
      <c r="L815" s="148"/>
      <c r="M815" s="143"/>
      <c r="N815" s="144"/>
      <c r="O815" s="155" t="str">
        <f t="shared" ca="1" si="114"/>
        <v/>
      </c>
      <c r="P815" s="154" t="str">
        <f t="shared" ca="1" si="115"/>
        <v/>
      </c>
    </row>
    <row r="816" spans="1:16" x14ac:dyDescent="0.25">
      <c r="A816" s="141" t="str">
        <f ca="1">IFERROR(IF(OR(B814=B815,AND(B814=0,A815&lt;&gt;A814)),A815,IF(D815="","",A815+MATCH(Common,INDIRECT(ADDRESS(A815+1,5,4,1,sheet_pset)):INDIRECT(ADDRESS(COUNTIF(Pset_1,"&lt;&gt;"),5,4,1,sheet_pset)),0))),"")</f>
        <v/>
      </c>
      <c r="B816" s="141" t="str">
        <f t="shared" ca="1" si="108"/>
        <v/>
      </c>
      <c r="C816" s="152" t="str">
        <f t="shared" ca="1" si="109"/>
        <v/>
      </c>
      <c r="D816" s="153" t="str">
        <f t="shared" ca="1" si="110"/>
        <v/>
      </c>
      <c r="E816" s="149" t="str">
        <f t="shared" ca="1" si="111"/>
        <v/>
      </c>
      <c r="F816" s="142" t="str">
        <f t="shared" ca="1" si="112"/>
        <v/>
      </c>
      <c r="G816" s="196" t="str">
        <f ca="1">IF(A816="","",IF(AND(L816&lt;&gt;"",L816&lt;&gt;0),L816,IF(E816&lt;&gt;"",IF(ISERROR(FIND("Type",F816,1)),I,T),IF(F816="","",IF(sim_data_type=yes,IFERROR(VLOOKUP(F816,F$6:G815,2,FALSE),"Text"),"Text")))))</f>
        <v/>
      </c>
      <c r="H816" s="195" t="str">
        <f t="shared" ca="1" si="113"/>
        <v/>
      </c>
      <c r="I816" s="162" t="str">
        <f t="shared" ca="1" si="116"/>
        <v/>
      </c>
      <c r="J816" s="167"/>
      <c r="K816" s="147"/>
      <c r="L816" s="148"/>
      <c r="M816" s="143"/>
      <c r="N816" s="144"/>
      <c r="O816" s="155" t="str">
        <f t="shared" ca="1" si="114"/>
        <v/>
      </c>
      <c r="P816" s="154" t="str">
        <f t="shared" ca="1" si="115"/>
        <v/>
      </c>
    </row>
    <row r="817" spans="1:16" x14ac:dyDescent="0.25">
      <c r="A817" s="141" t="str">
        <f ca="1">IFERROR(IF(OR(B815=B816,AND(B815=0,A816&lt;&gt;A815)),A816,IF(D816="","",A816+MATCH(Common,INDIRECT(ADDRESS(A816+1,5,4,1,sheet_pset)):INDIRECT(ADDRESS(COUNTIF(Pset_1,"&lt;&gt;"),5,4,1,sheet_pset)),0))),"")</f>
        <v/>
      </c>
      <c r="B817" s="141" t="str">
        <f t="shared" ca="1" si="108"/>
        <v/>
      </c>
      <c r="C817" s="152" t="str">
        <f t="shared" ca="1" si="109"/>
        <v/>
      </c>
      <c r="D817" s="153" t="str">
        <f t="shared" ca="1" si="110"/>
        <v/>
      </c>
      <c r="E817" s="149" t="str">
        <f t="shared" ca="1" si="111"/>
        <v/>
      </c>
      <c r="F817" s="142" t="str">
        <f t="shared" ca="1" si="112"/>
        <v/>
      </c>
      <c r="G817" s="196" t="str">
        <f ca="1">IF(A817="","",IF(AND(L817&lt;&gt;"",L817&lt;&gt;0),L817,IF(E817&lt;&gt;"",IF(ISERROR(FIND("Type",F817,1)),I,T),IF(F817="","",IF(sim_data_type=yes,IFERROR(VLOOKUP(F817,F$6:G816,2,FALSE),"Text"),"Text")))))</f>
        <v/>
      </c>
      <c r="H817" s="195" t="str">
        <f t="shared" ca="1" si="113"/>
        <v/>
      </c>
      <c r="I817" s="162" t="str">
        <f t="shared" ca="1" si="116"/>
        <v/>
      </c>
      <c r="J817" s="167"/>
      <c r="K817" s="147"/>
      <c r="L817" s="148"/>
      <c r="M817" s="143"/>
      <c r="N817" s="144"/>
      <c r="O817" s="155" t="str">
        <f t="shared" ca="1" si="114"/>
        <v/>
      </c>
      <c r="P817" s="154" t="str">
        <f t="shared" ca="1" si="115"/>
        <v/>
      </c>
    </row>
    <row r="818" spans="1:16" x14ac:dyDescent="0.25">
      <c r="A818" s="141" t="str">
        <f ca="1">IFERROR(IF(OR(B816=B817,AND(B816=0,A817&lt;&gt;A816)),A817,IF(D817="","",A817+MATCH(Common,INDIRECT(ADDRESS(A817+1,5,4,1,sheet_pset)):INDIRECT(ADDRESS(COUNTIF(Pset_1,"&lt;&gt;"),5,4,1,sheet_pset)),0))),"")</f>
        <v/>
      </c>
      <c r="B818" s="141" t="str">
        <f t="shared" ca="1" si="108"/>
        <v/>
      </c>
      <c r="C818" s="152" t="str">
        <f t="shared" ca="1" si="109"/>
        <v/>
      </c>
      <c r="D818" s="153" t="str">
        <f t="shared" ca="1" si="110"/>
        <v/>
      </c>
      <c r="E818" s="149" t="str">
        <f t="shared" ca="1" si="111"/>
        <v/>
      </c>
      <c r="F818" s="142" t="str">
        <f t="shared" ca="1" si="112"/>
        <v/>
      </c>
      <c r="G818" s="196" t="str">
        <f ca="1">IF(A818="","",IF(AND(L818&lt;&gt;"",L818&lt;&gt;0),L818,IF(E818&lt;&gt;"",IF(ISERROR(FIND("Type",F818,1)),I,T),IF(F818="","",IF(sim_data_type=yes,IFERROR(VLOOKUP(F818,F$6:G817,2,FALSE),"Text"),"Text")))))</f>
        <v/>
      </c>
      <c r="H818" s="195" t="str">
        <f t="shared" ca="1" si="113"/>
        <v/>
      </c>
      <c r="I818" s="162" t="str">
        <f t="shared" ca="1" si="116"/>
        <v/>
      </c>
      <c r="J818" s="167"/>
      <c r="K818" s="147"/>
      <c r="L818" s="148"/>
      <c r="M818" s="143"/>
      <c r="N818" s="144"/>
      <c r="O818" s="155" t="str">
        <f t="shared" ca="1" si="114"/>
        <v/>
      </c>
      <c r="P818" s="154" t="str">
        <f t="shared" ca="1" si="115"/>
        <v/>
      </c>
    </row>
    <row r="819" spans="1:16" x14ac:dyDescent="0.25">
      <c r="A819" s="141" t="str">
        <f ca="1">IFERROR(IF(OR(B817=B818,AND(B817=0,A818&lt;&gt;A817)),A818,IF(D818="","",A818+MATCH(Common,INDIRECT(ADDRESS(A818+1,5,4,1,sheet_pset)):INDIRECT(ADDRESS(COUNTIF(Pset_1,"&lt;&gt;"),5,4,1,sheet_pset)),0))),"")</f>
        <v/>
      </c>
      <c r="B819" s="141" t="str">
        <f t="shared" ca="1" si="108"/>
        <v/>
      </c>
      <c r="C819" s="152" t="str">
        <f t="shared" ca="1" si="109"/>
        <v/>
      </c>
      <c r="D819" s="153" t="str">
        <f t="shared" ca="1" si="110"/>
        <v/>
      </c>
      <c r="E819" s="149" t="str">
        <f t="shared" ca="1" si="111"/>
        <v/>
      </c>
      <c r="F819" s="142" t="str">
        <f t="shared" ca="1" si="112"/>
        <v/>
      </c>
      <c r="G819" s="196" t="str">
        <f ca="1">IF(A819="","",IF(AND(L819&lt;&gt;"",L819&lt;&gt;0),L819,IF(E819&lt;&gt;"",IF(ISERROR(FIND("Type",F819,1)),I,T),IF(F819="","",IF(sim_data_type=yes,IFERROR(VLOOKUP(F819,F$6:G818,2,FALSE),"Text"),"Text")))))</f>
        <v/>
      </c>
      <c r="H819" s="195" t="str">
        <f t="shared" ca="1" si="113"/>
        <v/>
      </c>
      <c r="I819" s="162" t="str">
        <f t="shared" ca="1" si="116"/>
        <v/>
      </c>
      <c r="J819" s="167"/>
      <c r="K819" s="147"/>
      <c r="L819" s="148"/>
      <c r="M819" s="143"/>
      <c r="N819" s="144"/>
      <c r="O819" s="155" t="str">
        <f t="shared" ca="1" si="114"/>
        <v/>
      </c>
      <c r="P819" s="154" t="str">
        <f t="shared" ca="1" si="115"/>
        <v/>
      </c>
    </row>
    <row r="820" spans="1:16" x14ac:dyDescent="0.25">
      <c r="A820" s="141" t="str">
        <f ca="1">IFERROR(IF(OR(B818=B819,AND(B818=0,A819&lt;&gt;A818)),A819,IF(D819="","",A819+MATCH(Common,INDIRECT(ADDRESS(A819+1,5,4,1,sheet_pset)):INDIRECT(ADDRESS(COUNTIF(Pset_1,"&lt;&gt;"),5,4,1,sheet_pset)),0))),"")</f>
        <v/>
      </c>
      <c r="B820" s="141" t="str">
        <f t="shared" ca="1" si="108"/>
        <v/>
      </c>
      <c r="C820" s="152" t="str">
        <f t="shared" ca="1" si="109"/>
        <v/>
      </c>
      <c r="D820" s="153" t="str">
        <f t="shared" ca="1" si="110"/>
        <v/>
      </c>
      <c r="E820" s="149" t="str">
        <f t="shared" ca="1" si="111"/>
        <v/>
      </c>
      <c r="F820" s="142" t="str">
        <f t="shared" ca="1" si="112"/>
        <v/>
      </c>
      <c r="G820" s="196" t="str">
        <f ca="1">IF(A820="","",IF(AND(L820&lt;&gt;"",L820&lt;&gt;0),L820,IF(E820&lt;&gt;"",IF(ISERROR(FIND("Type",F820,1)),I,T),IF(F820="","",IF(sim_data_type=yes,IFERROR(VLOOKUP(F820,F$6:G819,2,FALSE),"Text"),"Text")))))</f>
        <v/>
      </c>
      <c r="H820" s="195" t="str">
        <f t="shared" ca="1" si="113"/>
        <v/>
      </c>
      <c r="I820" s="162" t="str">
        <f t="shared" ca="1" si="116"/>
        <v/>
      </c>
      <c r="J820" s="167"/>
      <c r="K820" s="147"/>
      <c r="L820" s="148"/>
      <c r="M820" s="143"/>
      <c r="N820" s="144"/>
      <c r="O820" s="155" t="str">
        <f t="shared" ca="1" si="114"/>
        <v/>
      </c>
      <c r="P820" s="154" t="str">
        <f t="shared" ca="1" si="115"/>
        <v/>
      </c>
    </row>
    <row r="821" spans="1:16" x14ac:dyDescent="0.25">
      <c r="A821" s="141" t="str">
        <f ca="1">IFERROR(IF(OR(B819=B820,AND(B819=0,A820&lt;&gt;A819)),A820,IF(D820="","",A820+MATCH(Common,INDIRECT(ADDRESS(A820+1,5,4,1,sheet_pset)):INDIRECT(ADDRESS(COUNTIF(Pset_1,"&lt;&gt;"),5,4,1,sheet_pset)),0))),"")</f>
        <v/>
      </c>
      <c r="B821" s="141" t="str">
        <f t="shared" ca="1" si="108"/>
        <v/>
      </c>
      <c r="C821" s="152" t="str">
        <f t="shared" ca="1" si="109"/>
        <v/>
      </c>
      <c r="D821" s="153" t="str">
        <f t="shared" ca="1" si="110"/>
        <v/>
      </c>
      <c r="E821" s="149" t="str">
        <f t="shared" ca="1" si="111"/>
        <v/>
      </c>
      <c r="F821" s="142" t="str">
        <f t="shared" ca="1" si="112"/>
        <v/>
      </c>
      <c r="G821" s="196" t="str">
        <f ca="1">IF(A821="","",IF(AND(L821&lt;&gt;"",L821&lt;&gt;0),L821,IF(E821&lt;&gt;"",IF(ISERROR(FIND("Type",F821,1)),I,T),IF(F821="","",IF(sim_data_type=yes,IFERROR(VLOOKUP(F821,F$6:G820,2,FALSE),"Text"),"Text")))))</f>
        <v/>
      </c>
      <c r="H821" s="195" t="str">
        <f t="shared" ca="1" si="113"/>
        <v/>
      </c>
      <c r="I821" s="162" t="str">
        <f t="shared" ca="1" si="116"/>
        <v/>
      </c>
      <c r="J821" s="167"/>
      <c r="K821" s="147"/>
      <c r="L821" s="148"/>
      <c r="M821" s="143"/>
      <c r="N821" s="144"/>
      <c r="O821" s="155" t="str">
        <f t="shared" ca="1" si="114"/>
        <v/>
      </c>
      <c r="P821" s="154" t="str">
        <f t="shared" ca="1" si="115"/>
        <v/>
      </c>
    </row>
    <row r="822" spans="1:16" x14ac:dyDescent="0.25">
      <c r="A822" s="141" t="str">
        <f ca="1">IFERROR(IF(OR(B820=B821,AND(B820=0,A821&lt;&gt;A820)),A821,IF(D821="","",A821+MATCH(Common,INDIRECT(ADDRESS(A821+1,5,4,1,sheet_pset)):INDIRECT(ADDRESS(COUNTIF(Pset_1,"&lt;&gt;"),5,4,1,sheet_pset)),0))),"")</f>
        <v/>
      </c>
      <c r="B822" s="141" t="str">
        <f t="shared" ca="1" si="108"/>
        <v/>
      </c>
      <c r="C822" s="152" t="str">
        <f t="shared" ca="1" si="109"/>
        <v/>
      </c>
      <c r="D822" s="153" t="str">
        <f t="shared" ca="1" si="110"/>
        <v/>
      </c>
      <c r="E822" s="149" t="str">
        <f t="shared" ca="1" si="111"/>
        <v/>
      </c>
      <c r="F822" s="142" t="str">
        <f t="shared" ca="1" si="112"/>
        <v/>
      </c>
      <c r="G822" s="196" t="str">
        <f ca="1">IF(A822="","",IF(AND(L822&lt;&gt;"",L822&lt;&gt;0),L822,IF(E822&lt;&gt;"",IF(ISERROR(FIND("Type",F822,1)),I,T),IF(F822="","",IF(sim_data_type=yes,IFERROR(VLOOKUP(F822,F$6:G821,2,FALSE),"Text"),"Text")))))</f>
        <v/>
      </c>
      <c r="H822" s="195" t="str">
        <f t="shared" ca="1" si="113"/>
        <v/>
      </c>
      <c r="I822" s="162" t="str">
        <f t="shared" ca="1" si="116"/>
        <v/>
      </c>
      <c r="J822" s="167"/>
      <c r="K822" s="147"/>
      <c r="L822" s="148"/>
      <c r="M822" s="143"/>
      <c r="N822" s="144"/>
      <c r="O822" s="155" t="str">
        <f t="shared" ca="1" si="114"/>
        <v/>
      </c>
      <c r="P822" s="154" t="str">
        <f t="shared" ca="1" si="115"/>
        <v/>
      </c>
    </row>
    <row r="823" spans="1:16" x14ac:dyDescent="0.25">
      <c r="A823" s="141" t="str">
        <f ca="1">IFERROR(IF(OR(B821=B822,AND(B821=0,A822&lt;&gt;A821)),A822,IF(D822="","",A822+MATCH(Common,INDIRECT(ADDRESS(A822+1,5,4,1,sheet_pset)):INDIRECT(ADDRESS(COUNTIF(Pset_1,"&lt;&gt;"),5,4,1,sheet_pset)),0))),"")</f>
        <v/>
      </c>
      <c r="B823" s="141" t="str">
        <f t="shared" ca="1" si="108"/>
        <v/>
      </c>
      <c r="C823" s="152" t="str">
        <f t="shared" ca="1" si="109"/>
        <v/>
      </c>
      <c r="D823" s="153" t="str">
        <f t="shared" ca="1" si="110"/>
        <v/>
      </c>
      <c r="E823" s="149" t="str">
        <f t="shared" ca="1" si="111"/>
        <v/>
      </c>
      <c r="F823" s="142" t="str">
        <f t="shared" ca="1" si="112"/>
        <v/>
      </c>
      <c r="G823" s="196" t="str">
        <f ca="1">IF(A823="","",IF(AND(L823&lt;&gt;"",L823&lt;&gt;0),L823,IF(E823&lt;&gt;"",IF(ISERROR(FIND("Type",F823,1)),I,T),IF(F823="","",IF(sim_data_type=yes,IFERROR(VLOOKUP(F823,F$6:G822,2,FALSE),"Text"),"Text")))))</f>
        <v/>
      </c>
      <c r="H823" s="195" t="str">
        <f t="shared" ca="1" si="113"/>
        <v/>
      </c>
      <c r="I823" s="162" t="str">
        <f t="shared" ca="1" si="116"/>
        <v/>
      </c>
      <c r="J823" s="167"/>
      <c r="K823" s="147"/>
      <c r="L823" s="148"/>
      <c r="M823" s="143"/>
      <c r="N823" s="144"/>
      <c r="O823" s="155" t="str">
        <f t="shared" ca="1" si="114"/>
        <v/>
      </c>
      <c r="P823" s="154" t="str">
        <f t="shared" ca="1" si="115"/>
        <v/>
      </c>
    </row>
    <row r="824" spans="1:16" x14ac:dyDescent="0.25">
      <c r="A824" s="141" t="str">
        <f ca="1">IFERROR(IF(OR(B822=B823,AND(B822=0,A823&lt;&gt;A822)),A823,IF(D823="","",A823+MATCH(Common,INDIRECT(ADDRESS(A823+1,5,4,1,sheet_pset)):INDIRECT(ADDRESS(COUNTIF(Pset_1,"&lt;&gt;"),5,4,1,sheet_pset)),0))),"")</f>
        <v/>
      </c>
      <c r="B824" s="141" t="str">
        <f t="shared" ca="1" si="108"/>
        <v/>
      </c>
      <c r="C824" s="152" t="str">
        <f t="shared" ca="1" si="109"/>
        <v/>
      </c>
      <c r="D824" s="153" t="str">
        <f t="shared" ca="1" si="110"/>
        <v/>
      </c>
      <c r="E824" s="149" t="str">
        <f t="shared" ca="1" si="111"/>
        <v/>
      </c>
      <c r="F824" s="142" t="str">
        <f t="shared" ca="1" si="112"/>
        <v/>
      </c>
      <c r="G824" s="196" t="str">
        <f ca="1">IF(A824="","",IF(AND(L824&lt;&gt;"",L824&lt;&gt;0),L824,IF(E824&lt;&gt;"",IF(ISERROR(FIND("Type",F824,1)),I,T),IF(F824="","",IF(sim_data_type=yes,IFERROR(VLOOKUP(F824,F$6:G823,2,FALSE),"Text"),"Text")))))</f>
        <v/>
      </c>
      <c r="H824" s="195" t="str">
        <f t="shared" ca="1" si="113"/>
        <v/>
      </c>
      <c r="I824" s="162" t="str">
        <f t="shared" ca="1" si="116"/>
        <v/>
      </c>
      <c r="J824" s="167"/>
      <c r="K824" s="147"/>
      <c r="L824" s="148"/>
      <c r="M824" s="143"/>
      <c r="N824" s="144"/>
      <c r="O824" s="155" t="str">
        <f t="shared" ca="1" si="114"/>
        <v/>
      </c>
      <c r="P824" s="154" t="str">
        <f t="shared" ca="1" si="115"/>
        <v/>
      </c>
    </row>
    <row r="825" spans="1:16" x14ac:dyDescent="0.25">
      <c r="A825" s="141" t="str">
        <f ca="1">IFERROR(IF(OR(B823=B824,AND(B823=0,A824&lt;&gt;A823)),A824,IF(D824="","",A824+MATCH(Common,INDIRECT(ADDRESS(A824+1,5,4,1,sheet_pset)):INDIRECT(ADDRESS(COUNTIF(Pset_1,"&lt;&gt;"),5,4,1,sheet_pset)),0))),"")</f>
        <v/>
      </c>
      <c r="B825" s="141" t="str">
        <f t="shared" ca="1" si="108"/>
        <v/>
      </c>
      <c r="C825" s="152" t="str">
        <f t="shared" ca="1" si="109"/>
        <v/>
      </c>
      <c r="D825" s="153" t="str">
        <f t="shared" ca="1" si="110"/>
        <v/>
      </c>
      <c r="E825" s="149" t="str">
        <f t="shared" ca="1" si="111"/>
        <v/>
      </c>
      <c r="F825" s="142" t="str">
        <f t="shared" ca="1" si="112"/>
        <v/>
      </c>
      <c r="G825" s="196" t="str">
        <f ca="1">IF(A825="","",IF(AND(L825&lt;&gt;"",L825&lt;&gt;0),L825,IF(E825&lt;&gt;"",IF(ISERROR(FIND("Type",F825,1)),I,T),IF(F825="","",IF(sim_data_type=yes,IFERROR(VLOOKUP(F825,F$6:G824,2,FALSE),"Text"),"Text")))))</f>
        <v/>
      </c>
      <c r="H825" s="195" t="str">
        <f t="shared" ca="1" si="113"/>
        <v/>
      </c>
      <c r="I825" s="162" t="str">
        <f t="shared" ca="1" si="116"/>
        <v/>
      </c>
      <c r="J825" s="167"/>
      <c r="K825" s="147"/>
      <c r="L825" s="148"/>
      <c r="M825" s="143"/>
      <c r="N825" s="144"/>
      <c r="O825" s="155" t="str">
        <f t="shared" ca="1" si="114"/>
        <v/>
      </c>
      <c r="P825" s="154" t="str">
        <f t="shared" ca="1" si="115"/>
        <v/>
      </c>
    </row>
    <row r="826" spans="1:16" x14ac:dyDescent="0.25">
      <c r="A826" s="141" t="str">
        <f ca="1">IFERROR(IF(OR(B824=B825,AND(B824=0,A825&lt;&gt;A824)),A825,IF(D825="","",A825+MATCH(Common,INDIRECT(ADDRESS(A825+1,5,4,1,sheet_pset)):INDIRECT(ADDRESS(COUNTIF(Pset_1,"&lt;&gt;"),5,4,1,sheet_pset)),0))),"")</f>
        <v/>
      </c>
      <c r="B826" s="141" t="str">
        <f t="shared" ca="1" si="108"/>
        <v/>
      </c>
      <c r="C826" s="152" t="str">
        <f t="shared" ca="1" si="109"/>
        <v/>
      </c>
      <c r="D826" s="153" t="str">
        <f t="shared" ca="1" si="110"/>
        <v/>
      </c>
      <c r="E826" s="149" t="str">
        <f t="shared" ca="1" si="111"/>
        <v/>
      </c>
      <c r="F826" s="142" t="str">
        <f t="shared" ca="1" si="112"/>
        <v/>
      </c>
      <c r="G826" s="196" t="str">
        <f ca="1">IF(A826="","",IF(AND(L826&lt;&gt;"",L826&lt;&gt;0),L826,IF(E826&lt;&gt;"",IF(ISERROR(FIND("Type",F826,1)),I,T),IF(F826="","",IF(sim_data_type=yes,IFERROR(VLOOKUP(F826,F$6:G825,2,FALSE),"Text"),"Text")))))</f>
        <v/>
      </c>
      <c r="H826" s="195" t="str">
        <f t="shared" ca="1" si="113"/>
        <v/>
      </c>
      <c r="I826" s="162" t="str">
        <f t="shared" ca="1" si="116"/>
        <v/>
      </c>
      <c r="J826" s="167"/>
      <c r="K826" s="147"/>
      <c r="L826" s="148"/>
      <c r="M826" s="143"/>
      <c r="N826" s="144"/>
      <c r="O826" s="155" t="str">
        <f t="shared" ca="1" si="114"/>
        <v/>
      </c>
      <c r="P826" s="154" t="str">
        <f t="shared" ca="1" si="115"/>
        <v/>
      </c>
    </row>
    <row r="827" spans="1:16" x14ac:dyDescent="0.25">
      <c r="A827" s="141" t="str">
        <f ca="1">IFERROR(IF(OR(B825=B826,AND(B825=0,A826&lt;&gt;A825)),A826,IF(D826="","",A826+MATCH(Common,INDIRECT(ADDRESS(A826+1,5,4,1,sheet_pset)):INDIRECT(ADDRESS(COUNTIF(Pset_1,"&lt;&gt;"),5,4,1,sheet_pset)),0))),"")</f>
        <v/>
      </c>
      <c r="B827" s="141" t="str">
        <f t="shared" ca="1" si="108"/>
        <v/>
      </c>
      <c r="C827" s="152" t="str">
        <f t="shared" ca="1" si="109"/>
        <v/>
      </c>
      <c r="D827" s="153" t="str">
        <f t="shared" ca="1" si="110"/>
        <v/>
      </c>
      <c r="E827" s="149" t="str">
        <f t="shared" ca="1" si="111"/>
        <v/>
      </c>
      <c r="F827" s="142" t="str">
        <f t="shared" ca="1" si="112"/>
        <v/>
      </c>
      <c r="G827" s="196" t="str">
        <f ca="1">IF(A827="","",IF(AND(L827&lt;&gt;"",L827&lt;&gt;0),L827,IF(E827&lt;&gt;"",IF(ISERROR(FIND("Type",F827,1)),I,T),IF(F827="","",IF(sim_data_type=yes,IFERROR(VLOOKUP(F827,F$6:G826,2,FALSE),"Text"),"Text")))))</f>
        <v/>
      </c>
      <c r="H827" s="195" t="str">
        <f t="shared" ca="1" si="113"/>
        <v/>
      </c>
      <c r="I827" s="162" t="str">
        <f t="shared" ca="1" si="116"/>
        <v/>
      </c>
      <c r="J827" s="167"/>
      <c r="K827" s="147"/>
      <c r="L827" s="148"/>
      <c r="M827" s="143"/>
      <c r="N827" s="144"/>
      <c r="O827" s="155" t="str">
        <f t="shared" ca="1" si="114"/>
        <v/>
      </c>
      <c r="P827" s="154" t="str">
        <f t="shared" ca="1" si="115"/>
        <v/>
      </c>
    </row>
    <row r="828" spans="1:16" x14ac:dyDescent="0.25">
      <c r="A828" s="141" t="str">
        <f ca="1">IFERROR(IF(OR(B826=B827,AND(B826=0,A827&lt;&gt;A826)),A827,IF(D827="","",A827+MATCH(Common,INDIRECT(ADDRESS(A827+1,5,4,1,sheet_pset)):INDIRECT(ADDRESS(COUNTIF(Pset_1,"&lt;&gt;"),5,4,1,sheet_pset)),0))),"")</f>
        <v/>
      </c>
      <c r="B828" s="141" t="str">
        <f t="shared" ca="1" si="108"/>
        <v/>
      </c>
      <c r="C828" s="152" t="str">
        <f t="shared" ca="1" si="109"/>
        <v/>
      </c>
      <c r="D828" s="153" t="str">
        <f t="shared" ca="1" si="110"/>
        <v/>
      </c>
      <c r="E828" s="149" t="str">
        <f t="shared" ca="1" si="111"/>
        <v/>
      </c>
      <c r="F828" s="142" t="str">
        <f t="shared" ca="1" si="112"/>
        <v/>
      </c>
      <c r="G828" s="196" t="str">
        <f ca="1">IF(A828="","",IF(AND(L828&lt;&gt;"",L828&lt;&gt;0),L828,IF(E828&lt;&gt;"",IF(ISERROR(FIND("Type",F828,1)),I,T),IF(F828="","",IF(sim_data_type=yes,IFERROR(VLOOKUP(F828,F$6:G827,2,FALSE),"Text"),"Text")))))</f>
        <v/>
      </c>
      <c r="H828" s="195" t="str">
        <f t="shared" ca="1" si="113"/>
        <v/>
      </c>
      <c r="I828" s="162" t="str">
        <f t="shared" ca="1" si="116"/>
        <v/>
      </c>
      <c r="J828" s="167"/>
      <c r="K828" s="147"/>
      <c r="L828" s="148"/>
      <c r="M828" s="143"/>
      <c r="N828" s="144"/>
      <c r="O828" s="155" t="str">
        <f t="shared" ca="1" si="114"/>
        <v/>
      </c>
      <c r="P828" s="154" t="str">
        <f t="shared" ca="1" si="115"/>
        <v/>
      </c>
    </row>
    <row r="829" spans="1:16" x14ac:dyDescent="0.25">
      <c r="A829" s="141" t="str">
        <f ca="1">IFERROR(IF(OR(B827=B828,AND(B827=0,A828&lt;&gt;A827)),A828,IF(D828="","",A828+MATCH(Common,INDIRECT(ADDRESS(A828+1,5,4,1,sheet_pset)):INDIRECT(ADDRESS(COUNTIF(Pset_1,"&lt;&gt;"),5,4,1,sheet_pset)),0))),"")</f>
        <v/>
      </c>
      <c r="B829" s="141" t="str">
        <f t="shared" ca="1" si="108"/>
        <v/>
      </c>
      <c r="C829" s="152" t="str">
        <f t="shared" ca="1" si="109"/>
        <v/>
      </c>
      <c r="D829" s="153" t="str">
        <f t="shared" ca="1" si="110"/>
        <v/>
      </c>
      <c r="E829" s="149" t="str">
        <f t="shared" ca="1" si="111"/>
        <v/>
      </c>
      <c r="F829" s="142" t="str">
        <f t="shared" ca="1" si="112"/>
        <v/>
      </c>
      <c r="G829" s="196" t="str">
        <f ca="1">IF(A829="","",IF(AND(L829&lt;&gt;"",L829&lt;&gt;0),L829,IF(E829&lt;&gt;"",IF(ISERROR(FIND("Type",F829,1)),I,T),IF(F829="","",IF(sim_data_type=yes,IFERROR(VLOOKUP(F829,F$6:G828,2,FALSE),"Text"),"Text")))))</f>
        <v/>
      </c>
      <c r="H829" s="195" t="str">
        <f t="shared" ca="1" si="113"/>
        <v/>
      </c>
      <c r="I829" s="162" t="str">
        <f t="shared" ca="1" si="116"/>
        <v/>
      </c>
      <c r="J829" s="167"/>
      <c r="K829" s="147"/>
      <c r="L829" s="148"/>
      <c r="M829" s="143"/>
      <c r="N829" s="144"/>
      <c r="O829" s="155" t="str">
        <f t="shared" ca="1" si="114"/>
        <v/>
      </c>
      <c r="P829" s="154" t="str">
        <f t="shared" ca="1" si="115"/>
        <v/>
      </c>
    </row>
    <row r="830" spans="1:16" x14ac:dyDescent="0.25">
      <c r="A830" s="141" t="str">
        <f ca="1">IFERROR(IF(OR(B828=B829,AND(B828=0,A829&lt;&gt;A828)),A829,IF(D829="","",A829+MATCH(Common,INDIRECT(ADDRESS(A829+1,5,4,1,sheet_pset)):INDIRECT(ADDRESS(COUNTIF(Pset_1,"&lt;&gt;"),5,4,1,sheet_pset)),0))),"")</f>
        <v/>
      </c>
      <c r="B830" s="141" t="str">
        <f t="shared" ca="1" si="108"/>
        <v/>
      </c>
      <c r="C830" s="152" t="str">
        <f t="shared" ca="1" si="109"/>
        <v/>
      </c>
      <c r="D830" s="153" t="str">
        <f t="shared" ca="1" si="110"/>
        <v/>
      </c>
      <c r="E830" s="149" t="str">
        <f t="shared" ca="1" si="111"/>
        <v/>
      </c>
      <c r="F830" s="142" t="str">
        <f t="shared" ca="1" si="112"/>
        <v/>
      </c>
      <c r="G830" s="196" t="str">
        <f ca="1">IF(A830="","",IF(AND(L830&lt;&gt;"",L830&lt;&gt;0),L830,IF(E830&lt;&gt;"",IF(ISERROR(FIND("Type",F830,1)),I,T),IF(F830="","",IF(sim_data_type=yes,IFERROR(VLOOKUP(F830,F$6:G829,2,FALSE),"Text"),"Text")))))</f>
        <v/>
      </c>
      <c r="H830" s="195" t="str">
        <f t="shared" ca="1" si="113"/>
        <v/>
      </c>
      <c r="I830" s="162" t="str">
        <f t="shared" ca="1" si="116"/>
        <v/>
      </c>
      <c r="J830" s="167"/>
      <c r="K830" s="147"/>
      <c r="L830" s="148"/>
      <c r="M830" s="143"/>
      <c r="N830" s="144"/>
      <c r="O830" s="155" t="str">
        <f t="shared" ca="1" si="114"/>
        <v/>
      </c>
      <c r="P830" s="154" t="str">
        <f t="shared" ca="1" si="115"/>
        <v/>
      </c>
    </row>
    <row r="831" spans="1:16" x14ac:dyDescent="0.25">
      <c r="A831" s="141" t="str">
        <f ca="1">IFERROR(IF(OR(B829=B830,AND(B829=0,A830&lt;&gt;A829)),A830,IF(D830="","",A830+MATCH(Common,INDIRECT(ADDRESS(A830+1,5,4,1,sheet_pset)):INDIRECT(ADDRESS(COUNTIF(Pset_1,"&lt;&gt;"),5,4,1,sheet_pset)),0))),"")</f>
        <v/>
      </c>
      <c r="B831" s="141" t="str">
        <f t="shared" ca="1" si="108"/>
        <v/>
      </c>
      <c r="C831" s="152" t="str">
        <f t="shared" ca="1" si="109"/>
        <v/>
      </c>
      <c r="D831" s="153" t="str">
        <f t="shared" ca="1" si="110"/>
        <v/>
      </c>
      <c r="E831" s="149" t="str">
        <f t="shared" ca="1" si="111"/>
        <v/>
      </c>
      <c r="F831" s="142" t="str">
        <f t="shared" ca="1" si="112"/>
        <v/>
      </c>
      <c r="G831" s="196" t="str">
        <f ca="1">IF(A831="","",IF(AND(L831&lt;&gt;"",L831&lt;&gt;0),L831,IF(E831&lt;&gt;"",IF(ISERROR(FIND("Type",F831,1)),I,T),IF(F831="","",IF(sim_data_type=yes,IFERROR(VLOOKUP(F831,F$6:G830,2,FALSE),"Text"),"Text")))))</f>
        <v/>
      </c>
      <c r="H831" s="195" t="str">
        <f t="shared" ca="1" si="113"/>
        <v/>
      </c>
      <c r="I831" s="162" t="str">
        <f t="shared" ca="1" si="116"/>
        <v/>
      </c>
      <c r="J831" s="167"/>
      <c r="K831" s="147"/>
      <c r="L831" s="148"/>
      <c r="M831" s="143"/>
      <c r="N831" s="144"/>
      <c r="O831" s="155" t="str">
        <f t="shared" ca="1" si="114"/>
        <v/>
      </c>
      <c r="P831" s="154" t="str">
        <f t="shared" ca="1" si="115"/>
        <v/>
      </c>
    </row>
    <row r="832" spans="1:16" x14ac:dyDescent="0.25">
      <c r="A832" s="141" t="str">
        <f ca="1">IFERROR(IF(OR(B830=B831,AND(B830=0,A831&lt;&gt;A830)),A831,IF(D831="","",A831+MATCH(Common,INDIRECT(ADDRESS(A831+1,5,4,1,sheet_pset)):INDIRECT(ADDRESS(COUNTIF(Pset_1,"&lt;&gt;"),5,4,1,sheet_pset)),0))),"")</f>
        <v/>
      </c>
      <c r="B832" s="141" t="str">
        <f t="shared" ca="1" si="108"/>
        <v/>
      </c>
      <c r="C832" s="152" t="str">
        <f t="shared" ca="1" si="109"/>
        <v/>
      </c>
      <c r="D832" s="153" t="str">
        <f t="shared" ca="1" si="110"/>
        <v/>
      </c>
      <c r="E832" s="149" t="str">
        <f t="shared" ca="1" si="111"/>
        <v/>
      </c>
      <c r="F832" s="142" t="str">
        <f t="shared" ca="1" si="112"/>
        <v/>
      </c>
      <c r="G832" s="196" t="str">
        <f ca="1">IF(A832="","",IF(AND(L832&lt;&gt;"",L832&lt;&gt;0),L832,IF(E832&lt;&gt;"",IF(ISERROR(FIND("Type",F832,1)),I,T),IF(F832="","",IF(sim_data_type=yes,IFERROR(VLOOKUP(F832,F$6:G831,2,FALSE),"Text"),"Text")))))</f>
        <v/>
      </c>
      <c r="H832" s="195" t="str">
        <f t="shared" ca="1" si="113"/>
        <v/>
      </c>
      <c r="I832" s="162" t="str">
        <f t="shared" ca="1" si="116"/>
        <v/>
      </c>
      <c r="J832" s="167"/>
      <c r="K832" s="147"/>
      <c r="L832" s="148"/>
      <c r="M832" s="143"/>
      <c r="N832" s="144"/>
      <c r="O832" s="155" t="str">
        <f t="shared" ca="1" si="114"/>
        <v/>
      </c>
      <c r="P832" s="154" t="str">
        <f t="shared" ca="1" si="115"/>
        <v/>
      </c>
    </row>
    <row r="833" spans="1:16" x14ac:dyDescent="0.25">
      <c r="A833" s="141" t="str">
        <f ca="1">IFERROR(IF(OR(B831=B832,AND(B831=0,A832&lt;&gt;A831)),A832,IF(D832="","",A832+MATCH(Common,INDIRECT(ADDRESS(A832+1,5,4,1,sheet_pset)):INDIRECT(ADDRESS(COUNTIF(Pset_1,"&lt;&gt;"),5,4,1,sheet_pset)),0))),"")</f>
        <v/>
      </c>
      <c r="B833" s="141" t="str">
        <f t="shared" ca="1" si="108"/>
        <v/>
      </c>
      <c r="C833" s="152" t="str">
        <f t="shared" ca="1" si="109"/>
        <v/>
      </c>
      <c r="D833" s="153" t="str">
        <f t="shared" ca="1" si="110"/>
        <v/>
      </c>
      <c r="E833" s="149" t="str">
        <f t="shared" ca="1" si="111"/>
        <v/>
      </c>
      <c r="F833" s="142" t="str">
        <f t="shared" ca="1" si="112"/>
        <v/>
      </c>
      <c r="G833" s="196" t="str">
        <f ca="1">IF(A833="","",IF(AND(L833&lt;&gt;"",L833&lt;&gt;0),L833,IF(E833&lt;&gt;"",IF(ISERROR(FIND("Type",F833,1)),I,T),IF(F833="","",IF(sim_data_type=yes,IFERROR(VLOOKUP(F833,F$6:G832,2,FALSE),"Text"),"Text")))))</f>
        <v/>
      </c>
      <c r="H833" s="195" t="str">
        <f t="shared" ca="1" si="113"/>
        <v/>
      </c>
      <c r="I833" s="162" t="str">
        <f t="shared" ca="1" si="116"/>
        <v/>
      </c>
      <c r="J833" s="167"/>
      <c r="K833" s="147"/>
      <c r="L833" s="148"/>
      <c r="M833" s="143"/>
      <c r="N833" s="144"/>
      <c r="O833" s="155" t="str">
        <f t="shared" ca="1" si="114"/>
        <v/>
      </c>
      <c r="P833" s="154" t="str">
        <f t="shared" ca="1" si="115"/>
        <v/>
      </c>
    </row>
    <row r="834" spans="1:16" x14ac:dyDescent="0.25">
      <c r="A834" s="141" t="str">
        <f ca="1">IFERROR(IF(OR(B832=B833,AND(B832=0,A833&lt;&gt;A832)),A833,IF(D833="","",A833+MATCH(Common,INDIRECT(ADDRESS(A833+1,5,4,1,sheet_pset)):INDIRECT(ADDRESS(COUNTIF(Pset_1,"&lt;&gt;"),5,4,1,sheet_pset)),0))),"")</f>
        <v/>
      </c>
      <c r="B834" s="141" t="str">
        <f t="shared" ca="1" si="108"/>
        <v/>
      </c>
      <c r="C834" s="152" t="str">
        <f t="shared" ca="1" si="109"/>
        <v/>
      </c>
      <c r="D834" s="153" t="str">
        <f t="shared" ca="1" si="110"/>
        <v/>
      </c>
      <c r="E834" s="149" t="str">
        <f t="shared" ca="1" si="111"/>
        <v/>
      </c>
      <c r="F834" s="142" t="str">
        <f t="shared" ca="1" si="112"/>
        <v/>
      </c>
      <c r="G834" s="196" t="str">
        <f ca="1">IF(A834="","",IF(AND(L834&lt;&gt;"",L834&lt;&gt;0),L834,IF(E834&lt;&gt;"",IF(ISERROR(FIND("Type",F834,1)),I,T),IF(F834="","",IF(sim_data_type=yes,IFERROR(VLOOKUP(F834,F$6:G833,2,FALSE),"Text"),"Text")))))</f>
        <v/>
      </c>
      <c r="H834" s="195" t="str">
        <f t="shared" ca="1" si="113"/>
        <v/>
      </c>
      <c r="I834" s="162" t="str">
        <f t="shared" ca="1" si="116"/>
        <v/>
      </c>
      <c r="J834" s="167"/>
      <c r="K834" s="147"/>
      <c r="L834" s="148"/>
      <c r="M834" s="143"/>
      <c r="N834" s="144"/>
      <c r="O834" s="155" t="str">
        <f t="shared" ca="1" si="114"/>
        <v/>
      </c>
      <c r="P834" s="154" t="str">
        <f t="shared" ca="1" si="115"/>
        <v/>
      </c>
    </row>
    <row r="835" spans="1:16" x14ac:dyDescent="0.25">
      <c r="A835" s="141" t="str">
        <f ca="1">IFERROR(IF(OR(B833=B834,AND(B833=0,A834&lt;&gt;A833)),A834,IF(D834="","",A834+MATCH(Common,INDIRECT(ADDRESS(A834+1,5,4,1,sheet_pset)):INDIRECT(ADDRESS(COUNTIF(Pset_1,"&lt;&gt;"),5,4,1,sheet_pset)),0))),"")</f>
        <v/>
      </c>
      <c r="B835" s="141" t="str">
        <f t="shared" ca="1" si="108"/>
        <v/>
      </c>
      <c r="C835" s="152" t="str">
        <f t="shared" ca="1" si="109"/>
        <v/>
      </c>
      <c r="D835" s="153" t="str">
        <f t="shared" ca="1" si="110"/>
        <v/>
      </c>
      <c r="E835" s="149" t="str">
        <f t="shared" ca="1" si="111"/>
        <v/>
      </c>
      <c r="F835" s="142" t="str">
        <f t="shared" ca="1" si="112"/>
        <v/>
      </c>
      <c r="G835" s="196" t="str">
        <f ca="1">IF(A835="","",IF(AND(L835&lt;&gt;"",L835&lt;&gt;0),L835,IF(E835&lt;&gt;"",IF(ISERROR(FIND("Type",F835,1)),I,T),IF(F835="","",IF(sim_data_type=yes,IFERROR(VLOOKUP(F835,F$6:G834,2,FALSE),"Text"),"Text")))))</f>
        <v/>
      </c>
      <c r="H835" s="195" t="str">
        <f t="shared" ca="1" si="113"/>
        <v/>
      </c>
      <c r="I835" s="162" t="str">
        <f t="shared" ca="1" si="116"/>
        <v/>
      </c>
      <c r="J835" s="167"/>
      <c r="K835" s="147"/>
      <c r="L835" s="148"/>
      <c r="M835" s="143"/>
      <c r="N835" s="144"/>
      <c r="O835" s="155" t="str">
        <f t="shared" ca="1" si="114"/>
        <v/>
      </c>
      <c r="P835" s="154" t="str">
        <f t="shared" ca="1" si="115"/>
        <v/>
      </c>
    </row>
    <row r="836" spans="1:16" x14ac:dyDescent="0.25">
      <c r="A836" s="141" t="str">
        <f ca="1">IFERROR(IF(OR(B834=B835,AND(B834=0,A835&lt;&gt;A834)),A835,IF(D835="","",A835+MATCH(Common,INDIRECT(ADDRESS(A835+1,5,4,1,sheet_pset)):INDIRECT(ADDRESS(COUNTIF(Pset_1,"&lt;&gt;"),5,4,1,sheet_pset)),0))),"")</f>
        <v/>
      </c>
      <c r="B836" s="141" t="str">
        <f t="shared" ca="1" si="108"/>
        <v/>
      </c>
      <c r="C836" s="152" t="str">
        <f t="shared" ca="1" si="109"/>
        <v/>
      </c>
      <c r="D836" s="153" t="str">
        <f t="shared" ca="1" si="110"/>
        <v/>
      </c>
      <c r="E836" s="149" t="str">
        <f t="shared" ca="1" si="111"/>
        <v/>
      </c>
      <c r="F836" s="142" t="str">
        <f t="shared" ca="1" si="112"/>
        <v/>
      </c>
      <c r="G836" s="196" t="str">
        <f ca="1">IF(A836="","",IF(AND(L836&lt;&gt;"",L836&lt;&gt;0),L836,IF(E836&lt;&gt;"",IF(ISERROR(FIND("Type",F836,1)),I,T),IF(F836="","",IF(sim_data_type=yes,IFERROR(VLOOKUP(F836,F$6:G835,2,FALSE),"Text"),"Text")))))</f>
        <v/>
      </c>
      <c r="H836" s="195" t="str">
        <f t="shared" ca="1" si="113"/>
        <v/>
      </c>
      <c r="I836" s="162" t="str">
        <f t="shared" ca="1" si="116"/>
        <v/>
      </c>
      <c r="J836" s="167"/>
      <c r="K836" s="147"/>
      <c r="L836" s="148"/>
      <c r="M836" s="143"/>
      <c r="N836" s="144"/>
      <c r="O836" s="155" t="str">
        <f t="shared" ca="1" si="114"/>
        <v/>
      </c>
      <c r="P836" s="154" t="str">
        <f t="shared" ca="1" si="115"/>
        <v/>
      </c>
    </row>
    <row r="837" spans="1:16" x14ac:dyDescent="0.25">
      <c r="A837" s="141" t="str">
        <f ca="1">IFERROR(IF(OR(B835=B836,AND(B835=0,A836&lt;&gt;A835)),A836,IF(D836="","",A836+MATCH(Common,INDIRECT(ADDRESS(A836+1,5,4,1,sheet_pset)):INDIRECT(ADDRESS(COUNTIF(Pset_1,"&lt;&gt;"),5,4,1,sheet_pset)),0))),"")</f>
        <v/>
      </c>
      <c r="B837" s="141" t="str">
        <f t="shared" ca="1" si="108"/>
        <v/>
      </c>
      <c r="C837" s="152" t="str">
        <f t="shared" ca="1" si="109"/>
        <v/>
      </c>
      <c r="D837" s="153" t="str">
        <f t="shared" ca="1" si="110"/>
        <v/>
      </c>
      <c r="E837" s="149" t="str">
        <f t="shared" ca="1" si="111"/>
        <v/>
      </c>
      <c r="F837" s="142" t="str">
        <f t="shared" ca="1" si="112"/>
        <v/>
      </c>
      <c r="G837" s="196" t="str">
        <f ca="1">IF(A837="","",IF(AND(L837&lt;&gt;"",L837&lt;&gt;0),L837,IF(E837&lt;&gt;"",IF(ISERROR(FIND("Type",F837,1)),I,T),IF(F837="","",IF(sim_data_type=yes,IFERROR(VLOOKUP(F837,F$6:G836,2,FALSE),"Text"),"Text")))))</f>
        <v/>
      </c>
      <c r="H837" s="195" t="str">
        <f t="shared" ca="1" si="113"/>
        <v/>
      </c>
      <c r="I837" s="162" t="str">
        <f t="shared" ca="1" si="116"/>
        <v/>
      </c>
      <c r="J837" s="167"/>
      <c r="K837" s="147"/>
      <c r="L837" s="148"/>
      <c r="M837" s="143"/>
      <c r="N837" s="144"/>
      <c r="O837" s="155" t="str">
        <f t="shared" ca="1" si="114"/>
        <v/>
      </c>
      <c r="P837" s="154" t="str">
        <f t="shared" ca="1" si="115"/>
        <v/>
      </c>
    </row>
    <row r="838" spans="1:16" x14ac:dyDescent="0.25">
      <c r="A838" s="141" t="str">
        <f ca="1">IFERROR(IF(OR(B836=B837,AND(B836=0,A837&lt;&gt;A836)),A837,IF(D837="","",A837+MATCH(Common,INDIRECT(ADDRESS(A837+1,5,4,1,sheet_pset)):INDIRECT(ADDRESS(COUNTIF(Pset_1,"&lt;&gt;"),5,4,1,sheet_pset)),0))),"")</f>
        <v/>
      </c>
      <c r="B838" s="141" t="str">
        <f t="shared" ca="1" si="108"/>
        <v/>
      </c>
      <c r="C838" s="152" t="str">
        <f t="shared" ca="1" si="109"/>
        <v/>
      </c>
      <c r="D838" s="153" t="str">
        <f t="shared" ca="1" si="110"/>
        <v/>
      </c>
      <c r="E838" s="149" t="str">
        <f t="shared" ca="1" si="111"/>
        <v/>
      </c>
      <c r="F838" s="142" t="str">
        <f t="shared" ca="1" si="112"/>
        <v/>
      </c>
      <c r="G838" s="196" t="str">
        <f ca="1">IF(A838="","",IF(AND(L838&lt;&gt;"",L838&lt;&gt;0),L838,IF(E838&lt;&gt;"",IF(ISERROR(FIND("Type",F838,1)),I,T),IF(F838="","",IF(sim_data_type=yes,IFERROR(VLOOKUP(F838,F$6:G837,2,FALSE),"Text"),"Text")))))</f>
        <v/>
      </c>
      <c r="H838" s="195" t="str">
        <f t="shared" ca="1" si="113"/>
        <v/>
      </c>
      <c r="I838" s="162" t="str">
        <f t="shared" ca="1" si="116"/>
        <v/>
      </c>
      <c r="J838" s="167"/>
      <c r="K838" s="147"/>
      <c r="L838" s="148"/>
      <c r="M838" s="143"/>
      <c r="N838" s="144"/>
      <c r="O838" s="155" t="str">
        <f t="shared" ca="1" si="114"/>
        <v/>
      </c>
      <c r="P838" s="154" t="str">
        <f t="shared" ca="1" si="115"/>
        <v/>
      </c>
    </row>
    <row r="839" spans="1:16" x14ac:dyDescent="0.25">
      <c r="A839" s="141" t="str">
        <f ca="1">IFERROR(IF(OR(B837=B838,AND(B837=0,A838&lt;&gt;A837)),A838,IF(D838="","",A838+MATCH(Common,INDIRECT(ADDRESS(A838+1,5,4,1,sheet_pset)):INDIRECT(ADDRESS(COUNTIF(Pset_1,"&lt;&gt;"),5,4,1,sheet_pset)),0))),"")</f>
        <v/>
      </c>
      <c r="B839" s="141" t="str">
        <f t="shared" ref="B839:B854" ca="1" si="117">IF(A839&lt;&gt;"",IF(B838=0,COUNTIF(Pset_2,D839)+IF(com_pset=yes,-1,0),IF(AND(K839&lt;&gt;"",K839&lt;&gt;0),B838,B838-1)),"")</f>
        <v/>
      </c>
      <c r="C839" s="152" t="str">
        <f t="shared" ref="C839:C854" ca="1" si="118">IF(D839&lt;&gt;"",HYPERLINK(CONCATENATE(link4x0,IFERROR(VLOOKUP(D839,Pset_2,2,FALSE),""),link_Pset,LOWER(D839),".htm"),"&gt;&gt;"),"")</f>
        <v/>
      </c>
      <c r="D839" s="153" t="str">
        <f t="shared" ref="D839:D854" ca="1" si="119">IF(A839="","",IFERROR(CELL("contents",INDIRECT(ADDRESS(A839,3,4,1,sheet_pset))),""))</f>
        <v/>
      </c>
      <c r="E839" s="149" t="str">
        <f t="shared" ref="E839:E854" ca="1" si="120">IF(B838=0,pset_head,"")</f>
        <v/>
      </c>
      <c r="F839" s="142" t="str">
        <f t="shared" ref="F839:F854" ca="1" si="121">IF(OR(A839=""),"",IF(AND(K839&lt;&gt;"",K839&lt;&gt;0),K839,IF(E839&lt;&gt;"",D839,IFERROR(CELL("contents",INDIRECT(ADDRESS(A839,6,4,1,sheet_pset))),""))))</f>
        <v/>
      </c>
      <c r="G839" s="196" t="str">
        <f ca="1">IF(A839="","",IF(AND(L839&lt;&gt;"",L839&lt;&gt;0),L839,IF(E839&lt;&gt;"",IF(ISERROR(FIND("Type",F839,1)),I,T),IF(F839="","",IF(sim_data_type=yes,IFERROR(VLOOKUP(F839,F$6:G838,2,FALSE),"Text"),"Text")))))</f>
        <v/>
      </c>
      <c r="H839" s="195" t="str">
        <f t="shared" ref="H839:H854" ca="1" si="122">IF(E839&lt;&gt;"",IFERROR(CELL("contents",INDIRECT(ADDRESS(A839,2,1,1,sheet_pset))),"???"),IF(OR(F839=M839,F839=N839,F839=O839),"",IF(AND(M839&lt;&gt;"",M839&lt;&gt;0),M839,IF(AND(N839&lt;&gt;"",N839&lt;&gt;0),N839,IF(AND(O839&lt;&gt;"",O839&lt;&gt;0),IF(O839&lt;&gt;n.a.,O839,""),"")))))</f>
        <v/>
      </c>
      <c r="I839" s="162" t="str">
        <f t="shared" ca="1" si="116"/>
        <v/>
      </c>
      <c r="J839" s="167"/>
      <c r="K839" s="147"/>
      <c r="L839" s="148"/>
      <c r="M839" s="143"/>
      <c r="N839" s="144"/>
      <c r="O839" s="155" t="str">
        <f t="shared" ref="O839:O854" ca="1" si="123">IF(D839="","",IFERROR(VLOOKUP(I839,Param_DRS,4,FALSE),IF(Param_DRS_eo=yes,IFERROR(VLOOKUP(F839,Param_DRS_1,2,FALSE),n.a.),"")))</f>
        <v/>
      </c>
      <c r="P839" s="154" t="str">
        <f t="shared" ref="P839:P854" ca="1" si="124">IF(A839="","",IFERROR(CELL("contents",INDIRECT(ADDRESS(A839,7,4,1,sheet_pset))),""))</f>
        <v/>
      </c>
    </row>
    <row r="840" spans="1:16" x14ac:dyDescent="0.25">
      <c r="A840" s="141" t="str">
        <f ca="1">IFERROR(IF(OR(B838=B839,AND(B838=0,A839&lt;&gt;A838)),A839,IF(D839="","",A839+MATCH(Common,INDIRECT(ADDRESS(A839+1,5,4,1,sheet_pset)):INDIRECT(ADDRESS(COUNTIF(Pset_1,"&lt;&gt;"),5,4,1,sheet_pset)),0))),"")</f>
        <v/>
      </c>
      <c r="B840" s="141" t="str">
        <f t="shared" ca="1" si="117"/>
        <v/>
      </c>
      <c r="C840" s="152" t="str">
        <f t="shared" ca="1" si="118"/>
        <v/>
      </c>
      <c r="D840" s="153" t="str">
        <f t="shared" ca="1" si="119"/>
        <v/>
      </c>
      <c r="E840" s="149" t="str">
        <f t="shared" ca="1" si="120"/>
        <v/>
      </c>
      <c r="F840" s="142" t="str">
        <f t="shared" ca="1" si="121"/>
        <v/>
      </c>
      <c r="G840" s="196" t="str">
        <f ca="1">IF(A840="","",IF(AND(L840&lt;&gt;"",L840&lt;&gt;0),L840,IF(E840&lt;&gt;"",IF(ISERROR(FIND("Type",F840,1)),I,T),IF(F840="","",IF(sim_data_type=yes,IFERROR(VLOOKUP(F840,F$6:G839,2,FALSE),"Text"),"Text")))))</f>
        <v/>
      </c>
      <c r="H840" s="195" t="str">
        <f t="shared" ca="1" si="122"/>
        <v/>
      </c>
      <c r="I840" s="162" t="str">
        <f t="shared" ref="I840:I854" ca="1" si="125">IF(D840&lt;&gt;"",CONCATENATE(D840,F840),"")</f>
        <v/>
      </c>
      <c r="J840" s="167"/>
      <c r="K840" s="147"/>
      <c r="L840" s="148"/>
      <c r="M840" s="143"/>
      <c r="N840" s="144"/>
      <c r="O840" s="155" t="str">
        <f t="shared" ca="1" si="123"/>
        <v/>
      </c>
      <c r="P840" s="154" t="str">
        <f t="shared" ca="1" si="124"/>
        <v/>
      </c>
    </row>
    <row r="841" spans="1:16" x14ac:dyDescent="0.25">
      <c r="A841" s="141" t="str">
        <f ca="1">IFERROR(IF(OR(B839=B840,AND(B839=0,A840&lt;&gt;A839)),A840,IF(D840="","",A840+MATCH(Common,INDIRECT(ADDRESS(A840+1,5,4,1,sheet_pset)):INDIRECT(ADDRESS(COUNTIF(Pset_1,"&lt;&gt;"),5,4,1,sheet_pset)),0))),"")</f>
        <v/>
      </c>
      <c r="B841" s="141" t="str">
        <f t="shared" ca="1" si="117"/>
        <v/>
      </c>
      <c r="C841" s="152" t="str">
        <f t="shared" ca="1" si="118"/>
        <v/>
      </c>
      <c r="D841" s="153" t="str">
        <f t="shared" ca="1" si="119"/>
        <v/>
      </c>
      <c r="E841" s="149" t="str">
        <f t="shared" ca="1" si="120"/>
        <v/>
      </c>
      <c r="F841" s="142" t="str">
        <f t="shared" ca="1" si="121"/>
        <v/>
      </c>
      <c r="G841" s="196" t="str">
        <f ca="1">IF(A841="","",IF(AND(L841&lt;&gt;"",L841&lt;&gt;0),L841,IF(E841&lt;&gt;"",IF(ISERROR(FIND("Type",F841,1)),I,T),IF(F841="","",IF(sim_data_type=yes,IFERROR(VLOOKUP(F841,F$6:G840,2,FALSE),"Text"),"Text")))))</f>
        <v/>
      </c>
      <c r="H841" s="195" t="str">
        <f t="shared" ca="1" si="122"/>
        <v/>
      </c>
      <c r="I841" s="162" t="str">
        <f t="shared" ca="1" si="125"/>
        <v/>
      </c>
      <c r="J841" s="167"/>
      <c r="K841" s="147"/>
      <c r="L841" s="148"/>
      <c r="M841" s="143"/>
      <c r="N841" s="144"/>
      <c r="O841" s="155" t="str">
        <f t="shared" ca="1" si="123"/>
        <v/>
      </c>
      <c r="P841" s="154" t="str">
        <f t="shared" ca="1" si="124"/>
        <v/>
      </c>
    </row>
    <row r="842" spans="1:16" x14ac:dyDescent="0.25">
      <c r="A842" s="141" t="str">
        <f ca="1">IFERROR(IF(OR(B840=B841,AND(B840=0,A841&lt;&gt;A840)),A841,IF(D841="","",A841+MATCH(Common,INDIRECT(ADDRESS(A841+1,5,4,1,sheet_pset)):INDIRECT(ADDRESS(COUNTIF(Pset_1,"&lt;&gt;"),5,4,1,sheet_pset)),0))),"")</f>
        <v/>
      </c>
      <c r="B842" s="141" t="str">
        <f t="shared" ca="1" si="117"/>
        <v/>
      </c>
      <c r="C842" s="152" t="str">
        <f t="shared" ca="1" si="118"/>
        <v/>
      </c>
      <c r="D842" s="153" t="str">
        <f t="shared" ca="1" si="119"/>
        <v/>
      </c>
      <c r="E842" s="149" t="str">
        <f t="shared" ca="1" si="120"/>
        <v/>
      </c>
      <c r="F842" s="142" t="str">
        <f t="shared" ca="1" si="121"/>
        <v/>
      </c>
      <c r="G842" s="196" t="str">
        <f ca="1">IF(A842="","",IF(AND(L842&lt;&gt;"",L842&lt;&gt;0),L842,IF(E842&lt;&gt;"",IF(ISERROR(FIND("Type",F842,1)),I,T),IF(F842="","",IF(sim_data_type=yes,IFERROR(VLOOKUP(F842,F$6:G841,2,FALSE),"Text"),"Text")))))</f>
        <v/>
      </c>
      <c r="H842" s="195" t="str">
        <f t="shared" ca="1" si="122"/>
        <v/>
      </c>
      <c r="I842" s="162" t="str">
        <f t="shared" ca="1" si="125"/>
        <v/>
      </c>
      <c r="J842" s="167"/>
      <c r="K842" s="147"/>
      <c r="L842" s="148"/>
      <c r="M842" s="143"/>
      <c r="N842" s="144"/>
      <c r="O842" s="155" t="str">
        <f t="shared" ca="1" si="123"/>
        <v/>
      </c>
      <c r="P842" s="154" t="str">
        <f t="shared" ca="1" si="124"/>
        <v/>
      </c>
    </row>
    <row r="843" spans="1:16" x14ac:dyDescent="0.25">
      <c r="A843" s="141" t="str">
        <f ca="1">IFERROR(IF(OR(B841=B842,AND(B841=0,A842&lt;&gt;A841)),A842,IF(D842="","",A842+MATCH(Common,INDIRECT(ADDRESS(A842+1,5,4,1,sheet_pset)):INDIRECT(ADDRESS(COUNTIF(Pset_1,"&lt;&gt;"),5,4,1,sheet_pset)),0))),"")</f>
        <v/>
      </c>
      <c r="B843" s="141" t="str">
        <f t="shared" ca="1" si="117"/>
        <v/>
      </c>
      <c r="C843" s="152" t="str">
        <f t="shared" ca="1" si="118"/>
        <v/>
      </c>
      <c r="D843" s="153" t="str">
        <f t="shared" ca="1" si="119"/>
        <v/>
      </c>
      <c r="E843" s="149" t="str">
        <f t="shared" ca="1" si="120"/>
        <v/>
      </c>
      <c r="F843" s="142" t="str">
        <f t="shared" ca="1" si="121"/>
        <v/>
      </c>
      <c r="G843" s="196" t="str">
        <f ca="1">IF(A843="","",IF(AND(L843&lt;&gt;"",L843&lt;&gt;0),L843,IF(E843&lt;&gt;"",IF(ISERROR(FIND("Type",F843,1)),I,T),IF(F843="","",IF(sim_data_type=yes,IFERROR(VLOOKUP(F843,F$6:G842,2,FALSE),"Text"),"Text")))))</f>
        <v/>
      </c>
      <c r="H843" s="195" t="str">
        <f t="shared" ca="1" si="122"/>
        <v/>
      </c>
      <c r="I843" s="162" t="str">
        <f t="shared" ca="1" si="125"/>
        <v/>
      </c>
      <c r="J843" s="167"/>
      <c r="K843" s="147"/>
      <c r="L843" s="148"/>
      <c r="M843" s="143"/>
      <c r="N843" s="144"/>
      <c r="O843" s="155" t="str">
        <f t="shared" ca="1" si="123"/>
        <v/>
      </c>
      <c r="P843" s="154" t="str">
        <f t="shared" ca="1" si="124"/>
        <v/>
      </c>
    </row>
    <row r="844" spans="1:16" x14ac:dyDescent="0.25">
      <c r="A844" s="141" t="str">
        <f ca="1">IFERROR(IF(OR(B842=B843,AND(B842=0,A843&lt;&gt;A842)),A843,IF(D843="","",A843+MATCH(Common,INDIRECT(ADDRESS(A843+1,5,4,1,sheet_pset)):INDIRECT(ADDRESS(COUNTIF(Pset_1,"&lt;&gt;"),5,4,1,sheet_pset)),0))),"")</f>
        <v/>
      </c>
      <c r="B844" s="141" t="str">
        <f t="shared" ca="1" si="117"/>
        <v/>
      </c>
      <c r="C844" s="152" t="str">
        <f t="shared" ca="1" si="118"/>
        <v/>
      </c>
      <c r="D844" s="153" t="str">
        <f t="shared" ca="1" si="119"/>
        <v/>
      </c>
      <c r="E844" s="149" t="str">
        <f t="shared" ca="1" si="120"/>
        <v/>
      </c>
      <c r="F844" s="142" t="str">
        <f t="shared" ca="1" si="121"/>
        <v/>
      </c>
      <c r="G844" s="196" t="str">
        <f ca="1">IF(A844="","",IF(AND(L844&lt;&gt;"",L844&lt;&gt;0),L844,IF(E844&lt;&gt;"",IF(ISERROR(FIND("Type",F844,1)),I,T),IF(F844="","",IF(sim_data_type=yes,IFERROR(VLOOKUP(F844,F$6:G843,2,FALSE),"Text"),"Text")))))</f>
        <v/>
      </c>
      <c r="H844" s="195" t="str">
        <f t="shared" ca="1" si="122"/>
        <v/>
      </c>
      <c r="I844" s="162" t="str">
        <f t="shared" ca="1" si="125"/>
        <v/>
      </c>
      <c r="J844" s="167"/>
      <c r="K844" s="147"/>
      <c r="L844" s="148"/>
      <c r="M844" s="143"/>
      <c r="N844" s="144"/>
      <c r="O844" s="155" t="str">
        <f t="shared" ca="1" si="123"/>
        <v/>
      </c>
      <c r="P844" s="154" t="str">
        <f t="shared" ca="1" si="124"/>
        <v/>
      </c>
    </row>
    <row r="845" spans="1:16" x14ac:dyDescent="0.25">
      <c r="A845" s="141" t="str">
        <f ca="1">IFERROR(IF(OR(B843=B844,AND(B843=0,A844&lt;&gt;A843)),A844,IF(D844="","",A844+MATCH(Common,INDIRECT(ADDRESS(A844+1,5,4,1,sheet_pset)):INDIRECT(ADDRESS(COUNTIF(Pset_1,"&lt;&gt;"),5,4,1,sheet_pset)),0))),"")</f>
        <v/>
      </c>
      <c r="B845" s="141" t="str">
        <f t="shared" ca="1" si="117"/>
        <v/>
      </c>
      <c r="C845" s="152" t="str">
        <f t="shared" ca="1" si="118"/>
        <v/>
      </c>
      <c r="D845" s="153" t="str">
        <f t="shared" ca="1" si="119"/>
        <v/>
      </c>
      <c r="E845" s="149" t="str">
        <f t="shared" ca="1" si="120"/>
        <v/>
      </c>
      <c r="F845" s="142" t="str">
        <f t="shared" ca="1" si="121"/>
        <v/>
      </c>
      <c r="G845" s="196" t="str">
        <f ca="1">IF(A845="","",IF(AND(L845&lt;&gt;"",L845&lt;&gt;0),L845,IF(E845&lt;&gt;"",IF(ISERROR(FIND("Type",F845,1)),I,T),IF(F845="","",IF(sim_data_type=yes,IFERROR(VLOOKUP(F845,F$6:G844,2,FALSE),"Text"),"Text")))))</f>
        <v/>
      </c>
      <c r="H845" s="195" t="str">
        <f t="shared" ca="1" si="122"/>
        <v/>
      </c>
      <c r="I845" s="162" t="str">
        <f t="shared" ca="1" si="125"/>
        <v/>
      </c>
      <c r="J845" s="167"/>
      <c r="K845" s="147"/>
      <c r="L845" s="148"/>
      <c r="M845" s="143"/>
      <c r="N845" s="144"/>
      <c r="O845" s="155" t="str">
        <f t="shared" ca="1" si="123"/>
        <v/>
      </c>
      <c r="P845" s="154" t="str">
        <f t="shared" ca="1" si="124"/>
        <v/>
      </c>
    </row>
    <row r="846" spans="1:16" x14ac:dyDescent="0.25">
      <c r="A846" s="141" t="str">
        <f ca="1">IFERROR(IF(OR(B844=B845,AND(B844=0,A845&lt;&gt;A844)),A845,IF(D845="","",A845+MATCH(Common,INDIRECT(ADDRESS(A845+1,5,4,1,sheet_pset)):INDIRECT(ADDRESS(COUNTIF(Pset_1,"&lt;&gt;"),5,4,1,sheet_pset)),0))),"")</f>
        <v/>
      </c>
      <c r="B846" s="141" t="str">
        <f t="shared" ca="1" si="117"/>
        <v/>
      </c>
      <c r="C846" s="152" t="str">
        <f t="shared" ca="1" si="118"/>
        <v/>
      </c>
      <c r="D846" s="153" t="str">
        <f t="shared" ca="1" si="119"/>
        <v/>
      </c>
      <c r="E846" s="149" t="str">
        <f t="shared" ca="1" si="120"/>
        <v/>
      </c>
      <c r="F846" s="142" t="str">
        <f t="shared" ca="1" si="121"/>
        <v/>
      </c>
      <c r="G846" s="196" t="str">
        <f ca="1">IF(A846="","",IF(AND(L846&lt;&gt;"",L846&lt;&gt;0),L846,IF(E846&lt;&gt;"",IF(ISERROR(FIND("Type",F846,1)),I,T),IF(F846="","",IF(sim_data_type=yes,IFERROR(VLOOKUP(F846,F$6:G845,2,FALSE),"Text"),"Text")))))</f>
        <v/>
      </c>
      <c r="H846" s="195" t="str">
        <f t="shared" ca="1" si="122"/>
        <v/>
      </c>
      <c r="I846" s="162" t="str">
        <f t="shared" ca="1" si="125"/>
        <v/>
      </c>
      <c r="J846" s="167"/>
      <c r="K846" s="147"/>
      <c r="L846" s="148"/>
      <c r="M846" s="143"/>
      <c r="N846" s="144"/>
      <c r="O846" s="155" t="str">
        <f t="shared" ca="1" si="123"/>
        <v/>
      </c>
      <c r="P846" s="154" t="str">
        <f t="shared" ca="1" si="124"/>
        <v/>
      </c>
    </row>
    <row r="847" spans="1:16" x14ac:dyDescent="0.25">
      <c r="A847" s="141" t="str">
        <f ca="1">IFERROR(IF(OR(B845=B846,AND(B845=0,A846&lt;&gt;A845)),A846,IF(D846="","",A846+MATCH(Common,INDIRECT(ADDRESS(A846+1,5,4,1,sheet_pset)):INDIRECT(ADDRESS(COUNTIF(Pset_1,"&lt;&gt;"),5,4,1,sheet_pset)),0))),"")</f>
        <v/>
      </c>
      <c r="B847" s="141" t="str">
        <f t="shared" ca="1" si="117"/>
        <v/>
      </c>
      <c r="C847" s="152" t="str">
        <f t="shared" ca="1" si="118"/>
        <v/>
      </c>
      <c r="D847" s="153" t="str">
        <f t="shared" ca="1" si="119"/>
        <v/>
      </c>
      <c r="E847" s="149" t="str">
        <f t="shared" ca="1" si="120"/>
        <v/>
      </c>
      <c r="F847" s="142" t="str">
        <f t="shared" ca="1" si="121"/>
        <v/>
      </c>
      <c r="G847" s="196" t="str">
        <f ca="1">IF(A847="","",IF(AND(L847&lt;&gt;"",L847&lt;&gt;0),L847,IF(E847&lt;&gt;"",IF(ISERROR(FIND("Type",F847,1)),I,T),IF(F847="","",IF(sim_data_type=yes,IFERROR(VLOOKUP(F847,F$6:G846,2,FALSE),"Text"),"Text")))))</f>
        <v/>
      </c>
      <c r="H847" s="195" t="str">
        <f t="shared" ca="1" si="122"/>
        <v/>
      </c>
      <c r="I847" s="162" t="str">
        <f t="shared" ca="1" si="125"/>
        <v/>
      </c>
      <c r="J847" s="167"/>
      <c r="K847" s="147"/>
      <c r="L847" s="148"/>
      <c r="M847" s="143"/>
      <c r="N847" s="144"/>
      <c r="O847" s="155" t="str">
        <f t="shared" ca="1" si="123"/>
        <v/>
      </c>
      <c r="P847" s="154" t="str">
        <f t="shared" ca="1" si="124"/>
        <v/>
      </c>
    </row>
    <row r="848" spans="1:16" x14ac:dyDescent="0.25">
      <c r="A848" s="141" t="str">
        <f ca="1">IFERROR(IF(OR(B846=B847,AND(B846=0,A847&lt;&gt;A846)),A847,IF(D847="","",A847+MATCH(Common,INDIRECT(ADDRESS(A847+1,5,4,1,sheet_pset)):INDIRECT(ADDRESS(COUNTIF(Pset_1,"&lt;&gt;"),5,4,1,sheet_pset)),0))),"")</f>
        <v/>
      </c>
      <c r="B848" s="141" t="str">
        <f t="shared" ca="1" si="117"/>
        <v/>
      </c>
      <c r="C848" s="152" t="str">
        <f t="shared" ca="1" si="118"/>
        <v/>
      </c>
      <c r="D848" s="153" t="str">
        <f t="shared" ca="1" si="119"/>
        <v/>
      </c>
      <c r="E848" s="149" t="str">
        <f t="shared" ca="1" si="120"/>
        <v/>
      </c>
      <c r="F848" s="142" t="str">
        <f t="shared" ca="1" si="121"/>
        <v/>
      </c>
      <c r="G848" s="196" t="str">
        <f ca="1">IF(A848="","",IF(AND(L848&lt;&gt;"",L848&lt;&gt;0),L848,IF(E848&lt;&gt;"",IF(ISERROR(FIND("Type",F848,1)),I,T),IF(F848="","",IF(sim_data_type=yes,IFERROR(VLOOKUP(F848,F$6:G847,2,FALSE),"Text"),"Text")))))</f>
        <v/>
      </c>
      <c r="H848" s="195" t="str">
        <f t="shared" ca="1" si="122"/>
        <v/>
      </c>
      <c r="I848" s="162" t="str">
        <f t="shared" ca="1" si="125"/>
        <v/>
      </c>
      <c r="J848" s="167"/>
      <c r="K848" s="147"/>
      <c r="L848" s="148"/>
      <c r="M848" s="143"/>
      <c r="N848" s="144"/>
      <c r="O848" s="155" t="str">
        <f t="shared" ca="1" si="123"/>
        <v/>
      </c>
      <c r="P848" s="154" t="str">
        <f t="shared" ca="1" si="124"/>
        <v/>
      </c>
    </row>
    <row r="849" spans="1:16" x14ac:dyDescent="0.25">
      <c r="A849" s="141" t="str">
        <f ca="1">IFERROR(IF(OR(B847=B848,AND(B847=0,A848&lt;&gt;A847)),A848,IF(D848="","",A848+MATCH(Common,INDIRECT(ADDRESS(A848+1,5,4,1,sheet_pset)):INDIRECT(ADDRESS(COUNTIF(Pset_1,"&lt;&gt;"),5,4,1,sheet_pset)),0))),"")</f>
        <v/>
      </c>
      <c r="B849" s="141" t="str">
        <f t="shared" ca="1" si="117"/>
        <v/>
      </c>
      <c r="C849" s="152" t="str">
        <f t="shared" ca="1" si="118"/>
        <v/>
      </c>
      <c r="D849" s="153" t="str">
        <f t="shared" ca="1" si="119"/>
        <v/>
      </c>
      <c r="E849" s="149" t="str">
        <f t="shared" ca="1" si="120"/>
        <v/>
      </c>
      <c r="F849" s="142" t="str">
        <f t="shared" ca="1" si="121"/>
        <v/>
      </c>
      <c r="G849" s="196" t="str">
        <f ca="1">IF(A849="","",IF(AND(L849&lt;&gt;"",L849&lt;&gt;0),L849,IF(E849&lt;&gt;"",IF(ISERROR(FIND("Type",F849,1)),I,T),IF(F849="","",IF(sim_data_type=yes,IFERROR(VLOOKUP(F849,F$6:G848,2,FALSE),"Text"),"Text")))))</f>
        <v/>
      </c>
      <c r="H849" s="195" t="str">
        <f t="shared" ca="1" si="122"/>
        <v/>
      </c>
      <c r="I849" s="162" t="str">
        <f t="shared" ca="1" si="125"/>
        <v/>
      </c>
      <c r="J849" s="167"/>
      <c r="K849" s="147"/>
      <c r="L849" s="148"/>
      <c r="M849" s="143"/>
      <c r="N849" s="144"/>
      <c r="O849" s="155" t="str">
        <f t="shared" ca="1" si="123"/>
        <v/>
      </c>
      <c r="P849" s="154" t="str">
        <f t="shared" ca="1" si="124"/>
        <v/>
      </c>
    </row>
    <row r="850" spans="1:16" x14ac:dyDescent="0.25">
      <c r="A850" s="141" t="str">
        <f ca="1">IFERROR(IF(OR(B848=B849,AND(B848=0,A849&lt;&gt;A848)),A849,IF(D849="","",A849+MATCH(Common,INDIRECT(ADDRESS(A849+1,5,4,1,sheet_pset)):INDIRECT(ADDRESS(COUNTIF(Pset_1,"&lt;&gt;"),5,4,1,sheet_pset)),0))),"")</f>
        <v/>
      </c>
      <c r="B850" s="141" t="str">
        <f t="shared" ca="1" si="117"/>
        <v/>
      </c>
      <c r="C850" s="152" t="str">
        <f t="shared" ca="1" si="118"/>
        <v/>
      </c>
      <c r="D850" s="153" t="str">
        <f t="shared" ca="1" si="119"/>
        <v/>
      </c>
      <c r="E850" s="149" t="str">
        <f t="shared" ca="1" si="120"/>
        <v/>
      </c>
      <c r="F850" s="142" t="str">
        <f t="shared" ca="1" si="121"/>
        <v/>
      </c>
      <c r="G850" s="196" t="str">
        <f ca="1">IF(A850="","",IF(AND(L850&lt;&gt;"",L850&lt;&gt;0),L850,IF(E850&lt;&gt;"",IF(ISERROR(FIND("Type",F850,1)),I,T),IF(F850="","",IF(sim_data_type=yes,IFERROR(VLOOKUP(F850,F$6:G849,2,FALSE),"Text"),"Text")))))</f>
        <v/>
      </c>
      <c r="H850" s="195" t="str">
        <f t="shared" ca="1" si="122"/>
        <v/>
      </c>
      <c r="I850" s="162" t="str">
        <f t="shared" ca="1" si="125"/>
        <v/>
      </c>
      <c r="J850" s="167"/>
      <c r="K850" s="147"/>
      <c r="L850" s="148"/>
      <c r="M850" s="143"/>
      <c r="N850" s="144"/>
      <c r="O850" s="155" t="str">
        <f t="shared" ca="1" si="123"/>
        <v/>
      </c>
      <c r="P850" s="154" t="str">
        <f t="shared" ca="1" si="124"/>
        <v/>
      </c>
    </row>
    <row r="851" spans="1:16" x14ac:dyDescent="0.25">
      <c r="A851" s="141" t="str">
        <f ca="1">IFERROR(IF(OR(B849=B850,AND(B849=0,A850&lt;&gt;A849)),A850,IF(D850="","",A850+MATCH(Common,INDIRECT(ADDRESS(A850+1,5,4,1,sheet_pset)):INDIRECT(ADDRESS(COUNTIF(Pset_1,"&lt;&gt;"),5,4,1,sheet_pset)),0))),"")</f>
        <v/>
      </c>
      <c r="B851" s="141" t="str">
        <f t="shared" ca="1" si="117"/>
        <v/>
      </c>
      <c r="C851" s="152" t="str">
        <f t="shared" ca="1" si="118"/>
        <v/>
      </c>
      <c r="D851" s="153" t="str">
        <f t="shared" ca="1" si="119"/>
        <v/>
      </c>
      <c r="E851" s="149" t="str">
        <f t="shared" ca="1" si="120"/>
        <v/>
      </c>
      <c r="F851" s="142" t="str">
        <f t="shared" ca="1" si="121"/>
        <v/>
      </c>
      <c r="G851" s="196" t="str">
        <f ca="1">IF(A851="","",IF(AND(L851&lt;&gt;"",L851&lt;&gt;0),L851,IF(E851&lt;&gt;"",IF(ISERROR(FIND("Type",F851,1)),I,T),IF(F851="","",IF(sim_data_type=yes,IFERROR(VLOOKUP(F851,F$6:G850,2,FALSE),"Text"),"Text")))))</f>
        <v/>
      </c>
      <c r="H851" s="195" t="str">
        <f t="shared" ca="1" si="122"/>
        <v/>
      </c>
      <c r="I851" s="162" t="str">
        <f t="shared" ca="1" si="125"/>
        <v/>
      </c>
      <c r="J851" s="167"/>
      <c r="K851" s="147"/>
      <c r="L851" s="148"/>
      <c r="M851" s="143"/>
      <c r="N851" s="144"/>
      <c r="O851" s="155" t="str">
        <f t="shared" ca="1" si="123"/>
        <v/>
      </c>
      <c r="P851" s="154" t="str">
        <f t="shared" ca="1" si="124"/>
        <v/>
      </c>
    </row>
    <row r="852" spans="1:16" x14ac:dyDescent="0.25">
      <c r="A852" s="141" t="str">
        <f ca="1">IFERROR(IF(OR(B850=B851,AND(B850=0,A851&lt;&gt;A850)),A851,IF(D851="","",A851+MATCH(Common,INDIRECT(ADDRESS(A851+1,5,4,1,sheet_pset)):INDIRECT(ADDRESS(COUNTIF(Pset_1,"&lt;&gt;"),5,4,1,sheet_pset)),0))),"")</f>
        <v/>
      </c>
      <c r="B852" s="141" t="str">
        <f t="shared" ca="1" si="117"/>
        <v/>
      </c>
      <c r="C852" s="152" t="str">
        <f t="shared" ca="1" si="118"/>
        <v/>
      </c>
      <c r="D852" s="153" t="str">
        <f t="shared" ca="1" si="119"/>
        <v/>
      </c>
      <c r="E852" s="149" t="str">
        <f t="shared" ca="1" si="120"/>
        <v/>
      </c>
      <c r="F852" s="142" t="str">
        <f t="shared" ca="1" si="121"/>
        <v/>
      </c>
      <c r="G852" s="196" t="str">
        <f ca="1">IF(A852="","",IF(AND(L852&lt;&gt;"",L852&lt;&gt;0),L852,IF(E852&lt;&gt;"",IF(ISERROR(FIND("Type",F852,1)),I,T),IF(F852="","",IF(sim_data_type=yes,IFERROR(VLOOKUP(F852,F$6:G851,2,FALSE),"Text"),"Text")))))</f>
        <v/>
      </c>
      <c r="H852" s="195" t="str">
        <f t="shared" ca="1" si="122"/>
        <v/>
      </c>
      <c r="I852" s="162" t="str">
        <f t="shared" ca="1" si="125"/>
        <v/>
      </c>
      <c r="J852" s="167"/>
      <c r="K852" s="147"/>
      <c r="L852" s="148"/>
      <c r="M852" s="143"/>
      <c r="N852" s="144"/>
      <c r="O852" s="155" t="str">
        <f t="shared" ca="1" si="123"/>
        <v/>
      </c>
      <c r="P852" s="154" t="str">
        <f t="shared" ca="1" si="124"/>
        <v/>
      </c>
    </row>
    <row r="853" spans="1:16" x14ac:dyDescent="0.25">
      <c r="A853" s="141" t="str">
        <f ca="1">IFERROR(IF(OR(B851=B852,AND(B851=0,A852&lt;&gt;A851)),A852,IF(D852="","",A852+MATCH(Common,INDIRECT(ADDRESS(A852+1,5,4,1,sheet_pset)):INDIRECT(ADDRESS(COUNTIF(Pset_1,"&lt;&gt;"),5,4,1,sheet_pset)),0))),"")</f>
        <v/>
      </c>
      <c r="B853" s="141" t="str">
        <f t="shared" ca="1" si="117"/>
        <v/>
      </c>
      <c r="C853" s="152" t="str">
        <f t="shared" ca="1" si="118"/>
        <v/>
      </c>
      <c r="D853" s="153" t="str">
        <f t="shared" ca="1" si="119"/>
        <v/>
      </c>
      <c r="E853" s="149" t="str">
        <f t="shared" ca="1" si="120"/>
        <v/>
      </c>
      <c r="F853" s="142" t="str">
        <f t="shared" ca="1" si="121"/>
        <v/>
      </c>
      <c r="G853" s="196" t="str">
        <f ca="1">IF(A853="","",IF(AND(L853&lt;&gt;"",L853&lt;&gt;0),L853,IF(E853&lt;&gt;"",IF(ISERROR(FIND("Type",F853,1)),I,T),IF(F853="","",IF(sim_data_type=yes,IFERROR(VLOOKUP(F853,F$6:G852,2,FALSE),"Text"),"Text")))))</f>
        <v/>
      </c>
      <c r="H853" s="195" t="str">
        <f t="shared" ca="1" si="122"/>
        <v/>
      </c>
      <c r="I853" s="162" t="str">
        <f t="shared" ca="1" si="125"/>
        <v/>
      </c>
      <c r="J853" s="167"/>
      <c r="K853" s="147"/>
      <c r="L853" s="148"/>
      <c r="M853" s="143"/>
      <c r="N853" s="144"/>
      <c r="O853" s="155" t="str">
        <f t="shared" ca="1" si="123"/>
        <v/>
      </c>
      <c r="P853" s="154" t="str">
        <f t="shared" ca="1" si="124"/>
        <v/>
      </c>
    </row>
    <row r="854" spans="1:16" x14ac:dyDescent="0.25">
      <c r="A854" s="141" t="str">
        <f ca="1">IFERROR(IF(OR(B852=B853,AND(B852=0,A853&lt;&gt;A852)),A853,IF(D853="","",A853+MATCH(Common,INDIRECT(ADDRESS(A853+1,5,4,1,sheet_pset)):INDIRECT(ADDRESS(COUNTIF(Pset_1,"&lt;&gt;"),5,4,1,sheet_pset)),0))),"")</f>
        <v/>
      </c>
      <c r="B854" s="141" t="str">
        <f t="shared" ca="1" si="117"/>
        <v/>
      </c>
      <c r="C854" s="152" t="str">
        <f t="shared" ca="1" si="118"/>
        <v/>
      </c>
      <c r="D854" s="153" t="str">
        <f t="shared" ca="1" si="119"/>
        <v/>
      </c>
      <c r="E854" s="149" t="str">
        <f t="shared" ca="1" si="120"/>
        <v/>
      </c>
      <c r="F854" s="142" t="str">
        <f t="shared" ca="1" si="121"/>
        <v/>
      </c>
      <c r="G854" s="196" t="str">
        <f ca="1">IF(A854="","",IF(AND(L854&lt;&gt;"",L854&lt;&gt;0),L854,IF(E854&lt;&gt;"",IF(ISERROR(FIND("Type",F854,1)),I,T),IF(F854="","",IF(sim_data_type=yes,IFERROR(VLOOKUP(F854,F$6:G853,2,FALSE),"Text"),"Text")))))</f>
        <v/>
      </c>
      <c r="H854" s="195" t="str">
        <f t="shared" ca="1" si="122"/>
        <v/>
      </c>
      <c r="I854" s="162" t="str">
        <f t="shared" ca="1" si="125"/>
        <v/>
      </c>
      <c r="J854" s="167"/>
      <c r="K854" s="147"/>
      <c r="L854" s="148"/>
      <c r="M854" s="143"/>
      <c r="N854" s="144"/>
      <c r="O854" s="155" t="str">
        <f t="shared" ca="1" si="123"/>
        <v/>
      </c>
      <c r="P854" s="154" t="str">
        <f t="shared" ca="1" si="124"/>
        <v/>
      </c>
    </row>
  </sheetData>
  <conditionalFormatting sqref="O8:P854 A7:L854">
    <cfRule type="expression" dxfId="210" priority="26" stopIfTrue="1">
      <formula>IF($D7&lt;&gt;$D6,TRUE,FALSE)</formula>
    </cfRule>
  </conditionalFormatting>
  <conditionalFormatting sqref="O8:P854 D7:L854">
    <cfRule type="expression" dxfId="209" priority="27">
      <formula>IF($D6&lt;&gt;"",TRUE,FALSE)</formula>
    </cfRule>
  </conditionalFormatting>
  <conditionalFormatting sqref="M8:M854">
    <cfRule type="expression" dxfId="208" priority="22" stopIfTrue="1">
      <formula>IF($D8&lt;&gt;$D7,TRUE,FALSE)</formula>
    </cfRule>
  </conditionalFormatting>
  <conditionalFormatting sqref="M8:M854">
    <cfRule type="expression" dxfId="207" priority="23">
      <formula>IF($D7&lt;&gt;"",TRUE,FALSE)</formula>
    </cfRule>
  </conditionalFormatting>
  <conditionalFormatting sqref="P7">
    <cfRule type="expression" dxfId="206" priority="20" stopIfTrue="1">
      <formula>IF($D7&lt;&gt;$D6,TRUE,FALSE)</formula>
    </cfRule>
  </conditionalFormatting>
  <conditionalFormatting sqref="P7">
    <cfRule type="expression" dxfId="205" priority="21">
      <formula>IF($D6&lt;&gt;"",TRUE,FALSE)</formula>
    </cfRule>
  </conditionalFormatting>
  <conditionalFormatting sqref="M7:M854">
    <cfRule type="expression" dxfId="204" priority="16" stopIfTrue="1">
      <formula>IF($D7&lt;&gt;$D6,TRUE,FALSE)</formula>
    </cfRule>
  </conditionalFormatting>
  <conditionalFormatting sqref="M7:M854">
    <cfRule type="expression" dxfId="203" priority="17">
      <formula>IF($D6&lt;&gt;"",TRUE,FALSE)</formula>
    </cfRule>
  </conditionalFormatting>
  <conditionalFormatting sqref="N8:N854">
    <cfRule type="expression" dxfId="202" priority="14" stopIfTrue="1">
      <formula>IF($D8&lt;&gt;$D7,TRUE,FALSE)</formula>
    </cfRule>
  </conditionalFormatting>
  <conditionalFormatting sqref="N8:N854">
    <cfRule type="expression" dxfId="201" priority="15">
      <formula>IF($D7&lt;&gt;"",TRUE,FALSE)</formula>
    </cfRule>
  </conditionalFormatting>
  <conditionalFormatting sqref="N7:N854">
    <cfRule type="expression" dxfId="200" priority="12" stopIfTrue="1">
      <formula>IF($D7&lt;&gt;$D6,TRUE,FALSE)</formula>
    </cfRule>
  </conditionalFormatting>
  <conditionalFormatting sqref="N7:N854">
    <cfRule type="expression" dxfId="199" priority="13">
      <formula>IF($D6&lt;&gt;"",TRUE,FALSE)</formula>
    </cfRule>
  </conditionalFormatting>
  <conditionalFormatting sqref="O7:O854">
    <cfRule type="expression" dxfId="198" priority="10">
      <formula>ISERROR(VLOOKUP($I7,Param_DRS,4,FALSE))</formula>
    </cfRule>
    <cfRule type="expression" dxfId="197" priority="11">
      <formula>IF(AND(Param_DRS_eo=yes,O7=0),TRUE,FALSE)</formula>
    </cfRule>
  </conditionalFormatting>
  <conditionalFormatting sqref="H7:H854">
    <cfRule type="expression" dxfId="196" priority="8">
      <formula>IF(M7&lt;&gt;"",TRUE,FALSE)</formula>
    </cfRule>
    <cfRule type="expression" dxfId="195" priority="9">
      <formula>IF(AND(N7="",O7&lt;&gt;""),TRUE,FALSE)</formula>
    </cfRule>
  </conditionalFormatting>
  <conditionalFormatting sqref="F7:G854">
    <cfRule type="expression" dxfId="194" priority="5">
      <formula>IF(AND(K7&lt;&gt;"",K7&lt;&gt;0),TRUE,FALSE)</formula>
    </cfRule>
  </conditionalFormatting>
  <conditionalFormatting sqref="K7:K854">
    <cfRule type="expression" dxfId="193" priority="4">
      <formula>IF($E7&lt;&gt;"",TRUE,FALSE)</formula>
    </cfRule>
  </conditionalFormatting>
  <conditionalFormatting sqref="E7:F854">
    <cfRule type="expression" dxfId="192" priority="3">
      <formula>IF($E7&lt;&gt;"",TRUE,FALSE)</formula>
    </cfRule>
  </conditionalFormatting>
  <conditionalFormatting sqref="F7:F854">
    <cfRule type="expression" dxfId="191" priority="2">
      <formula>IF(AND(K7&lt;&gt;"",K7&lt;&gt;0),TRUE,FALSE)</formula>
    </cfRule>
  </conditionalFormatting>
  <conditionalFormatting sqref="F7:H854">
    <cfRule type="expression" dxfId="190" priority="1">
      <formula>IF($E7&lt;&gt;"",TRUE,FALSE)</formula>
    </cfRule>
  </conditionalFormatting>
  <dataValidations count="6">
    <dataValidation type="list" allowBlank="1" showInputMessage="1" showErrorMessage="1" sqref="O5 C5 G5" xr:uid="{00000000-0002-0000-0200-000000000000}">
      <formula1>"yes,no"</formula1>
    </dataValidation>
    <dataValidation type="list" allowBlank="1" showInputMessage="1" showErrorMessage="1" sqref="L7:L854" xr:uid="{00000000-0002-0000-0200-000001000000}">
      <formula1>supp_data_types</formula1>
    </dataValidation>
    <dataValidation type="list" allowBlank="1" showInputMessage="1" showErrorMessage="1" sqref="M7:M854" xr:uid="{00000000-0002-0000-0200-000002000000}">
      <formula1>OFFSET(INDIRECT($M$5),MATCH("DATATYPE",OFFSET(INDIRECT($M$5),0,1,100,1)),0,1000,1)</formula1>
    </dataValidation>
    <dataValidation type="list" allowBlank="1" showInputMessage="1" showErrorMessage="1" sqref="N7:N854" xr:uid="{00000000-0002-0000-0200-000003000000}">
      <formula1>INDIRECT($N$5)</formula1>
    </dataValidation>
    <dataValidation type="list" allowBlank="1" showInputMessage="1" showErrorMessage="1" promptTitle="only Common Pset" prompt="for now this workbook facilitates mainly the Common Psets" sqref="C4" xr:uid="{00000000-0002-0000-0200-000004000000}">
      <formula1>"yes,no"</formula1>
    </dataValidation>
    <dataValidation type="list" allowBlank="1" showInputMessage="1" sqref="M5" xr:uid="{00000000-0002-0000-0200-000005000000}">
      <formula1>"Shared_Param_DRS,Shared_Param_IFC"</formula1>
    </dataValidation>
  </dataValidations>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15">
    <tabColor rgb="FF00B050"/>
  </sheetPr>
  <dimension ref="A1:O1574"/>
  <sheetViews>
    <sheetView workbookViewId="0">
      <pane xSplit="9" ySplit="10" topLeftCell="J11" activePane="bottomRight" state="frozen"/>
      <selection pane="topRight" activeCell="J1" sqref="J1"/>
      <selection pane="bottomLeft" activeCell="A11" sqref="A11"/>
      <selection pane="bottomRight" activeCell="J11" sqref="J11"/>
    </sheetView>
  </sheetViews>
  <sheetFormatPr defaultRowHeight="15" x14ac:dyDescent="0.25"/>
  <cols>
    <col min="1" max="1" width="3.5703125" style="131" bestFit="1" customWidth="1"/>
    <col min="2" max="2" width="2.7109375" style="131" bestFit="1" customWidth="1"/>
    <col min="3" max="3" width="5.42578125" bestFit="1" customWidth="1"/>
    <col min="4" max="4" width="4.42578125" style="111" bestFit="1" customWidth="1"/>
    <col min="5" max="5" width="2" customWidth="1"/>
    <col min="6" max="6" width="34.28515625" bestFit="1" customWidth="1"/>
    <col min="7" max="7" width="41.7109375" bestFit="1" customWidth="1"/>
    <col min="8" max="9" width="26.28515625" customWidth="1"/>
    <col min="10" max="10" width="2" style="3" customWidth="1"/>
    <col min="11" max="11" width="19.28515625" customWidth="1"/>
    <col min="12" max="12" width="34.28515625" style="131" bestFit="1" customWidth="1"/>
    <col min="13" max="13" width="28.42578125" bestFit="1" customWidth="1"/>
    <col min="14" max="14" width="22.7109375" bestFit="1" customWidth="1"/>
    <col min="15" max="15" width="10.5703125" bestFit="1" customWidth="1"/>
  </cols>
  <sheetData>
    <row r="1" spans="1:15" ht="15" customHeight="1" x14ac:dyDescent="0.25">
      <c r="A1" s="8"/>
      <c r="B1" s="8"/>
      <c r="C1" s="8"/>
      <c r="D1" s="114"/>
      <c r="E1" s="8"/>
      <c r="F1" s="8"/>
      <c r="G1" s="8"/>
      <c r="H1" s="8"/>
      <c r="I1" s="8"/>
      <c r="J1" s="179"/>
      <c r="K1" s="23" t="s">
        <v>3459</v>
      </c>
      <c r="L1" s="23"/>
      <c r="M1" s="23" t="s">
        <v>3460</v>
      </c>
      <c r="N1" s="23" t="s">
        <v>3461</v>
      </c>
    </row>
    <row r="2" spans="1:15" x14ac:dyDescent="0.25">
      <c r="A2" s="9"/>
      <c r="B2" s="9"/>
      <c r="C2" s="9"/>
      <c r="D2" s="115"/>
      <c r="E2" s="9"/>
      <c r="F2" s="9" t="s">
        <v>4555</v>
      </c>
      <c r="G2" s="9" t="s">
        <v>5967</v>
      </c>
      <c r="H2" s="9" t="s">
        <v>4553</v>
      </c>
      <c r="I2" s="9" t="s">
        <v>4559</v>
      </c>
      <c r="J2" s="180"/>
      <c r="K2" s="117" t="s">
        <v>5975</v>
      </c>
      <c r="L2" s="117" t="str">
        <f>I2</f>
        <v xml:space="preserve">Revit Subcategory </v>
      </c>
      <c r="M2" s="117" t="s">
        <v>5974</v>
      </c>
      <c r="N2" s="117" t="s">
        <v>5972</v>
      </c>
    </row>
    <row r="3" spans="1:15" x14ac:dyDescent="0.25">
      <c r="A3" s="9"/>
      <c r="B3" s="9"/>
      <c r="C3" s="9"/>
      <c r="D3" s="27" t="s">
        <v>4569</v>
      </c>
      <c r="E3" s="8"/>
      <c r="F3" s="112" t="s">
        <v>5968</v>
      </c>
      <c r="G3" s="112"/>
      <c r="H3" s="112"/>
      <c r="I3" s="112"/>
      <c r="J3" s="179"/>
      <c r="K3" s="116"/>
      <c r="L3" s="116"/>
      <c r="M3" s="116"/>
      <c r="N3" s="116"/>
    </row>
    <row r="4" spans="1:15" x14ac:dyDescent="0.25">
      <c r="A4" s="9"/>
      <c r="B4" s="9"/>
      <c r="C4" s="9"/>
      <c r="D4" s="26" t="s">
        <v>4567</v>
      </c>
      <c r="E4" s="8"/>
      <c r="F4" s="112" t="s">
        <v>5969</v>
      </c>
      <c r="G4" s="112"/>
      <c r="H4" s="112"/>
      <c r="I4" s="10" t="s">
        <v>5976</v>
      </c>
      <c r="J4" s="179"/>
      <c r="K4" s="116"/>
      <c r="L4" s="116"/>
      <c r="M4" s="10" t="s">
        <v>5977</v>
      </c>
      <c r="N4" s="116"/>
    </row>
    <row r="5" spans="1:15" x14ac:dyDescent="0.25">
      <c r="A5" s="9"/>
      <c r="B5" s="9"/>
      <c r="C5" s="9"/>
      <c r="D5" s="26" t="s">
        <v>4567</v>
      </c>
      <c r="E5" s="8"/>
      <c r="F5" s="112" t="s">
        <v>5971</v>
      </c>
      <c r="G5" s="112"/>
      <c r="H5" s="112"/>
      <c r="I5" s="11" t="s">
        <v>4567</v>
      </c>
      <c r="J5" s="179"/>
      <c r="K5" s="116" t="s">
        <v>5973</v>
      </c>
      <c r="L5" s="139"/>
      <c r="M5" s="116"/>
      <c r="N5" s="116"/>
    </row>
    <row r="6" spans="1:15" ht="15.75" thickBot="1" x14ac:dyDescent="0.3">
      <c r="A6" s="113"/>
      <c r="B6" s="113"/>
      <c r="C6" s="113">
        <f ca="1">COUNTIF(Entity_3,"Common")</f>
        <v>126</v>
      </c>
      <c r="D6" s="114"/>
      <c r="E6" s="8"/>
      <c r="F6" s="8"/>
      <c r="G6" s="8"/>
      <c r="H6" s="112"/>
      <c r="I6" s="8"/>
      <c r="J6" s="179"/>
      <c r="K6" s="138"/>
      <c r="L6" s="138"/>
      <c r="M6" s="138"/>
      <c r="N6" s="138"/>
    </row>
    <row r="7" spans="1:15" ht="15" customHeight="1" x14ac:dyDescent="0.25">
      <c r="A7" s="173"/>
      <c r="B7" s="173"/>
      <c r="C7" s="173"/>
      <c r="D7" s="173"/>
      <c r="E7" s="174"/>
      <c r="F7" s="132" t="str">
        <f>'Import User'!A1</f>
        <v># IFC Class Name to Revit Category/Sub-Category Table</v>
      </c>
      <c r="G7" s="133"/>
      <c r="H7" s="136"/>
      <c r="I7" s="14">
        <f ca="1">INDIRECT(ADDRESS(ROW(H1),COLUMN(H7),1,1,imp_user),TRUE)</f>
        <v>0</v>
      </c>
      <c r="J7" s="181"/>
      <c r="K7" s="181"/>
      <c r="L7" s="181"/>
      <c r="M7" s="183"/>
      <c r="N7" s="184"/>
    </row>
    <row r="8" spans="1:15" ht="15" customHeight="1" x14ac:dyDescent="0.25">
      <c r="A8" s="175"/>
      <c r="B8" s="175"/>
      <c r="C8" s="175"/>
      <c r="D8" s="175"/>
      <c r="E8" s="176"/>
      <c r="F8" s="134" t="str">
        <f>'Import User'!A2</f>
        <v># Maps IFC Class to Revit Category/Sub-Category</v>
      </c>
      <c r="G8" s="135"/>
      <c r="H8" s="137"/>
      <c r="I8" s="17">
        <f ca="1">INDIRECT(ADDRESS(ROW(H2),COLUMN(H8),1,1,imp_user),TRUE)</f>
        <v>0</v>
      </c>
      <c r="J8" s="182"/>
      <c r="K8" s="182"/>
      <c r="L8" s="182"/>
      <c r="M8" s="185"/>
      <c r="N8" s="186"/>
    </row>
    <row r="9" spans="1:15" x14ac:dyDescent="0.25">
      <c r="A9" s="175"/>
      <c r="B9" s="175"/>
      <c r="C9" s="175"/>
      <c r="D9" s="175"/>
      <c r="E9" s="176"/>
      <c r="F9" s="134" t="str">
        <f>'Import User'!A3</f>
        <v># You may edit using File -&gt; Import/Export Settings -&gt; IFC Options... .</v>
      </c>
      <c r="G9" s="135"/>
      <c r="H9" s="137"/>
      <c r="I9" s="17">
        <f ca="1">INDIRECT(ADDRESS(ROW(H3),COLUMN(H9),1,1,imp_user),TRUE)</f>
        <v>0</v>
      </c>
      <c r="J9" s="182"/>
      <c r="K9" s="182"/>
      <c r="L9" s="182"/>
      <c r="M9" s="185"/>
      <c r="N9" s="186"/>
    </row>
    <row r="10" spans="1:15" x14ac:dyDescent="0.25">
      <c r="A10" s="175"/>
      <c r="B10" s="175"/>
      <c r="C10" s="175"/>
      <c r="D10" s="175"/>
      <c r="E10" s="176"/>
      <c r="F10" s="134" t="str">
        <f>'Import User'!A4</f>
        <v># -----------------------------------------------------</v>
      </c>
      <c r="G10" s="135"/>
      <c r="H10" s="137"/>
      <c r="I10" s="17">
        <f ca="1">INDIRECT(ADDRESS(ROW(H4),COLUMN(H10),1,1,imp_user),TRUE)</f>
        <v>0</v>
      </c>
      <c r="J10" s="182"/>
      <c r="K10" s="182"/>
      <c r="L10" s="182"/>
      <c r="M10" s="185"/>
      <c r="N10" s="186"/>
    </row>
    <row r="11" spans="1:15" x14ac:dyDescent="0.25">
      <c r="A11" s="175">
        <f t="shared" ref="A11:A74" ca="1" si="0">IF(B11=0,IF(COUNTIF(Entity_3,Common)&lt;=A10,"",A10+1),A10)</f>
        <v>1</v>
      </c>
      <c r="B11" s="175">
        <f t="shared" ref="B11:B74" ca="1" si="1">IF(B10&gt;0,B10-1,IF(RIGHT(F10,4)="Type",IFERROR(ROWS(INDIRECT(CONCATENATE(F10,"Enum"))),0),0))</f>
        <v>0</v>
      </c>
      <c r="C11" s="175">
        <f ca="1">IF(B11&gt;0,C10,IF(COUNTIF(Entity_3,Common)&lt;=A11,"",C10+MATCH(Common,INDIRECT(ADDRESS(C10+1,8,4,1,sheet_entity)):INDIRECT(ADDRESS(COUNTIF(Entity_1,"&lt;&gt;"),8,4,1,sheet_entity)),0)))</f>
        <v>6</v>
      </c>
      <c r="D11" s="177" t="str">
        <f t="shared" ref="D11:D42" ca="1" si="2">IF(AND(F11&lt;&gt;"",F11&lt;&gt;not,F11&lt;&gt;0),HYPERLINK(CONCATENATE(link4x0,IFERROR(VLOOKUP(F11,Entity,2,FALSE),""),link_Entity,LOWER(F11),".htm"),"&gt;&gt;"),"")</f>
        <v>&gt;&gt;</v>
      </c>
      <c r="E11" s="178"/>
      <c r="F11" s="15" t="str">
        <f t="shared" ref="F11:F42" ca="1" si="3">IF(C11&lt;&gt;"",INDIRECT(ADDRESS(C11,3,1,1,sheet_entity),TRUE),"")</f>
        <v>IfcActuatorType</v>
      </c>
      <c r="G11" s="130" t="str">
        <f ca="1">IF(B11&gt;0,INDEX(INDIRECT(CONCATENATE(F11,"Enum")),B11,1),"")</f>
        <v/>
      </c>
      <c r="H11" s="140" t="str">
        <f t="shared" ref="H11:H74" ca="1" si="4">IF(F11&lt;&gt;"",IF(K11&lt;&gt;"",K11,IF(G11&lt;&gt;"",IF(M11&lt;&gt;"",M11,N11),IF(N11&lt;&gt;"",N11,M11))),"")</f>
        <v>Walls</v>
      </c>
      <c r="I11" s="17" t="str">
        <f t="shared" ref="I11:I74" ca="1" si="5">IF(L11=H11,IF(OR(exp_sub_adopt=no,AND(exp_sub_adopt=yes,G11&lt;&gt;"")),IF(C11&lt;&gt;"",IFERROR(CELL("contents",INDIRECT(ADDRESS(MATCH(CONCATENATE(F11,IF(G11&lt;&gt;"",CONCATENATE("/",G11),"")),export_entity_2,0),2,1,1,exp_fillin))),IFERROR(VLOOKUP(CONCATENATE(F11,IF(G11&lt;&gt;"",CONCATENATE("/",G11),"")),Import_DRS,5,FALSE),"")),""),""),IF(ISERROR(FIND(H11,L11,1)),IF(L11=H11,"",L11),RIGHT(L11,LEN(L11)-LEN(H11))))</f>
        <v>Structure [1]</v>
      </c>
      <c r="J11" s="178"/>
      <c r="K11" s="189" t="s">
        <v>2756</v>
      </c>
      <c r="L11" s="189" t="s">
        <v>6026</v>
      </c>
      <c r="M11" s="187" t="str">
        <f t="shared" ref="M11:M74" ca="1" si="6">IF(C11&lt;&gt;"",IFERROR(CELL("contents",INDIRECT(ADDRESS(MATCH(CONCATENATE(F11,IF(G11&lt;&gt;"",CONCATENATE("/",G11),"")),export_entity_2,0),1,1,1,exp_fillin))),IF(N11="",M10,"")),"")</f>
        <v/>
      </c>
      <c r="N11" s="188" t="str">
        <f t="shared" ref="N11:N74" ca="1" si="7">IF(C11&lt;&gt;"",IFERROR(VLOOKUP(CONCATENATE(F11,IF(G11&lt;&gt;"",CONCATENATE("/",G11),"")),Import_DRS,4,FALSE),IFERROR(VLOOKUP(F11,Import_DRS,4,FALSE),"")),"")</f>
        <v>Mechanical Equipment</v>
      </c>
      <c r="O11" s="131"/>
    </row>
    <row r="12" spans="1:15" x14ac:dyDescent="0.25">
      <c r="A12" s="175">
        <f t="shared" ca="1" si="0"/>
        <v>1</v>
      </c>
      <c r="B12" s="175">
        <f t="shared" ca="1" si="1"/>
        <v>7</v>
      </c>
      <c r="C12" s="175">
        <f ca="1">IF(B12&gt;0,C11,IF(COUNTIF(Entity_3,Common)&lt;=A12,"",C11+MATCH(Common,INDIRECT(ADDRESS(C11+1,8,4,1,sheet_entity)):INDIRECT(ADDRESS(COUNTIF(Entity_1,"&lt;&gt;"),8,4,1,sheet_entity)),0)))</f>
        <v>6</v>
      </c>
      <c r="D12" s="177" t="str">
        <f t="shared" ca="1" si="2"/>
        <v>&gt;&gt;</v>
      </c>
      <c r="E12" s="178"/>
      <c r="F12" s="129" t="str">
        <f t="shared" ca="1" si="3"/>
        <v>IfcActuatorType</v>
      </c>
      <c r="G12" s="130" t="str">
        <f t="shared" ref="G12:G75" ca="1" si="8">IF(B12&gt;0,INDEX(INDIRECT(CONCATENATE(F12,"Enum")),B12,1),"")</f>
        <v>notdefined</v>
      </c>
      <c r="H12" s="140" t="str">
        <f t="shared" ca="1" si="4"/>
        <v>Mechanical Equipment</v>
      </c>
      <c r="I12" s="17" t="str">
        <f t="shared" ca="1" si="5"/>
        <v>Air Handling Units</v>
      </c>
      <c r="J12" s="178"/>
      <c r="K12" s="189"/>
      <c r="L12" s="189" t="s">
        <v>6024</v>
      </c>
      <c r="M12" s="187" t="str">
        <f t="shared" ca="1" si="6"/>
        <v/>
      </c>
      <c r="N12" s="188" t="str">
        <f t="shared" ca="1" si="7"/>
        <v>Mechanical Equipment</v>
      </c>
    </row>
    <row r="13" spans="1:15" x14ac:dyDescent="0.25">
      <c r="A13" s="175">
        <f t="shared" ca="1" si="0"/>
        <v>1</v>
      </c>
      <c r="B13" s="175">
        <f t="shared" ca="1" si="1"/>
        <v>6</v>
      </c>
      <c r="C13" s="175">
        <f ca="1">IF(B13&gt;0,C12,IF(COUNTIF(Entity_3,Common)&lt;=A13,"",C12+MATCH(Common,INDIRECT(ADDRESS(C12+1,8,4,1,sheet_entity)):INDIRECT(ADDRESS(COUNTIF(Entity_1,"&lt;&gt;"),8,4,1,sheet_entity)),0)))</f>
        <v>6</v>
      </c>
      <c r="D13" s="177" t="str">
        <f t="shared" ca="1" si="2"/>
        <v>&gt;&gt;</v>
      </c>
      <c r="E13" s="178"/>
      <c r="F13" s="15" t="str">
        <f t="shared" ca="1" si="3"/>
        <v>IfcActuatorType</v>
      </c>
      <c r="G13" s="130" t="str">
        <f t="shared" ca="1" si="8"/>
        <v>userdefined</v>
      </c>
      <c r="H13" s="140" t="str">
        <f t="shared" ca="1" si="4"/>
        <v>Mechanical Equipment</v>
      </c>
      <c r="I13" s="17" t="str">
        <f t="shared" ca="1" si="5"/>
        <v/>
      </c>
      <c r="J13" s="178"/>
      <c r="K13" s="189"/>
      <c r="L13" s="189" t="str">
        <f t="shared" ref="L13:L24" ca="1" si="9">H13</f>
        <v>Mechanical Equipment</v>
      </c>
      <c r="M13" s="187" t="str">
        <f t="shared" ca="1" si="6"/>
        <v/>
      </c>
      <c r="N13" s="188" t="str">
        <f t="shared" ca="1" si="7"/>
        <v>Mechanical Equipment</v>
      </c>
    </row>
    <row r="14" spans="1:15" x14ac:dyDescent="0.25">
      <c r="A14" s="175">
        <f t="shared" ca="1" si="0"/>
        <v>1</v>
      </c>
      <c r="B14" s="175">
        <f t="shared" ca="1" si="1"/>
        <v>5</v>
      </c>
      <c r="C14" s="175">
        <f ca="1">IF(B14&gt;0,C13,IF(COUNTIF(Entity_3,Common)&lt;=A14,"",C13+MATCH(Common,INDIRECT(ADDRESS(C13+1,8,4,1,sheet_entity)):INDIRECT(ADDRESS(COUNTIF(Entity_1,"&lt;&gt;"),8,4,1,sheet_entity)),0)))</f>
        <v>6</v>
      </c>
      <c r="D14" s="177" t="str">
        <f t="shared" ca="1" si="2"/>
        <v>&gt;&gt;</v>
      </c>
      <c r="E14" s="178"/>
      <c r="F14" s="15" t="str">
        <f t="shared" ca="1" si="3"/>
        <v>IfcActuatorType</v>
      </c>
      <c r="G14" s="130" t="str">
        <f t="shared" ca="1" si="8"/>
        <v>thermostaticactuator</v>
      </c>
      <c r="H14" s="140" t="str">
        <f t="shared" ca="1" si="4"/>
        <v>Mechanical Equipment</v>
      </c>
      <c r="I14" s="17" t="str">
        <f t="shared" ca="1" si="5"/>
        <v/>
      </c>
      <c r="J14" s="178"/>
      <c r="K14" s="189"/>
      <c r="L14" s="189" t="str">
        <f t="shared" ca="1" si="9"/>
        <v>Mechanical Equipment</v>
      </c>
      <c r="M14" s="187" t="str">
        <f t="shared" ca="1" si="6"/>
        <v/>
      </c>
      <c r="N14" s="188" t="str">
        <f t="shared" ca="1" si="7"/>
        <v>Mechanical Equipment</v>
      </c>
    </row>
    <row r="15" spans="1:15" x14ac:dyDescent="0.25">
      <c r="A15" s="175">
        <f t="shared" ca="1" si="0"/>
        <v>1</v>
      </c>
      <c r="B15" s="175">
        <f t="shared" ca="1" si="1"/>
        <v>4</v>
      </c>
      <c r="C15" s="175">
        <f ca="1">IF(B15&gt;0,C14,IF(COUNTIF(Entity_3,Common)&lt;=A15,"",C14+MATCH(Common,INDIRECT(ADDRESS(C14+1,8,4,1,sheet_entity)):INDIRECT(ADDRESS(COUNTIF(Entity_1,"&lt;&gt;"),8,4,1,sheet_entity)),0)))</f>
        <v>6</v>
      </c>
      <c r="D15" s="177" t="str">
        <f t="shared" ca="1" si="2"/>
        <v>&gt;&gt;</v>
      </c>
      <c r="E15" s="178"/>
      <c r="F15" s="15" t="str">
        <f t="shared" ca="1" si="3"/>
        <v>IfcActuatorType</v>
      </c>
      <c r="G15" s="130" t="str">
        <f t="shared" ca="1" si="8"/>
        <v>pneumaticactuator</v>
      </c>
      <c r="H15" s="140" t="str">
        <f t="shared" ca="1" si="4"/>
        <v>Mechanical Equipment</v>
      </c>
      <c r="I15" s="17" t="str">
        <f t="shared" ca="1" si="5"/>
        <v/>
      </c>
      <c r="J15" s="178"/>
      <c r="K15" s="189"/>
      <c r="L15" s="189" t="str">
        <f t="shared" ca="1" si="9"/>
        <v>Mechanical Equipment</v>
      </c>
      <c r="M15" s="187" t="str">
        <f t="shared" ca="1" si="6"/>
        <v/>
      </c>
      <c r="N15" s="188" t="str">
        <f t="shared" ca="1" si="7"/>
        <v>Mechanical Equipment</v>
      </c>
    </row>
    <row r="16" spans="1:15" x14ac:dyDescent="0.25">
      <c r="A16" s="175">
        <f t="shared" ca="1" si="0"/>
        <v>1</v>
      </c>
      <c r="B16" s="175">
        <f t="shared" ca="1" si="1"/>
        <v>3</v>
      </c>
      <c r="C16" s="175">
        <f ca="1">IF(B16&gt;0,C15,IF(COUNTIF(Entity_3,Common)&lt;=A16,"",C15+MATCH(Common,INDIRECT(ADDRESS(C15+1,8,4,1,sheet_entity)):INDIRECT(ADDRESS(COUNTIF(Entity_1,"&lt;&gt;"),8,4,1,sheet_entity)),0)))</f>
        <v>6</v>
      </c>
      <c r="D16" s="177" t="str">
        <f t="shared" ca="1" si="2"/>
        <v>&gt;&gt;</v>
      </c>
      <c r="E16" s="178"/>
      <c r="F16" s="15" t="str">
        <f t="shared" ca="1" si="3"/>
        <v>IfcActuatorType</v>
      </c>
      <c r="G16" s="130" t="str">
        <f t="shared" ca="1" si="8"/>
        <v>hydraulicactuator</v>
      </c>
      <c r="H16" s="140" t="str">
        <f t="shared" ca="1" si="4"/>
        <v>Mechanical Equipment</v>
      </c>
      <c r="I16" s="17" t="str">
        <f t="shared" ca="1" si="5"/>
        <v/>
      </c>
      <c r="J16" s="178"/>
      <c r="K16" s="189"/>
      <c r="L16" s="189" t="str">
        <f t="shared" ca="1" si="9"/>
        <v>Mechanical Equipment</v>
      </c>
      <c r="M16" s="187" t="str">
        <f t="shared" ca="1" si="6"/>
        <v/>
      </c>
      <c r="N16" s="188" t="str">
        <f t="shared" ca="1" si="7"/>
        <v>Mechanical Equipment</v>
      </c>
    </row>
    <row r="17" spans="1:15" x14ac:dyDescent="0.25">
      <c r="A17" s="175">
        <f t="shared" ca="1" si="0"/>
        <v>1</v>
      </c>
      <c r="B17" s="175">
        <f t="shared" ca="1" si="1"/>
        <v>2</v>
      </c>
      <c r="C17" s="175">
        <f ca="1">IF(B17&gt;0,C16,IF(COUNTIF(Entity_3,Common)&lt;=A17,"",C16+MATCH(Common,INDIRECT(ADDRESS(C16+1,8,4,1,sheet_entity)):INDIRECT(ADDRESS(COUNTIF(Entity_1,"&lt;&gt;"),8,4,1,sheet_entity)),0)))</f>
        <v>6</v>
      </c>
      <c r="D17" s="177" t="str">
        <f t="shared" ca="1" si="2"/>
        <v>&gt;&gt;</v>
      </c>
      <c r="E17" s="178"/>
      <c r="F17" s="15" t="str">
        <f t="shared" ca="1" si="3"/>
        <v>IfcActuatorType</v>
      </c>
      <c r="G17" s="130" t="str">
        <f t="shared" ca="1" si="8"/>
        <v>handoperatedactuator</v>
      </c>
      <c r="H17" s="140" t="str">
        <f t="shared" ca="1" si="4"/>
        <v>Mechanical Equipment</v>
      </c>
      <c r="I17" s="17" t="str">
        <f t="shared" ca="1" si="5"/>
        <v/>
      </c>
      <c r="J17" s="178"/>
      <c r="K17" s="189"/>
      <c r="L17" s="189" t="str">
        <f t="shared" ca="1" si="9"/>
        <v>Mechanical Equipment</v>
      </c>
      <c r="M17" s="187" t="str">
        <f t="shared" ca="1" si="6"/>
        <v/>
      </c>
      <c r="N17" s="188" t="str">
        <f t="shared" ca="1" si="7"/>
        <v>Mechanical Equipment</v>
      </c>
    </row>
    <row r="18" spans="1:15" x14ac:dyDescent="0.25">
      <c r="A18" s="175">
        <f t="shared" ca="1" si="0"/>
        <v>1</v>
      </c>
      <c r="B18" s="175">
        <f t="shared" ca="1" si="1"/>
        <v>1</v>
      </c>
      <c r="C18" s="175">
        <f ca="1">IF(B18&gt;0,C17,IF(COUNTIF(Entity_3,Common)&lt;=A18,"",C17+MATCH(Common,INDIRECT(ADDRESS(C17+1,8,4,1,sheet_entity)):INDIRECT(ADDRESS(COUNTIF(Entity_1,"&lt;&gt;"),8,4,1,sheet_entity)),0)))</f>
        <v>6</v>
      </c>
      <c r="D18" s="177" t="str">
        <f t="shared" ca="1" si="2"/>
        <v>&gt;&gt;</v>
      </c>
      <c r="E18" s="178"/>
      <c r="F18" s="15" t="str">
        <f t="shared" ca="1" si="3"/>
        <v>IfcActuatorType</v>
      </c>
      <c r="G18" s="130" t="str">
        <f t="shared" ca="1" si="8"/>
        <v>electricactuator</v>
      </c>
      <c r="H18" s="140" t="str">
        <f t="shared" ca="1" si="4"/>
        <v>Mechanical Equipment</v>
      </c>
      <c r="I18" s="17" t="str">
        <f t="shared" ca="1" si="5"/>
        <v/>
      </c>
      <c r="J18" s="178"/>
      <c r="K18" s="189"/>
      <c r="L18" s="189" t="str">
        <f t="shared" ca="1" si="9"/>
        <v>Mechanical Equipment</v>
      </c>
      <c r="M18" s="187" t="str">
        <f t="shared" ca="1" si="6"/>
        <v/>
      </c>
      <c r="N18" s="188" t="str">
        <f t="shared" ca="1" si="7"/>
        <v>Mechanical Equipment</v>
      </c>
    </row>
    <row r="19" spans="1:15" x14ac:dyDescent="0.25">
      <c r="A19" s="175">
        <f t="shared" ca="1" si="0"/>
        <v>2</v>
      </c>
      <c r="B19" s="175">
        <f t="shared" ca="1" si="1"/>
        <v>0</v>
      </c>
      <c r="C19" s="175">
        <f ca="1">IF(B19&gt;0,C18,IF(COUNTIF(Entity_3,Common)&lt;=A19,"",C18+MATCH(Common,INDIRECT(ADDRESS(C18+1,8,4,1,sheet_entity)):INDIRECT(ADDRESS(COUNTIF(Entity_1,"&lt;&gt;"),8,4,1,sheet_entity)),0)))</f>
        <v>13</v>
      </c>
      <c r="D19" s="177" t="str">
        <f t="shared" ca="1" si="2"/>
        <v>&gt;&gt;</v>
      </c>
      <c r="E19" s="178"/>
      <c r="F19" s="15" t="str">
        <f t="shared" ca="1" si="3"/>
        <v>IfcAirTerminalBoxType</v>
      </c>
      <c r="G19" s="130" t="str">
        <f t="shared" ca="1" si="8"/>
        <v/>
      </c>
      <c r="H19" s="140" t="str">
        <f t="shared" ca="1" si="4"/>
        <v>Air Terminals</v>
      </c>
      <c r="I19" s="17" t="str">
        <f t="shared" ca="1" si="5"/>
        <v/>
      </c>
      <c r="J19" s="178"/>
      <c r="K19" s="189"/>
      <c r="L19" s="189" t="str">
        <f t="shared" ca="1" si="9"/>
        <v>Air Terminals</v>
      </c>
      <c r="M19" s="187" t="str">
        <f t="shared" ca="1" si="6"/>
        <v/>
      </c>
      <c r="N19" s="188" t="str">
        <f t="shared" ca="1" si="7"/>
        <v>Air Terminals</v>
      </c>
    </row>
    <row r="20" spans="1:15" x14ac:dyDescent="0.25">
      <c r="A20" s="175">
        <f t="shared" ca="1" si="0"/>
        <v>2</v>
      </c>
      <c r="B20" s="175">
        <f t="shared" ca="1" si="1"/>
        <v>5</v>
      </c>
      <c r="C20" s="175">
        <f ca="1">IF(B20&gt;0,C19,IF(COUNTIF(Entity_3,Common)&lt;=A20,"",C19+MATCH(Common,INDIRECT(ADDRESS(C19+1,8,4,1,sheet_entity)):INDIRECT(ADDRESS(COUNTIF(Entity_1,"&lt;&gt;"),8,4,1,sheet_entity)),0)))</f>
        <v>13</v>
      </c>
      <c r="D20" s="177" t="str">
        <f t="shared" ca="1" si="2"/>
        <v>&gt;&gt;</v>
      </c>
      <c r="E20" s="178"/>
      <c r="F20" s="15" t="str">
        <f t="shared" ca="1" si="3"/>
        <v>IfcAirTerminalBoxType</v>
      </c>
      <c r="G20" s="130" t="str">
        <f t="shared" ca="1" si="8"/>
        <v>notdefined</v>
      </c>
      <c r="H20" s="140" t="str">
        <f t="shared" ca="1" si="4"/>
        <v>Air Terminals</v>
      </c>
      <c r="I20" s="17" t="str">
        <f t="shared" ca="1" si="5"/>
        <v/>
      </c>
      <c r="J20" s="178"/>
      <c r="K20" s="189"/>
      <c r="L20" s="189" t="str">
        <f t="shared" ca="1" si="9"/>
        <v>Air Terminals</v>
      </c>
      <c r="M20" s="187" t="str">
        <f t="shared" ca="1" si="6"/>
        <v/>
      </c>
      <c r="N20" s="188" t="str">
        <f t="shared" ca="1" si="7"/>
        <v>Air Terminals</v>
      </c>
    </row>
    <row r="21" spans="1:15" x14ac:dyDescent="0.25">
      <c r="A21" s="175">
        <f t="shared" ca="1" si="0"/>
        <v>2</v>
      </c>
      <c r="B21" s="175">
        <f t="shared" ca="1" si="1"/>
        <v>4</v>
      </c>
      <c r="C21" s="175">
        <f ca="1">IF(B21&gt;0,C20,IF(COUNTIF(Entity_3,Common)&lt;=A21,"",C20+MATCH(Common,INDIRECT(ADDRESS(C20+1,8,4,1,sheet_entity)):INDIRECT(ADDRESS(COUNTIF(Entity_1,"&lt;&gt;"),8,4,1,sheet_entity)),0)))</f>
        <v>13</v>
      </c>
      <c r="D21" s="177" t="str">
        <f t="shared" ca="1" si="2"/>
        <v>&gt;&gt;</v>
      </c>
      <c r="E21" s="178"/>
      <c r="F21" s="15" t="str">
        <f t="shared" ca="1" si="3"/>
        <v>IfcAirTerminalBoxType</v>
      </c>
      <c r="G21" s="130" t="str">
        <f t="shared" ca="1" si="8"/>
        <v>userdefined</v>
      </c>
      <c r="H21" s="140" t="str">
        <f t="shared" ca="1" si="4"/>
        <v>Air Terminals</v>
      </c>
      <c r="I21" s="17" t="str">
        <f t="shared" ca="1" si="5"/>
        <v/>
      </c>
      <c r="J21" s="178"/>
      <c r="K21" s="189"/>
      <c r="L21" s="189" t="str">
        <f t="shared" ca="1" si="9"/>
        <v>Air Terminals</v>
      </c>
      <c r="M21" s="187" t="str">
        <f t="shared" ca="1" si="6"/>
        <v/>
      </c>
      <c r="N21" s="188" t="str">
        <f t="shared" ca="1" si="7"/>
        <v>Air Terminals</v>
      </c>
    </row>
    <row r="22" spans="1:15" x14ac:dyDescent="0.25">
      <c r="A22" s="175">
        <f t="shared" ca="1" si="0"/>
        <v>2</v>
      </c>
      <c r="B22" s="175">
        <f t="shared" ca="1" si="1"/>
        <v>3</v>
      </c>
      <c r="C22" s="175">
        <f ca="1">IF(B22&gt;0,C21,IF(COUNTIF(Entity_3,Common)&lt;=A22,"",C21+MATCH(Common,INDIRECT(ADDRESS(C21+1,8,4,1,sheet_entity)):INDIRECT(ADDRESS(COUNTIF(Entity_1,"&lt;&gt;"),8,4,1,sheet_entity)),0)))</f>
        <v>13</v>
      </c>
      <c r="D22" s="177" t="str">
        <f t="shared" ca="1" si="2"/>
        <v>&gt;&gt;</v>
      </c>
      <c r="E22" s="178"/>
      <c r="F22" s="15" t="str">
        <f t="shared" ca="1" si="3"/>
        <v>IfcAirTerminalBoxType</v>
      </c>
      <c r="G22" s="130" t="str">
        <f t="shared" ca="1" si="8"/>
        <v>variableflowpressureindependant</v>
      </c>
      <c r="H22" s="140" t="str">
        <f t="shared" ca="1" si="4"/>
        <v>Air Terminals</v>
      </c>
      <c r="I22" s="17" t="str">
        <f t="shared" ca="1" si="5"/>
        <v/>
      </c>
      <c r="J22" s="178"/>
      <c r="K22" s="189"/>
      <c r="L22" s="189" t="str">
        <f t="shared" ca="1" si="9"/>
        <v>Air Terminals</v>
      </c>
      <c r="M22" s="187" t="str">
        <f t="shared" ca="1" si="6"/>
        <v/>
      </c>
      <c r="N22" s="188" t="str">
        <f t="shared" ca="1" si="7"/>
        <v>Air Terminals</v>
      </c>
    </row>
    <row r="23" spans="1:15" x14ac:dyDescent="0.25">
      <c r="A23" s="175">
        <f t="shared" ca="1" si="0"/>
        <v>2</v>
      </c>
      <c r="B23" s="175">
        <f t="shared" ca="1" si="1"/>
        <v>2</v>
      </c>
      <c r="C23" s="175">
        <f ca="1">IF(B23&gt;0,C22,IF(COUNTIF(Entity_3,Common)&lt;=A23,"",C22+MATCH(Common,INDIRECT(ADDRESS(C22+1,8,4,1,sheet_entity)):INDIRECT(ADDRESS(COUNTIF(Entity_1,"&lt;&gt;"),8,4,1,sheet_entity)),0)))</f>
        <v>13</v>
      </c>
      <c r="D23" s="177" t="str">
        <f t="shared" ca="1" si="2"/>
        <v>&gt;&gt;</v>
      </c>
      <c r="E23" s="178"/>
      <c r="F23" s="15" t="str">
        <f t="shared" ca="1" si="3"/>
        <v>IfcAirTerminalBoxType</v>
      </c>
      <c r="G23" s="130" t="str">
        <f t="shared" ca="1" si="8"/>
        <v>variableflowpressuredependant</v>
      </c>
      <c r="H23" s="140" t="str">
        <f t="shared" ca="1" si="4"/>
        <v>Air Terminals</v>
      </c>
      <c r="I23" s="17" t="str">
        <f t="shared" ca="1" si="5"/>
        <v/>
      </c>
      <c r="J23" s="178"/>
      <c r="K23" s="189"/>
      <c r="L23" s="189" t="str">
        <f t="shared" ca="1" si="9"/>
        <v>Air Terminals</v>
      </c>
      <c r="M23" s="187" t="str">
        <f t="shared" ca="1" si="6"/>
        <v/>
      </c>
      <c r="N23" s="188" t="str">
        <f t="shared" ca="1" si="7"/>
        <v>Air Terminals</v>
      </c>
    </row>
    <row r="24" spans="1:15" x14ac:dyDescent="0.25">
      <c r="A24" s="175">
        <f t="shared" ca="1" si="0"/>
        <v>2</v>
      </c>
      <c r="B24" s="175">
        <f t="shared" ca="1" si="1"/>
        <v>1</v>
      </c>
      <c r="C24" s="175">
        <f ca="1">IF(B24&gt;0,C23,IF(COUNTIF(Entity_3,Common)&lt;=A24,"",C23+MATCH(Common,INDIRECT(ADDRESS(C23+1,8,4,1,sheet_entity)):INDIRECT(ADDRESS(COUNTIF(Entity_1,"&lt;&gt;"),8,4,1,sheet_entity)),0)))</f>
        <v>13</v>
      </c>
      <c r="D24" s="177" t="str">
        <f t="shared" ca="1" si="2"/>
        <v>&gt;&gt;</v>
      </c>
      <c r="E24" s="178"/>
      <c r="F24" s="15" t="str">
        <f t="shared" ca="1" si="3"/>
        <v>IfcAirTerminalBoxType</v>
      </c>
      <c r="G24" s="130" t="str">
        <f t="shared" ca="1" si="8"/>
        <v>constantflow</v>
      </c>
      <c r="H24" s="140" t="str">
        <f t="shared" ca="1" si="4"/>
        <v>Air Terminals</v>
      </c>
      <c r="I24" s="17" t="str">
        <f t="shared" ca="1" si="5"/>
        <v/>
      </c>
      <c r="J24" s="178"/>
      <c r="K24" s="189"/>
      <c r="L24" s="189" t="str">
        <f t="shared" ca="1" si="9"/>
        <v>Air Terminals</v>
      </c>
      <c r="M24" s="187" t="str">
        <f t="shared" ca="1" si="6"/>
        <v/>
      </c>
      <c r="N24" s="188" t="str">
        <f t="shared" ca="1" si="7"/>
        <v>Air Terminals</v>
      </c>
    </row>
    <row r="25" spans="1:15" x14ac:dyDescent="0.25">
      <c r="A25" s="175">
        <f t="shared" ca="1" si="0"/>
        <v>3</v>
      </c>
      <c r="B25" s="175">
        <f t="shared" ca="1" si="1"/>
        <v>0</v>
      </c>
      <c r="C25" s="175">
        <f ca="1">IF(B25&gt;0,C24,IF(COUNTIF(Entity_3,Common)&lt;=A25,"",C24+MATCH(Common,INDIRECT(ADDRESS(C24+1,8,4,1,sheet_entity)):INDIRECT(ADDRESS(COUNTIF(Entity_1,"&lt;&gt;"),8,4,1,sheet_entity)),0)))</f>
        <v>14</v>
      </c>
      <c r="D25" s="177" t="str">
        <f t="shared" ca="1" si="2"/>
        <v>&gt;&gt;</v>
      </c>
      <c r="E25" s="178"/>
      <c r="F25" s="15" t="str">
        <f t="shared" ca="1" si="3"/>
        <v>IfcAirTerminalType</v>
      </c>
      <c r="G25" s="130" t="str">
        <f t="shared" ca="1" si="8"/>
        <v/>
      </c>
      <c r="H25" s="140" t="str">
        <f ca="1">IF(F25&lt;&gt;"",IF(K25&lt;&gt;"",K25,IF(G25&lt;&gt;"",IF(M25&lt;&gt;"",M25,N25),IF(N25&lt;&gt;"",N25,M25))),"")</f>
        <v>Air Terminals</v>
      </c>
      <c r="I25" s="17" t="str">
        <f t="shared" ca="1" si="5"/>
        <v/>
      </c>
      <c r="J25" s="178"/>
      <c r="K25" s="189"/>
      <c r="L25" s="189" t="str">
        <f ca="1">H25</f>
        <v>Air Terminals</v>
      </c>
      <c r="M25" s="187" t="str">
        <f t="shared" ca="1" si="6"/>
        <v>Air Terminals</v>
      </c>
      <c r="N25" s="188" t="str">
        <f t="shared" ca="1" si="7"/>
        <v>Air Terminals</v>
      </c>
      <c r="O25" s="131"/>
    </row>
    <row r="26" spans="1:15" x14ac:dyDescent="0.25">
      <c r="A26" s="175">
        <f t="shared" ca="1" si="0"/>
        <v>3</v>
      </c>
      <c r="B26" s="175">
        <f t="shared" ca="1" si="1"/>
        <v>6</v>
      </c>
      <c r="C26" s="175">
        <f ca="1">IF(B26&gt;0,C25,IF(COUNTIF(Entity_3,Common)&lt;=A26,"",C25+MATCH(Common,INDIRECT(ADDRESS(C25+1,8,4,1,sheet_entity)):INDIRECT(ADDRESS(COUNTIF(Entity_1,"&lt;&gt;"),8,4,1,sheet_entity)),0)))</f>
        <v>14</v>
      </c>
      <c r="D26" s="177" t="str">
        <f t="shared" ca="1" si="2"/>
        <v>&gt;&gt;</v>
      </c>
      <c r="E26" s="178"/>
      <c r="F26" s="15" t="str">
        <f t="shared" ca="1" si="3"/>
        <v>IfcAirTerminalType</v>
      </c>
      <c r="G26" s="130" t="str">
        <f t="shared" ca="1" si="8"/>
        <v>notdefined</v>
      </c>
      <c r="H26" s="140" t="str">
        <f t="shared" ca="1" si="4"/>
        <v>Air Terminals</v>
      </c>
      <c r="I26" s="17" t="str">
        <f t="shared" ca="1" si="5"/>
        <v/>
      </c>
      <c r="J26" s="178"/>
      <c r="K26" s="189"/>
      <c r="L26" s="189" t="str">
        <f t="shared" ref="L26:L89" ca="1" si="10">H26</f>
        <v>Air Terminals</v>
      </c>
      <c r="M26" s="187" t="str">
        <f t="shared" ca="1" si="6"/>
        <v/>
      </c>
      <c r="N26" s="188" t="str">
        <f t="shared" ca="1" si="7"/>
        <v>Air Terminals</v>
      </c>
      <c r="O26" s="131"/>
    </row>
    <row r="27" spans="1:15" x14ac:dyDescent="0.25">
      <c r="A27" s="175">
        <f t="shared" ca="1" si="0"/>
        <v>3</v>
      </c>
      <c r="B27" s="175">
        <f t="shared" ca="1" si="1"/>
        <v>5</v>
      </c>
      <c r="C27" s="175">
        <f ca="1">IF(B27&gt;0,C26,IF(COUNTIF(Entity_3,Common)&lt;=A27,"",C26+MATCH(Common,INDIRECT(ADDRESS(C26+1,8,4,1,sheet_entity)):INDIRECT(ADDRESS(COUNTIF(Entity_1,"&lt;&gt;"),8,4,1,sheet_entity)),0)))</f>
        <v>14</v>
      </c>
      <c r="D27" s="177" t="str">
        <f t="shared" ca="1" si="2"/>
        <v>&gt;&gt;</v>
      </c>
      <c r="E27" s="178"/>
      <c r="F27" s="15" t="str">
        <f t="shared" ca="1" si="3"/>
        <v>IfcAirTerminalType</v>
      </c>
      <c r="G27" s="130" t="str">
        <f t="shared" ca="1" si="8"/>
        <v>userdefined</v>
      </c>
      <c r="H27" s="140" t="str">
        <f t="shared" ca="1" si="4"/>
        <v>Air Terminals</v>
      </c>
      <c r="I27" s="17" t="str">
        <f t="shared" ca="1" si="5"/>
        <v/>
      </c>
      <c r="J27" s="178"/>
      <c r="K27" s="189"/>
      <c r="L27" s="189" t="str">
        <f t="shared" ca="1" si="10"/>
        <v>Air Terminals</v>
      </c>
      <c r="M27" s="187" t="str">
        <f t="shared" ca="1" si="6"/>
        <v/>
      </c>
      <c r="N27" s="188" t="str">
        <f t="shared" ca="1" si="7"/>
        <v>Air Terminals</v>
      </c>
      <c r="O27" s="131"/>
    </row>
    <row r="28" spans="1:15" x14ac:dyDescent="0.25">
      <c r="A28" s="175">
        <f t="shared" ca="1" si="0"/>
        <v>3</v>
      </c>
      <c r="B28" s="175">
        <f t="shared" ca="1" si="1"/>
        <v>4</v>
      </c>
      <c r="C28" s="175">
        <f ca="1">IF(B28&gt;0,C27,IF(COUNTIF(Entity_3,Common)&lt;=A28,"",C27+MATCH(Common,INDIRECT(ADDRESS(C27+1,8,4,1,sheet_entity)):INDIRECT(ADDRESS(COUNTIF(Entity_1,"&lt;&gt;"),8,4,1,sheet_entity)),0)))</f>
        <v>14</v>
      </c>
      <c r="D28" s="177" t="str">
        <f t="shared" ca="1" si="2"/>
        <v>&gt;&gt;</v>
      </c>
      <c r="E28" s="178"/>
      <c r="F28" s="15" t="str">
        <f t="shared" ca="1" si="3"/>
        <v>IfcAirTerminalType</v>
      </c>
      <c r="G28" s="130" t="str">
        <f t="shared" ca="1" si="8"/>
        <v>register</v>
      </c>
      <c r="H28" s="140" t="str">
        <f t="shared" ca="1" si="4"/>
        <v>Air Terminals</v>
      </c>
      <c r="I28" s="17" t="str">
        <f t="shared" ca="1" si="5"/>
        <v/>
      </c>
      <c r="J28" s="178"/>
      <c r="K28" s="189"/>
      <c r="L28" s="189" t="str">
        <f t="shared" ca="1" si="10"/>
        <v>Air Terminals</v>
      </c>
      <c r="M28" s="187" t="str">
        <f t="shared" ca="1" si="6"/>
        <v/>
      </c>
      <c r="N28" s="188" t="str">
        <f t="shared" ca="1" si="7"/>
        <v>Air Terminals</v>
      </c>
      <c r="O28" s="131"/>
    </row>
    <row r="29" spans="1:15" x14ac:dyDescent="0.25">
      <c r="A29" s="175">
        <f t="shared" ca="1" si="0"/>
        <v>3</v>
      </c>
      <c r="B29" s="175">
        <f t="shared" ca="1" si="1"/>
        <v>3</v>
      </c>
      <c r="C29" s="175">
        <f ca="1">IF(B29&gt;0,C28,IF(COUNTIF(Entity_3,Common)&lt;=A29,"",C28+MATCH(Common,INDIRECT(ADDRESS(C28+1,8,4,1,sheet_entity)):INDIRECT(ADDRESS(COUNTIF(Entity_1,"&lt;&gt;"),8,4,1,sheet_entity)),0)))</f>
        <v>14</v>
      </c>
      <c r="D29" s="177" t="str">
        <f t="shared" ca="1" si="2"/>
        <v>&gt;&gt;</v>
      </c>
      <c r="E29" s="178"/>
      <c r="F29" s="15" t="str">
        <f t="shared" ca="1" si="3"/>
        <v>IfcAirTerminalType</v>
      </c>
      <c r="G29" s="130" t="str">
        <f t="shared" ca="1" si="8"/>
        <v>louvre</v>
      </c>
      <c r="H29" s="140" t="str">
        <f t="shared" ca="1" si="4"/>
        <v>Air Terminals</v>
      </c>
      <c r="I29" s="17" t="str">
        <f t="shared" ca="1" si="5"/>
        <v/>
      </c>
      <c r="J29" s="178"/>
      <c r="K29" s="189"/>
      <c r="L29" s="189" t="str">
        <f t="shared" ca="1" si="10"/>
        <v>Air Terminals</v>
      </c>
      <c r="M29" s="187" t="str">
        <f t="shared" ca="1" si="6"/>
        <v/>
      </c>
      <c r="N29" s="188" t="str">
        <f t="shared" ca="1" si="7"/>
        <v>Air Terminals</v>
      </c>
      <c r="O29" s="131"/>
    </row>
    <row r="30" spans="1:15" x14ac:dyDescent="0.25">
      <c r="A30" s="175">
        <f t="shared" ca="1" si="0"/>
        <v>3</v>
      </c>
      <c r="B30" s="175">
        <f t="shared" ca="1" si="1"/>
        <v>2</v>
      </c>
      <c r="C30" s="175">
        <f ca="1">IF(B30&gt;0,C29,IF(COUNTIF(Entity_3,Common)&lt;=A30,"",C29+MATCH(Common,INDIRECT(ADDRESS(C29+1,8,4,1,sheet_entity)):INDIRECT(ADDRESS(COUNTIF(Entity_1,"&lt;&gt;"),8,4,1,sheet_entity)),0)))</f>
        <v>14</v>
      </c>
      <c r="D30" s="177" t="str">
        <f t="shared" ca="1" si="2"/>
        <v>&gt;&gt;</v>
      </c>
      <c r="E30" s="178"/>
      <c r="F30" s="15" t="str">
        <f t="shared" ca="1" si="3"/>
        <v>IfcAirTerminalType</v>
      </c>
      <c r="G30" s="130" t="str">
        <f t="shared" ca="1" si="8"/>
        <v>grille</v>
      </c>
      <c r="H30" s="140" t="str">
        <f t="shared" ca="1" si="4"/>
        <v>Air Terminals</v>
      </c>
      <c r="I30" s="17" t="str">
        <f t="shared" ca="1" si="5"/>
        <v/>
      </c>
      <c r="J30" s="178"/>
      <c r="K30" s="189"/>
      <c r="L30" s="189" t="str">
        <f t="shared" ca="1" si="10"/>
        <v>Air Terminals</v>
      </c>
      <c r="M30" s="187" t="str">
        <f t="shared" ca="1" si="6"/>
        <v/>
      </c>
      <c r="N30" s="188" t="str">
        <f t="shared" ca="1" si="7"/>
        <v>Air Terminals</v>
      </c>
      <c r="O30" s="131"/>
    </row>
    <row r="31" spans="1:15" x14ac:dyDescent="0.25">
      <c r="A31" s="175">
        <f t="shared" ca="1" si="0"/>
        <v>3</v>
      </c>
      <c r="B31" s="175">
        <f t="shared" ca="1" si="1"/>
        <v>1</v>
      </c>
      <c r="C31" s="175">
        <f ca="1">IF(B31&gt;0,C30,IF(COUNTIF(Entity_3,Common)&lt;=A31,"",C30+MATCH(Common,INDIRECT(ADDRESS(C30+1,8,4,1,sheet_entity)):INDIRECT(ADDRESS(COUNTIF(Entity_1,"&lt;&gt;"),8,4,1,sheet_entity)),0)))</f>
        <v>14</v>
      </c>
      <c r="D31" s="177" t="str">
        <f t="shared" ca="1" si="2"/>
        <v>&gt;&gt;</v>
      </c>
      <c r="E31" s="178"/>
      <c r="F31" s="15" t="str">
        <f t="shared" ca="1" si="3"/>
        <v>IfcAirTerminalType</v>
      </c>
      <c r="G31" s="130" t="str">
        <f t="shared" ca="1" si="8"/>
        <v>diffuser</v>
      </c>
      <c r="H31" s="140" t="str">
        <f t="shared" ca="1" si="4"/>
        <v>Air Terminals</v>
      </c>
      <c r="I31" s="17" t="str">
        <f t="shared" ca="1" si="5"/>
        <v/>
      </c>
      <c r="J31" s="178"/>
      <c r="K31" s="189"/>
      <c r="L31" s="189" t="str">
        <f t="shared" ca="1" si="10"/>
        <v>Air Terminals</v>
      </c>
      <c r="M31" s="187" t="str">
        <f t="shared" ca="1" si="6"/>
        <v/>
      </c>
      <c r="N31" s="188" t="str">
        <f t="shared" ca="1" si="7"/>
        <v>Air Terminals</v>
      </c>
      <c r="O31" s="131"/>
    </row>
    <row r="32" spans="1:15" x14ac:dyDescent="0.25">
      <c r="A32" s="175">
        <f t="shared" ca="1" si="0"/>
        <v>4</v>
      </c>
      <c r="B32" s="175">
        <f t="shared" ca="1" si="1"/>
        <v>0</v>
      </c>
      <c r="C32" s="175">
        <f ca="1">IF(B32&gt;0,C31,IF(COUNTIF(Entity_3,Common)&lt;=A32,"",C31+MATCH(Common,INDIRECT(ADDRESS(C31+1,8,4,1,sheet_entity)):INDIRECT(ADDRESS(COUNTIF(Entity_1,"&lt;&gt;"),8,4,1,sheet_entity)),0)))</f>
        <v>16</v>
      </c>
      <c r="D32" s="177" t="str">
        <f t="shared" ca="1" si="2"/>
        <v>&gt;&gt;</v>
      </c>
      <c r="E32" s="178"/>
      <c r="F32" s="15" t="str">
        <f t="shared" ca="1" si="3"/>
        <v>IfcAirToAirHeatRecoveryType</v>
      </c>
      <c r="G32" s="130" t="str">
        <f t="shared" ca="1" si="8"/>
        <v/>
      </c>
      <c r="H32" s="140" t="str">
        <f t="shared" ca="1" si="4"/>
        <v>Mechanical Equipment</v>
      </c>
      <c r="I32" s="17" t="str">
        <f t="shared" ca="1" si="5"/>
        <v/>
      </c>
      <c r="J32" s="178"/>
      <c r="K32" s="189"/>
      <c r="L32" s="189" t="str">
        <f t="shared" ca="1" si="10"/>
        <v>Mechanical Equipment</v>
      </c>
      <c r="M32" s="187" t="str">
        <f t="shared" ca="1" si="6"/>
        <v/>
      </c>
      <c r="N32" s="188" t="str">
        <f t="shared" ca="1" si="7"/>
        <v>Mechanical Equipment</v>
      </c>
      <c r="O32" s="131"/>
    </row>
    <row r="33" spans="1:15" x14ac:dyDescent="0.25">
      <c r="A33" s="175">
        <f t="shared" ca="1" si="0"/>
        <v>4</v>
      </c>
      <c r="B33" s="175">
        <f t="shared" ca="1" si="1"/>
        <v>11</v>
      </c>
      <c r="C33" s="175">
        <f ca="1">IF(B33&gt;0,C32,IF(COUNTIF(Entity_3,Common)&lt;=A33,"",C32+MATCH(Common,INDIRECT(ADDRESS(C32+1,8,4,1,sheet_entity)):INDIRECT(ADDRESS(COUNTIF(Entity_1,"&lt;&gt;"),8,4,1,sheet_entity)),0)))</f>
        <v>16</v>
      </c>
      <c r="D33" s="177" t="str">
        <f t="shared" ca="1" si="2"/>
        <v>&gt;&gt;</v>
      </c>
      <c r="E33" s="178"/>
      <c r="F33" s="15" t="str">
        <f t="shared" ca="1" si="3"/>
        <v>IfcAirToAirHeatRecoveryType</v>
      </c>
      <c r="G33" s="130" t="str">
        <f t="shared" ca="1" si="8"/>
        <v>notdefined</v>
      </c>
      <c r="H33" s="140" t="str">
        <f t="shared" ca="1" si="4"/>
        <v>Mechanical Equipment</v>
      </c>
      <c r="I33" s="17" t="str">
        <f t="shared" ca="1" si="5"/>
        <v/>
      </c>
      <c r="J33" s="178"/>
      <c r="K33" s="189"/>
      <c r="L33" s="189" t="str">
        <f t="shared" ca="1" si="10"/>
        <v>Mechanical Equipment</v>
      </c>
      <c r="M33" s="187" t="str">
        <f t="shared" ca="1" si="6"/>
        <v/>
      </c>
      <c r="N33" s="188" t="str">
        <f t="shared" ca="1" si="7"/>
        <v>Mechanical Equipment</v>
      </c>
      <c r="O33" s="131"/>
    </row>
    <row r="34" spans="1:15" x14ac:dyDescent="0.25">
      <c r="A34" s="175">
        <f t="shared" ca="1" si="0"/>
        <v>4</v>
      </c>
      <c r="B34" s="175">
        <f t="shared" ca="1" si="1"/>
        <v>10</v>
      </c>
      <c r="C34" s="175">
        <f ca="1">IF(B34&gt;0,C33,IF(COUNTIF(Entity_3,Common)&lt;=A34,"",C33+MATCH(Common,INDIRECT(ADDRESS(C33+1,8,4,1,sheet_entity)):INDIRECT(ADDRESS(COUNTIF(Entity_1,"&lt;&gt;"),8,4,1,sheet_entity)),0)))</f>
        <v>16</v>
      </c>
      <c r="D34" s="177" t="str">
        <f t="shared" ca="1" si="2"/>
        <v>&gt;&gt;</v>
      </c>
      <c r="E34" s="178"/>
      <c r="F34" s="15" t="str">
        <f t="shared" ca="1" si="3"/>
        <v>IfcAirToAirHeatRecoveryType</v>
      </c>
      <c r="G34" s="130" t="str">
        <f t="shared" ca="1" si="8"/>
        <v>userdefined</v>
      </c>
      <c r="H34" s="140" t="str">
        <f t="shared" ca="1" si="4"/>
        <v>Mechanical Equipment</v>
      </c>
      <c r="I34" s="17" t="str">
        <f t="shared" ca="1" si="5"/>
        <v/>
      </c>
      <c r="J34" s="178"/>
      <c r="K34" s="189"/>
      <c r="L34" s="189" t="str">
        <f t="shared" ca="1" si="10"/>
        <v>Mechanical Equipment</v>
      </c>
      <c r="M34" s="187" t="str">
        <f t="shared" ca="1" si="6"/>
        <v/>
      </c>
      <c r="N34" s="188" t="str">
        <f t="shared" ca="1" si="7"/>
        <v>Mechanical Equipment</v>
      </c>
      <c r="O34" s="131"/>
    </row>
    <row r="35" spans="1:15" x14ac:dyDescent="0.25">
      <c r="A35" s="175">
        <f t="shared" ca="1" si="0"/>
        <v>4</v>
      </c>
      <c r="B35" s="175">
        <f t="shared" ca="1" si="1"/>
        <v>9</v>
      </c>
      <c r="C35" s="175">
        <f ca="1">IF(B35&gt;0,C34,IF(COUNTIF(Entity_3,Common)&lt;=A35,"",C34+MATCH(Common,INDIRECT(ADDRESS(C34+1,8,4,1,sheet_entity)):INDIRECT(ADDRESS(COUNTIF(Entity_1,"&lt;&gt;"),8,4,1,sheet_entity)),0)))</f>
        <v>16</v>
      </c>
      <c r="D35" s="177" t="str">
        <f t="shared" ca="1" si="2"/>
        <v>&gt;&gt;</v>
      </c>
      <c r="E35" s="178"/>
      <c r="F35" s="15" t="str">
        <f t="shared" ca="1" si="3"/>
        <v>IfcAirToAirHeatRecoveryType</v>
      </c>
      <c r="G35" s="130" t="str">
        <f t="shared" ca="1" si="8"/>
        <v>thermosiphoncoiltypeheatexchangers</v>
      </c>
      <c r="H35" s="140" t="str">
        <f t="shared" ca="1" si="4"/>
        <v>Mechanical Equipment</v>
      </c>
      <c r="I35" s="17" t="str">
        <f t="shared" ca="1" si="5"/>
        <v/>
      </c>
      <c r="J35" s="178"/>
      <c r="K35" s="189"/>
      <c r="L35" s="189" t="str">
        <f t="shared" ca="1" si="10"/>
        <v>Mechanical Equipment</v>
      </c>
      <c r="M35" s="187" t="str">
        <f t="shared" ca="1" si="6"/>
        <v/>
      </c>
      <c r="N35" s="188" t="str">
        <f t="shared" ca="1" si="7"/>
        <v>Mechanical Equipment</v>
      </c>
      <c r="O35" s="131"/>
    </row>
    <row r="36" spans="1:15" x14ac:dyDescent="0.25">
      <c r="A36" s="175">
        <f t="shared" ca="1" si="0"/>
        <v>4</v>
      </c>
      <c r="B36" s="175">
        <f t="shared" ca="1" si="1"/>
        <v>8</v>
      </c>
      <c r="C36" s="175">
        <f ca="1">IF(B36&gt;0,C35,IF(COUNTIF(Entity_3,Common)&lt;=A36,"",C35+MATCH(Common,INDIRECT(ADDRESS(C35+1,8,4,1,sheet_entity)):INDIRECT(ADDRESS(COUNTIF(Entity_1,"&lt;&gt;"),8,4,1,sheet_entity)),0)))</f>
        <v>16</v>
      </c>
      <c r="D36" s="177" t="str">
        <f t="shared" ca="1" si="2"/>
        <v>&gt;&gt;</v>
      </c>
      <c r="E36" s="178"/>
      <c r="F36" s="15" t="str">
        <f t="shared" ca="1" si="3"/>
        <v>IfcAirToAirHeatRecoveryType</v>
      </c>
      <c r="G36" s="130" t="str">
        <f t="shared" ca="1" si="8"/>
        <v>thermosiphonsealedtubeheatexchangers</v>
      </c>
      <c r="H36" s="140" t="str">
        <f t="shared" ca="1" si="4"/>
        <v>Mechanical Equipment</v>
      </c>
      <c r="I36" s="17" t="str">
        <f t="shared" ca="1" si="5"/>
        <v/>
      </c>
      <c r="J36" s="178"/>
      <c r="K36" s="189"/>
      <c r="L36" s="189" t="str">
        <f t="shared" ca="1" si="10"/>
        <v>Mechanical Equipment</v>
      </c>
      <c r="M36" s="187" t="str">
        <f t="shared" ca="1" si="6"/>
        <v/>
      </c>
      <c r="N36" s="188" t="str">
        <f t="shared" ca="1" si="7"/>
        <v>Mechanical Equipment</v>
      </c>
    </row>
    <row r="37" spans="1:15" x14ac:dyDescent="0.25">
      <c r="A37" s="175">
        <f t="shared" ca="1" si="0"/>
        <v>4</v>
      </c>
      <c r="B37" s="175">
        <f t="shared" ca="1" si="1"/>
        <v>7</v>
      </c>
      <c r="C37" s="175">
        <f ca="1">IF(B37&gt;0,C36,IF(COUNTIF(Entity_3,Common)&lt;=A37,"",C36+MATCH(Common,INDIRECT(ADDRESS(C36+1,8,4,1,sheet_entity)):INDIRECT(ADDRESS(COUNTIF(Entity_1,"&lt;&gt;"),8,4,1,sheet_entity)),0)))</f>
        <v>16</v>
      </c>
      <c r="D37" s="177" t="str">
        <f t="shared" ca="1" si="2"/>
        <v>&gt;&gt;</v>
      </c>
      <c r="E37" s="178"/>
      <c r="F37" s="15" t="str">
        <f t="shared" ca="1" si="3"/>
        <v>IfcAirToAirHeatRecoveryType</v>
      </c>
      <c r="G37" s="130" t="str">
        <f t="shared" ca="1" si="8"/>
        <v>twintowerenthalpyrecoveryloops</v>
      </c>
      <c r="H37" s="140" t="str">
        <f t="shared" ca="1" si="4"/>
        <v>Mechanical Equipment</v>
      </c>
      <c r="I37" s="17" t="str">
        <f t="shared" ca="1" si="5"/>
        <v/>
      </c>
      <c r="J37" s="178"/>
      <c r="K37" s="189"/>
      <c r="L37" s="189" t="str">
        <f t="shared" ca="1" si="10"/>
        <v>Mechanical Equipment</v>
      </c>
      <c r="M37" s="187" t="str">
        <f t="shared" ca="1" si="6"/>
        <v/>
      </c>
      <c r="N37" s="188" t="str">
        <f t="shared" ca="1" si="7"/>
        <v>Mechanical Equipment</v>
      </c>
    </row>
    <row r="38" spans="1:15" x14ac:dyDescent="0.25">
      <c r="A38" s="175">
        <f t="shared" ca="1" si="0"/>
        <v>4</v>
      </c>
      <c r="B38" s="175">
        <f t="shared" ca="1" si="1"/>
        <v>6</v>
      </c>
      <c r="C38" s="175">
        <f ca="1">IF(B38&gt;0,C37,IF(COUNTIF(Entity_3,Common)&lt;=A38,"",C37+MATCH(Common,INDIRECT(ADDRESS(C37+1,8,4,1,sheet_entity)):INDIRECT(ADDRESS(COUNTIF(Entity_1,"&lt;&gt;"),8,4,1,sheet_entity)),0)))</f>
        <v>16</v>
      </c>
      <c r="D38" s="177" t="str">
        <f t="shared" ca="1" si="2"/>
        <v>&gt;&gt;</v>
      </c>
      <c r="E38" s="178"/>
      <c r="F38" s="15" t="str">
        <f t="shared" ca="1" si="3"/>
        <v>IfcAirToAirHeatRecoveryType</v>
      </c>
      <c r="G38" s="130" t="str">
        <f t="shared" ca="1" si="8"/>
        <v>heatpipe</v>
      </c>
      <c r="H38" s="140" t="str">
        <f t="shared" ca="1" si="4"/>
        <v>Mechanical Equipment</v>
      </c>
      <c r="I38" s="17" t="str">
        <f t="shared" ca="1" si="5"/>
        <v/>
      </c>
      <c r="J38" s="178"/>
      <c r="K38" s="189"/>
      <c r="L38" s="189" t="str">
        <f t="shared" ca="1" si="10"/>
        <v>Mechanical Equipment</v>
      </c>
      <c r="M38" s="187" t="str">
        <f t="shared" ca="1" si="6"/>
        <v/>
      </c>
      <c r="N38" s="188" t="str">
        <f t="shared" ca="1" si="7"/>
        <v>Mechanical Equipment</v>
      </c>
    </row>
    <row r="39" spans="1:15" x14ac:dyDescent="0.25">
      <c r="A39" s="175">
        <f t="shared" ca="1" si="0"/>
        <v>4</v>
      </c>
      <c r="B39" s="175">
        <f t="shared" ca="1" si="1"/>
        <v>5</v>
      </c>
      <c r="C39" s="175">
        <f ca="1">IF(B39&gt;0,C38,IF(COUNTIF(Entity_3,Common)&lt;=A39,"",C38+MATCH(Common,INDIRECT(ADDRESS(C38+1,8,4,1,sheet_entity)):INDIRECT(ADDRESS(COUNTIF(Entity_1,"&lt;&gt;"),8,4,1,sheet_entity)),0)))</f>
        <v>16</v>
      </c>
      <c r="D39" s="177" t="str">
        <f t="shared" ca="1" si="2"/>
        <v>&gt;&gt;</v>
      </c>
      <c r="E39" s="178"/>
      <c r="F39" s="15" t="str">
        <f t="shared" ca="1" si="3"/>
        <v>IfcAirToAirHeatRecoveryType</v>
      </c>
      <c r="G39" s="130" t="str">
        <f t="shared" ca="1" si="8"/>
        <v>runaroundcoilloop</v>
      </c>
      <c r="H39" s="140" t="str">
        <f t="shared" ca="1" si="4"/>
        <v>Mechanical Equipment</v>
      </c>
      <c r="I39" s="17" t="str">
        <f t="shared" ca="1" si="5"/>
        <v/>
      </c>
      <c r="J39" s="178"/>
      <c r="K39" s="189"/>
      <c r="L39" s="189" t="str">
        <f t="shared" ca="1" si="10"/>
        <v>Mechanical Equipment</v>
      </c>
      <c r="M39" s="187" t="str">
        <f t="shared" ca="1" si="6"/>
        <v/>
      </c>
      <c r="N39" s="188" t="str">
        <f t="shared" ca="1" si="7"/>
        <v>Mechanical Equipment</v>
      </c>
    </row>
    <row r="40" spans="1:15" x14ac:dyDescent="0.25">
      <c r="A40" s="175">
        <f t="shared" ca="1" si="0"/>
        <v>4</v>
      </c>
      <c r="B40" s="175">
        <f t="shared" ca="1" si="1"/>
        <v>4</v>
      </c>
      <c r="C40" s="175">
        <f ca="1">IF(B40&gt;0,C39,IF(COUNTIF(Entity_3,Common)&lt;=A40,"",C39+MATCH(Common,INDIRECT(ADDRESS(C39+1,8,4,1,sheet_entity)):INDIRECT(ADDRESS(COUNTIF(Entity_1,"&lt;&gt;"),8,4,1,sheet_entity)),0)))</f>
        <v>16</v>
      </c>
      <c r="D40" s="177" t="str">
        <f t="shared" ca="1" si="2"/>
        <v>&gt;&gt;</v>
      </c>
      <c r="E40" s="178"/>
      <c r="F40" s="15" t="str">
        <f t="shared" ca="1" si="3"/>
        <v>IfcAirToAirHeatRecoveryType</v>
      </c>
      <c r="G40" s="130" t="str">
        <f t="shared" ca="1" si="8"/>
        <v>rotarywheel</v>
      </c>
      <c r="H40" s="140" t="str">
        <f t="shared" ca="1" si="4"/>
        <v>Mechanical Equipment</v>
      </c>
      <c r="I40" s="17" t="str">
        <f t="shared" ca="1" si="5"/>
        <v/>
      </c>
      <c r="J40" s="178"/>
      <c r="K40" s="189"/>
      <c r="L40" s="189" t="str">
        <f t="shared" ca="1" si="10"/>
        <v>Mechanical Equipment</v>
      </c>
      <c r="M40" s="187" t="str">
        <f t="shared" ca="1" si="6"/>
        <v/>
      </c>
      <c r="N40" s="188" t="str">
        <f t="shared" ca="1" si="7"/>
        <v>Mechanical Equipment</v>
      </c>
    </row>
    <row r="41" spans="1:15" x14ac:dyDescent="0.25">
      <c r="A41" s="175">
        <f t="shared" ca="1" si="0"/>
        <v>4</v>
      </c>
      <c r="B41" s="175">
        <f t="shared" ca="1" si="1"/>
        <v>3</v>
      </c>
      <c r="C41" s="175">
        <f ca="1">IF(B41&gt;0,C40,IF(COUNTIF(Entity_3,Common)&lt;=A41,"",C40+MATCH(Common,INDIRECT(ADDRESS(C40+1,8,4,1,sheet_entity)):INDIRECT(ADDRESS(COUNTIF(Entity_1,"&lt;&gt;"),8,4,1,sheet_entity)),0)))</f>
        <v>16</v>
      </c>
      <c r="D41" s="177" t="str">
        <f t="shared" ca="1" si="2"/>
        <v>&gt;&gt;</v>
      </c>
      <c r="E41" s="178"/>
      <c r="F41" s="15" t="str">
        <f t="shared" ca="1" si="3"/>
        <v>IfcAirToAirHeatRecoveryType</v>
      </c>
      <c r="G41" s="130" t="str">
        <f t="shared" ca="1" si="8"/>
        <v>fixedplateparallelflowexchanger</v>
      </c>
      <c r="H41" s="140" t="str">
        <f t="shared" ca="1" si="4"/>
        <v>Mechanical Equipment</v>
      </c>
      <c r="I41" s="17" t="str">
        <f t="shared" ca="1" si="5"/>
        <v/>
      </c>
      <c r="J41" s="178"/>
      <c r="K41" s="189"/>
      <c r="L41" s="189" t="str">
        <f t="shared" ca="1" si="10"/>
        <v>Mechanical Equipment</v>
      </c>
      <c r="M41" s="187" t="str">
        <f t="shared" ca="1" si="6"/>
        <v/>
      </c>
      <c r="N41" s="188" t="str">
        <f t="shared" ca="1" si="7"/>
        <v>Mechanical Equipment</v>
      </c>
    </row>
    <row r="42" spans="1:15" x14ac:dyDescent="0.25">
      <c r="A42" s="175">
        <f t="shared" ca="1" si="0"/>
        <v>4</v>
      </c>
      <c r="B42" s="175">
        <f t="shared" ca="1" si="1"/>
        <v>2</v>
      </c>
      <c r="C42" s="175">
        <f ca="1">IF(B42&gt;0,C41,IF(COUNTIF(Entity_3,Common)&lt;=A42,"",C41+MATCH(Common,INDIRECT(ADDRESS(C41+1,8,4,1,sheet_entity)):INDIRECT(ADDRESS(COUNTIF(Entity_1,"&lt;&gt;"),8,4,1,sheet_entity)),0)))</f>
        <v>16</v>
      </c>
      <c r="D42" s="177" t="str">
        <f t="shared" ca="1" si="2"/>
        <v>&gt;&gt;</v>
      </c>
      <c r="E42" s="178"/>
      <c r="F42" s="15" t="str">
        <f t="shared" ca="1" si="3"/>
        <v>IfcAirToAirHeatRecoveryType</v>
      </c>
      <c r="G42" s="130" t="str">
        <f t="shared" ca="1" si="8"/>
        <v>fixedplatecrossflowexchanger</v>
      </c>
      <c r="H42" s="140" t="str">
        <f t="shared" ca="1" si="4"/>
        <v>Mechanical Equipment</v>
      </c>
      <c r="I42" s="17" t="str">
        <f t="shared" ca="1" si="5"/>
        <v/>
      </c>
      <c r="J42" s="178"/>
      <c r="K42" s="189"/>
      <c r="L42" s="189" t="str">
        <f t="shared" ca="1" si="10"/>
        <v>Mechanical Equipment</v>
      </c>
      <c r="M42" s="187" t="str">
        <f t="shared" ca="1" si="6"/>
        <v/>
      </c>
      <c r="N42" s="188" t="str">
        <f t="shared" ca="1" si="7"/>
        <v>Mechanical Equipment</v>
      </c>
    </row>
    <row r="43" spans="1:15" x14ac:dyDescent="0.25">
      <c r="A43" s="175">
        <f t="shared" ca="1" si="0"/>
        <v>4</v>
      </c>
      <c r="B43" s="175">
        <f t="shared" ca="1" si="1"/>
        <v>1</v>
      </c>
      <c r="C43" s="175">
        <f ca="1">IF(B43&gt;0,C42,IF(COUNTIF(Entity_3,Common)&lt;=A43,"",C42+MATCH(Common,INDIRECT(ADDRESS(C42+1,8,4,1,sheet_entity)):INDIRECT(ADDRESS(COUNTIF(Entity_1,"&lt;&gt;"),8,4,1,sheet_entity)),0)))</f>
        <v>16</v>
      </c>
      <c r="D43" s="177" t="str">
        <f t="shared" ref="D43:D74" ca="1" si="11">IF(AND(F43&lt;&gt;"",F43&lt;&gt;not,F43&lt;&gt;0),HYPERLINK(CONCATENATE(link4x0,IFERROR(VLOOKUP(F43,Entity,2,FALSE),""),link_Entity,LOWER(F43),".htm"),"&gt;&gt;"),"")</f>
        <v>&gt;&gt;</v>
      </c>
      <c r="E43" s="178"/>
      <c r="F43" s="15" t="str">
        <f t="shared" ref="F43:F74" ca="1" si="12">IF(C43&lt;&gt;"",INDIRECT(ADDRESS(C43,3,1,1,sheet_entity),TRUE),"")</f>
        <v>IfcAirToAirHeatRecoveryType</v>
      </c>
      <c r="G43" s="130" t="str">
        <f t="shared" ca="1" si="8"/>
        <v>fixedplatecounterflowexchanger</v>
      </c>
      <c r="H43" s="140" t="str">
        <f t="shared" ca="1" si="4"/>
        <v>Mechanical Equipment</v>
      </c>
      <c r="I43" s="17" t="str">
        <f t="shared" ca="1" si="5"/>
        <v/>
      </c>
      <c r="J43" s="178"/>
      <c r="K43" s="189"/>
      <c r="L43" s="189" t="str">
        <f t="shared" ca="1" si="10"/>
        <v>Mechanical Equipment</v>
      </c>
      <c r="M43" s="187" t="str">
        <f t="shared" ca="1" si="6"/>
        <v/>
      </c>
      <c r="N43" s="188" t="str">
        <f t="shared" ca="1" si="7"/>
        <v>Mechanical Equipment</v>
      </c>
    </row>
    <row r="44" spans="1:15" x14ac:dyDescent="0.25">
      <c r="A44" s="175">
        <f t="shared" ca="1" si="0"/>
        <v>5</v>
      </c>
      <c r="B44" s="175">
        <f t="shared" ca="1" si="1"/>
        <v>0</v>
      </c>
      <c r="C44" s="175">
        <f ca="1">IF(B44&gt;0,C43,IF(COUNTIF(Entity_3,Common)&lt;=A44,"",C43+MATCH(Common,INDIRECT(ADDRESS(C43+1,8,4,1,sheet_entity)):INDIRECT(ADDRESS(COUNTIF(Entity_1,"&lt;&gt;"),8,4,1,sheet_entity)),0)))</f>
        <v>17</v>
      </c>
      <c r="D44" s="177" t="str">
        <f t="shared" ca="1" si="11"/>
        <v>&gt;&gt;</v>
      </c>
      <c r="E44" s="178"/>
      <c r="F44" s="15" t="str">
        <f t="shared" ca="1" si="12"/>
        <v>IfcAlarm</v>
      </c>
      <c r="G44" s="130" t="str">
        <f t="shared" ca="1" si="8"/>
        <v/>
      </c>
      <c r="H44" s="140" t="str">
        <f t="shared" ca="1" si="4"/>
        <v>Security Devices</v>
      </c>
      <c r="I44" s="17" t="str">
        <f t="shared" ca="1" si="5"/>
        <v/>
      </c>
      <c r="J44" s="178"/>
      <c r="K44" s="189"/>
      <c r="L44" s="189" t="str">
        <f t="shared" ca="1" si="10"/>
        <v>Security Devices</v>
      </c>
      <c r="M44" s="187" t="str">
        <f t="shared" ca="1" si="6"/>
        <v>Security Devices</v>
      </c>
      <c r="N44" s="188" t="str">
        <f t="shared" ca="1" si="7"/>
        <v/>
      </c>
    </row>
    <row r="45" spans="1:15" x14ac:dyDescent="0.25">
      <c r="A45" s="175">
        <f t="shared" ca="1" si="0"/>
        <v>6</v>
      </c>
      <c r="B45" s="175">
        <f t="shared" ca="1" si="1"/>
        <v>0</v>
      </c>
      <c r="C45" s="175">
        <f ca="1">IF(B45&gt;0,C44,IF(COUNTIF(Entity_3,Common)&lt;=A45,"",C44+MATCH(Common,INDIRECT(ADDRESS(C44+1,8,4,1,sheet_entity)):INDIRECT(ADDRESS(COUNTIF(Entity_1,"&lt;&gt;"),8,4,1,sheet_entity)),0)))</f>
        <v>18</v>
      </c>
      <c r="D45" s="177" t="str">
        <f t="shared" ca="1" si="11"/>
        <v>&gt;&gt;</v>
      </c>
      <c r="E45" s="178"/>
      <c r="F45" s="15" t="str">
        <f t="shared" ca="1" si="12"/>
        <v>IfcAlarmType</v>
      </c>
      <c r="G45" s="130" t="str">
        <f t="shared" ca="1" si="8"/>
        <v/>
      </c>
      <c r="H45" s="140" t="str">
        <f t="shared" ca="1" si="4"/>
        <v>Fire Alarm Devices</v>
      </c>
      <c r="I45" s="17" t="str">
        <f t="shared" ca="1" si="5"/>
        <v/>
      </c>
      <c r="J45" s="178"/>
      <c r="K45" s="189"/>
      <c r="L45" s="189" t="str">
        <f t="shared" ca="1" si="10"/>
        <v>Fire Alarm Devices</v>
      </c>
      <c r="M45" s="187" t="str">
        <f t="shared" ca="1" si="6"/>
        <v>Security Devices</v>
      </c>
      <c r="N45" s="188" t="str">
        <f t="shared" ca="1" si="7"/>
        <v>Fire Alarm Devices</v>
      </c>
    </row>
    <row r="46" spans="1:15" x14ac:dyDescent="0.25">
      <c r="A46" s="175">
        <f t="shared" ca="1" si="0"/>
        <v>6</v>
      </c>
      <c r="B46" s="175">
        <f t="shared" ca="1" si="1"/>
        <v>8</v>
      </c>
      <c r="C46" s="175">
        <f ca="1">IF(B46&gt;0,C45,IF(COUNTIF(Entity_3,Common)&lt;=A46,"",C45+MATCH(Common,INDIRECT(ADDRESS(C45+1,8,4,1,sheet_entity)):INDIRECT(ADDRESS(COUNTIF(Entity_1,"&lt;&gt;"),8,4,1,sheet_entity)),0)))</f>
        <v>18</v>
      </c>
      <c r="D46" s="177" t="str">
        <f t="shared" ca="1" si="11"/>
        <v>&gt;&gt;</v>
      </c>
      <c r="E46" s="178"/>
      <c r="F46" s="15" t="str">
        <f t="shared" ca="1" si="12"/>
        <v>IfcAlarmType</v>
      </c>
      <c r="G46" s="130" t="str">
        <f t="shared" ca="1" si="8"/>
        <v>notdefined</v>
      </c>
      <c r="H46" s="140" t="str">
        <f t="shared" ca="1" si="4"/>
        <v>Fire Alarm Devices</v>
      </c>
      <c r="I46" s="17" t="str">
        <f t="shared" ca="1" si="5"/>
        <v/>
      </c>
      <c r="J46" s="178"/>
      <c r="K46" s="189"/>
      <c r="L46" s="189" t="str">
        <f t="shared" ca="1" si="10"/>
        <v>Fire Alarm Devices</v>
      </c>
      <c r="M46" s="187" t="str">
        <f t="shared" ca="1" si="6"/>
        <v/>
      </c>
      <c r="N46" s="188" t="str">
        <f t="shared" ca="1" si="7"/>
        <v>Fire Alarm Devices</v>
      </c>
    </row>
    <row r="47" spans="1:15" x14ac:dyDescent="0.25">
      <c r="A47" s="175">
        <f t="shared" ca="1" si="0"/>
        <v>6</v>
      </c>
      <c r="B47" s="175">
        <f t="shared" ca="1" si="1"/>
        <v>7</v>
      </c>
      <c r="C47" s="175">
        <f ca="1">IF(B47&gt;0,C46,IF(COUNTIF(Entity_3,Common)&lt;=A47,"",C46+MATCH(Common,INDIRECT(ADDRESS(C46+1,8,4,1,sheet_entity)):INDIRECT(ADDRESS(COUNTIF(Entity_1,"&lt;&gt;"),8,4,1,sheet_entity)),0)))</f>
        <v>18</v>
      </c>
      <c r="D47" s="177" t="str">
        <f t="shared" ca="1" si="11"/>
        <v>&gt;&gt;</v>
      </c>
      <c r="E47" s="178"/>
      <c r="F47" s="15" t="str">
        <f t="shared" ca="1" si="12"/>
        <v>IfcAlarmType</v>
      </c>
      <c r="G47" s="130" t="str">
        <f t="shared" ca="1" si="8"/>
        <v>userdefined</v>
      </c>
      <c r="H47" s="140" t="str">
        <f t="shared" ca="1" si="4"/>
        <v>Fire Alarm Devices</v>
      </c>
      <c r="I47" s="17" t="str">
        <f t="shared" ca="1" si="5"/>
        <v/>
      </c>
      <c r="J47" s="178"/>
      <c r="K47" s="189"/>
      <c r="L47" s="189" t="str">
        <f t="shared" ca="1" si="10"/>
        <v>Fire Alarm Devices</v>
      </c>
      <c r="M47" s="187" t="str">
        <f t="shared" ca="1" si="6"/>
        <v/>
      </c>
      <c r="N47" s="188" t="str">
        <f t="shared" ca="1" si="7"/>
        <v>Fire Alarm Devices</v>
      </c>
    </row>
    <row r="48" spans="1:15" x14ac:dyDescent="0.25">
      <c r="A48" s="175">
        <f t="shared" ca="1" si="0"/>
        <v>6</v>
      </c>
      <c r="B48" s="175">
        <f t="shared" ca="1" si="1"/>
        <v>6</v>
      </c>
      <c r="C48" s="175">
        <f ca="1">IF(B48&gt;0,C47,IF(COUNTIF(Entity_3,Common)&lt;=A48,"",C47+MATCH(Common,INDIRECT(ADDRESS(C47+1,8,4,1,sheet_entity)):INDIRECT(ADDRESS(COUNTIF(Entity_1,"&lt;&gt;"),8,4,1,sheet_entity)),0)))</f>
        <v>18</v>
      </c>
      <c r="D48" s="177" t="str">
        <f t="shared" ca="1" si="11"/>
        <v>&gt;&gt;</v>
      </c>
      <c r="E48" s="178"/>
      <c r="F48" s="15" t="str">
        <f t="shared" ca="1" si="12"/>
        <v>IfcAlarmType</v>
      </c>
      <c r="G48" s="130" t="str">
        <f t="shared" ca="1" si="8"/>
        <v>whistle</v>
      </c>
      <c r="H48" s="140" t="str">
        <f t="shared" ca="1" si="4"/>
        <v>Fire Alarm Devices</v>
      </c>
      <c r="I48" s="17" t="str">
        <f t="shared" ca="1" si="5"/>
        <v/>
      </c>
      <c r="J48" s="178"/>
      <c r="K48" s="189"/>
      <c r="L48" s="189" t="str">
        <f t="shared" ca="1" si="10"/>
        <v>Fire Alarm Devices</v>
      </c>
      <c r="M48" s="187" t="str">
        <f t="shared" ca="1" si="6"/>
        <v/>
      </c>
      <c r="N48" s="188" t="str">
        <f t="shared" ca="1" si="7"/>
        <v>Fire Alarm Devices</v>
      </c>
    </row>
    <row r="49" spans="1:14" x14ac:dyDescent="0.25">
      <c r="A49" s="175">
        <f t="shared" ca="1" si="0"/>
        <v>6</v>
      </c>
      <c r="B49" s="175">
        <f t="shared" ca="1" si="1"/>
        <v>5</v>
      </c>
      <c r="C49" s="175">
        <f ca="1">IF(B49&gt;0,C48,IF(COUNTIF(Entity_3,Common)&lt;=A49,"",C48+MATCH(Common,INDIRECT(ADDRESS(C48+1,8,4,1,sheet_entity)):INDIRECT(ADDRESS(COUNTIF(Entity_1,"&lt;&gt;"),8,4,1,sheet_entity)),0)))</f>
        <v>18</v>
      </c>
      <c r="D49" s="177" t="str">
        <f t="shared" ca="1" si="11"/>
        <v>&gt;&gt;</v>
      </c>
      <c r="E49" s="178"/>
      <c r="F49" s="15" t="str">
        <f t="shared" ca="1" si="12"/>
        <v>IfcAlarmType</v>
      </c>
      <c r="G49" s="130" t="str">
        <f t="shared" ca="1" si="8"/>
        <v>siren</v>
      </c>
      <c r="H49" s="140" t="str">
        <f t="shared" ca="1" si="4"/>
        <v>Fire Alarm Devices</v>
      </c>
      <c r="I49" s="17" t="str">
        <f t="shared" ca="1" si="5"/>
        <v/>
      </c>
      <c r="J49" s="178"/>
      <c r="K49" s="189"/>
      <c r="L49" s="189" t="str">
        <f t="shared" ca="1" si="10"/>
        <v>Fire Alarm Devices</v>
      </c>
      <c r="M49" s="187" t="str">
        <f t="shared" ca="1" si="6"/>
        <v/>
      </c>
      <c r="N49" s="188" t="str">
        <f t="shared" ca="1" si="7"/>
        <v>Fire Alarm Devices</v>
      </c>
    </row>
    <row r="50" spans="1:14" x14ac:dyDescent="0.25">
      <c r="A50" s="175">
        <f t="shared" ca="1" si="0"/>
        <v>6</v>
      </c>
      <c r="B50" s="175">
        <f t="shared" ca="1" si="1"/>
        <v>4</v>
      </c>
      <c r="C50" s="175">
        <f ca="1">IF(B50&gt;0,C49,IF(COUNTIF(Entity_3,Common)&lt;=A50,"",C49+MATCH(Common,INDIRECT(ADDRESS(C49+1,8,4,1,sheet_entity)):INDIRECT(ADDRESS(COUNTIF(Entity_1,"&lt;&gt;"),8,4,1,sheet_entity)),0)))</f>
        <v>18</v>
      </c>
      <c r="D50" s="177" t="str">
        <f t="shared" ca="1" si="11"/>
        <v>&gt;&gt;</v>
      </c>
      <c r="E50" s="178"/>
      <c r="F50" s="15" t="str">
        <f t="shared" ca="1" si="12"/>
        <v>IfcAlarmType</v>
      </c>
      <c r="G50" s="130" t="str">
        <f t="shared" ca="1" si="8"/>
        <v>manualpullbox</v>
      </c>
      <c r="H50" s="140" t="str">
        <f t="shared" ca="1" si="4"/>
        <v>Fire Alarm Devices</v>
      </c>
      <c r="I50" s="17" t="str">
        <f t="shared" ca="1" si="5"/>
        <v/>
      </c>
      <c r="J50" s="178"/>
      <c r="K50" s="189"/>
      <c r="L50" s="189" t="str">
        <f t="shared" ca="1" si="10"/>
        <v>Fire Alarm Devices</v>
      </c>
      <c r="M50" s="187" t="str">
        <f t="shared" ca="1" si="6"/>
        <v/>
      </c>
      <c r="N50" s="188" t="str">
        <f t="shared" ca="1" si="7"/>
        <v>Fire Alarm Devices</v>
      </c>
    </row>
    <row r="51" spans="1:14" x14ac:dyDescent="0.25">
      <c r="A51" s="175">
        <f t="shared" ca="1" si="0"/>
        <v>6</v>
      </c>
      <c r="B51" s="175">
        <f t="shared" ca="1" si="1"/>
        <v>3</v>
      </c>
      <c r="C51" s="175">
        <f ca="1">IF(B51&gt;0,C50,IF(COUNTIF(Entity_3,Common)&lt;=A51,"",C50+MATCH(Common,INDIRECT(ADDRESS(C50+1,8,4,1,sheet_entity)):INDIRECT(ADDRESS(COUNTIF(Entity_1,"&lt;&gt;"),8,4,1,sheet_entity)),0)))</f>
        <v>18</v>
      </c>
      <c r="D51" s="177" t="str">
        <f t="shared" ca="1" si="11"/>
        <v>&gt;&gt;</v>
      </c>
      <c r="E51" s="178"/>
      <c r="F51" s="15" t="str">
        <f t="shared" ca="1" si="12"/>
        <v>IfcAlarmType</v>
      </c>
      <c r="G51" s="130" t="str">
        <f t="shared" ca="1" si="8"/>
        <v>light</v>
      </c>
      <c r="H51" s="140" t="str">
        <f t="shared" ca="1" si="4"/>
        <v>Fire Alarm Devices</v>
      </c>
      <c r="I51" s="17" t="str">
        <f t="shared" ca="1" si="5"/>
        <v/>
      </c>
      <c r="J51" s="178"/>
      <c r="K51" s="189"/>
      <c r="L51" s="189" t="str">
        <f t="shared" ca="1" si="10"/>
        <v>Fire Alarm Devices</v>
      </c>
      <c r="M51" s="187" t="str">
        <f t="shared" ca="1" si="6"/>
        <v/>
      </c>
      <c r="N51" s="188" t="str">
        <f t="shared" ca="1" si="7"/>
        <v>Fire Alarm Devices</v>
      </c>
    </row>
    <row r="52" spans="1:14" x14ac:dyDescent="0.25">
      <c r="A52" s="175">
        <f t="shared" ca="1" si="0"/>
        <v>6</v>
      </c>
      <c r="B52" s="175">
        <f t="shared" ca="1" si="1"/>
        <v>2</v>
      </c>
      <c r="C52" s="175">
        <f ca="1">IF(B52&gt;0,C51,IF(COUNTIF(Entity_3,Common)&lt;=A52,"",C51+MATCH(Common,INDIRECT(ADDRESS(C51+1,8,4,1,sheet_entity)):INDIRECT(ADDRESS(COUNTIF(Entity_1,"&lt;&gt;"),8,4,1,sheet_entity)),0)))</f>
        <v>18</v>
      </c>
      <c r="D52" s="177" t="str">
        <f t="shared" ca="1" si="11"/>
        <v>&gt;&gt;</v>
      </c>
      <c r="E52" s="178"/>
      <c r="F52" s="15" t="str">
        <f t="shared" ca="1" si="12"/>
        <v>IfcAlarmType</v>
      </c>
      <c r="G52" s="130" t="str">
        <f t="shared" ca="1" si="8"/>
        <v>breakglassbutton</v>
      </c>
      <c r="H52" s="140" t="str">
        <f t="shared" ca="1" si="4"/>
        <v>Fire Alarm Devices</v>
      </c>
      <c r="I52" s="17" t="str">
        <f t="shared" ca="1" si="5"/>
        <v/>
      </c>
      <c r="J52" s="178"/>
      <c r="K52" s="189"/>
      <c r="L52" s="189" t="str">
        <f t="shared" ca="1" si="10"/>
        <v>Fire Alarm Devices</v>
      </c>
      <c r="M52" s="187" t="str">
        <f t="shared" ca="1" si="6"/>
        <v/>
      </c>
      <c r="N52" s="188" t="str">
        <f t="shared" ca="1" si="7"/>
        <v>Fire Alarm Devices</v>
      </c>
    </row>
    <row r="53" spans="1:14" x14ac:dyDescent="0.25">
      <c r="A53" s="175">
        <f t="shared" ca="1" si="0"/>
        <v>6</v>
      </c>
      <c r="B53" s="175">
        <f t="shared" ca="1" si="1"/>
        <v>1</v>
      </c>
      <c r="C53" s="175">
        <f ca="1">IF(B53&gt;0,C52,IF(COUNTIF(Entity_3,Common)&lt;=A53,"",C52+MATCH(Common,INDIRECT(ADDRESS(C52+1,8,4,1,sheet_entity)):INDIRECT(ADDRESS(COUNTIF(Entity_1,"&lt;&gt;"),8,4,1,sheet_entity)),0)))</f>
        <v>18</v>
      </c>
      <c r="D53" s="177" t="str">
        <f t="shared" ca="1" si="11"/>
        <v>&gt;&gt;</v>
      </c>
      <c r="E53" s="178"/>
      <c r="F53" s="15" t="str">
        <f t="shared" ca="1" si="12"/>
        <v>IfcAlarmType</v>
      </c>
      <c r="G53" s="130" t="str">
        <f t="shared" ca="1" si="8"/>
        <v>bell</v>
      </c>
      <c r="H53" s="140" t="str">
        <f t="shared" ca="1" si="4"/>
        <v>Fire Alarm Devices</v>
      </c>
      <c r="I53" s="17" t="str">
        <f t="shared" ca="1" si="5"/>
        <v/>
      </c>
      <c r="J53" s="178"/>
      <c r="K53" s="189"/>
      <c r="L53" s="189" t="str">
        <f t="shared" ca="1" si="10"/>
        <v>Fire Alarm Devices</v>
      </c>
      <c r="M53" s="187" t="str">
        <f t="shared" ca="1" si="6"/>
        <v/>
      </c>
      <c r="N53" s="188" t="str">
        <f t="shared" ca="1" si="7"/>
        <v>Fire Alarm Devices</v>
      </c>
    </row>
    <row r="54" spans="1:14" x14ac:dyDescent="0.25">
      <c r="A54" s="175">
        <f t="shared" ca="1" si="0"/>
        <v>7</v>
      </c>
      <c r="B54" s="175">
        <f t="shared" ca="1" si="1"/>
        <v>0</v>
      </c>
      <c r="C54" s="175">
        <f ca="1">IF(B54&gt;0,C53,IF(COUNTIF(Entity_3,Common)&lt;=A54,"",C53+MATCH(Common,INDIRECT(ADDRESS(C53+1,8,4,1,sheet_entity)):INDIRECT(ADDRESS(COUNTIF(Entity_1,"&lt;&gt;"),8,4,1,sheet_entity)),0)))</f>
        <v>19</v>
      </c>
      <c r="D54" s="177" t="str">
        <f t="shared" ca="1" si="11"/>
        <v>&gt;&gt;</v>
      </c>
      <c r="E54" s="178"/>
      <c r="F54" s="15" t="str">
        <f t="shared" ca="1" si="12"/>
        <v>IfcAnnotation</v>
      </c>
      <c r="G54" s="130" t="str">
        <f t="shared" ca="1" si="8"/>
        <v/>
      </c>
      <c r="H54" s="140" t="str">
        <f t="shared" ca="1" si="4"/>
        <v>Generic Annotations</v>
      </c>
      <c r="I54" s="17" t="str">
        <f t="shared" ca="1" si="5"/>
        <v/>
      </c>
      <c r="J54" s="178"/>
      <c r="K54" s="189"/>
      <c r="L54" s="189" t="str">
        <f t="shared" ca="1" si="10"/>
        <v>Generic Annotations</v>
      </c>
      <c r="M54" s="187" t="str">
        <f t="shared" ca="1" si="6"/>
        <v>Air Terminals</v>
      </c>
      <c r="N54" s="188" t="str">
        <f t="shared" ca="1" si="7"/>
        <v>Generic Annotations</v>
      </c>
    </row>
    <row r="55" spans="1:14" x14ac:dyDescent="0.25">
      <c r="A55" s="175">
        <f t="shared" ca="1" si="0"/>
        <v>8</v>
      </c>
      <c r="B55" s="175">
        <f t="shared" ca="1" si="1"/>
        <v>0</v>
      </c>
      <c r="C55" s="175">
        <f ca="1">IF(B55&gt;0,C54,IF(COUNTIF(Entity_3,Common)&lt;=A55,"",C54+MATCH(Common,INDIRECT(ADDRESS(C54+1,8,4,1,sheet_entity)):INDIRECT(ADDRESS(COUNTIF(Entity_1,"&lt;&gt;"),8,4,1,sheet_entity)),0)))</f>
        <v>30</v>
      </c>
      <c r="D55" s="177" t="str">
        <f t="shared" ca="1" si="11"/>
        <v>&gt;&gt;</v>
      </c>
      <c r="E55" s="178"/>
      <c r="F55" s="15" t="str">
        <f t="shared" ca="1" si="12"/>
        <v>IfcAudioVisualAppliance</v>
      </c>
      <c r="G55" s="130" t="str">
        <f t="shared" ca="1" si="8"/>
        <v/>
      </c>
      <c r="H55" s="140" t="str">
        <f t="shared" ca="1" si="4"/>
        <v>Communication Devices</v>
      </c>
      <c r="I55" s="17" t="str">
        <f t="shared" ca="1" si="5"/>
        <v/>
      </c>
      <c r="J55" s="178"/>
      <c r="K55" s="189"/>
      <c r="L55" s="189" t="str">
        <f t="shared" ca="1" si="10"/>
        <v>Communication Devices</v>
      </c>
      <c r="M55" s="187" t="str">
        <f t="shared" ca="1" si="6"/>
        <v>Communication Devices</v>
      </c>
      <c r="N55" s="188" t="str">
        <f t="shared" ca="1" si="7"/>
        <v/>
      </c>
    </row>
    <row r="56" spans="1:14" x14ac:dyDescent="0.25">
      <c r="A56" s="175">
        <f t="shared" ca="1" si="0"/>
        <v>9</v>
      </c>
      <c r="B56" s="175">
        <f t="shared" ca="1" si="1"/>
        <v>0</v>
      </c>
      <c r="C56" s="175">
        <f ca="1">IF(B56&gt;0,C55,IF(COUNTIF(Entity_3,Common)&lt;=A56,"",C55+MATCH(Common,INDIRECT(ADDRESS(C55+1,8,4,1,sheet_entity)):INDIRECT(ADDRESS(COUNTIF(Entity_1,"&lt;&gt;"),8,4,1,sheet_entity)),0)))</f>
        <v>31</v>
      </c>
      <c r="D56" s="177" t="str">
        <f t="shared" ca="1" si="11"/>
        <v>&gt;&gt;</v>
      </c>
      <c r="E56" s="178"/>
      <c r="F56" s="15" t="str">
        <f t="shared" ca="1" si="12"/>
        <v>IfcAudioVisualApplianceType</v>
      </c>
      <c r="G56" s="130" t="str">
        <f t="shared" ca="1" si="8"/>
        <v/>
      </c>
      <c r="H56" s="140" t="str">
        <f t="shared" ca="1" si="4"/>
        <v>Telephone Devices</v>
      </c>
      <c r="I56" s="17" t="str">
        <f t="shared" ca="1" si="5"/>
        <v/>
      </c>
      <c r="J56" s="178"/>
      <c r="K56" s="189"/>
      <c r="L56" s="189" t="str">
        <f t="shared" ca="1" si="10"/>
        <v>Telephone Devices</v>
      </c>
      <c r="M56" s="187" t="str">
        <f t="shared" ca="1" si="6"/>
        <v>Telephone Devices</v>
      </c>
      <c r="N56" s="188" t="str">
        <f t="shared" ca="1" si="7"/>
        <v/>
      </c>
    </row>
    <row r="57" spans="1:14" x14ac:dyDescent="0.25">
      <c r="A57" s="175">
        <f t="shared" ca="1" si="0"/>
        <v>9</v>
      </c>
      <c r="B57" s="175">
        <f t="shared" ca="1" si="1"/>
        <v>32</v>
      </c>
      <c r="C57" s="175">
        <f ca="1">IF(B57&gt;0,C56,IF(COUNTIF(Entity_3,Common)&lt;=A57,"",C56+MATCH(Common,INDIRECT(ADDRESS(C56+1,8,4,1,sheet_entity)):INDIRECT(ADDRESS(COUNTIF(Entity_1,"&lt;&gt;"),8,4,1,sheet_entity)),0)))</f>
        <v>31</v>
      </c>
      <c r="D57" s="177" t="str">
        <f t="shared" ca="1" si="11"/>
        <v>&gt;&gt;</v>
      </c>
      <c r="E57" s="178"/>
      <c r="F57" s="15" t="str">
        <f t="shared" ca="1" si="12"/>
        <v>IfcAudioVisualApplianceType</v>
      </c>
      <c r="G57" s="130" t="str">
        <f t="shared" ca="1" si="8"/>
        <v>unspecified</v>
      </c>
      <c r="H57" s="140" t="str">
        <f t="shared" ca="1" si="4"/>
        <v>Telephone Devices</v>
      </c>
      <c r="I57" s="17" t="str">
        <f t="shared" ca="1" si="5"/>
        <v/>
      </c>
      <c r="J57" s="178"/>
      <c r="K57" s="189"/>
      <c r="L57" s="189" t="str">
        <f t="shared" ca="1" si="10"/>
        <v>Telephone Devices</v>
      </c>
      <c r="M57" s="187" t="str">
        <f t="shared" ca="1" si="6"/>
        <v>Telephone Devices</v>
      </c>
      <c r="N57" s="188" t="str">
        <f t="shared" ca="1" si="7"/>
        <v/>
      </c>
    </row>
    <row r="58" spans="1:14" x14ac:dyDescent="0.25">
      <c r="A58" s="175">
        <f t="shared" ca="1" si="0"/>
        <v>9</v>
      </c>
      <c r="B58" s="175">
        <f t="shared" ca="1" si="1"/>
        <v>31</v>
      </c>
      <c r="C58" s="175">
        <f ca="1">IF(B58&gt;0,C57,IF(COUNTIF(Entity_3,Common)&lt;=A58,"",C57+MATCH(Common,INDIRECT(ADDRESS(C57+1,8,4,1,sheet_entity)):INDIRECT(ADDRESS(COUNTIF(Entity_1,"&lt;&gt;"),8,4,1,sheet_entity)),0)))</f>
        <v>31</v>
      </c>
      <c r="D58" s="177" t="str">
        <f t="shared" ca="1" si="11"/>
        <v>&gt;&gt;</v>
      </c>
      <c r="E58" s="178"/>
      <c r="F58" s="15" t="str">
        <f t="shared" ca="1" si="12"/>
        <v>IfcAudioVisualApplianceType</v>
      </c>
      <c r="G58" s="130" t="str">
        <f t="shared" ca="1" si="8"/>
        <v>surf_of_linear_extrusion</v>
      </c>
      <c r="H58" s="140" t="str">
        <f t="shared" ca="1" si="4"/>
        <v>Telephone Devices</v>
      </c>
      <c r="I58" s="17" t="str">
        <f t="shared" ca="1" si="5"/>
        <v/>
      </c>
      <c r="J58" s="178"/>
      <c r="K58" s="189"/>
      <c r="L58" s="189" t="str">
        <f t="shared" ca="1" si="10"/>
        <v>Telephone Devices</v>
      </c>
      <c r="M58" s="187" t="str">
        <f t="shared" ca="1" si="6"/>
        <v>Telephone Devices</v>
      </c>
      <c r="N58" s="188" t="str">
        <f t="shared" ca="1" si="7"/>
        <v/>
      </c>
    </row>
    <row r="59" spans="1:14" x14ac:dyDescent="0.25">
      <c r="A59" s="175">
        <f t="shared" ca="1" si="0"/>
        <v>9</v>
      </c>
      <c r="B59" s="175">
        <f t="shared" ca="1" si="1"/>
        <v>30</v>
      </c>
      <c r="C59" s="175">
        <f ca="1">IF(B59&gt;0,C58,IF(COUNTIF(Entity_3,Common)&lt;=A59,"",C58+MATCH(Common,INDIRECT(ADDRESS(C58+1,8,4,1,sheet_entity)):INDIRECT(ADDRESS(COUNTIF(Entity_1,"&lt;&gt;"),8,4,1,sheet_entity)),0)))</f>
        <v>31</v>
      </c>
      <c r="D59" s="177" t="str">
        <f t="shared" ca="1" si="11"/>
        <v>&gt;&gt;</v>
      </c>
      <c r="E59" s="178"/>
      <c r="F59" s="15" t="str">
        <f t="shared" ca="1" si="12"/>
        <v>IfcAudioVisualApplianceType</v>
      </c>
      <c r="G59" s="130" t="str">
        <f t="shared" ca="1" si="8"/>
        <v>quadric_surf</v>
      </c>
      <c r="H59" s="140" t="str">
        <f t="shared" ca="1" si="4"/>
        <v>Telephone Devices</v>
      </c>
      <c r="I59" s="17" t="str">
        <f t="shared" ca="1" si="5"/>
        <v/>
      </c>
      <c r="J59" s="178"/>
      <c r="K59" s="189"/>
      <c r="L59" s="189" t="str">
        <f t="shared" ca="1" si="10"/>
        <v>Telephone Devices</v>
      </c>
      <c r="M59" s="187" t="str">
        <f t="shared" ca="1" si="6"/>
        <v>Telephone Devices</v>
      </c>
      <c r="N59" s="188" t="str">
        <f t="shared" ca="1" si="7"/>
        <v/>
      </c>
    </row>
    <row r="60" spans="1:14" x14ac:dyDescent="0.25">
      <c r="A60" s="175">
        <f t="shared" ca="1" si="0"/>
        <v>9</v>
      </c>
      <c r="B60" s="175">
        <f t="shared" ca="1" si="1"/>
        <v>29</v>
      </c>
      <c r="C60" s="175">
        <f ca="1">IF(B60&gt;0,C59,IF(COUNTIF(Entity_3,Common)&lt;=A60,"",C59+MATCH(Common,INDIRECT(ADDRESS(C59+1,8,4,1,sheet_entity)):INDIRECT(ADDRESS(COUNTIF(Entity_1,"&lt;&gt;"),8,4,1,sheet_entity)),0)))</f>
        <v>31</v>
      </c>
      <c r="D60" s="177" t="str">
        <f t="shared" ca="1" si="11"/>
        <v>&gt;&gt;</v>
      </c>
      <c r="E60" s="178"/>
      <c r="F60" s="15" t="str">
        <f t="shared" ca="1" si="12"/>
        <v>IfcAudioVisualApplianceType</v>
      </c>
      <c r="G60" s="130" t="str">
        <f t="shared" ca="1" si="8"/>
        <v>generalised_cone</v>
      </c>
      <c r="H60" s="140" t="str">
        <f t="shared" ca="1" si="4"/>
        <v>Telephone Devices</v>
      </c>
      <c r="I60" s="17" t="str">
        <f t="shared" ca="1" si="5"/>
        <v/>
      </c>
      <c r="J60" s="178"/>
      <c r="K60" s="189"/>
      <c r="L60" s="189" t="str">
        <f t="shared" ca="1" si="10"/>
        <v>Telephone Devices</v>
      </c>
      <c r="M60" s="187" t="str">
        <f t="shared" ca="1" si="6"/>
        <v>Telephone Devices</v>
      </c>
      <c r="N60" s="188" t="str">
        <f t="shared" ca="1" si="7"/>
        <v/>
      </c>
    </row>
    <row r="61" spans="1:14" x14ac:dyDescent="0.25">
      <c r="A61" s="175">
        <f t="shared" ca="1" si="0"/>
        <v>9</v>
      </c>
      <c r="B61" s="175">
        <f t="shared" ca="1" si="1"/>
        <v>28</v>
      </c>
      <c r="C61" s="175">
        <f ca="1">IF(B61&gt;0,C60,IF(COUNTIF(Entity_3,Common)&lt;=A61,"",C60+MATCH(Common,INDIRECT(ADDRESS(C60+1,8,4,1,sheet_entity)):INDIRECT(ADDRESS(COUNTIF(Entity_1,"&lt;&gt;"),8,4,1,sheet_entity)),0)))</f>
        <v>31</v>
      </c>
      <c r="D61" s="177" t="str">
        <f t="shared" ca="1" si="11"/>
        <v>&gt;&gt;</v>
      </c>
      <c r="E61" s="178"/>
      <c r="F61" s="15" t="str">
        <f t="shared" ca="1" si="12"/>
        <v>IfcAudioVisualApplianceType</v>
      </c>
      <c r="G61" s="130" t="str">
        <f t="shared" ca="1" si="8"/>
        <v>ruled_surf</v>
      </c>
      <c r="H61" s="140" t="str">
        <f t="shared" ca="1" si="4"/>
        <v>Telephone Devices</v>
      </c>
      <c r="I61" s="17" t="str">
        <f t="shared" ca="1" si="5"/>
        <v/>
      </c>
      <c r="J61" s="178"/>
      <c r="K61" s="189"/>
      <c r="L61" s="189" t="str">
        <f t="shared" ca="1" si="10"/>
        <v>Telephone Devices</v>
      </c>
      <c r="M61" s="187" t="str">
        <f t="shared" ca="1" si="6"/>
        <v>Telephone Devices</v>
      </c>
      <c r="N61" s="188" t="str">
        <f t="shared" ca="1" si="7"/>
        <v/>
      </c>
    </row>
    <row r="62" spans="1:14" x14ac:dyDescent="0.25">
      <c r="A62" s="175">
        <f t="shared" ca="1" si="0"/>
        <v>9</v>
      </c>
      <c r="B62" s="175">
        <f t="shared" ca="1" si="1"/>
        <v>27</v>
      </c>
      <c r="C62" s="175">
        <f ca="1">IF(B62&gt;0,C61,IF(COUNTIF(Entity_3,Common)&lt;=A62,"",C61+MATCH(Common,INDIRECT(ADDRESS(C61+1,8,4,1,sheet_entity)):INDIRECT(ADDRESS(COUNTIF(Entity_1,"&lt;&gt;"),8,4,1,sheet_entity)),0)))</f>
        <v>31</v>
      </c>
      <c r="D62" s="177" t="str">
        <f t="shared" ca="1" si="11"/>
        <v>&gt;&gt;</v>
      </c>
      <c r="E62" s="178"/>
      <c r="F62" s="15" t="str">
        <f t="shared" ca="1" si="12"/>
        <v>IfcAudioVisualApplianceType</v>
      </c>
      <c r="G62" s="130" t="str">
        <f t="shared" ca="1" si="8"/>
        <v>surf_of_revolution</v>
      </c>
      <c r="H62" s="140" t="str">
        <f t="shared" ca="1" si="4"/>
        <v>Telephone Devices</v>
      </c>
      <c r="I62" s="17" t="str">
        <f t="shared" ca="1" si="5"/>
        <v/>
      </c>
      <c r="J62" s="178"/>
      <c r="K62" s="189"/>
      <c r="L62" s="189" t="str">
        <f t="shared" ca="1" si="10"/>
        <v>Telephone Devices</v>
      </c>
      <c r="M62" s="187" t="str">
        <f t="shared" ca="1" si="6"/>
        <v>Telephone Devices</v>
      </c>
      <c r="N62" s="188" t="str">
        <f t="shared" ca="1" si="7"/>
        <v/>
      </c>
    </row>
    <row r="63" spans="1:14" x14ac:dyDescent="0.25">
      <c r="A63" s="175">
        <f t="shared" ca="1" si="0"/>
        <v>9</v>
      </c>
      <c r="B63" s="175">
        <f t="shared" ca="1" si="1"/>
        <v>26</v>
      </c>
      <c r="C63" s="175">
        <f ca="1">IF(B63&gt;0,C62,IF(COUNTIF(Entity_3,Common)&lt;=A63,"",C62+MATCH(Common,INDIRECT(ADDRESS(C62+1,8,4,1,sheet_entity)):INDIRECT(ADDRESS(COUNTIF(Entity_1,"&lt;&gt;"),8,4,1,sheet_entity)),0)))</f>
        <v>31</v>
      </c>
      <c r="D63" s="177" t="str">
        <f t="shared" ca="1" si="11"/>
        <v>&gt;&gt;</v>
      </c>
      <c r="E63" s="178"/>
      <c r="F63" s="15" t="str">
        <f t="shared" ca="1" si="12"/>
        <v>IfcAudioVisualApplianceType</v>
      </c>
      <c r="G63" s="130" t="str">
        <f t="shared" ca="1" si="8"/>
        <v>toroidal_surf</v>
      </c>
      <c r="H63" s="140" t="str">
        <f t="shared" ca="1" si="4"/>
        <v>Telephone Devices</v>
      </c>
      <c r="I63" s="17" t="str">
        <f t="shared" ca="1" si="5"/>
        <v/>
      </c>
      <c r="J63" s="178"/>
      <c r="K63" s="189"/>
      <c r="L63" s="189" t="str">
        <f t="shared" ca="1" si="10"/>
        <v>Telephone Devices</v>
      </c>
      <c r="M63" s="187" t="str">
        <f t="shared" ca="1" si="6"/>
        <v>Telephone Devices</v>
      </c>
      <c r="N63" s="188" t="str">
        <f t="shared" ca="1" si="7"/>
        <v/>
      </c>
    </row>
    <row r="64" spans="1:14" x14ac:dyDescent="0.25">
      <c r="A64" s="175">
        <f t="shared" ca="1" si="0"/>
        <v>9</v>
      </c>
      <c r="B64" s="175">
        <f t="shared" ca="1" si="1"/>
        <v>25</v>
      </c>
      <c r="C64" s="175">
        <f ca="1">IF(B64&gt;0,C63,IF(COUNTIF(Entity_3,Common)&lt;=A64,"",C63+MATCH(Common,INDIRECT(ADDRESS(C63+1,8,4,1,sheet_entity)):INDIRECT(ADDRESS(COUNTIF(Entity_1,"&lt;&gt;"),8,4,1,sheet_entity)),0)))</f>
        <v>31</v>
      </c>
      <c r="D64" s="177" t="str">
        <f t="shared" ca="1" si="11"/>
        <v>&gt;&gt;</v>
      </c>
      <c r="E64" s="178"/>
      <c r="F64" s="15" t="str">
        <f t="shared" ca="1" si="12"/>
        <v>IfcAudioVisualApplianceType</v>
      </c>
      <c r="G64" s="130" t="str">
        <f t="shared" ca="1" si="8"/>
        <v>spherical_surf</v>
      </c>
      <c r="H64" s="140" t="str">
        <f t="shared" ca="1" si="4"/>
        <v>Telephone Devices</v>
      </c>
      <c r="I64" s="17" t="str">
        <f t="shared" ca="1" si="5"/>
        <v/>
      </c>
      <c r="J64" s="178"/>
      <c r="K64" s="189"/>
      <c r="L64" s="189" t="str">
        <f t="shared" ca="1" si="10"/>
        <v>Telephone Devices</v>
      </c>
      <c r="M64" s="187" t="str">
        <f t="shared" ca="1" si="6"/>
        <v>Telephone Devices</v>
      </c>
      <c r="N64" s="188" t="str">
        <f t="shared" ca="1" si="7"/>
        <v/>
      </c>
    </row>
    <row r="65" spans="1:14" x14ac:dyDescent="0.25">
      <c r="A65" s="175">
        <f t="shared" ca="1" si="0"/>
        <v>9</v>
      </c>
      <c r="B65" s="175">
        <f t="shared" ca="1" si="1"/>
        <v>24</v>
      </c>
      <c r="C65" s="175">
        <f ca="1">IF(B65&gt;0,C64,IF(COUNTIF(Entity_3,Common)&lt;=A65,"",C64+MATCH(Common,INDIRECT(ADDRESS(C64+1,8,4,1,sheet_entity)):INDIRECT(ADDRESS(COUNTIF(Entity_1,"&lt;&gt;"),8,4,1,sheet_entity)),0)))</f>
        <v>31</v>
      </c>
      <c r="D65" s="177" t="str">
        <f t="shared" ca="1" si="11"/>
        <v>&gt;&gt;</v>
      </c>
      <c r="E65" s="178"/>
      <c r="F65" s="15" t="str">
        <f t="shared" ca="1" si="12"/>
        <v>IfcAudioVisualApplianceType</v>
      </c>
      <c r="G65" s="130" t="str">
        <f t="shared" ca="1" si="8"/>
        <v>conical_surf</v>
      </c>
      <c r="H65" s="140" t="str">
        <f t="shared" ca="1" si="4"/>
        <v>Telephone Devices</v>
      </c>
      <c r="I65" s="17" t="str">
        <f t="shared" ca="1" si="5"/>
        <v/>
      </c>
      <c r="J65" s="178"/>
      <c r="K65" s="189"/>
      <c r="L65" s="189" t="str">
        <f t="shared" ca="1" si="10"/>
        <v>Telephone Devices</v>
      </c>
      <c r="M65" s="187" t="str">
        <f t="shared" ca="1" si="6"/>
        <v>Telephone Devices</v>
      </c>
      <c r="N65" s="188" t="str">
        <f t="shared" ca="1" si="7"/>
        <v/>
      </c>
    </row>
    <row r="66" spans="1:14" x14ac:dyDescent="0.25">
      <c r="A66" s="175">
        <f t="shared" ca="1" si="0"/>
        <v>9</v>
      </c>
      <c r="B66" s="175">
        <f t="shared" ca="1" si="1"/>
        <v>23</v>
      </c>
      <c r="C66" s="175">
        <f ca="1">IF(B66&gt;0,C65,IF(COUNTIF(Entity_3,Common)&lt;=A66,"",C65+MATCH(Common,INDIRECT(ADDRESS(C65+1,8,4,1,sheet_entity)):INDIRECT(ADDRESS(COUNTIF(Entity_1,"&lt;&gt;"),8,4,1,sheet_entity)),0)))</f>
        <v>31</v>
      </c>
      <c r="D66" s="177" t="str">
        <f t="shared" ca="1" si="11"/>
        <v>&gt;&gt;</v>
      </c>
      <c r="E66" s="178"/>
      <c r="F66" s="15" t="str">
        <f t="shared" ca="1" si="12"/>
        <v>IfcAudioVisualApplianceType</v>
      </c>
      <c r="G66" s="130" t="str">
        <f t="shared" ca="1" si="8"/>
        <v>cylindrical_surf</v>
      </c>
      <c r="H66" s="140" t="str">
        <f t="shared" ca="1" si="4"/>
        <v>Telephone Devices</v>
      </c>
      <c r="I66" s="17" t="str">
        <f t="shared" ca="1" si="5"/>
        <v/>
      </c>
      <c r="J66" s="178"/>
      <c r="K66" s="189"/>
      <c r="L66" s="189" t="str">
        <f t="shared" ca="1" si="10"/>
        <v>Telephone Devices</v>
      </c>
      <c r="M66" s="187" t="str">
        <f t="shared" ca="1" si="6"/>
        <v>Telephone Devices</v>
      </c>
      <c r="N66" s="188" t="str">
        <f t="shared" ca="1" si="7"/>
        <v/>
      </c>
    </row>
    <row r="67" spans="1:14" x14ac:dyDescent="0.25">
      <c r="A67" s="175">
        <f t="shared" ca="1" si="0"/>
        <v>9</v>
      </c>
      <c r="B67" s="175">
        <f t="shared" ca="1" si="1"/>
        <v>22</v>
      </c>
      <c r="C67" s="175">
        <f ca="1">IF(B67&gt;0,C66,IF(COUNTIF(Entity_3,Common)&lt;=A67,"",C66+MATCH(Common,INDIRECT(ADDRESS(C66+1,8,4,1,sheet_entity)):INDIRECT(ADDRESS(COUNTIF(Entity_1,"&lt;&gt;"),8,4,1,sheet_entity)),0)))</f>
        <v>31</v>
      </c>
      <c r="D67" s="177" t="str">
        <f t="shared" ca="1" si="11"/>
        <v>&gt;&gt;</v>
      </c>
      <c r="E67" s="178"/>
      <c r="F67" s="15" t="str">
        <f t="shared" ca="1" si="12"/>
        <v>IfcAudioVisualApplianceType</v>
      </c>
      <c r="G67" s="130" t="str">
        <f t="shared" ca="1" si="8"/>
        <v>plane_surf</v>
      </c>
      <c r="H67" s="140" t="str">
        <f t="shared" ca="1" si="4"/>
        <v>Telephone Devices</v>
      </c>
      <c r="I67" s="17" t="str">
        <f t="shared" ca="1" si="5"/>
        <v/>
      </c>
      <c r="J67" s="178"/>
      <c r="K67" s="189"/>
      <c r="L67" s="189" t="str">
        <f t="shared" ca="1" si="10"/>
        <v>Telephone Devices</v>
      </c>
      <c r="M67" s="187" t="str">
        <f t="shared" ca="1" si="6"/>
        <v>Telephone Devices</v>
      </c>
      <c r="N67" s="188" t="str">
        <f t="shared" ca="1" si="7"/>
        <v/>
      </c>
    </row>
    <row r="68" spans="1:14" x14ac:dyDescent="0.25">
      <c r="A68" s="175">
        <f t="shared" ca="1" si="0"/>
        <v>9</v>
      </c>
      <c r="B68" s="175">
        <f t="shared" ca="1" si="1"/>
        <v>21</v>
      </c>
      <c r="C68" s="175">
        <f ca="1">IF(B68&gt;0,C67,IF(COUNTIF(Entity_3,Common)&lt;=A68,"",C67+MATCH(Common,INDIRECT(ADDRESS(C67+1,8,4,1,sheet_entity)):INDIRECT(ADDRESS(COUNTIF(Entity_1,"&lt;&gt;"),8,4,1,sheet_entity)),0)))</f>
        <v>31</v>
      </c>
      <c r="D68" s="177" t="str">
        <f t="shared" ca="1" si="11"/>
        <v>&gt;&gt;</v>
      </c>
      <c r="E68" s="178"/>
      <c r="F68" s="15" t="str">
        <f t="shared" ca="1" si="12"/>
        <v>IfcAudioVisualApplianceType</v>
      </c>
      <c r="G68" s="130" t="str">
        <f t="shared" ca="1" si="8"/>
        <v>IfcBSplineSurfaceForm</v>
      </c>
      <c r="H68" s="140" t="str">
        <f t="shared" ca="1" si="4"/>
        <v>Telephone Devices</v>
      </c>
      <c r="I68" s="17" t="str">
        <f t="shared" ca="1" si="5"/>
        <v/>
      </c>
      <c r="J68" s="178"/>
      <c r="K68" s="189"/>
      <c r="L68" s="189" t="str">
        <f t="shared" ca="1" si="10"/>
        <v>Telephone Devices</v>
      </c>
      <c r="M68" s="187" t="str">
        <f t="shared" ca="1" si="6"/>
        <v>Telephone Devices</v>
      </c>
      <c r="N68" s="188" t="str">
        <f t="shared" ca="1" si="7"/>
        <v/>
      </c>
    </row>
    <row r="69" spans="1:14" x14ac:dyDescent="0.25">
      <c r="A69" s="175">
        <f t="shared" ca="1" si="0"/>
        <v>9</v>
      </c>
      <c r="B69" s="175">
        <f t="shared" ca="1" si="1"/>
        <v>20</v>
      </c>
      <c r="C69" s="175">
        <f ca="1">IF(B69&gt;0,C68,IF(COUNTIF(Entity_3,Common)&lt;=A69,"",C68+MATCH(Common,INDIRECT(ADDRESS(C68+1,8,4,1,sheet_entity)):INDIRECT(ADDRESS(COUNTIF(Entity_1,"&lt;&gt;"),8,4,1,sheet_entity)),0)))</f>
        <v>31</v>
      </c>
      <c r="D69" s="177" t="str">
        <f t="shared" ca="1" si="11"/>
        <v>&gt;&gt;</v>
      </c>
      <c r="E69" s="178"/>
      <c r="F69" s="15" t="str">
        <f t="shared" ca="1" si="12"/>
        <v>IfcAudioVisualApplianceType</v>
      </c>
      <c r="G69" s="130" t="str">
        <f t="shared" ca="1" si="8"/>
        <v>unspecified</v>
      </c>
      <c r="H69" s="140" t="str">
        <f t="shared" ca="1" si="4"/>
        <v>Telephone Devices</v>
      </c>
      <c r="I69" s="17" t="str">
        <f t="shared" ca="1" si="5"/>
        <v/>
      </c>
      <c r="J69" s="178"/>
      <c r="K69" s="189"/>
      <c r="L69" s="189" t="str">
        <f t="shared" ca="1" si="10"/>
        <v>Telephone Devices</v>
      </c>
      <c r="M69" s="187" t="str">
        <f t="shared" ca="1" si="6"/>
        <v>Telephone Devices</v>
      </c>
      <c r="N69" s="188" t="str">
        <f t="shared" ca="1" si="7"/>
        <v/>
      </c>
    </row>
    <row r="70" spans="1:14" x14ac:dyDescent="0.25">
      <c r="A70" s="175">
        <f t="shared" ca="1" si="0"/>
        <v>9</v>
      </c>
      <c r="B70" s="175">
        <f t="shared" ca="1" si="1"/>
        <v>19</v>
      </c>
      <c r="C70" s="175">
        <f ca="1">IF(B70&gt;0,C69,IF(COUNTIF(Entity_3,Common)&lt;=A70,"",C69+MATCH(Common,INDIRECT(ADDRESS(C69+1,8,4,1,sheet_entity)):INDIRECT(ADDRESS(COUNTIF(Entity_1,"&lt;&gt;"),8,4,1,sheet_entity)),0)))</f>
        <v>31</v>
      </c>
      <c r="D70" s="177" t="str">
        <f t="shared" ca="1" si="11"/>
        <v>&gt;&gt;</v>
      </c>
      <c r="E70" s="178"/>
      <c r="F70" s="15" t="str">
        <f t="shared" ca="1" si="12"/>
        <v>IfcAudioVisualApplianceType</v>
      </c>
      <c r="G70" s="130" t="str">
        <f t="shared" ca="1" si="8"/>
        <v>hyperbolic_arc</v>
      </c>
      <c r="H70" s="140" t="str">
        <f t="shared" ca="1" si="4"/>
        <v>Telephone Devices</v>
      </c>
      <c r="I70" s="17" t="str">
        <f t="shared" ca="1" si="5"/>
        <v/>
      </c>
      <c r="J70" s="178"/>
      <c r="K70" s="189"/>
      <c r="L70" s="189" t="str">
        <f t="shared" ca="1" si="10"/>
        <v>Telephone Devices</v>
      </c>
      <c r="M70" s="187" t="str">
        <f t="shared" ca="1" si="6"/>
        <v>Telephone Devices</v>
      </c>
      <c r="N70" s="188" t="str">
        <f t="shared" ca="1" si="7"/>
        <v/>
      </c>
    </row>
    <row r="71" spans="1:14" x14ac:dyDescent="0.25">
      <c r="A71" s="175">
        <f t="shared" ca="1" si="0"/>
        <v>9</v>
      </c>
      <c r="B71" s="175">
        <f t="shared" ca="1" si="1"/>
        <v>18</v>
      </c>
      <c r="C71" s="175">
        <f ca="1">IF(B71&gt;0,C70,IF(COUNTIF(Entity_3,Common)&lt;=A71,"",C70+MATCH(Common,INDIRECT(ADDRESS(C70+1,8,4,1,sheet_entity)):INDIRECT(ADDRESS(COUNTIF(Entity_1,"&lt;&gt;"),8,4,1,sheet_entity)),0)))</f>
        <v>31</v>
      </c>
      <c r="D71" s="177" t="str">
        <f t="shared" ca="1" si="11"/>
        <v>&gt;&gt;</v>
      </c>
      <c r="E71" s="178"/>
      <c r="F71" s="15" t="str">
        <f t="shared" ca="1" si="12"/>
        <v>IfcAudioVisualApplianceType</v>
      </c>
      <c r="G71" s="130" t="str">
        <f t="shared" ca="1" si="8"/>
        <v>parabolic_arc</v>
      </c>
      <c r="H71" s="140" t="str">
        <f t="shared" ca="1" si="4"/>
        <v>Telephone Devices</v>
      </c>
      <c r="I71" s="17" t="str">
        <f t="shared" ca="1" si="5"/>
        <v/>
      </c>
      <c r="J71" s="178"/>
      <c r="K71" s="189"/>
      <c r="L71" s="189" t="str">
        <f t="shared" ca="1" si="10"/>
        <v>Telephone Devices</v>
      </c>
      <c r="M71" s="187" t="str">
        <f t="shared" ca="1" si="6"/>
        <v>Telephone Devices</v>
      </c>
      <c r="N71" s="188" t="str">
        <f t="shared" ca="1" si="7"/>
        <v/>
      </c>
    </row>
    <row r="72" spans="1:14" x14ac:dyDescent="0.25">
      <c r="A72" s="175">
        <f t="shared" ca="1" si="0"/>
        <v>9</v>
      </c>
      <c r="B72" s="175">
        <f t="shared" ca="1" si="1"/>
        <v>17</v>
      </c>
      <c r="C72" s="175">
        <f ca="1">IF(B72&gt;0,C71,IF(COUNTIF(Entity_3,Common)&lt;=A72,"",C71+MATCH(Common,INDIRECT(ADDRESS(C71+1,8,4,1,sheet_entity)):INDIRECT(ADDRESS(COUNTIF(Entity_1,"&lt;&gt;"),8,4,1,sheet_entity)),0)))</f>
        <v>31</v>
      </c>
      <c r="D72" s="177" t="str">
        <f t="shared" ca="1" si="11"/>
        <v>&gt;&gt;</v>
      </c>
      <c r="E72" s="178"/>
      <c r="F72" s="15" t="str">
        <f t="shared" ca="1" si="12"/>
        <v>IfcAudioVisualApplianceType</v>
      </c>
      <c r="G72" s="130" t="str">
        <f t="shared" ca="1" si="8"/>
        <v>elliptic_arc</v>
      </c>
      <c r="H72" s="140" t="str">
        <f t="shared" ca="1" si="4"/>
        <v>Telephone Devices</v>
      </c>
      <c r="I72" s="17" t="str">
        <f t="shared" ca="1" si="5"/>
        <v/>
      </c>
      <c r="J72" s="178"/>
      <c r="K72" s="189"/>
      <c r="L72" s="189" t="str">
        <f t="shared" ca="1" si="10"/>
        <v>Telephone Devices</v>
      </c>
      <c r="M72" s="187" t="str">
        <f t="shared" ca="1" si="6"/>
        <v>Telephone Devices</v>
      </c>
      <c r="N72" s="188" t="str">
        <f t="shared" ca="1" si="7"/>
        <v/>
      </c>
    </row>
    <row r="73" spans="1:14" x14ac:dyDescent="0.25">
      <c r="A73" s="175">
        <f t="shared" ca="1" si="0"/>
        <v>9</v>
      </c>
      <c r="B73" s="175">
        <f t="shared" ca="1" si="1"/>
        <v>16</v>
      </c>
      <c r="C73" s="175">
        <f ca="1">IF(B73&gt;0,C72,IF(COUNTIF(Entity_3,Common)&lt;=A73,"",C72+MATCH(Common,INDIRECT(ADDRESS(C72+1,8,4,1,sheet_entity)):INDIRECT(ADDRESS(COUNTIF(Entity_1,"&lt;&gt;"),8,4,1,sheet_entity)),0)))</f>
        <v>31</v>
      </c>
      <c r="D73" s="177" t="str">
        <f t="shared" ca="1" si="11"/>
        <v>&gt;&gt;</v>
      </c>
      <c r="E73" s="178"/>
      <c r="F73" s="15" t="str">
        <f t="shared" ca="1" si="12"/>
        <v>IfcAudioVisualApplianceType</v>
      </c>
      <c r="G73" s="130" t="str">
        <f t="shared" ca="1" si="8"/>
        <v>circular_arc</v>
      </c>
      <c r="H73" s="140" t="str">
        <f t="shared" ca="1" si="4"/>
        <v>Telephone Devices</v>
      </c>
      <c r="I73" s="17" t="str">
        <f t="shared" ca="1" si="5"/>
        <v/>
      </c>
      <c r="J73" s="178"/>
      <c r="K73" s="189"/>
      <c r="L73" s="189" t="str">
        <f t="shared" ca="1" si="10"/>
        <v>Telephone Devices</v>
      </c>
      <c r="M73" s="187" t="str">
        <f t="shared" ca="1" si="6"/>
        <v>Telephone Devices</v>
      </c>
      <c r="N73" s="188" t="str">
        <f t="shared" ca="1" si="7"/>
        <v/>
      </c>
    </row>
    <row r="74" spans="1:14" x14ac:dyDescent="0.25">
      <c r="A74" s="175">
        <f t="shared" ca="1" si="0"/>
        <v>9</v>
      </c>
      <c r="B74" s="175">
        <f t="shared" ca="1" si="1"/>
        <v>15</v>
      </c>
      <c r="C74" s="175">
        <f ca="1">IF(B74&gt;0,C73,IF(COUNTIF(Entity_3,Common)&lt;=A74,"",C73+MATCH(Common,INDIRECT(ADDRESS(C73+1,8,4,1,sheet_entity)):INDIRECT(ADDRESS(COUNTIF(Entity_1,"&lt;&gt;"),8,4,1,sheet_entity)),0)))</f>
        <v>31</v>
      </c>
      <c r="D74" s="177" t="str">
        <f t="shared" ca="1" si="11"/>
        <v>&gt;&gt;</v>
      </c>
      <c r="E74" s="178"/>
      <c r="F74" s="15" t="str">
        <f t="shared" ca="1" si="12"/>
        <v>IfcAudioVisualApplianceType</v>
      </c>
      <c r="G74" s="130" t="str">
        <f t="shared" ca="1" si="8"/>
        <v>polyline_form</v>
      </c>
      <c r="H74" s="140" t="str">
        <f t="shared" ca="1" si="4"/>
        <v>Telephone Devices</v>
      </c>
      <c r="I74" s="17" t="str">
        <f t="shared" ca="1" si="5"/>
        <v/>
      </c>
      <c r="J74" s="178"/>
      <c r="K74" s="189"/>
      <c r="L74" s="189" t="str">
        <f t="shared" ca="1" si="10"/>
        <v>Telephone Devices</v>
      </c>
      <c r="M74" s="187" t="str">
        <f t="shared" ca="1" si="6"/>
        <v>Telephone Devices</v>
      </c>
      <c r="N74" s="188" t="str">
        <f t="shared" ca="1" si="7"/>
        <v/>
      </c>
    </row>
    <row r="75" spans="1:14" x14ac:dyDescent="0.25">
      <c r="A75" s="175">
        <f t="shared" ref="A75:A138" ca="1" si="13">IF(B75=0,IF(COUNTIF(Entity_3,Common)&lt;=A74,"",A74+1),A74)</f>
        <v>9</v>
      </c>
      <c r="B75" s="175">
        <f t="shared" ref="B75:B138" ca="1" si="14">IF(B74&gt;0,B74-1,IF(RIGHT(F74,4)="Type",IFERROR(ROWS(INDIRECT(CONCATENATE(F74,"Enum"))),0),0))</f>
        <v>14</v>
      </c>
      <c r="C75" s="175">
        <f ca="1">IF(B75&gt;0,C74,IF(COUNTIF(Entity_3,Common)&lt;=A75,"",C74+MATCH(Common,INDIRECT(ADDRESS(C74+1,8,4,1,sheet_entity)):INDIRECT(ADDRESS(COUNTIF(Entity_1,"&lt;&gt;"),8,4,1,sheet_entity)),0)))</f>
        <v>31</v>
      </c>
      <c r="D75" s="177" t="str">
        <f t="shared" ref="D75:D106" ca="1" si="15">IF(AND(F75&lt;&gt;"",F75&lt;&gt;not,F75&lt;&gt;0),HYPERLINK(CONCATENATE(link4x0,IFERROR(VLOOKUP(F75,Entity,2,FALSE),""),link_Entity,LOWER(F75),".htm"),"&gt;&gt;"),"")</f>
        <v>&gt;&gt;</v>
      </c>
      <c r="E75" s="178"/>
      <c r="F75" s="15" t="str">
        <f t="shared" ref="F75:F106" ca="1" si="16">IF(C75&lt;&gt;"",INDIRECT(ADDRESS(C75,3,1,1,sheet_entity),TRUE),"")</f>
        <v>IfcAudioVisualApplianceType</v>
      </c>
      <c r="G75" s="130" t="str">
        <f t="shared" ca="1" si="8"/>
        <v>IfcBSplineCurveForm</v>
      </c>
      <c r="H75" s="140" t="str">
        <f t="shared" ref="H75:H138" ca="1" si="17">IF(F75&lt;&gt;"",IF(K75&lt;&gt;"",K75,IF(G75&lt;&gt;"",IF(M75&lt;&gt;"",M75,N75),IF(N75&lt;&gt;"",N75,M75))),"")</f>
        <v>Telephone Devices</v>
      </c>
      <c r="I75" s="17" t="str">
        <f t="shared" ref="I75:I138" ca="1" si="18">IF(L75=H75,IF(OR(exp_sub_adopt=no,AND(exp_sub_adopt=yes,G75&lt;&gt;"")),IF(C75&lt;&gt;"",IFERROR(CELL("contents",INDIRECT(ADDRESS(MATCH(CONCATENATE(F75,IF(G75&lt;&gt;"",CONCATENATE("/",G75),"")),export_entity_2,0),2,1,1,exp_fillin))),IFERROR(VLOOKUP(CONCATENATE(F75,IF(G75&lt;&gt;"",CONCATENATE("/",G75),"")),Import_DRS,5,FALSE),"")),""),""),IF(ISERROR(FIND(H75,L75,1)),IF(L75=H75,"",L75),RIGHT(L75,LEN(L75)-LEN(H75))))</f>
        <v/>
      </c>
      <c r="J75" s="178"/>
      <c r="K75" s="189"/>
      <c r="L75" s="189" t="str">
        <f t="shared" ca="1" si="10"/>
        <v>Telephone Devices</v>
      </c>
      <c r="M75" s="187" t="str">
        <f t="shared" ref="M75:M138" ca="1" si="19">IF(C75&lt;&gt;"",IFERROR(CELL("contents",INDIRECT(ADDRESS(MATCH(CONCATENATE(F75,IF(G75&lt;&gt;"",CONCATENATE("/",G75),"")),export_entity_2,0),1,1,1,exp_fillin))),IF(N75="",M74,"")),"")</f>
        <v>Telephone Devices</v>
      </c>
      <c r="N75" s="188" t="str">
        <f t="shared" ref="N75:N138" ca="1" si="20">IF(C75&lt;&gt;"",IFERROR(VLOOKUP(CONCATENATE(F75,IF(G75&lt;&gt;"",CONCATENATE("/",G75),"")),Import_DRS,4,FALSE),IFERROR(VLOOKUP(F75,Import_DRS,4,FALSE),"")),"")</f>
        <v/>
      </c>
    </row>
    <row r="76" spans="1:14" x14ac:dyDescent="0.25">
      <c r="A76" s="175">
        <f t="shared" ca="1" si="13"/>
        <v>9</v>
      </c>
      <c r="B76" s="175">
        <f t="shared" ca="1" si="14"/>
        <v>13</v>
      </c>
      <c r="C76" s="175">
        <f ca="1">IF(B76&gt;0,C75,IF(COUNTIF(Entity_3,Common)&lt;=A76,"",C75+MATCH(Common,INDIRECT(ADDRESS(C75+1,8,4,1,sheet_entity)):INDIRECT(ADDRESS(COUNTIF(Entity_1,"&lt;&gt;"),8,4,1,sheet_entity)),0)))</f>
        <v>31</v>
      </c>
      <c r="D76" s="177" t="str">
        <f t="shared" ca="1" si="15"/>
        <v>&gt;&gt;</v>
      </c>
      <c r="E76" s="178"/>
      <c r="F76" s="15" t="str">
        <f t="shared" ca="1" si="16"/>
        <v>IfcAudioVisualApplianceType</v>
      </c>
      <c r="G76" s="130" t="str">
        <f t="shared" ref="G76:G139" ca="1" si="21">IF(B76&gt;0,INDEX(INDIRECT(CONCATENATE(F76,"Enum")),B76,1),"")</f>
        <v>notdefined</v>
      </c>
      <c r="H76" s="140" t="str">
        <f t="shared" ca="1" si="17"/>
        <v>Telephone Devices</v>
      </c>
      <c r="I76" s="17" t="str">
        <f t="shared" ca="1" si="18"/>
        <v/>
      </c>
      <c r="J76" s="178"/>
      <c r="K76" s="189"/>
      <c r="L76" s="189" t="str">
        <f t="shared" ca="1" si="10"/>
        <v>Telephone Devices</v>
      </c>
      <c r="M76" s="187" t="str">
        <f t="shared" ca="1" si="19"/>
        <v>Telephone Devices</v>
      </c>
      <c r="N76" s="188" t="str">
        <f t="shared" ca="1" si="20"/>
        <v/>
      </c>
    </row>
    <row r="77" spans="1:14" x14ac:dyDescent="0.25">
      <c r="A77" s="175">
        <f t="shared" ca="1" si="13"/>
        <v>9</v>
      </c>
      <c r="B77" s="175">
        <f t="shared" ca="1" si="14"/>
        <v>12</v>
      </c>
      <c r="C77" s="175">
        <f ca="1">IF(B77&gt;0,C76,IF(COUNTIF(Entity_3,Common)&lt;=A77,"",C76+MATCH(Common,INDIRECT(ADDRESS(C76+1,8,4,1,sheet_entity)):INDIRECT(ADDRESS(COUNTIF(Entity_1,"&lt;&gt;"),8,4,1,sheet_entity)),0)))</f>
        <v>31</v>
      </c>
      <c r="D77" s="177" t="str">
        <f t="shared" ca="1" si="15"/>
        <v>&gt;&gt;</v>
      </c>
      <c r="E77" s="178"/>
      <c r="F77" s="15" t="str">
        <f t="shared" ca="1" si="16"/>
        <v>IfcAudioVisualApplianceType</v>
      </c>
      <c r="G77" s="130" t="str">
        <f t="shared" ca="1" si="21"/>
        <v>userdefined</v>
      </c>
      <c r="H77" s="140" t="str">
        <f t="shared" ca="1" si="17"/>
        <v>Telephone Devices</v>
      </c>
      <c r="I77" s="17" t="str">
        <f t="shared" ca="1" si="18"/>
        <v/>
      </c>
      <c r="J77" s="178"/>
      <c r="K77" s="189"/>
      <c r="L77" s="189" t="str">
        <f t="shared" ca="1" si="10"/>
        <v>Telephone Devices</v>
      </c>
      <c r="M77" s="187" t="str">
        <f t="shared" ca="1" si="19"/>
        <v>Telephone Devices</v>
      </c>
      <c r="N77" s="188" t="str">
        <f t="shared" ca="1" si="20"/>
        <v/>
      </c>
    </row>
    <row r="78" spans="1:14" x14ac:dyDescent="0.25">
      <c r="A78" s="175">
        <f t="shared" ca="1" si="13"/>
        <v>9</v>
      </c>
      <c r="B78" s="175">
        <f t="shared" ca="1" si="14"/>
        <v>11</v>
      </c>
      <c r="C78" s="175">
        <f ca="1">IF(B78&gt;0,C77,IF(COUNTIF(Entity_3,Common)&lt;=A78,"",C77+MATCH(Common,INDIRECT(ADDRESS(C77+1,8,4,1,sheet_entity)):INDIRECT(ADDRESS(COUNTIF(Entity_1,"&lt;&gt;"),8,4,1,sheet_entity)),0)))</f>
        <v>31</v>
      </c>
      <c r="D78" s="177" t="str">
        <f t="shared" ca="1" si="15"/>
        <v>&gt;&gt;</v>
      </c>
      <c r="E78" s="178"/>
      <c r="F78" s="15" t="str">
        <f t="shared" ca="1" si="16"/>
        <v>IfcAudioVisualApplianceType</v>
      </c>
      <c r="G78" s="130" t="str">
        <f t="shared" ca="1" si="21"/>
        <v>tuner</v>
      </c>
      <c r="H78" s="140" t="str">
        <f t="shared" ca="1" si="17"/>
        <v>Telephone Devices</v>
      </c>
      <c r="I78" s="17" t="str">
        <f t="shared" ca="1" si="18"/>
        <v/>
      </c>
      <c r="J78" s="178"/>
      <c r="K78" s="189"/>
      <c r="L78" s="189" t="str">
        <f t="shared" ca="1" si="10"/>
        <v>Telephone Devices</v>
      </c>
      <c r="M78" s="187" t="str">
        <f t="shared" ca="1" si="19"/>
        <v>Telephone Devices</v>
      </c>
      <c r="N78" s="188" t="str">
        <f t="shared" ca="1" si="20"/>
        <v/>
      </c>
    </row>
    <row r="79" spans="1:14" x14ac:dyDescent="0.25">
      <c r="A79" s="175">
        <f t="shared" ca="1" si="13"/>
        <v>9</v>
      </c>
      <c r="B79" s="175">
        <f t="shared" ca="1" si="14"/>
        <v>10</v>
      </c>
      <c r="C79" s="175">
        <f ca="1">IF(B79&gt;0,C78,IF(COUNTIF(Entity_3,Common)&lt;=A79,"",C78+MATCH(Common,INDIRECT(ADDRESS(C78+1,8,4,1,sheet_entity)):INDIRECT(ADDRESS(COUNTIF(Entity_1,"&lt;&gt;"),8,4,1,sheet_entity)),0)))</f>
        <v>31</v>
      </c>
      <c r="D79" s="177" t="str">
        <f t="shared" ca="1" si="15"/>
        <v>&gt;&gt;</v>
      </c>
      <c r="E79" s="178"/>
      <c r="F79" s="15" t="str">
        <f t="shared" ca="1" si="16"/>
        <v>IfcAudioVisualApplianceType</v>
      </c>
      <c r="G79" s="130" t="str">
        <f t="shared" ca="1" si="21"/>
        <v>telephone</v>
      </c>
      <c r="H79" s="140" t="str">
        <f t="shared" ca="1" si="17"/>
        <v>Telephone Devices</v>
      </c>
      <c r="I79" s="17" t="str">
        <f t="shared" ca="1" si="18"/>
        <v/>
      </c>
      <c r="J79" s="178"/>
      <c r="K79" s="189"/>
      <c r="L79" s="189" t="str">
        <f t="shared" ca="1" si="10"/>
        <v>Telephone Devices</v>
      </c>
      <c r="M79" s="187" t="str">
        <f t="shared" ca="1" si="19"/>
        <v>Telephone Devices</v>
      </c>
      <c r="N79" s="188" t="str">
        <f t="shared" ca="1" si="20"/>
        <v/>
      </c>
    </row>
    <row r="80" spans="1:14" x14ac:dyDescent="0.25">
      <c r="A80" s="175">
        <f t="shared" ca="1" si="13"/>
        <v>9</v>
      </c>
      <c r="B80" s="175">
        <f t="shared" ca="1" si="14"/>
        <v>9</v>
      </c>
      <c r="C80" s="175">
        <f ca="1">IF(B80&gt;0,C79,IF(COUNTIF(Entity_3,Common)&lt;=A80,"",C79+MATCH(Common,INDIRECT(ADDRESS(C79+1,8,4,1,sheet_entity)):INDIRECT(ADDRESS(COUNTIF(Entity_1,"&lt;&gt;"),8,4,1,sheet_entity)),0)))</f>
        <v>31</v>
      </c>
      <c r="D80" s="177" t="str">
        <f t="shared" ca="1" si="15"/>
        <v>&gt;&gt;</v>
      </c>
      <c r="E80" s="178"/>
      <c r="F80" s="15" t="str">
        <f t="shared" ca="1" si="16"/>
        <v>IfcAudioVisualApplianceType</v>
      </c>
      <c r="G80" s="130" t="str">
        <f t="shared" ca="1" si="21"/>
        <v>switcher</v>
      </c>
      <c r="H80" s="140" t="str">
        <f t="shared" ca="1" si="17"/>
        <v>Telephone Devices</v>
      </c>
      <c r="I80" s="17" t="str">
        <f t="shared" ca="1" si="18"/>
        <v/>
      </c>
      <c r="J80" s="178"/>
      <c r="K80" s="189"/>
      <c r="L80" s="189" t="str">
        <f t="shared" ca="1" si="10"/>
        <v>Telephone Devices</v>
      </c>
      <c r="M80" s="187" t="str">
        <f t="shared" ca="1" si="19"/>
        <v>Telephone Devices</v>
      </c>
      <c r="N80" s="188" t="str">
        <f t="shared" ca="1" si="20"/>
        <v/>
      </c>
    </row>
    <row r="81" spans="1:14" x14ac:dyDescent="0.25">
      <c r="A81" s="175">
        <f t="shared" ca="1" si="13"/>
        <v>9</v>
      </c>
      <c r="B81" s="175">
        <f t="shared" ca="1" si="14"/>
        <v>8</v>
      </c>
      <c r="C81" s="175">
        <f ca="1">IF(B81&gt;0,C80,IF(COUNTIF(Entity_3,Common)&lt;=A81,"",C80+MATCH(Common,INDIRECT(ADDRESS(C80+1,8,4,1,sheet_entity)):INDIRECT(ADDRESS(COUNTIF(Entity_1,"&lt;&gt;"),8,4,1,sheet_entity)),0)))</f>
        <v>31</v>
      </c>
      <c r="D81" s="177" t="str">
        <f t="shared" ca="1" si="15"/>
        <v>&gt;&gt;</v>
      </c>
      <c r="E81" s="178"/>
      <c r="F81" s="15" t="str">
        <f t="shared" ca="1" si="16"/>
        <v>IfcAudioVisualApplianceType</v>
      </c>
      <c r="G81" s="130" t="str">
        <f t="shared" ca="1" si="21"/>
        <v>speaker</v>
      </c>
      <c r="H81" s="140" t="str">
        <f t="shared" ca="1" si="17"/>
        <v>Telephone Devices</v>
      </c>
      <c r="I81" s="17" t="str">
        <f t="shared" ca="1" si="18"/>
        <v/>
      </c>
      <c r="J81" s="178"/>
      <c r="K81" s="189"/>
      <c r="L81" s="189" t="str">
        <f t="shared" ca="1" si="10"/>
        <v>Telephone Devices</v>
      </c>
      <c r="M81" s="187" t="str">
        <f t="shared" ca="1" si="19"/>
        <v>Telephone Devices</v>
      </c>
      <c r="N81" s="188" t="str">
        <f t="shared" ca="1" si="20"/>
        <v/>
      </c>
    </row>
    <row r="82" spans="1:14" x14ac:dyDescent="0.25">
      <c r="A82" s="175">
        <f t="shared" ca="1" si="13"/>
        <v>9</v>
      </c>
      <c r="B82" s="175">
        <f t="shared" ca="1" si="14"/>
        <v>7</v>
      </c>
      <c r="C82" s="175">
        <f ca="1">IF(B82&gt;0,C81,IF(COUNTIF(Entity_3,Common)&lt;=A82,"",C81+MATCH(Common,INDIRECT(ADDRESS(C81+1,8,4,1,sheet_entity)):INDIRECT(ADDRESS(COUNTIF(Entity_1,"&lt;&gt;"),8,4,1,sheet_entity)),0)))</f>
        <v>31</v>
      </c>
      <c r="D82" s="177" t="str">
        <f t="shared" ca="1" si="15"/>
        <v>&gt;&gt;</v>
      </c>
      <c r="E82" s="178"/>
      <c r="F82" s="15" t="str">
        <f t="shared" ca="1" si="16"/>
        <v>IfcAudioVisualApplianceType</v>
      </c>
      <c r="G82" s="130" t="str">
        <f t="shared" ca="1" si="21"/>
        <v>receiver</v>
      </c>
      <c r="H82" s="140" t="str">
        <f t="shared" ca="1" si="17"/>
        <v>Telephone Devices</v>
      </c>
      <c r="I82" s="17" t="str">
        <f t="shared" ca="1" si="18"/>
        <v/>
      </c>
      <c r="J82" s="178"/>
      <c r="K82" s="189"/>
      <c r="L82" s="189" t="str">
        <f t="shared" ca="1" si="10"/>
        <v>Telephone Devices</v>
      </c>
      <c r="M82" s="187" t="str">
        <f t="shared" ca="1" si="19"/>
        <v>Telephone Devices</v>
      </c>
      <c r="N82" s="188" t="str">
        <f t="shared" ca="1" si="20"/>
        <v/>
      </c>
    </row>
    <row r="83" spans="1:14" x14ac:dyDescent="0.25">
      <c r="A83" s="175">
        <f t="shared" ca="1" si="13"/>
        <v>9</v>
      </c>
      <c r="B83" s="175">
        <f t="shared" ca="1" si="14"/>
        <v>6</v>
      </c>
      <c r="C83" s="175">
        <f ca="1">IF(B83&gt;0,C82,IF(COUNTIF(Entity_3,Common)&lt;=A83,"",C82+MATCH(Common,INDIRECT(ADDRESS(C82+1,8,4,1,sheet_entity)):INDIRECT(ADDRESS(COUNTIF(Entity_1,"&lt;&gt;"),8,4,1,sheet_entity)),0)))</f>
        <v>31</v>
      </c>
      <c r="D83" s="177" t="str">
        <f t="shared" ca="1" si="15"/>
        <v>&gt;&gt;</v>
      </c>
      <c r="E83" s="178"/>
      <c r="F83" s="15" t="str">
        <f t="shared" ca="1" si="16"/>
        <v>IfcAudioVisualApplianceType</v>
      </c>
      <c r="G83" s="130" t="str">
        <f t="shared" ca="1" si="21"/>
        <v>projector</v>
      </c>
      <c r="H83" s="140" t="str">
        <f t="shared" ca="1" si="17"/>
        <v>Telephone Devices</v>
      </c>
      <c r="I83" s="17" t="str">
        <f t="shared" ca="1" si="18"/>
        <v/>
      </c>
      <c r="J83" s="178"/>
      <c r="K83" s="189"/>
      <c r="L83" s="189" t="str">
        <f t="shared" ca="1" si="10"/>
        <v>Telephone Devices</v>
      </c>
      <c r="M83" s="187" t="str">
        <f t="shared" ca="1" si="19"/>
        <v>Telephone Devices</v>
      </c>
      <c r="N83" s="188" t="str">
        <f t="shared" ca="1" si="20"/>
        <v/>
      </c>
    </row>
    <row r="84" spans="1:14" x14ac:dyDescent="0.25">
      <c r="A84" s="175">
        <f t="shared" ca="1" si="13"/>
        <v>9</v>
      </c>
      <c r="B84" s="175">
        <f t="shared" ca="1" si="14"/>
        <v>5</v>
      </c>
      <c r="C84" s="175">
        <f ca="1">IF(B84&gt;0,C83,IF(COUNTIF(Entity_3,Common)&lt;=A84,"",C83+MATCH(Common,INDIRECT(ADDRESS(C83+1,8,4,1,sheet_entity)):INDIRECT(ADDRESS(COUNTIF(Entity_1,"&lt;&gt;"),8,4,1,sheet_entity)),0)))</f>
        <v>31</v>
      </c>
      <c r="D84" s="177" t="str">
        <f t="shared" ca="1" si="15"/>
        <v>&gt;&gt;</v>
      </c>
      <c r="E84" s="178"/>
      <c r="F84" s="15" t="str">
        <f t="shared" ca="1" si="16"/>
        <v>IfcAudioVisualApplianceType</v>
      </c>
      <c r="G84" s="130" t="str">
        <f t="shared" ca="1" si="21"/>
        <v>player</v>
      </c>
      <c r="H84" s="140" t="str">
        <f t="shared" ca="1" si="17"/>
        <v>Telephone Devices</v>
      </c>
      <c r="I84" s="17" t="str">
        <f t="shared" ca="1" si="18"/>
        <v/>
      </c>
      <c r="J84" s="178"/>
      <c r="K84" s="189"/>
      <c r="L84" s="189" t="str">
        <f t="shared" ca="1" si="10"/>
        <v>Telephone Devices</v>
      </c>
      <c r="M84" s="187" t="str">
        <f t="shared" ca="1" si="19"/>
        <v>Telephone Devices</v>
      </c>
      <c r="N84" s="188" t="str">
        <f t="shared" ca="1" si="20"/>
        <v/>
      </c>
    </row>
    <row r="85" spans="1:14" x14ac:dyDescent="0.25">
      <c r="A85" s="175">
        <f t="shared" ca="1" si="13"/>
        <v>9</v>
      </c>
      <c r="B85" s="175">
        <f t="shared" ca="1" si="14"/>
        <v>4</v>
      </c>
      <c r="C85" s="175">
        <f ca="1">IF(B85&gt;0,C84,IF(COUNTIF(Entity_3,Common)&lt;=A85,"",C84+MATCH(Common,INDIRECT(ADDRESS(C84+1,8,4,1,sheet_entity)):INDIRECT(ADDRESS(COUNTIF(Entity_1,"&lt;&gt;"),8,4,1,sheet_entity)),0)))</f>
        <v>31</v>
      </c>
      <c r="D85" s="177" t="str">
        <f t="shared" ca="1" si="15"/>
        <v>&gt;&gt;</v>
      </c>
      <c r="E85" s="178"/>
      <c r="F85" s="15" t="str">
        <f t="shared" ca="1" si="16"/>
        <v>IfcAudioVisualApplianceType</v>
      </c>
      <c r="G85" s="130" t="str">
        <f t="shared" ca="1" si="21"/>
        <v>microphone</v>
      </c>
      <c r="H85" s="140" t="str">
        <f t="shared" ca="1" si="17"/>
        <v>Telephone Devices</v>
      </c>
      <c r="I85" s="17" t="str">
        <f t="shared" ca="1" si="18"/>
        <v/>
      </c>
      <c r="J85" s="178"/>
      <c r="K85" s="189"/>
      <c r="L85" s="189" t="str">
        <f t="shared" ca="1" si="10"/>
        <v>Telephone Devices</v>
      </c>
      <c r="M85" s="187" t="str">
        <f t="shared" ca="1" si="19"/>
        <v>Telephone Devices</v>
      </c>
      <c r="N85" s="188" t="str">
        <f t="shared" ca="1" si="20"/>
        <v/>
      </c>
    </row>
    <row r="86" spans="1:14" x14ac:dyDescent="0.25">
      <c r="A86" s="175">
        <f t="shared" ca="1" si="13"/>
        <v>9</v>
      </c>
      <c r="B86" s="175">
        <f t="shared" ca="1" si="14"/>
        <v>3</v>
      </c>
      <c r="C86" s="175">
        <f ca="1">IF(B86&gt;0,C85,IF(COUNTIF(Entity_3,Common)&lt;=A86,"",C85+MATCH(Common,INDIRECT(ADDRESS(C85+1,8,4,1,sheet_entity)):INDIRECT(ADDRESS(COUNTIF(Entity_1,"&lt;&gt;"),8,4,1,sheet_entity)),0)))</f>
        <v>31</v>
      </c>
      <c r="D86" s="177" t="str">
        <f t="shared" ca="1" si="15"/>
        <v>&gt;&gt;</v>
      </c>
      <c r="E86" s="178"/>
      <c r="F86" s="15" t="str">
        <f t="shared" ca="1" si="16"/>
        <v>IfcAudioVisualApplianceType</v>
      </c>
      <c r="G86" s="130" t="str">
        <f t="shared" ca="1" si="21"/>
        <v>display</v>
      </c>
      <c r="H86" s="140" t="str">
        <f t="shared" ca="1" si="17"/>
        <v>Telephone Devices</v>
      </c>
      <c r="I86" s="17" t="str">
        <f t="shared" ca="1" si="18"/>
        <v/>
      </c>
      <c r="J86" s="178"/>
      <c r="K86" s="189"/>
      <c r="L86" s="189" t="str">
        <f t="shared" ca="1" si="10"/>
        <v>Telephone Devices</v>
      </c>
      <c r="M86" s="187" t="str">
        <f t="shared" ca="1" si="19"/>
        <v>Telephone Devices</v>
      </c>
      <c r="N86" s="188" t="str">
        <f t="shared" ca="1" si="20"/>
        <v/>
      </c>
    </row>
    <row r="87" spans="1:14" x14ac:dyDescent="0.25">
      <c r="A87" s="175">
        <f t="shared" ca="1" si="13"/>
        <v>9</v>
      </c>
      <c r="B87" s="175">
        <f t="shared" ca="1" si="14"/>
        <v>2</v>
      </c>
      <c r="C87" s="175">
        <f ca="1">IF(B87&gt;0,C86,IF(COUNTIF(Entity_3,Common)&lt;=A87,"",C86+MATCH(Common,INDIRECT(ADDRESS(C86+1,8,4,1,sheet_entity)):INDIRECT(ADDRESS(COUNTIF(Entity_1,"&lt;&gt;"),8,4,1,sheet_entity)),0)))</f>
        <v>31</v>
      </c>
      <c r="D87" s="177" t="str">
        <f t="shared" ca="1" si="15"/>
        <v>&gt;&gt;</v>
      </c>
      <c r="E87" s="178"/>
      <c r="F87" s="15" t="str">
        <f t="shared" ca="1" si="16"/>
        <v>IfcAudioVisualApplianceType</v>
      </c>
      <c r="G87" s="130" t="str">
        <f t="shared" ca="1" si="21"/>
        <v>camera</v>
      </c>
      <c r="H87" s="140" t="str">
        <f t="shared" ca="1" si="17"/>
        <v>Telephone Devices</v>
      </c>
      <c r="I87" s="17" t="str">
        <f t="shared" ca="1" si="18"/>
        <v/>
      </c>
      <c r="J87" s="178"/>
      <c r="K87" s="189"/>
      <c r="L87" s="189" t="str">
        <f t="shared" ca="1" si="10"/>
        <v>Telephone Devices</v>
      </c>
      <c r="M87" s="187" t="str">
        <f t="shared" ca="1" si="19"/>
        <v>Telephone Devices</v>
      </c>
      <c r="N87" s="188" t="str">
        <f t="shared" ca="1" si="20"/>
        <v/>
      </c>
    </row>
    <row r="88" spans="1:14" x14ac:dyDescent="0.25">
      <c r="A88" s="175">
        <f t="shared" ca="1" si="13"/>
        <v>9</v>
      </c>
      <c r="B88" s="175">
        <f t="shared" ca="1" si="14"/>
        <v>1</v>
      </c>
      <c r="C88" s="175">
        <f ca="1">IF(B88&gt;0,C87,IF(COUNTIF(Entity_3,Common)&lt;=A88,"",C87+MATCH(Common,INDIRECT(ADDRESS(C87+1,8,4,1,sheet_entity)):INDIRECT(ADDRESS(COUNTIF(Entity_1,"&lt;&gt;"),8,4,1,sheet_entity)),0)))</f>
        <v>31</v>
      </c>
      <c r="D88" s="177" t="str">
        <f t="shared" ca="1" si="15"/>
        <v>&gt;&gt;</v>
      </c>
      <c r="E88" s="178"/>
      <c r="F88" s="15" t="str">
        <f t="shared" ca="1" si="16"/>
        <v>IfcAudioVisualApplianceType</v>
      </c>
      <c r="G88" s="130" t="str">
        <f t="shared" ca="1" si="21"/>
        <v>amplifier</v>
      </c>
      <c r="H88" s="140" t="str">
        <f t="shared" ca="1" si="17"/>
        <v>Telephone Devices</v>
      </c>
      <c r="I88" s="17" t="str">
        <f t="shared" ca="1" si="18"/>
        <v/>
      </c>
      <c r="J88" s="178"/>
      <c r="K88" s="189"/>
      <c r="L88" s="189" t="str">
        <f t="shared" ca="1" si="10"/>
        <v>Telephone Devices</v>
      </c>
      <c r="M88" s="187" t="str">
        <f t="shared" ca="1" si="19"/>
        <v>Telephone Devices</v>
      </c>
      <c r="N88" s="188" t="str">
        <f t="shared" ca="1" si="20"/>
        <v/>
      </c>
    </row>
    <row r="89" spans="1:14" x14ac:dyDescent="0.25">
      <c r="A89" s="175">
        <f t="shared" ca="1" si="13"/>
        <v>10</v>
      </c>
      <c r="B89" s="175">
        <f t="shared" ca="1" si="14"/>
        <v>0</v>
      </c>
      <c r="C89" s="175">
        <f ca="1">IF(B89&gt;0,C88,IF(COUNTIF(Entity_3,Common)&lt;=A89,"",C88+MATCH(Common,INDIRECT(ADDRESS(C88+1,8,4,1,sheet_entity)):INDIRECT(ADDRESS(COUNTIF(Entity_1,"&lt;&gt;"),8,4,1,sheet_entity)),0)))</f>
        <v>35</v>
      </c>
      <c r="D89" s="177" t="str">
        <f t="shared" ca="1" si="15"/>
        <v>&gt;&gt;</v>
      </c>
      <c r="E89" s="178"/>
      <c r="F89" s="15" t="str">
        <f t="shared" ca="1" si="16"/>
        <v>IfcBeam</v>
      </c>
      <c r="G89" s="130" t="str">
        <f t="shared" ca="1" si="21"/>
        <v/>
      </c>
      <c r="H89" s="140" t="str">
        <f t="shared" ca="1" si="17"/>
        <v>Structural Framing</v>
      </c>
      <c r="I89" s="17" t="str">
        <f t="shared" ca="1" si="18"/>
        <v/>
      </c>
      <c r="J89" s="178"/>
      <c r="K89" s="189"/>
      <c r="L89" s="189" t="str">
        <f t="shared" ca="1" si="10"/>
        <v>Structural Framing</v>
      </c>
      <c r="M89" s="187" t="str">
        <f t="shared" ca="1" si="19"/>
        <v>Structural Framing</v>
      </c>
      <c r="N89" s="188" t="str">
        <f t="shared" ca="1" si="20"/>
        <v>Structural Framing</v>
      </c>
    </row>
    <row r="90" spans="1:14" x14ac:dyDescent="0.25">
      <c r="A90" s="175">
        <f t="shared" ca="1" si="13"/>
        <v>11</v>
      </c>
      <c r="B90" s="175">
        <f t="shared" ca="1" si="14"/>
        <v>0</v>
      </c>
      <c r="C90" s="175">
        <f ca="1">IF(B90&gt;0,C89,IF(COUNTIF(Entity_3,Common)&lt;=A90,"",C89+MATCH(Common,INDIRECT(ADDRESS(C89+1,8,4,1,sheet_entity)):INDIRECT(ADDRESS(COUNTIF(Entity_1,"&lt;&gt;"),8,4,1,sheet_entity)),0)))</f>
        <v>37</v>
      </c>
      <c r="D90" s="177" t="str">
        <f t="shared" ca="1" si="15"/>
        <v>&gt;&gt;</v>
      </c>
      <c r="E90" s="178"/>
      <c r="F90" s="15" t="str">
        <f t="shared" ca="1" si="16"/>
        <v>IfcBeamType</v>
      </c>
      <c r="G90" s="130" t="str">
        <f t="shared" ca="1" si="21"/>
        <v/>
      </c>
      <c r="H90" s="140" t="str">
        <f t="shared" ca="1" si="17"/>
        <v>Structural Framing</v>
      </c>
      <c r="I90" s="17" t="str">
        <f t="shared" ca="1" si="18"/>
        <v/>
      </c>
      <c r="J90" s="178"/>
      <c r="K90" s="189"/>
      <c r="L90" s="189" t="str">
        <f t="shared" ref="L90:L153" ca="1" si="22">H90</f>
        <v>Structural Framing</v>
      </c>
      <c r="M90" s="187" t="str">
        <f t="shared" ca="1" si="19"/>
        <v>Structural Framing</v>
      </c>
      <c r="N90" s="188" t="str">
        <f t="shared" ca="1" si="20"/>
        <v/>
      </c>
    </row>
    <row r="91" spans="1:14" x14ac:dyDescent="0.25">
      <c r="A91" s="175">
        <f t="shared" ca="1" si="13"/>
        <v>11</v>
      </c>
      <c r="B91" s="175">
        <f t="shared" ca="1" si="14"/>
        <v>8</v>
      </c>
      <c r="C91" s="175">
        <f ca="1">IF(B91&gt;0,C90,IF(COUNTIF(Entity_3,Common)&lt;=A91,"",C90+MATCH(Common,INDIRECT(ADDRESS(C90+1,8,4,1,sheet_entity)):INDIRECT(ADDRESS(COUNTIF(Entity_1,"&lt;&gt;"),8,4,1,sheet_entity)),0)))</f>
        <v>37</v>
      </c>
      <c r="D91" s="177" t="str">
        <f t="shared" ca="1" si="15"/>
        <v>&gt;&gt;</v>
      </c>
      <c r="E91" s="178"/>
      <c r="F91" s="15" t="str">
        <f t="shared" ca="1" si="16"/>
        <v>IfcBeamType</v>
      </c>
      <c r="G91" s="130" t="str">
        <f t="shared" ca="1" si="21"/>
        <v>notdefined</v>
      </c>
      <c r="H91" s="140" t="str">
        <f t="shared" ca="1" si="17"/>
        <v>Structural Framing</v>
      </c>
      <c r="I91" s="17" t="str">
        <f t="shared" ca="1" si="18"/>
        <v/>
      </c>
      <c r="J91" s="178"/>
      <c r="K91" s="189"/>
      <c r="L91" s="189" t="str">
        <f t="shared" ca="1" si="22"/>
        <v>Structural Framing</v>
      </c>
      <c r="M91" s="187" t="str">
        <f t="shared" ca="1" si="19"/>
        <v>Structural Framing</v>
      </c>
      <c r="N91" s="188" t="str">
        <f t="shared" ca="1" si="20"/>
        <v/>
      </c>
    </row>
    <row r="92" spans="1:14" x14ac:dyDescent="0.25">
      <c r="A92" s="175">
        <f t="shared" ca="1" si="13"/>
        <v>11</v>
      </c>
      <c r="B92" s="175">
        <f t="shared" ca="1" si="14"/>
        <v>7</v>
      </c>
      <c r="C92" s="175">
        <f ca="1">IF(B92&gt;0,C91,IF(COUNTIF(Entity_3,Common)&lt;=A92,"",C91+MATCH(Common,INDIRECT(ADDRESS(C91+1,8,4,1,sheet_entity)):INDIRECT(ADDRESS(COUNTIF(Entity_1,"&lt;&gt;"),8,4,1,sheet_entity)),0)))</f>
        <v>37</v>
      </c>
      <c r="D92" s="177" t="str">
        <f t="shared" ca="1" si="15"/>
        <v>&gt;&gt;</v>
      </c>
      <c r="E92" s="178"/>
      <c r="F92" s="15" t="str">
        <f t="shared" ca="1" si="16"/>
        <v>IfcBeamType</v>
      </c>
      <c r="G92" s="130" t="str">
        <f t="shared" ca="1" si="21"/>
        <v>userdefined</v>
      </c>
      <c r="H92" s="140" t="str">
        <f t="shared" ca="1" si="17"/>
        <v>Structural Framing</v>
      </c>
      <c r="I92" s="17" t="str">
        <f t="shared" ca="1" si="18"/>
        <v/>
      </c>
      <c r="J92" s="178"/>
      <c r="K92" s="189"/>
      <c r="L92" s="189" t="str">
        <f t="shared" ca="1" si="22"/>
        <v>Structural Framing</v>
      </c>
      <c r="M92" s="187" t="str">
        <f t="shared" ca="1" si="19"/>
        <v>Structural Framing</v>
      </c>
      <c r="N92" s="188" t="str">
        <f t="shared" ca="1" si="20"/>
        <v/>
      </c>
    </row>
    <row r="93" spans="1:14" x14ac:dyDescent="0.25">
      <c r="A93" s="175">
        <f t="shared" ca="1" si="13"/>
        <v>11</v>
      </c>
      <c r="B93" s="175">
        <f t="shared" ca="1" si="14"/>
        <v>6</v>
      </c>
      <c r="C93" s="175">
        <f ca="1">IF(B93&gt;0,C92,IF(COUNTIF(Entity_3,Common)&lt;=A93,"",C92+MATCH(Common,INDIRECT(ADDRESS(C92+1,8,4,1,sheet_entity)):INDIRECT(ADDRESS(COUNTIF(Entity_1,"&lt;&gt;"),8,4,1,sheet_entity)),0)))</f>
        <v>37</v>
      </c>
      <c r="D93" s="177" t="str">
        <f t="shared" ca="1" si="15"/>
        <v>&gt;&gt;</v>
      </c>
      <c r="E93" s="178"/>
      <c r="F93" s="15" t="str">
        <f t="shared" ca="1" si="16"/>
        <v>IfcBeamType</v>
      </c>
      <c r="G93" s="130" t="str">
        <f t="shared" ca="1" si="21"/>
        <v>t_beam</v>
      </c>
      <c r="H93" s="140" t="str">
        <f t="shared" ca="1" si="17"/>
        <v>Structural Framing</v>
      </c>
      <c r="I93" s="17" t="str">
        <f t="shared" ca="1" si="18"/>
        <v/>
      </c>
      <c r="J93" s="178"/>
      <c r="K93" s="189"/>
      <c r="L93" s="189" t="str">
        <f t="shared" ca="1" si="22"/>
        <v>Structural Framing</v>
      </c>
      <c r="M93" s="187" t="str">
        <f t="shared" ca="1" si="19"/>
        <v>Structural Framing</v>
      </c>
      <c r="N93" s="188" t="str">
        <f t="shared" ca="1" si="20"/>
        <v/>
      </c>
    </row>
    <row r="94" spans="1:14" x14ac:dyDescent="0.25">
      <c r="A94" s="175">
        <f t="shared" ca="1" si="13"/>
        <v>11</v>
      </c>
      <c r="B94" s="175">
        <f t="shared" ca="1" si="14"/>
        <v>5</v>
      </c>
      <c r="C94" s="175">
        <f ca="1">IF(B94&gt;0,C93,IF(COUNTIF(Entity_3,Common)&lt;=A94,"",C93+MATCH(Common,INDIRECT(ADDRESS(C93+1,8,4,1,sheet_entity)):INDIRECT(ADDRESS(COUNTIF(Entity_1,"&lt;&gt;"),8,4,1,sheet_entity)),0)))</f>
        <v>37</v>
      </c>
      <c r="D94" s="177" t="str">
        <f t="shared" ca="1" si="15"/>
        <v>&gt;&gt;</v>
      </c>
      <c r="E94" s="178"/>
      <c r="F94" s="15" t="str">
        <f t="shared" ca="1" si="16"/>
        <v>IfcBeamType</v>
      </c>
      <c r="G94" s="130" t="str">
        <f t="shared" ca="1" si="21"/>
        <v>spandrel</v>
      </c>
      <c r="H94" s="140" t="str">
        <f t="shared" ca="1" si="17"/>
        <v>Structural Framing</v>
      </c>
      <c r="I94" s="17" t="str">
        <f t="shared" ca="1" si="18"/>
        <v/>
      </c>
      <c r="J94" s="178"/>
      <c r="K94" s="189"/>
      <c r="L94" s="189" t="str">
        <f t="shared" ca="1" si="22"/>
        <v>Structural Framing</v>
      </c>
      <c r="M94" s="187" t="str">
        <f t="shared" ca="1" si="19"/>
        <v>Structural Framing</v>
      </c>
      <c r="N94" s="188" t="str">
        <f t="shared" ca="1" si="20"/>
        <v/>
      </c>
    </row>
    <row r="95" spans="1:14" x14ac:dyDescent="0.25">
      <c r="A95" s="175">
        <f t="shared" ca="1" si="13"/>
        <v>11</v>
      </c>
      <c r="B95" s="175">
        <f t="shared" ca="1" si="14"/>
        <v>4</v>
      </c>
      <c r="C95" s="175">
        <f ca="1">IF(B95&gt;0,C94,IF(COUNTIF(Entity_3,Common)&lt;=A95,"",C94+MATCH(Common,INDIRECT(ADDRESS(C94+1,8,4,1,sheet_entity)):INDIRECT(ADDRESS(COUNTIF(Entity_1,"&lt;&gt;"),8,4,1,sheet_entity)),0)))</f>
        <v>37</v>
      </c>
      <c r="D95" s="177" t="str">
        <f t="shared" ca="1" si="15"/>
        <v>&gt;&gt;</v>
      </c>
      <c r="E95" s="178"/>
      <c r="F95" s="15" t="str">
        <f t="shared" ca="1" si="16"/>
        <v>IfcBeamType</v>
      </c>
      <c r="G95" s="130" t="str">
        <f t="shared" ca="1" si="21"/>
        <v>lintel</v>
      </c>
      <c r="H95" s="140" t="str">
        <f t="shared" ca="1" si="17"/>
        <v>Structural Framing</v>
      </c>
      <c r="I95" s="17" t="str">
        <f t="shared" ca="1" si="18"/>
        <v/>
      </c>
      <c r="J95" s="178"/>
      <c r="K95" s="189"/>
      <c r="L95" s="189" t="str">
        <f t="shared" ca="1" si="22"/>
        <v>Structural Framing</v>
      </c>
      <c r="M95" s="187" t="str">
        <f t="shared" ca="1" si="19"/>
        <v>Structural Framing</v>
      </c>
      <c r="N95" s="188" t="str">
        <f t="shared" ca="1" si="20"/>
        <v/>
      </c>
    </row>
    <row r="96" spans="1:14" x14ac:dyDescent="0.25">
      <c r="A96" s="175">
        <f t="shared" ca="1" si="13"/>
        <v>11</v>
      </c>
      <c r="B96" s="175">
        <f t="shared" ca="1" si="14"/>
        <v>3</v>
      </c>
      <c r="C96" s="175">
        <f ca="1">IF(B96&gt;0,C95,IF(COUNTIF(Entity_3,Common)&lt;=A96,"",C95+MATCH(Common,INDIRECT(ADDRESS(C95+1,8,4,1,sheet_entity)):INDIRECT(ADDRESS(COUNTIF(Entity_1,"&lt;&gt;"),8,4,1,sheet_entity)),0)))</f>
        <v>37</v>
      </c>
      <c r="D96" s="177" t="str">
        <f t="shared" ca="1" si="15"/>
        <v>&gt;&gt;</v>
      </c>
      <c r="E96" s="178"/>
      <c r="F96" s="15" t="str">
        <f t="shared" ca="1" si="16"/>
        <v>IfcBeamType</v>
      </c>
      <c r="G96" s="130" t="str">
        <f t="shared" ca="1" si="21"/>
        <v>hollowcore</v>
      </c>
      <c r="H96" s="140" t="str">
        <f t="shared" ca="1" si="17"/>
        <v>Structural Framing</v>
      </c>
      <c r="I96" s="17" t="str">
        <f t="shared" ca="1" si="18"/>
        <v/>
      </c>
      <c r="J96" s="178"/>
      <c r="K96" s="189"/>
      <c r="L96" s="189" t="str">
        <f t="shared" ca="1" si="22"/>
        <v>Structural Framing</v>
      </c>
      <c r="M96" s="187" t="str">
        <f t="shared" ca="1" si="19"/>
        <v>Structural Framing</v>
      </c>
      <c r="N96" s="188" t="str">
        <f t="shared" ca="1" si="20"/>
        <v/>
      </c>
    </row>
    <row r="97" spans="1:14" x14ac:dyDescent="0.25">
      <c r="A97" s="175">
        <f t="shared" ca="1" si="13"/>
        <v>11</v>
      </c>
      <c r="B97" s="175">
        <f t="shared" ca="1" si="14"/>
        <v>2</v>
      </c>
      <c r="C97" s="175">
        <f ca="1">IF(B97&gt;0,C96,IF(COUNTIF(Entity_3,Common)&lt;=A97,"",C96+MATCH(Common,INDIRECT(ADDRESS(C96+1,8,4,1,sheet_entity)):INDIRECT(ADDRESS(COUNTIF(Entity_1,"&lt;&gt;"),8,4,1,sheet_entity)),0)))</f>
        <v>37</v>
      </c>
      <c r="D97" s="177" t="str">
        <f t="shared" ca="1" si="15"/>
        <v>&gt;&gt;</v>
      </c>
      <c r="E97" s="178"/>
      <c r="F97" s="15" t="str">
        <f t="shared" ca="1" si="16"/>
        <v>IfcBeamType</v>
      </c>
      <c r="G97" s="130" t="str">
        <f t="shared" ca="1" si="21"/>
        <v>joist</v>
      </c>
      <c r="H97" s="140" t="str">
        <f t="shared" ca="1" si="17"/>
        <v>Structural Framing</v>
      </c>
      <c r="I97" s="17" t="str">
        <f t="shared" ca="1" si="18"/>
        <v/>
      </c>
      <c r="J97" s="178"/>
      <c r="K97" s="189"/>
      <c r="L97" s="189" t="str">
        <f t="shared" ca="1" si="22"/>
        <v>Structural Framing</v>
      </c>
      <c r="M97" s="187" t="str">
        <f t="shared" ca="1" si="19"/>
        <v>Structural Framing</v>
      </c>
      <c r="N97" s="188" t="str">
        <f t="shared" ca="1" si="20"/>
        <v/>
      </c>
    </row>
    <row r="98" spans="1:14" x14ac:dyDescent="0.25">
      <c r="A98" s="175">
        <f t="shared" ca="1" si="13"/>
        <v>11</v>
      </c>
      <c r="B98" s="175">
        <f t="shared" ca="1" si="14"/>
        <v>1</v>
      </c>
      <c r="C98" s="175">
        <f ca="1">IF(B98&gt;0,C97,IF(COUNTIF(Entity_3,Common)&lt;=A98,"",C97+MATCH(Common,INDIRECT(ADDRESS(C97+1,8,4,1,sheet_entity)):INDIRECT(ADDRESS(COUNTIF(Entity_1,"&lt;&gt;"),8,4,1,sheet_entity)),0)))</f>
        <v>37</v>
      </c>
      <c r="D98" s="177" t="str">
        <f t="shared" ca="1" si="15"/>
        <v>&gt;&gt;</v>
      </c>
      <c r="E98" s="178"/>
      <c r="F98" s="15" t="str">
        <f t="shared" ca="1" si="16"/>
        <v>IfcBeamType</v>
      </c>
      <c r="G98" s="130" t="str">
        <f t="shared" ca="1" si="21"/>
        <v>beam</v>
      </c>
      <c r="H98" s="140" t="str">
        <f t="shared" ca="1" si="17"/>
        <v>Structural Framing</v>
      </c>
      <c r="I98" s="17" t="str">
        <f t="shared" ca="1" si="18"/>
        <v/>
      </c>
      <c r="J98" s="178"/>
      <c r="K98" s="189"/>
      <c r="L98" s="189" t="str">
        <f t="shared" ca="1" si="22"/>
        <v>Structural Framing</v>
      </c>
      <c r="M98" s="187" t="str">
        <f t="shared" ca="1" si="19"/>
        <v>Structural Framing</v>
      </c>
      <c r="N98" s="188" t="str">
        <f t="shared" ca="1" si="20"/>
        <v/>
      </c>
    </row>
    <row r="99" spans="1:14" x14ac:dyDescent="0.25">
      <c r="A99" s="175">
        <f t="shared" ca="1" si="13"/>
        <v>12</v>
      </c>
      <c r="B99" s="175">
        <f t="shared" ca="1" si="14"/>
        <v>0</v>
      </c>
      <c r="C99" s="175">
        <f ca="1">IF(B99&gt;0,C98,IF(COUNTIF(Entity_3,Common)&lt;=A99,"",C98+MATCH(Common,INDIRECT(ADDRESS(C98+1,8,4,1,sheet_entity)):INDIRECT(ADDRESS(COUNTIF(Entity_1,"&lt;&gt;"),8,4,1,sheet_entity)),0)))</f>
        <v>41</v>
      </c>
      <c r="D99" s="177" t="str">
        <f t="shared" ca="1" si="15"/>
        <v>&gt;&gt;</v>
      </c>
      <c r="E99" s="178"/>
      <c r="F99" s="15" t="str">
        <f t="shared" ca="1" si="16"/>
        <v>IfcBoilerType</v>
      </c>
      <c r="G99" s="130" t="str">
        <f t="shared" ca="1" si="21"/>
        <v/>
      </c>
      <c r="H99" s="140" t="str">
        <f t="shared" ca="1" si="17"/>
        <v>Mechanical Equipment</v>
      </c>
      <c r="I99" s="17" t="str">
        <f t="shared" ca="1" si="18"/>
        <v/>
      </c>
      <c r="J99" s="178"/>
      <c r="K99" s="189"/>
      <c r="L99" s="189" t="str">
        <f t="shared" ca="1" si="22"/>
        <v>Mechanical Equipment</v>
      </c>
      <c r="M99" s="187" t="str">
        <f t="shared" ca="1" si="19"/>
        <v/>
      </c>
      <c r="N99" s="188" t="str">
        <f t="shared" ca="1" si="20"/>
        <v>Mechanical Equipment</v>
      </c>
    </row>
    <row r="100" spans="1:14" x14ac:dyDescent="0.25">
      <c r="A100" s="175">
        <f t="shared" ca="1" si="13"/>
        <v>12</v>
      </c>
      <c r="B100" s="175">
        <f t="shared" ca="1" si="14"/>
        <v>8</v>
      </c>
      <c r="C100" s="175">
        <f ca="1">IF(B100&gt;0,C99,IF(COUNTIF(Entity_3,Common)&lt;=A100,"",C99+MATCH(Common,INDIRECT(ADDRESS(C99+1,8,4,1,sheet_entity)):INDIRECT(ADDRESS(COUNTIF(Entity_1,"&lt;&gt;"),8,4,1,sheet_entity)),0)))</f>
        <v>41</v>
      </c>
      <c r="D100" s="177" t="str">
        <f t="shared" ca="1" si="15"/>
        <v>&gt;&gt;</v>
      </c>
      <c r="E100" s="178"/>
      <c r="F100" s="15" t="str">
        <f t="shared" ca="1" si="16"/>
        <v>IfcBoilerType</v>
      </c>
      <c r="G100" s="130" t="str">
        <f t="shared" ca="1" si="21"/>
        <v>difference</v>
      </c>
      <c r="H100" s="140" t="str">
        <f t="shared" ca="1" si="17"/>
        <v>Mechanical Equipment</v>
      </c>
      <c r="I100" s="17" t="str">
        <f t="shared" ca="1" si="18"/>
        <v/>
      </c>
      <c r="J100" s="178"/>
      <c r="K100" s="189"/>
      <c r="L100" s="189" t="str">
        <f t="shared" ca="1" si="22"/>
        <v>Mechanical Equipment</v>
      </c>
      <c r="M100" s="187" t="str">
        <f t="shared" ca="1" si="19"/>
        <v/>
      </c>
      <c r="N100" s="188" t="str">
        <f t="shared" ca="1" si="20"/>
        <v>Mechanical Equipment</v>
      </c>
    </row>
    <row r="101" spans="1:14" x14ac:dyDescent="0.25">
      <c r="A101" s="175">
        <f t="shared" ca="1" si="13"/>
        <v>12</v>
      </c>
      <c r="B101" s="175">
        <f t="shared" ca="1" si="14"/>
        <v>7</v>
      </c>
      <c r="C101" s="175">
        <f ca="1">IF(B101&gt;0,C100,IF(COUNTIF(Entity_3,Common)&lt;=A101,"",C100+MATCH(Common,INDIRECT(ADDRESS(C100+1,8,4,1,sheet_entity)):INDIRECT(ADDRESS(COUNTIF(Entity_1,"&lt;&gt;"),8,4,1,sheet_entity)),0)))</f>
        <v>41</v>
      </c>
      <c r="D101" s="177" t="str">
        <f t="shared" ca="1" si="15"/>
        <v>&gt;&gt;</v>
      </c>
      <c r="E101" s="178"/>
      <c r="F101" s="15" t="str">
        <f t="shared" ca="1" si="16"/>
        <v>IfcBoilerType</v>
      </c>
      <c r="G101" s="130" t="str">
        <f t="shared" ca="1" si="21"/>
        <v>intersection</v>
      </c>
      <c r="H101" s="140" t="str">
        <f t="shared" ca="1" si="17"/>
        <v>Mechanical Equipment</v>
      </c>
      <c r="I101" s="17" t="str">
        <f t="shared" ca="1" si="18"/>
        <v/>
      </c>
      <c r="J101" s="178"/>
      <c r="K101" s="189"/>
      <c r="L101" s="189" t="str">
        <f t="shared" ca="1" si="22"/>
        <v>Mechanical Equipment</v>
      </c>
      <c r="M101" s="187" t="str">
        <f t="shared" ca="1" si="19"/>
        <v/>
      </c>
      <c r="N101" s="188" t="str">
        <f t="shared" ca="1" si="20"/>
        <v>Mechanical Equipment</v>
      </c>
    </row>
    <row r="102" spans="1:14" x14ac:dyDescent="0.25">
      <c r="A102" s="175">
        <f t="shared" ca="1" si="13"/>
        <v>12</v>
      </c>
      <c r="B102" s="175">
        <f t="shared" ca="1" si="14"/>
        <v>6</v>
      </c>
      <c r="C102" s="175">
        <f ca="1">IF(B102&gt;0,C101,IF(COUNTIF(Entity_3,Common)&lt;=A102,"",C101+MATCH(Common,INDIRECT(ADDRESS(C101+1,8,4,1,sheet_entity)):INDIRECT(ADDRESS(COUNTIF(Entity_1,"&lt;&gt;"),8,4,1,sheet_entity)),0)))</f>
        <v>41</v>
      </c>
      <c r="D102" s="177" t="str">
        <f t="shared" ca="1" si="15"/>
        <v>&gt;&gt;</v>
      </c>
      <c r="E102" s="178"/>
      <c r="F102" s="15" t="str">
        <f t="shared" ca="1" si="16"/>
        <v>IfcBoilerType</v>
      </c>
      <c r="G102" s="130" t="str">
        <f t="shared" ca="1" si="21"/>
        <v>union</v>
      </c>
      <c r="H102" s="140" t="str">
        <f t="shared" ca="1" si="17"/>
        <v>Mechanical Equipment</v>
      </c>
      <c r="I102" s="17" t="str">
        <f t="shared" ca="1" si="18"/>
        <v/>
      </c>
      <c r="J102" s="178"/>
      <c r="K102" s="189"/>
      <c r="L102" s="189" t="str">
        <f t="shared" ca="1" si="22"/>
        <v>Mechanical Equipment</v>
      </c>
      <c r="M102" s="187" t="str">
        <f t="shared" ca="1" si="19"/>
        <v/>
      </c>
      <c r="N102" s="188" t="str">
        <f t="shared" ca="1" si="20"/>
        <v>Mechanical Equipment</v>
      </c>
    </row>
    <row r="103" spans="1:14" x14ac:dyDescent="0.25">
      <c r="A103" s="175">
        <f t="shared" ca="1" si="13"/>
        <v>12</v>
      </c>
      <c r="B103" s="175">
        <f t="shared" ca="1" si="14"/>
        <v>5</v>
      </c>
      <c r="C103" s="175">
        <f ca="1">IF(B103&gt;0,C102,IF(COUNTIF(Entity_3,Common)&lt;=A103,"",C102+MATCH(Common,INDIRECT(ADDRESS(C102+1,8,4,1,sheet_entity)):INDIRECT(ADDRESS(COUNTIF(Entity_1,"&lt;&gt;"),8,4,1,sheet_entity)),0)))</f>
        <v>41</v>
      </c>
      <c r="D103" s="177" t="str">
        <f t="shared" ca="1" si="15"/>
        <v>&gt;&gt;</v>
      </c>
      <c r="E103" s="178"/>
      <c r="F103" s="15" t="str">
        <f t="shared" ca="1" si="16"/>
        <v>IfcBoilerType</v>
      </c>
      <c r="G103" s="130" t="str">
        <f t="shared" ca="1" si="21"/>
        <v>IfcBooleanOperator</v>
      </c>
      <c r="H103" s="140" t="str">
        <f t="shared" ca="1" si="17"/>
        <v>Mechanical Equipment</v>
      </c>
      <c r="I103" s="17" t="str">
        <f t="shared" ca="1" si="18"/>
        <v/>
      </c>
      <c r="J103" s="178"/>
      <c r="K103" s="189"/>
      <c r="L103" s="189" t="str">
        <f t="shared" ca="1" si="22"/>
        <v>Mechanical Equipment</v>
      </c>
      <c r="M103" s="187" t="str">
        <f t="shared" ca="1" si="19"/>
        <v/>
      </c>
      <c r="N103" s="188" t="str">
        <f t="shared" ca="1" si="20"/>
        <v>Mechanical Equipment</v>
      </c>
    </row>
    <row r="104" spans="1:14" x14ac:dyDescent="0.25">
      <c r="A104" s="175">
        <f t="shared" ca="1" si="13"/>
        <v>12</v>
      </c>
      <c r="B104" s="175">
        <f t="shared" ca="1" si="14"/>
        <v>4</v>
      </c>
      <c r="C104" s="175">
        <f ca="1">IF(B104&gt;0,C103,IF(COUNTIF(Entity_3,Common)&lt;=A104,"",C103+MATCH(Common,INDIRECT(ADDRESS(C103+1,8,4,1,sheet_entity)):INDIRECT(ADDRESS(COUNTIF(Entity_1,"&lt;&gt;"),8,4,1,sheet_entity)),0)))</f>
        <v>41</v>
      </c>
      <c r="D104" s="177" t="str">
        <f t="shared" ca="1" si="15"/>
        <v>&gt;&gt;</v>
      </c>
      <c r="E104" s="178"/>
      <c r="F104" s="15" t="str">
        <f t="shared" ca="1" si="16"/>
        <v>IfcBoilerType</v>
      </c>
      <c r="G104" s="130" t="str">
        <f t="shared" ca="1" si="21"/>
        <v>notdefined</v>
      </c>
      <c r="H104" s="140" t="str">
        <f t="shared" ca="1" si="17"/>
        <v>Mechanical Equipment</v>
      </c>
      <c r="I104" s="17" t="str">
        <f t="shared" ca="1" si="18"/>
        <v/>
      </c>
      <c r="J104" s="178"/>
      <c r="K104" s="189"/>
      <c r="L104" s="189" t="str">
        <f t="shared" ca="1" si="22"/>
        <v>Mechanical Equipment</v>
      </c>
      <c r="M104" s="187" t="str">
        <f t="shared" ca="1" si="19"/>
        <v/>
      </c>
      <c r="N104" s="188" t="str">
        <f t="shared" ca="1" si="20"/>
        <v>Mechanical Equipment</v>
      </c>
    </row>
    <row r="105" spans="1:14" x14ac:dyDescent="0.25">
      <c r="A105" s="175">
        <f t="shared" ca="1" si="13"/>
        <v>12</v>
      </c>
      <c r="B105" s="175">
        <f t="shared" ca="1" si="14"/>
        <v>3</v>
      </c>
      <c r="C105" s="175">
        <f ca="1">IF(B105&gt;0,C104,IF(COUNTIF(Entity_3,Common)&lt;=A105,"",C104+MATCH(Common,INDIRECT(ADDRESS(C104+1,8,4,1,sheet_entity)):INDIRECT(ADDRESS(COUNTIF(Entity_1,"&lt;&gt;"),8,4,1,sheet_entity)),0)))</f>
        <v>41</v>
      </c>
      <c r="D105" s="177" t="str">
        <f t="shared" ca="1" si="15"/>
        <v>&gt;&gt;</v>
      </c>
      <c r="E105" s="178"/>
      <c r="F105" s="15" t="str">
        <f t="shared" ca="1" si="16"/>
        <v>IfcBoilerType</v>
      </c>
      <c r="G105" s="130" t="str">
        <f t="shared" ca="1" si="21"/>
        <v>userdefined</v>
      </c>
      <c r="H105" s="140" t="str">
        <f t="shared" ca="1" si="17"/>
        <v>Mechanical Equipment</v>
      </c>
      <c r="I105" s="17" t="str">
        <f t="shared" ca="1" si="18"/>
        <v/>
      </c>
      <c r="J105" s="178"/>
      <c r="K105" s="189"/>
      <c r="L105" s="189" t="str">
        <f t="shared" ca="1" si="22"/>
        <v>Mechanical Equipment</v>
      </c>
      <c r="M105" s="187" t="str">
        <f t="shared" ca="1" si="19"/>
        <v/>
      </c>
      <c r="N105" s="188" t="str">
        <f t="shared" ca="1" si="20"/>
        <v>Mechanical Equipment</v>
      </c>
    </row>
    <row r="106" spans="1:14" x14ac:dyDescent="0.25">
      <c r="A106" s="175">
        <f t="shared" ca="1" si="13"/>
        <v>12</v>
      </c>
      <c r="B106" s="175">
        <f t="shared" ca="1" si="14"/>
        <v>2</v>
      </c>
      <c r="C106" s="175">
        <f ca="1">IF(B106&gt;0,C105,IF(COUNTIF(Entity_3,Common)&lt;=A106,"",C105+MATCH(Common,INDIRECT(ADDRESS(C105+1,8,4,1,sheet_entity)):INDIRECT(ADDRESS(COUNTIF(Entity_1,"&lt;&gt;"),8,4,1,sheet_entity)),0)))</f>
        <v>41</v>
      </c>
      <c r="D106" s="177" t="str">
        <f t="shared" ca="1" si="15"/>
        <v>&gt;&gt;</v>
      </c>
      <c r="E106" s="178"/>
      <c r="F106" s="15" t="str">
        <f t="shared" ca="1" si="16"/>
        <v>IfcBoilerType</v>
      </c>
      <c r="G106" s="130" t="str">
        <f t="shared" ca="1" si="21"/>
        <v>steam</v>
      </c>
      <c r="H106" s="140" t="str">
        <f t="shared" ca="1" si="17"/>
        <v>Mechanical Equipment</v>
      </c>
      <c r="I106" s="17" t="str">
        <f t="shared" ca="1" si="18"/>
        <v/>
      </c>
      <c r="J106" s="178"/>
      <c r="K106" s="189"/>
      <c r="L106" s="189" t="str">
        <f t="shared" ca="1" si="22"/>
        <v>Mechanical Equipment</v>
      </c>
      <c r="M106" s="187" t="str">
        <f t="shared" ca="1" si="19"/>
        <v/>
      </c>
      <c r="N106" s="188" t="str">
        <f t="shared" ca="1" si="20"/>
        <v>Mechanical Equipment</v>
      </c>
    </row>
    <row r="107" spans="1:14" x14ac:dyDescent="0.25">
      <c r="A107" s="175">
        <f t="shared" ca="1" si="13"/>
        <v>12</v>
      </c>
      <c r="B107" s="175">
        <f t="shared" ca="1" si="14"/>
        <v>1</v>
      </c>
      <c r="C107" s="175">
        <f ca="1">IF(B107&gt;0,C106,IF(COUNTIF(Entity_3,Common)&lt;=A107,"",C106+MATCH(Common,INDIRECT(ADDRESS(C106+1,8,4,1,sheet_entity)):INDIRECT(ADDRESS(COUNTIF(Entity_1,"&lt;&gt;"),8,4,1,sheet_entity)),0)))</f>
        <v>41</v>
      </c>
      <c r="D107" s="177" t="str">
        <f t="shared" ref="D107:D138" ca="1" si="23">IF(AND(F107&lt;&gt;"",F107&lt;&gt;not,F107&lt;&gt;0),HYPERLINK(CONCATENATE(link4x0,IFERROR(VLOOKUP(F107,Entity,2,FALSE),""),link_Entity,LOWER(F107),".htm"),"&gt;&gt;"),"")</f>
        <v>&gt;&gt;</v>
      </c>
      <c r="E107" s="178"/>
      <c r="F107" s="15" t="str">
        <f t="shared" ref="F107:F138" ca="1" si="24">IF(C107&lt;&gt;"",INDIRECT(ADDRESS(C107,3,1,1,sheet_entity),TRUE),"")</f>
        <v>IfcBoilerType</v>
      </c>
      <c r="G107" s="130" t="str">
        <f t="shared" ca="1" si="21"/>
        <v>water</v>
      </c>
      <c r="H107" s="140" t="str">
        <f t="shared" ca="1" si="17"/>
        <v>Mechanical Equipment</v>
      </c>
      <c r="I107" s="17" t="str">
        <f t="shared" ca="1" si="18"/>
        <v/>
      </c>
      <c r="J107" s="178"/>
      <c r="K107" s="189"/>
      <c r="L107" s="189" t="str">
        <f t="shared" ca="1" si="22"/>
        <v>Mechanical Equipment</v>
      </c>
      <c r="M107" s="187" t="str">
        <f t="shared" ca="1" si="19"/>
        <v/>
      </c>
      <c r="N107" s="188" t="str">
        <f t="shared" ca="1" si="20"/>
        <v>Mechanical Equipment</v>
      </c>
    </row>
    <row r="108" spans="1:14" x14ac:dyDescent="0.25">
      <c r="A108" s="175">
        <f t="shared" ca="1" si="13"/>
        <v>13</v>
      </c>
      <c r="B108" s="175">
        <f t="shared" ca="1" si="14"/>
        <v>0</v>
      </c>
      <c r="C108" s="175">
        <f ca="1">IF(B108&gt;0,C107,IF(COUNTIF(Entity_3,Common)&lt;=A108,"",C107+MATCH(Common,INDIRECT(ADDRESS(C107+1,8,4,1,sheet_entity)):INDIRECT(ADDRESS(COUNTIF(Entity_1,"&lt;&gt;"),8,4,1,sheet_entity)),0)))</f>
        <v>60</v>
      </c>
      <c r="D108" s="177" t="str">
        <f t="shared" ca="1" si="23"/>
        <v>&gt;&gt;</v>
      </c>
      <c r="E108" s="178"/>
      <c r="F108" s="15" t="str">
        <f t="shared" ca="1" si="24"/>
        <v>IfcBuildingElementPart</v>
      </c>
      <c r="G108" s="130" t="str">
        <f t="shared" ca="1" si="21"/>
        <v/>
      </c>
      <c r="H108" s="140" t="str">
        <f t="shared" ca="1" si="17"/>
        <v>Parts</v>
      </c>
      <c r="I108" s="17" t="str">
        <f t="shared" ca="1" si="18"/>
        <v/>
      </c>
      <c r="J108" s="178"/>
      <c r="K108" s="189"/>
      <c r="L108" s="189" t="str">
        <f t="shared" ca="1" si="22"/>
        <v>Parts</v>
      </c>
      <c r="M108" s="187" t="str">
        <f t="shared" ca="1" si="19"/>
        <v>Parts</v>
      </c>
      <c r="N108" s="188" t="str">
        <f t="shared" ca="1" si="20"/>
        <v>Parts</v>
      </c>
    </row>
    <row r="109" spans="1:14" x14ac:dyDescent="0.25">
      <c r="A109" s="175">
        <f t="shared" ca="1" si="13"/>
        <v>14</v>
      </c>
      <c r="B109" s="175">
        <f t="shared" ca="1" si="14"/>
        <v>0</v>
      </c>
      <c r="C109" s="175">
        <f ca="1">IF(B109&gt;0,C108,IF(COUNTIF(Entity_3,Common)&lt;=A109,"",C108+MATCH(Common,INDIRECT(ADDRESS(C108+1,8,4,1,sheet_entity)):INDIRECT(ADDRESS(COUNTIF(Entity_1,"&lt;&gt;"),8,4,1,sheet_entity)),0)))</f>
        <v>62</v>
      </c>
      <c r="D109" s="177" t="str">
        <f t="shared" ca="1" si="23"/>
        <v>&gt;&gt;</v>
      </c>
      <c r="E109" s="178"/>
      <c r="F109" s="15" t="str">
        <f t="shared" ca="1" si="24"/>
        <v>IfcBuildingElementProxy</v>
      </c>
      <c r="G109" s="130" t="str">
        <f t="shared" ca="1" si="21"/>
        <v/>
      </c>
      <c r="H109" s="140" t="str">
        <f t="shared" ca="1" si="17"/>
        <v>Generic Models</v>
      </c>
      <c r="I109" s="17" t="str">
        <f t="shared" ca="1" si="18"/>
        <v/>
      </c>
      <c r="J109" s="178"/>
      <c r="K109" s="189"/>
      <c r="L109" s="189" t="str">
        <f t="shared" ca="1" si="22"/>
        <v>Generic Models</v>
      </c>
      <c r="M109" s="187" t="str">
        <f t="shared" ca="1" si="19"/>
        <v>Electrical Equipment</v>
      </c>
      <c r="N109" s="188" t="str">
        <f t="shared" ca="1" si="20"/>
        <v>Generic Models</v>
      </c>
    </row>
    <row r="110" spans="1:14" x14ac:dyDescent="0.25">
      <c r="A110" s="175">
        <f t="shared" ca="1" si="13"/>
        <v>15</v>
      </c>
      <c r="B110" s="175">
        <f t="shared" ca="1" si="14"/>
        <v>0</v>
      </c>
      <c r="C110" s="175">
        <f ca="1">IF(B110&gt;0,C109,IF(COUNTIF(Entity_3,Common)&lt;=A110,"",C109+MATCH(Common,INDIRECT(ADDRESS(C109+1,8,4,1,sheet_entity)):INDIRECT(ADDRESS(COUNTIF(Entity_1,"&lt;&gt;"),8,4,1,sheet_entity)),0)))</f>
        <v>65</v>
      </c>
      <c r="D110" s="177" t="str">
        <f t="shared" ca="1" si="23"/>
        <v>&gt;&gt;</v>
      </c>
      <c r="E110" s="178"/>
      <c r="F110" s="15" t="str">
        <f t="shared" ca="1" si="24"/>
        <v>IfcBuildingStorey</v>
      </c>
      <c r="G110" s="130" t="str">
        <f t="shared" ca="1" si="21"/>
        <v/>
      </c>
      <c r="H110" s="140" t="str">
        <f t="shared" ca="1" si="17"/>
        <v>Levels</v>
      </c>
      <c r="I110" s="17" t="str">
        <f t="shared" ca="1" si="18"/>
        <v/>
      </c>
      <c r="J110" s="178"/>
      <c r="K110" s="189"/>
      <c r="L110" s="189" t="str">
        <f t="shared" ca="1" si="22"/>
        <v>Levels</v>
      </c>
      <c r="M110" s="187" t="str">
        <f t="shared" ca="1" si="19"/>
        <v>Levels</v>
      </c>
      <c r="N110" s="188" t="str">
        <f t="shared" ca="1" si="20"/>
        <v/>
      </c>
    </row>
    <row r="111" spans="1:14" x14ac:dyDescent="0.25">
      <c r="A111" s="175">
        <f t="shared" ca="1" si="13"/>
        <v>16</v>
      </c>
      <c r="B111" s="175">
        <f t="shared" ca="1" si="14"/>
        <v>0</v>
      </c>
      <c r="C111" s="175">
        <f ca="1">IF(B111&gt;0,C110,IF(COUNTIF(Entity_3,Common)&lt;=A111,"",C110+MATCH(Common,INDIRECT(ADDRESS(C110+1,8,4,1,sheet_entity)):INDIRECT(ADDRESS(COUNTIF(Entity_1,"&lt;&gt;"),8,4,1,sheet_entity)),0)))</f>
        <v>69</v>
      </c>
      <c r="D111" s="177" t="str">
        <f t="shared" ca="1" si="23"/>
        <v>&gt;&gt;</v>
      </c>
      <c r="E111" s="178"/>
      <c r="F111" s="15" t="str">
        <f t="shared" ca="1" si="24"/>
        <v>IfcCableCarrierFitting</v>
      </c>
      <c r="G111" s="130" t="str">
        <f t="shared" ca="1" si="21"/>
        <v/>
      </c>
      <c r="H111" s="140" t="str">
        <f t="shared" ca="1" si="17"/>
        <v>Cable Tray Fittings</v>
      </c>
      <c r="I111" s="17" t="str">
        <f t="shared" ca="1" si="18"/>
        <v/>
      </c>
      <c r="J111" s="178"/>
      <c r="K111" s="189"/>
      <c r="L111" s="189" t="str">
        <f t="shared" ca="1" si="22"/>
        <v>Cable Tray Fittings</v>
      </c>
      <c r="M111" s="187" t="str">
        <f t="shared" ca="1" si="19"/>
        <v>Cable Tray Fittings</v>
      </c>
      <c r="N111" s="188" t="str">
        <f t="shared" ca="1" si="20"/>
        <v/>
      </c>
    </row>
    <row r="112" spans="1:14" x14ac:dyDescent="0.25">
      <c r="A112" s="175">
        <f t="shared" ca="1" si="13"/>
        <v>17</v>
      </c>
      <c r="B112" s="175">
        <f t="shared" ca="1" si="14"/>
        <v>0</v>
      </c>
      <c r="C112" s="175">
        <f ca="1">IF(B112&gt;0,C111,IF(COUNTIF(Entity_3,Common)&lt;=A112,"",C111+MATCH(Common,INDIRECT(ADDRESS(C111+1,8,4,1,sheet_entity)):INDIRECT(ADDRESS(COUNTIF(Entity_1,"&lt;&gt;"),8,4,1,sheet_entity)),0)))</f>
        <v>70</v>
      </c>
      <c r="D112" s="177" t="str">
        <f t="shared" ca="1" si="23"/>
        <v>&gt;&gt;</v>
      </c>
      <c r="E112" s="178"/>
      <c r="F112" s="15" t="str">
        <f t="shared" ca="1" si="24"/>
        <v>IfcCableCarrierFittingType</v>
      </c>
      <c r="G112" s="130" t="str">
        <f t="shared" ca="1" si="21"/>
        <v/>
      </c>
      <c r="H112" s="140" t="str">
        <f t="shared" ca="1" si="17"/>
        <v>Cable Tray Fittings</v>
      </c>
      <c r="I112" s="17" t="str">
        <f t="shared" ca="1" si="18"/>
        <v/>
      </c>
      <c r="J112" s="178"/>
      <c r="K112" s="189"/>
      <c r="L112" s="189" t="str">
        <f t="shared" ca="1" si="22"/>
        <v>Cable Tray Fittings</v>
      </c>
      <c r="M112" s="187" t="str">
        <f t="shared" ca="1" si="19"/>
        <v>Cable Tray Fittings</v>
      </c>
      <c r="N112" s="188" t="str">
        <f t="shared" ca="1" si="20"/>
        <v>Cable Tray Fittings</v>
      </c>
    </row>
    <row r="113" spans="1:14" x14ac:dyDescent="0.25">
      <c r="A113" s="175">
        <f t="shared" ca="1" si="13"/>
        <v>17</v>
      </c>
      <c r="B113" s="175">
        <f t="shared" ca="1" si="14"/>
        <v>6</v>
      </c>
      <c r="C113" s="175">
        <f ca="1">IF(B113&gt;0,C112,IF(COUNTIF(Entity_3,Common)&lt;=A113,"",C112+MATCH(Common,INDIRECT(ADDRESS(C112+1,8,4,1,sheet_entity)):INDIRECT(ADDRESS(COUNTIF(Entity_1,"&lt;&gt;"),8,4,1,sheet_entity)),0)))</f>
        <v>70</v>
      </c>
      <c r="D113" s="177" t="str">
        <f t="shared" ca="1" si="23"/>
        <v>&gt;&gt;</v>
      </c>
      <c r="E113" s="178"/>
      <c r="F113" s="15" t="str">
        <f t="shared" ca="1" si="24"/>
        <v>IfcCableCarrierFittingType</v>
      </c>
      <c r="G113" s="130" t="str">
        <f t="shared" ca="1" si="21"/>
        <v>notdefined</v>
      </c>
      <c r="H113" s="140" t="str">
        <f t="shared" ca="1" si="17"/>
        <v>Cable Tray Fittings</v>
      </c>
      <c r="I113" s="17" t="str">
        <f t="shared" ca="1" si="18"/>
        <v/>
      </c>
      <c r="J113" s="178"/>
      <c r="K113" s="189"/>
      <c r="L113" s="189" t="str">
        <f t="shared" ca="1" si="22"/>
        <v>Cable Tray Fittings</v>
      </c>
      <c r="M113" s="187" t="str">
        <f t="shared" ca="1" si="19"/>
        <v/>
      </c>
      <c r="N113" s="188" t="str">
        <f t="shared" ca="1" si="20"/>
        <v>Cable Tray Fittings</v>
      </c>
    </row>
    <row r="114" spans="1:14" x14ac:dyDescent="0.25">
      <c r="A114" s="175">
        <f t="shared" ca="1" si="13"/>
        <v>17</v>
      </c>
      <c r="B114" s="175">
        <f t="shared" ca="1" si="14"/>
        <v>5</v>
      </c>
      <c r="C114" s="175">
        <f ca="1">IF(B114&gt;0,C113,IF(COUNTIF(Entity_3,Common)&lt;=A114,"",C113+MATCH(Common,INDIRECT(ADDRESS(C113+1,8,4,1,sheet_entity)):INDIRECT(ADDRESS(COUNTIF(Entity_1,"&lt;&gt;"),8,4,1,sheet_entity)),0)))</f>
        <v>70</v>
      </c>
      <c r="D114" s="177" t="str">
        <f t="shared" ca="1" si="23"/>
        <v>&gt;&gt;</v>
      </c>
      <c r="E114" s="178"/>
      <c r="F114" s="15" t="str">
        <f t="shared" ca="1" si="24"/>
        <v>IfcCableCarrierFittingType</v>
      </c>
      <c r="G114" s="130" t="str">
        <f t="shared" ca="1" si="21"/>
        <v>userdefined</v>
      </c>
      <c r="H114" s="140" t="str">
        <f t="shared" ca="1" si="17"/>
        <v>Cable Tray Fittings</v>
      </c>
      <c r="I114" s="17" t="str">
        <f t="shared" ca="1" si="18"/>
        <v/>
      </c>
      <c r="J114" s="178"/>
      <c r="K114" s="189"/>
      <c r="L114" s="189" t="str">
        <f t="shared" ca="1" si="22"/>
        <v>Cable Tray Fittings</v>
      </c>
      <c r="M114" s="187" t="str">
        <f t="shared" ca="1" si="19"/>
        <v/>
      </c>
      <c r="N114" s="188" t="str">
        <f t="shared" ca="1" si="20"/>
        <v>Cable Tray Fittings</v>
      </c>
    </row>
    <row r="115" spans="1:14" x14ac:dyDescent="0.25">
      <c r="A115" s="175">
        <f t="shared" ca="1" si="13"/>
        <v>17</v>
      </c>
      <c r="B115" s="175">
        <f t="shared" ca="1" si="14"/>
        <v>4</v>
      </c>
      <c r="C115" s="175">
        <f ca="1">IF(B115&gt;0,C114,IF(COUNTIF(Entity_3,Common)&lt;=A115,"",C114+MATCH(Common,INDIRECT(ADDRESS(C114+1,8,4,1,sheet_entity)):INDIRECT(ADDRESS(COUNTIF(Entity_1,"&lt;&gt;"),8,4,1,sheet_entity)),0)))</f>
        <v>70</v>
      </c>
      <c r="D115" s="177" t="str">
        <f t="shared" ca="1" si="23"/>
        <v>&gt;&gt;</v>
      </c>
      <c r="E115" s="178"/>
      <c r="F115" s="15" t="str">
        <f t="shared" ca="1" si="24"/>
        <v>IfcCableCarrierFittingType</v>
      </c>
      <c r="G115" s="130" t="str">
        <f t="shared" ca="1" si="21"/>
        <v>tee</v>
      </c>
      <c r="H115" s="140" t="str">
        <f t="shared" ca="1" si="17"/>
        <v>Cable Tray Fittings</v>
      </c>
      <c r="I115" s="17" t="str">
        <f t="shared" ca="1" si="18"/>
        <v/>
      </c>
      <c r="J115" s="178"/>
      <c r="K115" s="189"/>
      <c r="L115" s="189" t="str">
        <f t="shared" ca="1" si="22"/>
        <v>Cable Tray Fittings</v>
      </c>
      <c r="M115" s="187" t="str">
        <f t="shared" ca="1" si="19"/>
        <v/>
      </c>
      <c r="N115" s="188" t="str">
        <f t="shared" ca="1" si="20"/>
        <v>Cable Tray Fittings</v>
      </c>
    </row>
    <row r="116" spans="1:14" x14ac:dyDescent="0.25">
      <c r="A116" s="175">
        <f t="shared" ca="1" si="13"/>
        <v>17</v>
      </c>
      <c r="B116" s="175">
        <f t="shared" ca="1" si="14"/>
        <v>3</v>
      </c>
      <c r="C116" s="175">
        <f ca="1">IF(B116&gt;0,C115,IF(COUNTIF(Entity_3,Common)&lt;=A116,"",C115+MATCH(Common,INDIRECT(ADDRESS(C115+1,8,4,1,sheet_entity)):INDIRECT(ADDRESS(COUNTIF(Entity_1,"&lt;&gt;"),8,4,1,sheet_entity)),0)))</f>
        <v>70</v>
      </c>
      <c r="D116" s="177" t="str">
        <f t="shared" ca="1" si="23"/>
        <v>&gt;&gt;</v>
      </c>
      <c r="E116" s="178"/>
      <c r="F116" s="15" t="str">
        <f t="shared" ca="1" si="24"/>
        <v>IfcCableCarrierFittingType</v>
      </c>
      <c r="G116" s="130" t="str">
        <f t="shared" ca="1" si="21"/>
        <v>reducer</v>
      </c>
      <c r="H116" s="140" t="str">
        <f t="shared" ca="1" si="17"/>
        <v>Cable Tray Fittings</v>
      </c>
      <c r="I116" s="17" t="str">
        <f t="shared" ca="1" si="18"/>
        <v/>
      </c>
      <c r="J116" s="178"/>
      <c r="K116" s="189"/>
      <c r="L116" s="189" t="str">
        <f t="shared" ca="1" si="22"/>
        <v>Cable Tray Fittings</v>
      </c>
      <c r="M116" s="187" t="str">
        <f t="shared" ca="1" si="19"/>
        <v/>
      </c>
      <c r="N116" s="188" t="str">
        <f t="shared" ca="1" si="20"/>
        <v>Cable Tray Fittings</v>
      </c>
    </row>
    <row r="117" spans="1:14" x14ac:dyDescent="0.25">
      <c r="A117" s="175">
        <f t="shared" ca="1" si="13"/>
        <v>17</v>
      </c>
      <c r="B117" s="175">
        <f t="shared" ca="1" si="14"/>
        <v>2</v>
      </c>
      <c r="C117" s="175">
        <f ca="1">IF(B117&gt;0,C116,IF(COUNTIF(Entity_3,Common)&lt;=A117,"",C116+MATCH(Common,INDIRECT(ADDRESS(C116+1,8,4,1,sheet_entity)):INDIRECT(ADDRESS(COUNTIF(Entity_1,"&lt;&gt;"),8,4,1,sheet_entity)),0)))</f>
        <v>70</v>
      </c>
      <c r="D117" s="177" t="str">
        <f t="shared" ca="1" si="23"/>
        <v>&gt;&gt;</v>
      </c>
      <c r="E117" s="178"/>
      <c r="F117" s="15" t="str">
        <f t="shared" ca="1" si="24"/>
        <v>IfcCableCarrierFittingType</v>
      </c>
      <c r="G117" s="130" t="str">
        <f t="shared" ca="1" si="21"/>
        <v>cross</v>
      </c>
      <c r="H117" s="140" t="str">
        <f t="shared" ca="1" si="17"/>
        <v>Cable Tray Fittings</v>
      </c>
      <c r="I117" s="17" t="str">
        <f t="shared" ca="1" si="18"/>
        <v/>
      </c>
      <c r="J117" s="178"/>
      <c r="K117" s="189"/>
      <c r="L117" s="189" t="str">
        <f t="shared" ca="1" si="22"/>
        <v>Cable Tray Fittings</v>
      </c>
      <c r="M117" s="187" t="str">
        <f t="shared" ca="1" si="19"/>
        <v/>
      </c>
      <c r="N117" s="188" t="str">
        <f t="shared" ca="1" si="20"/>
        <v>Cable Tray Fittings</v>
      </c>
    </row>
    <row r="118" spans="1:14" x14ac:dyDescent="0.25">
      <c r="A118" s="175">
        <f t="shared" ca="1" si="13"/>
        <v>17</v>
      </c>
      <c r="B118" s="175">
        <f t="shared" ca="1" si="14"/>
        <v>1</v>
      </c>
      <c r="C118" s="175">
        <f ca="1">IF(B118&gt;0,C117,IF(COUNTIF(Entity_3,Common)&lt;=A118,"",C117+MATCH(Common,INDIRECT(ADDRESS(C117+1,8,4,1,sheet_entity)):INDIRECT(ADDRESS(COUNTIF(Entity_1,"&lt;&gt;"),8,4,1,sheet_entity)),0)))</f>
        <v>70</v>
      </c>
      <c r="D118" s="177" t="str">
        <f t="shared" ca="1" si="23"/>
        <v>&gt;&gt;</v>
      </c>
      <c r="E118" s="178"/>
      <c r="F118" s="15" t="str">
        <f t="shared" ca="1" si="24"/>
        <v>IfcCableCarrierFittingType</v>
      </c>
      <c r="G118" s="130" t="str">
        <f t="shared" ca="1" si="21"/>
        <v>bend</v>
      </c>
      <c r="H118" s="140" t="str">
        <f t="shared" ca="1" si="17"/>
        <v>Cable Tray Fittings</v>
      </c>
      <c r="I118" s="17" t="str">
        <f t="shared" ca="1" si="18"/>
        <v/>
      </c>
      <c r="J118" s="178"/>
      <c r="K118" s="189"/>
      <c r="L118" s="189" t="str">
        <f t="shared" ca="1" si="22"/>
        <v>Cable Tray Fittings</v>
      </c>
      <c r="M118" s="187" t="str">
        <f t="shared" ca="1" si="19"/>
        <v/>
      </c>
      <c r="N118" s="188" t="str">
        <f t="shared" ca="1" si="20"/>
        <v>Cable Tray Fittings</v>
      </c>
    </row>
    <row r="119" spans="1:14" x14ac:dyDescent="0.25">
      <c r="A119" s="175">
        <f t="shared" ca="1" si="13"/>
        <v>18</v>
      </c>
      <c r="B119" s="175">
        <f t="shared" ca="1" si="14"/>
        <v>0</v>
      </c>
      <c r="C119" s="175">
        <f ca="1">IF(B119&gt;0,C118,IF(COUNTIF(Entity_3,Common)&lt;=A119,"",C118+MATCH(Common,INDIRECT(ADDRESS(C118+1,8,4,1,sheet_entity)):INDIRECT(ADDRESS(COUNTIF(Entity_1,"&lt;&gt;"),8,4,1,sheet_entity)),0)))</f>
        <v>71</v>
      </c>
      <c r="D119" s="177" t="str">
        <f t="shared" ca="1" si="23"/>
        <v>&gt;&gt;</v>
      </c>
      <c r="E119" s="178"/>
      <c r="F119" s="15" t="str">
        <f t="shared" ca="1" si="24"/>
        <v>IfcCableCarrierSegment</v>
      </c>
      <c r="G119" s="130" t="str">
        <f t="shared" ca="1" si="21"/>
        <v/>
      </c>
      <c r="H119" s="140" t="str">
        <f t="shared" ca="1" si="17"/>
        <v>Cable Trays</v>
      </c>
      <c r="I119" s="17" t="str">
        <f t="shared" ca="1" si="18"/>
        <v/>
      </c>
      <c r="J119" s="178"/>
      <c r="K119" s="189"/>
      <c r="L119" s="189" t="str">
        <f t="shared" ca="1" si="22"/>
        <v>Cable Trays</v>
      </c>
      <c r="M119" s="187" t="str">
        <f t="shared" ca="1" si="19"/>
        <v>Cable Trays</v>
      </c>
      <c r="N119" s="188" t="str">
        <f t="shared" ca="1" si="20"/>
        <v/>
      </c>
    </row>
    <row r="120" spans="1:14" x14ac:dyDescent="0.25">
      <c r="A120" s="175">
        <f t="shared" ca="1" si="13"/>
        <v>19</v>
      </c>
      <c r="B120" s="175">
        <f t="shared" ca="1" si="14"/>
        <v>0</v>
      </c>
      <c r="C120" s="175">
        <f ca="1">IF(B120&gt;0,C119,IF(COUNTIF(Entity_3,Common)&lt;=A120,"",C119+MATCH(Common,INDIRECT(ADDRESS(C119+1,8,4,1,sheet_entity)):INDIRECT(ADDRESS(COUNTIF(Entity_1,"&lt;&gt;"),8,4,1,sheet_entity)),0)))</f>
        <v>72</v>
      </c>
      <c r="D120" s="177" t="str">
        <f t="shared" ca="1" si="23"/>
        <v>&gt;&gt;</v>
      </c>
      <c r="E120" s="178"/>
      <c r="F120" s="15" t="str">
        <f t="shared" ca="1" si="24"/>
        <v>IfcCableCarrierSegmentType</v>
      </c>
      <c r="G120" s="130" t="str">
        <f t="shared" ca="1" si="21"/>
        <v/>
      </c>
      <c r="H120" s="140" t="str">
        <f t="shared" ca="1" si="17"/>
        <v>Cable Tray</v>
      </c>
      <c r="I120" s="17" t="str">
        <f t="shared" ca="1" si="18"/>
        <v/>
      </c>
      <c r="J120" s="178"/>
      <c r="K120" s="189"/>
      <c r="L120" s="189" t="str">
        <f t="shared" ca="1" si="22"/>
        <v>Cable Tray</v>
      </c>
      <c r="M120" s="187" t="str">
        <f t="shared" ca="1" si="19"/>
        <v/>
      </c>
      <c r="N120" s="188" t="str">
        <f t="shared" ca="1" si="20"/>
        <v>Cable Tray</v>
      </c>
    </row>
    <row r="121" spans="1:14" x14ac:dyDescent="0.25">
      <c r="A121" s="175">
        <f t="shared" ca="1" si="13"/>
        <v>19</v>
      </c>
      <c r="B121" s="175">
        <f t="shared" ca="1" si="14"/>
        <v>6</v>
      </c>
      <c r="C121" s="175">
        <f ca="1">IF(B121&gt;0,C120,IF(COUNTIF(Entity_3,Common)&lt;=A121,"",C120+MATCH(Common,INDIRECT(ADDRESS(C120+1,8,4,1,sheet_entity)):INDIRECT(ADDRESS(COUNTIF(Entity_1,"&lt;&gt;"),8,4,1,sheet_entity)),0)))</f>
        <v>72</v>
      </c>
      <c r="D121" s="177" t="str">
        <f t="shared" ca="1" si="23"/>
        <v>&gt;&gt;</v>
      </c>
      <c r="E121" s="178"/>
      <c r="F121" s="15" t="str">
        <f t="shared" ca="1" si="24"/>
        <v>IfcCableCarrierSegmentType</v>
      </c>
      <c r="G121" s="130" t="str">
        <f t="shared" ca="1" si="21"/>
        <v>notdefined</v>
      </c>
      <c r="H121" s="140" t="str">
        <f t="shared" ca="1" si="17"/>
        <v>Cable Tray</v>
      </c>
      <c r="I121" s="17" t="str">
        <f t="shared" ca="1" si="18"/>
        <v/>
      </c>
      <c r="J121" s="178"/>
      <c r="K121" s="189"/>
      <c r="L121" s="189" t="str">
        <f t="shared" ca="1" si="22"/>
        <v>Cable Tray</v>
      </c>
      <c r="M121" s="187" t="str">
        <f t="shared" ca="1" si="19"/>
        <v/>
      </c>
      <c r="N121" s="188" t="str">
        <f t="shared" ca="1" si="20"/>
        <v>Cable Tray</v>
      </c>
    </row>
    <row r="122" spans="1:14" x14ac:dyDescent="0.25">
      <c r="A122" s="175">
        <f t="shared" ca="1" si="13"/>
        <v>19</v>
      </c>
      <c r="B122" s="175">
        <f t="shared" ca="1" si="14"/>
        <v>5</v>
      </c>
      <c r="C122" s="175">
        <f ca="1">IF(B122&gt;0,C121,IF(COUNTIF(Entity_3,Common)&lt;=A122,"",C121+MATCH(Common,INDIRECT(ADDRESS(C121+1,8,4,1,sheet_entity)):INDIRECT(ADDRESS(COUNTIF(Entity_1,"&lt;&gt;"),8,4,1,sheet_entity)),0)))</f>
        <v>72</v>
      </c>
      <c r="D122" s="177" t="str">
        <f t="shared" ca="1" si="23"/>
        <v>&gt;&gt;</v>
      </c>
      <c r="E122" s="178"/>
      <c r="F122" s="15" t="str">
        <f t="shared" ca="1" si="24"/>
        <v>IfcCableCarrierSegmentType</v>
      </c>
      <c r="G122" s="130" t="str">
        <f t="shared" ca="1" si="21"/>
        <v>userdefined</v>
      </c>
      <c r="H122" s="140" t="str">
        <f t="shared" ca="1" si="17"/>
        <v>Cable Tray</v>
      </c>
      <c r="I122" s="17" t="str">
        <f t="shared" ca="1" si="18"/>
        <v/>
      </c>
      <c r="J122" s="178"/>
      <c r="K122" s="189"/>
      <c r="L122" s="189" t="str">
        <f t="shared" ca="1" si="22"/>
        <v>Cable Tray</v>
      </c>
      <c r="M122" s="187" t="str">
        <f t="shared" ca="1" si="19"/>
        <v/>
      </c>
      <c r="N122" s="188" t="str">
        <f t="shared" ca="1" si="20"/>
        <v>Cable Tray</v>
      </c>
    </row>
    <row r="123" spans="1:14" x14ac:dyDescent="0.25">
      <c r="A123" s="175">
        <f t="shared" ca="1" si="13"/>
        <v>19</v>
      </c>
      <c r="B123" s="175">
        <f t="shared" ca="1" si="14"/>
        <v>4</v>
      </c>
      <c r="C123" s="175">
        <f ca="1">IF(B123&gt;0,C122,IF(COUNTIF(Entity_3,Common)&lt;=A123,"",C122+MATCH(Common,INDIRECT(ADDRESS(C122+1,8,4,1,sheet_entity)):INDIRECT(ADDRESS(COUNTIF(Entity_1,"&lt;&gt;"),8,4,1,sheet_entity)),0)))</f>
        <v>72</v>
      </c>
      <c r="D123" s="177" t="str">
        <f t="shared" ca="1" si="23"/>
        <v>&gt;&gt;</v>
      </c>
      <c r="E123" s="178"/>
      <c r="F123" s="15" t="str">
        <f t="shared" ca="1" si="24"/>
        <v>IfcCableCarrierSegmentType</v>
      </c>
      <c r="G123" s="130" t="str">
        <f t="shared" ca="1" si="21"/>
        <v>conduitsegment</v>
      </c>
      <c r="H123" s="140" t="str">
        <f t="shared" ca="1" si="17"/>
        <v>Cable Tray</v>
      </c>
      <c r="I123" s="17" t="str">
        <f t="shared" ca="1" si="18"/>
        <v/>
      </c>
      <c r="J123" s="178"/>
      <c r="K123" s="189"/>
      <c r="L123" s="189" t="str">
        <f t="shared" ca="1" si="22"/>
        <v>Cable Tray</v>
      </c>
      <c r="M123" s="187" t="str">
        <f t="shared" ca="1" si="19"/>
        <v/>
      </c>
      <c r="N123" s="188" t="str">
        <f t="shared" ca="1" si="20"/>
        <v>Cable Tray</v>
      </c>
    </row>
    <row r="124" spans="1:14" x14ac:dyDescent="0.25">
      <c r="A124" s="175">
        <f t="shared" ca="1" si="13"/>
        <v>19</v>
      </c>
      <c r="B124" s="175">
        <f t="shared" ca="1" si="14"/>
        <v>3</v>
      </c>
      <c r="C124" s="175">
        <f ca="1">IF(B124&gt;0,C123,IF(COUNTIF(Entity_3,Common)&lt;=A124,"",C123+MATCH(Common,INDIRECT(ADDRESS(C123+1,8,4,1,sheet_entity)):INDIRECT(ADDRESS(COUNTIF(Entity_1,"&lt;&gt;"),8,4,1,sheet_entity)),0)))</f>
        <v>72</v>
      </c>
      <c r="D124" s="177" t="str">
        <f t="shared" ca="1" si="23"/>
        <v>&gt;&gt;</v>
      </c>
      <c r="E124" s="178"/>
      <c r="F124" s="15" t="str">
        <f t="shared" ca="1" si="24"/>
        <v>IfcCableCarrierSegmentType</v>
      </c>
      <c r="G124" s="130" t="str">
        <f t="shared" ca="1" si="21"/>
        <v>cabletrunkingsegment</v>
      </c>
      <c r="H124" s="140" t="str">
        <f t="shared" ca="1" si="17"/>
        <v>Cable Tray</v>
      </c>
      <c r="I124" s="17" t="str">
        <f t="shared" ca="1" si="18"/>
        <v/>
      </c>
      <c r="J124" s="178"/>
      <c r="K124" s="189"/>
      <c r="L124" s="189" t="str">
        <f t="shared" ca="1" si="22"/>
        <v>Cable Tray</v>
      </c>
      <c r="M124" s="187" t="str">
        <f t="shared" ca="1" si="19"/>
        <v/>
      </c>
      <c r="N124" s="188" t="str">
        <f t="shared" ca="1" si="20"/>
        <v>Cable Tray</v>
      </c>
    </row>
    <row r="125" spans="1:14" x14ac:dyDescent="0.25">
      <c r="A125" s="175">
        <f t="shared" ca="1" si="13"/>
        <v>19</v>
      </c>
      <c r="B125" s="175">
        <f t="shared" ca="1" si="14"/>
        <v>2</v>
      </c>
      <c r="C125" s="175">
        <f ca="1">IF(B125&gt;0,C124,IF(COUNTIF(Entity_3,Common)&lt;=A125,"",C124+MATCH(Common,INDIRECT(ADDRESS(C124+1,8,4,1,sheet_entity)):INDIRECT(ADDRESS(COUNTIF(Entity_1,"&lt;&gt;"),8,4,1,sheet_entity)),0)))</f>
        <v>72</v>
      </c>
      <c r="D125" s="177" t="str">
        <f t="shared" ca="1" si="23"/>
        <v>&gt;&gt;</v>
      </c>
      <c r="E125" s="178"/>
      <c r="F125" s="15" t="str">
        <f t="shared" ca="1" si="24"/>
        <v>IfcCableCarrierSegmentType</v>
      </c>
      <c r="G125" s="130" t="str">
        <f t="shared" ca="1" si="21"/>
        <v>cabletraysegment</v>
      </c>
      <c r="H125" s="140" t="str">
        <f t="shared" ca="1" si="17"/>
        <v>Cable Tray</v>
      </c>
      <c r="I125" s="17" t="str">
        <f t="shared" ca="1" si="18"/>
        <v/>
      </c>
      <c r="J125" s="178"/>
      <c r="K125" s="189"/>
      <c r="L125" s="189" t="str">
        <f t="shared" ca="1" si="22"/>
        <v>Cable Tray</v>
      </c>
      <c r="M125" s="187" t="str">
        <f t="shared" ca="1" si="19"/>
        <v/>
      </c>
      <c r="N125" s="188" t="str">
        <f t="shared" ca="1" si="20"/>
        <v>Cable Tray</v>
      </c>
    </row>
    <row r="126" spans="1:14" x14ac:dyDescent="0.25">
      <c r="A126" s="175">
        <f t="shared" ca="1" si="13"/>
        <v>19</v>
      </c>
      <c r="B126" s="175">
        <f t="shared" ca="1" si="14"/>
        <v>1</v>
      </c>
      <c r="C126" s="175">
        <f ca="1">IF(B126&gt;0,C125,IF(COUNTIF(Entity_3,Common)&lt;=A126,"",C125+MATCH(Common,INDIRECT(ADDRESS(C125+1,8,4,1,sheet_entity)):INDIRECT(ADDRESS(COUNTIF(Entity_1,"&lt;&gt;"),8,4,1,sheet_entity)),0)))</f>
        <v>72</v>
      </c>
      <c r="D126" s="177" t="str">
        <f t="shared" ca="1" si="23"/>
        <v>&gt;&gt;</v>
      </c>
      <c r="E126" s="178"/>
      <c r="F126" s="15" t="str">
        <f t="shared" ca="1" si="24"/>
        <v>IfcCableCarrierSegmentType</v>
      </c>
      <c r="G126" s="130" t="str">
        <f t="shared" ca="1" si="21"/>
        <v>cableladdersegment</v>
      </c>
      <c r="H126" s="140" t="str">
        <f t="shared" ca="1" si="17"/>
        <v>Cable Tray</v>
      </c>
      <c r="I126" s="17" t="str">
        <f t="shared" ca="1" si="18"/>
        <v/>
      </c>
      <c r="J126" s="178"/>
      <c r="K126" s="189"/>
      <c r="L126" s="189" t="str">
        <f t="shared" ca="1" si="22"/>
        <v>Cable Tray</v>
      </c>
      <c r="M126" s="187" t="str">
        <f t="shared" ca="1" si="19"/>
        <v/>
      </c>
      <c r="N126" s="188" t="str">
        <f t="shared" ca="1" si="20"/>
        <v>Cable Tray</v>
      </c>
    </row>
    <row r="127" spans="1:14" x14ac:dyDescent="0.25">
      <c r="A127" s="175">
        <f t="shared" ca="1" si="13"/>
        <v>20</v>
      </c>
      <c r="B127" s="175">
        <f t="shared" ca="1" si="14"/>
        <v>0</v>
      </c>
      <c r="C127" s="175">
        <f ca="1">IF(B127&gt;0,C126,IF(COUNTIF(Entity_3,Common)&lt;=A127,"",C126+MATCH(Common,INDIRECT(ADDRESS(C126+1,8,4,1,sheet_entity)):INDIRECT(ADDRESS(COUNTIF(Entity_1,"&lt;&gt;"),8,4,1,sheet_entity)),0)))</f>
        <v>76</v>
      </c>
      <c r="D127" s="177" t="str">
        <f t="shared" ca="1" si="23"/>
        <v>&gt;&gt;</v>
      </c>
      <c r="E127" s="178"/>
      <c r="F127" s="15" t="str">
        <f t="shared" ca="1" si="24"/>
        <v>IfcCableSegmentType</v>
      </c>
      <c r="G127" s="130" t="str">
        <f t="shared" ca="1" si="21"/>
        <v/>
      </c>
      <c r="H127" s="140" t="str">
        <f t="shared" ca="1" si="17"/>
        <v>Wires</v>
      </c>
      <c r="I127" s="17" t="str">
        <f t="shared" ca="1" si="18"/>
        <v/>
      </c>
      <c r="J127" s="178"/>
      <c r="K127" s="189"/>
      <c r="L127" s="189" t="str">
        <f t="shared" ca="1" si="22"/>
        <v>Wires</v>
      </c>
      <c r="M127" s="187" t="str">
        <f t="shared" ca="1" si="19"/>
        <v>Wires</v>
      </c>
      <c r="N127" s="188" t="str">
        <f t="shared" ca="1" si="20"/>
        <v>Wires</v>
      </c>
    </row>
    <row r="128" spans="1:14" x14ac:dyDescent="0.25">
      <c r="A128" s="175">
        <f t="shared" ca="1" si="13"/>
        <v>20</v>
      </c>
      <c r="B128" s="175">
        <f t="shared" ca="1" si="14"/>
        <v>6</v>
      </c>
      <c r="C128" s="175">
        <f ca="1">IF(B128&gt;0,C127,IF(COUNTIF(Entity_3,Common)&lt;=A128,"",C127+MATCH(Common,INDIRECT(ADDRESS(C127+1,8,4,1,sheet_entity)):INDIRECT(ADDRESS(COUNTIF(Entity_1,"&lt;&gt;"),8,4,1,sheet_entity)),0)))</f>
        <v>76</v>
      </c>
      <c r="D128" s="177" t="str">
        <f t="shared" ca="1" si="23"/>
        <v>&gt;&gt;</v>
      </c>
      <c r="E128" s="178"/>
      <c r="F128" s="15" t="str">
        <f t="shared" ca="1" si="24"/>
        <v>IfcCableSegmentType</v>
      </c>
      <c r="G128" s="130" t="str">
        <f t="shared" ca="1" si="21"/>
        <v>notdefined</v>
      </c>
      <c r="H128" s="140" t="str">
        <f t="shared" ca="1" si="17"/>
        <v>Wires</v>
      </c>
      <c r="I128" s="17" t="str">
        <f t="shared" ca="1" si="18"/>
        <v/>
      </c>
      <c r="J128" s="178"/>
      <c r="K128" s="189"/>
      <c r="L128" s="189" t="str">
        <f t="shared" ca="1" si="22"/>
        <v>Wires</v>
      </c>
      <c r="M128" s="187" t="str">
        <f t="shared" ca="1" si="19"/>
        <v/>
      </c>
      <c r="N128" s="188" t="str">
        <f t="shared" ca="1" si="20"/>
        <v>Wires</v>
      </c>
    </row>
    <row r="129" spans="1:14" x14ac:dyDescent="0.25">
      <c r="A129" s="175">
        <f t="shared" ca="1" si="13"/>
        <v>20</v>
      </c>
      <c r="B129" s="175">
        <f t="shared" ca="1" si="14"/>
        <v>5</v>
      </c>
      <c r="C129" s="175">
        <f ca="1">IF(B129&gt;0,C128,IF(COUNTIF(Entity_3,Common)&lt;=A129,"",C128+MATCH(Common,INDIRECT(ADDRESS(C128+1,8,4,1,sheet_entity)):INDIRECT(ADDRESS(COUNTIF(Entity_1,"&lt;&gt;"),8,4,1,sheet_entity)),0)))</f>
        <v>76</v>
      </c>
      <c r="D129" s="177" t="str">
        <f t="shared" ca="1" si="23"/>
        <v>&gt;&gt;</v>
      </c>
      <c r="E129" s="178"/>
      <c r="F129" s="15" t="str">
        <f t="shared" ca="1" si="24"/>
        <v>IfcCableSegmentType</v>
      </c>
      <c r="G129" s="130" t="str">
        <f t="shared" ca="1" si="21"/>
        <v>userdefined</v>
      </c>
      <c r="H129" s="140" t="str">
        <f t="shared" ca="1" si="17"/>
        <v>Wires</v>
      </c>
      <c r="I129" s="17" t="str">
        <f t="shared" ca="1" si="18"/>
        <v/>
      </c>
      <c r="J129" s="178"/>
      <c r="K129" s="189"/>
      <c r="L129" s="189" t="str">
        <f t="shared" ca="1" si="22"/>
        <v>Wires</v>
      </c>
      <c r="M129" s="187" t="str">
        <f t="shared" ca="1" si="19"/>
        <v/>
      </c>
      <c r="N129" s="188" t="str">
        <f t="shared" ca="1" si="20"/>
        <v>Wires</v>
      </c>
    </row>
    <row r="130" spans="1:14" x14ac:dyDescent="0.25">
      <c r="A130" s="175">
        <f t="shared" ca="1" si="13"/>
        <v>20</v>
      </c>
      <c r="B130" s="175">
        <f t="shared" ca="1" si="14"/>
        <v>4</v>
      </c>
      <c r="C130" s="175">
        <f ca="1">IF(B130&gt;0,C129,IF(COUNTIF(Entity_3,Common)&lt;=A130,"",C129+MATCH(Common,INDIRECT(ADDRESS(C129+1,8,4,1,sheet_entity)):INDIRECT(ADDRESS(COUNTIF(Entity_1,"&lt;&gt;"),8,4,1,sheet_entity)),0)))</f>
        <v>76</v>
      </c>
      <c r="D130" s="177" t="str">
        <f t="shared" ca="1" si="23"/>
        <v>&gt;&gt;</v>
      </c>
      <c r="E130" s="178"/>
      <c r="F130" s="15" t="str">
        <f t="shared" ca="1" si="24"/>
        <v>IfcCableSegmentType</v>
      </c>
      <c r="G130" s="130" t="str">
        <f t="shared" ca="1" si="21"/>
        <v>coresegment</v>
      </c>
      <c r="H130" s="140" t="str">
        <f t="shared" ca="1" si="17"/>
        <v>Wires</v>
      </c>
      <c r="I130" s="17" t="str">
        <f t="shared" ca="1" si="18"/>
        <v/>
      </c>
      <c r="J130" s="178"/>
      <c r="K130" s="189"/>
      <c r="L130" s="189" t="str">
        <f t="shared" ca="1" si="22"/>
        <v>Wires</v>
      </c>
      <c r="M130" s="187" t="str">
        <f t="shared" ca="1" si="19"/>
        <v/>
      </c>
      <c r="N130" s="188" t="str">
        <f t="shared" ca="1" si="20"/>
        <v>Wires</v>
      </c>
    </row>
    <row r="131" spans="1:14" x14ac:dyDescent="0.25">
      <c r="A131" s="175">
        <f t="shared" ca="1" si="13"/>
        <v>20</v>
      </c>
      <c r="B131" s="175">
        <f t="shared" ca="1" si="14"/>
        <v>3</v>
      </c>
      <c r="C131" s="175">
        <f ca="1">IF(B131&gt;0,C130,IF(COUNTIF(Entity_3,Common)&lt;=A131,"",C130+MATCH(Common,INDIRECT(ADDRESS(C130+1,8,4,1,sheet_entity)):INDIRECT(ADDRESS(COUNTIF(Entity_1,"&lt;&gt;"),8,4,1,sheet_entity)),0)))</f>
        <v>76</v>
      </c>
      <c r="D131" s="177" t="str">
        <f t="shared" ca="1" si="23"/>
        <v>&gt;&gt;</v>
      </c>
      <c r="E131" s="178"/>
      <c r="F131" s="15" t="str">
        <f t="shared" ca="1" si="24"/>
        <v>IfcCableSegmentType</v>
      </c>
      <c r="G131" s="130" t="str">
        <f t="shared" ca="1" si="21"/>
        <v>conductorsegment</v>
      </c>
      <c r="H131" s="140" t="str">
        <f t="shared" ca="1" si="17"/>
        <v>Wires</v>
      </c>
      <c r="I131" s="17" t="str">
        <f t="shared" ca="1" si="18"/>
        <v/>
      </c>
      <c r="J131" s="178"/>
      <c r="K131" s="189"/>
      <c r="L131" s="189" t="str">
        <f t="shared" ca="1" si="22"/>
        <v>Wires</v>
      </c>
      <c r="M131" s="187" t="str">
        <f t="shared" ca="1" si="19"/>
        <v/>
      </c>
      <c r="N131" s="188" t="str">
        <f t="shared" ca="1" si="20"/>
        <v>Wires</v>
      </c>
    </row>
    <row r="132" spans="1:14" x14ac:dyDescent="0.25">
      <c r="A132" s="175">
        <f t="shared" ca="1" si="13"/>
        <v>20</v>
      </c>
      <c r="B132" s="175">
        <f t="shared" ca="1" si="14"/>
        <v>2</v>
      </c>
      <c r="C132" s="175">
        <f ca="1">IF(B132&gt;0,C131,IF(COUNTIF(Entity_3,Common)&lt;=A132,"",C131+MATCH(Common,INDIRECT(ADDRESS(C131+1,8,4,1,sheet_entity)):INDIRECT(ADDRESS(COUNTIF(Entity_1,"&lt;&gt;"),8,4,1,sheet_entity)),0)))</f>
        <v>76</v>
      </c>
      <c r="D132" s="177" t="str">
        <f t="shared" ca="1" si="23"/>
        <v>&gt;&gt;</v>
      </c>
      <c r="E132" s="178"/>
      <c r="F132" s="15" t="str">
        <f t="shared" ca="1" si="24"/>
        <v>IfcCableSegmentType</v>
      </c>
      <c r="G132" s="130" t="str">
        <f t="shared" ca="1" si="21"/>
        <v>cablesegment</v>
      </c>
      <c r="H132" s="140" t="str">
        <f t="shared" ca="1" si="17"/>
        <v>Wires</v>
      </c>
      <c r="I132" s="17" t="str">
        <f t="shared" ca="1" si="18"/>
        <v/>
      </c>
      <c r="J132" s="178"/>
      <c r="K132" s="189"/>
      <c r="L132" s="189" t="str">
        <f t="shared" ca="1" si="22"/>
        <v>Wires</v>
      </c>
      <c r="M132" s="187" t="str">
        <f t="shared" ca="1" si="19"/>
        <v/>
      </c>
      <c r="N132" s="188" t="str">
        <f t="shared" ca="1" si="20"/>
        <v>Wires</v>
      </c>
    </row>
    <row r="133" spans="1:14" x14ac:dyDescent="0.25">
      <c r="A133" s="175">
        <f t="shared" ca="1" si="13"/>
        <v>20</v>
      </c>
      <c r="B133" s="175">
        <f t="shared" ca="1" si="14"/>
        <v>1</v>
      </c>
      <c r="C133" s="175">
        <f ca="1">IF(B133&gt;0,C132,IF(COUNTIF(Entity_3,Common)&lt;=A133,"",C132+MATCH(Common,INDIRECT(ADDRESS(C132+1,8,4,1,sheet_entity)):INDIRECT(ADDRESS(COUNTIF(Entity_1,"&lt;&gt;"),8,4,1,sheet_entity)),0)))</f>
        <v>76</v>
      </c>
      <c r="D133" s="177" t="str">
        <f t="shared" ca="1" si="23"/>
        <v>&gt;&gt;</v>
      </c>
      <c r="E133" s="178"/>
      <c r="F133" s="15" t="str">
        <f t="shared" ca="1" si="24"/>
        <v>IfcCableSegmentType</v>
      </c>
      <c r="G133" s="130" t="str">
        <f t="shared" ca="1" si="21"/>
        <v>busbarsegment</v>
      </c>
      <c r="H133" s="140" t="str">
        <f t="shared" ca="1" si="17"/>
        <v>Wires</v>
      </c>
      <c r="I133" s="17" t="str">
        <f t="shared" ca="1" si="18"/>
        <v/>
      </c>
      <c r="J133" s="178"/>
      <c r="K133" s="189"/>
      <c r="L133" s="189" t="str">
        <f t="shared" ca="1" si="22"/>
        <v>Wires</v>
      </c>
      <c r="M133" s="187" t="str">
        <f t="shared" ca="1" si="19"/>
        <v/>
      </c>
      <c r="N133" s="188" t="str">
        <f t="shared" ca="1" si="20"/>
        <v>Wires</v>
      </c>
    </row>
    <row r="134" spans="1:14" x14ac:dyDescent="0.25">
      <c r="A134" s="175">
        <f t="shared" ca="1" si="13"/>
        <v>21</v>
      </c>
      <c r="B134" s="175">
        <f t="shared" ca="1" si="14"/>
        <v>0</v>
      </c>
      <c r="C134" s="175">
        <f ca="1">IF(B134&gt;0,C133,IF(COUNTIF(Entity_3,Common)&lt;=A134,"",C133+MATCH(Common,INDIRECT(ADDRESS(C133+1,8,4,1,sheet_entity)):INDIRECT(ADDRESS(COUNTIF(Entity_1,"&lt;&gt;"),8,4,1,sheet_entity)),0)))</f>
        <v>87</v>
      </c>
      <c r="D134" s="177" t="str">
        <f t="shared" ca="1" si="23"/>
        <v>&gt;&gt;</v>
      </c>
      <c r="E134" s="178"/>
      <c r="F134" s="15" t="str">
        <f t="shared" ca="1" si="24"/>
        <v>IfcChillerType</v>
      </c>
      <c r="G134" s="130" t="str">
        <f t="shared" ca="1" si="21"/>
        <v/>
      </c>
      <c r="H134" s="140" t="str">
        <f t="shared" ca="1" si="17"/>
        <v>Mechanical Equipment</v>
      </c>
      <c r="I134" s="17" t="str">
        <f t="shared" ca="1" si="18"/>
        <v/>
      </c>
      <c r="J134" s="178"/>
      <c r="K134" s="189"/>
      <c r="L134" s="189" t="str">
        <f t="shared" ca="1" si="22"/>
        <v>Mechanical Equipment</v>
      </c>
      <c r="M134" s="187" t="str">
        <f t="shared" ca="1" si="19"/>
        <v/>
      </c>
      <c r="N134" s="188" t="str">
        <f t="shared" ca="1" si="20"/>
        <v>Mechanical Equipment</v>
      </c>
    </row>
    <row r="135" spans="1:14" x14ac:dyDescent="0.25">
      <c r="A135" s="175">
        <f t="shared" ca="1" si="13"/>
        <v>21</v>
      </c>
      <c r="B135" s="175">
        <f t="shared" ca="1" si="14"/>
        <v>5</v>
      </c>
      <c r="C135" s="175">
        <f ca="1">IF(B135&gt;0,C134,IF(COUNTIF(Entity_3,Common)&lt;=A135,"",C134+MATCH(Common,INDIRECT(ADDRESS(C134+1,8,4,1,sheet_entity)):INDIRECT(ADDRESS(COUNTIF(Entity_1,"&lt;&gt;"),8,4,1,sheet_entity)),0)))</f>
        <v>87</v>
      </c>
      <c r="D135" s="177" t="str">
        <f t="shared" ca="1" si="23"/>
        <v>&gt;&gt;</v>
      </c>
      <c r="E135" s="178"/>
      <c r="F135" s="15" t="str">
        <f t="shared" ca="1" si="24"/>
        <v>IfcChillerType</v>
      </c>
      <c r="G135" s="130" t="str">
        <f t="shared" ca="1" si="21"/>
        <v>notdefined</v>
      </c>
      <c r="H135" s="140" t="str">
        <f t="shared" ca="1" si="17"/>
        <v>Mechanical Equipment</v>
      </c>
      <c r="I135" s="17" t="str">
        <f t="shared" ca="1" si="18"/>
        <v/>
      </c>
      <c r="J135" s="178"/>
      <c r="K135" s="189"/>
      <c r="L135" s="189" t="str">
        <f t="shared" ca="1" si="22"/>
        <v>Mechanical Equipment</v>
      </c>
      <c r="M135" s="187" t="str">
        <f t="shared" ca="1" si="19"/>
        <v/>
      </c>
      <c r="N135" s="188" t="str">
        <f t="shared" ca="1" si="20"/>
        <v>Mechanical Equipment</v>
      </c>
    </row>
    <row r="136" spans="1:14" x14ac:dyDescent="0.25">
      <c r="A136" s="175">
        <f t="shared" ca="1" si="13"/>
        <v>21</v>
      </c>
      <c r="B136" s="175">
        <f t="shared" ca="1" si="14"/>
        <v>4</v>
      </c>
      <c r="C136" s="175">
        <f ca="1">IF(B136&gt;0,C135,IF(COUNTIF(Entity_3,Common)&lt;=A136,"",C135+MATCH(Common,INDIRECT(ADDRESS(C135+1,8,4,1,sheet_entity)):INDIRECT(ADDRESS(COUNTIF(Entity_1,"&lt;&gt;"),8,4,1,sheet_entity)),0)))</f>
        <v>87</v>
      </c>
      <c r="D136" s="177" t="str">
        <f t="shared" ca="1" si="23"/>
        <v>&gt;&gt;</v>
      </c>
      <c r="E136" s="178"/>
      <c r="F136" s="15" t="str">
        <f t="shared" ca="1" si="24"/>
        <v>IfcChillerType</v>
      </c>
      <c r="G136" s="130" t="str">
        <f t="shared" ca="1" si="21"/>
        <v>userdefined</v>
      </c>
      <c r="H136" s="140" t="str">
        <f t="shared" ca="1" si="17"/>
        <v>Mechanical Equipment</v>
      </c>
      <c r="I136" s="17" t="str">
        <f t="shared" ca="1" si="18"/>
        <v/>
      </c>
      <c r="J136" s="178"/>
      <c r="K136" s="189"/>
      <c r="L136" s="189" t="str">
        <f t="shared" ca="1" si="22"/>
        <v>Mechanical Equipment</v>
      </c>
      <c r="M136" s="187" t="str">
        <f t="shared" ca="1" si="19"/>
        <v/>
      </c>
      <c r="N136" s="188" t="str">
        <f t="shared" ca="1" si="20"/>
        <v>Mechanical Equipment</v>
      </c>
    </row>
    <row r="137" spans="1:14" x14ac:dyDescent="0.25">
      <c r="A137" s="175">
        <f t="shared" ca="1" si="13"/>
        <v>21</v>
      </c>
      <c r="B137" s="175">
        <f t="shared" ca="1" si="14"/>
        <v>3</v>
      </c>
      <c r="C137" s="175">
        <f ca="1">IF(B137&gt;0,C136,IF(COUNTIF(Entity_3,Common)&lt;=A137,"",C136+MATCH(Common,INDIRECT(ADDRESS(C136+1,8,4,1,sheet_entity)):INDIRECT(ADDRESS(COUNTIF(Entity_1,"&lt;&gt;"),8,4,1,sheet_entity)),0)))</f>
        <v>87</v>
      </c>
      <c r="D137" s="177" t="str">
        <f t="shared" ca="1" si="23"/>
        <v>&gt;&gt;</v>
      </c>
      <c r="E137" s="178"/>
      <c r="F137" s="15" t="str">
        <f t="shared" ca="1" si="24"/>
        <v>IfcChillerType</v>
      </c>
      <c r="G137" s="130" t="str">
        <f t="shared" ca="1" si="21"/>
        <v>heatrecovery</v>
      </c>
      <c r="H137" s="140" t="str">
        <f t="shared" ca="1" si="17"/>
        <v>Mechanical Equipment</v>
      </c>
      <c r="I137" s="17" t="str">
        <f t="shared" ca="1" si="18"/>
        <v/>
      </c>
      <c r="J137" s="178"/>
      <c r="K137" s="189"/>
      <c r="L137" s="189" t="str">
        <f t="shared" ca="1" si="22"/>
        <v>Mechanical Equipment</v>
      </c>
      <c r="M137" s="187" t="str">
        <f t="shared" ca="1" si="19"/>
        <v/>
      </c>
      <c r="N137" s="188" t="str">
        <f t="shared" ca="1" si="20"/>
        <v>Mechanical Equipment</v>
      </c>
    </row>
    <row r="138" spans="1:14" x14ac:dyDescent="0.25">
      <c r="A138" s="175">
        <f t="shared" ca="1" si="13"/>
        <v>21</v>
      </c>
      <c r="B138" s="175">
        <f t="shared" ca="1" si="14"/>
        <v>2</v>
      </c>
      <c r="C138" s="175">
        <f ca="1">IF(B138&gt;0,C137,IF(COUNTIF(Entity_3,Common)&lt;=A138,"",C137+MATCH(Common,INDIRECT(ADDRESS(C137+1,8,4,1,sheet_entity)):INDIRECT(ADDRESS(COUNTIF(Entity_1,"&lt;&gt;"),8,4,1,sheet_entity)),0)))</f>
        <v>87</v>
      </c>
      <c r="D138" s="177" t="str">
        <f t="shared" ca="1" si="23"/>
        <v>&gt;&gt;</v>
      </c>
      <c r="E138" s="178"/>
      <c r="F138" s="15" t="str">
        <f t="shared" ca="1" si="24"/>
        <v>IfcChillerType</v>
      </c>
      <c r="G138" s="130" t="str">
        <f t="shared" ca="1" si="21"/>
        <v>watercooled</v>
      </c>
      <c r="H138" s="140" t="str">
        <f t="shared" ca="1" si="17"/>
        <v>Mechanical Equipment</v>
      </c>
      <c r="I138" s="17" t="str">
        <f t="shared" ca="1" si="18"/>
        <v/>
      </c>
      <c r="J138" s="178"/>
      <c r="K138" s="189"/>
      <c r="L138" s="189" t="str">
        <f t="shared" ca="1" si="22"/>
        <v>Mechanical Equipment</v>
      </c>
      <c r="M138" s="187" t="str">
        <f t="shared" ca="1" si="19"/>
        <v/>
      </c>
      <c r="N138" s="188" t="str">
        <f t="shared" ca="1" si="20"/>
        <v>Mechanical Equipment</v>
      </c>
    </row>
    <row r="139" spans="1:14" x14ac:dyDescent="0.25">
      <c r="A139" s="175">
        <f t="shared" ref="A139:A202" ca="1" si="25">IF(B139=0,IF(COUNTIF(Entity_3,Common)&lt;=A138,"",A138+1),A138)</f>
        <v>21</v>
      </c>
      <c r="B139" s="175">
        <f t="shared" ref="B139:B202" ca="1" si="26">IF(B138&gt;0,B138-1,IF(RIGHT(F138,4)="Type",IFERROR(ROWS(INDIRECT(CONCATENATE(F138,"Enum"))),0),0))</f>
        <v>1</v>
      </c>
      <c r="C139" s="175">
        <f ca="1">IF(B139&gt;0,C138,IF(COUNTIF(Entity_3,Common)&lt;=A139,"",C138+MATCH(Common,INDIRECT(ADDRESS(C138+1,8,4,1,sheet_entity)):INDIRECT(ADDRESS(COUNTIF(Entity_1,"&lt;&gt;"),8,4,1,sheet_entity)),0)))</f>
        <v>87</v>
      </c>
      <c r="D139" s="177" t="str">
        <f t="shared" ref="D139:D170" ca="1" si="27">IF(AND(F139&lt;&gt;"",F139&lt;&gt;not,F139&lt;&gt;0),HYPERLINK(CONCATENATE(link4x0,IFERROR(VLOOKUP(F139,Entity,2,FALSE),""),link_Entity,LOWER(F139),".htm"),"&gt;&gt;"),"")</f>
        <v>&gt;&gt;</v>
      </c>
      <c r="E139" s="178"/>
      <c r="F139" s="15" t="str">
        <f t="shared" ref="F139:F170" ca="1" si="28">IF(C139&lt;&gt;"",INDIRECT(ADDRESS(C139,3,1,1,sheet_entity),TRUE),"")</f>
        <v>IfcChillerType</v>
      </c>
      <c r="G139" s="130" t="str">
        <f t="shared" ca="1" si="21"/>
        <v>aircooled</v>
      </c>
      <c r="H139" s="140" t="str">
        <f t="shared" ref="H139:H202" ca="1" si="29">IF(F139&lt;&gt;"",IF(K139&lt;&gt;"",K139,IF(G139&lt;&gt;"",IF(M139&lt;&gt;"",M139,N139),IF(N139&lt;&gt;"",N139,M139))),"")</f>
        <v>Mechanical Equipment</v>
      </c>
      <c r="I139" s="17" t="str">
        <f t="shared" ref="I139:I202" ca="1" si="30">IF(L139=H139,IF(OR(exp_sub_adopt=no,AND(exp_sub_adopt=yes,G139&lt;&gt;"")),IF(C139&lt;&gt;"",IFERROR(CELL("contents",INDIRECT(ADDRESS(MATCH(CONCATENATE(F139,IF(G139&lt;&gt;"",CONCATENATE("/",G139),"")),export_entity_2,0),2,1,1,exp_fillin))),IFERROR(VLOOKUP(CONCATENATE(F139,IF(G139&lt;&gt;"",CONCATENATE("/",G139),"")),Import_DRS,5,FALSE),"")),""),""),IF(ISERROR(FIND(H139,L139,1)),IF(L139=H139,"",L139),RIGHT(L139,LEN(L139)-LEN(H139))))</f>
        <v/>
      </c>
      <c r="J139" s="178"/>
      <c r="K139" s="189"/>
      <c r="L139" s="189" t="str">
        <f t="shared" ca="1" si="22"/>
        <v>Mechanical Equipment</v>
      </c>
      <c r="M139" s="187" t="str">
        <f t="shared" ref="M139:M202" ca="1" si="31">IF(C139&lt;&gt;"",IFERROR(CELL("contents",INDIRECT(ADDRESS(MATCH(CONCATENATE(F139,IF(G139&lt;&gt;"",CONCATENATE("/",G139),"")),export_entity_2,0),1,1,1,exp_fillin))),IF(N139="",M138,"")),"")</f>
        <v/>
      </c>
      <c r="N139" s="188" t="str">
        <f t="shared" ref="N139:N202" ca="1" si="32">IF(C139&lt;&gt;"",IFERROR(VLOOKUP(CONCATENATE(F139,IF(G139&lt;&gt;"",CONCATENATE("/",G139),"")),Import_DRS,4,FALSE),IFERROR(VLOOKUP(F139,Import_DRS,4,FALSE),"")),"")</f>
        <v>Mechanical Equipment</v>
      </c>
    </row>
    <row r="140" spans="1:14" x14ac:dyDescent="0.25">
      <c r="A140" s="175">
        <f t="shared" ca="1" si="25"/>
        <v>22</v>
      </c>
      <c r="B140" s="175">
        <f t="shared" ca="1" si="26"/>
        <v>0</v>
      </c>
      <c r="C140" s="175">
        <f ca="1">IF(B140&gt;0,C139,IF(COUNTIF(Entity_3,Common)&lt;=A140,"",C139+MATCH(Common,INDIRECT(ADDRESS(C139+1,8,4,1,sheet_entity)):INDIRECT(ADDRESS(COUNTIF(Entity_1,"&lt;&gt;"),8,4,1,sheet_entity)),0)))</f>
        <v>99</v>
      </c>
      <c r="D140" s="177" t="str">
        <f t="shared" ca="1" si="27"/>
        <v>&gt;&gt;</v>
      </c>
      <c r="E140" s="178"/>
      <c r="F140" s="15" t="str">
        <f t="shared" ca="1" si="28"/>
        <v>IfcCoilType</v>
      </c>
      <c r="G140" s="130" t="str">
        <f t="shared" ref="G140:G203" ca="1" si="33">IF(B140&gt;0,INDEX(INDIRECT(CONCATENATE(F140,"Enum")),B140,1),"")</f>
        <v/>
      </c>
      <c r="H140" s="140" t="str">
        <f t="shared" ca="1" si="29"/>
        <v>Generic Models</v>
      </c>
      <c r="I140" s="17" t="str">
        <f t="shared" ca="1" si="30"/>
        <v/>
      </c>
      <c r="J140" s="178"/>
      <c r="K140" s="189"/>
      <c r="L140" s="189" t="str">
        <f t="shared" ca="1" si="22"/>
        <v>Generic Models</v>
      </c>
      <c r="M140" s="187" t="str">
        <f t="shared" ca="1" si="31"/>
        <v/>
      </c>
      <c r="N140" s="188" t="str">
        <f t="shared" ca="1" si="32"/>
        <v>Generic Models</v>
      </c>
    </row>
    <row r="141" spans="1:14" x14ac:dyDescent="0.25">
      <c r="A141" s="175">
        <f t="shared" ca="1" si="25"/>
        <v>22</v>
      </c>
      <c r="B141" s="175">
        <f t="shared" ca="1" si="26"/>
        <v>9</v>
      </c>
      <c r="C141" s="175">
        <f ca="1">IF(B141&gt;0,C140,IF(COUNTIF(Entity_3,Common)&lt;=A141,"",C140+MATCH(Common,INDIRECT(ADDRESS(C140+1,8,4,1,sheet_entity)):INDIRECT(ADDRESS(COUNTIF(Entity_1,"&lt;&gt;"),8,4,1,sheet_entity)),0)))</f>
        <v>99</v>
      </c>
      <c r="D141" s="177" t="str">
        <f t="shared" ca="1" si="27"/>
        <v>&gt;&gt;</v>
      </c>
      <c r="E141" s="178"/>
      <c r="F141" s="15" t="str">
        <f t="shared" ca="1" si="28"/>
        <v>IfcCoilType</v>
      </c>
      <c r="G141" s="130" t="str">
        <f t="shared" ca="1" si="33"/>
        <v>notdefined</v>
      </c>
      <c r="H141" s="140" t="str">
        <f t="shared" ca="1" si="29"/>
        <v>Generic Models</v>
      </c>
      <c r="I141" s="17" t="str">
        <f t="shared" ca="1" si="30"/>
        <v/>
      </c>
      <c r="J141" s="178"/>
      <c r="K141" s="189"/>
      <c r="L141" s="189" t="str">
        <f t="shared" ca="1" si="22"/>
        <v>Generic Models</v>
      </c>
      <c r="M141" s="187" t="str">
        <f t="shared" ca="1" si="31"/>
        <v/>
      </c>
      <c r="N141" s="188" t="str">
        <f t="shared" ca="1" si="32"/>
        <v>Generic Models</v>
      </c>
    </row>
    <row r="142" spans="1:14" x14ac:dyDescent="0.25">
      <c r="A142" s="175">
        <f t="shared" ca="1" si="25"/>
        <v>22</v>
      </c>
      <c r="B142" s="175">
        <f t="shared" ca="1" si="26"/>
        <v>8</v>
      </c>
      <c r="C142" s="175">
        <f ca="1">IF(B142&gt;0,C141,IF(COUNTIF(Entity_3,Common)&lt;=A142,"",C141+MATCH(Common,INDIRECT(ADDRESS(C141+1,8,4,1,sheet_entity)):INDIRECT(ADDRESS(COUNTIF(Entity_1,"&lt;&gt;"),8,4,1,sheet_entity)),0)))</f>
        <v>99</v>
      </c>
      <c r="D142" s="177" t="str">
        <f t="shared" ca="1" si="27"/>
        <v>&gt;&gt;</v>
      </c>
      <c r="E142" s="178"/>
      <c r="F142" s="15" t="str">
        <f t="shared" ca="1" si="28"/>
        <v>IfcCoilType</v>
      </c>
      <c r="G142" s="130" t="str">
        <f t="shared" ca="1" si="33"/>
        <v>userdefined</v>
      </c>
      <c r="H142" s="140" t="str">
        <f t="shared" ca="1" si="29"/>
        <v>Generic Models</v>
      </c>
      <c r="I142" s="17" t="str">
        <f t="shared" ca="1" si="30"/>
        <v/>
      </c>
      <c r="J142" s="178"/>
      <c r="K142" s="189"/>
      <c r="L142" s="189" t="str">
        <f t="shared" ca="1" si="22"/>
        <v>Generic Models</v>
      </c>
      <c r="M142" s="187" t="str">
        <f t="shared" ca="1" si="31"/>
        <v/>
      </c>
      <c r="N142" s="188" t="str">
        <f t="shared" ca="1" si="32"/>
        <v>Generic Models</v>
      </c>
    </row>
    <row r="143" spans="1:14" x14ac:dyDescent="0.25">
      <c r="A143" s="175">
        <f t="shared" ca="1" si="25"/>
        <v>22</v>
      </c>
      <c r="B143" s="175">
        <f t="shared" ca="1" si="26"/>
        <v>7</v>
      </c>
      <c r="C143" s="175">
        <f ca="1">IF(B143&gt;0,C142,IF(COUNTIF(Entity_3,Common)&lt;=A143,"",C142+MATCH(Common,INDIRECT(ADDRESS(C142+1,8,4,1,sheet_entity)):INDIRECT(ADDRESS(COUNTIF(Entity_1,"&lt;&gt;"),8,4,1,sheet_entity)),0)))</f>
        <v>99</v>
      </c>
      <c r="D143" s="177" t="str">
        <f t="shared" ca="1" si="27"/>
        <v>&gt;&gt;</v>
      </c>
      <c r="E143" s="178"/>
      <c r="F143" s="15" t="str">
        <f t="shared" ca="1" si="28"/>
        <v>IfcCoilType</v>
      </c>
      <c r="G143" s="130" t="str">
        <f t="shared" ca="1" si="33"/>
        <v>waterheatingcoil</v>
      </c>
      <c r="H143" s="140" t="str">
        <f t="shared" ca="1" si="29"/>
        <v>Generic Models</v>
      </c>
      <c r="I143" s="17" t="str">
        <f t="shared" ca="1" si="30"/>
        <v/>
      </c>
      <c r="J143" s="178"/>
      <c r="K143" s="189"/>
      <c r="L143" s="189" t="str">
        <f t="shared" ca="1" si="22"/>
        <v>Generic Models</v>
      </c>
      <c r="M143" s="187" t="str">
        <f t="shared" ca="1" si="31"/>
        <v/>
      </c>
      <c r="N143" s="188" t="str">
        <f t="shared" ca="1" si="32"/>
        <v>Generic Models</v>
      </c>
    </row>
    <row r="144" spans="1:14" x14ac:dyDescent="0.25">
      <c r="A144" s="175">
        <f t="shared" ca="1" si="25"/>
        <v>22</v>
      </c>
      <c r="B144" s="175">
        <f t="shared" ca="1" si="26"/>
        <v>6</v>
      </c>
      <c r="C144" s="175">
        <f ca="1">IF(B144&gt;0,C143,IF(COUNTIF(Entity_3,Common)&lt;=A144,"",C143+MATCH(Common,INDIRECT(ADDRESS(C143+1,8,4,1,sheet_entity)):INDIRECT(ADDRESS(COUNTIF(Entity_1,"&lt;&gt;"),8,4,1,sheet_entity)),0)))</f>
        <v>99</v>
      </c>
      <c r="D144" s="177" t="str">
        <f t="shared" ca="1" si="27"/>
        <v>&gt;&gt;</v>
      </c>
      <c r="E144" s="178"/>
      <c r="F144" s="15" t="str">
        <f t="shared" ca="1" si="28"/>
        <v>IfcCoilType</v>
      </c>
      <c r="G144" s="130" t="str">
        <f t="shared" ca="1" si="33"/>
        <v>watercoolingcoil</v>
      </c>
      <c r="H144" s="140" t="str">
        <f t="shared" ca="1" si="29"/>
        <v>Generic Models</v>
      </c>
      <c r="I144" s="17" t="str">
        <f t="shared" ca="1" si="30"/>
        <v/>
      </c>
      <c r="J144" s="178"/>
      <c r="K144" s="189"/>
      <c r="L144" s="189" t="str">
        <f t="shared" ca="1" si="22"/>
        <v>Generic Models</v>
      </c>
      <c r="M144" s="187" t="str">
        <f t="shared" ca="1" si="31"/>
        <v/>
      </c>
      <c r="N144" s="188" t="str">
        <f t="shared" ca="1" si="32"/>
        <v>Generic Models</v>
      </c>
    </row>
    <row r="145" spans="1:14" x14ac:dyDescent="0.25">
      <c r="A145" s="175">
        <f t="shared" ca="1" si="25"/>
        <v>22</v>
      </c>
      <c r="B145" s="175">
        <f t="shared" ca="1" si="26"/>
        <v>5</v>
      </c>
      <c r="C145" s="175">
        <f ca="1">IF(B145&gt;0,C144,IF(COUNTIF(Entity_3,Common)&lt;=A145,"",C144+MATCH(Common,INDIRECT(ADDRESS(C144+1,8,4,1,sheet_entity)):INDIRECT(ADDRESS(COUNTIF(Entity_1,"&lt;&gt;"),8,4,1,sheet_entity)),0)))</f>
        <v>99</v>
      </c>
      <c r="D145" s="177" t="str">
        <f t="shared" ca="1" si="27"/>
        <v>&gt;&gt;</v>
      </c>
      <c r="E145" s="178"/>
      <c r="F145" s="15" t="str">
        <f t="shared" ca="1" si="28"/>
        <v>IfcCoilType</v>
      </c>
      <c r="G145" s="130" t="str">
        <f t="shared" ca="1" si="33"/>
        <v>steamheatingcoil</v>
      </c>
      <c r="H145" s="140" t="str">
        <f t="shared" ca="1" si="29"/>
        <v>Generic Models</v>
      </c>
      <c r="I145" s="17" t="str">
        <f t="shared" ca="1" si="30"/>
        <v/>
      </c>
      <c r="J145" s="178"/>
      <c r="K145" s="189"/>
      <c r="L145" s="189" t="str">
        <f t="shared" ca="1" si="22"/>
        <v>Generic Models</v>
      </c>
      <c r="M145" s="187" t="str">
        <f t="shared" ca="1" si="31"/>
        <v/>
      </c>
      <c r="N145" s="188" t="str">
        <f t="shared" ca="1" si="32"/>
        <v>Generic Models</v>
      </c>
    </row>
    <row r="146" spans="1:14" x14ac:dyDescent="0.25">
      <c r="A146" s="175">
        <f t="shared" ca="1" si="25"/>
        <v>22</v>
      </c>
      <c r="B146" s="175">
        <f t="shared" ca="1" si="26"/>
        <v>4</v>
      </c>
      <c r="C146" s="175">
        <f ca="1">IF(B146&gt;0,C145,IF(COUNTIF(Entity_3,Common)&lt;=A146,"",C145+MATCH(Common,INDIRECT(ADDRESS(C145+1,8,4,1,sheet_entity)):INDIRECT(ADDRESS(COUNTIF(Entity_1,"&lt;&gt;"),8,4,1,sheet_entity)),0)))</f>
        <v>99</v>
      </c>
      <c r="D146" s="177" t="str">
        <f t="shared" ca="1" si="27"/>
        <v>&gt;&gt;</v>
      </c>
      <c r="E146" s="178"/>
      <c r="F146" s="15" t="str">
        <f t="shared" ca="1" si="28"/>
        <v>IfcCoilType</v>
      </c>
      <c r="G146" s="130" t="str">
        <f t="shared" ca="1" si="33"/>
        <v>hydroniccoil</v>
      </c>
      <c r="H146" s="140" t="str">
        <f t="shared" ca="1" si="29"/>
        <v>Generic Models</v>
      </c>
      <c r="I146" s="17" t="str">
        <f t="shared" ca="1" si="30"/>
        <v/>
      </c>
      <c r="J146" s="178"/>
      <c r="K146" s="189"/>
      <c r="L146" s="189" t="str">
        <f t="shared" ca="1" si="22"/>
        <v>Generic Models</v>
      </c>
      <c r="M146" s="187" t="str">
        <f t="shared" ca="1" si="31"/>
        <v/>
      </c>
      <c r="N146" s="188" t="str">
        <f t="shared" ca="1" si="32"/>
        <v>Generic Models</v>
      </c>
    </row>
    <row r="147" spans="1:14" x14ac:dyDescent="0.25">
      <c r="A147" s="175">
        <f t="shared" ca="1" si="25"/>
        <v>22</v>
      </c>
      <c r="B147" s="175">
        <f t="shared" ca="1" si="26"/>
        <v>3</v>
      </c>
      <c r="C147" s="175">
        <f ca="1">IF(B147&gt;0,C146,IF(COUNTIF(Entity_3,Common)&lt;=A147,"",C146+MATCH(Common,INDIRECT(ADDRESS(C146+1,8,4,1,sheet_entity)):INDIRECT(ADDRESS(COUNTIF(Entity_1,"&lt;&gt;"),8,4,1,sheet_entity)),0)))</f>
        <v>99</v>
      </c>
      <c r="D147" s="177" t="str">
        <f t="shared" ca="1" si="27"/>
        <v>&gt;&gt;</v>
      </c>
      <c r="E147" s="178"/>
      <c r="F147" s="15" t="str">
        <f t="shared" ca="1" si="28"/>
        <v>IfcCoilType</v>
      </c>
      <c r="G147" s="130" t="str">
        <f t="shared" ca="1" si="33"/>
        <v>gasheatingcoil</v>
      </c>
      <c r="H147" s="140" t="str">
        <f t="shared" ca="1" si="29"/>
        <v>Generic Models</v>
      </c>
      <c r="I147" s="17" t="str">
        <f t="shared" ca="1" si="30"/>
        <v/>
      </c>
      <c r="J147" s="178"/>
      <c r="K147" s="189"/>
      <c r="L147" s="189" t="str">
        <f t="shared" ca="1" si="22"/>
        <v>Generic Models</v>
      </c>
      <c r="M147" s="187" t="str">
        <f t="shared" ca="1" si="31"/>
        <v/>
      </c>
      <c r="N147" s="188" t="str">
        <f t="shared" ca="1" si="32"/>
        <v>Generic Models</v>
      </c>
    </row>
    <row r="148" spans="1:14" x14ac:dyDescent="0.25">
      <c r="A148" s="175">
        <f t="shared" ca="1" si="25"/>
        <v>22</v>
      </c>
      <c r="B148" s="175">
        <f t="shared" ca="1" si="26"/>
        <v>2</v>
      </c>
      <c r="C148" s="175">
        <f ca="1">IF(B148&gt;0,C147,IF(COUNTIF(Entity_3,Common)&lt;=A148,"",C147+MATCH(Common,INDIRECT(ADDRESS(C147+1,8,4,1,sheet_entity)):INDIRECT(ADDRESS(COUNTIF(Entity_1,"&lt;&gt;"),8,4,1,sheet_entity)),0)))</f>
        <v>99</v>
      </c>
      <c r="D148" s="177" t="str">
        <f t="shared" ca="1" si="27"/>
        <v>&gt;&gt;</v>
      </c>
      <c r="E148" s="178"/>
      <c r="F148" s="15" t="str">
        <f t="shared" ca="1" si="28"/>
        <v>IfcCoilType</v>
      </c>
      <c r="G148" s="130" t="str">
        <f t="shared" ca="1" si="33"/>
        <v>electricheatingcoil</v>
      </c>
      <c r="H148" s="140" t="str">
        <f t="shared" ca="1" si="29"/>
        <v>Generic Models</v>
      </c>
      <c r="I148" s="17" t="str">
        <f t="shared" ca="1" si="30"/>
        <v/>
      </c>
      <c r="J148" s="178"/>
      <c r="K148" s="189"/>
      <c r="L148" s="189" t="str">
        <f t="shared" ca="1" si="22"/>
        <v>Generic Models</v>
      </c>
      <c r="M148" s="187" t="str">
        <f t="shared" ca="1" si="31"/>
        <v/>
      </c>
      <c r="N148" s="188" t="str">
        <f t="shared" ca="1" si="32"/>
        <v>Generic Models</v>
      </c>
    </row>
    <row r="149" spans="1:14" x14ac:dyDescent="0.25">
      <c r="A149" s="175">
        <f t="shared" ca="1" si="25"/>
        <v>22</v>
      </c>
      <c r="B149" s="175">
        <f t="shared" ca="1" si="26"/>
        <v>1</v>
      </c>
      <c r="C149" s="175">
        <f ca="1">IF(B149&gt;0,C148,IF(COUNTIF(Entity_3,Common)&lt;=A149,"",C148+MATCH(Common,INDIRECT(ADDRESS(C148+1,8,4,1,sheet_entity)):INDIRECT(ADDRESS(COUNTIF(Entity_1,"&lt;&gt;"),8,4,1,sheet_entity)),0)))</f>
        <v>99</v>
      </c>
      <c r="D149" s="177" t="str">
        <f t="shared" ca="1" si="27"/>
        <v>&gt;&gt;</v>
      </c>
      <c r="E149" s="178"/>
      <c r="F149" s="15" t="str">
        <f t="shared" ca="1" si="28"/>
        <v>IfcCoilType</v>
      </c>
      <c r="G149" s="130" t="str">
        <f t="shared" ca="1" si="33"/>
        <v>dxcoolingcoil</v>
      </c>
      <c r="H149" s="140" t="str">
        <f t="shared" ca="1" si="29"/>
        <v>Generic Models</v>
      </c>
      <c r="I149" s="17" t="str">
        <f t="shared" ca="1" si="30"/>
        <v/>
      </c>
      <c r="J149" s="178"/>
      <c r="K149" s="189"/>
      <c r="L149" s="189" t="str">
        <f t="shared" ca="1" si="22"/>
        <v>Generic Models</v>
      </c>
      <c r="M149" s="187" t="str">
        <f t="shared" ca="1" si="31"/>
        <v/>
      </c>
      <c r="N149" s="188" t="str">
        <f t="shared" ca="1" si="32"/>
        <v>Generic Models</v>
      </c>
    </row>
    <row r="150" spans="1:14" x14ac:dyDescent="0.25">
      <c r="A150" s="175">
        <f t="shared" ca="1" si="25"/>
        <v>23</v>
      </c>
      <c r="B150" s="175">
        <f t="shared" ca="1" si="26"/>
        <v>0</v>
      </c>
      <c r="C150" s="175">
        <f ca="1">IF(B150&gt;0,C149,IF(COUNTIF(Entity_3,Common)&lt;=A150,"",C149+MATCH(Common,INDIRECT(ADDRESS(C149+1,8,4,1,sheet_entity)):INDIRECT(ADDRESS(COUNTIF(Entity_1,"&lt;&gt;"),8,4,1,sheet_entity)),0)))</f>
        <v>103</v>
      </c>
      <c r="D150" s="177" t="str">
        <f t="shared" ca="1" si="27"/>
        <v>&gt;&gt;</v>
      </c>
      <c r="E150" s="178"/>
      <c r="F150" s="15" t="str">
        <f t="shared" ca="1" si="28"/>
        <v>IfcColumn</v>
      </c>
      <c r="G150" s="130" t="str">
        <f t="shared" ca="1" si="33"/>
        <v/>
      </c>
      <c r="H150" s="140" t="str">
        <f t="shared" ca="1" si="29"/>
        <v>Structural Columns</v>
      </c>
      <c r="I150" s="17" t="str">
        <f t="shared" ca="1" si="30"/>
        <v/>
      </c>
      <c r="J150" s="178"/>
      <c r="K150" s="189"/>
      <c r="L150" s="189" t="str">
        <f t="shared" ca="1" si="22"/>
        <v>Structural Columns</v>
      </c>
      <c r="M150" s="187" t="str">
        <f t="shared" ca="1" si="31"/>
        <v>Columns</v>
      </c>
      <c r="N150" s="188" t="str">
        <f t="shared" ca="1" si="32"/>
        <v>Structural Columns</v>
      </c>
    </row>
    <row r="151" spans="1:14" x14ac:dyDescent="0.25">
      <c r="A151" s="175">
        <f t="shared" ca="1" si="25"/>
        <v>24</v>
      </c>
      <c r="B151" s="175">
        <f t="shared" ca="1" si="26"/>
        <v>0</v>
      </c>
      <c r="C151" s="175">
        <f ca="1">IF(B151&gt;0,C150,IF(COUNTIF(Entity_3,Common)&lt;=A151,"",C150+MATCH(Common,INDIRECT(ADDRESS(C150+1,8,4,1,sheet_entity)):INDIRECT(ADDRESS(COUNTIF(Entity_1,"&lt;&gt;"),8,4,1,sheet_entity)),0)))</f>
        <v>115</v>
      </c>
      <c r="D151" s="177" t="str">
        <f t="shared" ca="1" si="27"/>
        <v>&gt;&gt;</v>
      </c>
      <c r="E151" s="178"/>
      <c r="F151" s="15" t="str">
        <f t="shared" ca="1" si="28"/>
        <v>IfcCompressorType</v>
      </c>
      <c r="G151" s="130" t="str">
        <f t="shared" ca="1" si="33"/>
        <v/>
      </c>
      <c r="H151" s="140" t="str">
        <f t="shared" ca="1" si="29"/>
        <v>Mechanical Equipment</v>
      </c>
      <c r="I151" s="17" t="str">
        <f t="shared" ca="1" si="30"/>
        <v/>
      </c>
      <c r="J151" s="178"/>
      <c r="K151" s="189"/>
      <c r="L151" s="189" t="str">
        <f t="shared" ca="1" si="22"/>
        <v>Mechanical Equipment</v>
      </c>
      <c r="M151" s="187" t="str">
        <f t="shared" ca="1" si="31"/>
        <v/>
      </c>
      <c r="N151" s="188" t="str">
        <f t="shared" ca="1" si="32"/>
        <v>Mechanical Equipment</v>
      </c>
    </row>
    <row r="152" spans="1:14" x14ac:dyDescent="0.25">
      <c r="A152" s="175">
        <f t="shared" ca="1" si="25"/>
        <v>24</v>
      </c>
      <c r="B152" s="175">
        <f t="shared" ca="1" si="26"/>
        <v>17</v>
      </c>
      <c r="C152" s="175">
        <f ca="1">IF(B152&gt;0,C151,IF(COUNTIF(Entity_3,Common)&lt;=A152,"",C151+MATCH(Common,INDIRECT(ADDRESS(C151+1,8,4,1,sheet_entity)):INDIRECT(ADDRESS(COUNTIF(Entity_1,"&lt;&gt;"),8,4,1,sheet_entity)),0)))</f>
        <v>115</v>
      </c>
      <c r="D152" s="177" t="str">
        <f t="shared" ca="1" si="27"/>
        <v>&gt;&gt;</v>
      </c>
      <c r="E152" s="178"/>
      <c r="F152" s="15" t="str">
        <f t="shared" ca="1" si="28"/>
        <v>IfcCompressorType</v>
      </c>
      <c r="G152" s="130" t="str">
        <f t="shared" ca="1" si="33"/>
        <v>notdefined</v>
      </c>
      <c r="H152" s="140" t="str">
        <f t="shared" ca="1" si="29"/>
        <v>Mechanical Equipment</v>
      </c>
      <c r="I152" s="17" t="str">
        <f t="shared" ca="1" si="30"/>
        <v/>
      </c>
      <c r="J152" s="178"/>
      <c r="K152" s="189"/>
      <c r="L152" s="189" t="str">
        <f t="shared" ca="1" si="22"/>
        <v>Mechanical Equipment</v>
      </c>
      <c r="M152" s="187" t="str">
        <f t="shared" ca="1" si="31"/>
        <v/>
      </c>
      <c r="N152" s="188" t="str">
        <f t="shared" ca="1" si="32"/>
        <v>Mechanical Equipment</v>
      </c>
    </row>
    <row r="153" spans="1:14" x14ac:dyDescent="0.25">
      <c r="A153" s="175">
        <f t="shared" ca="1" si="25"/>
        <v>24</v>
      </c>
      <c r="B153" s="175">
        <f t="shared" ca="1" si="26"/>
        <v>16</v>
      </c>
      <c r="C153" s="175">
        <f ca="1">IF(B153&gt;0,C152,IF(COUNTIF(Entity_3,Common)&lt;=A153,"",C152+MATCH(Common,INDIRECT(ADDRESS(C152+1,8,4,1,sheet_entity)):INDIRECT(ADDRESS(COUNTIF(Entity_1,"&lt;&gt;"),8,4,1,sheet_entity)),0)))</f>
        <v>115</v>
      </c>
      <c r="D153" s="177" t="str">
        <f t="shared" ca="1" si="27"/>
        <v>&gt;&gt;</v>
      </c>
      <c r="E153" s="178"/>
      <c r="F153" s="15" t="str">
        <f t="shared" ca="1" si="28"/>
        <v>IfcCompressorType</v>
      </c>
      <c r="G153" s="130" t="str">
        <f t="shared" ca="1" si="33"/>
        <v>userdefined</v>
      </c>
      <c r="H153" s="140" t="str">
        <f t="shared" ca="1" si="29"/>
        <v>Mechanical Equipment</v>
      </c>
      <c r="I153" s="17" t="str">
        <f t="shared" ca="1" si="30"/>
        <v/>
      </c>
      <c r="J153" s="178"/>
      <c r="K153" s="189"/>
      <c r="L153" s="189" t="str">
        <f t="shared" ca="1" si="22"/>
        <v>Mechanical Equipment</v>
      </c>
      <c r="M153" s="187" t="str">
        <f t="shared" ca="1" si="31"/>
        <v/>
      </c>
      <c r="N153" s="188" t="str">
        <f t="shared" ca="1" si="32"/>
        <v>Mechanical Equipment</v>
      </c>
    </row>
    <row r="154" spans="1:14" x14ac:dyDescent="0.25">
      <c r="A154" s="175">
        <f t="shared" ca="1" si="25"/>
        <v>24</v>
      </c>
      <c r="B154" s="175">
        <f t="shared" ca="1" si="26"/>
        <v>15</v>
      </c>
      <c r="C154" s="175">
        <f ca="1">IF(B154&gt;0,C153,IF(COUNTIF(Entity_3,Common)&lt;=A154,"",C153+MATCH(Common,INDIRECT(ADDRESS(C153+1,8,4,1,sheet_entity)):INDIRECT(ADDRESS(COUNTIF(Entity_1,"&lt;&gt;"),8,4,1,sheet_entity)),0)))</f>
        <v>115</v>
      </c>
      <c r="D154" s="177" t="str">
        <f t="shared" ca="1" si="27"/>
        <v>&gt;&gt;</v>
      </c>
      <c r="E154" s="178"/>
      <c r="F154" s="15" t="str">
        <f t="shared" ca="1" si="28"/>
        <v>IfcCompressorType</v>
      </c>
      <c r="G154" s="130" t="str">
        <f t="shared" ca="1" si="33"/>
        <v>twinscrew</v>
      </c>
      <c r="H154" s="140" t="str">
        <f t="shared" ca="1" si="29"/>
        <v>Mechanical Equipment</v>
      </c>
      <c r="I154" s="17" t="str">
        <f t="shared" ca="1" si="30"/>
        <v/>
      </c>
      <c r="J154" s="178"/>
      <c r="K154" s="189"/>
      <c r="L154" s="189" t="str">
        <f t="shared" ref="L154:L217" ca="1" si="34">H154</f>
        <v>Mechanical Equipment</v>
      </c>
      <c r="M154" s="187" t="str">
        <f t="shared" ca="1" si="31"/>
        <v/>
      </c>
      <c r="N154" s="188" t="str">
        <f t="shared" ca="1" si="32"/>
        <v>Mechanical Equipment</v>
      </c>
    </row>
    <row r="155" spans="1:14" x14ac:dyDescent="0.25">
      <c r="A155" s="175">
        <f t="shared" ca="1" si="25"/>
        <v>24</v>
      </c>
      <c r="B155" s="175">
        <f t="shared" ca="1" si="26"/>
        <v>14</v>
      </c>
      <c r="C155" s="175">
        <f ca="1">IF(B155&gt;0,C154,IF(COUNTIF(Entity_3,Common)&lt;=A155,"",C154+MATCH(Common,INDIRECT(ADDRESS(C154+1,8,4,1,sheet_entity)):INDIRECT(ADDRESS(COUNTIF(Entity_1,"&lt;&gt;"),8,4,1,sheet_entity)),0)))</f>
        <v>115</v>
      </c>
      <c r="D155" s="177" t="str">
        <f t="shared" ca="1" si="27"/>
        <v>&gt;&gt;</v>
      </c>
      <c r="E155" s="178"/>
      <c r="F155" s="15" t="str">
        <f t="shared" ca="1" si="28"/>
        <v>IfcCompressorType</v>
      </c>
      <c r="G155" s="130" t="str">
        <f t="shared" ca="1" si="33"/>
        <v>singlescrew</v>
      </c>
      <c r="H155" s="140" t="str">
        <f t="shared" ca="1" si="29"/>
        <v>Mechanical Equipment</v>
      </c>
      <c r="I155" s="17" t="str">
        <f t="shared" ca="1" si="30"/>
        <v/>
      </c>
      <c r="J155" s="178"/>
      <c r="K155" s="189"/>
      <c r="L155" s="189" t="str">
        <f t="shared" ca="1" si="34"/>
        <v>Mechanical Equipment</v>
      </c>
      <c r="M155" s="187" t="str">
        <f t="shared" ca="1" si="31"/>
        <v/>
      </c>
      <c r="N155" s="188" t="str">
        <f t="shared" ca="1" si="32"/>
        <v>Mechanical Equipment</v>
      </c>
    </row>
    <row r="156" spans="1:14" x14ac:dyDescent="0.25">
      <c r="A156" s="175">
        <f t="shared" ca="1" si="25"/>
        <v>24</v>
      </c>
      <c r="B156" s="175">
        <f t="shared" ca="1" si="26"/>
        <v>13</v>
      </c>
      <c r="C156" s="175">
        <f ca="1">IF(B156&gt;0,C155,IF(COUNTIF(Entity_3,Common)&lt;=A156,"",C155+MATCH(Common,INDIRECT(ADDRESS(C155+1,8,4,1,sheet_entity)):INDIRECT(ADDRESS(COUNTIF(Entity_1,"&lt;&gt;"),8,4,1,sheet_entity)),0)))</f>
        <v>115</v>
      </c>
      <c r="D156" s="177" t="str">
        <f t="shared" ca="1" si="27"/>
        <v>&gt;&gt;</v>
      </c>
      <c r="E156" s="178"/>
      <c r="F156" s="15" t="str">
        <f t="shared" ca="1" si="28"/>
        <v>IfcCompressorType</v>
      </c>
      <c r="G156" s="130" t="str">
        <f t="shared" ca="1" si="33"/>
        <v>rotaryvane</v>
      </c>
      <c r="H156" s="140" t="str">
        <f t="shared" ca="1" si="29"/>
        <v>Mechanical Equipment</v>
      </c>
      <c r="I156" s="17" t="str">
        <f t="shared" ca="1" si="30"/>
        <v/>
      </c>
      <c r="J156" s="178"/>
      <c r="K156" s="189"/>
      <c r="L156" s="189" t="str">
        <f t="shared" ca="1" si="34"/>
        <v>Mechanical Equipment</v>
      </c>
      <c r="M156" s="187" t="str">
        <f t="shared" ca="1" si="31"/>
        <v/>
      </c>
      <c r="N156" s="188" t="str">
        <f t="shared" ca="1" si="32"/>
        <v>Mechanical Equipment</v>
      </c>
    </row>
    <row r="157" spans="1:14" x14ac:dyDescent="0.25">
      <c r="A157" s="175">
        <f t="shared" ca="1" si="25"/>
        <v>24</v>
      </c>
      <c r="B157" s="175">
        <f t="shared" ca="1" si="26"/>
        <v>12</v>
      </c>
      <c r="C157" s="175">
        <f ca="1">IF(B157&gt;0,C156,IF(COUNTIF(Entity_3,Common)&lt;=A157,"",C156+MATCH(Common,INDIRECT(ADDRESS(C156+1,8,4,1,sheet_entity)):INDIRECT(ADDRESS(COUNTIF(Entity_1,"&lt;&gt;"),8,4,1,sheet_entity)),0)))</f>
        <v>115</v>
      </c>
      <c r="D157" s="177" t="str">
        <f t="shared" ca="1" si="27"/>
        <v>&gt;&gt;</v>
      </c>
      <c r="E157" s="178"/>
      <c r="F157" s="15" t="str">
        <f t="shared" ca="1" si="28"/>
        <v>IfcCompressorType</v>
      </c>
      <c r="G157" s="130" t="str">
        <f t="shared" ca="1" si="33"/>
        <v>rollingpiston</v>
      </c>
      <c r="H157" s="140" t="str">
        <f t="shared" ca="1" si="29"/>
        <v>Mechanical Equipment</v>
      </c>
      <c r="I157" s="17" t="str">
        <f t="shared" ca="1" si="30"/>
        <v/>
      </c>
      <c r="J157" s="178"/>
      <c r="K157" s="189"/>
      <c r="L157" s="189" t="str">
        <f t="shared" ca="1" si="34"/>
        <v>Mechanical Equipment</v>
      </c>
      <c r="M157" s="187" t="str">
        <f t="shared" ca="1" si="31"/>
        <v/>
      </c>
      <c r="N157" s="188" t="str">
        <f t="shared" ca="1" si="32"/>
        <v>Mechanical Equipment</v>
      </c>
    </row>
    <row r="158" spans="1:14" x14ac:dyDescent="0.25">
      <c r="A158" s="175">
        <f t="shared" ca="1" si="25"/>
        <v>24</v>
      </c>
      <c r="B158" s="175">
        <f t="shared" ca="1" si="26"/>
        <v>11</v>
      </c>
      <c r="C158" s="175">
        <f ca="1">IF(B158&gt;0,C157,IF(COUNTIF(Entity_3,Common)&lt;=A158,"",C157+MATCH(Common,INDIRECT(ADDRESS(C157+1,8,4,1,sheet_entity)):INDIRECT(ADDRESS(COUNTIF(Entity_1,"&lt;&gt;"),8,4,1,sheet_entity)),0)))</f>
        <v>115</v>
      </c>
      <c r="D158" s="177" t="str">
        <f t="shared" ca="1" si="27"/>
        <v>&gt;&gt;</v>
      </c>
      <c r="E158" s="178"/>
      <c r="F158" s="15" t="str">
        <f t="shared" ca="1" si="28"/>
        <v>IfcCompressorType</v>
      </c>
      <c r="G158" s="130" t="str">
        <f t="shared" ca="1" si="33"/>
        <v>weldedshellhermetic</v>
      </c>
      <c r="H158" s="140" t="str">
        <f t="shared" ca="1" si="29"/>
        <v>Mechanical Equipment</v>
      </c>
      <c r="I158" s="17" t="str">
        <f t="shared" ca="1" si="30"/>
        <v/>
      </c>
      <c r="J158" s="178"/>
      <c r="K158" s="189"/>
      <c r="L158" s="189" t="str">
        <f t="shared" ca="1" si="34"/>
        <v>Mechanical Equipment</v>
      </c>
      <c r="M158" s="187" t="str">
        <f t="shared" ca="1" si="31"/>
        <v/>
      </c>
      <c r="N158" s="188" t="str">
        <f t="shared" ca="1" si="32"/>
        <v>Mechanical Equipment</v>
      </c>
    </row>
    <row r="159" spans="1:14" x14ac:dyDescent="0.25">
      <c r="A159" s="175">
        <f t="shared" ca="1" si="25"/>
        <v>24</v>
      </c>
      <c r="B159" s="175">
        <f t="shared" ca="1" si="26"/>
        <v>10</v>
      </c>
      <c r="C159" s="175">
        <f ca="1">IF(B159&gt;0,C158,IF(COUNTIF(Entity_3,Common)&lt;=A159,"",C158+MATCH(Common,INDIRECT(ADDRESS(C158+1,8,4,1,sheet_entity)):INDIRECT(ADDRESS(COUNTIF(Entity_1,"&lt;&gt;"),8,4,1,sheet_entity)),0)))</f>
        <v>115</v>
      </c>
      <c r="D159" s="177" t="str">
        <f t="shared" ca="1" si="27"/>
        <v>&gt;&gt;</v>
      </c>
      <c r="E159" s="178"/>
      <c r="F159" s="15" t="str">
        <f t="shared" ca="1" si="28"/>
        <v>IfcCompressorType</v>
      </c>
      <c r="G159" s="130" t="str">
        <f t="shared" ca="1" si="33"/>
        <v>semihermetic</v>
      </c>
      <c r="H159" s="140" t="str">
        <f t="shared" ca="1" si="29"/>
        <v>Mechanical Equipment</v>
      </c>
      <c r="I159" s="17" t="str">
        <f t="shared" ca="1" si="30"/>
        <v/>
      </c>
      <c r="J159" s="178"/>
      <c r="K159" s="189"/>
      <c r="L159" s="189" t="str">
        <f t="shared" ca="1" si="34"/>
        <v>Mechanical Equipment</v>
      </c>
      <c r="M159" s="187" t="str">
        <f t="shared" ca="1" si="31"/>
        <v/>
      </c>
      <c r="N159" s="188" t="str">
        <f t="shared" ca="1" si="32"/>
        <v>Mechanical Equipment</v>
      </c>
    </row>
    <row r="160" spans="1:14" x14ac:dyDescent="0.25">
      <c r="A160" s="175">
        <f t="shared" ca="1" si="25"/>
        <v>24</v>
      </c>
      <c r="B160" s="175">
        <f t="shared" ca="1" si="26"/>
        <v>9</v>
      </c>
      <c r="C160" s="175">
        <f ca="1">IF(B160&gt;0,C159,IF(COUNTIF(Entity_3,Common)&lt;=A160,"",C159+MATCH(Common,INDIRECT(ADDRESS(C159+1,8,4,1,sheet_entity)):INDIRECT(ADDRESS(COUNTIF(Entity_1,"&lt;&gt;"),8,4,1,sheet_entity)),0)))</f>
        <v>115</v>
      </c>
      <c r="D160" s="177" t="str">
        <f t="shared" ca="1" si="27"/>
        <v>&gt;&gt;</v>
      </c>
      <c r="E160" s="178"/>
      <c r="F160" s="15" t="str">
        <f t="shared" ca="1" si="28"/>
        <v>IfcCompressorType</v>
      </c>
      <c r="G160" s="130" t="str">
        <f t="shared" ca="1" si="33"/>
        <v>hermetic</v>
      </c>
      <c r="H160" s="140" t="str">
        <f t="shared" ca="1" si="29"/>
        <v>Mechanical Equipment</v>
      </c>
      <c r="I160" s="17" t="str">
        <f t="shared" ca="1" si="30"/>
        <v/>
      </c>
      <c r="J160" s="178"/>
      <c r="K160" s="189"/>
      <c r="L160" s="189" t="str">
        <f t="shared" ca="1" si="34"/>
        <v>Mechanical Equipment</v>
      </c>
      <c r="M160" s="187" t="str">
        <f t="shared" ca="1" si="31"/>
        <v/>
      </c>
      <c r="N160" s="188" t="str">
        <f t="shared" ca="1" si="32"/>
        <v>Mechanical Equipment</v>
      </c>
    </row>
    <row r="161" spans="1:14" x14ac:dyDescent="0.25">
      <c r="A161" s="175">
        <f t="shared" ca="1" si="25"/>
        <v>24</v>
      </c>
      <c r="B161" s="175">
        <f t="shared" ca="1" si="26"/>
        <v>8</v>
      </c>
      <c r="C161" s="175">
        <f ca="1">IF(B161&gt;0,C160,IF(COUNTIF(Entity_3,Common)&lt;=A161,"",C160+MATCH(Common,INDIRECT(ADDRESS(C160+1,8,4,1,sheet_entity)):INDIRECT(ADDRESS(COUNTIF(Entity_1,"&lt;&gt;"),8,4,1,sheet_entity)),0)))</f>
        <v>115</v>
      </c>
      <c r="D161" s="177" t="str">
        <f t="shared" ca="1" si="27"/>
        <v>&gt;&gt;</v>
      </c>
      <c r="E161" s="178"/>
      <c r="F161" s="15" t="str">
        <f t="shared" ca="1" si="28"/>
        <v>IfcCompressorType</v>
      </c>
      <c r="G161" s="130" t="str">
        <f t="shared" ca="1" si="33"/>
        <v>opentype</v>
      </c>
      <c r="H161" s="140" t="str">
        <f t="shared" ca="1" si="29"/>
        <v>Mechanical Equipment</v>
      </c>
      <c r="I161" s="17" t="str">
        <f t="shared" ca="1" si="30"/>
        <v/>
      </c>
      <c r="J161" s="178"/>
      <c r="K161" s="189"/>
      <c r="L161" s="189" t="str">
        <f t="shared" ca="1" si="34"/>
        <v>Mechanical Equipment</v>
      </c>
      <c r="M161" s="187" t="str">
        <f t="shared" ca="1" si="31"/>
        <v/>
      </c>
      <c r="N161" s="188" t="str">
        <f t="shared" ca="1" si="32"/>
        <v>Mechanical Equipment</v>
      </c>
    </row>
    <row r="162" spans="1:14" x14ac:dyDescent="0.25">
      <c r="A162" s="175">
        <f t="shared" ca="1" si="25"/>
        <v>24</v>
      </c>
      <c r="B162" s="175">
        <f t="shared" ca="1" si="26"/>
        <v>7</v>
      </c>
      <c r="C162" s="175">
        <f ca="1">IF(B162&gt;0,C161,IF(COUNTIF(Entity_3,Common)&lt;=A162,"",C161+MATCH(Common,INDIRECT(ADDRESS(C161+1,8,4,1,sheet_entity)):INDIRECT(ADDRESS(COUNTIF(Entity_1,"&lt;&gt;"),8,4,1,sheet_entity)),0)))</f>
        <v>115</v>
      </c>
      <c r="D162" s="177" t="str">
        <f t="shared" ca="1" si="27"/>
        <v>&gt;&gt;</v>
      </c>
      <c r="E162" s="178"/>
      <c r="F162" s="15" t="str">
        <f t="shared" ca="1" si="28"/>
        <v>IfcCompressorType</v>
      </c>
      <c r="G162" s="130" t="str">
        <f t="shared" ca="1" si="33"/>
        <v>booster</v>
      </c>
      <c r="H162" s="140" t="str">
        <f t="shared" ca="1" si="29"/>
        <v>Mechanical Equipment</v>
      </c>
      <c r="I162" s="17" t="str">
        <f t="shared" ca="1" si="30"/>
        <v/>
      </c>
      <c r="J162" s="178"/>
      <c r="K162" s="189"/>
      <c r="L162" s="189" t="str">
        <f t="shared" ca="1" si="34"/>
        <v>Mechanical Equipment</v>
      </c>
      <c r="M162" s="187" t="str">
        <f t="shared" ca="1" si="31"/>
        <v/>
      </c>
      <c r="N162" s="188" t="str">
        <f t="shared" ca="1" si="32"/>
        <v>Mechanical Equipment</v>
      </c>
    </row>
    <row r="163" spans="1:14" x14ac:dyDescent="0.25">
      <c r="A163" s="175">
        <f t="shared" ca="1" si="25"/>
        <v>24</v>
      </c>
      <c r="B163" s="175">
        <f t="shared" ca="1" si="26"/>
        <v>6</v>
      </c>
      <c r="C163" s="175">
        <f ca="1">IF(B163&gt;0,C162,IF(COUNTIF(Entity_3,Common)&lt;=A163,"",C162+MATCH(Common,INDIRECT(ADDRESS(C162+1,8,4,1,sheet_entity)):INDIRECT(ADDRESS(COUNTIF(Entity_1,"&lt;&gt;"),8,4,1,sheet_entity)),0)))</f>
        <v>115</v>
      </c>
      <c r="D163" s="177" t="str">
        <f t="shared" ca="1" si="27"/>
        <v>&gt;&gt;</v>
      </c>
      <c r="E163" s="178"/>
      <c r="F163" s="15" t="str">
        <f t="shared" ca="1" si="28"/>
        <v>IfcCompressorType</v>
      </c>
      <c r="G163" s="130" t="str">
        <f t="shared" ca="1" si="33"/>
        <v>singlestage</v>
      </c>
      <c r="H163" s="140" t="str">
        <f t="shared" ca="1" si="29"/>
        <v>Mechanical Equipment</v>
      </c>
      <c r="I163" s="17" t="str">
        <f t="shared" ca="1" si="30"/>
        <v/>
      </c>
      <c r="J163" s="178"/>
      <c r="K163" s="189"/>
      <c r="L163" s="189" t="str">
        <f t="shared" ca="1" si="34"/>
        <v>Mechanical Equipment</v>
      </c>
      <c r="M163" s="187" t="str">
        <f t="shared" ca="1" si="31"/>
        <v/>
      </c>
      <c r="N163" s="188" t="str">
        <f t="shared" ca="1" si="32"/>
        <v>Mechanical Equipment</v>
      </c>
    </row>
    <row r="164" spans="1:14" x14ac:dyDescent="0.25">
      <c r="A164" s="175">
        <f t="shared" ca="1" si="25"/>
        <v>24</v>
      </c>
      <c r="B164" s="175">
        <f t="shared" ca="1" si="26"/>
        <v>5</v>
      </c>
      <c r="C164" s="175">
        <f ca="1">IF(B164&gt;0,C163,IF(COUNTIF(Entity_3,Common)&lt;=A164,"",C163+MATCH(Common,INDIRECT(ADDRESS(C163+1,8,4,1,sheet_entity)):INDIRECT(ADDRESS(COUNTIF(Entity_1,"&lt;&gt;"),8,4,1,sheet_entity)),0)))</f>
        <v>115</v>
      </c>
      <c r="D164" s="177" t="str">
        <f t="shared" ca="1" si="27"/>
        <v>&gt;&gt;</v>
      </c>
      <c r="E164" s="178"/>
      <c r="F164" s="15" t="str">
        <f t="shared" ca="1" si="28"/>
        <v>IfcCompressorType</v>
      </c>
      <c r="G164" s="130" t="str">
        <f t="shared" ca="1" si="33"/>
        <v>trochoidal</v>
      </c>
      <c r="H164" s="140" t="str">
        <f t="shared" ca="1" si="29"/>
        <v>Mechanical Equipment</v>
      </c>
      <c r="I164" s="17" t="str">
        <f t="shared" ca="1" si="30"/>
        <v/>
      </c>
      <c r="J164" s="178"/>
      <c r="K164" s="189"/>
      <c r="L164" s="189" t="str">
        <f t="shared" ca="1" si="34"/>
        <v>Mechanical Equipment</v>
      </c>
      <c r="M164" s="187" t="str">
        <f t="shared" ca="1" si="31"/>
        <v/>
      </c>
      <c r="N164" s="188" t="str">
        <f t="shared" ca="1" si="32"/>
        <v>Mechanical Equipment</v>
      </c>
    </row>
    <row r="165" spans="1:14" x14ac:dyDescent="0.25">
      <c r="A165" s="175">
        <f t="shared" ca="1" si="25"/>
        <v>24</v>
      </c>
      <c r="B165" s="175">
        <f t="shared" ca="1" si="26"/>
        <v>4</v>
      </c>
      <c r="C165" s="175">
        <f ca="1">IF(B165&gt;0,C164,IF(COUNTIF(Entity_3,Common)&lt;=A165,"",C164+MATCH(Common,INDIRECT(ADDRESS(C164+1,8,4,1,sheet_entity)):INDIRECT(ADDRESS(COUNTIF(Entity_1,"&lt;&gt;"),8,4,1,sheet_entity)),0)))</f>
        <v>115</v>
      </c>
      <c r="D165" s="177" t="str">
        <f t="shared" ca="1" si="27"/>
        <v>&gt;&gt;</v>
      </c>
      <c r="E165" s="178"/>
      <c r="F165" s="15" t="str">
        <f t="shared" ca="1" si="28"/>
        <v>IfcCompressorType</v>
      </c>
      <c r="G165" s="130" t="str">
        <f t="shared" ca="1" si="33"/>
        <v>scroll</v>
      </c>
      <c r="H165" s="140" t="str">
        <f t="shared" ca="1" si="29"/>
        <v>Mechanical Equipment</v>
      </c>
      <c r="I165" s="17" t="str">
        <f t="shared" ca="1" si="30"/>
        <v/>
      </c>
      <c r="J165" s="178"/>
      <c r="K165" s="189"/>
      <c r="L165" s="189" t="str">
        <f t="shared" ca="1" si="34"/>
        <v>Mechanical Equipment</v>
      </c>
      <c r="M165" s="187" t="str">
        <f t="shared" ca="1" si="31"/>
        <v/>
      </c>
      <c r="N165" s="188" t="str">
        <f t="shared" ca="1" si="32"/>
        <v>Mechanical Equipment</v>
      </c>
    </row>
    <row r="166" spans="1:14" x14ac:dyDescent="0.25">
      <c r="A166" s="175">
        <f t="shared" ca="1" si="25"/>
        <v>24</v>
      </c>
      <c r="B166" s="175">
        <f t="shared" ca="1" si="26"/>
        <v>3</v>
      </c>
      <c r="C166" s="175">
        <f ca="1">IF(B166&gt;0,C165,IF(COUNTIF(Entity_3,Common)&lt;=A166,"",C165+MATCH(Common,INDIRECT(ADDRESS(C165+1,8,4,1,sheet_entity)):INDIRECT(ADDRESS(COUNTIF(Entity_1,"&lt;&gt;"),8,4,1,sheet_entity)),0)))</f>
        <v>115</v>
      </c>
      <c r="D166" s="177" t="str">
        <f t="shared" ca="1" si="27"/>
        <v>&gt;&gt;</v>
      </c>
      <c r="E166" s="178"/>
      <c r="F166" s="15" t="str">
        <f t="shared" ca="1" si="28"/>
        <v>IfcCompressorType</v>
      </c>
      <c r="G166" s="130" t="str">
        <f t="shared" ca="1" si="33"/>
        <v>rotary</v>
      </c>
      <c r="H166" s="140" t="str">
        <f t="shared" ca="1" si="29"/>
        <v>Mechanical Equipment</v>
      </c>
      <c r="I166" s="17" t="str">
        <f t="shared" ca="1" si="30"/>
        <v/>
      </c>
      <c r="J166" s="178"/>
      <c r="K166" s="189"/>
      <c r="L166" s="189" t="str">
        <f t="shared" ca="1" si="34"/>
        <v>Mechanical Equipment</v>
      </c>
      <c r="M166" s="187" t="str">
        <f t="shared" ca="1" si="31"/>
        <v/>
      </c>
      <c r="N166" s="188" t="str">
        <f t="shared" ca="1" si="32"/>
        <v>Mechanical Equipment</v>
      </c>
    </row>
    <row r="167" spans="1:14" x14ac:dyDescent="0.25">
      <c r="A167" s="175">
        <f t="shared" ca="1" si="25"/>
        <v>24</v>
      </c>
      <c r="B167" s="175">
        <f t="shared" ca="1" si="26"/>
        <v>2</v>
      </c>
      <c r="C167" s="175">
        <f ca="1">IF(B167&gt;0,C166,IF(COUNTIF(Entity_3,Common)&lt;=A167,"",C166+MATCH(Common,INDIRECT(ADDRESS(C166+1,8,4,1,sheet_entity)):INDIRECT(ADDRESS(COUNTIF(Entity_1,"&lt;&gt;"),8,4,1,sheet_entity)),0)))</f>
        <v>115</v>
      </c>
      <c r="D167" s="177" t="str">
        <f t="shared" ca="1" si="27"/>
        <v>&gt;&gt;</v>
      </c>
      <c r="E167" s="178"/>
      <c r="F167" s="15" t="str">
        <f t="shared" ca="1" si="28"/>
        <v>IfcCompressorType</v>
      </c>
      <c r="G167" s="130" t="str">
        <f t="shared" ca="1" si="33"/>
        <v>reciprocating</v>
      </c>
      <c r="H167" s="140" t="str">
        <f t="shared" ca="1" si="29"/>
        <v>Mechanical Equipment</v>
      </c>
      <c r="I167" s="17" t="str">
        <f t="shared" ca="1" si="30"/>
        <v/>
      </c>
      <c r="J167" s="178"/>
      <c r="K167" s="189"/>
      <c r="L167" s="189" t="str">
        <f t="shared" ca="1" si="34"/>
        <v>Mechanical Equipment</v>
      </c>
      <c r="M167" s="187" t="str">
        <f t="shared" ca="1" si="31"/>
        <v/>
      </c>
      <c r="N167" s="188" t="str">
        <f t="shared" ca="1" si="32"/>
        <v>Mechanical Equipment</v>
      </c>
    </row>
    <row r="168" spans="1:14" x14ac:dyDescent="0.25">
      <c r="A168" s="175">
        <f t="shared" ca="1" si="25"/>
        <v>24</v>
      </c>
      <c r="B168" s="175">
        <f t="shared" ca="1" si="26"/>
        <v>1</v>
      </c>
      <c r="C168" s="175">
        <f ca="1">IF(B168&gt;0,C167,IF(COUNTIF(Entity_3,Common)&lt;=A168,"",C167+MATCH(Common,INDIRECT(ADDRESS(C167+1,8,4,1,sheet_entity)):INDIRECT(ADDRESS(COUNTIF(Entity_1,"&lt;&gt;"),8,4,1,sheet_entity)),0)))</f>
        <v>115</v>
      </c>
      <c r="D168" s="177" t="str">
        <f t="shared" ca="1" si="27"/>
        <v>&gt;&gt;</v>
      </c>
      <c r="E168" s="178"/>
      <c r="F168" s="15" t="str">
        <f t="shared" ca="1" si="28"/>
        <v>IfcCompressorType</v>
      </c>
      <c r="G168" s="130" t="str">
        <f t="shared" ca="1" si="33"/>
        <v>dynamic</v>
      </c>
      <c r="H168" s="140" t="str">
        <f t="shared" ca="1" si="29"/>
        <v>Mechanical Equipment</v>
      </c>
      <c r="I168" s="17" t="str">
        <f t="shared" ca="1" si="30"/>
        <v/>
      </c>
      <c r="J168" s="178"/>
      <c r="K168" s="189"/>
      <c r="L168" s="189" t="str">
        <f t="shared" ca="1" si="34"/>
        <v>Mechanical Equipment</v>
      </c>
      <c r="M168" s="187" t="str">
        <f t="shared" ca="1" si="31"/>
        <v/>
      </c>
      <c r="N168" s="188" t="str">
        <f t="shared" ca="1" si="32"/>
        <v>Mechanical Equipment</v>
      </c>
    </row>
    <row r="169" spans="1:14" x14ac:dyDescent="0.25">
      <c r="A169" s="175">
        <f t="shared" ca="1" si="25"/>
        <v>25</v>
      </c>
      <c r="B169" s="175">
        <f t="shared" ca="1" si="26"/>
        <v>0</v>
      </c>
      <c r="C169" s="175">
        <f ca="1">IF(B169&gt;0,C168,IF(COUNTIF(Entity_3,Common)&lt;=A169,"",C168+MATCH(Common,INDIRECT(ADDRESS(C168+1,8,4,1,sheet_entity)):INDIRECT(ADDRESS(COUNTIF(Entity_1,"&lt;&gt;"),8,4,1,sheet_entity)),0)))</f>
        <v>117</v>
      </c>
      <c r="D169" s="177" t="str">
        <f t="shared" ca="1" si="27"/>
        <v>&gt;&gt;</v>
      </c>
      <c r="E169" s="178"/>
      <c r="F169" s="15" t="str">
        <f t="shared" ca="1" si="28"/>
        <v>IfcCondenserType</v>
      </c>
      <c r="G169" s="130" t="str">
        <f t="shared" ca="1" si="33"/>
        <v/>
      </c>
      <c r="H169" s="140" t="str">
        <f t="shared" ca="1" si="29"/>
        <v>Mechanical Equipment</v>
      </c>
      <c r="I169" s="17" t="str">
        <f t="shared" ca="1" si="30"/>
        <v/>
      </c>
      <c r="J169" s="178"/>
      <c r="K169" s="189"/>
      <c r="L169" s="189" t="str">
        <f t="shared" ca="1" si="34"/>
        <v>Mechanical Equipment</v>
      </c>
      <c r="M169" s="187" t="str">
        <f t="shared" ca="1" si="31"/>
        <v/>
      </c>
      <c r="N169" s="188" t="str">
        <f t="shared" ca="1" si="32"/>
        <v>Mechanical Equipment</v>
      </c>
    </row>
    <row r="170" spans="1:14" x14ac:dyDescent="0.25">
      <c r="A170" s="175">
        <f t="shared" ca="1" si="25"/>
        <v>25</v>
      </c>
      <c r="B170" s="175">
        <f t="shared" ca="1" si="26"/>
        <v>9</v>
      </c>
      <c r="C170" s="175">
        <f ca="1">IF(B170&gt;0,C169,IF(COUNTIF(Entity_3,Common)&lt;=A170,"",C169+MATCH(Common,INDIRECT(ADDRESS(C169+1,8,4,1,sheet_entity)):INDIRECT(ADDRESS(COUNTIF(Entity_1,"&lt;&gt;"),8,4,1,sheet_entity)),0)))</f>
        <v>117</v>
      </c>
      <c r="D170" s="177" t="str">
        <f t="shared" ca="1" si="27"/>
        <v>&gt;&gt;</v>
      </c>
      <c r="E170" s="178"/>
      <c r="F170" s="15" t="str">
        <f t="shared" ca="1" si="28"/>
        <v>IfcCondenserType</v>
      </c>
      <c r="G170" s="130" t="str">
        <f t="shared" ca="1" si="33"/>
        <v>notdefined</v>
      </c>
      <c r="H170" s="140" t="str">
        <f t="shared" ca="1" si="29"/>
        <v>Mechanical Equipment</v>
      </c>
      <c r="I170" s="17" t="str">
        <f t="shared" ca="1" si="30"/>
        <v/>
      </c>
      <c r="J170" s="178"/>
      <c r="K170" s="189"/>
      <c r="L170" s="189" t="str">
        <f t="shared" ca="1" si="34"/>
        <v>Mechanical Equipment</v>
      </c>
      <c r="M170" s="187" t="str">
        <f t="shared" ca="1" si="31"/>
        <v/>
      </c>
      <c r="N170" s="188" t="str">
        <f t="shared" ca="1" si="32"/>
        <v>Mechanical Equipment</v>
      </c>
    </row>
    <row r="171" spans="1:14" x14ac:dyDescent="0.25">
      <c r="A171" s="175">
        <f t="shared" ca="1" si="25"/>
        <v>25</v>
      </c>
      <c r="B171" s="175">
        <f t="shared" ca="1" si="26"/>
        <v>8</v>
      </c>
      <c r="C171" s="175">
        <f ca="1">IF(B171&gt;0,C170,IF(COUNTIF(Entity_3,Common)&lt;=A171,"",C170+MATCH(Common,INDIRECT(ADDRESS(C170+1,8,4,1,sheet_entity)):INDIRECT(ADDRESS(COUNTIF(Entity_1,"&lt;&gt;"),8,4,1,sheet_entity)),0)))</f>
        <v>117</v>
      </c>
      <c r="D171" s="177" t="str">
        <f t="shared" ref="D171:D206" ca="1" si="35">IF(AND(F171&lt;&gt;"",F171&lt;&gt;not,F171&lt;&gt;0),HYPERLINK(CONCATENATE(link4x0,IFERROR(VLOOKUP(F171,Entity,2,FALSE),""),link_Entity,LOWER(F171),".htm"),"&gt;&gt;"),"")</f>
        <v>&gt;&gt;</v>
      </c>
      <c r="E171" s="178"/>
      <c r="F171" s="15" t="str">
        <f t="shared" ref="F171:F206" ca="1" si="36">IF(C171&lt;&gt;"",INDIRECT(ADDRESS(C171,3,1,1,sheet_entity),TRUE),"")</f>
        <v>IfcCondenserType</v>
      </c>
      <c r="G171" s="130" t="str">
        <f t="shared" ca="1" si="33"/>
        <v>userdefined</v>
      </c>
      <c r="H171" s="140" t="str">
        <f t="shared" ca="1" si="29"/>
        <v>Mechanical Equipment</v>
      </c>
      <c r="I171" s="17" t="str">
        <f t="shared" ca="1" si="30"/>
        <v/>
      </c>
      <c r="J171" s="178"/>
      <c r="K171" s="189"/>
      <c r="L171" s="189" t="str">
        <f t="shared" ca="1" si="34"/>
        <v>Mechanical Equipment</v>
      </c>
      <c r="M171" s="187" t="str">
        <f t="shared" ca="1" si="31"/>
        <v/>
      </c>
      <c r="N171" s="188" t="str">
        <f t="shared" ca="1" si="32"/>
        <v>Mechanical Equipment</v>
      </c>
    </row>
    <row r="172" spans="1:14" x14ac:dyDescent="0.25">
      <c r="A172" s="175">
        <f t="shared" ca="1" si="25"/>
        <v>25</v>
      </c>
      <c r="B172" s="175">
        <f t="shared" ca="1" si="26"/>
        <v>7</v>
      </c>
      <c r="C172" s="175">
        <f ca="1">IF(B172&gt;0,C171,IF(COUNTIF(Entity_3,Common)&lt;=A172,"",C171+MATCH(Common,INDIRECT(ADDRESS(C171+1,8,4,1,sheet_entity)):INDIRECT(ADDRESS(COUNTIF(Entity_1,"&lt;&gt;"),8,4,1,sheet_entity)),0)))</f>
        <v>117</v>
      </c>
      <c r="D172" s="177" t="str">
        <f t="shared" ca="1" si="35"/>
        <v>&gt;&gt;</v>
      </c>
      <c r="E172" s="178"/>
      <c r="F172" s="15" t="str">
        <f t="shared" ca="1" si="36"/>
        <v>IfcCondenserType</v>
      </c>
      <c r="G172" s="130" t="str">
        <f t="shared" ca="1" si="33"/>
        <v>watercooledtubeintube</v>
      </c>
      <c r="H172" s="140" t="str">
        <f t="shared" ca="1" si="29"/>
        <v>Mechanical Equipment</v>
      </c>
      <c r="I172" s="17" t="str">
        <f t="shared" ca="1" si="30"/>
        <v/>
      </c>
      <c r="J172" s="178"/>
      <c r="K172" s="189"/>
      <c r="L172" s="189" t="str">
        <f t="shared" ca="1" si="34"/>
        <v>Mechanical Equipment</v>
      </c>
      <c r="M172" s="187" t="str">
        <f t="shared" ca="1" si="31"/>
        <v/>
      </c>
      <c r="N172" s="188" t="str">
        <f t="shared" ca="1" si="32"/>
        <v>Mechanical Equipment</v>
      </c>
    </row>
    <row r="173" spans="1:14" x14ac:dyDescent="0.25">
      <c r="A173" s="175">
        <f t="shared" ca="1" si="25"/>
        <v>25</v>
      </c>
      <c r="B173" s="175">
        <f t="shared" ca="1" si="26"/>
        <v>6</v>
      </c>
      <c r="C173" s="175">
        <f ca="1">IF(B173&gt;0,C172,IF(COUNTIF(Entity_3,Common)&lt;=A173,"",C172+MATCH(Common,INDIRECT(ADDRESS(C172+1,8,4,1,sheet_entity)):INDIRECT(ADDRESS(COUNTIF(Entity_1,"&lt;&gt;"),8,4,1,sheet_entity)),0)))</f>
        <v>117</v>
      </c>
      <c r="D173" s="177" t="str">
        <f t="shared" ca="1" si="35"/>
        <v>&gt;&gt;</v>
      </c>
      <c r="E173" s="178"/>
      <c r="F173" s="15" t="str">
        <f t="shared" ca="1" si="36"/>
        <v>IfcCondenserType</v>
      </c>
      <c r="G173" s="130" t="str">
        <f t="shared" ca="1" si="33"/>
        <v>watercooledshelltube</v>
      </c>
      <c r="H173" s="140" t="str">
        <f t="shared" ca="1" si="29"/>
        <v>Mechanical Equipment</v>
      </c>
      <c r="I173" s="17" t="str">
        <f t="shared" ca="1" si="30"/>
        <v/>
      </c>
      <c r="J173" s="178"/>
      <c r="K173" s="189"/>
      <c r="L173" s="189" t="str">
        <f t="shared" ca="1" si="34"/>
        <v>Mechanical Equipment</v>
      </c>
      <c r="M173" s="187" t="str">
        <f t="shared" ca="1" si="31"/>
        <v/>
      </c>
      <c r="N173" s="188" t="str">
        <f t="shared" ca="1" si="32"/>
        <v>Mechanical Equipment</v>
      </c>
    </row>
    <row r="174" spans="1:14" x14ac:dyDescent="0.25">
      <c r="A174" s="175">
        <f t="shared" ca="1" si="25"/>
        <v>25</v>
      </c>
      <c r="B174" s="175">
        <f t="shared" ca="1" si="26"/>
        <v>5</v>
      </c>
      <c r="C174" s="175">
        <f ca="1">IF(B174&gt;0,C173,IF(COUNTIF(Entity_3,Common)&lt;=A174,"",C173+MATCH(Common,INDIRECT(ADDRESS(C173+1,8,4,1,sheet_entity)):INDIRECT(ADDRESS(COUNTIF(Entity_1,"&lt;&gt;"),8,4,1,sheet_entity)),0)))</f>
        <v>117</v>
      </c>
      <c r="D174" s="177" t="str">
        <f t="shared" ca="1" si="35"/>
        <v>&gt;&gt;</v>
      </c>
      <c r="E174" s="178"/>
      <c r="F174" s="15" t="str">
        <f t="shared" ca="1" si="36"/>
        <v>IfcCondenserType</v>
      </c>
      <c r="G174" s="130" t="str">
        <f t="shared" ca="1" si="33"/>
        <v>watercooledshellcoil</v>
      </c>
      <c r="H174" s="140" t="str">
        <f t="shared" ca="1" si="29"/>
        <v>Mechanical Equipment</v>
      </c>
      <c r="I174" s="17" t="str">
        <f t="shared" ca="1" si="30"/>
        <v/>
      </c>
      <c r="J174" s="178"/>
      <c r="K174" s="189"/>
      <c r="L174" s="189" t="str">
        <f t="shared" ca="1" si="34"/>
        <v>Mechanical Equipment</v>
      </c>
      <c r="M174" s="187" t="str">
        <f t="shared" ca="1" si="31"/>
        <v/>
      </c>
      <c r="N174" s="188" t="str">
        <f t="shared" ca="1" si="32"/>
        <v>Mechanical Equipment</v>
      </c>
    </row>
    <row r="175" spans="1:14" x14ac:dyDescent="0.25">
      <c r="A175" s="175">
        <f t="shared" ca="1" si="25"/>
        <v>25</v>
      </c>
      <c r="B175" s="175">
        <f t="shared" ca="1" si="26"/>
        <v>4</v>
      </c>
      <c r="C175" s="175">
        <f ca="1">IF(B175&gt;0,C174,IF(COUNTIF(Entity_3,Common)&lt;=A175,"",C174+MATCH(Common,INDIRECT(ADDRESS(C174+1,8,4,1,sheet_entity)):INDIRECT(ADDRESS(COUNTIF(Entity_1,"&lt;&gt;"),8,4,1,sheet_entity)),0)))</f>
        <v>117</v>
      </c>
      <c r="D175" s="177" t="str">
        <f t="shared" ca="1" si="35"/>
        <v>&gt;&gt;</v>
      </c>
      <c r="E175" s="178"/>
      <c r="F175" s="15" t="str">
        <f t="shared" ca="1" si="36"/>
        <v>IfcCondenserType</v>
      </c>
      <c r="G175" s="130" t="str">
        <f t="shared" ca="1" si="33"/>
        <v>watercooledbrazedplate</v>
      </c>
      <c r="H175" s="140" t="str">
        <f t="shared" ca="1" si="29"/>
        <v>Mechanical Equipment</v>
      </c>
      <c r="I175" s="17" t="str">
        <f t="shared" ca="1" si="30"/>
        <v/>
      </c>
      <c r="J175" s="178"/>
      <c r="K175" s="189"/>
      <c r="L175" s="189" t="str">
        <f t="shared" ca="1" si="34"/>
        <v>Mechanical Equipment</v>
      </c>
      <c r="M175" s="187" t="str">
        <f t="shared" ca="1" si="31"/>
        <v/>
      </c>
      <c r="N175" s="188" t="str">
        <f t="shared" ca="1" si="32"/>
        <v>Mechanical Equipment</v>
      </c>
    </row>
    <row r="176" spans="1:14" x14ac:dyDescent="0.25">
      <c r="A176" s="175">
        <f t="shared" ca="1" si="25"/>
        <v>25</v>
      </c>
      <c r="B176" s="175">
        <f t="shared" ca="1" si="26"/>
        <v>3</v>
      </c>
      <c r="C176" s="175">
        <f ca="1">IF(B176&gt;0,C175,IF(COUNTIF(Entity_3,Common)&lt;=A176,"",C175+MATCH(Common,INDIRECT(ADDRESS(C175+1,8,4,1,sheet_entity)):INDIRECT(ADDRESS(COUNTIF(Entity_1,"&lt;&gt;"),8,4,1,sheet_entity)),0)))</f>
        <v>117</v>
      </c>
      <c r="D176" s="177" t="str">
        <f t="shared" ca="1" si="35"/>
        <v>&gt;&gt;</v>
      </c>
      <c r="E176" s="178"/>
      <c r="F176" s="15" t="str">
        <f t="shared" ca="1" si="36"/>
        <v>IfcCondenserType</v>
      </c>
      <c r="G176" s="130" t="str">
        <f t="shared" ca="1" si="33"/>
        <v>watercooled</v>
      </c>
      <c r="H176" s="140" t="str">
        <f t="shared" ca="1" si="29"/>
        <v>Mechanical Equipment</v>
      </c>
      <c r="I176" s="17" t="str">
        <f t="shared" ca="1" si="30"/>
        <v/>
      </c>
      <c r="J176" s="178"/>
      <c r="K176" s="189"/>
      <c r="L176" s="189" t="str">
        <f t="shared" ca="1" si="34"/>
        <v>Mechanical Equipment</v>
      </c>
      <c r="M176" s="187" t="str">
        <f t="shared" ca="1" si="31"/>
        <v/>
      </c>
      <c r="N176" s="188" t="str">
        <f t="shared" ca="1" si="32"/>
        <v>Mechanical Equipment</v>
      </c>
    </row>
    <row r="177" spans="1:14" x14ac:dyDescent="0.25">
      <c r="A177" s="175">
        <f t="shared" ca="1" si="25"/>
        <v>25</v>
      </c>
      <c r="B177" s="175">
        <f t="shared" ca="1" si="26"/>
        <v>2</v>
      </c>
      <c r="C177" s="175">
        <f ca="1">IF(B177&gt;0,C176,IF(COUNTIF(Entity_3,Common)&lt;=A177,"",C176+MATCH(Common,INDIRECT(ADDRESS(C176+1,8,4,1,sheet_entity)):INDIRECT(ADDRESS(COUNTIF(Entity_1,"&lt;&gt;"),8,4,1,sheet_entity)),0)))</f>
        <v>117</v>
      </c>
      <c r="D177" s="177" t="str">
        <f t="shared" ca="1" si="35"/>
        <v>&gt;&gt;</v>
      </c>
      <c r="E177" s="178"/>
      <c r="F177" s="15" t="str">
        <f t="shared" ca="1" si="36"/>
        <v>IfcCondenserType</v>
      </c>
      <c r="G177" s="130" t="str">
        <f t="shared" ca="1" si="33"/>
        <v>evaporativecooled</v>
      </c>
      <c r="H177" s="140" t="str">
        <f t="shared" ca="1" si="29"/>
        <v>Mechanical Equipment</v>
      </c>
      <c r="I177" s="17" t="str">
        <f t="shared" ca="1" si="30"/>
        <v/>
      </c>
      <c r="J177" s="178"/>
      <c r="K177" s="189"/>
      <c r="L177" s="189" t="str">
        <f t="shared" ca="1" si="34"/>
        <v>Mechanical Equipment</v>
      </c>
      <c r="M177" s="187" t="str">
        <f t="shared" ca="1" si="31"/>
        <v/>
      </c>
      <c r="N177" s="188" t="str">
        <f t="shared" ca="1" si="32"/>
        <v>Mechanical Equipment</v>
      </c>
    </row>
    <row r="178" spans="1:14" x14ac:dyDescent="0.25">
      <c r="A178" s="175">
        <f t="shared" ca="1" si="25"/>
        <v>25</v>
      </c>
      <c r="B178" s="175">
        <f t="shared" ca="1" si="26"/>
        <v>1</v>
      </c>
      <c r="C178" s="175">
        <f ca="1">IF(B178&gt;0,C177,IF(COUNTIF(Entity_3,Common)&lt;=A178,"",C177+MATCH(Common,INDIRECT(ADDRESS(C177+1,8,4,1,sheet_entity)):INDIRECT(ADDRESS(COUNTIF(Entity_1,"&lt;&gt;"),8,4,1,sheet_entity)),0)))</f>
        <v>117</v>
      </c>
      <c r="D178" s="177" t="str">
        <f t="shared" ca="1" si="35"/>
        <v>&gt;&gt;</v>
      </c>
      <c r="E178" s="178"/>
      <c r="F178" s="15" t="str">
        <f t="shared" ca="1" si="36"/>
        <v>IfcCondenserType</v>
      </c>
      <c r="G178" s="130" t="str">
        <f t="shared" ca="1" si="33"/>
        <v>aircooled</v>
      </c>
      <c r="H178" s="140" t="str">
        <f t="shared" ca="1" si="29"/>
        <v>Mechanical Equipment</v>
      </c>
      <c r="I178" s="17" t="str">
        <f t="shared" ca="1" si="30"/>
        <v/>
      </c>
      <c r="J178" s="178"/>
      <c r="K178" s="189"/>
      <c r="L178" s="189" t="str">
        <f t="shared" ca="1" si="34"/>
        <v>Mechanical Equipment</v>
      </c>
      <c r="M178" s="187" t="str">
        <f t="shared" ca="1" si="31"/>
        <v/>
      </c>
      <c r="N178" s="188" t="str">
        <f t="shared" ca="1" si="32"/>
        <v>Mechanical Equipment</v>
      </c>
    </row>
    <row r="179" spans="1:14" x14ac:dyDescent="0.25">
      <c r="A179" s="175">
        <f t="shared" ca="1" si="25"/>
        <v>26</v>
      </c>
      <c r="B179" s="175">
        <f t="shared" ca="1" si="26"/>
        <v>0</v>
      </c>
      <c r="C179" s="175">
        <f ca="1">IF(B179&gt;0,C178,IF(COUNTIF(Entity_3,Common)&lt;=A179,"",C178+MATCH(Common,INDIRECT(ADDRESS(C178+1,8,4,1,sheet_entity)):INDIRECT(ADDRESS(COUNTIF(Entity_1,"&lt;&gt;"),8,4,1,sheet_entity)),0)))</f>
        <v>139</v>
      </c>
      <c r="D179" s="177" t="str">
        <f t="shared" ca="1" si="35"/>
        <v>&gt;&gt;</v>
      </c>
      <c r="E179" s="178"/>
      <c r="F179" s="15" t="str">
        <f t="shared" ca="1" si="36"/>
        <v>IfcControllerType</v>
      </c>
      <c r="G179" s="130" t="str">
        <f t="shared" ca="1" si="33"/>
        <v/>
      </c>
      <c r="H179" s="140" t="str">
        <f t="shared" ca="1" si="29"/>
        <v>Communication Device</v>
      </c>
      <c r="I179" s="17" t="str">
        <f t="shared" ca="1" si="30"/>
        <v/>
      </c>
      <c r="J179" s="178"/>
      <c r="K179" s="189"/>
      <c r="L179" s="189" t="str">
        <f t="shared" ca="1" si="34"/>
        <v>Communication Device</v>
      </c>
      <c r="M179" s="187" t="str">
        <f t="shared" ca="1" si="31"/>
        <v/>
      </c>
      <c r="N179" s="188" t="str">
        <f t="shared" ca="1" si="32"/>
        <v>Communication Device</v>
      </c>
    </row>
    <row r="180" spans="1:14" x14ac:dyDescent="0.25">
      <c r="A180" s="175">
        <f t="shared" ca="1" si="25"/>
        <v>26</v>
      </c>
      <c r="B180" s="175">
        <f t="shared" ca="1" si="26"/>
        <v>7</v>
      </c>
      <c r="C180" s="175">
        <f ca="1">IF(B180&gt;0,C179,IF(COUNTIF(Entity_3,Common)&lt;=A180,"",C179+MATCH(Common,INDIRECT(ADDRESS(C179+1,8,4,1,sheet_entity)):INDIRECT(ADDRESS(COUNTIF(Entity_1,"&lt;&gt;"),8,4,1,sheet_entity)),0)))</f>
        <v>139</v>
      </c>
      <c r="D180" s="177" t="str">
        <f t="shared" ca="1" si="35"/>
        <v>&gt;&gt;</v>
      </c>
      <c r="E180" s="178"/>
      <c r="F180" s="15" t="str">
        <f t="shared" ca="1" si="36"/>
        <v>IfcControllerType</v>
      </c>
      <c r="G180" s="130" t="str">
        <f t="shared" ca="1" si="33"/>
        <v>notdefined</v>
      </c>
      <c r="H180" s="140" t="str">
        <f t="shared" ca="1" si="29"/>
        <v>Communication Device</v>
      </c>
      <c r="I180" s="17" t="str">
        <f t="shared" ca="1" si="30"/>
        <v/>
      </c>
      <c r="J180" s="178"/>
      <c r="K180" s="189"/>
      <c r="L180" s="189" t="str">
        <f t="shared" ca="1" si="34"/>
        <v>Communication Device</v>
      </c>
      <c r="M180" s="187" t="str">
        <f t="shared" ca="1" si="31"/>
        <v/>
      </c>
      <c r="N180" s="188" t="str">
        <f t="shared" ca="1" si="32"/>
        <v>Communication Device</v>
      </c>
    </row>
    <row r="181" spans="1:14" x14ac:dyDescent="0.25">
      <c r="A181" s="175">
        <f t="shared" ca="1" si="25"/>
        <v>26</v>
      </c>
      <c r="B181" s="175">
        <f t="shared" ca="1" si="26"/>
        <v>6</v>
      </c>
      <c r="C181" s="175">
        <f ca="1">IF(B181&gt;0,C180,IF(COUNTIF(Entity_3,Common)&lt;=A181,"",C180+MATCH(Common,INDIRECT(ADDRESS(C180+1,8,4,1,sheet_entity)):INDIRECT(ADDRESS(COUNTIF(Entity_1,"&lt;&gt;"),8,4,1,sheet_entity)),0)))</f>
        <v>139</v>
      </c>
      <c r="D181" s="177" t="str">
        <f t="shared" ca="1" si="35"/>
        <v>&gt;&gt;</v>
      </c>
      <c r="E181" s="178"/>
      <c r="F181" s="15" t="str">
        <f t="shared" ca="1" si="36"/>
        <v>IfcControllerType</v>
      </c>
      <c r="G181" s="130" t="str">
        <f t="shared" ca="1" si="33"/>
        <v>userdefined</v>
      </c>
      <c r="H181" s="140" t="str">
        <f t="shared" ca="1" si="29"/>
        <v>Communication Device</v>
      </c>
      <c r="I181" s="17" t="str">
        <f t="shared" ca="1" si="30"/>
        <v/>
      </c>
      <c r="J181" s="178"/>
      <c r="K181" s="189"/>
      <c r="L181" s="189" t="str">
        <f t="shared" ca="1" si="34"/>
        <v>Communication Device</v>
      </c>
      <c r="M181" s="187" t="str">
        <f t="shared" ca="1" si="31"/>
        <v/>
      </c>
      <c r="N181" s="188" t="str">
        <f t="shared" ca="1" si="32"/>
        <v>Communication Device</v>
      </c>
    </row>
    <row r="182" spans="1:14" x14ac:dyDescent="0.25">
      <c r="A182" s="175">
        <f t="shared" ca="1" si="25"/>
        <v>26</v>
      </c>
      <c r="B182" s="175">
        <f t="shared" ca="1" si="26"/>
        <v>5</v>
      </c>
      <c r="C182" s="175">
        <f ca="1">IF(B182&gt;0,C181,IF(COUNTIF(Entity_3,Common)&lt;=A182,"",C181+MATCH(Common,INDIRECT(ADDRESS(C181+1,8,4,1,sheet_entity)):INDIRECT(ADDRESS(COUNTIF(Entity_1,"&lt;&gt;"),8,4,1,sheet_entity)),0)))</f>
        <v>139</v>
      </c>
      <c r="D182" s="177" t="str">
        <f t="shared" ca="1" si="35"/>
        <v>&gt;&gt;</v>
      </c>
      <c r="E182" s="178"/>
      <c r="F182" s="15" t="str">
        <f t="shared" ca="1" si="36"/>
        <v>IfcControllerType</v>
      </c>
      <c r="G182" s="130" t="str">
        <f t="shared" ca="1" si="33"/>
        <v>twoposition</v>
      </c>
      <c r="H182" s="140" t="str">
        <f t="shared" ca="1" si="29"/>
        <v>Communication Device</v>
      </c>
      <c r="I182" s="17" t="str">
        <f t="shared" ca="1" si="30"/>
        <v/>
      </c>
      <c r="J182" s="178"/>
      <c r="K182" s="189"/>
      <c r="L182" s="189" t="str">
        <f t="shared" ca="1" si="34"/>
        <v>Communication Device</v>
      </c>
      <c r="M182" s="187" t="str">
        <f t="shared" ca="1" si="31"/>
        <v/>
      </c>
      <c r="N182" s="188" t="str">
        <f t="shared" ca="1" si="32"/>
        <v>Communication Device</v>
      </c>
    </row>
    <row r="183" spans="1:14" x14ac:dyDescent="0.25">
      <c r="A183" s="175">
        <f t="shared" ca="1" si="25"/>
        <v>26</v>
      </c>
      <c r="B183" s="175">
        <f t="shared" ca="1" si="26"/>
        <v>4</v>
      </c>
      <c r="C183" s="175">
        <f ca="1">IF(B183&gt;0,C182,IF(COUNTIF(Entity_3,Common)&lt;=A183,"",C182+MATCH(Common,INDIRECT(ADDRESS(C182+1,8,4,1,sheet_entity)):INDIRECT(ADDRESS(COUNTIF(Entity_1,"&lt;&gt;"),8,4,1,sheet_entity)),0)))</f>
        <v>139</v>
      </c>
      <c r="D183" s="177" t="str">
        <f t="shared" ca="1" si="35"/>
        <v>&gt;&gt;</v>
      </c>
      <c r="E183" s="178"/>
      <c r="F183" s="15" t="str">
        <f t="shared" ca="1" si="36"/>
        <v>IfcControllerType</v>
      </c>
      <c r="G183" s="130" t="str">
        <f t="shared" ca="1" si="33"/>
        <v>multiposition</v>
      </c>
      <c r="H183" s="140" t="str">
        <f t="shared" ca="1" si="29"/>
        <v>Communication Device</v>
      </c>
      <c r="I183" s="17" t="str">
        <f t="shared" ca="1" si="30"/>
        <v/>
      </c>
      <c r="J183" s="178"/>
      <c r="K183" s="189"/>
      <c r="L183" s="189" t="str">
        <f t="shared" ca="1" si="34"/>
        <v>Communication Device</v>
      </c>
      <c r="M183" s="187" t="str">
        <f t="shared" ca="1" si="31"/>
        <v/>
      </c>
      <c r="N183" s="188" t="str">
        <f t="shared" ca="1" si="32"/>
        <v>Communication Device</v>
      </c>
    </row>
    <row r="184" spans="1:14" x14ac:dyDescent="0.25">
      <c r="A184" s="175">
        <f t="shared" ca="1" si="25"/>
        <v>26</v>
      </c>
      <c r="B184" s="175">
        <f t="shared" ca="1" si="26"/>
        <v>3</v>
      </c>
      <c r="C184" s="175">
        <f ca="1">IF(B184&gt;0,C183,IF(COUNTIF(Entity_3,Common)&lt;=A184,"",C183+MATCH(Common,INDIRECT(ADDRESS(C183+1,8,4,1,sheet_entity)):INDIRECT(ADDRESS(COUNTIF(Entity_1,"&lt;&gt;"),8,4,1,sheet_entity)),0)))</f>
        <v>139</v>
      </c>
      <c r="D184" s="177" t="str">
        <f t="shared" ca="1" si="35"/>
        <v>&gt;&gt;</v>
      </c>
      <c r="E184" s="178"/>
      <c r="F184" s="15" t="str">
        <f t="shared" ca="1" si="36"/>
        <v>IfcControllerType</v>
      </c>
      <c r="G184" s="130" t="str">
        <f t="shared" ca="1" si="33"/>
        <v>proportional</v>
      </c>
      <c r="H184" s="140" t="str">
        <f t="shared" ca="1" si="29"/>
        <v>Communication Device</v>
      </c>
      <c r="I184" s="17" t="str">
        <f t="shared" ca="1" si="30"/>
        <v/>
      </c>
      <c r="J184" s="178"/>
      <c r="K184" s="189"/>
      <c r="L184" s="189" t="str">
        <f t="shared" ca="1" si="34"/>
        <v>Communication Device</v>
      </c>
      <c r="M184" s="187" t="str">
        <f t="shared" ca="1" si="31"/>
        <v/>
      </c>
      <c r="N184" s="188" t="str">
        <f t="shared" ca="1" si="32"/>
        <v>Communication Device</v>
      </c>
    </row>
    <row r="185" spans="1:14" x14ac:dyDescent="0.25">
      <c r="A185" s="175">
        <f t="shared" ca="1" si="25"/>
        <v>26</v>
      </c>
      <c r="B185" s="175">
        <f t="shared" ca="1" si="26"/>
        <v>2</v>
      </c>
      <c r="C185" s="175">
        <f ca="1">IF(B185&gt;0,C184,IF(COUNTIF(Entity_3,Common)&lt;=A185,"",C184+MATCH(Common,INDIRECT(ADDRESS(C184+1,8,4,1,sheet_entity)):INDIRECT(ADDRESS(COUNTIF(Entity_1,"&lt;&gt;"),8,4,1,sheet_entity)),0)))</f>
        <v>139</v>
      </c>
      <c r="D185" s="177" t="str">
        <f t="shared" ca="1" si="35"/>
        <v>&gt;&gt;</v>
      </c>
      <c r="E185" s="178"/>
      <c r="F185" s="15" t="str">
        <f t="shared" ca="1" si="36"/>
        <v>IfcControllerType</v>
      </c>
      <c r="G185" s="130" t="str">
        <f t="shared" ca="1" si="33"/>
        <v>programmable</v>
      </c>
      <c r="H185" s="140" t="str">
        <f t="shared" ca="1" si="29"/>
        <v>Communication Device</v>
      </c>
      <c r="I185" s="17" t="str">
        <f t="shared" ca="1" si="30"/>
        <v/>
      </c>
      <c r="J185" s="178"/>
      <c r="K185" s="189"/>
      <c r="L185" s="189" t="str">
        <f t="shared" ca="1" si="34"/>
        <v>Communication Device</v>
      </c>
      <c r="M185" s="187" t="str">
        <f t="shared" ca="1" si="31"/>
        <v/>
      </c>
      <c r="N185" s="188" t="str">
        <f t="shared" ca="1" si="32"/>
        <v>Communication Device</v>
      </c>
    </row>
    <row r="186" spans="1:14" x14ac:dyDescent="0.25">
      <c r="A186" s="175">
        <f t="shared" ca="1" si="25"/>
        <v>26</v>
      </c>
      <c r="B186" s="175">
        <f t="shared" ca="1" si="26"/>
        <v>1</v>
      </c>
      <c r="C186" s="175">
        <f ca="1">IF(B186&gt;0,C185,IF(COUNTIF(Entity_3,Common)&lt;=A186,"",C185+MATCH(Common,INDIRECT(ADDRESS(C185+1,8,4,1,sheet_entity)):INDIRECT(ADDRESS(COUNTIF(Entity_1,"&lt;&gt;"),8,4,1,sheet_entity)),0)))</f>
        <v>139</v>
      </c>
      <c r="D186" s="177" t="str">
        <f t="shared" ca="1" si="35"/>
        <v>&gt;&gt;</v>
      </c>
      <c r="E186" s="178"/>
      <c r="F186" s="15" t="str">
        <f t="shared" ca="1" si="36"/>
        <v>IfcControllerType</v>
      </c>
      <c r="G186" s="130" t="str">
        <f t="shared" ca="1" si="33"/>
        <v>floating</v>
      </c>
      <c r="H186" s="140" t="str">
        <f t="shared" ca="1" si="29"/>
        <v>Communication Device</v>
      </c>
      <c r="I186" s="17" t="str">
        <f t="shared" ca="1" si="30"/>
        <v/>
      </c>
      <c r="J186" s="178"/>
      <c r="K186" s="189"/>
      <c r="L186" s="189" t="str">
        <f t="shared" ca="1" si="34"/>
        <v>Communication Device</v>
      </c>
      <c r="M186" s="187" t="str">
        <f t="shared" ca="1" si="31"/>
        <v/>
      </c>
      <c r="N186" s="188" t="str">
        <f t="shared" ca="1" si="32"/>
        <v>Communication Device</v>
      </c>
    </row>
    <row r="187" spans="1:14" x14ac:dyDescent="0.25">
      <c r="A187" s="175">
        <f t="shared" ca="1" si="25"/>
        <v>27</v>
      </c>
      <c r="B187" s="175">
        <f t="shared" ca="1" si="26"/>
        <v>0</v>
      </c>
      <c r="C187" s="175">
        <f ca="1">IF(B187&gt;0,C186,IF(COUNTIF(Entity_3,Common)&lt;=A187,"",C186+MATCH(Common,INDIRECT(ADDRESS(C186+1,8,4,1,sheet_entity)):INDIRECT(ADDRESS(COUNTIF(Entity_1,"&lt;&gt;"),8,4,1,sheet_entity)),0)))</f>
        <v>143</v>
      </c>
      <c r="D187" s="177" t="str">
        <f t="shared" ca="1" si="35"/>
        <v>&gt;&gt;</v>
      </c>
      <c r="E187" s="178"/>
      <c r="F187" s="15" t="str">
        <f t="shared" ca="1" si="36"/>
        <v>IfcCooledBeamType</v>
      </c>
      <c r="G187" s="130" t="str">
        <f t="shared" ca="1" si="33"/>
        <v/>
      </c>
      <c r="H187" s="140" t="str">
        <f t="shared" ca="1" si="29"/>
        <v>Mechanical Equipment</v>
      </c>
      <c r="I187" s="17" t="str">
        <f t="shared" ca="1" si="30"/>
        <v/>
      </c>
      <c r="J187" s="178"/>
      <c r="K187" s="189"/>
      <c r="L187" s="189" t="str">
        <f t="shared" ca="1" si="34"/>
        <v>Mechanical Equipment</v>
      </c>
      <c r="M187" s="187" t="str">
        <f t="shared" ca="1" si="31"/>
        <v/>
      </c>
      <c r="N187" s="188" t="str">
        <f t="shared" ca="1" si="32"/>
        <v>Mechanical Equipment</v>
      </c>
    </row>
    <row r="188" spans="1:14" x14ac:dyDescent="0.25">
      <c r="A188" s="175">
        <f t="shared" ca="1" si="25"/>
        <v>27</v>
      </c>
      <c r="B188" s="175">
        <f t="shared" ca="1" si="26"/>
        <v>4</v>
      </c>
      <c r="C188" s="175">
        <f ca="1">IF(B188&gt;0,C187,IF(COUNTIF(Entity_3,Common)&lt;=A188,"",C187+MATCH(Common,INDIRECT(ADDRESS(C187+1,8,4,1,sheet_entity)):INDIRECT(ADDRESS(COUNTIF(Entity_1,"&lt;&gt;"),8,4,1,sheet_entity)),0)))</f>
        <v>143</v>
      </c>
      <c r="D188" s="177" t="str">
        <f t="shared" ca="1" si="35"/>
        <v>&gt;&gt;</v>
      </c>
      <c r="E188" s="178"/>
      <c r="F188" s="15" t="str">
        <f t="shared" ca="1" si="36"/>
        <v>IfcCooledBeamType</v>
      </c>
      <c r="G188" s="130" t="str">
        <f t="shared" ca="1" si="33"/>
        <v>notdefined</v>
      </c>
      <c r="H188" s="140" t="str">
        <f t="shared" ca="1" si="29"/>
        <v>Mechanical Equipment</v>
      </c>
      <c r="I188" s="17" t="str">
        <f t="shared" ca="1" si="30"/>
        <v/>
      </c>
      <c r="J188" s="178"/>
      <c r="K188" s="189"/>
      <c r="L188" s="189" t="str">
        <f t="shared" ca="1" si="34"/>
        <v>Mechanical Equipment</v>
      </c>
      <c r="M188" s="187" t="str">
        <f t="shared" ca="1" si="31"/>
        <v/>
      </c>
      <c r="N188" s="188" t="str">
        <f t="shared" ca="1" si="32"/>
        <v>Mechanical Equipment</v>
      </c>
    </row>
    <row r="189" spans="1:14" x14ac:dyDescent="0.25">
      <c r="A189" s="175">
        <f t="shared" ca="1" si="25"/>
        <v>27</v>
      </c>
      <c r="B189" s="175">
        <f t="shared" ca="1" si="26"/>
        <v>3</v>
      </c>
      <c r="C189" s="175">
        <f ca="1">IF(B189&gt;0,C188,IF(COUNTIF(Entity_3,Common)&lt;=A189,"",C188+MATCH(Common,INDIRECT(ADDRESS(C188+1,8,4,1,sheet_entity)):INDIRECT(ADDRESS(COUNTIF(Entity_1,"&lt;&gt;"),8,4,1,sheet_entity)),0)))</f>
        <v>143</v>
      </c>
      <c r="D189" s="177" t="str">
        <f t="shared" ca="1" si="35"/>
        <v>&gt;&gt;</v>
      </c>
      <c r="E189" s="178"/>
      <c r="F189" s="15" t="str">
        <f t="shared" ca="1" si="36"/>
        <v>IfcCooledBeamType</v>
      </c>
      <c r="G189" s="130" t="str">
        <f t="shared" ca="1" si="33"/>
        <v>userdefined</v>
      </c>
      <c r="H189" s="140" t="str">
        <f t="shared" ca="1" si="29"/>
        <v>Mechanical Equipment</v>
      </c>
      <c r="I189" s="17" t="str">
        <f t="shared" ca="1" si="30"/>
        <v/>
      </c>
      <c r="J189" s="178"/>
      <c r="K189" s="189"/>
      <c r="L189" s="189" t="str">
        <f t="shared" ca="1" si="34"/>
        <v>Mechanical Equipment</v>
      </c>
      <c r="M189" s="187" t="str">
        <f t="shared" ca="1" si="31"/>
        <v/>
      </c>
      <c r="N189" s="188" t="str">
        <f t="shared" ca="1" si="32"/>
        <v>Mechanical Equipment</v>
      </c>
    </row>
    <row r="190" spans="1:14" x14ac:dyDescent="0.25">
      <c r="A190" s="175">
        <f t="shared" ca="1" si="25"/>
        <v>27</v>
      </c>
      <c r="B190" s="175">
        <f t="shared" ca="1" si="26"/>
        <v>2</v>
      </c>
      <c r="C190" s="175">
        <f ca="1">IF(B190&gt;0,C189,IF(COUNTIF(Entity_3,Common)&lt;=A190,"",C189+MATCH(Common,INDIRECT(ADDRESS(C189+1,8,4,1,sheet_entity)):INDIRECT(ADDRESS(COUNTIF(Entity_1,"&lt;&gt;"),8,4,1,sheet_entity)),0)))</f>
        <v>143</v>
      </c>
      <c r="D190" s="177" t="str">
        <f t="shared" ca="1" si="35"/>
        <v>&gt;&gt;</v>
      </c>
      <c r="E190" s="178"/>
      <c r="F190" s="15" t="str">
        <f t="shared" ca="1" si="36"/>
        <v>IfcCooledBeamType</v>
      </c>
      <c r="G190" s="130" t="str">
        <f t="shared" ca="1" si="33"/>
        <v>passive</v>
      </c>
      <c r="H190" s="140" t="str">
        <f t="shared" ca="1" si="29"/>
        <v>Mechanical Equipment</v>
      </c>
      <c r="I190" s="17" t="str">
        <f t="shared" ca="1" si="30"/>
        <v/>
      </c>
      <c r="J190" s="178"/>
      <c r="K190" s="189"/>
      <c r="L190" s="189" t="str">
        <f t="shared" ca="1" si="34"/>
        <v>Mechanical Equipment</v>
      </c>
      <c r="M190" s="187" t="str">
        <f t="shared" ca="1" si="31"/>
        <v/>
      </c>
      <c r="N190" s="188" t="str">
        <f t="shared" ca="1" si="32"/>
        <v>Mechanical Equipment</v>
      </c>
    </row>
    <row r="191" spans="1:14" x14ac:dyDescent="0.25">
      <c r="A191" s="175">
        <f t="shared" ca="1" si="25"/>
        <v>27</v>
      </c>
      <c r="B191" s="175">
        <f t="shared" ca="1" si="26"/>
        <v>1</v>
      </c>
      <c r="C191" s="175">
        <f ca="1">IF(B191&gt;0,C190,IF(COUNTIF(Entity_3,Common)&lt;=A191,"",C190+MATCH(Common,INDIRECT(ADDRESS(C190+1,8,4,1,sheet_entity)):INDIRECT(ADDRESS(COUNTIF(Entity_1,"&lt;&gt;"),8,4,1,sheet_entity)),0)))</f>
        <v>143</v>
      </c>
      <c r="D191" s="177" t="str">
        <f t="shared" ca="1" si="35"/>
        <v>&gt;&gt;</v>
      </c>
      <c r="E191" s="178"/>
      <c r="F191" s="15" t="str">
        <f t="shared" ca="1" si="36"/>
        <v>IfcCooledBeamType</v>
      </c>
      <c r="G191" s="130" t="str">
        <f t="shared" ca="1" si="33"/>
        <v>active</v>
      </c>
      <c r="H191" s="140" t="str">
        <f t="shared" ca="1" si="29"/>
        <v>Mechanical Equipment</v>
      </c>
      <c r="I191" s="17" t="str">
        <f t="shared" ca="1" si="30"/>
        <v/>
      </c>
      <c r="J191" s="178"/>
      <c r="K191" s="189"/>
      <c r="L191" s="189" t="str">
        <f t="shared" ca="1" si="34"/>
        <v>Mechanical Equipment</v>
      </c>
      <c r="M191" s="187" t="str">
        <f t="shared" ca="1" si="31"/>
        <v/>
      </c>
      <c r="N191" s="188" t="str">
        <f t="shared" ca="1" si="32"/>
        <v>Mechanical Equipment</v>
      </c>
    </row>
    <row r="192" spans="1:14" x14ac:dyDescent="0.25">
      <c r="A192" s="175">
        <f t="shared" ca="1" si="25"/>
        <v>28</v>
      </c>
      <c r="B192" s="175">
        <f t="shared" ca="1" si="26"/>
        <v>0</v>
      </c>
      <c r="C192" s="175">
        <f ca="1">IF(B192&gt;0,C191,IF(COUNTIF(Entity_3,Common)&lt;=A192,"",C191+MATCH(Common,INDIRECT(ADDRESS(C191+1,8,4,1,sheet_entity)):INDIRECT(ADDRESS(COUNTIF(Entity_1,"&lt;&gt;"),8,4,1,sheet_entity)),0)))</f>
        <v>145</v>
      </c>
      <c r="D192" s="177" t="str">
        <f t="shared" ca="1" si="35"/>
        <v>&gt;&gt;</v>
      </c>
      <c r="E192" s="178"/>
      <c r="F192" s="15" t="str">
        <f t="shared" ca="1" si="36"/>
        <v>IfcCoolingTowerType</v>
      </c>
      <c r="G192" s="130" t="str">
        <f t="shared" ca="1" si="33"/>
        <v/>
      </c>
      <c r="H192" s="140" t="str">
        <f t="shared" ca="1" si="29"/>
        <v>Mechanical Equipment</v>
      </c>
      <c r="I192" s="17" t="str">
        <f t="shared" ca="1" si="30"/>
        <v/>
      </c>
      <c r="J192" s="178"/>
      <c r="K192" s="189"/>
      <c r="L192" s="189" t="str">
        <f t="shared" ca="1" si="34"/>
        <v>Mechanical Equipment</v>
      </c>
      <c r="M192" s="187" t="str">
        <f t="shared" ca="1" si="31"/>
        <v/>
      </c>
      <c r="N192" s="188" t="str">
        <f t="shared" ca="1" si="32"/>
        <v>Mechanical Equipment</v>
      </c>
    </row>
    <row r="193" spans="1:14" x14ac:dyDescent="0.25">
      <c r="A193" s="175">
        <f t="shared" ca="1" si="25"/>
        <v>28</v>
      </c>
      <c r="B193" s="175">
        <f t="shared" ca="1" si="26"/>
        <v>5</v>
      </c>
      <c r="C193" s="175">
        <f ca="1">IF(B193&gt;0,C192,IF(COUNTIF(Entity_3,Common)&lt;=A193,"",C192+MATCH(Common,INDIRECT(ADDRESS(C192+1,8,4,1,sheet_entity)):INDIRECT(ADDRESS(COUNTIF(Entity_1,"&lt;&gt;"),8,4,1,sheet_entity)),0)))</f>
        <v>145</v>
      </c>
      <c r="D193" s="177" t="str">
        <f t="shared" ca="1" si="35"/>
        <v>&gt;&gt;</v>
      </c>
      <c r="E193" s="178"/>
      <c r="F193" s="15" t="str">
        <f t="shared" ca="1" si="36"/>
        <v>IfcCoolingTowerType</v>
      </c>
      <c r="G193" s="130" t="str">
        <f t="shared" ca="1" si="33"/>
        <v>notdefined</v>
      </c>
      <c r="H193" s="140" t="str">
        <f t="shared" ca="1" si="29"/>
        <v>Mechanical Equipment</v>
      </c>
      <c r="I193" s="17" t="str">
        <f t="shared" ca="1" si="30"/>
        <v/>
      </c>
      <c r="J193" s="178"/>
      <c r="K193" s="189"/>
      <c r="L193" s="189" t="str">
        <f t="shared" ca="1" si="34"/>
        <v>Mechanical Equipment</v>
      </c>
      <c r="M193" s="187" t="str">
        <f t="shared" ca="1" si="31"/>
        <v/>
      </c>
      <c r="N193" s="188" t="str">
        <f t="shared" ca="1" si="32"/>
        <v>Mechanical Equipment</v>
      </c>
    </row>
    <row r="194" spans="1:14" x14ac:dyDescent="0.25">
      <c r="A194" s="175">
        <f t="shared" ca="1" si="25"/>
        <v>28</v>
      </c>
      <c r="B194" s="175">
        <f t="shared" ca="1" si="26"/>
        <v>4</v>
      </c>
      <c r="C194" s="175">
        <f ca="1">IF(B194&gt;0,C193,IF(COUNTIF(Entity_3,Common)&lt;=A194,"",C193+MATCH(Common,INDIRECT(ADDRESS(C193+1,8,4,1,sheet_entity)):INDIRECT(ADDRESS(COUNTIF(Entity_1,"&lt;&gt;"),8,4,1,sheet_entity)),0)))</f>
        <v>145</v>
      </c>
      <c r="D194" s="177" t="str">
        <f t="shared" ca="1" si="35"/>
        <v>&gt;&gt;</v>
      </c>
      <c r="E194" s="178"/>
      <c r="F194" s="15" t="str">
        <f t="shared" ca="1" si="36"/>
        <v>IfcCoolingTowerType</v>
      </c>
      <c r="G194" s="130" t="str">
        <f t="shared" ca="1" si="33"/>
        <v>userdefined</v>
      </c>
      <c r="H194" s="140" t="str">
        <f t="shared" ca="1" si="29"/>
        <v>Mechanical Equipment</v>
      </c>
      <c r="I194" s="17" t="str">
        <f t="shared" ca="1" si="30"/>
        <v/>
      </c>
      <c r="J194" s="178"/>
      <c r="K194" s="189"/>
      <c r="L194" s="189" t="str">
        <f t="shared" ca="1" si="34"/>
        <v>Mechanical Equipment</v>
      </c>
      <c r="M194" s="187" t="str">
        <f t="shared" ca="1" si="31"/>
        <v/>
      </c>
      <c r="N194" s="188" t="str">
        <f t="shared" ca="1" si="32"/>
        <v>Mechanical Equipment</v>
      </c>
    </row>
    <row r="195" spans="1:14" x14ac:dyDescent="0.25">
      <c r="A195" s="175">
        <f t="shared" ca="1" si="25"/>
        <v>28</v>
      </c>
      <c r="B195" s="175">
        <f t="shared" ca="1" si="26"/>
        <v>3</v>
      </c>
      <c r="C195" s="175">
        <f ca="1">IF(B195&gt;0,C194,IF(COUNTIF(Entity_3,Common)&lt;=A195,"",C194+MATCH(Common,INDIRECT(ADDRESS(C194+1,8,4,1,sheet_entity)):INDIRECT(ADDRESS(COUNTIF(Entity_1,"&lt;&gt;"),8,4,1,sheet_entity)),0)))</f>
        <v>145</v>
      </c>
      <c r="D195" s="177" t="str">
        <f t="shared" ca="1" si="35"/>
        <v>&gt;&gt;</v>
      </c>
      <c r="E195" s="178"/>
      <c r="F195" s="15" t="str">
        <f t="shared" ca="1" si="36"/>
        <v>IfcCoolingTowerType</v>
      </c>
      <c r="G195" s="130" t="str">
        <f t="shared" ca="1" si="33"/>
        <v>mechanicalforceddraft</v>
      </c>
      <c r="H195" s="140" t="str">
        <f t="shared" ca="1" si="29"/>
        <v>Mechanical Equipment</v>
      </c>
      <c r="I195" s="17" t="str">
        <f t="shared" ca="1" si="30"/>
        <v/>
      </c>
      <c r="J195" s="178"/>
      <c r="K195" s="189"/>
      <c r="L195" s="189" t="str">
        <f t="shared" ca="1" si="34"/>
        <v>Mechanical Equipment</v>
      </c>
      <c r="M195" s="187" t="str">
        <f t="shared" ca="1" si="31"/>
        <v/>
      </c>
      <c r="N195" s="188" t="str">
        <f t="shared" ca="1" si="32"/>
        <v>Mechanical Equipment</v>
      </c>
    </row>
    <row r="196" spans="1:14" x14ac:dyDescent="0.25">
      <c r="A196" s="175">
        <f t="shared" ca="1" si="25"/>
        <v>28</v>
      </c>
      <c r="B196" s="175">
        <f t="shared" ca="1" si="26"/>
        <v>2</v>
      </c>
      <c r="C196" s="175">
        <f ca="1">IF(B196&gt;0,C195,IF(COUNTIF(Entity_3,Common)&lt;=A196,"",C195+MATCH(Common,INDIRECT(ADDRESS(C195+1,8,4,1,sheet_entity)):INDIRECT(ADDRESS(COUNTIF(Entity_1,"&lt;&gt;"),8,4,1,sheet_entity)),0)))</f>
        <v>145</v>
      </c>
      <c r="D196" s="177" t="str">
        <f t="shared" ca="1" si="35"/>
        <v>&gt;&gt;</v>
      </c>
      <c r="E196" s="178"/>
      <c r="F196" s="15" t="str">
        <f t="shared" ca="1" si="36"/>
        <v>IfcCoolingTowerType</v>
      </c>
      <c r="G196" s="130" t="str">
        <f t="shared" ca="1" si="33"/>
        <v>mechanicalinduceddraft</v>
      </c>
      <c r="H196" s="140" t="str">
        <f t="shared" ca="1" si="29"/>
        <v>Mechanical Equipment</v>
      </c>
      <c r="I196" s="17" t="str">
        <f t="shared" ca="1" si="30"/>
        <v/>
      </c>
      <c r="J196" s="178"/>
      <c r="K196" s="189"/>
      <c r="L196" s="189" t="str">
        <f t="shared" ca="1" si="34"/>
        <v>Mechanical Equipment</v>
      </c>
      <c r="M196" s="187" t="str">
        <f t="shared" ca="1" si="31"/>
        <v/>
      </c>
      <c r="N196" s="188" t="str">
        <f t="shared" ca="1" si="32"/>
        <v>Mechanical Equipment</v>
      </c>
    </row>
    <row r="197" spans="1:14" x14ac:dyDescent="0.25">
      <c r="A197" s="175">
        <f t="shared" ca="1" si="25"/>
        <v>28</v>
      </c>
      <c r="B197" s="175">
        <f t="shared" ca="1" si="26"/>
        <v>1</v>
      </c>
      <c r="C197" s="175">
        <f ca="1">IF(B197&gt;0,C196,IF(COUNTIF(Entity_3,Common)&lt;=A197,"",C196+MATCH(Common,INDIRECT(ADDRESS(C196+1,8,4,1,sheet_entity)):INDIRECT(ADDRESS(COUNTIF(Entity_1,"&lt;&gt;"),8,4,1,sheet_entity)),0)))</f>
        <v>145</v>
      </c>
      <c r="D197" s="177" t="str">
        <f t="shared" ca="1" si="35"/>
        <v>&gt;&gt;</v>
      </c>
      <c r="E197" s="178"/>
      <c r="F197" s="15" t="str">
        <f t="shared" ca="1" si="36"/>
        <v>IfcCoolingTowerType</v>
      </c>
      <c r="G197" s="130" t="str">
        <f t="shared" ca="1" si="33"/>
        <v>naturaldraft</v>
      </c>
      <c r="H197" s="140" t="str">
        <f t="shared" ca="1" si="29"/>
        <v>Mechanical Equipment</v>
      </c>
      <c r="I197" s="17" t="str">
        <f t="shared" ca="1" si="30"/>
        <v/>
      </c>
      <c r="J197" s="178"/>
      <c r="K197" s="189"/>
      <c r="L197" s="189" t="str">
        <f t="shared" ca="1" si="34"/>
        <v>Mechanical Equipment</v>
      </c>
      <c r="M197" s="187" t="str">
        <f t="shared" ca="1" si="31"/>
        <v/>
      </c>
      <c r="N197" s="188" t="str">
        <f t="shared" ca="1" si="32"/>
        <v>Mechanical Equipment</v>
      </c>
    </row>
    <row r="198" spans="1:14" x14ac:dyDescent="0.25">
      <c r="A198" s="175">
        <f t="shared" ca="1" si="25"/>
        <v>29</v>
      </c>
      <c r="B198" s="175">
        <f t="shared" ca="1" si="26"/>
        <v>0</v>
      </c>
      <c r="C198" s="175">
        <f ca="1">IF(B198&gt;0,C197,IF(COUNTIF(Entity_3,Common)&lt;=A198,"",C197+MATCH(Common,INDIRECT(ADDRESS(C197+1,8,4,1,sheet_entity)):INDIRECT(ADDRESS(COUNTIF(Entity_1,"&lt;&gt;"),8,4,1,sheet_entity)),0)))</f>
        <v>151</v>
      </c>
      <c r="D198" s="177" t="str">
        <f t="shared" ca="1" si="35"/>
        <v>&gt;&gt;</v>
      </c>
      <c r="E198" s="178"/>
      <c r="F198" s="15" t="str">
        <f t="shared" ca="1" si="36"/>
        <v>IfcCovering</v>
      </c>
      <c r="G198" s="130" t="str">
        <f t="shared" ca="1" si="33"/>
        <v/>
      </c>
      <c r="H198" s="140" t="str">
        <f t="shared" ca="1" si="29"/>
        <v>Generic Models</v>
      </c>
      <c r="I198" s="17" t="str">
        <f t="shared" ca="1" si="30"/>
        <v/>
      </c>
      <c r="J198" s="178"/>
      <c r="K198" s="189"/>
      <c r="L198" s="189" t="str">
        <f t="shared" ca="1" si="34"/>
        <v>Generic Models</v>
      </c>
      <c r="M198" s="187" t="str">
        <f t="shared" ca="1" si="31"/>
        <v>Ceilings</v>
      </c>
      <c r="N198" s="188" t="str">
        <f t="shared" ca="1" si="32"/>
        <v>Generic Models</v>
      </c>
    </row>
    <row r="199" spans="1:14" x14ac:dyDescent="0.25">
      <c r="A199" s="175">
        <f t="shared" ca="1" si="25"/>
        <v>30</v>
      </c>
      <c r="B199" s="175">
        <f t="shared" ca="1" si="26"/>
        <v>0</v>
      </c>
      <c r="C199" s="175">
        <f ca="1">IF(B199&gt;0,C198,IF(COUNTIF(Entity_3,Common)&lt;=A199,"",C198+MATCH(Common,INDIRECT(ADDRESS(C198+1,8,4,1,sheet_entity)):INDIRECT(ADDRESS(COUNTIF(Entity_1,"&lt;&gt;"),8,4,1,sheet_entity)),0)))</f>
        <v>159</v>
      </c>
      <c r="D199" s="177" t="str">
        <f t="shared" ca="1" si="35"/>
        <v>&gt;&gt;</v>
      </c>
      <c r="E199" s="178"/>
      <c r="F199" s="15" t="str">
        <f t="shared" ca="1" si="36"/>
        <v>IfcCurtainWall</v>
      </c>
      <c r="G199" s="130" t="str">
        <f t="shared" ca="1" si="33"/>
        <v/>
      </c>
      <c r="H199" s="140" t="str">
        <f t="shared" ca="1" si="29"/>
        <v>Walls</v>
      </c>
      <c r="I199" s="17" t="str">
        <f t="shared" ca="1" si="30"/>
        <v/>
      </c>
      <c r="J199" s="178"/>
      <c r="K199" s="189"/>
      <c r="L199" s="189" t="str">
        <f t="shared" ca="1" si="34"/>
        <v>Walls</v>
      </c>
      <c r="M199" s="187" t="str">
        <f t="shared" ca="1" si="31"/>
        <v>Curtain Panels</v>
      </c>
      <c r="N199" s="188" t="str">
        <f t="shared" ca="1" si="32"/>
        <v>Walls</v>
      </c>
    </row>
    <row r="200" spans="1:14" x14ac:dyDescent="0.25">
      <c r="A200" s="175">
        <f t="shared" ca="1" si="25"/>
        <v>31</v>
      </c>
      <c r="B200" s="175">
        <f t="shared" ca="1" si="26"/>
        <v>0</v>
      </c>
      <c r="C200" s="175">
        <f ca="1">IF(B200&gt;0,C199,IF(COUNTIF(Entity_3,Common)&lt;=A200,"",C199+MATCH(Common,INDIRECT(ADDRESS(C199+1,8,4,1,sheet_entity)):INDIRECT(ADDRESS(COUNTIF(Entity_1,"&lt;&gt;"),8,4,1,sheet_entity)),0)))</f>
        <v>170</v>
      </c>
      <c r="D200" s="177" t="str">
        <f t="shared" ca="1" si="35"/>
        <v>&gt;&gt;</v>
      </c>
      <c r="E200" s="178"/>
      <c r="F200" s="15" t="str">
        <f t="shared" ca="1" si="36"/>
        <v>IfcDamperType</v>
      </c>
      <c r="G200" s="130" t="str">
        <f t="shared" ca="1" si="33"/>
        <v/>
      </c>
      <c r="H200" s="140" t="str">
        <f t="shared" ca="1" si="29"/>
        <v>Duct Accessories</v>
      </c>
      <c r="I200" s="17" t="str">
        <f t="shared" ca="1" si="30"/>
        <v/>
      </c>
      <c r="J200" s="178"/>
      <c r="K200" s="189"/>
      <c r="L200" s="189" t="str">
        <f t="shared" ca="1" si="34"/>
        <v>Duct Accessories</v>
      </c>
      <c r="M200" s="187" t="str">
        <f t="shared" ca="1" si="31"/>
        <v/>
      </c>
      <c r="N200" s="188" t="str">
        <f t="shared" ca="1" si="32"/>
        <v>Duct Accessories</v>
      </c>
    </row>
    <row r="201" spans="1:14" x14ac:dyDescent="0.25">
      <c r="A201" s="175">
        <f t="shared" ca="1" si="25"/>
        <v>31</v>
      </c>
      <c r="B201" s="175">
        <f t="shared" ca="1" si="26"/>
        <v>13</v>
      </c>
      <c r="C201" s="175">
        <f ca="1">IF(B201&gt;0,C200,IF(COUNTIF(Entity_3,Common)&lt;=A201,"",C200+MATCH(Common,INDIRECT(ADDRESS(C200+1,8,4,1,sheet_entity)):INDIRECT(ADDRESS(COUNTIF(Entity_1,"&lt;&gt;"),8,4,1,sheet_entity)),0)))</f>
        <v>170</v>
      </c>
      <c r="D201" s="177" t="str">
        <f t="shared" ca="1" si="35"/>
        <v>&gt;&gt;</v>
      </c>
      <c r="E201" s="178"/>
      <c r="F201" s="15" t="str">
        <f t="shared" ca="1" si="36"/>
        <v>IfcDamperType</v>
      </c>
      <c r="G201" s="130" t="str">
        <f t="shared" ca="1" si="33"/>
        <v>notdefined</v>
      </c>
      <c r="H201" s="140" t="str">
        <f t="shared" ca="1" si="29"/>
        <v>Duct Accessories</v>
      </c>
      <c r="I201" s="17" t="str">
        <f t="shared" ca="1" si="30"/>
        <v/>
      </c>
      <c r="J201" s="178"/>
      <c r="K201" s="189"/>
      <c r="L201" s="189" t="str">
        <f t="shared" ca="1" si="34"/>
        <v>Duct Accessories</v>
      </c>
      <c r="M201" s="187" t="str">
        <f t="shared" ca="1" si="31"/>
        <v/>
      </c>
      <c r="N201" s="188" t="str">
        <f t="shared" ca="1" si="32"/>
        <v>Duct Accessories</v>
      </c>
    </row>
    <row r="202" spans="1:14" x14ac:dyDescent="0.25">
      <c r="A202" s="175">
        <f t="shared" ca="1" si="25"/>
        <v>31</v>
      </c>
      <c r="B202" s="175">
        <f t="shared" ca="1" si="26"/>
        <v>12</v>
      </c>
      <c r="C202" s="175">
        <f ca="1">IF(B202&gt;0,C201,IF(COUNTIF(Entity_3,Common)&lt;=A202,"",C201+MATCH(Common,INDIRECT(ADDRESS(C201+1,8,4,1,sheet_entity)):INDIRECT(ADDRESS(COUNTIF(Entity_1,"&lt;&gt;"),8,4,1,sheet_entity)),0)))</f>
        <v>170</v>
      </c>
      <c r="D202" s="177" t="str">
        <f t="shared" ca="1" si="35"/>
        <v>&gt;&gt;</v>
      </c>
      <c r="E202" s="178"/>
      <c r="F202" s="15" t="str">
        <f t="shared" ca="1" si="36"/>
        <v>IfcDamperType</v>
      </c>
      <c r="G202" s="130" t="str">
        <f t="shared" ca="1" si="33"/>
        <v>userdefined</v>
      </c>
      <c r="H202" s="140" t="str">
        <f t="shared" ca="1" si="29"/>
        <v>Duct Accessories</v>
      </c>
      <c r="I202" s="17" t="str">
        <f t="shared" ca="1" si="30"/>
        <v/>
      </c>
      <c r="J202" s="178"/>
      <c r="K202" s="189"/>
      <c r="L202" s="189" t="str">
        <f t="shared" ca="1" si="34"/>
        <v>Duct Accessories</v>
      </c>
      <c r="M202" s="187" t="str">
        <f t="shared" ca="1" si="31"/>
        <v/>
      </c>
      <c r="N202" s="188" t="str">
        <f t="shared" ca="1" si="32"/>
        <v>Duct Accessories</v>
      </c>
    </row>
    <row r="203" spans="1:14" x14ac:dyDescent="0.25">
      <c r="A203" s="175">
        <f t="shared" ref="A203:A266" ca="1" si="37">IF(B203=0,IF(COUNTIF(Entity_3,Common)&lt;=A202,"",A202+1),A202)</f>
        <v>31</v>
      </c>
      <c r="B203" s="175">
        <f t="shared" ref="B203:B266" ca="1" si="38">IF(B202&gt;0,B202-1,IF(RIGHT(F202,4)="Type",IFERROR(ROWS(INDIRECT(CONCATENATE(F202,"Enum"))),0),0))</f>
        <v>11</v>
      </c>
      <c r="C203" s="175">
        <f ca="1">IF(B203&gt;0,C202,IF(COUNTIF(Entity_3,Common)&lt;=A203,"",C202+MATCH(Common,INDIRECT(ADDRESS(C202+1,8,4,1,sheet_entity)):INDIRECT(ADDRESS(COUNTIF(Entity_1,"&lt;&gt;"),8,4,1,sheet_entity)),0)))</f>
        <v>170</v>
      </c>
      <c r="D203" s="177" t="str">
        <f t="shared" ca="1" si="35"/>
        <v>&gt;&gt;</v>
      </c>
      <c r="E203" s="178"/>
      <c r="F203" s="15" t="str">
        <f t="shared" ca="1" si="36"/>
        <v>IfcDamperType</v>
      </c>
      <c r="G203" s="130" t="str">
        <f t="shared" ca="1" si="33"/>
        <v>smokedamper</v>
      </c>
      <c r="H203" s="140" t="str">
        <f t="shared" ref="H203:H266" ca="1" si="39">IF(F203&lt;&gt;"",IF(K203&lt;&gt;"",K203,IF(G203&lt;&gt;"",IF(M203&lt;&gt;"",M203,N203),IF(N203&lt;&gt;"",N203,M203))),"")</f>
        <v>Duct Accessories</v>
      </c>
      <c r="I203" s="17" t="str">
        <f t="shared" ref="I203:I266" ca="1" si="40">IF(L203=H203,IF(OR(exp_sub_adopt=no,AND(exp_sub_adopt=yes,G203&lt;&gt;"")),IF(C203&lt;&gt;"",IFERROR(CELL("contents",INDIRECT(ADDRESS(MATCH(CONCATENATE(F203,IF(G203&lt;&gt;"",CONCATENATE("/",G203),"")),export_entity_2,0),2,1,1,exp_fillin))),IFERROR(VLOOKUP(CONCATENATE(F203,IF(G203&lt;&gt;"",CONCATENATE("/",G203),"")),Import_DRS,5,FALSE),"")),""),""),IF(ISERROR(FIND(H203,L203,1)),IF(L203=H203,"",L203),RIGHT(L203,LEN(L203)-LEN(H203))))</f>
        <v/>
      </c>
      <c r="J203" s="178"/>
      <c r="K203" s="189"/>
      <c r="L203" s="189" t="str">
        <f t="shared" ca="1" si="34"/>
        <v>Duct Accessories</v>
      </c>
      <c r="M203" s="187" t="str">
        <f t="shared" ref="M203:M266" ca="1" si="41">IF(C203&lt;&gt;"",IFERROR(CELL("contents",INDIRECT(ADDRESS(MATCH(CONCATENATE(F203,IF(G203&lt;&gt;"",CONCATENATE("/",G203),"")),export_entity_2,0),1,1,1,exp_fillin))),IF(N203="",M202,"")),"")</f>
        <v/>
      </c>
      <c r="N203" s="188" t="str">
        <f t="shared" ref="N203:N266" ca="1" si="42">IF(C203&lt;&gt;"",IFERROR(VLOOKUP(CONCATENATE(F203,IF(G203&lt;&gt;"",CONCATENATE("/",G203),"")),Import_DRS,4,FALSE),IFERROR(VLOOKUP(F203,Import_DRS,4,FALSE),"")),"")</f>
        <v>Duct Accessories</v>
      </c>
    </row>
    <row r="204" spans="1:14" x14ac:dyDescent="0.25">
      <c r="A204" s="175">
        <f t="shared" ca="1" si="37"/>
        <v>31</v>
      </c>
      <c r="B204" s="175">
        <f t="shared" ca="1" si="38"/>
        <v>10</v>
      </c>
      <c r="C204" s="175">
        <f ca="1">IF(B204&gt;0,C203,IF(COUNTIF(Entity_3,Common)&lt;=A204,"",C203+MATCH(Common,INDIRECT(ADDRESS(C203+1,8,4,1,sheet_entity)):INDIRECT(ADDRESS(COUNTIF(Entity_1,"&lt;&gt;"),8,4,1,sheet_entity)),0)))</f>
        <v>170</v>
      </c>
      <c r="D204" s="177" t="str">
        <f t="shared" ca="1" si="35"/>
        <v>&gt;&gt;</v>
      </c>
      <c r="E204" s="178"/>
      <c r="F204" s="15" t="str">
        <f t="shared" ca="1" si="36"/>
        <v>IfcDamperType</v>
      </c>
      <c r="G204" s="130" t="str">
        <f t="shared" ref="G204:G206" ca="1" si="43">IF(B204&gt;0,INDEX(INDIRECT(CONCATENATE(F204,"Enum")),B204,1),"")</f>
        <v>reliefdamper</v>
      </c>
      <c r="H204" s="140" t="str">
        <f t="shared" ca="1" si="39"/>
        <v>Duct Accessories</v>
      </c>
      <c r="I204" s="17" t="str">
        <f t="shared" ca="1" si="40"/>
        <v/>
      </c>
      <c r="J204" s="178"/>
      <c r="K204" s="189"/>
      <c r="L204" s="189" t="str">
        <f t="shared" ca="1" si="34"/>
        <v>Duct Accessories</v>
      </c>
      <c r="M204" s="187" t="str">
        <f t="shared" ca="1" si="41"/>
        <v/>
      </c>
      <c r="N204" s="188" t="str">
        <f t="shared" ca="1" si="42"/>
        <v>Duct Accessories</v>
      </c>
    </row>
    <row r="205" spans="1:14" x14ac:dyDescent="0.25">
      <c r="A205" s="175">
        <f t="shared" ca="1" si="37"/>
        <v>31</v>
      </c>
      <c r="B205" s="175">
        <f t="shared" ca="1" si="38"/>
        <v>9</v>
      </c>
      <c r="C205" s="175">
        <f ca="1">IF(B205&gt;0,C204,IF(COUNTIF(Entity_3,Common)&lt;=A205,"",C204+MATCH(Common,INDIRECT(ADDRESS(C204+1,8,4,1,sheet_entity)):INDIRECT(ADDRESS(COUNTIF(Entity_1,"&lt;&gt;"),8,4,1,sheet_entity)),0)))</f>
        <v>170</v>
      </c>
      <c r="D205" s="177" t="str">
        <f t="shared" ca="1" si="35"/>
        <v>&gt;&gt;</v>
      </c>
      <c r="E205" s="178"/>
      <c r="F205" s="15" t="str">
        <f t="shared" ca="1" si="36"/>
        <v>IfcDamperType</v>
      </c>
      <c r="G205" s="130" t="str">
        <f t="shared" ca="1" si="43"/>
        <v>gravityreliefdamper</v>
      </c>
      <c r="H205" s="140" t="str">
        <f t="shared" ca="1" si="39"/>
        <v>Duct Accessories</v>
      </c>
      <c r="I205" s="17" t="str">
        <f t="shared" ca="1" si="40"/>
        <v/>
      </c>
      <c r="J205" s="178"/>
      <c r="K205" s="189"/>
      <c r="L205" s="189" t="str">
        <f t="shared" ca="1" si="34"/>
        <v>Duct Accessories</v>
      </c>
      <c r="M205" s="187" t="str">
        <f t="shared" ca="1" si="41"/>
        <v/>
      </c>
      <c r="N205" s="188" t="str">
        <f t="shared" ca="1" si="42"/>
        <v>Duct Accessories</v>
      </c>
    </row>
    <row r="206" spans="1:14" x14ac:dyDescent="0.25">
      <c r="A206" s="175">
        <f t="shared" ca="1" si="37"/>
        <v>31</v>
      </c>
      <c r="B206" s="175">
        <f t="shared" ca="1" si="38"/>
        <v>8</v>
      </c>
      <c r="C206" s="175">
        <f ca="1">IF(B206&gt;0,C205,IF(COUNTIF(Entity_3,Common)&lt;=A206,"",C205+MATCH(Common,INDIRECT(ADDRESS(C205+1,8,4,1,sheet_entity)):INDIRECT(ADDRESS(COUNTIF(Entity_1,"&lt;&gt;"),8,4,1,sheet_entity)),0)))</f>
        <v>170</v>
      </c>
      <c r="D206" s="177" t="str">
        <f t="shared" ca="1" si="35"/>
        <v>&gt;&gt;</v>
      </c>
      <c r="E206" s="178"/>
      <c r="F206" s="15" t="str">
        <f t="shared" ca="1" si="36"/>
        <v>IfcDamperType</v>
      </c>
      <c r="G206" s="130" t="str">
        <f t="shared" ca="1" si="43"/>
        <v>gravitydamper</v>
      </c>
      <c r="H206" s="140" t="str">
        <f t="shared" ca="1" si="39"/>
        <v>Duct Accessories</v>
      </c>
      <c r="I206" s="17" t="str">
        <f t="shared" ca="1" si="40"/>
        <v/>
      </c>
      <c r="J206" s="178"/>
      <c r="K206" s="189"/>
      <c r="L206" s="189" t="str">
        <f t="shared" ca="1" si="34"/>
        <v>Duct Accessories</v>
      </c>
      <c r="M206" s="187" t="str">
        <f t="shared" ca="1" si="41"/>
        <v/>
      </c>
      <c r="N206" s="188" t="str">
        <f t="shared" ca="1" si="42"/>
        <v>Duct Accessories</v>
      </c>
    </row>
    <row r="207" spans="1:14" x14ac:dyDescent="0.25">
      <c r="A207" s="175">
        <f t="shared" ca="1" si="37"/>
        <v>31</v>
      </c>
      <c r="B207" s="175">
        <f t="shared" ca="1" si="38"/>
        <v>7</v>
      </c>
      <c r="C207" s="175">
        <f ca="1">IF(B207&gt;0,C206,IF(COUNTIF(Entity_3,Common)&lt;=A207,"",C206+MATCH(Common,INDIRECT(ADDRESS(C206+1,8,4,1,sheet_entity)):INDIRECT(ADDRESS(COUNTIF(Entity_1,"&lt;&gt;"),8,4,1,sheet_entity)),0)))</f>
        <v>170</v>
      </c>
      <c r="D207" s="177" t="str">
        <f t="shared" ref="D207:D270" ca="1" si="44">IF(AND(F207&lt;&gt;"",F207&lt;&gt;not,F207&lt;&gt;0),HYPERLINK(CONCATENATE(link4x0,IFERROR(VLOOKUP(F207,Entity,2,FALSE),""),link_Entity,LOWER(F207),".htm"),"&gt;&gt;"),"")</f>
        <v>&gt;&gt;</v>
      </c>
      <c r="E207" s="178"/>
      <c r="F207" s="129" t="str">
        <f t="shared" ref="F207:F270" ca="1" si="45">IF(C207&lt;&gt;"",INDIRECT(ADDRESS(C207,3,1,1,sheet_entity),TRUE),"")</f>
        <v>IfcDamperType</v>
      </c>
      <c r="G207" s="130" t="str">
        <f t="shared" ref="G207:G270" ca="1" si="46">IF(B207&gt;0,INDEX(INDIRECT(CONCATENATE(F207,"Enum")),B207,1),"")</f>
        <v>fumehoodexhaust</v>
      </c>
      <c r="H207" s="140" t="str">
        <f t="shared" ca="1" si="39"/>
        <v>Duct Accessories</v>
      </c>
      <c r="I207" s="17" t="str">
        <f t="shared" ca="1" si="40"/>
        <v/>
      </c>
      <c r="J207" s="178"/>
      <c r="K207" s="189"/>
      <c r="L207" s="189" t="str">
        <f t="shared" ca="1" si="34"/>
        <v>Duct Accessories</v>
      </c>
      <c r="M207" s="187" t="str">
        <f t="shared" ca="1" si="41"/>
        <v/>
      </c>
      <c r="N207" s="188" t="str">
        <f t="shared" ca="1" si="42"/>
        <v>Duct Accessories</v>
      </c>
    </row>
    <row r="208" spans="1:14" x14ac:dyDescent="0.25">
      <c r="A208" s="175">
        <f t="shared" ca="1" si="37"/>
        <v>31</v>
      </c>
      <c r="B208" s="175">
        <f t="shared" ca="1" si="38"/>
        <v>6</v>
      </c>
      <c r="C208" s="175">
        <f ca="1">IF(B208&gt;0,C207,IF(COUNTIF(Entity_3,Common)&lt;=A208,"",C207+MATCH(Common,INDIRECT(ADDRESS(C207+1,8,4,1,sheet_entity)):INDIRECT(ADDRESS(COUNTIF(Entity_1,"&lt;&gt;"),8,4,1,sheet_entity)),0)))</f>
        <v>170</v>
      </c>
      <c r="D208" s="177" t="str">
        <f t="shared" ca="1" si="44"/>
        <v>&gt;&gt;</v>
      </c>
      <c r="E208" s="178"/>
      <c r="F208" s="129" t="str">
        <f t="shared" ca="1" si="45"/>
        <v>IfcDamperType</v>
      </c>
      <c r="G208" s="130" t="str">
        <f t="shared" ca="1" si="46"/>
        <v>firesmokedamper</v>
      </c>
      <c r="H208" s="140" t="str">
        <f t="shared" ca="1" si="39"/>
        <v>Duct Accessories</v>
      </c>
      <c r="I208" s="17" t="str">
        <f t="shared" ca="1" si="40"/>
        <v/>
      </c>
      <c r="J208" s="178"/>
      <c r="K208" s="189"/>
      <c r="L208" s="189" t="str">
        <f t="shared" ca="1" si="34"/>
        <v>Duct Accessories</v>
      </c>
      <c r="M208" s="187" t="str">
        <f t="shared" ca="1" si="41"/>
        <v/>
      </c>
      <c r="N208" s="188" t="str">
        <f t="shared" ca="1" si="42"/>
        <v>Duct Accessories</v>
      </c>
    </row>
    <row r="209" spans="1:14" x14ac:dyDescent="0.25">
      <c r="A209" s="175">
        <f t="shared" ca="1" si="37"/>
        <v>31</v>
      </c>
      <c r="B209" s="175">
        <f t="shared" ca="1" si="38"/>
        <v>5</v>
      </c>
      <c r="C209" s="175">
        <f ca="1">IF(B209&gt;0,C208,IF(COUNTIF(Entity_3,Common)&lt;=A209,"",C208+MATCH(Common,INDIRECT(ADDRESS(C208+1,8,4,1,sheet_entity)):INDIRECT(ADDRESS(COUNTIF(Entity_1,"&lt;&gt;"),8,4,1,sheet_entity)),0)))</f>
        <v>170</v>
      </c>
      <c r="D209" s="177" t="str">
        <f t="shared" ca="1" si="44"/>
        <v>&gt;&gt;</v>
      </c>
      <c r="E209" s="178"/>
      <c r="F209" s="129" t="str">
        <f t="shared" ca="1" si="45"/>
        <v>IfcDamperType</v>
      </c>
      <c r="G209" s="130" t="str">
        <f t="shared" ca="1" si="46"/>
        <v>firedamper</v>
      </c>
      <c r="H209" s="140" t="str">
        <f t="shared" ca="1" si="39"/>
        <v>Duct Accessories</v>
      </c>
      <c r="I209" s="17" t="str">
        <f t="shared" ca="1" si="40"/>
        <v/>
      </c>
      <c r="J209" s="178"/>
      <c r="K209" s="189"/>
      <c r="L209" s="189" t="str">
        <f t="shared" ca="1" si="34"/>
        <v>Duct Accessories</v>
      </c>
      <c r="M209" s="187" t="str">
        <f t="shared" ca="1" si="41"/>
        <v/>
      </c>
      <c r="N209" s="188" t="str">
        <f t="shared" ca="1" si="42"/>
        <v>Duct Accessories</v>
      </c>
    </row>
    <row r="210" spans="1:14" x14ac:dyDescent="0.25">
      <c r="A210" s="175">
        <f t="shared" ca="1" si="37"/>
        <v>31</v>
      </c>
      <c r="B210" s="175">
        <f t="shared" ca="1" si="38"/>
        <v>4</v>
      </c>
      <c r="C210" s="175">
        <f ca="1">IF(B210&gt;0,C209,IF(COUNTIF(Entity_3,Common)&lt;=A210,"",C209+MATCH(Common,INDIRECT(ADDRESS(C209+1,8,4,1,sheet_entity)):INDIRECT(ADDRESS(COUNTIF(Entity_1,"&lt;&gt;"),8,4,1,sheet_entity)),0)))</f>
        <v>170</v>
      </c>
      <c r="D210" s="177" t="str">
        <f t="shared" ca="1" si="44"/>
        <v>&gt;&gt;</v>
      </c>
      <c r="E210" s="178"/>
      <c r="F210" s="129" t="str">
        <f t="shared" ca="1" si="45"/>
        <v>IfcDamperType</v>
      </c>
      <c r="G210" s="130" t="str">
        <f t="shared" ca="1" si="46"/>
        <v>controldamper</v>
      </c>
      <c r="H210" s="140" t="str">
        <f t="shared" ca="1" si="39"/>
        <v>Duct Accessories</v>
      </c>
      <c r="I210" s="17" t="str">
        <f t="shared" ca="1" si="40"/>
        <v/>
      </c>
      <c r="J210" s="178"/>
      <c r="K210" s="189"/>
      <c r="L210" s="189" t="str">
        <f t="shared" ca="1" si="34"/>
        <v>Duct Accessories</v>
      </c>
      <c r="M210" s="187" t="str">
        <f t="shared" ca="1" si="41"/>
        <v/>
      </c>
      <c r="N210" s="188" t="str">
        <f t="shared" ca="1" si="42"/>
        <v>Duct Accessories</v>
      </c>
    </row>
    <row r="211" spans="1:14" x14ac:dyDescent="0.25">
      <c r="A211" s="175">
        <f t="shared" ca="1" si="37"/>
        <v>31</v>
      </c>
      <c r="B211" s="175">
        <f t="shared" ca="1" si="38"/>
        <v>3</v>
      </c>
      <c r="C211" s="175">
        <f ca="1">IF(B211&gt;0,C210,IF(COUNTIF(Entity_3,Common)&lt;=A211,"",C210+MATCH(Common,INDIRECT(ADDRESS(C210+1,8,4,1,sheet_entity)):INDIRECT(ADDRESS(COUNTIF(Entity_1,"&lt;&gt;"),8,4,1,sheet_entity)),0)))</f>
        <v>170</v>
      </c>
      <c r="D211" s="177" t="str">
        <f t="shared" ca="1" si="44"/>
        <v>&gt;&gt;</v>
      </c>
      <c r="E211" s="178"/>
      <c r="F211" s="129" t="str">
        <f t="shared" ca="1" si="45"/>
        <v>IfcDamperType</v>
      </c>
      <c r="G211" s="130" t="str">
        <f t="shared" ca="1" si="46"/>
        <v>blastdamper</v>
      </c>
      <c r="H211" s="140" t="str">
        <f t="shared" ca="1" si="39"/>
        <v>Duct Accessories</v>
      </c>
      <c r="I211" s="17" t="str">
        <f t="shared" ca="1" si="40"/>
        <v/>
      </c>
      <c r="J211" s="178"/>
      <c r="K211" s="189"/>
      <c r="L211" s="189" t="str">
        <f t="shared" ca="1" si="34"/>
        <v>Duct Accessories</v>
      </c>
      <c r="M211" s="187" t="str">
        <f t="shared" ca="1" si="41"/>
        <v/>
      </c>
      <c r="N211" s="188" t="str">
        <f t="shared" ca="1" si="42"/>
        <v>Duct Accessories</v>
      </c>
    </row>
    <row r="212" spans="1:14" x14ac:dyDescent="0.25">
      <c r="A212" s="175">
        <f t="shared" ca="1" si="37"/>
        <v>31</v>
      </c>
      <c r="B212" s="175">
        <f t="shared" ca="1" si="38"/>
        <v>2</v>
      </c>
      <c r="C212" s="175">
        <f ca="1">IF(B212&gt;0,C211,IF(COUNTIF(Entity_3,Common)&lt;=A212,"",C211+MATCH(Common,INDIRECT(ADDRESS(C211+1,8,4,1,sheet_entity)):INDIRECT(ADDRESS(COUNTIF(Entity_1,"&lt;&gt;"),8,4,1,sheet_entity)),0)))</f>
        <v>170</v>
      </c>
      <c r="D212" s="177" t="str">
        <f t="shared" ca="1" si="44"/>
        <v>&gt;&gt;</v>
      </c>
      <c r="E212" s="178"/>
      <c r="F212" s="129" t="str">
        <f t="shared" ca="1" si="45"/>
        <v>IfcDamperType</v>
      </c>
      <c r="G212" s="130" t="str">
        <f t="shared" ca="1" si="46"/>
        <v>balancingdamper</v>
      </c>
      <c r="H212" s="140" t="str">
        <f t="shared" ca="1" si="39"/>
        <v>Duct Accessories</v>
      </c>
      <c r="I212" s="17" t="str">
        <f t="shared" ca="1" si="40"/>
        <v/>
      </c>
      <c r="J212" s="178"/>
      <c r="K212" s="189"/>
      <c r="L212" s="189" t="str">
        <f t="shared" ca="1" si="34"/>
        <v>Duct Accessories</v>
      </c>
      <c r="M212" s="187" t="str">
        <f t="shared" ca="1" si="41"/>
        <v/>
      </c>
      <c r="N212" s="188" t="str">
        <f t="shared" ca="1" si="42"/>
        <v>Duct Accessories</v>
      </c>
    </row>
    <row r="213" spans="1:14" x14ac:dyDescent="0.25">
      <c r="A213" s="175">
        <f t="shared" ca="1" si="37"/>
        <v>31</v>
      </c>
      <c r="B213" s="175">
        <f t="shared" ca="1" si="38"/>
        <v>1</v>
      </c>
      <c r="C213" s="175">
        <f ca="1">IF(B213&gt;0,C212,IF(COUNTIF(Entity_3,Common)&lt;=A213,"",C212+MATCH(Common,INDIRECT(ADDRESS(C212+1,8,4,1,sheet_entity)):INDIRECT(ADDRESS(COUNTIF(Entity_1,"&lt;&gt;"),8,4,1,sheet_entity)),0)))</f>
        <v>170</v>
      </c>
      <c r="D213" s="177" t="str">
        <f t="shared" ca="1" si="44"/>
        <v>&gt;&gt;</v>
      </c>
      <c r="E213" s="178"/>
      <c r="F213" s="129" t="str">
        <f t="shared" ca="1" si="45"/>
        <v>IfcDamperType</v>
      </c>
      <c r="G213" s="130" t="str">
        <f t="shared" ca="1" si="46"/>
        <v>backdraftdamper</v>
      </c>
      <c r="H213" s="140" t="str">
        <f t="shared" ca="1" si="39"/>
        <v>Duct Accessories</v>
      </c>
      <c r="I213" s="17" t="str">
        <f t="shared" ca="1" si="40"/>
        <v/>
      </c>
      <c r="J213" s="178"/>
      <c r="K213" s="189"/>
      <c r="L213" s="189" t="str">
        <f t="shared" ca="1" si="34"/>
        <v>Duct Accessories</v>
      </c>
      <c r="M213" s="187" t="str">
        <f t="shared" ca="1" si="41"/>
        <v/>
      </c>
      <c r="N213" s="188" t="str">
        <f t="shared" ca="1" si="42"/>
        <v>Duct Accessories</v>
      </c>
    </row>
    <row r="214" spans="1:14" x14ac:dyDescent="0.25">
      <c r="A214" s="175">
        <f t="shared" ca="1" si="37"/>
        <v>32</v>
      </c>
      <c r="B214" s="175">
        <f t="shared" ca="1" si="38"/>
        <v>0</v>
      </c>
      <c r="C214" s="175">
        <f ca="1">IF(B214&gt;0,C213,IF(COUNTIF(Entity_3,Common)&lt;=A214,"",C213+MATCH(Common,INDIRECT(ADDRESS(C213+1,8,4,1,sheet_entity)):INDIRECT(ADDRESS(COUNTIF(Entity_1,"&lt;&gt;"),8,4,1,sheet_entity)),0)))</f>
        <v>176</v>
      </c>
      <c r="D214" s="177" t="str">
        <f t="shared" ca="1" si="44"/>
        <v>&gt;&gt;</v>
      </c>
      <c r="E214" s="178"/>
      <c r="F214" s="129" t="str">
        <f t="shared" ca="1" si="45"/>
        <v>IfcDiscreteAccessory</v>
      </c>
      <c r="G214" s="130" t="str">
        <f t="shared" ca="1" si="46"/>
        <v/>
      </c>
      <c r="H214" s="140" t="str">
        <f t="shared" ca="1" si="39"/>
        <v>Generic Models</v>
      </c>
      <c r="I214" s="17" t="str">
        <f t="shared" ca="1" si="40"/>
        <v/>
      </c>
      <c r="J214" s="178"/>
      <c r="K214" s="189"/>
      <c r="L214" s="189" t="str">
        <f t="shared" ca="1" si="34"/>
        <v>Generic Models</v>
      </c>
      <c r="M214" s="187" t="str">
        <f t="shared" ca="1" si="41"/>
        <v/>
      </c>
      <c r="N214" s="188" t="str">
        <f t="shared" ca="1" si="42"/>
        <v>Generic Models</v>
      </c>
    </row>
    <row r="215" spans="1:14" x14ac:dyDescent="0.25">
      <c r="A215" s="175">
        <f t="shared" ca="1" si="37"/>
        <v>33</v>
      </c>
      <c r="B215" s="175">
        <f t="shared" ca="1" si="38"/>
        <v>0</v>
      </c>
      <c r="C215" s="175">
        <f ca="1">IF(B215&gt;0,C214,IF(COUNTIF(Entity_3,Common)&lt;=A215,"",C214+MATCH(Common,INDIRECT(ADDRESS(C214+1,8,4,1,sheet_entity)):INDIRECT(ADDRESS(COUNTIF(Entity_1,"&lt;&gt;"),8,4,1,sheet_entity)),0)))</f>
        <v>177</v>
      </c>
      <c r="D215" s="177" t="str">
        <f t="shared" ca="1" si="44"/>
        <v>&gt;&gt;</v>
      </c>
      <c r="E215" s="178"/>
      <c r="F215" s="129" t="str">
        <f t="shared" ca="1" si="45"/>
        <v>IfcDiscreteAccessoryType</v>
      </c>
      <c r="G215" s="130" t="str">
        <f t="shared" ca="1" si="46"/>
        <v/>
      </c>
      <c r="H215" s="140" t="str">
        <f t="shared" ca="1" si="39"/>
        <v>Generic Models</v>
      </c>
      <c r="I215" s="17" t="str">
        <f t="shared" ca="1" si="40"/>
        <v/>
      </c>
      <c r="J215" s="178"/>
      <c r="K215" s="189"/>
      <c r="L215" s="189" t="str">
        <f t="shared" ca="1" si="34"/>
        <v>Generic Models</v>
      </c>
      <c r="M215" s="187" t="str">
        <f t="shared" ca="1" si="41"/>
        <v>Generic Models</v>
      </c>
      <c r="N215" s="188" t="str">
        <f t="shared" ca="1" si="42"/>
        <v/>
      </c>
    </row>
    <row r="216" spans="1:14" x14ac:dyDescent="0.25">
      <c r="A216" s="175">
        <f t="shared" ca="1" si="37"/>
        <v>33</v>
      </c>
      <c r="B216" s="175">
        <f t="shared" ca="1" si="38"/>
        <v>5</v>
      </c>
      <c r="C216" s="175">
        <f ca="1">IF(B216&gt;0,C215,IF(COUNTIF(Entity_3,Common)&lt;=A216,"",C215+MATCH(Common,INDIRECT(ADDRESS(C215+1,8,4,1,sheet_entity)):INDIRECT(ADDRESS(COUNTIF(Entity_1,"&lt;&gt;"),8,4,1,sheet_entity)),0)))</f>
        <v>177</v>
      </c>
      <c r="D216" s="177" t="str">
        <f t="shared" ca="1" si="44"/>
        <v>&gt;&gt;</v>
      </c>
      <c r="E216" s="178"/>
      <c r="F216" s="129" t="str">
        <f t="shared" ca="1" si="45"/>
        <v>IfcDiscreteAccessoryType</v>
      </c>
      <c r="G216" s="130" t="str">
        <f t="shared" ca="1" si="46"/>
        <v>notdefined</v>
      </c>
      <c r="H216" s="140" t="str">
        <f t="shared" ca="1" si="39"/>
        <v>Generic Models</v>
      </c>
      <c r="I216" s="17" t="str">
        <f t="shared" ca="1" si="40"/>
        <v/>
      </c>
      <c r="J216" s="178"/>
      <c r="K216" s="189"/>
      <c r="L216" s="189" t="str">
        <f t="shared" ca="1" si="34"/>
        <v>Generic Models</v>
      </c>
      <c r="M216" s="187" t="str">
        <f t="shared" ca="1" si="41"/>
        <v>Generic Models</v>
      </c>
      <c r="N216" s="188" t="str">
        <f t="shared" ca="1" si="42"/>
        <v/>
      </c>
    </row>
    <row r="217" spans="1:14" x14ac:dyDescent="0.25">
      <c r="A217" s="175">
        <f t="shared" ca="1" si="37"/>
        <v>33</v>
      </c>
      <c r="B217" s="175">
        <f t="shared" ca="1" si="38"/>
        <v>4</v>
      </c>
      <c r="C217" s="175">
        <f ca="1">IF(B217&gt;0,C216,IF(COUNTIF(Entity_3,Common)&lt;=A217,"",C216+MATCH(Common,INDIRECT(ADDRESS(C216+1,8,4,1,sheet_entity)):INDIRECT(ADDRESS(COUNTIF(Entity_1,"&lt;&gt;"),8,4,1,sheet_entity)),0)))</f>
        <v>177</v>
      </c>
      <c r="D217" s="177" t="str">
        <f t="shared" ca="1" si="44"/>
        <v>&gt;&gt;</v>
      </c>
      <c r="E217" s="178"/>
      <c r="F217" s="129" t="str">
        <f t="shared" ca="1" si="45"/>
        <v>IfcDiscreteAccessoryType</v>
      </c>
      <c r="G217" s="130" t="str">
        <f t="shared" ca="1" si="46"/>
        <v>userdefined</v>
      </c>
      <c r="H217" s="140" t="str">
        <f t="shared" ca="1" si="39"/>
        <v>Generic Models</v>
      </c>
      <c r="I217" s="17" t="str">
        <f t="shared" ca="1" si="40"/>
        <v/>
      </c>
      <c r="J217" s="178"/>
      <c r="K217" s="189"/>
      <c r="L217" s="189" t="str">
        <f t="shared" ca="1" si="34"/>
        <v>Generic Models</v>
      </c>
      <c r="M217" s="187" t="str">
        <f t="shared" ca="1" si="41"/>
        <v>Generic Models</v>
      </c>
      <c r="N217" s="188" t="str">
        <f t="shared" ca="1" si="42"/>
        <v/>
      </c>
    </row>
    <row r="218" spans="1:14" x14ac:dyDescent="0.25">
      <c r="A218" s="175">
        <f t="shared" ca="1" si="37"/>
        <v>33</v>
      </c>
      <c r="B218" s="175">
        <f t="shared" ca="1" si="38"/>
        <v>3</v>
      </c>
      <c r="C218" s="175">
        <f ca="1">IF(B218&gt;0,C217,IF(COUNTIF(Entity_3,Common)&lt;=A218,"",C217+MATCH(Common,INDIRECT(ADDRESS(C217+1,8,4,1,sheet_entity)):INDIRECT(ADDRESS(COUNTIF(Entity_1,"&lt;&gt;"),8,4,1,sheet_entity)),0)))</f>
        <v>177</v>
      </c>
      <c r="D218" s="177" t="str">
        <f t="shared" ca="1" si="44"/>
        <v>&gt;&gt;</v>
      </c>
      <c r="E218" s="178"/>
      <c r="F218" s="129" t="str">
        <f t="shared" ca="1" si="45"/>
        <v>IfcDiscreteAccessoryType</v>
      </c>
      <c r="G218" s="130" t="str">
        <f t="shared" ca="1" si="46"/>
        <v>shoe</v>
      </c>
      <c r="H218" s="140" t="str">
        <f t="shared" ca="1" si="39"/>
        <v>Generic Models</v>
      </c>
      <c r="I218" s="17" t="str">
        <f t="shared" ca="1" si="40"/>
        <v/>
      </c>
      <c r="J218" s="178"/>
      <c r="K218" s="189"/>
      <c r="L218" s="189" t="str">
        <f t="shared" ref="L218:L281" ca="1" si="47">H218</f>
        <v>Generic Models</v>
      </c>
      <c r="M218" s="187" t="str">
        <f t="shared" ca="1" si="41"/>
        <v>Generic Models</v>
      </c>
      <c r="N218" s="188" t="str">
        <f t="shared" ca="1" si="42"/>
        <v/>
      </c>
    </row>
    <row r="219" spans="1:14" x14ac:dyDescent="0.25">
      <c r="A219" s="175">
        <f t="shared" ca="1" si="37"/>
        <v>33</v>
      </c>
      <c r="B219" s="175">
        <f t="shared" ca="1" si="38"/>
        <v>2</v>
      </c>
      <c r="C219" s="175">
        <f ca="1">IF(B219&gt;0,C218,IF(COUNTIF(Entity_3,Common)&lt;=A219,"",C218+MATCH(Common,INDIRECT(ADDRESS(C218+1,8,4,1,sheet_entity)):INDIRECT(ADDRESS(COUNTIF(Entity_1,"&lt;&gt;"),8,4,1,sheet_entity)),0)))</f>
        <v>177</v>
      </c>
      <c r="D219" s="177" t="str">
        <f t="shared" ca="1" si="44"/>
        <v>&gt;&gt;</v>
      </c>
      <c r="E219" s="178"/>
      <c r="F219" s="129" t="str">
        <f t="shared" ca="1" si="45"/>
        <v>IfcDiscreteAccessoryType</v>
      </c>
      <c r="G219" s="130" t="str">
        <f t="shared" ca="1" si="46"/>
        <v>bracket</v>
      </c>
      <c r="H219" s="140" t="str">
        <f t="shared" ca="1" si="39"/>
        <v>Generic Models</v>
      </c>
      <c r="I219" s="17" t="str">
        <f t="shared" ca="1" si="40"/>
        <v/>
      </c>
      <c r="J219" s="178"/>
      <c r="K219" s="189"/>
      <c r="L219" s="189" t="str">
        <f t="shared" ca="1" si="47"/>
        <v>Generic Models</v>
      </c>
      <c r="M219" s="187" t="str">
        <f t="shared" ca="1" si="41"/>
        <v>Generic Models</v>
      </c>
      <c r="N219" s="188" t="str">
        <f t="shared" ca="1" si="42"/>
        <v/>
      </c>
    </row>
    <row r="220" spans="1:14" x14ac:dyDescent="0.25">
      <c r="A220" s="175">
        <f t="shared" ca="1" si="37"/>
        <v>33</v>
      </c>
      <c r="B220" s="175">
        <f t="shared" ca="1" si="38"/>
        <v>1</v>
      </c>
      <c r="C220" s="175">
        <f ca="1">IF(B220&gt;0,C219,IF(COUNTIF(Entity_3,Common)&lt;=A220,"",C219+MATCH(Common,INDIRECT(ADDRESS(C219+1,8,4,1,sheet_entity)):INDIRECT(ADDRESS(COUNTIF(Entity_1,"&lt;&gt;"),8,4,1,sheet_entity)),0)))</f>
        <v>177</v>
      </c>
      <c r="D220" s="177" t="str">
        <f t="shared" ca="1" si="44"/>
        <v>&gt;&gt;</v>
      </c>
      <c r="E220" s="178"/>
      <c r="F220" s="129" t="str">
        <f t="shared" ca="1" si="45"/>
        <v>IfcDiscreteAccessoryType</v>
      </c>
      <c r="G220" s="130" t="str">
        <f t="shared" ca="1" si="46"/>
        <v>anchorplate</v>
      </c>
      <c r="H220" s="140" t="str">
        <f t="shared" ca="1" si="39"/>
        <v>Generic Models</v>
      </c>
      <c r="I220" s="17" t="str">
        <f t="shared" ca="1" si="40"/>
        <v/>
      </c>
      <c r="J220" s="178"/>
      <c r="K220" s="189"/>
      <c r="L220" s="189" t="str">
        <f t="shared" ca="1" si="47"/>
        <v>Generic Models</v>
      </c>
      <c r="M220" s="187" t="str">
        <f t="shared" ca="1" si="41"/>
        <v>Generic Models</v>
      </c>
      <c r="N220" s="188" t="str">
        <f t="shared" ca="1" si="42"/>
        <v/>
      </c>
    </row>
    <row r="221" spans="1:14" x14ac:dyDescent="0.25">
      <c r="A221" s="175">
        <f t="shared" ca="1" si="37"/>
        <v>34</v>
      </c>
      <c r="B221" s="175">
        <f t="shared" ca="1" si="38"/>
        <v>0</v>
      </c>
      <c r="C221" s="175">
        <f ca="1">IF(B221&gt;0,C220,IF(COUNTIF(Entity_3,Common)&lt;=A221,"",C220+MATCH(Common,INDIRECT(ADDRESS(C220+1,8,4,1,sheet_entity)):INDIRECT(ADDRESS(COUNTIF(Entity_1,"&lt;&gt;"),8,4,1,sheet_entity)),0)))</f>
        <v>178</v>
      </c>
      <c r="D221" s="177" t="str">
        <f t="shared" ca="1" si="44"/>
        <v>&gt;&gt;</v>
      </c>
      <c r="E221" s="178"/>
      <c r="F221" s="129" t="str">
        <f t="shared" ca="1" si="45"/>
        <v>IfcDistributionChamberElement</v>
      </c>
      <c r="G221" s="130" t="str">
        <f t="shared" ca="1" si="46"/>
        <v/>
      </c>
      <c r="H221" s="140" t="str">
        <f t="shared" ca="1" si="39"/>
        <v>Generic Models</v>
      </c>
      <c r="I221" s="17" t="str">
        <f t="shared" ca="1" si="40"/>
        <v/>
      </c>
      <c r="J221" s="178"/>
      <c r="K221" s="189"/>
      <c r="L221" s="189" t="str">
        <f t="shared" ca="1" si="47"/>
        <v>Generic Models</v>
      </c>
      <c r="M221" s="187" t="str">
        <f t="shared" ca="1" si="41"/>
        <v/>
      </c>
      <c r="N221" s="188" t="str">
        <f t="shared" ca="1" si="42"/>
        <v>Generic Models</v>
      </c>
    </row>
    <row r="222" spans="1:14" x14ac:dyDescent="0.25">
      <c r="A222" s="175">
        <f t="shared" ca="1" si="37"/>
        <v>35</v>
      </c>
      <c r="B222" s="175">
        <f t="shared" ca="1" si="38"/>
        <v>0</v>
      </c>
      <c r="C222" s="175">
        <f ca="1">IF(B222&gt;0,C221,IF(COUNTIF(Entity_3,Common)&lt;=A222,"",C221+MATCH(Common,INDIRECT(ADDRESS(C221+1,8,4,1,sheet_entity)):INDIRECT(ADDRESS(COUNTIF(Entity_1,"&lt;&gt;"),8,4,1,sheet_entity)),0)))</f>
        <v>179</v>
      </c>
      <c r="D222" s="177" t="str">
        <f t="shared" ca="1" si="44"/>
        <v>&gt;&gt;</v>
      </c>
      <c r="E222" s="178"/>
      <c r="F222" s="129" t="str">
        <f t="shared" ca="1" si="45"/>
        <v>IfcDistributionChamberElementType</v>
      </c>
      <c r="G222" s="130" t="str">
        <f t="shared" ca="1" si="46"/>
        <v/>
      </c>
      <c r="H222" s="140" t="str">
        <f t="shared" ca="1" si="39"/>
        <v>Generic Models</v>
      </c>
      <c r="I222" s="17" t="str">
        <f t="shared" ca="1" si="40"/>
        <v/>
      </c>
      <c r="J222" s="178"/>
      <c r="K222" s="189"/>
      <c r="L222" s="189" t="str">
        <f t="shared" ca="1" si="47"/>
        <v>Generic Models</v>
      </c>
      <c r="M222" s="187" t="str">
        <f t="shared" ca="1" si="41"/>
        <v/>
      </c>
      <c r="N222" s="188" t="str">
        <f t="shared" ca="1" si="42"/>
        <v>Generic Models</v>
      </c>
    </row>
    <row r="223" spans="1:14" x14ac:dyDescent="0.25">
      <c r="A223" s="175">
        <f t="shared" ca="1" si="37"/>
        <v>35</v>
      </c>
      <c r="B223" s="175">
        <f t="shared" ca="1" si="38"/>
        <v>10</v>
      </c>
      <c r="C223" s="175">
        <f ca="1">IF(B223&gt;0,C222,IF(COUNTIF(Entity_3,Common)&lt;=A223,"",C222+MATCH(Common,INDIRECT(ADDRESS(C222+1,8,4,1,sheet_entity)):INDIRECT(ADDRESS(COUNTIF(Entity_1,"&lt;&gt;"),8,4,1,sheet_entity)),0)))</f>
        <v>179</v>
      </c>
      <c r="D223" s="177" t="str">
        <f t="shared" ca="1" si="44"/>
        <v>&gt;&gt;</v>
      </c>
      <c r="E223" s="178"/>
      <c r="F223" s="129" t="str">
        <f t="shared" ca="1" si="45"/>
        <v>IfcDistributionChamberElementType</v>
      </c>
      <c r="G223" s="130" t="str">
        <f t="shared" ca="1" si="46"/>
        <v>notdefined</v>
      </c>
      <c r="H223" s="140" t="str">
        <f t="shared" ca="1" si="39"/>
        <v>Generic Models</v>
      </c>
      <c r="I223" s="17" t="str">
        <f t="shared" ca="1" si="40"/>
        <v/>
      </c>
      <c r="J223" s="178"/>
      <c r="K223" s="189"/>
      <c r="L223" s="189" t="str">
        <f t="shared" ca="1" si="47"/>
        <v>Generic Models</v>
      </c>
      <c r="M223" s="187" t="str">
        <f t="shared" ca="1" si="41"/>
        <v/>
      </c>
      <c r="N223" s="188" t="str">
        <f t="shared" ca="1" si="42"/>
        <v>Generic Models</v>
      </c>
    </row>
    <row r="224" spans="1:14" x14ac:dyDescent="0.25">
      <c r="A224" s="175">
        <f t="shared" ca="1" si="37"/>
        <v>35</v>
      </c>
      <c r="B224" s="175">
        <f t="shared" ca="1" si="38"/>
        <v>9</v>
      </c>
      <c r="C224" s="175">
        <f ca="1">IF(B224&gt;0,C223,IF(COUNTIF(Entity_3,Common)&lt;=A224,"",C223+MATCH(Common,INDIRECT(ADDRESS(C223+1,8,4,1,sheet_entity)):INDIRECT(ADDRESS(COUNTIF(Entity_1,"&lt;&gt;"),8,4,1,sheet_entity)),0)))</f>
        <v>179</v>
      </c>
      <c r="D224" s="177" t="str">
        <f t="shared" ca="1" si="44"/>
        <v>&gt;&gt;</v>
      </c>
      <c r="E224" s="178"/>
      <c r="F224" s="129" t="str">
        <f t="shared" ca="1" si="45"/>
        <v>IfcDistributionChamberElementType</v>
      </c>
      <c r="G224" s="130" t="str">
        <f t="shared" ca="1" si="46"/>
        <v>userdefined</v>
      </c>
      <c r="H224" s="140" t="str">
        <f t="shared" ca="1" si="39"/>
        <v>Generic Models</v>
      </c>
      <c r="I224" s="17" t="str">
        <f t="shared" ca="1" si="40"/>
        <v/>
      </c>
      <c r="J224" s="178"/>
      <c r="K224" s="189"/>
      <c r="L224" s="189" t="str">
        <f t="shared" ca="1" si="47"/>
        <v>Generic Models</v>
      </c>
      <c r="M224" s="187" t="str">
        <f t="shared" ca="1" si="41"/>
        <v/>
      </c>
      <c r="N224" s="188" t="str">
        <f t="shared" ca="1" si="42"/>
        <v>Generic Models</v>
      </c>
    </row>
    <row r="225" spans="1:14" x14ac:dyDescent="0.25">
      <c r="A225" s="175">
        <f t="shared" ca="1" si="37"/>
        <v>35</v>
      </c>
      <c r="B225" s="175">
        <f t="shared" ca="1" si="38"/>
        <v>8</v>
      </c>
      <c r="C225" s="175">
        <f ca="1">IF(B225&gt;0,C224,IF(COUNTIF(Entity_3,Common)&lt;=A225,"",C224+MATCH(Common,INDIRECT(ADDRESS(C224+1,8,4,1,sheet_entity)):INDIRECT(ADDRESS(COUNTIF(Entity_1,"&lt;&gt;"),8,4,1,sheet_entity)),0)))</f>
        <v>179</v>
      </c>
      <c r="D225" s="177" t="str">
        <f t="shared" ca="1" si="44"/>
        <v>&gt;&gt;</v>
      </c>
      <c r="E225" s="178"/>
      <c r="F225" s="129" t="str">
        <f t="shared" ca="1" si="45"/>
        <v>IfcDistributionChamberElementType</v>
      </c>
      <c r="G225" s="130" t="str">
        <f t="shared" ca="1" si="46"/>
        <v>valvechamber</v>
      </c>
      <c r="H225" s="140" t="str">
        <f t="shared" ca="1" si="39"/>
        <v>Generic Models</v>
      </c>
      <c r="I225" s="17" t="str">
        <f t="shared" ca="1" si="40"/>
        <v/>
      </c>
      <c r="J225" s="178"/>
      <c r="K225" s="189"/>
      <c r="L225" s="189" t="str">
        <f t="shared" ca="1" si="47"/>
        <v>Generic Models</v>
      </c>
      <c r="M225" s="187" t="str">
        <f t="shared" ca="1" si="41"/>
        <v/>
      </c>
      <c r="N225" s="188" t="str">
        <f t="shared" ca="1" si="42"/>
        <v>Generic Models</v>
      </c>
    </row>
    <row r="226" spans="1:14" x14ac:dyDescent="0.25">
      <c r="A226" s="175">
        <f t="shared" ca="1" si="37"/>
        <v>35</v>
      </c>
      <c r="B226" s="175">
        <f t="shared" ca="1" si="38"/>
        <v>7</v>
      </c>
      <c r="C226" s="175">
        <f ca="1">IF(B226&gt;0,C225,IF(COUNTIF(Entity_3,Common)&lt;=A226,"",C225+MATCH(Common,INDIRECT(ADDRESS(C225+1,8,4,1,sheet_entity)):INDIRECT(ADDRESS(COUNTIF(Entity_1,"&lt;&gt;"),8,4,1,sheet_entity)),0)))</f>
        <v>179</v>
      </c>
      <c r="D226" s="177" t="str">
        <f t="shared" ca="1" si="44"/>
        <v>&gt;&gt;</v>
      </c>
      <c r="E226" s="178"/>
      <c r="F226" s="129" t="str">
        <f t="shared" ca="1" si="45"/>
        <v>IfcDistributionChamberElementType</v>
      </c>
      <c r="G226" s="130" t="str">
        <f t="shared" ca="1" si="46"/>
        <v>trench</v>
      </c>
      <c r="H226" s="140" t="str">
        <f t="shared" ca="1" si="39"/>
        <v>Generic Models</v>
      </c>
      <c r="I226" s="17" t="str">
        <f t="shared" ca="1" si="40"/>
        <v/>
      </c>
      <c r="J226" s="178"/>
      <c r="K226" s="189"/>
      <c r="L226" s="189" t="str">
        <f t="shared" ca="1" si="47"/>
        <v>Generic Models</v>
      </c>
      <c r="M226" s="187" t="str">
        <f t="shared" ca="1" si="41"/>
        <v/>
      </c>
      <c r="N226" s="188" t="str">
        <f t="shared" ca="1" si="42"/>
        <v>Generic Models</v>
      </c>
    </row>
    <row r="227" spans="1:14" x14ac:dyDescent="0.25">
      <c r="A227" s="175">
        <f t="shared" ca="1" si="37"/>
        <v>35</v>
      </c>
      <c r="B227" s="175">
        <f t="shared" ca="1" si="38"/>
        <v>6</v>
      </c>
      <c r="C227" s="175">
        <f ca="1">IF(B227&gt;0,C226,IF(COUNTIF(Entity_3,Common)&lt;=A227,"",C226+MATCH(Common,INDIRECT(ADDRESS(C226+1,8,4,1,sheet_entity)):INDIRECT(ADDRESS(COUNTIF(Entity_1,"&lt;&gt;"),8,4,1,sheet_entity)),0)))</f>
        <v>179</v>
      </c>
      <c r="D227" s="177" t="str">
        <f t="shared" ca="1" si="44"/>
        <v>&gt;&gt;</v>
      </c>
      <c r="E227" s="178"/>
      <c r="F227" s="129" t="str">
        <f t="shared" ca="1" si="45"/>
        <v>IfcDistributionChamberElementType</v>
      </c>
      <c r="G227" s="130" t="str">
        <f t="shared" ca="1" si="46"/>
        <v>sump</v>
      </c>
      <c r="H227" s="140" t="str">
        <f t="shared" ca="1" si="39"/>
        <v>Generic Models</v>
      </c>
      <c r="I227" s="17" t="str">
        <f t="shared" ca="1" si="40"/>
        <v/>
      </c>
      <c r="J227" s="178"/>
      <c r="K227" s="189"/>
      <c r="L227" s="189" t="str">
        <f t="shared" ca="1" si="47"/>
        <v>Generic Models</v>
      </c>
      <c r="M227" s="187" t="str">
        <f t="shared" ca="1" si="41"/>
        <v/>
      </c>
      <c r="N227" s="188" t="str">
        <f t="shared" ca="1" si="42"/>
        <v>Generic Models</v>
      </c>
    </row>
    <row r="228" spans="1:14" x14ac:dyDescent="0.25">
      <c r="A228" s="175">
        <f t="shared" ca="1" si="37"/>
        <v>35</v>
      </c>
      <c r="B228" s="175">
        <f t="shared" ca="1" si="38"/>
        <v>5</v>
      </c>
      <c r="C228" s="175">
        <f ca="1">IF(B228&gt;0,C227,IF(COUNTIF(Entity_3,Common)&lt;=A228,"",C227+MATCH(Common,INDIRECT(ADDRESS(C227+1,8,4,1,sheet_entity)):INDIRECT(ADDRESS(COUNTIF(Entity_1,"&lt;&gt;"),8,4,1,sheet_entity)),0)))</f>
        <v>179</v>
      </c>
      <c r="D228" s="177" t="str">
        <f t="shared" ca="1" si="44"/>
        <v>&gt;&gt;</v>
      </c>
      <c r="E228" s="178"/>
      <c r="F228" s="129" t="str">
        <f t="shared" ca="1" si="45"/>
        <v>IfcDistributionChamberElementType</v>
      </c>
      <c r="G228" s="130" t="str">
        <f t="shared" ca="1" si="46"/>
        <v>meterchamber</v>
      </c>
      <c r="H228" s="140" t="str">
        <f t="shared" ca="1" si="39"/>
        <v>Generic Models</v>
      </c>
      <c r="I228" s="17" t="str">
        <f t="shared" ca="1" si="40"/>
        <v/>
      </c>
      <c r="J228" s="178"/>
      <c r="K228" s="189"/>
      <c r="L228" s="189" t="str">
        <f t="shared" ca="1" si="47"/>
        <v>Generic Models</v>
      </c>
      <c r="M228" s="187" t="str">
        <f t="shared" ca="1" si="41"/>
        <v/>
      </c>
      <c r="N228" s="188" t="str">
        <f t="shared" ca="1" si="42"/>
        <v>Generic Models</v>
      </c>
    </row>
    <row r="229" spans="1:14" x14ac:dyDescent="0.25">
      <c r="A229" s="175">
        <f t="shared" ca="1" si="37"/>
        <v>35</v>
      </c>
      <c r="B229" s="175">
        <f t="shared" ca="1" si="38"/>
        <v>4</v>
      </c>
      <c r="C229" s="175">
        <f ca="1">IF(B229&gt;0,C228,IF(COUNTIF(Entity_3,Common)&lt;=A229,"",C228+MATCH(Common,INDIRECT(ADDRESS(C228+1,8,4,1,sheet_entity)):INDIRECT(ADDRESS(COUNTIF(Entity_1,"&lt;&gt;"),8,4,1,sheet_entity)),0)))</f>
        <v>179</v>
      </c>
      <c r="D229" s="177" t="str">
        <f t="shared" ca="1" si="44"/>
        <v>&gt;&gt;</v>
      </c>
      <c r="E229" s="178"/>
      <c r="F229" s="129" t="str">
        <f t="shared" ca="1" si="45"/>
        <v>IfcDistributionChamberElementType</v>
      </c>
      <c r="G229" s="130" t="str">
        <f t="shared" ca="1" si="46"/>
        <v>manhole</v>
      </c>
      <c r="H229" s="140" t="str">
        <f t="shared" ca="1" si="39"/>
        <v>Generic Models</v>
      </c>
      <c r="I229" s="17" t="str">
        <f t="shared" ca="1" si="40"/>
        <v/>
      </c>
      <c r="J229" s="178"/>
      <c r="K229" s="189"/>
      <c r="L229" s="189" t="str">
        <f t="shared" ca="1" si="47"/>
        <v>Generic Models</v>
      </c>
      <c r="M229" s="187" t="str">
        <f t="shared" ca="1" si="41"/>
        <v/>
      </c>
      <c r="N229" s="188" t="str">
        <f t="shared" ca="1" si="42"/>
        <v>Generic Models</v>
      </c>
    </row>
    <row r="230" spans="1:14" x14ac:dyDescent="0.25">
      <c r="A230" s="175">
        <f t="shared" ca="1" si="37"/>
        <v>35</v>
      </c>
      <c r="B230" s="175">
        <f t="shared" ca="1" si="38"/>
        <v>3</v>
      </c>
      <c r="C230" s="175">
        <f ca="1">IF(B230&gt;0,C229,IF(COUNTIF(Entity_3,Common)&lt;=A230,"",C229+MATCH(Common,INDIRECT(ADDRESS(C229+1,8,4,1,sheet_entity)):INDIRECT(ADDRESS(COUNTIF(Entity_1,"&lt;&gt;"),8,4,1,sheet_entity)),0)))</f>
        <v>179</v>
      </c>
      <c r="D230" s="177" t="str">
        <f t="shared" ca="1" si="44"/>
        <v>&gt;&gt;</v>
      </c>
      <c r="E230" s="178"/>
      <c r="F230" s="129" t="str">
        <f t="shared" ca="1" si="45"/>
        <v>IfcDistributionChamberElementType</v>
      </c>
      <c r="G230" s="130" t="str">
        <f t="shared" ca="1" si="46"/>
        <v>inspectionpit</v>
      </c>
      <c r="H230" s="140" t="str">
        <f t="shared" ca="1" si="39"/>
        <v>Generic Models</v>
      </c>
      <c r="I230" s="17" t="str">
        <f t="shared" ca="1" si="40"/>
        <v/>
      </c>
      <c r="J230" s="178"/>
      <c r="K230" s="189"/>
      <c r="L230" s="189" t="str">
        <f t="shared" ca="1" si="47"/>
        <v>Generic Models</v>
      </c>
      <c r="M230" s="187" t="str">
        <f t="shared" ca="1" si="41"/>
        <v/>
      </c>
      <c r="N230" s="188" t="str">
        <f t="shared" ca="1" si="42"/>
        <v>Generic Models</v>
      </c>
    </row>
    <row r="231" spans="1:14" x14ac:dyDescent="0.25">
      <c r="A231" s="175">
        <f t="shared" ca="1" si="37"/>
        <v>35</v>
      </c>
      <c r="B231" s="175">
        <f t="shared" ca="1" si="38"/>
        <v>2</v>
      </c>
      <c r="C231" s="175">
        <f ca="1">IF(B231&gt;0,C230,IF(COUNTIF(Entity_3,Common)&lt;=A231,"",C230+MATCH(Common,INDIRECT(ADDRESS(C230+1,8,4,1,sheet_entity)):INDIRECT(ADDRESS(COUNTIF(Entity_1,"&lt;&gt;"),8,4,1,sheet_entity)),0)))</f>
        <v>179</v>
      </c>
      <c r="D231" s="177" t="str">
        <f t="shared" ca="1" si="44"/>
        <v>&gt;&gt;</v>
      </c>
      <c r="E231" s="178"/>
      <c r="F231" s="129" t="str">
        <f t="shared" ca="1" si="45"/>
        <v>IfcDistributionChamberElementType</v>
      </c>
      <c r="G231" s="130" t="str">
        <f t="shared" ca="1" si="46"/>
        <v>inspectionchamber</v>
      </c>
      <c r="H231" s="140" t="str">
        <f t="shared" ca="1" si="39"/>
        <v>Generic Models</v>
      </c>
      <c r="I231" s="17" t="str">
        <f t="shared" ca="1" si="40"/>
        <v/>
      </c>
      <c r="J231" s="178"/>
      <c r="K231" s="189"/>
      <c r="L231" s="189" t="str">
        <f t="shared" ca="1" si="47"/>
        <v>Generic Models</v>
      </c>
      <c r="M231" s="187" t="str">
        <f t="shared" ca="1" si="41"/>
        <v/>
      </c>
      <c r="N231" s="188" t="str">
        <f t="shared" ca="1" si="42"/>
        <v>Generic Models</v>
      </c>
    </row>
    <row r="232" spans="1:14" x14ac:dyDescent="0.25">
      <c r="A232" s="175">
        <f t="shared" ca="1" si="37"/>
        <v>35</v>
      </c>
      <c r="B232" s="175">
        <f t="shared" ca="1" si="38"/>
        <v>1</v>
      </c>
      <c r="C232" s="175">
        <f ca="1">IF(B232&gt;0,C231,IF(COUNTIF(Entity_3,Common)&lt;=A232,"",C231+MATCH(Common,INDIRECT(ADDRESS(C231+1,8,4,1,sheet_entity)):INDIRECT(ADDRESS(COUNTIF(Entity_1,"&lt;&gt;"),8,4,1,sheet_entity)),0)))</f>
        <v>179</v>
      </c>
      <c r="D232" s="177" t="str">
        <f t="shared" ca="1" si="44"/>
        <v>&gt;&gt;</v>
      </c>
      <c r="E232" s="178"/>
      <c r="F232" s="129" t="str">
        <f t="shared" ca="1" si="45"/>
        <v>IfcDistributionChamberElementType</v>
      </c>
      <c r="G232" s="130" t="str">
        <f t="shared" ca="1" si="46"/>
        <v>formedduct</v>
      </c>
      <c r="H232" s="140" t="str">
        <f t="shared" ca="1" si="39"/>
        <v>Generic Models</v>
      </c>
      <c r="I232" s="17" t="str">
        <f t="shared" ca="1" si="40"/>
        <v/>
      </c>
      <c r="J232" s="178"/>
      <c r="K232" s="189"/>
      <c r="L232" s="189" t="str">
        <f t="shared" ca="1" si="47"/>
        <v>Generic Models</v>
      </c>
      <c r="M232" s="187" t="str">
        <f t="shared" ca="1" si="41"/>
        <v/>
      </c>
      <c r="N232" s="188" t="str">
        <f t="shared" ca="1" si="42"/>
        <v>Generic Models</v>
      </c>
    </row>
    <row r="233" spans="1:14" x14ac:dyDescent="0.25">
      <c r="A233" s="175">
        <f t="shared" ca="1" si="37"/>
        <v>36</v>
      </c>
      <c r="B233" s="175">
        <f t="shared" ca="1" si="38"/>
        <v>0</v>
      </c>
      <c r="C233" s="175">
        <f ca="1">IF(B233&gt;0,C232,IF(COUNTIF(Entity_3,Common)&lt;=A233,"",C232+MATCH(Common,INDIRECT(ADDRESS(C232+1,8,4,1,sheet_entity)):INDIRECT(ADDRESS(COUNTIF(Entity_1,"&lt;&gt;"),8,4,1,sheet_entity)),0)))</f>
        <v>181</v>
      </c>
      <c r="D233" s="177" t="str">
        <f t="shared" ca="1" si="44"/>
        <v>&gt;&gt;</v>
      </c>
      <c r="E233" s="178"/>
      <c r="F233" s="129" t="str">
        <f t="shared" ca="1" si="45"/>
        <v>IfcDistributionControlElement</v>
      </c>
      <c r="G233" s="130" t="str">
        <f t="shared" ca="1" si="46"/>
        <v/>
      </c>
      <c r="H233" s="140" t="str">
        <f t="shared" ca="1" si="39"/>
        <v>Generic Models</v>
      </c>
      <c r="I233" s="17" t="str">
        <f t="shared" ca="1" si="40"/>
        <v/>
      </c>
      <c r="J233" s="178"/>
      <c r="K233" s="189"/>
      <c r="L233" s="189" t="str">
        <f t="shared" ca="1" si="47"/>
        <v>Generic Models</v>
      </c>
      <c r="M233" s="187" t="str">
        <f t="shared" ca="1" si="41"/>
        <v/>
      </c>
      <c r="N233" s="188" t="str">
        <f t="shared" ca="1" si="42"/>
        <v>Generic Models</v>
      </c>
    </row>
    <row r="234" spans="1:14" x14ac:dyDescent="0.25">
      <c r="A234" s="175">
        <f t="shared" ca="1" si="37"/>
        <v>37</v>
      </c>
      <c r="B234" s="175">
        <f t="shared" ca="1" si="38"/>
        <v>0</v>
      </c>
      <c r="C234" s="175">
        <f ca="1">IF(B234&gt;0,C233,IF(COUNTIF(Entity_3,Common)&lt;=A234,"",C233+MATCH(Common,INDIRECT(ADDRESS(C233+1,8,4,1,sheet_entity)):INDIRECT(ADDRESS(COUNTIF(Entity_1,"&lt;&gt;"),8,4,1,sheet_entity)),0)))</f>
        <v>183</v>
      </c>
      <c r="D234" s="177" t="str">
        <f t="shared" ca="1" si="44"/>
        <v>&gt;&gt;</v>
      </c>
      <c r="E234" s="178"/>
      <c r="F234" s="129" t="str">
        <f t="shared" ca="1" si="45"/>
        <v>IfcDistributionElement</v>
      </c>
      <c r="G234" s="130" t="str">
        <f t="shared" ca="1" si="46"/>
        <v/>
      </c>
      <c r="H234" s="140" t="str">
        <f t="shared" ca="1" si="39"/>
        <v>Generic Models</v>
      </c>
      <c r="I234" s="17" t="str">
        <f t="shared" ca="1" si="40"/>
        <v/>
      </c>
      <c r="J234" s="178"/>
      <c r="K234" s="189"/>
      <c r="L234" s="189" t="str">
        <f t="shared" ca="1" si="47"/>
        <v>Generic Models</v>
      </c>
      <c r="M234" s="187" t="str">
        <f t="shared" ca="1" si="41"/>
        <v/>
      </c>
      <c r="N234" s="188" t="str">
        <f t="shared" ca="1" si="42"/>
        <v>Generic Models</v>
      </c>
    </row>
    <row r="235" spans="1:14" x14ac:dyDescent="0.25">
      <c r="A235" s="175">
        <f t="shared" ca="1" si="37"/>
        <v>38</v>
      </c>
      <c r="B235" s="175">
        <f t="shared" ca="1" si="38"/>
        <v>0</v>
      </c>
      <c r="C235" s="175">
        <f ca="1">IF(B235&gt;0,C234,IF(COUNTIF(Entity_3,Common)&lt;=A235,"",C234+MATCH(Common,INDIRECT(ADDRESS(C234+1,8,4,1,sheet_entity)):INDIRECT(ADDRESS(COUNTIF(Entity_1,"&lt;&gt;"),8,4,1,sheet_entity)),0)))</f>
        <v>185</v>
      </c>
      <c r="D235" s="177" t="str">
        <f t="shared" ca="1" si="44"/>
        <v>&gt;&gt;</v>
      </c>
      <c r="E235" s="178"/>
      <c r="F235" s="129" t="str">
        <f t="shared" ca="1" si="45"/>
        <v>IfcDistributionFlowElement</v>
      </c>
      <c r="G235" s="130" t="str">
        <f t="shared" ca="1" si="46"/>
        <v/>
      </c>
      <c r="H235" s="140" t="str">
        <f t="shared" ca="1" si="39"/>
        <v>Generic Models</v>
      </c>
      <c r="I235" s="17" t="str">
        <f t="shared" ca="1" si="40"/>
        <v/>
      </c>
      <c r="J235" s="178"/>
      <c r="K235" s="189"/>
      <c r="L235" s="189" t="str">
        <f t="shared" ca="1" si="47"/>
        <v>Generic Models</v>
      </c>
      <c r="M235" s="187" t="str">
        <f t="shared" ca="1" si="41"/>
        <v/>
      </c>
      <c r="N235" s="188" t="str">
        <f t="shared" ca="1" si="42"/>
        <v>Generic Models</v>
      </c>
    </row>
    <row r="236" spans="1:14" x14ac:dyDescent="0.25">
      <c r="A236" s="175">
        <f t="shared" ca="1" si="37"/>
        <v>39</v>
      </c>
      <c r="B236" s="175">
        <f t="shared" ca="1" si="38"/>
        <v>0</v>
      </c>
      <c r="C236" s="175">
        <f ca="1">IF(B236&gt;0,C235,IF(COUNTIF(Entity_3,Common)&lt;=A236,"",C235+MATCH(Common,INDIRECT(ADDRESS(C235+1,8,4,1,sheet_entity)):INDIRECT(ADDRESS(COUNTIF(Entity_1,"&lt;&gt;"),8,4,1,sheet_entity)),0)))</f>
        <v>192</v>
      </c>
      <c r="D236" s="177" t="str">
        <f t="shared" ca="1" si="44"/>
        <v>&gt;&gt;</v>
      </c>
      <c r="E236" s="178"/>
      <c r="F236" s="129" t="str">
        <f t="shared" ca="1" si="45"/>
        <v>IfcDoor</v>
      </c>
      <c r="G236" s="130" t="str">
        <f t="shared" ca="1" si="46"/>
        <v/>
      </c>
      <c r="H236" s="140" t="str">
        <f t="shared" ca="1" si="39"/>
        <v>Doors</v>
      </c>
      <c r="I236" s="17" t="str">
        <f t="shared" ca="1" si="40"/>
        <v/>
      </c>
      <c r="J236" s="178"/>
      <c r="K236" s="189"/>
      <c r="L236" s="189" t="str">
        <f t="shared" ca="1" si="47"/>
        <v>Doors</v>
      </c>
      <c r="M236" s="187" t="str">
        <f t="shared" ca="1" si="41"/>
        <v>Doors</v>
      </c>
      <c r="N236" s="188" t="str">
        <f t="shared" ca="1" si="42"/>
        <v>Doors</v>
      </c>
    </row>
    <row r="237" spans="1:14" x14ac:dyDescent="0.25">
      <c r="A237" s="175">
        <f t="shared" ca="1" si="37"/>
        <v>40</v>
      </c>
      <c r="B237" s="175">
        <f t="shared" ca="1" si="38"/>
        <v>0</v>
      </c>
      <c r="C237" s="175">
        <f ca="1">IF(B237&gt;0,C236,IF(COUNTIF(Entity_3,Common)&lt;=A237,"",C236+MATCH(Common,INDIRECT(ADDRESS(C236+1,8,4,1,sheet_entity)):INDIRECT(ADDRESS(COUNTIF(Entity_1,"&lt;&gt;"),8,4,1,sheet_entity)),0)))</f>
        <v>200</v>
      </c>
      <c r="D237" s="177" t="str">
        <f t="shared" ca="1" si="44"/>
        <v>&gt;&gt;</v>
      </c>
      <c r="E237" s="178"/>
      <c r="F237" s="129" t="str">
        <f t="shared" ca="1" si="45"/>
        <v>IfcDuctFitting</v>
      </c>
      <c r="G237" s="130" t="str">
        <f t="shared" ca="1" si="46"/>
        <v/>
      </c>
      <c r="H237" s="140" t="str">
        <f t="shared" ca="1" si="39"/>
        <v>Duct Accessories</v>
      </c>
      <c r="I237" s="17" t="str">
        <f t="shared" ca="1" si="40"/>
        <v/>
      </c>
      <c r="J237" s="178"/>
      <c r="K237" s="189"/>
      <c r="L237" s="189" t="str">
        <f t="shared" ca="1" si="47"/>
        <v>Duct Accessories</v>
      </c>
      <c r="M237" s="187" t="str">
        <f t="shared" ca="1" si="41"/>
        <v>Duct Accessories</v>
      </c>
      <c r="N237" s="188" t="str">
        <f t="shared" ca="1" si="42"/>
        <v/>
      </c>
    </row>
    <row r="238" spans="1:14" x14ac:dyDescent="0.25">
      <c r="A238" s="175">
        <f t="shared" ca="1" si="37"/>
        <v>41</v>
      </c>
      <c r="B238" s="175">
        <f t="shared" ca="1" si="38"/>
        <v>0</v>
      </c>
      <c r="C238" s="175">
        <f ca="1">IF(B238&gt;0,C237,IF(COUNTIF(Entity_3,Common)&lt;=A238,"",C237+MATCH(Common,INDIRECT(ADDRESS(C237+1,8,4,1,sheet_entity)):INDIRECT(ADDRESS(COUNTIF(Entity_1,"&lt;&gt;"),8,4,1,sheet_entity)),0)))</f>
        <v>201</v>
      </c>
      <c r="D238" s="177" t="str">
        <f t="shared" ca="1" si="44"/>
        <v>&gt;&gt;</v>
      </c>
      <c r="E238" s="178"/>
      <c r="F238" s="129" t="str">
        <f t="shared" ca="1" si="45"/>
        <v>IfcDuctFittingType</v>
      </c>
      <c r="G238" s="130" t="str">
        <f t="shared" ca="1" si="46"/>
        <v/>
      </c>
      <c r="H238" s="140" t="str">
        <f t="shared" ca="1" si="39"/>
        <v>Duct Fittings</v>
      </c>
      <c r="I238" s="17" t="str">
        <f t="shared" ca="1" si="40"/>
        <v/>
      </c>
      <c r="J238" s="178"/>
      <c r="K238" s="189"/>
      <c r="L238" s="189" t="str">
        <f t="shared" ca="1" si="47"/>
        <v>Duct Fittings</v>
      </c>
      <c r="M238" s="187" t="str">
        <f t="shared" ca="1" si="41"/>
        <v>Duct Accessories</v>
      </c>
      <c r="N238" s="188" t="str">
        <f t="shared" ca="1" si="42"/>
        <v>Duct Fittings</v>
      </c>
    </row>
    <row r="239" spans="1:14" x14ac:dyDescent="0.25">
      <c r="A239" s="175">
        <f t="shared" ca="1" si="37"/>
        <v>41</v>
      </c>
      <c r="B239" s="175">
        <f t="shared" ca="1" si="38"/>
        <v>9</v>
      </c>
      <c r="C239" s="175">
        <f ca="1">IF(B239&gt;0,C238,IF(COUNTIF(Entity_3,Common)&lt;=A239,"",C238+MATCH(Common,INDIRECT(ADDRESS(C238+1,8,4,1,sheet_entity)):INDIRECT(ADDRESS(COUNTIF(Entity_1,"&lt;&gt;"),8,4,1,sheet_entity)),0)))</f>
        <v>201</v>
      </c>
      <c r="D239" s="177" t="str">
        <f t="shared" ca="1" si="44"/>
        <v>&gt;&gt;</v>
      </c>
      <c r="E239" s="178"/>
      <c r="F239" s="129" t="str">
        <f t="shared" ca="1" si="45"/>
        <v>IfcDuctFittingType</v>
      </c>
      <c r="G239" s="130" t="str">
        <f t="shared" ca="1" si="46"/>
        <v>notdefined</v>
      </c>
      <c r="H239" s="140" t="str">
        <f t="shared" ca="1" si="39"/>
        <v>Duct Fittings</v>
      </c>
      <c r="I239" s="17" t="str">
        <f t="shared" ca="1" si="40"/>
        <v/>
      </c>
      <c r="J239" s="178"/>
      <c r="K239" s="189"/>
      <c r="L239" s="189" t="str">
        <f t="shared" ca="1" si="47"/>
        <v>Duct Fittings</v>
      </c>
      <c r="M239" s="187" t="str">
        <f t="shared" ca="1" si="41"/>
        <v/>
      </c>
      <c r="N239" s="188" t="str">
        <f t="shared" ca="1" si="42"/>
        <v>Duct Fittings</v>
      </c>
    </row>
    <row r="240" spans="1:14" x14ac:dyDescent="0.25">
      <c r="A240" s="175">
        <f t="shared" ca="1" si="37"/>
        <v>41</v>
      </c>
      <c r="B240" s="175">
        <f t="shared" ca="1" si="38"/>
        <v>8</v>
      </c>
      <c r="C240" s="175">
        <f ca="1">IF(B240&gt;0,C239,IF(COUNTIF(Entity_3,Common)&lt;=A240,"",C239+MATCH(Common,INDIRECT(ADDRESS(C239+1,8,4,1,sheet_entity)):INDIRECT(ADDRESS(COUNTIF(Entity_1,"&lt;&gt;"),8,4,1,sheet_entity)),0)))</f>
        <v>201</v>
      </c>
      <c r="D240" s="177" t="str">
        <f t="shared" ca="1" si="44"/>
        <v>&gt;&gt;</v>
      </c>
      <c r="E240" s="178"/>
      <c r="F240" s="129" t="str">
        <f t="shared" ca="1" si="45"/>
        <v>IfcDuctFittingType</v>
      </c>
      <c r="G240" s="130" t="str">
        <f t="shared" ca="1" si="46"/>
        <v>userdefined</v>
      </c>
      <c r="H240" s="140" t="str">
        <f t="shared" ca="1" si="39"/>
        <v>Duct Fittings</v>
      </c>
      <c r="I240" s="17" t="str">
        <f t="shared" ca="1" si="40"/>
        <v/>
      </c>
      <c r="J240" s="178"/>
      <c r="K240" s="189"/>
      <c r="L240" s="189" t="str">
        <f t="shared" ca="1" si="47"/>
        <v>Duct Fittings</v>
      </c>
      <c r="M240" s="187" t="str">
        <f t="shared" ca="1" si="41"/>
        <v/>
      </c>
      <c r="N240" s="188" t="str">
        <f t="shared" ca="1" si="42"/>
        <v>Duct Fittings</v>
      </c>
    </row>
    <row r="241" spans="1:14" x14ac:dyDescent="0.25">
      <c r="A241" s="175">
        <f t="shared" ca="1" si="37"/>
        <v>41</v>
      </c>
      <c r="B241" s="175">
        <f t="shared" ca="1" si="38"/>
        <v>7</v>
      </c>
      <c r="C241" s="175">
        <f ca="1">IF(B241&gt;0,C240,IF(COUNTIF(Entity_3,Common)&lt;=A241,"",C240+MATCH(Common,INDIRECT(ADDRESS(C240+1,8,4,1,sheet_entity)):INDIRECT(ADDRESS(COUNTIF(Entity_1,"&lt;&gt;"),8,4,1,sheet_entity)),0)))</f>
        <v>201</v>
      </c>
      <c r="D241" s="177" t="str">
        <f t="shared" ca="1" si="44"/>
        <v>&gt;&gt;</v>
      </c>
      <c r="E241" s="178"/>
      <c r="F241" s="129" t="str">
        <f t="shared" ca="1" si="45"/>
        <v>IfcDuctFittingType</v>
      </c>
      <c r="G241" s="130" t="str">
        <f t="shared" ca="1" si="46"/>
        <v>transition</v>
      </c>
      <c r="H241" s="140" t="str">
        <f t="shared" ca="1" si="39"/>
        <v>Duct Fittings</v>
      </c>
      <c r="I241" s="17" t="str">
        <f t="shared" ca="1" si="40"/>
        <v/>
      </c>
      <c r="J241" s="178"/>
      <c r="K241" s="189"/>
      <c r="L241" s="189" t="str">
        <f t="shared" ca="1" si="47"/>
        <v>Duct Fittings</v>
      </c>
      <c r="M241" s="187" t="str">
        <f t="shared" ca="1" si="41"/>
        <v/>
      </c>
      <c r="N241" s="188" t="str">
        <f t="shared" ca="1" si="42"/>
        <v>Duct Fittings</v>
      </c>
    </row>
    <row r="242" spans="1:14" x14ac:dyDescent="0.25">
      <c r="A242" s="175">
        <f t="shared" ca="1" si="37"/>
        <v>41</v>
      </c>
      <c r="B242" s="175">
        <f t="shared" ca="1" si="38"/>
        <v>6</v>
      </c>
      <c r="C242" s="175">
        <f ca="1">IF(B242&gt;0,C241,IF(COUNTIF(Entity_3,Common)&lt;=A242,"",C241+MATCH(Common,INDIRECT(ADDRESS(C241+1,8,4,1,sheet_entity)):INDIRECT(ADDRESS(COUNTIF(Entity_1,"&lt;&gt;"),8,4,1,sheet_entity)),0)))</f>
        <v>201</v>
      </c>
      <c r="D242" s="177" t="str">
        <f t="shared" ca="1" si="44"/>
        <v>&gt;&gt;</v>
      </c>
      <c r="E242" s="178"/>
      <c r="F242" s="129" t="str">
        <f t="shared" ca="1" si="45"/>
        <v>IfcDuctFittingType</v>
      </c>
      <c r="G242" s="130" t="str">
        <f t="shared" ca="1" si="46"/>
        <v>obstruction</v>
      </c>
      <c r="H242" s="140" t="str">
        <f t="shared" ca="1" si="39"/>
        <v>Duct Fittings</v>
      </c>
      <c r="I242" s="17" t="str">
        <f t="shared" ca="1" si="40"/>
        <v/>
      </c>
      <c r="J242" s="178"/>
      <c r="K242" s="189"/>
      <c r="L242" s="189" t="str">
        <f t="shared" ca="1" si="47"/>
        <v>Duct Fittings</v>
      </c>
      <c r="M242" s="187" t="str">
        <f t="shared" ca="1" si="41"/>
        <v/>
      </c>
      <c r="N242" s="188" t="str">
        <f t="shared" ca="1" si="42"/>
        <v>Duct Fittings</v>
      </c>
    </row>
    <row r="243" spans="1:14" x14ac:dyDescent="0.25">
      <c r="A243" s="175">
        <f t="shared" ca="1" si="37"/>
        <v>41</v>
      </c>
      <c r="B243" s="175">
        <f t="shared" ca="1" si="38"/>
        <v>5</v>
      </c>
      <c r="C243" s="175">
        <f ca="1">IF(B243&gt;0,C242,IF(COUNTIF(Entity_3,Common)&lt;=A243,"",C242+MATCH(Common,INDIRECT(ADDRESS(C242+1,8,4,1,sheet_entity)):INDIRECT(ADDRESS(COUNTIF(Entity_1,"&lt;&gt;"),8,4,1,sheet_entity)),0)))</f>
        <v>201</v>
      </c>
      <c r="D243" s="177" t="str">
        <f t="shared" ca="1" si="44"/>
        <v>&gt;&gt;</v>
      </c>
      <c r="E243" s="178"/>
      <c r="F243" s="129" t="str">
        <f t="shared" ca="1" si="45"/>
        <v>IfcDuctFittingType</v>
      </c>
      <c r="G243" s="130" t="str">
        <f t="shared" ca="1" si="46"/>
        <v>junction</v>
      </c>
      <c r="H243" s="140" t="str">
        <f t="shared" ca="1" si="39"/>
        <v>Duct Fittings</v>
      </c>
      <c r="I243" s="17" t="str">
        <f t="shared" ca="1" si="40"/>
        <v/>
      </c>
      <c r="J243" s="178"/>
      <c r="K243" s="189"/>
      <c r="L243" s="189" t="str">
        <f t="shared" ca="1" si="47"/>
        <v>Duct Fittings</v>
      </c>
      <c r="M243" s="187" t="str">
        <f t="shared" ca="1" si="41"/>
        <v/>
      </c>
      <c r="N243" s="188" t="str">
        <f t="shared" ca="1" si="42"/>
        <v>Duct Fittings</v>
      </c>
    </row>
    <row r="244" spans="1:14" x14ac:dyDescent="0.25">
      <c r="A244" s="175">
        <f t="shared" ca="1" si="37"/>
        <v>41</v>
      </c>
      <c r="B244" s="175">
        <f t="shared" ca="1" si="38"/>
        <v>4</v>
      </c>
      <c r="C244" s="175">
        <f ca="1">IF(B244&gt;0,C243,IF(COUNTIF(Entity_3,Common)&lt;=A244,"",C243+MATCH(Common,INDIRECT(ADDRESS(C243+1,8,4,1,sheet_entity)):INDIRECT(ADDRESS(COUNTIF(Entity_1,"&lt;&gt;"),8,4,1,sheet_entity)),0)))</f>
        <v>201</v>
      </c>
      <c r="D244" s="177" t="str">
        <f t="shared" ca="1" si="44"/>
        <v>&gt;&gt;</v>
      </c>
      <c r="E244" s="178"/>
      <c r="F244" s="129" t="str">
        <f t="shared" ca="1" si="45"/>
        <v>IfcDuctFittingType</v>
      </c>
      <c r="G244" s="130" t="str">
        <f t="shared" ca="1" si="46"/>
        <v>exit</v>
      </c>
      <c r="H244" s="140" t="str">
        <f t="shared" ca="1" si="39"/>
        <v>Duct Fittings</v>
      </c>
      <c r="I244" s="17" t="str">
        <f t="shared" ca="1" si="40"/>
        <v/>
      </c>
      <c r="J244" s="178"/>
      <c r="K244" s="189"/>
      <c r="L244" s="189" t="str">
        <f t="shared" ca="1" si="47"/>
        <v>Duct Fittings</v>
      </c>
      <c r="M244" s="187" t="str">
        <f t="shared" ca="1" si="41"/>
        <v/>
      </c>
      <c r="N244" s="188" t="str">
        <f t="shared" ca="1" si="42"/>
        <v>Duct Fittings</v>
      </c>
    </row>
    <row r="245" spans="1:14" x14ac:dyDescent="0.25">
      <c r="A245" s="175">
        <f t="shared" ca="1" si="37"/>
        <v>41</v>
      </c>
      <c r="B245" s="175">
        <f t="shared" ca="1" si="38"/>
        <v>3</v>
      </c>
      <c r="C245" s="175">
        <f ca="1">IF(B245&gt;0,C244,IF(COUNTIF(Entity_3,Common)&lt;=A245,"",C244+MATCH(Common,INDIRECT(ADDRESS(C244+1,8,4,1,sheet_entity)):INDIRECT(ADDRESS(COUNTIF(Entity_1,"&lt;&gt;"),8,4,1,sheet_entity)),0)))</f>
        <v>201</v>
      </c>
      <c r="D245" s="177" t="str">
        <f t="shared" ca="1" si="44"/>
        <v>&gt;&gt;</v>
      </c>
      <c r="E245" s="178"/>
      <c r="F245" s="129" t="str">
        <f t="shared" ca="1" si="45"/>
        <v>IfcDuctFittingType</v>
      </c>
      <c r="G245" s="130" t="str">
        <f t="shared" ca="1" si="46"/>
        <v>entry</v>
      </c>
      <c r="H245" s="140" t="str">
        <f t="shared" ca="1" si="39"/>
        <v>Duct Fittings</v>
      </c>
      <c r="I245" s="17" t="str">
        <f t="shared" ca="1" si="40"/>
        <v/>
      </c>
      <c r="J245" s="178"/>
      <c r="K245" s="189"/>
      <c r="L245" s="189" t="str">
        <f t="shared" ca="1" si="47"/>
        <v>Duct Fittings</v>
      </c>
      <c r="M245" s="187" t="str">
        <f t="shared" ca="1" si="41"/>
        <v/>
      </c>
      <c r="N245" s="188" t="str">
        <f t="shared" ca="1" si="42"/>
        <v>Duct Fittings</v>
      </c>
    </row>
    <row r="246" spans="1:14" x14ac:dyDescent="0.25">
      <c r="A246" s="175">
        <f t="shared" ca="1" si="37"/>
        <v>41</v>
      </c>
      <c r="B246" s="175">
        <f t="shared" ca="1" si="38"/>
        <v>2</v>
      </c>
      <c r="C246" s="175">
        <f ca="1">IF(B246&gt;0,C245,IF(COUNTIF(Entity_3,Common)&lt;=A246,"",C245+MATCH(Common,INDIRECT(ADDRESS(C245+1,8,4,1,sheet_entity)):INDIRECT(ADDRESS(COUNTIF(Entity_1,"&lt;&gt;"),8,4,1,sheet_entity)),0)))</f>
        <v>201</v>
      </c>
      <c r="D246" s="177" t="str">
        <f t="shared" ca="1" si="44"/>
        <v>&gt;&gt;</v>
      </c>
      <c r="E246" s="178"/>
      <c r="F246" s="129" t="str">
        <f t="shared" ca="1" si="45"/>
        <v>IfcDuctFittingType</v>
      </c>
      <c r="G246" s="130" t="str">
        <f t="shared" ca="1" si="46"/>
        <v>connector</v>
      </c>
      <c r="H246" s="140" t="str">
        <f t="shared" ca="1" si="39"/>
        <v>Duct Fittings</v>
      </c>
      <c r="I246" s="17" t="str">
        <f t="shared" ca="1" si="40"/>
        <v/>
      </c>
      <c r="J246" s="178"/>
      <c r="K246" s="189"/>
      <c r="L246" s="189" t="str">
        <f t="shared" ca="1" si="47"/>
        <v>Duct Fittings</v>
      </c>
      <c r="M246" s="187" t="str">
        <f t="shared" ca="1" si="41"/>
        <v/>
      </c>
      <c r="N246" s="188" t="str">
        <f t="shared" ca="1" si="42"/>
        <v>Duct Fittings</v>
      </c>
    </row>
    <row r="247" spans="1:14" x14ac:dyDescent="0.25">
      <c r="A247" s="175">
        <f t="shared" ca="1" si="37"/>
        <v>41</v>
      </c>
      <c r="B247" s="175">
        <f t="shared" ca="1" si="38"/>
        <v>1</v>
      </c>
      <c r="C247" s="175">
        <f ca="1">IF(B247&gt;0,C246,IF(COUNTIF(Entity_3,Common)&lt;=A247,"",C246+MATCH(Common,INDIRECT(ADDRESS(C246+1,8,4,1,sheet_entity)):INDIRECT(ADDRESS(COUNTIF(Entity_1,"&lt;&gt;"),8,4,1,sheet_entity)),0)))</f>
        <v>201</v>
      </c>
      <c r="D247" s="177" t="str">
        <f t="shared" ca="1" si="44"/>
        <v>&gt;&gt;</v>
      </c>
      <c r="E247" s="178"/>
      <c r="F247" s="129" t="str">
        <f t="shared" ca="1" si="45"/>
        <v>IfcDuctFittingType</v>
      </c>
      <c r="G247" s="130" t="str">
        <f t="shared" ca="1" si="46"/>
        <v>bend</v>
      </c>
      <c r="H247" s="140" t="str">
        <f t="shared" ca="1" si="39"/>
        <v>Duct Fittings</v>
      </c>
      <c r="I247" s="17" t="str">
        <f t="shared" ca="1" si="40"/>
        <v/>
      </c>
      <c r="J247" s="178"/>
      <c r="K247" s="189"/>
      <c r="L247" s="189" t="str">
        <f t="shared" ca="1" si="47"/>
        <v>Duct Fittings</v>
      </c>
      <c r="M247" s="187" t="str">
        <f t="shared" ca="1" si="41"/>
        <v/>
      </c>
      <c r="N247" s="188" t="str">
        <f t="shared" ca="1" si="42"/>
        <v>Duct Fittings</v>
      </c>
    </row>
    <row r="248" spans="1:14" x14ac:dyDescent="0.25">
      <c r="A248" s="175">
        <f t="shared" ca="1" si="37"/>
        <v>42</v>
      </c>
      <c r="B248" s="175">
        <f t="shared" ca="1" si="38"/>
        <v>0</v>
      </c>
      <c r="C248" s="175">
        <f ca="1">IF(B248&gt;0,C247,IF(COUNTIF(Entity_3,Common)&lt;=A248,"",C247+MATCH(Common,INDIRECT(ADDRESS(C247+1,8,4,1,sheet_entity)):INDIRECT(ADDRESS(COUNTIF(Entity_1,"&lt;&gt;"),8,4,1,sheet_entity)),0)))</f>
        <v>202</v>
      </c>
      <c r="D248" s="177" t="str">
        <f t="shared" ca="1" si="44"/>
        <v>&gt;&gt;</v>
      </c>
      <c r="E248" s="178"/>
      <c r="F248" s="129" t="str">
        <f t="shared" ca="1" si="45"/>
        <v>IfcDuctSegment</v>
      </c>
      <c r="G248" s="130" t="str">
        <f t="shared" ca="1" si="46"/>
        <v/>
      </c>
      <c r="H248" s="140" t="str">
        <f t="shared" ca="1" si="39"/>
        <v>Duct Placeholders</v>
      </c>
      <c r="I248" s="17" t="str">
        <f t="shared" ca="1" si="40"/>
        <v/>
      </c>
      <c r="J248" s="178"/>
      <c r="K248" s="189"/>
      <c r="L248" s="189" t="str">
        <f t="shared" ca="1" si="47"/>
        <v>Duct Placeholders</v>
      </c>
      <c r="M248" s="187" t="str">
        <f t="shared" ca="1" si="41"/>
        <v>Duct Placeholders</v>
      </c>
      <c r="N248" s="188" t="str">
        <f t="shared" ca="1" si="42"/>
        <v/>
      </c>
    </row>
    <row r="249" spans="1:14" x14ac:dyDescent="0.25">
      <c r="A249" s="175">
        <f t="shared" ca="1" si="37"/>
        <v>43</v>
      </c>
      <c r="B249" s="175">
        <f t="shared" ca="1" si="38"/>
        <v>0</v>
      </c>
      <c r="C249" s="175">
        <f ca="1">IF(B249&gt;0,C248,IF(COUNTIF(Entity_3,Common)&lt;=A249,"",C248+MATCH(Common,INDIRECT(ADDRESS(C248+1,8,4,1,sheet_entity)):INDIRECT(ADDRESS(COUNTIF(Entity_1,"&lt;&gt;"),8,4,1,sheet_entity)),0)))</f>
        <v>203</v>
      </c>
      <c r="D249" s="177" t="str">
        <f t="shared" ca="1" si="44"/>
        <v>&gt;&gt;</v>
      </c>
      <c r="E249" s="178"/>
      <c r="F249" s="129" t="str">
        <f t="shared" ca="1" si="45"/>
        <v>IfcDuctSegmentType</v>
      </c>
      <c r="G249" s="130" t="str">
        <f t="shared" ca="1" si="46"/>
        <v/>
      </c>
      <c r="H249" s="140" t="str">
        <f t="shared" ca="1" si="39"/>
        <v>Ducts</v>
      </c>
      <c r="I249" s="17" t="str">
        <f t="shared" ca="1" si="40"/>
        <v/>
      </c>
      <c r="J249" s="178"/>
      <c r="K249" s="189"/>
      <c r="L249" s="189" t="str">
        <f t="shared" ca="1" si="47"/>
        <v>Ducts</v>
      </c>
      <c r="M249" s="187" t="str">
        <f t="shared" ca="1" si="41"/>
        <v/>
      </c>
      <c r="N249" s="188" t="str">
        <f t="shared" ca="1" si="42"/>
        <v>Ducts</v>
      </c>
    </row>
    <row r="250" spans="1:14" x14ac:dyDescent="0.25">
      <c r="A250" s="175">
        <f t="shared" ca="1" si="37"/>
        <v>43</v>
      </c>
      <c r="B250" s="175">
        <f t="shared" ca="1" si="38"/>
        <v>4</v>
      </c>
      <c r="C250" s="175">
        <f ca="1">IF(B250&gt;0,C249,IF(COUNTIF(Entity_3,Common)&lt;=A250,"",C249+MATCH(Common,INDIRECT(ADDRESS(C249+1,8,4,1,sheet_entity)):INDIRECT(ADDRESS(COUNTIF(Entity_1,"&lt;&gt;"),8,4,1,sheet_entity)),0)))</f>
        <v>203</v>
      </c>
      <c r="D250" s="177" t="str">
        <f t="shared" ca="1" si="44"/>
        <v>&gt;&gt;</v>
      </c>
      <c r="E250" s="178"/>
      <c r="F250" s="129" t="str">
        <f t="shared" ca="1" si="45"/>
        <v>IfcDuctSegmentType</v>
      </c>
      <c r="G250" s="130" t="str">
        <f t="shared" ca="1" si="46"/>
        <v>notdefined</v>
      </c>
      <c r="H250" s="140" t="str">
        <f t="shared" ca="1" si="39"/>
        <v>Ducts</v>
      </c>
      <c r="I250" s="17" t="str">
        <f t="shared" ca="1" si="40"/>
        <v/>
      </c>
      <c r="J250" s="178"/>
      <c r="K250" s="189"/>
      <c r="L250" s="189" t="str">
        <f t="shared" ca="1" si="47"/>
        <v>Ducts</v>
      </c>
      <c r="M250" s="187" t="str">
        <f t="shared" ca="1" si="41"/>
        <v/>
      </c>
      <c r="N250" s="188" t="str">
        <f t="shared" ca="1" si="42"/>
        <v>Ducts</v>
      </c>
    </row>
    <row r="251" spans="1:14" x14ac:dyDescent="0.25">
      <c r="A251" s="175">
        <f t="shared" ca="1" si="37"/>
        <v>43</v>
      </c>
      <c r="B251" s="175">
        <f t="shared" ca="1" si="38"/>
        <v>3</v>
      </c>
      <c r="C251" s="175">
        <f ca="1">IF(B251&gt;0,C250,IF(COUNTIF(Entity_3,Common)&lt;=A251,"",C250+MATCH(Common,INDIRECT(ADDRESS(C250+1,8,4,1,sheet_entity)):INDIRECT(ADDRESS(COUNTIF(Entity_1,"&lt;&gt;"),8,4,1,sheet_entity)),0)))</f>
        <v>203</v>
      </c>
      <c r="D251" s="177" t="str">
        <f t="shared" ca="1" si="44"/>
        <v>&gt;&gt;</v>
      </c>
      <c r="E251" s="178"/>
      <c r="F251" s="129" t="str">
        <f t="shared" ca="1" si="45"/>
        <v>IfcDuctSegmentType</v>
      </c>
      <c r="G251" s="130" t="str">
        <f t="shared" ca="1" si="46"/>
        <v>userdefined</v>
      </c>
      <c r="H251" s="140" t="str">
        <f t="shared" ca="1" si="39"/>
        <v>Ducts</v>
      </c>
      <c r="I251" s="17" t="str">
        <f t="shared" ca="1" si="40"/>
        <v/>
      </c>
      <c r="J251" s="178"/>
      <c r="K251" s="189"/>
      <c r="L251" s="189" t="str">
        <f t="shared" ca="1" si="47"/>
        <v>Ducts</v>
      </c>
      <c r="M251" s="187" t="str">
        <f t="shared" ca="1" si="41"/>
        <v/>
      </c>
      <c r="N251" s="188" t="str">
        <f t="shared" ca="1" si="42"/>
        <v>Ducts</v>
      </c>
    </row>
    <row r="252" spans="1:14" x14ac:dyDescent="0.25">
      <c r="A252" s="175">
        <f t="shared" ca="1" si="37"/>
        <v>43</v>
      </c>
      <c r="B252" s="175">
        <f t="shared" ca="1" si="38"/>
        <v>2</v>
      </c>
      <c r="C252" s="175">
        <f ca="1">IF(B252&gt;0,C251,IF(COUNTIF(Entity_3,Common)&lt;=A252,"",C251+MATCH(Common,INDIRECT(ADDRESS(C251+1,8,4,1,sheet_entity)):INDIRECT(ADDRESS(COUNTIF(Entity_1,"&lt;&gt;"),8,4,1,sheet_entity)),0)))</f>
        <v>203</v>
      </c>
      <c r="D252" s="177" t="str">
        <f t="shared" ca="1" si="44"/>
        <v>&gt;&gt;</v>
      </c>
      <c r="E252" s="178"/>
      <c r="F252" s="129" t="str">
        <f t="shared" ca="1" si="45"/>
        <v>IfcDuctSegmentType</v>
      </c>
      <c r="G252" s="130" t="str">
        <f t="shared" ca="1" si="46"/>
        <v>flexiblesegment</v>
      </c>
      <c r="H252" s="140" t="str">
        <f t="shared" ca="1" si="39"/>
        <v>Ducts</v>
      </c>
      <c r="I252" s="17" t="str">
        <f t="shared" ca="1" si="40"/>
        <v/>
      </c>
      <c r="J252" s="178"/>
      <c r="K252" s="189"/>
      <c r="L252" s="189" t="str">
        <f t="shared" ca="1" si="47"/>
        <v>Ducts</v>
      </c>
      <c r="M252" s="187" t="str">
        <f t="shared" ca="1" si="41"/>
        <v/>
      </c>
      <c r="N252" s="188" t="str">
        <f t="shared" ca="1" si="42"/>
        <v>Ducts</v>
      </c>
    </row>
    <row r="253" spans="1:14" x14ac:dyDescent="0.25">
      <c r="A253" s="175">
        <f t="shared" ca="1" si="37"/>
        <v>43</v>
      </c>
      <c r="B253" s="175">
        <f t="shared" ca="1" si="38"/>
        <v>1</v>
      </c>
      <c r="C253" s="175">
        <f ca="1">IF(B253&gt;0,C252,IF(COUNTIF(Entity_3,Common)&lt;=A253,"",C252+MATCH(Common,INDIRECT(ADDRESS(C252+1,8,4,1,sheet_entity)):INDIRECT(ADDRESS(COUNTIF(Entity_1,"&lt;&gt;"),8,4,1,sheet_entity)),0)))</f>
        <v>203</v>
      </c>
      <c r="D253" s="177" t="str">
        <f t="shared" ca="1" si="44"/>
        <v>&gt;&gt;</v>
      </c>
      <c r="E253" s="178"/>
      <c r="F253" s="129" t="str">
        <f t="shared" ca="1" si="45"/>
        <v>IfcDuctSegmentType</v>
      </c>
      <c r="G253" s="130" t="str">
        <f t="shared" ca="1" si="46"/>
        <v>rigidsegment</v>
      </c>
      <c r="H253" s="140" t="str">
        <f t="shared" ca="1" si="39"/>
        <v>Ducts</v>
      </c>
      <c r="I253" s="17" t="str">
        <f t="shared" ca="1" si="40"/>
        <v/>
      </c>
      <c r="J253" s="178"/>
      <c r="K253" s="189"/>
      <c r="L253" s="189" t="str">
        <f t="shared" ca="1" si="47"/>
        <v>Ducts</v>
      </c>
      <c r="M253" s="187" t="str">
        <f t="shared" ca="1" si="41"/>
        <v/>
      </c>
      <c r="N253" s="188" t="str">
        <f t="shared" ca="1" si="42"/>
        <v>Ducts</v>
      </c>
    </row>
    <row r="254" spans="1:14" x14ac:dyDescent="0.25">
      <c r="A254" s="175">
        <f t="shared" ca="1" si="37"/>
        <v>44</v>
      </c>
      <c r="B254" s="175">
        <f t="shared" ca="1" si="38"/>
        <v>0</v>
      </c>
      <c r="C254" s="175">
        <f ca="1">IF(B254&gt;0,C253,IF(COUNTIF(Entity_3,Common)&lt;=A254,"",C253+MATCH(Common,INDIRECT(ADDRESS(C253+1,8,4,1,sheet_entity)):INDIRECT(ADDRESS(COUNTIF(Entity_1,"&lt;&gt;"),8,4,1,sheet_entity)),0)))</f>
        <v>205</v>
      </c>
      <c r="D254" s="177" t="str">
        <f t="shared" ca="1" si="44"/>
        <v>&gt;&gt;</v>
      </c>
      <c r="E254" s="178"/>
      <c r="F254" s="129" t="str">
        <f t="shared" ca="1" si="45"/>
        <v>IfcDuctSilencerType</v>
      </c>
      <c r="G254" s="130" t="str">
        <f t="shared" ca="1" si="46"/>
        <v/>
      </c>
      <c r="H254" s="140" t="str">
        <f t="shared" ca="1" si="39"/>
        <v>Duct Accessories</v>
      </c>
      <c r="I254" s="17" t="str">
        <f t="shared" ca="1" si="40"/>
        <v/>
      </c>
      <c r="J254" s="178"/>
      <c r="K254" s="189"/>
      <c r="L254" s="189" t="str">
        <f t="shared" ca="1" si="47"/>
        <v>Duct Accessories</v>
      </c>
      <c r="M254" s="187" t="str">
        <f t="shared" ca="1" si="41"/>
        <v/>
      </c>
      <c r="N254" s="188" t="str">
        <f t="shared" ca="1" si="42"/>
        <v>Duct Accessories</v>
      </c>
    </row>
    <row r="255" spans="1:14" x14ac:dyDescent="0.25">
      <c r="A255" s="175">
        <f t="shared" ca="1" si="37"/>
        <v>44</v>
      </c>
      <c r="B255" s="175">
        <f t="shared" ca="1" si="38"/>
        <v>5</v>
      </c>
      <c r="C255" s="175">
        <f ca="1">IF(B255&gt;0,C254,IF(COUNTIF(Entity_3,Common)&lt;=A255,"",C254+MATCH(Common,INDIRECT(ADDRESS(C254+1,8,4,1,sheet_entity)):INDIRECT(ADDRESS(COUNTIF(Entity_1,"&lt;&gt;"),8,4,1,sheet_entity)),0)))</f>
        <v>205</v>
      </c>
      <c r="D255" s="177" t="str">
        <f t="shared" ca="1" si="44"/>
        <v>&gt;&gt;</v>
      </c>
      <c r="E255" s="178"/>
      <c r="F255" s="129" t="str">
        <f t="shared" ca="1" si="45"/>
        <v>IfcDuctSilencerType</v>
      </c>
      <c r="G255" s="130" t="str">
        <f t="shared" ca="1" si="46"/>
        <v>notdefined</v>
      </c>
      <c r="H255" s="140" t="str">
        <f t="shared" ca="1" si="39"/>
        <v>Duct Accessories</v>
      </c>
      <c r="I255" s="17" t="str">
        <f t="shared" ca="1" si="40"/>
        <v/>
      </c>
      <c r="J255" s="178"/>
      <c r="K255" s="189"/>
      <c r="L255" s="189" t="str">
        <f t="shared" ca="1" si="47"/>
        <v>Duct Accessories</v>
      </c>
      <c r="M255" s="187" t="str">
        <f t="shared" ca="1" si="41"/>
        <v/>
      </c>
      <c r="N255" s="188" t="str">
        <f t="shared" ca="1" si="42"/>
        <v>Duct Accessories</v>
      </c>
    </row>
    <row r="256" spans="1:14" x14ac:dyDescent="0.25">
      <c r="A256" s="175">
        <f t="shared" ca="1" si="37"/>
        <v>44</v>
      </c>
      <c r="B256" s="175">
        <f t="shared" ca="1" si="38"/>
        <v>4</v>
      </c>
      <c r="C256" s="175">
        <f ca="1">IF(B256&gt;0,C255,IF(COUNTIF(Entity_3,Common)&lt;=A256,"",C255+MATCH(Common,INDIRECT(ADDRESS(C255+1,8,4,1,sheet_entity)):INDIRECT(ADDRESS(COUNTIF(Entity_1,"&lt;&gt;"),8,4,1,sheet_entity)),0)))</f>
        <v>205</v>
      </c>
      <c r="D256" s="177" t="str">
        <f t="shared" ca="1" si="44"/>
        <v>&gt;&gt;</v>
      </c>
      <c r="E256" s="178"/>
      <c r="F256" s="129" t="str">
        <f t="shared" ca="1" si="45"/>
        <v>IfcDuctSilencerType</v>
      </c>
      <c r="G256" s="130" t="str">
        <f t="shared" ca="1" si="46"/>
        <v>userdefined</v>
      </c>
      <c r="H256" s="140" t="str">
        <f t="shared" ca="1" si="39"/>
        <v>Duct Accessories</v>
      </c>
      <c r="I256" s="17" t="str">
        <f t="shared" ca="1" si="40"/>
        <v/>
      </c>
      <c r="J256" s="178"/>
      <c r="K256" s="189"/>
      <c r="L256" s="189" t="str">
        <f t="shared" ca="1" si="47"/>
        <v>Duct Accessories</v>
      </c>
      <c r="M256" s="187" t="str">
        <f t="shared" ca="1" si="41"/>
        <v/>
      </c>
      <c r="N256" s="188" t="str">
        <f t="shared" ca="1" si="42"/>
        <v>Duct Accessories</v>
      </c>
    </row>
    <row r="257" spans="1:14" x14ac:dyDescent="0.25">
      <c r="A257" s="175">
        <f t="shared" ca="1" si="37"/>
        <v>44</v>
      </c>
      <c r="B257" s="175">
        <f t="shared" ca="1" si="38"/>
        <v>3</v>
      </c>
      <c r="C257" s="175">
        <f ca="1">IF(B257&gt;0,C256,IF(COUNTIF(Entity_3,Common)&lt;=A257,"",C256+MATCH(Common,INDIRECT(ADDRESS(C256+1,8,4,1,sheet_entity)):INDIRECT(ADDRESS(COUNTIF(Entity_1,"&lt;&gt;"),8,4,1,sheet_entity)),0)))</f>
        <v>205</v>
      </c>
      <c r="D257" s="177" t="str">
        <f t="shared" ca="1" si="44"/>
        <v>&gt;&gt;</v>
      </c>
      <c r="E257" s="178"/>
      <c r="F257" s="129" t="str">
        <f t="shared" ca="1" si="45"/>
        <v>IfcDuctSilencerType</v>
      </c>
      <c r="G257" s="130" t="str">
        <f t="shared" ca="1" si="46"/>
        <v>round</v>
      </c>
      <c r="H257" s="140" t="str">
        <f t="shared" ca="1" si="39"/>
        <v>Duct Accessories</v>
      </c>
      <c r="I257" s="17" t="str">
        <f t="shared" ca="1" si="40"/>
        <v/>
      </c>
      <c r="J257" s="178"/>
      <c r="K257" s="189"/>
      <c r="L257" s="189" t="str">
        <f t="shared" ca="1" si="47"/>
        <v>Duct Accessories</v>
      </c>
      <c r="M257" s="187" t="str">
        <f t="shared" ca="1" si="41"/>
        <v/>
      </c>
      <c r="N257" s="188" t="str">
        <f t="shared" ca="1" si="42"/>
        <v>Duct Accessories</v>
      </c>
    </row>
    <row r="258" spans="1:14" x14ac:dyDescent="0.25">
      <c r="A258" s="175">
        <f t="shared" ca="1" si="37"/>
        <v>44</v>
      </c>
      <c r="B258" s="175">
        <f t="shared" ca="1" si="38"/>
        <v>2</v>
      </c>
      <c r="C258" s="175">
        <f ca="1">IF(B258&gt;0,C257,IF(COUNTIF(Entity_3,Common)&lt;=A258,"",C257+MATCH(Common,INDIRECT(ADDRESS(C257+1,8,4,1,sheet_entity)):INDIRECT(ADDRESS(COUNTIF(Entity_1,"&lt;&gt;"),8,4,1,sheet_entity)),0)))</f>
        <v>205</v>
      </c>
      <c r="D258" s="177" t="str">
        <f t="shared" ca="1" si="44"/>
        <v>&gt;&gt;</v>
      </c>
      <c r="E258" s="178"/>
      <c r="F258" s="129" t="str">
        <f t="shared" ca="1" si="45"/>
        <v>IfcDuctSilencerType</v>
      </c>
      <c r="G258" s="130" t="str">
        <f t="shared" ca="1" si="46"/>
        <v>rectangular</v>
      </c>
      <c r="H258" s="140" t="str">
        <f t="shared" ca="1" si="39"/>
        <v>Duct Accessories</v>
      </c>
      <c r="I258" s="17" t="str">
        <f t="shared" ca="1" si="40"/>
        <v/>
      </c>
      <c r="J258" s="178"/>
      <c r="K258" s="189"/>
      <c r="L258" s="189" t="str">
        <f t="shared" ca="1" si="47"/>
        <v>Duct Accessories</v>
      </c>
      <c r="M258" s="187" t="str">
        <f t="shared" ca="1" si="41"/>
        <v/>
      </c>
      <c r="N258" s="188" t="str">
        <f t="shared" ca="1" si="42"/>
        <v>Duct Accessories</v>
      </c>
    </row>
    <row r="259" spans="1:14" x14ac:dyDescent="0.25">
      <c r="A259" s="175">
        <f t="shared" ca="1" si="37"/>
        <v>44</v>
      </c>
      <c r="B259" s="175">
        <f t="shared" ca="1" si="38"/>
        <v>1</v>
      </c>
      <c r="C259" s="175">
        <f ca="1">IF(B259&gt;0,C258,IF(COUNTIF(Entity_3,Common)&lt;=A259,"",C258+MATCH(Common,INDIRECT(ADDRESS(C258+1,8,4,1,sheet_entity)):INDIRECT(ADDRESS(COUNTIF(Entity_1,"&lt;&gt;"),8,4,1,sheet_entity)),0)))</f>
        <v>205</v>
      </c>
      <c r="D259" s="177" t="str">
        <f t="shared" ca="1" si="44"/>
        <v>&gt;&gt;</v>
      </c>
      <c r="E259" s="178"/>
      <c r="F259" s="129" t="str">
        <f t="shared" ca="1" si="45"/>
        <v>IfcDuctSilencerType</v>
      </c>
      <c r="G259" s="130" t="str">
        <f t="shared" ca="1" si="46"/>
        <v>flatoval</v>
      </c>
      <c r="H259" s="140" t="str">
        <f t="shared" ca="1" si="39"/>
        <v>Duct Accessories</v>
      </c>
      <c r="I259" s="17" t="str">
        <f t="shared" ca="1" si="40"/>
        <v/>
      </c>
      <c r="J259" s="178"/>
      <c r="K259" s="189"/>
      <c r="L259" s="189" t="str">
        <f t="shared" ca="1" si="47"/>
        <v>Duct Accessories</v>
      </c>
      <c r="M259" s="187" t="str">
        <f t="shared" ca="1" si="41"/>
        <v/>
      </c>
      <c r="N259" s="188" t="str">
        <f t="shared" ca="1" si="42"/>
        <v>Duct Accessories</v>
      </c>
    </row>
    <row r="260" spans="1:14" x14ac:dyDescent="0.25">
      <c r="A260" s="175">
        <f t="shared" ca="1" si="37"/>
        <v>45</v>
      </c>
      <c r="B260" s="175">
        <f t="shared" ca="1" si="38"/>
        <v>0</v>
      </c>
      <c r="C260" s="175">
        <f ca="1">IF(B260&gt;0,C259,IF(COUNTIF(Entity_3,Common)&lt;=A260,"",C259+MATCH(Common,INDIRECT(ADDRESS(C259+1,8,4,1,sheet_entity)):INDIRECT(ADDRESS(COUNTIF(Entity_1,"&lt;&gt;"),8,4,1,sheet_entity)),0)))</f>
        <v>210</v>
      </c>
      <c r="D260" s="177" t="str">
        <f t="shared" ca="1" si="44"/>
        <v>&gt;&gt;</v>
      </c>
      <c r="E260" s="178"/>
      <c r="F260" s="129" t="str">
        <f t="shared" ca="1" si="45"/>
        <v>IfcElectricApplianceType</v>
      </c>
      <c r="G260" s="130" t="str">
        <f t="shared" ca="1" si="46"/>
        <v/>
      </c>
      <c r="H260" s="140" t="str">
        <f t="shared" ca="1" si="39"/>
        <v>Electrical Fixtures</v>
      </c>
      <c r="I260" s="17" t="str">
        <f t="shared" ca="1" si="40"/>
        <v/>
      </c>
      <c r="J260" s="178"/>
      <c r="K260" s="189"/>
      <c r="L260" s="189" t="str">
        <f t="shared" ca="1" si="47"/>
        <v>Electrical Fixtures</v>
      </c>
      <c r="M260" s="187" t="str">
        <f t="shared" ca="1" si="41"/>
        <v>Specialty Equipment</v>
      </c>
      <c r="N260" s="188" t="str">
        <f t="shared" ca="1" si="42"/>
        <v>Electrical Fixtures</v>
      </c>
    </row>
    <row r="261" spans="1:14" x14ac:dyDescent="0.25">
      <c r="A261" s="175">
        <f t="shared" ca="1" si="37"/>
        <v>45</v>
      </c>
      <c r="B261" s="175">
        <f t="shared" ca="1" si="38"/>
        <v>18</v>
      </c>
      <c r="C261" s="175">
        <f ca="1">IF(B261&gt;0,C260,IF(COUNTIF(Entity_3,Common)&lt;=A261,"",C260+MATCH(Common,INDIRECT(ADDRESS(C260+1,8,4,1,sheet_entity)):INDIRECT(ADDRESS(COUNTIF(Entity_1,"&lt;&gt;"),8,4,1,sheet_entity)),0)))</f>
        <v>210</v>
      </c>
      <c r="D261" s="177" t="str">
        <f t="shared" ca="1" si="44"/>
        <v>&gt;&gt;</v>
      </c>
      <c r="E261" s="178"/>
      <c r="F261" s="129" t="str">
        <f t="shared" ca="1" si="45"/>
        <v>IfcElectricApplianceType</v>
      </c>
      <c r="G261" s="130" t="str">
        <f t="shared" ca="1" si="46"/>
        <v>notdefined</v>
      </c>
      <c r="H261" s="140" t="str">
        <f t="shared" ca="1" si="39"/>
        <v>Electrical Fixtures</v>
      </c>
      <c r="I261" s="17" t="str">
        <f t="shared" ca="1" si="40"/>
        <v/>
      </c>
      <c r="J261" s="178"/>
      <c r="K261" s="189"/>
      <c r="L261" s="189" t="str">
        <f t="shared" ca="1" si="47"/>
        <v>Electrical Fixtures</v>
      </c>
      <c r="M261" s="187" t="str">
        <f t="shared" ca="1" si="41"/>
        <v/>
      </c>
      <c r="N261" s="188" t="str">
        <f t="shared" ca="1" si="42"/>
        <v>Electrical Fixtures</v>
      </c>
    </row>
    <row r="262" spans="1:14" x14ac:dyDescent="0.25">
      <c r="A262" s="175">
        <f t="shared" ca="1" si="37"/>
        <v>45</v>
      </c>
      <c r="B262" s="175">
        <f t="shared" ca="1" si="38"/>
        <v>17</v>
      </c>
      <c r="C262" s="175">
        <f ca="1">IF(B262&gt;0,C261,IF(COUNTIF(Entity_3,Common)&lt;=A262,"",C261+MATCH(Common,INDIRECT(ADDRESS(C261+1,8,4,1,sheet_entity)):INDIRECT(ADDRESS(COUNTIF(Entity_1,"&lt;&gt;"),8,4,1,sheet_entity)),0)))</f>
        <v>210</v>
      </c>
      <c r="D262" s="177" t="str">
        <f t="shared" ca="1" si="44"/>
        <v>&gt;&gt;</v>
      </c>
      <c r="E262" s="178"/>
      <c r="F262" s="129" t="str">
        <f t="shared" ca="1" si="45"/>
        <v>IfcElectricApplianceType</v>
      </c>
      <c r="G262" s="130" t="str">
        <f t="shared" ca="1" si="46"/>
        <v>userdefined</v>
      </c>
      <c r="H262" s="140" t="str">
        <f t="shared" ca="1" si="39"/>
        <v>Electrical Fixtures</v>
      </c>
      <c r="I262" s="17" t="str">
        <f t="shared" ca="1" si="40"/>
        <v/>
      </c>
      <c r="J262" s="178"/>
      <c r="K262" s="189"/>
      <c r="L262" s="189" t="str">
        <f t="shared" ca="1" si="47"/>
        <v>Electrical Fixtures</v>
      </c>
      <c r="M262" s="187" t="str">
        <f t="shared" ca="1" si="41"/>
        <v/>
      </c>
      <c r="N262" s="188" t="str">
        <f t="shared" ca="1" si="42"/>
        <v>Electrical Fixtures</v>
      </c>
    </row>
    <row r="263" spans="1:14" x14ac:dyDescent="0.25">
      <c r="A263" s="175">
        <f t="shared" ca="1" si="37"/>
        <v>45</v>
      </c>
      <c r="B263" s="175">
        <f t="shared" ca="1" si="38"/>
        <v>16</v>
      </c>
      <c r="C263" s="175">
        <f ca="1">IF(B263&gt;0,C262,IF(COUNTIF(Entity_3,Common)&lt;=A263,"",C262+MATCH(Common,INDIRECT(ADDRESS(C262+1,8,4,1,sheet_entity)):INDIRECT(ADDRESS(COUNTIF(Entity_1,"&lt;&gt;"),8,4,1,sheet_entity)),0)))</f>
        <v>210</v>
      </c>
      <c r="D263" s="177" t="str">
        <f t="shared" ca="1" si="44"/>
        <v>&gt;&gt;</v>
      </c>
      <c r="E263" s="178"/>
      <c r="F263" s="129" t="str">
        <f t="shared" ca="1" si="45"/>
        <v>IfcElectricApplianceType</v>
      </c>
      <c r="G263" s="130" t="str">
        <f t="shared" ca="1" si="46"/>
        <v>washingmachine</v>
      </c>
      <c r="H263" s="140" t="str">
        <f t="shared" ca="1" si="39"/>
        <v>Electrical Fixtures</v>
      </c>
      <c r="I263" s="17" t="str">
        <f t="shared" ca="1" si="40"/>
        <v/>
      </c>
      <c r="J263" s="178"/>
      <c r="K263" s="189"/>
      <c r="L263" s="189" t="str">
        <f t="shared" ca="1" si="47"/>
        <v>Electrical Fixtures</v>
      </c>
      <c r="M263" s="187" t="str">
        <f t="shared" ca="1" si="41"/>
        <v/>
      </c>
      <c r="N263" s="188" t="str">
        <f t="shared" ca="1" si="42"/>
        <v>Electrical Fixtures</v>
      </c>
    </row>
    <row r="264" spans="1:14" x14ac:dyDescent="0.25">
      <c r="A264" s="175">
        <f t="shared" ca="1" si="37"/>
        <v>45</v>
      </c>
      <c r="B264" s="175">
        <f t="shared" ca="1" si="38"/>
        <v>15</v>
      </c>
      <c r="C264" s="175">
        <f ca="1">IF(B264&gt;0,C263,IF(COUNTIF(Entity_3,Common)&lt;=A264,"",C263+MATCH(Common,INDIRECT(ADDRESS(C263+1,8,4,1,sheet_entity)):INDIRECT(ADDRESS(COUNTIF(Entity_1,"&lt;&gt;"),8,4,1,sheet_entity)),0)))</f>
        <v>210</v>
      </c>
      <c r="D264" s="177" t="str">
        <f t="shared" ca="1" si="44"/>
        <v>&gt;&gt;</v>
      </c>
      <c r="E264" s="178"/>
      <c r="F264" s="129" t="str">
        <f t="shared" ca="1" si="45"/>
        <v>IfcElectricApplianceType</v>
      </c>
      <c r="G264" s="130" t="str">
        <f t="shared" ca="1" si="46"/>
        <v>vendingmachine</v>
      </c>
      <c r="H264" s="140" t="str">
        <f t="shared" ca="1" si="39"/>
        <v>Electrical Fixtures</v>
      </c>
      <c r="I264" s="17" t="str">
        <f t="shared" ca="1" si="40"/>
        <v/>
      </c>
      <c r="J264" s="178"/>
      <c r="K264" s="189"/>
      <c r="L264" s="189" t="str">
        <f t="shared" ca="1" si="47"/>
        <v>Electrical Fixtures</v>
      </c>
      <c r="M264" s="187" t="str">
        <f t="shared" ca="1" si="41"/>
        <v/>
      </c>
      <c r="N264" s="188" t="str">
        <f t="shared" ca="1" si="42"/>
        <v>Electrical Fixtures</v>
      </c>
    </row>
    <row r="265" spans="1:14" x14ac:dyDescent="0.25">
      <c r="A265" s="175">
        <f t="shared" ca="1" si="37"/>
        <v>45</v>
      </c>
      <c r="B265" s="175">
        <f t="shared" ca="1" si="38"/>
        <v>14</v>
      </c>
      <c r="C265" s="175">
        <f ca="1">IF(B265&gt;0,C264,IF(COUNTIF(Entity_3,Common)&lt;=A265,"",C264+MATCH(Common,INDIRECT(ADDRESS(C264+1,8,4,1,sheet_entity)):INDIRECT(ADDRESS(COUNTIF(Entity_1,"&lt;&gt;"),8,4,1,sheet_entity)),0)))</f>
        <v>210</v>
      </c>
      <c r="D265" s="177" t="str">
        <f t="shared" ca="1" si="44"/>
        <v>&gt;&gt;</v>
      </c>
      <c r="E265" s="178"/>
      <c r="F265" s="129" t="str">
        <f t="shared" ca="1" si="45"/>
        <v>IfcElectricApplianceType</v>
      </c>
      <c r="G265" s="130" t="str">
        <f t="shared" ca="1" si="46"/>
        <v>tumbledryer</v>
      </c>
      <c r="H265" s="140" t="str">
        <f t="shared" ca="1" si="39"/>
        <v>Electrical Fixtures</v>
      </c>
      <c r="I265" s="17" t="str">
        <f t="shared" ca="1" si="40"/>
        <v/>
      </c>
      <c r="J265" s="178"/>
      <c r="K265" s="189"/>
      <c r="L265" s="189" t="str">
        <f t="shared" ca="1" si="47"/>
        <v>Electrical Fixtures</v>
      </c>
      <c r="M265" s="187" t="str">
        <f t="shared" ca="1" si="41"/>
        <v/>
      </c>
      <c r="N265" s="188" t="str">
        <f t="shared" ca="1" si="42"/>
        <v>Electrical Fixtures</v>
      </c>
    </row>
    <row r="266" spans="1:14" x14ac:dyDescent="0.25">
      <c r="A266" s="175">
        <f t="shared" ca="1" si="37"/>
        <v>45</v>
      </c>
      <c r="B266" s="175">
        <f t="shared" ca="1" si="38"/>
        <v>13</v>
      </c>
      <c r="C266" s="175">
        <f ca="1">IF(B266&gt;0,C265,IF(COUNTIF(Entity_3,Common)&lt;=A266,"",C265+MATCH(Common,INDIRECT(ADDRESS(C265+1,8,4,1,sheet_entity)):INDIRECT(ADDRESS(COUNTIF(Entity_1,"&lt;&gt;"),8,4,1,sheet_entity)),0)))</f>
        <v>210</v>
      </c>
      <c r="D266" s="177" t="str">
        <f t="shared" ca="1" si="44"/>
        <v>&gt;&gt;</v>
      </c>
      <c r="E266" s="178"/>
      <c r="F266" s="129" t="str">
        <f t="shared" ca="1" si="45"/>
        <v>IfcElectricApplianceType</v>
      </c>
      <c r="G266" s="130" t="str">
        <f t="shared" ca="1" si="46"/>
        <v>refrigerator</v>
      </c>
      <c r="H266" s="140" t="str">
        <f t="shared" ca="1" si="39"/>
        <v>Electrical Fixtures</v>
      </c>
      <c r="I266" s="17" t="str">
        <f t="shared" ca="1" si="40"/>
        <v/>
      </c>
      <c r="J266" s="178"/>
      <c r="K266" s="189"/>
      <c r="L266" s="189" t="str">
        <f t="shared" ca="1" si="47"/>
        <v>Electrical Fixtures</v>
      </c>
      <c r="M266" s="187" t="str">
        <f t="shared" ca="1" si="41"/>
        <v/>
      </c>
      <c r="N266" s="188" t="str">
        <f t="shared" ca="1" si="42"/>
        <v>Electrical Fixtures</v>
      </c>
    </row>
    <row r="267" spans="1:14" x14ac:dyDescent="0.25">
      <c r="A267" s="175">
        <f t="shared" ref="A267:A330" ca="1" si="48">IF(B267=0,IF(COUNTIF(Entity_3,Common)&lt;=A266,"",A266+1),A266)</f>
        <v>45</v>
      </c>
      <c r="B267" s="175">
        <f t="shared" ref="B267:B330" ca="1" si="49">IF(B266&gt;0,B266-1,IF(RIGHT(F266,4)="Type",IFERROR(ROWS(INDIRECT(CONCATENATE(F266,"Enum"))),0),0))</f>
        <v>12</v>
      </c>
      <c r="C267" s="175">
        <f ca="1">IF(B267&gt;0,C266,IF(COUNTIF(Entity_3,Common)&lt;=A267,"",C266+MATCH(Common,INDIRECT(ADDRESS(C266+1,8,4,1,sheet_entity)):INDIRECT(ADDRESS(COUNTIF(Entity_1,"&lt;&gt;"),8,4,1,sheet_entity)),0)))</f>
        <v>210</v>
      </c>
      <c r="D267" s="177" t="str">
        <f t="shared" ca="1" si="44"/>
        <v>&gt;&gt;</v>
      </c>
      <c r="E267" s="178"/>
      <c r="F267" s="129" t="str">
        <f t="shared" ca="1" si="45"/>
        <v>IfcElectricApplianceType</v>
      </c>
      <c r="G267" s="130" t="str">
        <f t="shared" ca="1" si="46"/>
        <v>photocopier</v>
      </c>
      <c r="H267" s="140" t="str">
        <f t="shared" ref="H267:H330" ca="1" si="50">IF(F267&lt;&gt;"",IF(K267&lt;&gt;"",K267,IF(G267&lt;&gt;"",IF(M267&lt;&gt;"",M267,N267),IF(N267&lt;&gt;"",N267,M267))),"")</f>
        <v>Electrical Fixtures</v>
      </c>
      <c r="I267" s="17" t="str">
        <f t="shared" ref="I267:I330" ca="1" si="51">IF(L267=H267,IF(OR(exp_sub_adopt=no,AND(exp_sub_adopt=yes,G267&lt;&gt;"")),IF(C267&lt;&gt;"",IFERROR(CELL("contents",INDIRECT(ADDRESS(MATCH(CONCATENATE(F267,IF(G267&lt;&gt;"",CONCATENATE("/",G267),"")),export_entity_2,0),2,1,1,exp_fillin))),IFERROR(VLOOKUP(CONCATENATE(F267,IF(G267&lt;&gt;"",CONCATENATE("/",G267),"")),Import_DRS,5,FALSE),"")),""),""),IF(ISERROR(FIND(H267,L267,1)),IF(L267=H267,"",L267),RIGHT(L267,LEN(L267)-LEN(H267))))</f>
        <v/>
      </c>
      <c r="J267" s="178"/>
      <c r="K267" s="189"/>
      <c r="L267" s="189" t="str">
        <f t="shared" ca="1" si="47"/>
        <v>Electrical Fixtures</v>
      </c>
      <c r="M267" s="187" t="str">
        <f t="shared" ref="M267:M330" ca="1" si="52">IF(C267&lt;&gt;"",IFERROR(CELL("contents",INDIRECT(ADDRESS(MATCH(CONCATENATE(F267,IF(G267&lt;&gt;"",CONCATENATE("/",G267),"")),export_entity_2,0),1,1,1,exp_fillin))),IF(N267="",M266,"")),"")</f>
        <v/>
      </c>
      <c r="N267" s="188" t="str">
        <f t="shared" ref="N267:N330" ca="1" si="53">IF(C267&lt;&gt;"",IFERROR(VLOOKUP(CONCATENATE(F267,IF(G267&lt;&gt;"",CONCATENATE("/",G267),"")),Import_DRS,4,FALSE),IFERROR(VLOOKUP(F267,Import_DRS,4,FALSE),"")),"")</f>
        <v>Electrical Fixtures</v>
      </c>
    </row>
    <row r="268" spans="1:14" x14ac:dyDescent="0.25">
      <c r="A268" s="175">
        <f t="shared" ca="1" si="48"/>
        <v>45</v>
      </c>
      <c r="B268" s="175">
        <f t="shared" ca="1" si="49"/>
        <v>11</v>
      </c>
      <c r="C268" s="175">
        <f ca="1">IF(B268&gt;0,C267,IF(COUNTIF(Entity_3,Common)&lt;=A268,"",C267+MATCH(Common,INDIRECT(ADDRESS(C267+1,8,4,1,sheet_entity)):INDIRECT(ADDRESS(COUNTIF(Entity_1,"&lt;&gt;"),8,4,1,sheet_entity)),0)))</f>
        <v>210</v>
      </c>
      <c r="D268" s="177" t="str">
        <f t="shared" ca="1" si="44"/>
        <v>&gt;&gt;</v>
      </c>
      <c r="E268" s="178"/>
      <c r="F268" s="129" t="str">
        <f t="shared" ca="1" si="45"/>
        <v>IfcElectricApplianceType</v>
      </c>
      <c r="G268" s="130" t="str">
        <f t="shared" ca="1" si="46"/>
        <v>microwave</v>
      </c>
      <c r="H268" s="140" t="str">
        <f t="shared" ca="1" si="50"/>
        <v>Electrical Fixtures</v>
      </c>
      <c r="I268" s="17" t="str">
        <f t="shared" ca="1" si="51"/>
        <v/>
      </c>
      <c r="J268" s="178"/>
      <c r="K268" s="189"/>
      <c r="L268" s="189" t="str">
        <f t="shared" ca="1" si="47"/>
        <v>Electrical Fixtures</v>
      </c>
      <c r="M268" s="187" t="str">
        <f t="shared" ca="1" si="52"/>
        <v/>
      </c>
      <c r="N268" s="188" t="str">
        <f t="shared" ca="1" si="53"/>
        <v>Electrical Fixtures</v>
      </c>
    </row>
    <row r="269" spans="1:14" x14ac:dyDescent="0.25">
      <c r="A269" s="175">
        <f t="shared" ca="1" si="48"/>
        <v>45</v>
      </c>
      <c r="B269" s="175">
        <f t="shared" ca="1" si="49"/>
        <v>10</v>
      </c>
      <c r="C269" s="175">
        <f ca="1">IF(B269&gt;0,C268,IF(COUNTIF(Entity_3,Common)&lt;=A269,"",C268+MATCH(Common,INDIRECT(ADDRESS(C268+1,8,4,1,sheet_entity)):INDIRECT(ADDRESS(COUNTIF(Entity_1,"&lt;&gt;"),8,4,1,sheet_entity)),0)))</f>
        <v>210</v>
      </c>
      <c r="D269" s="177" t="str">
        <f t="shared" ca="1" si="44"/>
        <v>&gt;&gt;</v>
      </c>
      <c r="E269" s="178"/>
      <c r="F269" s="129" t="str">
        <f t="shared" ca="1" si="45"/>
        <v>IfcElectricApplianceType</v>
      </c>
      <c r="G269" s="130" t="str">
        <f t="shared" ca="1" si="46"/>
        <v>kitchenmachine</v>
      </c>
      <c r="H269" s="140" t="str">
        <f t="shared" ca="1" si="50"/>
        <v>Electrical Fixtures</v>
      </c>
      <c r="I269" s="17" t="str">
        <f t="shared" ca="1" si="51"/>
        <v/>
      </c>
      <c r="J269" s="178"/>
      <c r="K269" s="189"/>
      <c r="L269" s="189" t="str">
        <f t="shared" ca="1" si="47"/>
        <v>Electrical Fixtures</v>
      </c>
      <c r="M269" s="187" t="str">
        <f t="shared" ca="1" si="52"/>
        <v/>
      </c>
      <c r="N269" s="188" t="str">
        <f t="shared" ca="1" si="53"/>
        <v>Electrical Fixtures</v>
      </c>
    </row>
    <row r="270" spans="1:14" x14ac:dyDescent="0.25">
      <c r="A270" s="175">
        <f t="shared" ca="1" si="48"/>
        <v>45</v>
      </c>
      <c r="B270" s="175">
        <f t="shared" ca="1" si="49"/>
        <v>9</v>
      </c>
      <c r="C270" s="175">
        <f ca="1">IF(B270&gt;0,C269,IF(COUNTIF(Entity_3,Common)&lt;=A270,"",C269+MATCH(Common,INDIRECT(ADDRESS(C269+1,8,4,1,sheet_entity)):INDIRECT(ADDRESS(COUNTIF(Entity_1,"&lt;&gt;"),8,4,1,sheet_entity)),0)))</f>
        <v>210</v>
      </c>
      <c r="D270" s="177" t="str">
        <f t="shared" ca="1" si="44"/>
        <v>&gt;&gt;</v>
      </c>
      <c r="E270" s="178"/>
      <c r="F270" s="129" t="str">
        <f t="shared" ca="1" si="45"/>
        <v>IfcElectricApplianceType</v>
      </c>
      <c r="G270" s="130" t="str">
        <f t="shared" ca="1" si="46"/>
        <v>handdryer</v>
      </c>
      <c r="H270" s="140" t="str">
        <f t="shared" ca="1" si="50"/>
        <v>Electrical Fixtures</v>
      </c>
      <c r="I270" s="17" t="str">
        <f t="shared" ca="1" si="51"/>
        <v/>
      </c>
      <c r="J270" s="178"/>
      <c r="K270" s="189"/>
      <c r="L270" s="189" t="str">
        <f t="shared" ca="1" si="47"/>
        <v>Electrical Fixtures</v>
      </c>
      <c r="M270" s="187" t="str">
        <f t="shared" ca="1" si="52"/>
        <v/>
      </c>
      <c r="N270" s="188" t="str">
        <f t="shared" ca="1" si="53"/>
        <v>Electrical Fixtures</v>
      </c>
    </row>
    <row r="271" spans="1:14" x14ac:dyDescent="0.25">
      <c r="A271" s="175">
        <f t="shared" ca="1" si="48"/>
        <v>45</v>
      </c>
      <c r="B271" s="175">
        <f t="shared" ca="1" si="49"/>
        <v>8</v>
      </c>
      <c r="C271" s="175">
        <f ca="1">IF(B271&gt;0,C270,IF(COUNTIF(Entity_3,Common)&lt;=A271,"",C270+MATCH(Common,INDIRECT(ADDRESS(C270+1,8,4,1,sheet_entity)):INDIRECT(ADDRESS(COUNTIF(Entity_1,"&lt;&gt;"),8,4,1,sheet_entity)),0)))</f>
        <v>210</v>
      </c>
      <c r="D271" s="177" t="str">
        <f t="shared" ref="D271:D334" ca="1" si="54">IF(AND(F271&lt;&gt;"",F271&lt;&gt;not,F271&lt;&gt;0),HYPERLINK(CONCATENATE(link4x0,IFERROR(VLOOKUP(F271,Entity,2,FALSE),""),link_Entity,LOWER(F271),".htm"),"&gt;&gt;"),"")</f>
        <v>&gt;&gt;</v>
      </c>
      <c r="E271" s="178"/>
      <c r="F271" s="129" t="str">
        <f t="shared" ref="F271:F334" ca="1" si="55">IF(C271&lt;&gt;"",INDIRECT(ADDRESS(C271,3,1,1,sheet_entity),TRUE),"")</f>
        <v>IfcElectricApplianceType</v>
      </c>
      <c r="G271" s="130" t="str">
        <f t="shared" ref="G271:G334" ca="1" si="56">IF(B271&gt;0,INDEX(INDIRECT(CONCATENATE(F271,"Enum")),B271,1),"")</f>
        <v>fridge_freezer</v>
      </c>
      <c r="H271" s="140" t="str">
        <f t="shared" ca="1" si="50"/>
        <v>Electrical Fixtures</v>
      </c>
      <c r="I271" s="17" t="str">
        <f t="shared" ca="1" si="51"/>
        <v/>
      </c>
      <c r="J271" s="178"/>
      <c r="K271" s="189"/>
      <c r="L271" s="189" t="str">
        <f t="shared" ca="1" si="47"/>
        <v>Electrical Fixtures</v>
      </c>
      <c r="M271" s="187" t="str">
        <f t="shared" ca="1" si="52"/>
        <v/>
      </c>
      <c r="N271" s="188" t="str">
        <f t="shared" ca="1" si="53"/>
        <v>Electrical Fixtures</v>
      </c>
    </row>
    <row r="272" spans="1:14" x14ac:dyDescent="0.25">
      <c r="A272" s="175">
        <f t="shared" ca="1" si="48"/>
        <v>45</v>
      </c>
      <c r="B272" s="175">
        <f t="shared" ca="1" si="49"/>
        <v>7</v>
      </c>
      <c r="C272" s="175">
        <f ca="1">IF(B272&gt;0,C271,IF(COUNTIF(Entity_3,Common)&lt;=A272,"",C271+MATCH(Common,INDIRECT(ADDRESS(C271+1,8,4,1,sheet_entity)):INDIRECT(ADDRESS(COUNTIF(Entity_1,"&lt;&gt;"),8,4,1,sheet_entity)),0)))</f>
        <v>210</v>
      </c>
      <c r="D272" s="177" t="str">
        <f t="shared" ca="1" si="54"/>
        <v>&gt;&gt;</v>
      </c>
      <c r="E272" s="178"/>
      <c r="F272" s="129" t="str">
        <f t="shared" ca="1" si="55"/>
        <v>IfcElectricApplianceType</v>
      </c>
      <c r="G272" s="130" t="str">
        <f t="shared" ca="1" si="56"/>
        <v>freezer</v>
      </c>
      <c r="H272" s="140" t="str">
        <f t="shared" ca="1" si="50"/>
        <v>Electrical Fixtures</v>
      </c>
      <c r="I272" s="17" t="str">
        <f t="shared" ca="1" si="51"/>
        <v/>
      </c>
      <c r="J272" s="178"/>
      <c r="K272" s="189"/>
      <c r="L272" s="189" t="str">
        <f t="shared" ca="1" si="47"/>
        <v>Electrical Fixtures</v>
      </c>
      <c r="M272" s="187" t="str">
        <f t="shared" ca="1" si="52"/>
        <v/>
      </c>
      <c r="N272" s="188" t="str">
        <f t="shared" ca="1" si="53"/>
        <v>Electrical Fixtures</v>
      </c>
    </row>
    <row r="273" spans="1:14" x14ac:dyDescent="0.25">
      <c r="A273" s="175">
        <f t="shared" ca="1" si="48"/>
        <v>45</v>
      </c>
      <c r="B273" s="175">
        <f t="shared" ca="1" si="49"/>
        <v>6</v>
      </c>
      <c r="C273" s="175">
        <f ca="1">IF(B273&gt;0,C272,IF(COUNTIF(Entity_3,Common)&lt;=A273,"",C272+MATCH(Common,INDIRECT(ADDRESS(C272+1,8,4,1,sheet_entity)):INDIRECT(ADDRESS(COUNTIF(Entity_1,"&lt;&gt;"),8,4,1,sheet_entity)),0)))</f>
        <v>210</v>
      </c>
      <c r="D273" s="177" t="str">
        <f t="shared" ca="1" si="54"/>
        <v>&gt;&gt;</v>
      </c>
      <c r="E273" s="178"/>
      <c r="F273" s="129" t="str">
        <f t="shared" ca="1" si="55"/>
        <v>IfcElectricApplianceType</v>
      </c>
      <c r="G273" s="130" t="str">
        <f t="shared" ca="1" si="56"/>
        <v>freestandingwatercooler</v>
      </c>
      <c r="H273" s="140" t="str">
        <f t="shared" ca="1" si="50"/>
        <v>Electrical Fixtures</v>
      </c>
      <c r="I273" s="17" t="str">
        <f t="shared" ca="1" si="51"/>
        <v/>
      </c>
      <c r="J273" s="178"/>
      <c r="K273" s="189"/>
      <c r="L273" s="189" t="str">
        <f t="shared" ca="1" si="47"/>
        <v>Electrical Fixtures</v>
      </c>
      <c r="M273" s="187" t="str">
        <f t="shared" ca="1" si="52"/>
        <v/>
      </c>
      <c r="N273" s="188" t="str">
        <f t="shared" ca="1" si="53"/>
        <v>Electrical Fixtures</v>
      </c>
    </row>
    <row r="274" spans="1:14" x14ac:dyDescent="0.25">
      <c r="A274" s="175">
        <f t="shared" ca="1" si="48"/>
        <v>45</v>
      </c>
      <c r="B274" s="175">
        <f t="shared" ca="1" si="49"/>
        <v>5</v>
      </c>
      <c r="C274" s="175">
        <f ca="1">IF(B274&gt;0,C273,IF(COUNTIF(Entity_3,Common)&lt;=A274,"",C273+MATCH(Common,INDIRECT(ADDRESS(C273+1,8,4,1,sheet_entity)):INDIRECT(ADDRESS(COUNTIF(Entity_1,"&lt;&gt;"),8,4,1,sheet_entity)),0)))</f>
        <v>210</v>
      </c>
      <c r="D274" s="177" t="str">
        <f t="shared" ca="1" si="54"/>
        <v>&gt;&gt;</v>
      </c>
      <c r="E274" s="178"/>
      <c r="F274" s="129" t="str">
        <f t="shared" ca="1" si="55"/>
        <v>IfcElectricApplianceType</v>
      </c>
      <c r="G274" s="130" t="str">
        <f t="shared" ca="1" si="56"/>
        <v>freestandingwaterheater</v>
      </c>
      <c r="H274" s="140" t="str">
        <f t="shared" ca="1" si="50"/>
        <v>Electrical Fixtures</v>
      </c>
      <c r="I274" s="17" t="str">
        <f t="shared" ca="1" si="51"/>
        <v/>
      </c>
      <c r="J274" s="178"/>
      <c r="K274" s="189"/>
      <c r="L274" s="189" t="str">
        <f t="shared" ca="1" si="47"/>
        <v>Electrical Fixtures</v>
      </c>
      <c r="M274" s="187" t="str">
        <f t="shared" ca="1" si="52"/>
        <v/>
      </c>
      <c r="N274" s="188" t="str">
        <f t="shared" ca="1" si="53"/>
        <v>Electrical Fixtures</v>
      </c>
    </row>
    <row r="275" spans="1:14" x14ac:dyDescent="0.25">
      <c r="A275" s="175">
        <f t="shared" ca="1" si="48"/>
        <v>45</v>
      </c>
      <c r="B275" s="175">
        <f t="shared" ca="1" si="49"/>
        <v>4</v>
      </c>
      <c r="C275" s="175">
        <f ca="1">IF(B275&gt;0,C274,IF(COUNTIF(Entity_3,Common)&lt;=A275,"",C274+MATCH(Common,INDIRECT(ADDRESS(C274+1,8,4,1,sheet_entity)):INDIRECT(ADDRESS(COUNTIF(Entity_1,"&lt;&gt;"),8,4,1,sheet_entity)),0)))</f>
        <v>210</v>
      </c>
      <c r="D275" s="177" t="str">
        <f t="shared" ca="1" si="54"/>
        <v>&gt;&gt;</v>
      </c>
      <c r="E275" s="178"/>
      <c r="F275" s="129" t="str">
        <f t="shared" ca="1" si="55"/>
        <v>IfcElectricApplianceType</v>
      </c>
      <c r="G275" s="130" t="str">
        <f t="shared" ca="1" si="56"/>
        <v>freestandingfan</v>
      </c>
      <c r="H275" s="140" t="str">
        <f t="shared" ca="1" si="50"/>
        <v>Electrical Fixtures</v>
      </c>
      <c r="I275" s="17" t="str">
        <f t="shared" ca="1" si="51"/>
        <v/>
      </c>
      <c r="J275" s="178"/>
      <c r="K275" s="189"/>
      <c r="L275" s="189" t="str">
        <f t="shared" ca="1" si="47"/>
        <v>Electrical Fixtures</v>
      </c>
      <c r="M275" s="187" t="str">
        <f t="shared" ca="1" si="52"/>
        <v/>
      </c>
      <c r="N275" s="188" t="str">
        <f t="shared" ca="1" si="53"/>
        <v>Electrical Fixtures</v>
      </c>
    </row>
    <row r="276" spans="1:14" x14ac:dyDescent="0.25">
      <c r="A276" s="175">
        <f t="shared" ca="1" si="48"/>
        <v>45</v>
      </c>
      <c r="B276" s="175">
        <f t="shared" ca="1" si="49"/>
        <v>3</v>
      </c>
      <c r="C276" s="175">
        <f ca="1">IF(B276&gt;0,C275,IF(COUNTIF(Entity_3,Common)&lt;=A276,"",C275+MATCH(Common,INDIRECT(ADDRESS(C275+1,8,4,1,sheet_entity)):INDIRECT(ADDRESS(COUNTIF(Entity_1,"&lt;&gt;"),8,4,1,sheet_entity)),0)))</f>
        <v>210</v>
      </c>
      <c r="D276" s="177" t="str">
        <f t="shared" ca="1" si="54"/>
        <v>&gt;&gt;</v>
      </c>
      <c r="E276" s="178"/>
      <c r="F276" s="129" t="str">
        <f t="shared" ca="1" si="55"/>
        <v>IfcElectricApplianceType</v>
      </c>
      <c r="G276" s="130" t="str">
        <f t="shared" ca="1" si="56"/>
        <v>freestandingelectricheater</v>
      </c>
      <c r="H276" s="140" t="str">
        <f t="shared" ca="1" si="50"/>
        <v>Electrical Fixtures</v>
      </c>
      <c r="I276" s="17" t="str">
        <f t="shared" ca="1" si="51"/>
        <v/>
      </c>
      <c r="J276" s="178"/>
      <c r="K276" s="189"/>
      <c r="L276" s="189" t="str">
        <f t="shared" ca="1" si="47"/>
        <v>Electrical Fixtures</v>
      </c>
      <c r="M276" s="187" t="str">
        <f t="shared" ca="1" si="52"/>
        <v/>
      </c>
      <c r="N276" s="188" t="str">
        <f t="shared" ca="1" si="53"/>
        <v>Electrical Fixtures</v>
      </c>
    </row>
    <row r="277" spans="1:14" x14ac:dyDescent="0.25">
      <c r="A277" s="175">
        <f t="shared" ca="1" si="48"/>
        <v>45</v>
      </c>
      <c r="B277" s="175">
        <f t="shared" ca="1" si="49"/>
        <v>2</v>
      </c>
      <c r="C277" s="175">
        <f ca="1">IF(B277&gt;0,C276,IF(COUNTIF(Entity_3,Common)&lt;=A277,"",C276+MATCH(Common,INDIRECT(ADDRESS(C276+1,8,4,1,sheet_entity)):INDIRECT(ADDRESS(COUNTIF(Entity_1,"&lt;&gt;"),8,4,1,sheet_entity)),0)))</f>
        <v>210</v>
      </c>
      <c r="D277" s="177" t="str">
        <f t="shared" ca="1" si="54"/>
        <v>&gt;&gt;</v>
      </c>
      <c r="E277" s="178"/>
      <c r="F277" s="129" t="str">
        <f t="shared" ca="1" si="55"/>
        <v>IfcElectricApplianceType</v>
      </c>
      <c r="G277" s="130" t="str">
        <f t="shared" ca="1" si="56"/>
        <v>electriccooker</v>
      </c>
      <c r="H277" s="140" t="str">
        <f t="shared" ca="1" si="50"/>
        <v>Electrical Fixtures</v>
      </c>
      <c r="I277" s="17" t="str">
        <f t="shared" ca="1" si="51"/>
        <v/>
      </c>
      <c r="J277" s="178"/>
      <c r="K277" s="189"/>
      <c r="L277" s="189" t="str">
        <f t="shared" ca="1" si="47"/>
        <v>Electrical Fixtures</v>
      </c>
      <c r="M277" s="187" t="str">
        <f t="shared" ca="1" si="52"/>
        <v/>
      </c>
      <c r="N277" s="188" t="str">
        <f t="shared" ca="1" si="53"/>
        <v>Electrical Fixtures</v>
      </c>
    </row>
    <row r="278" spans="1:14" x14ac:dyDescent="0.25">
      <c r="A278" s="175">
        <f t="shared" ca="1" si="48"/>
        <v>45</v>
      </c>
      <c r="B278" s="175">
        <f t="shared" ca="1" si="49"/>
        <v>1</v>
      </c>
      <c r="C278" s="175">
        <f ca="1">IF(B278&gt;0,C277,IF(COUNTIF(Entity_3,Common)&lt;=A278,"",C277+MATCH(Common,INDIRECT(ADDRESS(C277+1,8,4,1,sheet_entity)):INDIRECT(ADDRESS(COUNTIF(Entity_1,"&lt;&gt;"),8,4,1,sheet_entity)),0)))</f>
        <v>210</v>
      </c>
      <c r="D278" s="177" t="str">
        <f t="shared" ca="1" si="54"/>
        <v>&gt;&gt;</v>
      </c>
      <c r="E278" s="178"/>
      <c r="F278" s="129" t="str">
        <f t="shared" ca="1" si="55"/>
        <v>IfcElectricApplianceType</v>
      </c>
      <c r="G278" s="130" t="str">
        <f t="shared" ca="1" si="56"/>
        <v>dishwasher</v>
      </c>
      <c r="H278" s="140" t="str">
        <f t="shared" ca="1" si="50"/>
        <v>Electrical Fixtures</v>
      </c>
      <c r="I278" s="17" t="str">
        <f t="shared" ca="1" si="51"/>
        <v/>
      </c>
      <c r="J278" s="178"/>
      <c r="K278" s="189"/>
      <c r="L278" s="189" t="str">
        <f t="shared" ca="1" si="47"/>
        <v>Electrical Fixtures</v>
      </c>
      <c r="M278" s="187" t="str">
        <f t="shared" ca="1" si="52"/>
        <v/>
      </c>
      <c r="N278" s="188" t="str">
        <f t="shared" ca="1" si="53"/>
        <v>Electrical Fixtures</v>
      </c>
    </row>
    <row r="279" spans="1:14" x14ac:dyDescent="0.25">
      <c r="A279" s="175">
        <f t="shared" ca="1" si="48"/>
        <v>46</v>
      </c>
      <c r="B279" s="175">
        <f t="shared" ca="1" si="49"/>
        <v>0</v>
      </c>
      <c r="C279" s="175">
        <f ca="1">IF(B279&gt;0,C278,IF(COUNTIF(Entity_3,Common)&lt;=A279,"",C278+MATCH(Common,INDIRECT(ADDRESS(C278+1,8,4,1,sheet_entity)):INDIRECT(ADDRESS(COUNTIF(Entity_1,"&lt;&gt;"),8,4,1,sheet_entity)),0)))</f>
        <v>214</v>
      </c>
      <c r="D279" s="177" t="str">
        <f t="shared" ca="1" si="54"/>
        <v>&gt;&gt;</v>
      </c>
      <c r="E279" s="178"/>
      <c r="F279" s="129" t="str">
        <f t="shared" ca="1" si="55"/>
        <v>IfcElectricFlowStorageDeviceType</v>
      </c>
      <c r="G279" s="130" t="str">
        <f t="shared" ca="1" si="56"/>
        <v/>
      </c>
      <c r="H279" s="140" t="str">
        <f t="shared" ca="1" si="50"/>
        <v>Electrical Equipment</v>
      </c>
      <c r="I279" s="17" t="str">
        <f t="shared" ca="1" si="51"/>
        <v/>
      </c>
      <c r="J279" s="178"/>
      <c r="K279" s="189"/>
      <c r="L279" s="189" t="str">
        <f t="shared" ca="1" si="47"/>
        <v>Electrical Equipment</v>
      </c>
      <c r="M279" s="187" t="str">
        <f t="shared" ca="1" si="52"/>
        <v/>
      </c>
      <c r="N279" s="188" t="str">
        <f t="shared" ca="1" si="53"/>
        <v>Electrical Equipment</v>
      </c>
    </row>
    <row r="280" spans="1:14" x14ac:dyDescent="0.25">
      <c r="A280" s="175">
        <f t="shared" ca="1" si="48"/>
        <v>46</v>
      </c>
      <c r="B280" s="175">
        <f t="shared" ca="1" si="49"/>
        <v>7</v>
      </c>
      <c r="C280" s="175">
        <f ca="1">IF(B280&gt;0,C279,IF(COUNTIF(Entity_3,Common)&lt;=A280,"",C279+MATCH(Common,INDIRECT(ADDRESS(C279+1,8,4,1,sheet_entity)):INDIRECT(ADDRESS(COUNTIF(Entity_1,"&lt;&gt;"),8,4,1,sheet_entity)),0)))</f>
        <v>214</v>
      </c>
      <c r="D280" s="177" t="str">
        <f t="shared" ca="1" si="54"/>
        <v>&gt;&gt;</v>
      </c>
      <c r="E280" s="178"/>
      <c r="F280" s="129" t="str">
        <f t="shared" ca="1" si="55"/>
        <v>IfcElectricFlowStorageDeviceType</v>
      </c>
      <c r="G280" s="130" t="str">
        <f t="shared" ca="1" si="56"/>
        <v>notdefined</v>
      </c>
      <c r="H280" s="140" t="str">
        <f t="shared" ca="1" si="50"/>
        <v>Electrical Equipment</v>
      </c>
      <c r="I280" s="17" t="str">
        <f t="shared" ca="1" si="51"/>
        <v/>
      </c>
      <c r="J280" s="178"/>
      <c r="K280" s="189"/>
      <c r="L280" s="189" t="str">
        <f t="shared" ca="1" si="47"/>
        <v>Electrical Equipment</v>
      </c>
      <c r="M280" s="187" t="str">
        <f t="shared" ca="1" si="52"/>
        <v/>
      </c>
      <c r="N280" s="188" t="str">
        <f t="shared" ca="1" si="53"/>
        <v>Electrical Equipment</v>
      </c>
    </row>
    <row r="281" spans="1:14" x14ac:dyDescent="0.25">
      <c r="A281" s="175">
        <f t="shared" ca="1" si="48"/>
        <v>46</v>
      </c>
      <c r="B281" s="175">
        <f t="shared" ca="1" si="49"/>
        <v>6</v>
      </c>
      <c r="C281" s="175">
        <f ca="1">IF(B281&gt;0,C280,IF(COUNTIF(Entity_3,Common)&lt;=A281,"",C280+MATCH(Common,INDIRECT(ADDRESS(C280+1,8,4,1,sheet_entity)):INDIRECT(ADDRESS(COUNTIF(Entity_1,"&lt;&gt;"),8,4,1,sheet_entity)),0)))</f>
        <v>214</v>
      </c>
      <c r="D281" s="177" t="str">
        <f t="shared" ca="1" si="54"/>
        <v>&gt;&gt;</v>
      </c>
      <c r="E281" s="178"/>
      <c r="F281" s="129" t="str">
        <f t="shared" ca="1" si="55"/>
        <v>IfcElectricFlowStorageDeviceType</v>
      </c>
      <c r="G281" s="130" t="str">
        <f t="shared" ca="1" si="56"/>
        <v>userdefined</v>
      </c>
      <c r="H281" s="140" t="str">
        <f t="shared" ca="1" si="50"/>
        <v>Electrical Equipment</v>
      </c>
      <c r="I281" s="17" t="str">
        <f t="shared" ca="1" si="51"/>
        <v/>
      </c>
      <c r="J281" s="178"/>
      <c r="K281" s="189"/>
      <c r="L281" s="189" t="str">
        <f t="shared" ca="1" si="47"/>
        <v>Electrical Equipment</v>
      </c>
      <c r="M281" s="187" t="str">
        <f t="shared" ca="1" si="52"/>
        <v/>
      </c>
      <c r="N281" s="188" t="str">
        <f t="shared" ca="1" si="53"/>
        <v>Electrical Equipment</v>
      </c>
    </row>
    <row r="282" spans="1:14" x14ac:dyDescent="0.25">
      <c r="A282" s="175">
        <f t="shared" ca="1" si="48"/>
        <v>46</v>
      </c>
      <c r="B282" s="175">
        <f t="shared" ca="1" si="49"/>
        <v>5</v>
      </c>
      <c r="C282" s="175">
        <f ca="1">IF(B282&gt;0,C281,IF(COUNTIF(Entity_3,Common)&lt;=A282,"",C281+MATCH(Common,INDIRECT(ADDRESS(C281+1,8,4,1,sheet_entity)):INDIRECT(ADDRESS(COUNTIF(Entity_1,"&lt;&gt;"),8,4,1,sheet_entity)),0)))</f>
        <v>214</v>
      </c>
      <c r="D282" s="177" t="str">
        <f t="shared" ca="1" si="54"/>
        <v>&gt;&gt;</v>
      </c>
      <c r="E282" s="178"/>
      <c r="F282" s="129" t="str">
        <f t="shared" ca="1" si="55"/>
        <v>IfcElectricFlowStorageDeviceType</v>
      </c>
      <c r="G282" s="130" t="str">
        <f t="shared" ca="1" si="56"/>
        <v>ups</v>
      </c>
      <c r="H282" s="140" t="str">
        <f t="shared" ca="1" si="50"/>
        <v>Electrical Equipment</v>
      </c>
      <c r="I282" s="17" t="str">
        <f t="shared" ca="1" si="51"/>
        <v/>
      </c>
      <c r="J282" s="178"/>
      <c r="K282" s="189"/>
      <c r="L282" s="189" t="str">
        <f t="shared" ref="L282:L345" ca="1" si="57">H282</f>
        <v>Electrical Equipment</v>
      </c>
      <c r="M282" s="187" t="str">
        <f t="shared" ca="1" si="52"/>
        <v/>
      </c>
      <c r="N282" s="188" t="str">
        <f t="shared" ca="1" si="53"/>
        <v>Electrical Equipment</v>
      </c>
    </row>
    <row r="283" spans="1:14" x14ac:dyDescent="0.25">
      <c r="A283" s="175">
        <f t="shared" ca="1" si="48"/>
        <v>46</v>
      </c>
      <c r="B283" s="175">
        <f t="shared" ca="1" si="49"/>
        <v>4</v>
      </c>
      <c r="C283" s="175">
        <f ca="1">IF(B283&gt;0,C282,IF(COUNTIF(Entity_3,Common)&lt;=A283,"",C282+MATCH(Common,INDIRECT(ADDRESS(C282+1,8,4,1,sheet_entity)):INDIRECT(ADDRESS(COUNTIF(Entity_1,"&lt;&gt;"),8,4,1,sheet_entity)),0)))</f>
        <v>214</v>
      </c>
      <c r="D283" s="177" t="str">
        <f t="shared" ca="1" si="54"/>
        <v>&gt;&gt;</v>
      </c>
      <c r="E283" s="178"/>
      <c r="F283" s="129" t="str">
        <f t="shared" ca="1" si="55"/>
        <v>IfcElectricFlowStorageDeviceType</v>
      </c>
      <c r="G283" s="130" t="str">
        <f t="shared" ca="1" si="56"/>
        <v>inductorbank</v>
      </c>
      <c r="H283" s="140" t="str">
        <f t="shared" ca="1" si="50"/>
        <v>Electrical Equipment</v>
      </c>
      <c r="I283" s="17" t="str">
        <f t="shared" ca="1" si="51"/>
        <v/>
      </c>
      <c r="J283" s="178"/>
      <c r="K283" s="189"/>
      <c r="L283" s="189" t="str">
        <f t="shared" ca="1" si="57"/>
        <v>Electrical Equipment</v>
      </c>
      <c r="M283" s="187" t="str">
        <f t="shared" ca="1" si="52"/>
        <v/>
      </c>
      <c r="N283" s="188" t="str">
        <f t="shared" ca="1" si="53"/>
        <v>Electrical Equipment</v>
      </c>
    </row>
    <row r="284" spans="1:14" x14ac:dyDescent="0.25">
      <c r="A284" s="175">
        <f t="shared" ca="1" si="48"/>
        <v>46</v>
      </c>
      <c r="B284" s="175">
        <f t="shared" ca="1" si="49"/>
        <v>3</v>
      </c>
      <c r="C284" s="175">
        <f ca="1">IF(B284&gt;0,C283,IF(COUNTIF(Entity_3,Common)&lt;=A284,"",C283+MATCH(Common,INDIRECT(ADDRESS(C283+1,8,4,1,sheet_entity)):INDIRECT(ADDRESS(COUNTIF(Entity_1,"&lt;&gt;"),8,4,1,sheet_entity)),0)))</f>
        <v>214</v>
      </c>
      <c r="D284" s="177" t="str">
        <f t="shared" ca="1" si="54"/>
        <v>&gt;&gt;</v>
      </c>
      <c r="E284" s="178"/>
      <c r="F284" s="129" t="str">
        <f t="shared" ca="1" si="55"/>
        <v>IfcElectricFlowStorageDeviceType</v>
      </c>
      <c r="G284" s="130" t="str">
        <f t="shared" ca="1" si="56"/>
        <v>harmonicfilter</v>
      </c>
      <c r="H284" s="140" t="str">
        <f t="shared" ca="1" si="50"/>
        <v>Electrical Equipment</v>
      </c>
      <c r="I284" s="17" t="str">
        <f t="shared" ca="1" si="51"/>
        <v/>
      </c>
      <c r="J284" s="178"/>
      <c r="K284" s="189"/>
      <c r="L284" s="189" t="str">
        <f t="shared" ca="1" si="57"/>
        <v>Electrical Equipment</v>
      </c>
      <c r="M284" s="187" t="str">
        <f t="shared" ca="1" si="52"/>
        <v/>
      </c>
      <c r="N284" s="188" t="str">
        <f t="shared" ca="1" si="53"/>
        <v>Electrical Equipment</v>
      </c>
    </row>
    <row r="285" spans="1:14" x14ac:dyDescent="0.25">
      <c r="A285" s="175">
        <f t="shared" ca="1" si="48"/>
        <v>46</v>
      </c>
      <c r="B285" s="175">
        <f t="shared" ca="1" si="49"/>
        <v>2</v>
      </c>
      <c r="C285" s="175">
        <f ca="1">IF(B285&gt;0,C284,IF(COUNTIF(Entity_3,Common)&lt;=A285,"",C284+MATCH(Common,INDIRECT(ADDRESS(C284+1,8,4,1,sheet_entity)):INDIRECT(ADDRESS(COUNTIF(Entity_1,"&lt;&gt;"),8,4,1,sheet_entity)),0)))</f>
        <v>214</v>
      </c>
      <c r="D285" s="177" t="str">
        <f t="shared" ca="1" si="54"/>
        <v>&gt;&gt;</v>
      </c>
      <c r="E285" s="178"/>
      <c r="F285" s="129" t="str">
        <f t="shared" ca="1" si="55"/>
        <v>IfcElectricFlowStorageDeviceType</v>
      </c>
      <c r="G285" s="130" t="str">
        <f t="shared" ca="1" si="56"/>
        <v>capacitorbank</v>
      </c>
      <c r="H285" s="140" t="str">
        <f t="shared" ca="1" si="50"/>
        <v>Electrical Equipment</v>
      </c>
      <c r="I285" s="17" t="str">
        <f t="shared" ca="1" si="51"/>
        <v/>
      </c>
      <c r="J285" s="178"/>
      <c r="K285" s="189"/>
      <c r="L285" s="189" t="str">
        <f t="shared" ca="1" si="57"/>
        <v>Electrical Equipment</v>
      </c>
      <c r="M285" s="187" t="str">
        <f t="shared" ca="1" si="52"/>
        <v/>
      </c>
      <c r="N285" s="188" t="str">
        <f t="shared" ca="1" si="53"/>
        <v>Electrical Equipment</v>
      </c>
    </row>
    <row r="286" spans="1:14" x14ac:dyDescent="0.25">
      <c r="A286" s="175">
        <f t="shared" ca="1" si="48"/>
        <v>46</v>
      </c>
      <c r="B286" s="175">
        <f t="shared" ca="1" si="49"/>
        <v>1</v>
      </c>
      <c r="C286" s="175">
        <f ca="1">IF(B286&gt;0,C285,IF(COUNTIF(Entity_3,Common)&lt;=A286,"",C285+MATCH(Common,INDIRECT(ADDRESS(C285+1,8,4,1,sheet_entity)):INDIRECT(ADDRESS(COUNTIF(Entity_1,"&lt;&gt;"),8,4,1,sheet_entity)),0)))</f>
        <v>214</v>
      </c>
      <c r="D286" s="177" t="str">
        <f t="shared" ca="1" si="54"/>
        <v>&gt;&gt;</v>
      </c>
      <c r="E286" s="178"/>
      <c r="F286" s="129" t="str">
        <f t="shared" ca="1" si="55"/>
        <v>IfcElectricFlowStorageDeviceType</v>
      </c>
      <c r="G286" s="130" t="str">
        <f t="shared" ca="1" si="56"/>
        <v>battery</v>
      </c>
      <c r="H286" s="140" t="str">
        <f t="shared" ca="1" si="50"/>
        <v>Electrical Equipment</v>
      </c>
      <c r="I286" s="17" t="str">
        <f t="shared" ca="1" si="51"/>
        <v/>
      </c>
      <c r="J286" s="178"/>
      <c r="K286" s="189"/>
      <c r="L286" s="189" t="str">
        <f t="shared" ca="1" si="57"/>
        <v>Electrical Equipment</v>
      </c>
      <c r="M286" s="187" t="str">
        <f t="shared" ca="1" si="52"/>
        <v/>
      </c>
      <c r="N286" s="188" t="str">
        <f t="shared" ca="1" si="53"/>
        <v>Electrical Equipment</v>
      </c>
    </row>
    <row r="287" spans="1:14" x14ac:dyDescent="0.25">
      <c r="A287" s="175">
        <f t="shared" ca="1" si="48"/>
        <v>47</v>
      </c>
      <c r="B287" s="175">
        <f t="shared" ca="1" si="49"/>
        <v>0</v>
      </c>
      <c r="C287" s="175">
        <f ca="1">IF(B287&gt;0,C286,IF(COUNTIF(Entity_3,Common)&lt;=A287,"",C286+MATCH(Common,INDIRECT(ADDRESS(C286+1,8,4,1,sheet_entity)):INDIRECT(ADDRESS(COUNTIF(Entity_1,"&lt;&gt;"),8,4,1,sheet_entity)),0)))</f>
        <v>216</v>
      </c>
      <c r="D287" s="177" t="str">
        <f t="shared" ca="1" si="54"/>
        <v>&gt;&gt;</v>
      </c>
      <c r="E287" s="178"/>
      <c r="F287" s="129" t="str">
        <f t="shared" ca="1" si="55"/>
        <v>IfcElectricGeneratorType</v>
      </c>
      <c r="G287" s="130" t="str">
        <f t="shared" ca="1" si="56"/>
        <v/>
      </c>
      <c r="H287" s="140" t="str">
        <f t="shared" ca="1" si="50"/>
        <v>Mechanical Equipment</v>
      </c>
      <c r="I287" s="17" t="str">
        <f t="shared" ca="1" si="51"/>
        <v/>
      </c>
      <c r="J287" s="178"/>
      <c r="K287" s="189"/>
      <c r="L287" s="189" t="str">
        <f t="shared" ca="1" si="57"/>
        <v>Mechanical Equipment</v>
      </c>
      <c r="M287" s="187" t="str">
        <f t="shared" ca="1" si="52"/>
        <v/>
      </c>
      <c r="N287" s="188" t="str">
        <f t="shared" ca="1" si="53"/>
        <v>Mechanical Equipment</v>
      </c>
    </row>
    <row r="288" spans="1:14" x14ac:dyDescent="0.25">
      <c r="A288" s="175">
        <f t="shared" ca="1" si="48"/>
        <v>47</v>
      </c>
      <c r="B288" s="175">
        <f t="shared" ca="1" si="49"/>
        <v>5</v>
      </c>
      <c r="C288" s="175">
        <f ca="1">IF(B288&gt;0,C287,IF(COUNTIF(Entity_3,Common)&lt;=A288,"",C287+MATCH(Common,INDIRECT(ADDRESS(C287+1,8,4,1,sheet_entity)):INDIRECT(ADDRESS(COUNTIF(Entity_1,"&lt;&gt;"),8,4,1,sheet_entity)),0)))</f>
        <v>216</v>
      </c>
      <c r="D288" s="177" t="str">
        <f t="shared" ca="1" si="54"/>
        <v>&gt;&gt;</v>
      </c>
      <c r="E288" s="178"/>
      <c r="F288" s="129" t="str">
        <f t="shared" ca="1" si="55"/>
        <v>IfcElectricGeneratorType</v>
      </c>
      <c r="G288" s="130" t="str">
        <f t="shared" ca="1" si="56"/>
        <v>notdefined</v>
      </c>
      <c r="H288" s="140" t="str">
        <f t="shared" ca="1" si="50"/>
        <v>Mechanical Equipment</v>
      </c>
      <c r="I288" s="17" t="str">
        <f t="shared" ca="1" si="51"/>
        <v/>
      </c>
      <c r="J288" s="178"/>
      <c r="K288" s="189"/>
      <c r="L288" s="189" t="str">
        <f t="shared" ca="1" si="57"/>
        <v>Mechanical Equipment</v>
      </c>
      <c r="M288" s="187" t="str">
        <f t="shared" ca="1" si="52"/>
        <v/>
      </c>
      <c r="N288" s="188" t="str">
        <f t="shared" ca="1" si="53"/>
        <v>Mechanical Equipment</v>
      </c>
    </row>
    <row r="289" spans="1:14" x14ac:dyDescent="0.25">
      <c r="A289" s="175">
        <f t="shared" ca="1" si="48"/>
        <v>47</v>
      </c>
      <c r="B289" s="175">
        <f t="shared" ca="1" si="49"/>
        <v>4</v>
      </c>
      <c r="C289" s="175">
        <f ca="1">IF(B289&gt;0,C288,IF(COUNTIF(Entity_3,Common)&lt;=A289,"",C288+MATCH(Common,INDIRECT(ADDRESS(C288+1,8,4,1,sheet_entity)):INDIRECT(ADDRESS(COUNTIF(Entity_1,"&lt;&gt;"),8,4,1,sheet_entity)),0)))</f>
        <v>216</v>
      </c>
      <c r="D289" s="177" t="str">
        <f t="shared" ca="1" si="54"/>
        <v>&gt;&gt;</v>
      </c>
      <c r="E289" s="178"/>
      <c r="F289" s="129" t="str">
        <f t="shared" ca="1" si="55"/>
        <v>IfcElectricGeneratorType</v>
      </c>
      <c r="G289" s="130" t="str">
        <f t="shared" ca="1" si="56"/>
        <v>userdefined</v>
      </c>
      <c r="H289" s="140" t="str">
        <f t="shared" ca="1" si="50"/>
        <v>Mechanical Equipment</v>
      </c>
      <c r="I289" s="17" t="str">
        <f t="shared" ca="1" si="51"/>
        <v/>
      </c>
      <c r="J289" s="178"/>
      <c r="K289" s="189"/>
      <c r="L289" s="189" t="str">
        <f t="shared" ca="1" si="57"/>
        <v>Mechanical Equipment</v>
      </c>
      <c r="M289" s="187" t="str">
        <f t="shared" ca="1" si="52"/>
        <v/>
      </c>
      <c r="N289" s="188" t="str">
        <f t="shared" ca="1" si="53"/>
        <v>Mechanical Equipment</v>
      </c>
    </row>
    <row r="290" spans="1:14" x14ac:dyDescent="0.25">
      <c r="A290" s="175">
        <f t="shared" ca="1" si="48"/>
        <v>47</v>
      </c>
      <c r="B290" s="175">
        <f t="shared" ca="1" si="49"/>
        <v>3</v>
      </c>
      <c r="C290" s="175">
        <f ca="1">IF(B290&gt;0,C289,IF(COUNTIF(Entity_3,Common)&lt;=A290,"",C289+MATCH(Common,INDIRECT(ADDRESS(C289+1,8,4,1,sheet_entity)):INDIRECT(ADDRESS(COUNTIF(Entity_1,"&lt;&gt;"),8,4,1,sheet_entity)),0)))</f>
        <v>216</v>
      </c>
      <c r="D290" s="177" t="str">
        <f t="shared" ca="1" si="54"/>
        <v>&gt;&gt;</v>
      </c>
      <c r="E290" s="178"/>
      <c r="F290" s="129" t="str">
        <f t="shared" ca="1" si="55"/>
        <v>IfcElectricGeneratorType</v>
      </c>
      <c r="G290" s="130" t="str">
        <f t="shared" ca="1" si="56"/>
        <v>standalone</v>
      </c>
      <c r="H290" s="140" t="str">
        <f t="shared" ca="1" si="50"/>
        <v>Mechanical Equipment</v>
      </c>
      <c r="I290" s="17" t="str">
        <f t="shared" ca="1" si="51"/>
        <v/>
      </c>
      <c r="J290" s="178"/>
      <c r="K290" s="189"/>
      <c r="L290" s="189" t="str">
        <f t="shared" ca="1" si="57"/>
        <v>Mechanical Equipment</v>
      </c>
      <c r="M290" s="187" t="str">
        <f t="shared" ca="1" si="52"/>
        <v/>
      </c>
      <c r="N290" s="188" t="str">
        <f t="shared" ca="1" si="53"/>
        <v>Mechanical Equipment</v>
      </c>
    </row>
    <row r="291" spans="1:14" x14ac:dyDescent="0.25">
      <c r="A291" s="175">
        <f t="shared" ca="1" si="48"/>
        <v>47</v>
      </c>
      <c r="B291" s="175">
        <f t="shared" ca="1" si="49"/>
        <v>2</v>
      </c>
      <c r="C291" s="175">
        <f ca="1">IF(B291&gt;0,C290,IF(COUNTIF(Entity_3,Common)&lt;=A291,"",C290+MATCH(Common,INDIRECT(ADDRESS(C290+1,8,4,1,sheet_entity)):INDIRECT(ADDRESS(COUNTIF(Entity_1,"&lt;&gt;"),8,4,1,sheet_entity)),0)))</f>
        <v>216</v>
      </c>
      <c r="D291" s="177" t="str">
        <f t="shared" ca="1" si="54"/>
        <v>&gt;&gt;</v>
      </c>
      <c r="E291" s="178"/>
      <c r="F291" s="129" t="str">
        <f t="shared" ca="1" si="55"/>
        <v>IfcElectricGeneratorType</v>
      </c>
      <c r="G291" s="130" t="str">
        <f t="shared" ca="1" si="56"/>
        <v>enginegenerator</v>
      </c>
      <c r="H291" s="140" t="str">
        <f t="shared" ca="1" si="50"/>
        <v>Mechanical Equipment</v>
      </c>
      <c r="I291" s="17" t="str">
        <f t="shared" ca="1" si="51"/>
        <v/>
      </c>
      <c r="J291" s="178"/>
      <c r="K291" s="189"/>
      <c r="L291" s="189" t="str">
        <f t="shared" ca="1" si="57"/>
        <v>Mechanical Equipment</v>
      </c>
      <c r="M291" s="187" t="str">
        <f t="shared" ca="1" si="52"/>
        <v/>
      </c>
      <c r="N291" s="188" t="str">
        <f t="shared" ca="1" si="53"/>
        <v>Mechanical Equipment</v>
      </c>
    </row>
    <row r="292" spans="1:14" x14ac:dyDescent="0.25">
      <c r="A292" s="175">
        <f t="shared" ca="1" si="48"/>
        <v>47</v>
      </c>
      <c r="B292" s="175">
        <f t="shared" ca="1" si="49"/>
        <v>1</v>
      </c>
      <c r="C292" s="175">
        <f ca="1">IF(B292&gt;0,C291,IF(COUNTIF(Entity_3,Common)&lt;=A292,"",C291+MATCH(Common,INDIRECT(ADDRESS(C291+1,8,4,1,sheet_entity)):INDIRECT(ADDRESS(COUNTIF(Entity_1,"&lt;&gt;"),8,4,1,sheet_entity)),0)))</f>
        <v>216</v>
      </c>
      <c r="D292" s="177" t="str">
        <f t="shared" ca="1" si="54"/>
        <v>&gt;&gt;</v>
      </c>
      <c r="E292" s="178"/>
      <c r="F292" s="129" t="str">
        <f t="shared" ca="1" si="55"/>
        <v>IfcElectricGeneratorType</v>
      </c>
      <c r="G292" s="130" t="str">
        <f t="shared" ca="1" si="56"/>
        <v>chp</v>
      </c>
      <c r="H292" s="140" t="str">
        <f t="shared" ca="1" si="50"/>
        <v>Mechanical Equipment</v>
      </c>
      <c r="I292" s="17" t="str">
        <f t="shared" ca="1" si="51"/>
        <v/>
      </c>
      <c r="J292" s="178"/>
      <c r="K292" s="189"/>
      <c r="L292" s="189" t="str">
        <f t="shared" ca="1" si="57"/>
        <v>Mechanical Equipment</v>
      </c>
      <c r="M292" s="187" t="str">
        <f t="shared" ca="1" si="52"/>
        <v/>
      </c>
      <c r="N292" s="188" t="str">
        <f t="shared" ca="1" si="53"/>
        <v>Mechanical Equipment</v>
      </c>
    </row>
    <row r="293" spans="1:14" x14ac:dyDescent="0.25">
      <c r="A293" s="175">
        <f t="shared" ca="1" si="48"/>
        <v>48</v>
      </c>
      <c r="B293" s="175">
        <f t="shared" ca="1" si="49"/>
        <v>0</v>
      </c>
      <c r="C293" s="175">
        <f ca="1">IF(B293&gt;0,C292,IF(COUNTIF(Entity_3,Common)&lt;=A293,"",C292+MATCH(Common,INDIRECT(ADDRESS(C292+1,8,4,1,sheet_entity)):INDIRECT(ADDRESS(COUNTIF(Entity_1,"&lt;&gt;"),8,4,1,sheet_entity)),0)))</f>
        <v>218</v>
      </c>
      <c r="D293" s="177" t="str">
        <f t="shared" ca="1" si="54"/>
        <v>&gt;&gt;</v>
      </c>
      <c r="E293" s="178"/>
      <c r="F293" s="129" t="str">
        <f t="shared" ca="1" si="55"/>
        <v>IfcElectricMotorType</v>
      </c>
      <c r="G293" s="130" t="str">
        <f t="shared" ca="1" si="56"/>
        <v/>
      </c>
      <c r="H293" s="140" t="str">
        <f t="shared" ca="1" si="50"/>
        <v>Mechanical Equipment</v>
      </c>
      <c r="I293" s="17" t="str">
        <f t="shared" ca="1" si="51"/>
        <v/>
      </c>
      <c r="J293" s="178"/>
      <c r="K293" s="189"/>
      <c r="L293" s="189" t="str">
        <f t="shared" ca="1" si="57"/>
        <v>Mechanical Equipment</v>
      </c>
      <c r="M293" s="187" t="str">
        <f t="shared" ca="1" si="52"/>
        <v/>
      </c>
      <c r="N293" s="188" t="str">
        <f t="shared" ca="1" si="53"/>
        <v>Mechanical Equipment</v>
      </c>
    </row>
    <row r="294" spans="1:14" x14ac:dyDescent="0.25">
      <c r="A294" s="175">
        <f t="shared" ca="1" si="48"/>
        <v>48</v>
      </c>
      <c r="B294" s="175">
        <f t="shared" ca="1" si="49"/>
        <v>7</v>
      </c>
      <c r="C294" s="175">
        <f ca="1">IF(B294&gt;0,C293,IF(COUNTIF(Entity_3,Common)&lt;=A294,"",C293+MATCH(Common,INDIRECT(ADDRESS(C293+1,8,4,1,sheet_entity)):INDIRECT(ADDRESS(COUNTIF(Entity_1,"&lt;&gt;"),8,4,1,sheet_entity)),0)))</f>
        <v>218</v>
      </c>
      <c r="D294" s="177" t="str">
        <f t="shared" ca="1" si="54"/>
        <v>&gt;&gt;</v>
      </c>
      <c r="E294" s="178"/>
      <c r="F294" s="129" t="str">
        <f t="shared" ca="1" si="55"/>
        <v>IfcElectricMotorType</v>
      </c>
      <c r="G294" s="130" t="str">
        <f t="shared" ca="1" si="56"/>
        <v>notdefined</v>
      </c>
      <c r="H294" s="140" t="str">
        <f t="shared" ca="1" si="50"/>
        <v>Mechanical Equipment</v>
      </c>
      <c r="I294" s="17" t="str">
        <f t="shared" ca="1" si="51"/>
        <v/>
      </c>
      <c r="J294" s="178"/>
      <c r="K294" s="189"/>
      <c r="L294" s="189" t="str">
        <f t="shared" ca="1" si="57"/>
        <v>Mechanical Equipment</v>
      </c>
      <c r="M294" s="187" t="str">
        <f t="shared" ca="1" si="52"/>
        <v/>
      </c>
      <c r="N294" s="188" t="str">
        <f t="shared" ca="1" si="53"/>
        <v>Mechanical Equipment</v>
      </c>
    </row>
    <row r="295" spans="1:14" x14ac:dyDescent="0.25">
      <c r="A295" s="175">
        <f t="shared" ca="1" si="48"/>
        <v>48</v>
      </c>
      <c r="B295" s="175">
        <f t="shared" ca="1" si="49"/>
        <v>6</v>
      </c>
      <c r="C295" s="175">
        <f ca="1">IF(B295&gt;0,C294,IF(COUNTIF(Entity_3,Common)&lt;=A295,"",C294+MATCH(Common,INDIRECT(ADDRESS(C294+1,8,4,1,sheet_entity)):INDIRECT(ADDRESS(COUNTIF(Entity_1,"&lt;&gt;"),8,4,1,sheet_entity)),0)))</f>
        <v>218</v>
      </c>
      <c r="D295" s="177" t="str">
        <f t="shared" ca="1" si="54"/>
        <v>&gt;&gt;</v>
      </c>
      <c r="E295" s="178"/>
      <c r="F295" s="129" t="str">
        <f t="shared" ca="1" si="55"/>
        <v>IfcElectricMotorType</v>
      </c>
      <c r="G295" s="130" t="str">
        <f t="shared" ca="1" si="56"/>
        <v>userdefined</v>
      </c>
      <c r="H295" s="140" t="str">
        <f t="shared" ca="1" si="50"/>
        <v>Mechanical Equipment</v>
      </c>
      <c r="I295" s="17" t="str">
        <f t="shared" ca="1" si="51"/>
        <v/>
      </c>
      <c r="J295" s="178"/>
      <c r="K295" s="189"/>
      <c r="L295" s="189" t="str">
        <f t="shared" ca="1" si="57"/>
        <v>Mechanical Equipment</v>
      </c>
      <c r="M295" s="187" t="str">
        <f t="shared" ca="1" si="52"/>
        <v/>
      </c>
      <c r="N295" s="188" t="str">
        <f t="shared" ca="1" si="53"/>
        <v>Mechanical Equipment</v>
      </c>
    </row>
    <row r="296" spans="1:14" x14ac:dyDescent="0.25">
      <c r="A296" s="175">
        <f t="shared" ca="1" si="48"/>
        <v>48</v>
      </c>
      <c r="B296" s="175">
        <f t="shared" ca="1" si="49"/>
        <v>5</v>
      </c>
      <c r="C296" s="175">
        <f ca="1">IF(B296&gt;0,C295,IF(COUNTIF(Entity_3,Common)&lt;=A296,"",C295+MATCH(Common,INDIRECT(ADDRESS(C295+1,8,4,1,sheet_entity)):INDIRECT(ADDRESS(COUNTIF(Entity_1,"&lt;&gt;"),8,4,1,sheet_entity)),0)))</f>
        <v>218</v>
      </c>
      <c r="D296" s="177" t="str">
        <f t="shared" ca="1" si="54"/>
        <v>&gt;&gt;</v>
      </c>
      <c r="E296" s="178"/>
      <c r="F296" s="129" t="str">
        <f t="shared" ca="1" si="55"/>
        <v>IfcElectricMotorType</v>
      </c>
      <c r="G296" s="130" t="str">
        <f t="shared" ca="1" si="56"/>
        <v>synchronous</v>
      </c>
      <c r="H296" s="140" t="str">
        <f t="shared" ca="1" si="50"/>
        <v>Mechanical Equipment</v>
      </c>
      <c r="I296" s="17" t="str">
        <f t="shared" ca="1" si="51"/>
        <v/>
      </c>
      <c r="J296" s="178"/>
      <c r="K296" s="189"/>
      <c r="L296" s="189" t="str">
        <f t="shared" ca="1" si="57"/>
        <v>Mechanical Equipment</v>
      </c>
      <c r="M296" s="187" t="str">
        <f t="shared" ca="1" si="52"/>
        <v/>
      </c>
      <c r="N296" s="188" t="str">
        <f t="shared" ca="1" si="53"/>
        <v>Mechanical Equipment</v>
      </c>
    </row>
    <row r="297" spans="1:14" x14ac:dyDescent="0.25">
      <c r="A297" s="175">
        <f t="shared" ca="1" si="48"/>
        <v>48</v>
      </c>
      <c r="B297" s="175">
        <f t="shared" ca="1" si="49"/>
        <v>4</v>
      </c>
      <c r="C297" s="175">
        <f ca="1">IF(B297&gt;0,C296,IF(COUNTIF(Entity_3,Common)&lt;=A297,"",C296+MATCH(Common,INDIRECT(ADDRESS(C296+1,8,4,1,sheet_entity)):INDIRECT(ADDRESS(COUNTIF(Entity_1,"&lt;&gt;"),8,4,1,sheet_entity)),0)))</f>
        <v>218</v>
      </c>
      <c r="D297" s="177" t="str">
        <f t="shared" ca="1" si="54"/>
        <v>&gt;&gt;</v>
      </c>
      <c r="E297" s="178"/>
      <c r="F297" s="129" t="str">
        <f t="shared" ca="1" si="55"/>
        <v>IfcElectricMotorType</v>
      </c>
      <c r="G297" s="130" t="str">
        <f t="shared" ca="1" si="56"/>
        <v>reluctancesynchronous</v>
      </c>
      <c r="H297" s="140" t="str">
        <f t="shared" ca="1" si="50"/>
        <v>Mechanical Equipment</v>
      </c>
      <c r="I297" s="17" t="str">
        <f t="shared" ca="1" si="51"/>
        <v/>
      </c>
      <c r="J297" s="178"/>
      <c r="K297" s="189"/>
      <c r="L297" s="189" t="str">
        <f t="shared" ca="1" si="57"/>
        <v>Mechanical Equipment</v>
      </c>
      <c r="M297" s="187" t="str">
        <f t="shared" ca="1" si="52"/>
        <v/>
      </c>
      <c r="N297" s="188" t="str">
        <f t="shared" ca="1" si="53"/>
        <v>Mechanical Equipment</v>
      </c>
    </row>
    <row r="298" spans="1:14" x14ac:dyDescent="0.25">
      <c r="A298" s="175">
        <f t="shared" ca="1" si="48"/>
        <v>48</v>
      </c>
      <c r="B298" s="175">
        <f t="shared" ca="1" si="49"/>
        <v>3</v>
      </c>
      <c r="C298" s="175">
        <f ca="1">IF(B298&gt;0,C297,IF(COUNTIF(Entity_3,Common)&lt;=A298,"",C297+MATCH(Common,INDIRECT(ADDRESS(C297+1,8,4,1,sheet_entity)):INDIRECT(ADDRESS(COUNTIF(Entity_1,"&lt;&gt;"),8,4,1,sheet_entity)),0)))</f>
        <v>218</v>
      </c>
      <c r="D298" s="177" t="str">
        <f t="shared" ca="1" si="54"/>
        <v>&gt;&gt;</v>
      </c>
      <c r="E298" s="178"/>
      <c r="F298" s="129" t="str">
        <f t="shared" ca="1" si="55"/>
        <v>IfcElectricMotorType</v>
      </c>
      <c r="G298" s="130" t="str">
        <f t="shared" ca="1" si="56"/>
        <v>polyphase</v>
      </c>
      <c r="H298" s="140" t="str">
        <f t="shared" ca="1" si="50"/>
        <v>Mechanical Equipment</v>
      </c>
      <c r="I298" s="17" t="str">
        <f t="shared" ca="1" si="51"/>
        <v/>
      </c>
      <c r="J298" s="178"/>
      <c r="K298" s="189"/>
      <c r="L298" s="189" t="str">
        <f t="shared" ca="1" si="57"/>
        <v>Mechanical Equipment</v>
      </c>
      <c r="M298" s="187" t="str">
        <f t="shared" ca="1" si="52"/>
        <v/>
      </c>
      <c r="N298" s="188" t="str">
        <f t="shared" ca="1" si="53"/>
        <v>Mechanical Equipment</v>
      </c>
    </row>
    <row r="299" spans="1:14" x14ac:dyDescent="0.25">
      <c r="A299" s="175">
        <f t="shared" ca="1" si="48"/>
        <v>48</v>
      </c>
      <c r="B299" s="175">
        <f t="shared" ca="1" si="49"/>
        <v>2</v>
      </c>
      <c r="C299" s="175">
        <f ca="1">IF(B299&gt;0,C298,IF(COUNTIF(Entity_3,Common)&lt;=A299,"",C298+MATCH(Common,INDIRECT(ADDRESS(C298+1,8,4,1,sheet_entity)):INDIRECT(ADDRESS(COUNTIF(Entity_1,"&lt;&gt;"),8,4,1,sheet_entity)),0)))</f>
        <v>218</v>
      </c>
      <c r="D299" s="177" t="str">
        <f t="shared" ca="1" si="54"/>
        <v>&gt;&gt;</v>
      </c>
      <c r="E299" s="178"/>
      <c r="F299" s="129" t="str">
        <f t="shared" ca="1" si="55"/>
        <v>IfcElectricMotorType</v>
      </c>
      <c r="G299" s="130" t="str">
        <f t="shared" ca="1" si="56"/>
        <v>induction</v>
      </c>
      <c r="H299" s="140" t="str">
        <f t="shared" ca="1" si="50"/>
        <v>Mechanical Equipment</v>
      </c>
      <c r="I299" s="17" t="str">
        <f t="shared" ca="1" si="51"/>
        <v/>
      </c>
      <c r="J299" s="178"/>
      <c r="K299" s="189"/>
      <c r="L299" s="189" t="str">
        <f t="shared" ca="1" si="57"/>
        <v>Mechanical Equipment</v>
      </c>
      <c r="M299" s="187" t="str">
        <f t="shared" ca="1" si="52"/>
        <v/>
      </c>
      <c r="N299" s="188" t="str">
        <f t="shared" ca="1" si="53"/>
        <v>Mechanical Equipment</v>
      </c>
    </row>
    <row r="300" spans="1:14" x14ac:dyDescent="0.25">
      <c r="A300" s="175">
        <f t="shared" ca="1" si="48"/>
        <v>48</v>
      </c>
      <c r="B300" s="175">
        <f t="shared" ca="1" si="49"/>
        <v>1</v>
      </c>
      <c r="C300" s="175">
        <f ca="1">IF(B300&gt;0,C299,IF(COUNTIF(Entity_3,Common)&lt;=A300,"",C299+MATCH(Common,INDIRECT(ADDRESS(C299+1,8,4,1,sheet_entity)):INDIRECT(ADDRESS(COUNTIF(Entity_1,"&lt;&gt;"),8,4,1,sheet_entity)),0)))</f>
        <v>218</v>
      </c>
      <c r="D300" s="177" t="str">
        <f t="shared" ca="1" si="54"/>
        <v>&gt;&gt;</v>
      </c>
      <c r="E300" s="178"/>
      <c r="F300" s="129" t="str">
        <f t="shared" ca="1" si="55"/>
        <v>IfcElectricMotorType</v>
      </c>
      <c r="G300" s="130" t="str">
        <f t="shared" ca="1" si="56"/>
        <v>dc</v>
      </c>
      <c r="H300" s="140" t="str">
        <f t="shared" ca="1" si="50"/>
        <v>Mechanical Equipment</v>
      </c>
      <c r="I300" s="17" t="str">
        <f t="shared" ca="1" si="51"/>
        <v/>
      </c>
      <c r="J300" s="178"/>
      <c r="K300" s="189"/>
      <c r="L300" s="189" t="str">
        <f t="shared" ca="1" si="57"/>
        <v>Mechanical Equipment</v>
      </c>
      <c r="M300" s="187" t="str">
        <f t="shared" ca="1" si="52"/>
        <v/>
      </c>
      <c r="N300" s="188" t="str">
        <f t="shared" ca="1" si="53"/>
        <v>Mechanical Equipment</v>
      </c>
    </row>
    <row r="301" spans="1:14" x14ac:dyDescent="0.25">
      <c r="A301" s="175">
        <f t="shared" ca="1" si="48"/>
        <v>49</v>
      </c>
      <c r="B301" s="175">
        <f t="shared" ca="1" si="49"/>
        <v>0</v>
      </c>
      <c r="C301" s="175">
        <f ca="1">IF(B301&gt;0,C300,IF(COUNTIF(Entity_3,Common)&lt;=A301,"",C300+MATCH(Common,INDIRECT(ADDRESS(C300+1,8,4,1,sheet_entity)):INDIRECT(ADDRESS(COUNTIF(Entity_1,"&lt;&gt;"),8,4,1,sheet_entity)),0)))</f>
        <v>220</v>
      </c>
      <c r="D301" s="177" t="str">
        <f t="shared" ca="1" si="54"/>
        <v>&gt;&gt;</v>
      </c>
      <c r="E301" s="178"/>
      <c r="F301" s="129" t="str">
        <f t="shared" ca="1" si="55"/>
        <v>IfcElectricTimeControlType</v>
      </c>
      <c r="G301" s="130" t="str">
        <f t="shared" ca="1" si="56"/>
        <v/>
      </c>
      <c r="H301" s="140" t="str">
        <f t="shared" ca="1" si="50"/>
        <v>Electrical Equipment</v>
      </c>
      <c r="I301" s="17" t="str">
        <f t="shared" ca="1" si="51"/>
        <v/>
      </c>
      <c r="J301" s="178"/>
      <c r="K301" s="189"/>
      <c r="L301" s="189" t="str">
        <f t="shared" ca="1" si="57"/>
        <v>Electrical Equipment</v>
      </c>
      <c r="M301" s="187" t="str">
        <f t="shared" ca="1" si="52"/>
        <v/>
      </c>
      <c r="N301" s="188" t="str">
        <f t="shared" ca="1" si="53"/>
        <v>Electrical Equipment</v>
      </c>
    </row>
    <row r="302" spans="1:14" x14ac:dyDescent="0.25">
      <c r="A302" s="175">
        <f t="shared" ca="1" si="48"/>
        <v>49</v>
      </c>
      <c r="B302" s="175">
        <f t="shared" ca="1" si="49"/>
        <v>5</v>
      </c>
      <c r="C302" s="175">
        <f ca="1">IF(B302&gt;0,C301,IF(COUNTIF(Entity_3,Common)&lt;=A302,"",C301+MATCH(Common,INDIRECT(ADDRESS(C301+1,8,4,1,sheet_entity)):INDIRECT(ADDRESS(COUNTIF(Entity_1,"&lt;&gt;"),8,4,1,sheet_entity)),0)))</f>
        <v>220</v>
      </c>
      <c r="D302" s="177" t="str">
        <f t="shared" ca="1" si="54"/>
        <v>&gt;&gt;</v>
      </c>
      <c r="E302" s="178"/>
      <c r="F302" s="129" t="str">
        <f t="shared" ca="1" si="55"/>
        <v>IfcElectricTimeControlType</v>
      </c>
      <c r="G302" s="130" t="str">
        <f t="shared" ca="1" si="56"/>
        <v>notdefined</v>
      </c>
      <c r="H302" s="140" t="str">
        <f t="shared" ca="1" si="50"/>
        <v>Electrical Equipment</v>
      </c>
      <c r="I302" s="17" t="str">
        <f t="shared" ca="1" si="51"/>
        <v/>
      </c>
      <c r="J302" s="178"/>
      <c r="K302" s="189"/>
      <c r="L302" s="189" t="str">
        <f t="shared" ca="1" si="57"/>
        <v>Electrical Equipment</v>
      </c>
      <c r="M302" s="187" t="str">
        <f t="shared" ca="1" si="52"/>
        <v/>
      </c>
      <c r="N302" s="188" t="str">
        <f t="shared" ca="1" si="53"/>
        <v>Electrical Equipment</v>
      </c>
    </row>
    <row r="303" spans="1:14" x14ac:dyDescent="0.25">
      <c r="A303" s="175">
        <f t="shared" ca="1" si="48"/>
        <v>49</v>
      </c>
      <c r="B303" s="175">
        <f t="shared" ca="1" si="49"/>
        <v>4</v>
      </c>
      <c r="C303" s="175">
        <f ca="1">IF(B303&gt;0,C302,IF(COUNTIF(Entity_3,Common)&lt;=A303,"",C302+MATCH(Common,INDIRECT(ADDRESS(C302+1,8,4,1,sheet_entity)):INDIRECT(ADDRESS(COUNTIF(Entity_1,"&lt;&gt;"),8,4,1,sheet_entity)),0)))</f>
        <v>220</v>
      </c>
      <c r="D303" s="177" t="str">
        <f t="shared" ca="1" si="54"/>
        <v>&gt;&gt;</v>
      </c>
      <c r="E303" s="178"/>
      <c r="F303" s="129" t="str">
        <f t="shared" ca="1" si="55"/>
        <v>IfcElectricTimeControlType</v>
      </c>
      <c r="G303" s="130" t="str">
        <f t="shared" ca="1" si="56"/>
        <v>userdefined</v>
      </c>
      <c r="H303" s="140" t="str">
        <f t="shared" ca="1" si="50"/>
        <v>Electrical Equipment</v>
      </c>
      <c r="I303" s="17" t="str">
        <f t="shared" ca="1" si="51"/>
        <v/>
      </c>
      <c r="J303" s="178"/>
      <c r="K303" s="189"/>
      <c r="L303" s="189" t="str">
        <f t="shared" ca="1" si="57"/>
        <v>Electrical Equipment</v>
      </c>
      <c r="M303" s="187" t="str">
        <f t="shared" ca="1" si="52"/>
        <v/>
      </c>
      <c r="N303" s="188" t="str">
        <f t="shared" ca="1" si="53"/>
        <v>Electrical Equipment</v>
      </c>
    </row>
    <row r="304" spans="1:14" x14ac:dyDescent="0.25">
      <c r="A304" s="175">
        <f t="shared" ca="1" si="48"/>
        <v>49</v>
      </c>
      <c r="B304" s="175">
        <f t="shared" ca="1" si="49"/>
        <v>3</v>
      </c>
      <c r="C304" s="175">
        <f ca="1">IF(B304&gt;0,C303,IF(COUNTIF(Entity_3,Common)&lt;=A304,"",C303+MATCH(Common,INDIRECT(ADDRESS(C303+1,8,4,1,sheet_entity)):INDIRECT(ADDRESS(COUNTIF(Entity_1,"&lt;&gt;"),8,4,1,sheet_entity)),0)))</f>
        <v>220</v>
      </c>
      <c r="D304" s="177" t="str">
        <f t="shared" ca="1" si="54"/>
        <v>&gt;&gt;</v>
      </c>
      <c r="E304" s="178"/>
      <c r="F304" s="129" t="str">
        <f t="shared" ca="1" si="55"/>
        <v>IfcElectricTimeControlType</v>
      </c>
      <c r="G304" s="130" t="str">
        <f t="shared" ca="1" si="56"/>
        <v>relay</v>
      </c>
      <c r="H304" s="140" t="str">
        <f t="shared" ca="1" si="50"/>
        <v>Electrical Equipment</v>
      </c>
      <c r="I304" s="17" t="str">
        <f t="shared" ca="1" si="51"/>
        <v/>
      </c>
      <c r="J304" s="178"/>
      <c r="K304" s="189"/>
      <c r="L304" s="189" t="str">
        <f t="shared" ca="1" si="57"/>
        <v>Electrical Equipment</v>
      </c>
      <c r="M304" s="187" t="str">
        <f t="shared" ca="1" si="52"/>
        <v/>
      </c>
      <c r="N304" s="188" t="str">
        <f t="shared" ca="1" si="53"/>
        <v>Electrical Equipment</v>
      </c>
    </row>
    <row r="305" spans="1:14" x14ac:dyDescent="0.25">
      <c r="A305" s="175">
        <f t="shared" ca="1" si="48"/>
        <v>49</v>
      </c>
      <c r="B305" s="175">
        <f t="shared" ca="1" si="49"/>
        <v>2</v>
      </c>
      <c r="C305" s="175">
        <f ca="1">IF(B305&gt;0,C304,IF(COUNTIF(Entity_3,Common)&lt;=A305,"",C304+MATCH(Common,INDIRECT(ADDRESS(C304+1,8,4,1,sheet_entity)):INDIRECT(ADDRESS(COUNTIF(Entity_1,"&lt;&gt;"),8,4,1,sheet_entity)),0)))</f>
        <v>220</v>
      </c>
      <c r="D305" s="177" t="str">
        <f t="shared" ca="1" si="54"/>
        <v>&gt;&gt;</v>
      </c>
      <c r="E305" s="178"/>
      <c r="F305" s="129" t="str">
        <f t="shared" ca="1" si="55"/>
        <v>IfcElectricTimeControlType</v>
      </c>
      <c r="G305" s="130" t="str">
        <f t="shared" ca="1" si="56"/>
        <v>timedelay</v>
      </c>
      <c r="H305" s="140" t="str">
        <f t="shared" ca="1" si="50"/>
        <v>Electrical Equipment</v>
      </c>
      <c r="I305" s="17" t="str">
        <f t="shared" ca="1" si="51"/>
        <v/>
      </c>
      <c r="J305" s="178"/>
      <c r="K305" s="189"/>
      <c r="L305" s="189" t="str">
        <f t="shared" ca="1" si="57"/>
        <v>Electrical Equipment</v>
      </c>
      <c r="M305" s="187" t="str">
        <f t="shared" ca="1" si="52"/>
        <v/>
      </c>
      <c r="N305" s="188" t="str">
        <f t="shared" ca="1" si="53"/>
        <v>Electrical Equipment</v>
      </c>
    </row>
    <row r="306" spans="1:14" x14ac:dyDescent="0.25">
      <c r="A306" s="175">
        <f t="shared" ca="1" si="48"/>
        <v>49</v>
      </c>
      <c r="B306" s="175">
        <f t="shared" ca="1" si="49"/>
        <v>1</v>
      </c>
      <c r="C306" s="175">
        <f ca="1">IF(B306&gt;0,C305,IF(COUNTIF(Entity_3,Common)&lt;=A306,"",C305+MATCH(Common,INDIRECT(ADDRESS(C305+1,8,4,1,sheet_entity)):INDIRECT(ADDRESS(COUNTIF(Entity_1,"&lt;&gt;"),8,4,1,sheet_entity)),0)))</f>
        <v>220</v>
      </c>
      <c r="D306" s="177" t="str">
        <f t="shared" ca="1" si="54"/>
        <v>&gt;&gt;</v>
      </c>
      <c r="E306" s="178"/>
      <c r="F306" s="129" t="str">
        <f t="shared" ca="1" si="55"/>
        <v>IfcElectricTimeControlType</v>
      </c>
      <c r="G306" s="130" t="str">
        <f t="shared" ca="1" si="56"/>
        <v>timeclock</v>
      </c>
      <c r="H306" s="140" t="str">
        <f t="shared" ca="1" si="50"/>
        <v>Electrical Equipment</v>
      </c>
      <c r="I306" s="17" t="str">
        <f t="shared" ca="1" si="51"/>
        <v/>
      </c>
      <c r="J306" s="178"/>
      <c r="K306" s="189"/>
      <c r="L306" s="189" t="str">
        <f t="shared" ca="1" si="57"/>
        <v>Electrical Equipment</v>
      </c>
      <c r="M306" s="187" t="str">
        <f t="shared" ca="1" si="52"/>
        <v/>
      </c>
      <c r="N306" s="188" t="str">
        <f t="shared" ca="1" si="53"/>
        <v>Electrical Equipment</v>
      </c>
    </row>
    <row r="307" spans="1:14" x14ac:dyDescent="0.25">
      <c r="A307" s="175">
        <f t="shared" ca="1" si="48"/>
        <v>50</v>
      </c>
      <c r="B307" s="175">
        <f t="shared" ca="1" si="49"/>
        <v>0</v>
      </c>
      <c r="C307" s="175">
        <f ca="1">IF(B307&gt;0,C306,IF(COUNTIF(Entity_3,Common)&lt;=A307,"",C306+MATCH(Common,INDIRECT(ADDRESS(C306+1,8,4,1,sheet_entity)):INDIRECT(ADDRESS(COUNTIF(Entity_1,"&lt;&gt;"),8,4,1,sheet_entity)),0)))</f>
        <v>223</v>
      </c>
      <c r="D307" s="177" t="str">
        <f t="shared" ca="1" si="54"/>
        <v>&gt;&gt;</v>
      </c>
      <c r="E307" s="178"/>
      <c r="F307" s="129" t="str">
        <f t="shared" ca="1" si="55"/>
        <v>IfcElementAssembly</v>
      </c>
      <c r="G307" s="130" t="str">
        <f t="shared" ca="1" si="56"/>
        <v/>
      </c>
      <c r="H307" s="140" t="str">
        <f t="shared" ca="1" si="50"/>
        <v>Generic Models</v>
      </c>
      <c r="I307" s="17" t="str">
        <f t="shared" ca="1" si="51"/>
        <v/>
      </c>
      <c r="J307" s="178"/>
      <c r="K307" s="189"/>
      <c r="L307" s="189" t="str">
        <f t="shared" ca="1" si="57"/>
        <v>Generic Models</v>
      </c>
      <c r="M307" s="187" t="str">
        <f t="shared" ca="1" si="52"/>
        <v>Assemblies</v>
      </c>
      <c r="N307" s="188" t="str">
        <f t="shared" ca="1" si="53"/>
        <v>Generic Models</v>
      </c>
    </row>
    <row r="308" spans="1:14" x14ac:dyDescent="0.25">
      <c r="A308" s="175">
        <f t="shared" ca="1" si="48"/>
        <v>51</v>
      </c>
      <c r="B308" s="175">
        <f t="shared" ca="1" si="49"/>
        <v>0</v>
      </c>
      <c r="C308" s="175">
        <f ca="1">IF(B308&gt;0,C307,IF(COUNTIF(Entity_3,Common)&lt;=A308,"",C307+MATCH(Common,INDIRECT(ADDRESS(C307+1,8,4,1,sheet_entity)):INDIRECT(ADDRESS(COUNTIF(Entity_1,"&lt;&gt;"),8,4,1,sheet_entity)),0)))</f>
        <v>231</v>
      </c>
      <c r="D308" s="177" t="str">
        <f t="shared" ca="1" si="54"/>
        <v>&gt;&gt;</v>
      </c>
      <c r="E308" s="178"/>
      <c r="F308" s="129" t="str">
        <f t="shared" ca="1" si="55"/>
        <v>IfcEnergyConversionDevice</v>
      </c>
      <c r="G308" s="130" t="str">
        <f t="shared" ca="1" si="56"/>
        <v/>
      </c>
      <c r="H308" s="140" t="str">
        <f t="shared" ca="1" si="50"/>
        <v>Mechanical Equipment</v>
      </c>
      <c r="I308" s="17" t="str">
        <f t="shared" ca="1" si="51"/>
        <v/>
      </c>
      <c r="J308" s="178"/>
      <c r="K308" s="189"/>
      <c r="L308" s="189" t="str">
        <f t="shared" ca="1" si="57"/>
        <v>Mechanical Equipment</v>
      </c>
      <c r="M308" s="187" t="str">
        <f t="shared" ca="1" si="52"/>
        <v/>
      </c>
      <c r="N308" s="188" t="str">
        <f t="shared" ca="1" si="53"/>
        <v>Mechanical Equipment</v>
      </c>
    </row>
    <row r="309" spans="1:14" x14ac:dyDescent="0.25">
      <c r="A309" s="175">
        <f t="shared" ca="1" si="48"/>
        <v>52</v>
      </c>
      <c r="B309" s="175">
        <f t="shared" ca="1" si="49"/>
        <v>0</v>
      </c>
      <c r="C309" s="175">
        <f ca="1">IF(B309&gt;0,C308,IF(COUNTIF(Entity_3,Common)&lt;=A309,"",C308+MATCH(Common,INDIRECT(ADDRESS(C308+1,8,4,1,sheet_entity)):INDIRECT(ADDRESS(COUNTIF(Entity_1,"&lt;&gt;"),8,4,1,sheet_entity)),0)))</f>
        <v>236</v>
      </c>
      <c r="D309" s="177" t="str">
        <f t="shared" ca="1" si="54"/>
        <v>&gt;&gt;</v>
      </c>
      <c r="E309" s="178"/>
      <c r="F309" s="129" t="str">
        <f t="shared" ca="1" si="55"/>
        <v>IfcEvaporativeCoolerType</v>
      </c>
      <c r="G309" s="130" t="str">
        <f t="shared" ca="1" si="56"/>
        <v/>
      </c>
      <c r="H309" s="140" t="str">
        <f t="shared" ca="1" si="50"/>
        <v>Mechanical Equipment</v>
      </c>
      <c r="I309" s="17" t="str">
        <f t="shared" ca="1" si="51"/>
        <v/>
      </c>
      <c r="J309" s="178"/>
      <c r="K309" s="189"/>
      <c r="L309" s="189" t="str">
        <f t="shared" ca="1" si="57"/>
        <v>Mechanical Equipment</v>
      </c>
      <c r="M309" s="187" t="str">
        <f t="shared" ca="1" si="52"/>
        <v/>
      </c>
      <c r="N309" s="188" t="str">
        <f t="shared" ca="1" si="53"/>
        <v>Mechanical Equipment</v>
      </c>
    </row>
    <row r="310" spans="1:14" x14ac:dyDescent="0.25">
      <c r="A310" s="175">
        <f t="shared" ca="1" si="48"/>
        <v>52</v>
      </c>
      <c r="B310" s="175">
        <f t="shared" ca="1" si="49"/>
        <v>11</v>
      </c>
      <c r="C310" s="175">
        <f ca="1">IF(B310&gt;0,C309,IF(COUNTIF(Entity_3,Common)&lt;=A310,"",C309+MATCH(Common,INDIRECT(ADDRESS(C309+1,8,4,1,sheet_entity)):INDIRECT(ADDRESS(COUNTIF(Entity_1,"&lt;&gt;"),8,4,1,sheet_entity)),0)))</f>
        <v>236</v>
      </c>
      <c r="D310" s="177" t="str">
        <f t="shared" ca="1" si="54"/>
        <v>&gt;&gt;</v>
      </c>
      <c r="E310" s="178"/>
      <c r="F310" s="129" t="str">
        <f t="shared" ca="1" si="55"/>
        <v>IfcEvaporativeCoolerType</v>
      </c>
      <c r="G310" s="130" t="str">
        <f t="shared" ca="1" si="56"/>
        <v>notdefined</v>
      </c>
      <c r="H310" s="140" t="str">
        <f t="shared" ca="1" si="50"/>
        <v>Mechanical Equipment</v>
      </c>
      <c r="I310" s="17" t="str">
        <f t="shared" ca="1" si="51"/>
        <v/>
      </c>
      <c r="J310" s="178"/>
      <c r="K310" s="189"/>
      <c r="L310" s="189" t="str">
        <f t="shared" ca="1" si="57"/>
        <v>Mechanical Equipment</v>
      </c>
      <c r="M310" s="187" t="str">
        <f t="shared" ca="1" si="52"/>
        <v/>
      </c>
      <c r="N310" s="188" t="str">
        <f t="shared" ca="1" si="53"/>
        <v>Mechanical Equipment</v>
      </c>
    </row>
    <row r="311" spans="1:14" x14ac:dyDescent="0.25">
      <c r="A311" s="175">
        <f t="shared" ca="1" si="48"/>
        <v>52</v>
      </c>
      <c r="B311" s="175">
        <f t="shared" ca="1" si="49"/>
        <v>10</v>
      </c>
      <c r="C311" s="175">
        <f ca="1">IF(B311&gt;0,C310,IF(COUNTIF(Entity_3,Common)&lt;=A311,"",C310+MATCH(Common,INDIRECT(ADDRESS(C310+1,8,4,1,sheet_entity)):INDIRECT(ADDRESS(COUNTIF(Entity_1,"&lt;&gt;"),8,4,1,sheet_entity)),0)))</f>
        <v>236</v>
      </c>
      <c r="D311" s="177" t="str">
        <f t="shared" ca="1" si="54"/>
        <v>&gt;&gt;</v>
      </c>
      <c r="E311" s="178"/>
      <c r="F311" s="129" t="str">
        <f t="shared" ca="1" si="55"/>
        <v>IfcEvaporativeCoolerType</v>
      </c>
      <c r="G311" s="130" t="str">
        <f t="shared" ca="1" si="56"/>
        <v>userdefined</v>
      </c>
      <c r="H311" s="140" t="str">
        <f t="shared" ca="1" si="50"/>
        <v>Mechanical Equipment</v>
      </c>
      <c r="I311" s="17" t="str">
        <f t="shared" ca="1" si="51"/>
        <v/>
      </c>
      <c r="J311" s="178"/>
      <c r="K311" s="189"/>
      <c r="L311" s="189" t="str">
        <f t="shared" ca="1" si="57"/>
        <v>Mechanical Equipment</v>
      </c>
      <c r="M311" s="187" t="str">
        <f t="shared" ca="1" si="52"/>
        <v/>
      </c>
      <c r="N311" s="188" t="str">
        <f t="shared" ca="1" si="53"/>
        <v>Mechanical Equipment</v>
      </c>
    </row>
    <row r="312" spans="1:14" x14ac:dyDescent="0.25">
      <c r="A312" s="175">
        <f t="shared" ca="1" si="48"/>
        <v>52</v>
      </c>
      <c r="B312" s="175">
        <f t="shared" ca="1" si="49"/>
        <v>9</v>
      </c>
      <c r="C312" s="175">
        <f ca="1">IF(B312&gt;0,C311,IF(COUNTIF(Entity_3,Common)&lt;=A312,"",C311+MATCH(Common,INDIRECT(ADDRESS(C311+1,8,4,1,sheet_entity)):INDIRECT(ADDRESS(COUNTIF(Entity_1,"&lt;&gt;"),8,4,1,sheet_entity)),0)))</f>
        <v>236</v>
      </c>
      <c r="D312" s="177" t="str">
        <f t="shared" ca="1" si="54"/>
        <v>&gt;&gt;</v>
      </c>
      <c r="E312" s="178"/>
      <c r="F312" s="129" t="str">
        <f t="shared" ca="1" si="55"/>
        <v>IfcEvaporativeCoolerType</v>
      </c>
      <c r="G312" s="130" t="str">
        <f t="shared" ca="1" si="56"/>
        <v>indirectdirectcombination</v>
      </c>
      <c r="H312" s="140" t="str">
        <f t="shared" ca="1" si="50"/>
        <v>Mechanical Equipment</v>
      </c>
      <c r="I312" s="17" t="str">
        <f t="shared" ca="1" si="51"/>
        <v/>
      </c>
      <c r="J312" s="178"/>
      <c r="K312" s="189"/>
      <c r="L312" s="189" t="str">
        <f t="shared" ca="1" si="57"/>
        <v>Mechanical Equipment</v>
      </c>
      <c r="M312" s="187" t="str">
        <f t="shared" ca="1" si="52"/>
        <v/>
      </c>
      <c r="N312" s="188" t="str">
        <f t="shared" ca="1" si="53"/>
        <v>Mechanical Equipment</v>
      </c>
    </row>
    <row r="313" spans="1:14" x14ac:dyDescent="0.25">
      <c r="A313" s="175">
        <f t="shared" ca="1" si="48"/>
        <v>52</v>
      </c>
      <c r="B313" s="175">
        <f t="shared" ca="1" si="49"/>
        <v>8</v>
      </c>
      <c r="C313" s="175">
        <f ca="1">IF(B313&gt;0,C312,IF(COUNTIF(Entity_3,Common)&lt;=A313,"",C312+MATCH(Common,INDIRECT(ADDRESS(C312+1,8,4,1,sheet_entity)):INDIRECT(ADDRESS(COUNTIF(Entity_1,"&lt;&gt;"),8,4,1,sheet_entity)),0)))</f>
        <v>236</v>
      </c>
      <c r="D313" s="177" t="str">
        <f t="shared" ca="1" si="54"/>
        <v>&gt;&gt;</v>
      </c>
      <c r="E313" s="178"/>
      <c r="F313" s="129" t="str">
        <f t="shared" ca="1" si="55"/>
        <v>IfcEvaporativeCoolerType</v>
      </c>
      <c r="G313" s="130" t="str">
        <f t="shared" ca="1" si="56"/>
        <v>indirectevaporativecoolingtowerorcoilcooler</v>
      </c>
      <c r="H313" s="140" t="str">
        <f t="shared" ca="1" si="50"/>
        <v>Mechanical Equipment</v>
      </c>
      <c r="I313" s="17" t="str">
        <f t="shared" ca="1" si="51"/>
        <v/>
      </c>
      <c r="J313" s="178"/>
      <c r="K313" s="189"/>
      <c r="L313" s="189" t="str">
        <f t="shared" ca="1" si="57"/>
        <v>Mechanical Equipment</v>
      </c>
      <c r="M313" s="187" t="str">
        <f t="shared" ca="1" si="52"/>
        <v/>
      </c>
      <c r="N313" s="188" t="str">
        <f t="shared" ca="1" si="53"/>
        <v>Mechanical Equipment</v>
      </c>
    </row>
    <row r="314" spans="1:14" x14ac:dyDescent="0.25">
      <c r="A314" s="175">
        <f t="shared" ca="1" si="48"/>
        <v>52</v>
      </c>
      <c r="B314" s="175">
        <f t="shared" ca="1" si="49"/>
        <v>7</v>
      </c>
      <c r="C314" s="175">
        <f ca="1">IF(B314&gt;0,C313,IF(COUNTIF(Entity_3,Common)&lt;=A314,"",C313+MATCH(Common,INDIRECT(ADDRESS(C313+1,8,4,1,sheet_entity)):INDIRECT(ADDRESS(COUNTIF(Entity_1,"&lt;&gt;"),8,4,1,sheet_entity)),0)))</f>
        <v>236</v>
      </c>
      <c r="D314" s="177" t="str">
        <f t="shared" ca="1" si="54"/>
        <v>&gt;&gt;</v>
      </c>
      <c r="E314" s="178"/>
      <c r="F314" s="129" t="str">
        <f t="shared" ca="1" si="55"/>
        <v>IfcEvaporativeCoolerType</v>
      </c>
      <c r="G314" s="130" t="str">
        <f t="shared" ca="1" si="56"/>
        <v>indirectevaporativewetcoil</v>
      </c>
      <c r="H314" s="140" t="str">
        <f t="shared" ca="1" si="50"/>
        <v>Mechanical Equipment</v>
      </c>
      <c r="I314" s="17" t="str">
        <f t="shared" ca="1" si="51"/>
        <v/>
      </c>
      <c r="J314" s="178"/>
      <c r="K314" s="189"/>
      <c r="L314" s="189" t="str">
        <f t="shared" ca="1" si="57"/>
        <v>Mechanical Equipment</v>
      </c>
      <c r="M314" s="187" t="str">
        <f t="shared" ca="1" si="52"/>
        <v/>
      </c>
      <c r="N314" s="188" t="str">
        <f t="shared" ca="1" si="53"/>
        <v>Mechanical Equipment</v>
      </c>
    </row>
    <row r="315" spans="1:14" x14ac:dyDescent="0.25">
      <c r="A315" s="175">
        <f t="shared" ca="1" si="48"/>
        <v>52</v>
      </c>
      <c r="B315" s="175">
        <f t="shared" ca="1" si="49"/>
        <v>6</v>
      </c>
      <c r="C315" s="175">
        <f ca="1">IF(B315&gt;0,C314,IF(COUNTIF(Entity_3,Common)&lt;=A315,"",C314+MATCH(Common,INDIRECT(ADDRESS(C314+1,8,4,1,sheet_entity)):INDIRECT(ADDRESS(COUNTIF(Entity_1,"&lt;&gt;"),8,4,1,sheet_entity)),0)))</f>
        <v>236</v>
      </c>
      <c r="D315" s="177" t="str">
        <f t="shared" ca="1" si="54"/>
        <v>&gt;&gt;</v>
      </c>
      <c r="E315" s="178"/>
      <c r="F315" s="129" t="str">
        <f t="shared" ca="1" si="55"/>
        <v>IfcEvaporativeCoolerType</v>
      </c>
      <c r="G315" s="130" t="str">
        <f t="shared" ca="1" si="56"/>
        <v>indirectevaporativepackageaircooler</v>
      </c>
      <c r="H315" s="140" t="str">
        <f t="shared" ca="1" si="50"/>
        <v>Mechanical Equipment</v>
      </c>
      <c r="I315" s="17" t="str">
        <f t="shared" ca="1" si="51"/>
        <v/>
      </c>
      <c r="J315" s="178"/>
      <c r="K315" s="189"/>
      <c r="L315" s="189" t="str">
        <f t="shared" ca="1" si="57"/>
        <v>Mechanical Equipment</v>
      </c>
      <c r="M315" s="187" t="str">
        <f t="shared" ca="1" si="52"/>
        <v/>
      </c>
      <c r="N315" s="188" t="str">
        <f t="shared" ca="1" si="53"/>
        <v>Mechanical Equipment</v>
      </c>
    </row>
    <row r="316" spans="1:14" x14ac:dyDescent="0.25">
      <c r="A316" s="175">
        <f t="shared" ca="1" si="48"/>
        <v>52</v>
      </c>
      <c r="B316" s="175">
        <f t="shared" ca="1" si="49"/>
        <v>5</v>
      </c>
      <c r="C316" s="175">
        <f ca="1">IF(B316&gt;0,C315,IF(COUNTIF(Entity_3,Common)&lt;=A316,"",C315+MATCH(Common,INDIRECT(ADDRESS(C315+1,8,4,1,sheet_entity)):INDIRECT(ADDRESS(COUNTIF(Entity_1,"&lt;&gt;"),8,4,1,sheet_entity)),0)))</f>
        <v>236</v>
      </c>
      <c r="D316" s="177" t="str">
        <f t="shared" ca="1" si="54"/>
        <v>&gt;&gt;</v>
      </c>
      <c r="E316" s="178"/>
      <c r="F316" s="129" t="str">
        <f t="shared" ca="1" si="55"/>
        <v>IfcEvaporativeCoolerType</v>
      </c>
      <c r="G316" s="130" t="str">
        <f t="shared" ca="1" si="56"/>
        <v>directevaporativeairwasher</v>
      </c>
      <c r="H316" s="140" t="str">
        <f t="shared" ca="1" si="50"/>
        <v>Mechanical Equipment</v>
      </c>
      <c r="I316" s="17" t="str">
        <f t="shared" ca="1" si="51"/>
        <v/>
      </c>
      <c r="J316" s="178"/>
      <c r="K316" s="189"/>
      <c r="L316" s="189" t="str">
        <f t="shared" ca="1" si="57"/>
        <v>Mechanical Equipment</v>
      </c>
      <c r="M316" s="187" t="str">
        <f t="shared" ca="1" si="52"/>
        <v/>
      </c>
      <c r="N316" s="188" t="str">
        <f t="shared" ca="1" si="53"/>
        <v>Mechanical Equipment</v>
      </c>
    </row>
    <row r="317" spans="1:14" x14ac:dyDescent="0.25">
      <c r="A317" s="175">
        <f t="shared" ca="1" si="48"/>
        <v>52</v>
      </c>
      <c r="B317" s="175">
        <f t="shared" ca="1" si="49"/>
        <v>4</v>
      </c>
      <c r="C317" s="175">
        <f ca="1">IF(B317&gt;0,C316,IF(COUNTIF(Entity_3,Common)&lt;=A317,"",C316+MATCH(Common,INDIRECT(ADDRESS(C316+1,8,4,1,sheet_entity)):INDIRECT(ADDRESS(COUNTIF(Entity_1,"&lt;&gt;"),8,4,1,sheet_entity)),0)))</f>
        <v>236</v>
      </c>
      <c r="D317" s="177" t="str">
        <f t="shared" ca="1" si="54"/>
        <v>&gt;&gt;</v>
      </c>
      <c r="E317" s="178"/>
      <c r="F317" s="129" t="str">
        <f t="shared" ca="1" si="55"/>
        <v>IfcEvaporativeCoolerType</v>
      </c>
      <c r="G317" s="130" t="str">
        <f t="shared" ca="1" si="56"/>
        <v>directevaporativepackagedrotaryaircooler</v>
      </c>
      <c r="H317" s="140" t="str">
        <f t="shared" ca="1" si="50"/>
        <v>Mechanical Equipment</v>
      </c>
      <c r="I317" s="17" t="str">
        <f t="shared" ca="1" si="51"/>
        <v/>
      </c>
      <c r="J317" s="178"/>
      <c r="K317" s="189"/>
      <c r="L317" s="189" t="str">
        <f t="shared" ca="1" si="57"/>
        <v>Mechanical Equipment</v>
      </c>
      <c r="M317" s="187" t="str">
        <f t="shared" ca="1" si="52"/>
        <v/>
      </c>
      <c r="N317" s="188" t="str">
        <f t="shared" ca="1" si="53"/>
        <v>Mechanical Equipment</v>
      </c>
    </row>
    <row r="318" spans="1:14" x14ac:dyDescent="0.25">
      <c r="A318" s="175">
        <f t="shared" ca="1" si="48"/>
        <v>52</v>
      </c>
      <c r="B318" s="175">
        <f t="shared" ca="1" si="49"/>
        <v>3</v>
      </c>
      <c r="C318" s="175">
        <f ca="1">IF(B318&gt;0,C317,IF(COUNTIF(Entity_3,Common)&lt;=A318,"",C317+MATCH(Common,INDIRECT(ADDRESS(C317+1,8,4,1,sheet_entity)):INDIRECT(ADDRESS(COUNTIF(Entity_1,"&lt;&gt;"),8,4,1,sheet_entity)),0)))</f>
        <v>236</v>
      </c>
      <c r="D318" s="177" t="str">
        <f t="shared" ca="1" si="54"/>
        <v>&gt;&gt;</v>
      </c>
      <c r="E318" s="178"/>
      <c r="F318" s="129" t="str">
        <f t="shared" ca="1" si="55"/>
        <v>IfcEvaporativeCoolerType</v>
      </c>
      <c r="G318" s="130" t="str">
        <f t="shared" ca="1" si="56"/>
        <v>directevaporativeslingerspackagedaircooler</v>
      </c>
      <c r="H318" s="140" t="str">
        <f t="shared" ca="1" si="50"/>
        <v>Mechanical Equipment</v>
      </c>
      <c r="I318" s="17" t="str">
        <f t="shared" ca="1" si="51"/>
        <v/>
      </c>
      <c r="J318" s="178"/>
      <c r="K318" s="189"/>
      <c r="L318" s="189" t="str">
        <f t="shared" ca="1" si="57"/>
        <v>Mechanical Equipment</v>
      </c>
      <c r="M318" s="187" t="str">
        <f t="shared" ca="1" si="52"/>
        <v/>
      </c>
      <c r="N318" s="188" t="str">
        <f t="shared" ca="1" si="53"/>
        <v>Mechanical Equipment</v>
      </c>
    </row>
    <row r="319" spans="1:14" x14ac:dyDescent="0.25">
      <c r="A319" s="175">
        <f t="shared" ca="1" si="48"/>
        <v>52</v>
      </c>
      <c r="B319" s="175">
        <f t="shared" ca="1" si="49"/>
        <v>2</v>
      </c>
      <c r="C319" s="175">
        <f ca="1">IF(B319&gt;0,C318,IF(COUNTIF(Entity_3,Common)&lt;=A319,"",C318+MATCH(Common,INDIRECT(ADDRESS(C318+1,8,4,1,sheet_entity)):INDIRECT(ADDRESS(COUNTIF(Entity_1,"&lt;&gt;"),8,4,1,sheet_entity)),0)))</f>
        <v>236</v>
      </c>
      <c r="D319" s="177" t="str">
        <f t="shared" ca="1" si="54"/>
        <v>&gt;&gt;</v>
      </c>
      <c r="E319" s="178"/>
      <c r="F319" s="129" t="str">
        <f t="shared" ca="1" si="55"/>
        <v>IfcEvaporativeCoolerType</v>
      </c>
      <c r="G319" s="130" t="str">
        <f t="shared" ca="1" si="56"/>
        <v>directevaporativerigidmediaaircooler</v>
      </c>
      <c r="H319" s="140" t="str">
        <f t="shared" ca="1" si="50"/>
        <v>Mechanical Equipment</v>
      </c>
      <c r="I319" s="17" t="str">
        <f t="shared" ca="1" si="51"/>
        <v/>
      </c>
      <c r="J319" s="178"/>
      <c r="K319" s="189"/>
      <c r="L319" s="189" t="str">
        <f t="shared" ca="1" si="57"/>
        <v>Mechanical Equipment</v>
      </c>
      <c r="M319" s="187" t="str">
        <f t="shared" ca="1" si="52"/>
        <v/>
      </c>
      <c r="N319" s="188" t="str">
        <f t="shared" ca="1" si="53"/>
        <v>Mechanical Equipment</v>
      </c>
    </row>
    <row r="320" spans="1:14" x14ac:dyDescent="0.25">
      <c r="A320" s="175">
        <f t="shared" ca="1" si="48"/>
        <v>52</v>
      </c>
      <c r="B320" s="175">
        <f t="shared" ca="1" si="49"/>
        <v>1</v>
      </c>
      <c r="C320" s="175">
        <f ca="1">IF(B320&gt;0,C319,IF(COUNTIF(Entity_3,Common)&lt;=A320,"",C319+MATCH(Common,INDIRECT(ADDRESS(C319+1,8,4,1,sheet_entity)):INDIRECT(ADDRESS(COUNTIF(Entity_1,"&lt;&gt;"),8,4,1,sheet_entity)),0)))</f>
        <v>236</v>
      </c>
      <c r="D320" s="177" t="str">
        <f t="shared" ca="1" si="54"/>
        <v>&gt;&gt;</v>
      </c>
      <c r="E320" s="178"/>
      <c r="F320" s="129" t="str">
        <f t="shared" ca="1" si="55"/>
        <v>IfcEvaporativeCoolerType</v>
      </c>
      <c r="G320" s="130" t="str">
        <f t="shared" ca="1" si="56"/>
        <v>directevaporativerandommediaaircooler</v>
      </c>
      <c r="H320" s="140" t="str">
        <f t="shared" ca="1" si="50"/>
        <v>Mechanical Equipment</v>
      </c>
      <c r="I320" s="17" t="str">
        <f t="shared" ca="1" si="51"/>
        <v/>
      </c>
      <c r="J320" s="178"/>
      <c r="K320" s="189"/>
      <c r="L320" s="189" t="str">
        <f t="shared" ca="1" si="57"/>
        <v>Mechanical Equipment</v>
      </c>
      <c r="M320" s="187" t="str">
        <f t="shared" ca="1" si="52"/>
        <v/>
      </c>
      <c r="N320" s="188" t="str">
        <f t="shared" ca="1" si="53"/>
        <v>Mechanical Equipment</v>
      </c>
    </row>
    <row r="321" spans="1:14" x14ac:dyDescent="0.25">
      <c r="A321" s="175">
        <f t="shared" ca="1" si="48"/>
        <v>53</v>
      </c>
      <c r="B321" s="175">
        <f t="shared" ca="1" si="49"/>
        <v>0</v>
      </c>
      <c r="C321" s="175">
        <f ca="1">IF(B321&gt;0,C320,IF(COUNTIF(Entity_3,Common)&lt;=A321,"",C320+MATCH(Common,INDIRECT(ADDRESS(C320+1,8,4,1,sheet_entity)):INDIRECT(ADDRESS(COUNTIF(Entity_1,"&lt;&gt;"),8,4,1,sheet_entity)),0)))</f>
        <v>238</v>
      </c>
      <c r="D321" s="177" t="str">
        <f t="shared" ca="1" si="54"/>
        <v>&gt;&gt;</v>
      </c>
      <c r="E321" s="178"/>
      <c r="F321" s="129" t="str">
        <f t="shared" ca="1" si="55"/>
        <v>IfcEvaporatorType</v>
      </c>
      <c r="G321" s="130" t="str">
        <f t="shared" ca="1" si="56"/>
        <v/>
      </c>
      <c r="H321" s="140" t="str">
        <f t="shared" ca="1" si="50"/>
        <v>Mechanical Equipment</v>
      </c>
      <c r="I321" s="17" t="str">
        <f t="shared" ca="1" si="51"/>
        <v/>
      </c>
      <c r="J321" s="178"/>
      <c r="K321" s="189"/>
      <c r="L321" s="189" t="str">
        <f t="shared" ca="1" si="57"/>
        <v>Mechanical Equipment</v>
      </c>
      <c r="M321" s="187" t="str">
        <f t="shared" ca="1" si="52"/>
        <v/>
      </c>
      <c r="N321" s="188" t="str">
        <f t="shared" ca="1" si="53"/>
        <v>Mechanical Equipment</v>
      </c>
    </row>
    <row r="322" spans="1:14" x14ac:dyDescent="0.25">
      <c r="A322" s="175">
        <f t="shared" ca="1" si="48"/>
        <v>53</v>
      </c>
      <c r="B322" s="175">
        <f t="shared" ca="1" si="49"/>
        <v>8</v>
      </c>
      <c r="C322" s="175">
        <f ca="1">IF(B322&gt;0,C321,IF(COUNTIF(Entity_3,Common)&lt;=A322,"",C321+MATCH(Common,INDIRECT(ADDRESS(C321+1,8,4,1,sheet_entity)):INDIRECT(ADDRESS(COUNTIF(Entity_1,"&lt;&gt;"),8,4,1,sheet_entity)),0)))</f>
        <v>238</v>
      </c>
      <c r="D322" s="177" t="str">
        <f t="shared" ca="1" si="54"/>
        <v>&gt;&gt;</v>
      </c>
      <c r="E322" s="178"/>
      <c r="F322" s="129" t="str">
        <f t="shared" ca="1" si="55"/>
        <v>IfcEvaporatorType</v>
      </c>
      <c r="G322" s="130" t="str">
        <f t="shared" ca="1" si="56"/>
        <v>notdefined</v>
      </c>
      <c r="H322" s="140" t="str">
        <f t="shared" ca="1" si="50"/>
        <v>Mechanical Equipment</v>
      </c>
      <c r="I322" s="17" t="str">
        <f t="shared" ca="1" si="51"/>
        <v/>
      </c>
      <c r="J322" s="178"/>
      <c r="K322" s="189"/>
      <c r="L322" s="189" t="str">
        <f t="shared" ca="1" si="57"/>
        <v>Mechanical Equipment</v>
      </c>
      <c r="M322" s="187" t="str">
        <f t="shared" ca="1" si="52"/>
        <v/>
      </c>
      <c r="N322" s="188" t="str">
        <f t="shared" ca="1" si="53"/>
        <v>Mechanical Equipment</v>
      </c>
    </row>
    <row r="323" spans="1:14" x14ac:dyDescent="0.25">
      <c r="A323" s="175">
        <f t="shared" ca="1" si="48"/>
        <v>53</v>
      </c>
      <c r="B323" s="175">
        <f t="shared" ca="1" si="49"/>
        <v>7</v>
      </c>
      <c r="C323" s="175">
        <f ca="1">IF(B323&gt;0,C322,IF(COUNTIF(Entity_3,Common)&lt;=A323,"",C322+MATCH(Common,INDIRECT(ADDRESS(C322+1,8,4,1,sheet_entity)):INDIRECT(ADDRESS(COUNTIF(Entity_1,"&lt;&gt;"),8,4,1,sheet_entity)),0)))</f>
        <v>238</v>
      </c>
      <c r="D323" s="177" t="str">
        <f t="shared" ca="1" si="54"/>
        <v>&gt;&gt;</v>
      </c>
      <c r="E323" s="178"/>
      <c r="F323" s="129" t="str">
        <f t="shared" ca="1" si="55"/>
        <v>IfcEvaporatorType</v>
      </c>
      <c r="G323" s="130" t="str">
        <f t="shared" ca="1" si="56"/>
        <v>userdefined</v>
      </c>
      <c r="H323" s="140" t="str">
        <f t="shared" ca="1" si="50"/>
        <v>Mechanical Equipment</v>
      </c>
      <c r="I323" s="17" t="str">
        <f t="shared" ca="1" si="51"/>
        <v/>
      </c>
      <c r="J323" s="178"/>
      <c r="K323" s="189"/>
      <c r="L323" s="189" t="str">
        <f t="shared" ca="1" si="57"/>
        <v>Mechanical Equipment</v>
      </c>
      <c r="M323" s="187" t="str">
        <f t="shared" ca="1" si="52"/>
        <v/>
      </c>
      <c r="N323" s="188" t="str">
        <f t="shared" ca="1" si="53"/>
        <v>Mechanical Equipment</v>
      </c>
    </row>
    <row r="324" spans="1:14" x14ac:dyDescent="0.25">
      <c r="A324" s="175">
        <f t="shared" ca="1" si="48"/>
        <v>53</v>
      </c>
      <c r="B324" s="175">
        <f t="shared" ca="1" si="49"/>
        <v>6</v>
      </c>
      <c r="C324" s="175">
        <f ca="1">IF(B324&gt;0,C323,IF(COUNTIF(Entity_3,Common)&lt;=A324,"",C323+MATCH(Common,INDIRECT(ADDRESS(C323+1,8,4,1,sheet_entity)):INDIRECT(ADDRESS(COUNTIF(Entity_1,"&lt;&gt;"),8,4,1,sheet_entity)),0)))</f>
        <v>238</v>
      </c>
      <c r="D324" s="177" t="str">
        <f t="shared" ca="1" si="54"/>
        <v>&gt;&gt;</v>
      </c>
      <c r="E324" s="178"/>
      <c r="F324" s="129" t="str">
        <f t="shared" ca="1" si="55"/>
        <v>IfcEvaporatorType</v>
      </c>
      <c r="G324" s="130" t="str">
        <f t="shared" ca="1" si="56"/>
        <v>shellandcoil</v>
      </c>
      <c r="H324" s="140" t="str">
        <f t="shared" ca="1" si="50"/>
        <v>Mechanical Equipment</v>
      </c>
      <c r="I324" s="17" t="str">
        <f t="shared" ca="1" si="51"/>
        <v/>
      </c>
      <c r="J324" s="178"/>
      <c r="K324" s="189"/>
      <c r="L324" s="189" t="str">
        <f t="shared" ca="1" si="57"/>
        <v>Mechanical Equipment</v>
      </c>
      <c r="M324" s="187" t="str">
        <f t="shared" ca="1" si="52"/>
        <v/>
      </c>
      <c r="N324" s="188" t="str">
        <f t="shared" ca="1" si="53"/>
        <v>Mechanical Equipment</v>
      </c>
    </row>
    <row r="325" spans="1:14" x14ac:dyDescent="0.25">
      <c r="A325" s="175">
        <f t="shared" ca="1" si="48"/>
        <v>53</v>
      </c>
      <c r="B325" s="175">
        <f t="shared" ca="1" si="49"/>
        <v>5</v>
      </c>
      <c r="C325" s="175">
        <f ca="1">IF(B325&gt;0,C324,IF(COUNTIF(Entity_3,Common)&lt;=A325,"",C324+MATCH(Common,INDIRECT(ADDRESS(C324+1,8,4,1,sheet_entity)):INDIRECT(ADDRESS(COUNTIF(Entity_1,"&lt;&gt;"),8,4,1,sheet_entity)),0)))</f>
        <v>238</v>
      </c>
      <c r="D325" s="177" t="str">
        <f t="shared" ca="1" si="54"/>
        <v>&gt;&gt;</v>
      </c>
      <c r="E325" s="178"/>
      <c r="F325" s="129" t="str">
        <f t="shared" ca="1" si="55"/>
        <v>IfcEvaporatorType</v>
      </c>
      <c r="G325" s="130" t="str">
        <f t="shared" ca="1" si="56"/>
        <v>floodedshellandtube</v>
      </c>
      <c r="H325" s="140" t="str">
        <f t="shared" ca="1" si="50"/>
        <v>Mechanical Equipment</v>
      </c>
      <c r="I325" s="17" t="str">
        <f t="shared" ca="1" si="51"/>
        <v/>
      </c>
      <c r="J325" s="178"/>
      <c r="K325" s="189"/>
      <c r="L325" s="189" t="str">
        <f t="shared" ca="1" si="57"/>
        <v>Mechanical Equipment</v>
      </c>
      <c r="M325" s="187" t="str">
        <f t="shared" ca="1" si="52"/>
        <v/>
      </c>
      <c r="N325" s="188" t="str">
        <f t="shared" ca="1" si="53"/>
        <v>Mechanical Equipment</v>
      </c>
    </row>
    <row r="326" spans="1:14" x14ac:dyDescent="0.25">
      <c r="A326" s="175">
        <f t="shared" ca="1" si="48"/>
        <v>53</v>
      </c>
      <c r="B326" s="175">
        <f t="shared" ca="1" si="49"/>
        <v>4</v>
      </c>
      <c r="C326" s="175">
        <f ca="1">IF(B326&gt;0,C325,IF(COUNTIF(Entity_3,Common)&lt;=A326,"",C325+MATCH(Common,INDIRECT(ADDRESS(C325+1,8,4,1,sheet_entity)):INDIRECT(ADDRESS(COUNTIF(Entity_1,"&lt;&gt;"),8,4,1,sheet_entity)),0)))</f>
        <v>238</v>
      </c>
      <c r="D326" s="177" t="str">
        <f t="shared" ca="1" si="54"/>
        <v>&gt;&gt;</v>
      </c>
      <c r="E326" s="178"/>
      <c r="F326" s="129" t="str">
        <f t="shared" ca="1" si="55"/>
        <v>IfcEvaporatorType</v>
      </c>
      <c r="G326" s="130" t="str">
        <f t="shared" ca="1" si="56"/>
        <v>directexpansionbrazedplate</v>
      </c>
      <c r="H326" s="140" t="str">
        <f t="shared" ca="1" si="50"/>
        <v>Mechanical Equipment</v>
      </c>
      <c r="I326" s="17" t="str">
        <f t="shared" ca="1" si="51"/>
        <v/>
      </c>
      <c r="J326" s="178"/>
      <c r="K326" s="189"/>
      <c r="L326" s="189" t="str">
        <f t="shared" ca="1" si="57"/>
        <v>Mechanical Equipment</v>
      </c>
      <c r="M326" s="187" t="str">
        <f t="shared" ca="1" si="52"/>
        <v/>
      </c>
      <c r="N326" s="188" t="str">
        <f t="shared" ca="1" si="53"/>
        <v>Mechanical Equipment</v>
      </c>
    </row>
    <row r="327" spans="1:14" x14ac:dyDescent="0.25">
      <c r="A327" s="175">
        <f t="shared" ca="1" si="48"/>
        <v>53</v>
      </c>
      <c r="B327" s="175">
        <f t="shared" ca="1" si="49"/>
        <v>3</v>
      </c>
      <c r="C327" s="175">
        <f ca="1">IF(B327&gt;0,C326,IF(COUNTIF(Entity_3,Common)&lt;=A327,"",C326+MATCH(Common,INDIRECT(ADDRESS(C326+1,8,4,1,sheet_entity)):INDIRECT(ADDRESS(COUNTIF(Entity_1,"&lt;&gt;"),8,4,1,sheet_entity)),0)))</f>
        <v>238</v>
      </c>
      <c r="D327" s="177" t="str">
        <f t="shared" ca="1" si="54"/>
        <v>&gt;&gt;</v>
      </c>
      <c r="E327" s="178"/>
      <c r="F327" s="129" t="str">
        <f t="shared" ca="1" si="55"/>
        <v>IfcEvaporatorType</v>
      </c>
      <c r="G327" s="130" t="str">
        <f t="shared" ca="1" si="56"/>
        <v>directexpansiontubeintube</v>
      </c>
      <c r="H327" s="140" t="str">
        <f t="shared" ca="1" si="50"/>
        <v>Mechanical Equipment</v>
      </c>
      <c r="I327" s="17" t="str">
        <f t="shared" ca="1" si="51"/>
        <v/>
      </c>
      <c r="J327" s="178"/>
      <c r="K327" s="189"/>
      <c r="L327" s="189" t="str">
        <f t="shared" ca="1" si="57"/>
        <v>Mechanical Equipment</v>
      </c>
      <c r="M327" s="187" t="str">
        <f t="shared" ca="1" si="52"/>
        <v/>
      </c>
      <c r="N327" s="188" t="str">
        <f t="shared" ca="1" si="53"/>
        <v>Mechanical Equipment</v>
      </c>
    </row>
    <row r="328" spans="1:14" x14ac:dyDescent="0.25">
      <c r="A328" s="175">
        <f t="shared" ca="1" si="48"/>
        <v>53</v>
      </c>
      <c r="B328" s="175">
        <f t="shared" ca="1" si="49"/>
        <v>2</v>
      </c>
      <c r="C328" s="175">
        <f ca="1">IF(B328&gt;0,C327,IF(COUNTIF(Entity_3,Common)&lt;=A328,"",C327+MATCH(Common,INDIRECT(ADDRESS(C327+1,8,4,1,sheet_entity)):INDIRECT(ADDRESS(COUNTIF(Entity_1,"&lt;&gt;"),8,4,1,sheet_entity)),0)))</f>
        <v>238</v>
      </c>
      <c r="D328" s="177" t="str">
        <f t="shared" ca="1" si="54"/>
        <v>&gt;&gt;</v>
      </c>
      <c r="E328" s="178"/>
      <c r="F328" s="129" t="str">
        <f t="shared" ca="1" si="55"/>
        <v>IfcEvaporatorType</v>
      </c>
      <c r="G328" s="130" t="str">
        <f t="shared" ca="1" si="56"/>
        <v>directexpansionshellandtube</v>
      </c>
      <c r="H328" s="140" t="str">
        <f t="shared" ca="1" si="50"/>
        <v>Mechanical Equipment</v>
      </c>
      <c r="I328" s="17" t="str">
        <f t="shared" ca="1" si="51"/>
        <v/>
      </c>
      <c r="J328" s="178"/>
      <c r="K328" s="189"/>
      <c r="L328" s="189" t="str">
        <f t="shared" ca="1" si="57"/>
        <v>Mechanical Equipment</v>
      </c>
      <c r="M328" s="187" t="str">
        <f t="shared" ca="1" si="52"/>
        <v/>
      </c>
      <c r="N328" s="188" t="str">
        <f t="shared" ca="1" si="53"/>
        <v>Mechanical Equipment</v>
      </c>
    </row>
    <row r="329" spans="1:14" x14ac:dyDescent="0.25">
      <c r="A329" s="175">
        <f t="shared" ca="1" si="48"/>
        <v>53</v>
      </c>
      <c r="B329" s="175">
        <f t="shared" ca="1" si="49"/>
        <v>1</v>
      </c>
      <c r="C329" s="175">
        <f ca="1">IF(B329&gt;0,C328,IF(COUNTIF(Entity_3,Common)&lt;=A329,"",C328+MATCH(Common,INDIRECT(ADDRESS(C328+1,8,4,1,sheet_entity)):INDIRECT(ADDRESS(COUNTIF(Entity_1,"&lt;&gt;"),8,4,1,sheet_entity)),0)))</f>
        <v>238</v>
      </c>
      <c r="D329" s="177" t="str">
        <f t="shared" ca="1" si="54"/>
        <v>&gt;&gt;</v>
      </c>
      <c r="E329" s="178"/>
      <c r="F329" s="129" t="str">
        <f t="shared" ca="1" si="55"/>
        <v>IfcEvaporatorType</v>
      </c>
      <c r="G329" s="130" t="str">
        <f t="shared" ca="1" si="56"/>
        <v>directexpansion</v>
      </c>
      <c r="H329" s="140" t="str">
        <f t="shared" ca="1" si="50"/>
        <v>Mechanical Equipment</v>
      </c>
      <c r="I329" s="17" t="str">
        <f t="shared" ca="1" si="51"/>
        <v/>
      </c>
      <c r="J329" s="178"/>
      <c r="K329" s="189"/>
      <c r="L329" s="189" t="str">
        <f t="shared" ca="1" si="57"/>
        <v>Mechanical Equipment</v>
      </c>
      <c r="M329" s="187" t="str">
        <f t="shared" ca="1" si="52"/>
        <v/>
      </c>
      <c r="N329" s="188" t="str">
        <f t="shared" ca="1" si="53"/>
        <v>Mechanical Equipment</v>
      </c>
    </row>
    <row r="330" spans="1:14" x14ac:dyDescent="0.25">
      <c r="A330" s="175">
        <f t="shared" ca="1" si="48"/>
        <v>54</v>
      </c>
      <c r="B330" s="175">
        <f t="shared" ca="1" si="49"/>
        <v>0</v>
      </c>
      <c r="C330" s="175">
        <f ca="1">IF(B330&gt;0,C329,IF(COUNTIF(Entity_3,Common)&lt;=A330,"",C329+MATCH(Common,INDIRECT(ADDRESS(C329+1,8,4,1,sheet_entity)):INDIRECT(ADDRESS(COUNTIF(Entity_1,"&lt;&gt;"),8,4,1,sheet_entity)),0)))</f>
        <v>262</v>
      </c>
      <c r="D330" s="177" t="str">
        <f t="shared" ca="1" si="54"/>
        <v>&gt;&gt;</v>
      </c>
      <c r="E330" s="178"/>
      <c r="F330" s="129" t="str">
        <f t="shared" ca="1" si="55"/>
        <v>IfcFanType</v>
      </c>
      <c r="G330" s="130" t="str">
        <f t="shared" ca="1" si="56"/>
        <v/>
      </c>
      <c r="H330" s="140" t="str">
        <f t="shared" ca="1" si="50"/>
        <v>Air Terminals</v>
      </c>
      <c r="I330" s="17" t="str">
        <f t="shared" ca="1" si="51"/>
        <v/>
      </c>
      <c r="J330" s="178"/>
      <c r="K330" s="189"/>
      <c r="L330" s="189" t="str">
        <f t="shared" ca="1" si="57"/>
        <v>Air Terminals</v>
      </c>
      <c r="M330" s="187" t="str">
        <f t="shared" ca="1" si="52"/>
        <v/>
      </c>
      <c r="N330" s="188" t="str">
        <f t="shared" ca="1" si="53"/>
        <v>Air Terminals</v>
      </c>
    </row>
    <row r="331" spans="1:14" x14ac:dyDescent="0.25">
      <c r="A331" s="175">
        <f t="shared" ref="A331:A394" ca="1" si="58">IF(B331=0,IF(COUNTIF(Entity_3,Common)&lt;=A330,"",A330+1),A330)</f>
        <v>54</v>
      </c>
      <c r="B331" s="175">
        <f t="shared" ref="B331:B366" ca="1" si="59">IF(B330&gt;0,B330-1,IF(RIGHT(F330,4)="Type",IFERROR(ROWS(INDIRECT(CONCATENATE(F330,"Enum"))),0),0))</f>
        <v>9</v>
      </c>
      <c r="C331" s="175">
        <f ca="1">IF(B331&gt;0,C330,IF(COUNTIF(Entity_3,Common)&lt;=A331,"",C330+MATCH(Common,INDIRECT(ADDRESS(C330+1,8,4,1,sheet_entity)):INDIRECT(ADDRESS(COUNTIF(Entity_1,"&lt;&gt;"),8,4,1,sheet_entity)),0)))</f>
        <v>262</v>
      </c>
      <c r="D331" s="177" t="str">
        <f t="shared" ca="1" si="54"/>
        <v>&gt;&gt;</v>
      </c>
      <c r="E331" s="178"/>
      <c r="F331" s="129" t="str">
        <f t="shared" ca="1" si="55"/>
        <v>IfcFanType</v>
      </c>
      <c r="G331" s="130" t="str">
        <f t="shared" ca="1" si="56"/>
        <v>notdefined</v>
      </c>
      <c r="H331" s="140" t="str">
        <f t="shared" ref="H331:H394" ca="1" si="60">IF(F331&lt;&gt;"",IF(K331&lt;&gt;"",K331,IF(G331&lt;&gt;"",IF(M331&lt;&gt;"",M331,N331),IF(N331&lt;&gt;"",N331,M331))),"")</f>
        <v>Air Terminals</v>
      </c>
      <c r="I331" s="17" t="str">
        <f t="shared" ref="I331:I394" ca="1" si="61">IF(L331=H331,IF(OR(exp_sub_adopt=no,AND(exp_sub_adopt=yes,G331&lt;&gt;"")),IF(C331&lt;&gt;"",IFERROR(CELL("contents",INDIRECT(ADDRESS(MATCH(CONCATENATE(F331,IF(G331&lt;&gt;"",CONCATENATE("/",G331),"")),export_entity_2,0),2,1,1,exp_fillin))),IFERROR(VLOOKUP(CONCATENATE(F331,IF(G331&lt;&gt;"",CONCATENATE("/",G331),"")),Import_DRS,5,FALSE),"")),""),""),IF(ISERROR(FIND(H331,L331,1)),IF(L331=H331,"",L331),RIGHT(L331,LEN(L331)-LEN(H331))))</f>
        <v/>
      </c>
      <c r="J331" s="178"/>
      <c r="K331" s="189"/>
      <c r="L331" s="189" t="str">
        <f t="shared" ca="1" si="57"/>
        <v>Air Terminals</v>
      </c>
      <c r="M331" s="187" t="str">
        <f t="shared" ref="M331:M394" ca="1" si="62">IF(C331&lt;&gt;"",IFERROR(CELL("contents",INDIRECT(ADDRESS(MATCH(CONCATENATE(F331,IF(G331&lt;&gt;"",CONCATENATE("/",G331),"")),export_entity_2,0),1,1,1,exp_fillin))),IF(N331="",M330,"")),"")</f>
        <v/>
      </c>
      <c r="N331" s="188" t="str">
        <f t="shared" ref="N331:N394" ca="1" si="63">IF(C331&lt;&gt;"",IFERROR(VLOOKUP(CONCATENATE(F331,IF(G331&lt;&gt;"",CONCATENATE("/",G331),"")),Import_DRS,4,FALSE),IFERROR(VLOOKUP(F331,Import_DRS,4,FALSE),"")),"")</f>
        <v>Air Terminals</v>
      </c>
    </row>
    <row r="332" spans="1:14" x14ac:dyDescent="0.25">
      <c r="A332" s="175">
        <f t="shared" ca="1" si="58"/>
        <v>54</v>
      </c>
      <c r="B332" s="175">
        <f t="shared" ca="1" si="59"/>
        <v>8</v>
      </c>
      <c r="C332" s="175">
        <f ca="1">IF(B332&gt;0,C331,IF(COUNTIF(Entity_3,Common)&lt;=A332,"",C331+MATCH(Common,INDIRECT(ADDRESS(C331+1,8,4,1,sheet_entity)):INDIRECT(ADDRESS(COUNTIF(Entity_1,"&lt;&gt;"),8,4,1,sheet_entity)),0)))</f>
        <v>262</v>
      </c>
      <c r="D332" s="177" t="str">
        <f t="shared" ca="1" si="54"/>
        <v>&gt;&gt;</v>
      </c>
      <c r="E332" s="178"/>
      <c r="F332" s="129" t="str">
        <f t="shared" ca="1" si="55"/>
        <v>IfcFanType</v>
      </c>
      <c r="G332" s="130" t="str">
        <f t="shared" ca="1" si="56"/>
        <v>userdefined</v>
      </c>
      <c r="H332" s="140" t="str">
        <f t="shared" ca="1" si="60"/>
        <v>Air Terminals</v>
      </c>
      <c r="I332" s="17" t="str">
        <f t="shared" ca="1" si="61"/>
        <v/>
      </c>
      <c r="J332" s="178"/>
      <c r="K332" s="189"/>
      <c r="L332" s="189" t="str">
        <f t="shared" ca="1" si="57"/>
        <v>Air Terminals</v>
      </c>
      <c r="M332" s="187" t="str">
        <f t="shared" ca="1" si="62"/>
        <v/>
      </c>
      <c r="N332" s="188" t="str">
        <f t="shared" ca="1" si="63"/>
        <v>Air Terminals</v>
      </c>
    </row>
    <row r="333" spans="1:14" x14ac:dyDescent="0.25">
      <c r="A333" s="175">
        <f t="shared" ca="1" si="58"/>
        <v>54</v>
      </c>
      <c r="B333" s="175">
        <f t="shared" ca="1" si="59"/>
        <v>7</v>
      </c>
      <c r="C333" s="175">
        <f ca="1">IF(B333&gt;0,C332,IF(COUNTIF(Entity_3,Common)&lt;=A333,"",C332+MATCH(Common,INDIRECT(ADDRESS(C332+1,8,4,1,sheet_entity)):INDIRECT(ADDRESS(COUNTIF(Entity_1,"&lt;&gt;"),8,4,1,sheet_entity)),0)))</f>
        <v>262</v>
      </c>
      <c r="D333" s="177" t="str">
        <f t="shared" ca="1" si="54"/>
        <v>&gt;&gt;</v>
      </c>
      <c r="E333" s="178"/>
      <c r="F333" s="129" t="str">
        <f t="shared" ca="1" si="55"/>
        <v>IfcFanType</v>
      </c>
      <c r="G333" s="130" t="str">
        <f t="shared" ca="1" si="56"/>
        <v>propelloraxial</v>
      </c>
      <c r="H333" s="140" t="str">
        <f t="shared" ca="1" si="60"/>
        <v>Air Terminals</v>
      </c>
      <c r="I333" s="17" t="str">
        <f t="shared" ca="1" si="61"/>
        <v/>
      </c>
      <c r="J333" s="178"/>
      <c r="K333" s="189"/>
      <c r="L333" s="189" t="str">
        <f t="shared" ca="1" si="57"/>
        <v>Air Terminals</v>
      </c>
      <c r="M333" s="187" t="str">
        <f t="shared" ca="1" si="62"/>
        <v/>
      </c>
      <c r="N333" s="188" t="str">
        <f t="shared" ca="1" si="63"/>
        <v>Air Terminals</v>
      </c>
    </row>
    <row r="334" spans="1:14" x14ac:dyDescent="0.25">
      <c r="A334" s="175">
        <f t="shared" ca="1" si="58"/>
        <v>54</v>
      </c>
      <c r="B334" s="175">
        <f t="shared" ca="1" si="59"/>
        <v>6</v>
      </c>
      <c r="C334" s="175">
        <f ca="1">IF(B334&gt;0,C333,IF(COUNTIF(Entity_3,Common)&lt;=A334,"",C333+MATCH(Common,INDIRECT(ADDRESS(C333+1,8,4,1,sheet_entity)):INDIRECT(ADDRESS(COUNTIF(Entity_1,"&lt;&gt;"),8,4,1,sheet_entity)),0)))</f>
        <v>262</v>
      </c>
      <c r="D334" s="177" t="str">
        <f t="shared" ca="1" si="54"/>
        <v>&gt;&gt;</v>
      </c>
      <c r="E334" s="178"/>
      <c r="F334" s="129" t="str">
        <f t="shared" ca="1" si="55"/>
        <v>IfcFanType</v>
      </c>
      <c r="G334" s="130" t="str">
        <f t="shared" ca="1" si="56"/>
        <v>vaneaxial</v>
      </c>
      <c r="H334" s="140" t="str">
        <f t="shared" ca="1" si="60"/>
        <v>Air Terminals</v>
      </c>
      <c r="I334" s="17" t="str">
        <f t="shared" ca="1" si="61"/>
        <v/>
      </c>
      <c r="J334" s="178"/>
      <c r="K334" s="189"/>
      <c r="L334" s="189" t="str">
        <f t="shared" ca="1" si="57"/>
        <v>Air Terminals</v>
      </c>
      <c r="M334" s="187" t="str">
        <f t="shared" ca="1" si="62"/>
        <v/>
      </c>
      <c r="N334" s="188" t="str">
        <f t="shared" ca="1" si="63"/>
        <v>Air Terminals</v>
      </c>
    </row>
    <row r="335" spans="1:14" x14ac:dyDescent="0.25">
      <c r="A335" s="175">
        <f t="shared" ca="1" si="58"/>
        <v>54</v>
      </c>
      <c r="B335" s="175">
        <f t="shared" ca="1" si="59"/>
        <v>5</v>
      </c>
      <c r="C335" s="175">
        <f ca="1">IF(B335&gt;0,C334,IF(COUNTIF(Entity_3,Common)&lt;=A335,"",C334+MATCH(Common,INDIRECT(ADDRESS(C334+1,8,4,1,sheet_entity)):INDIRECT(ADDRESS(COUNTIF(Entity_1,"&lt;&gt;"),8,4,1,sheet_entity)),0)))</f>
        <v>262</v>
      </c>
      <c r="D335" s="177" t="str">
        <f t="shared" ref="D335:D398" ca="1" si="64">IF(AND(F335&lt;&gt;"",F335&lt;&gt;not,F335&lt;&gt;0),HYPERLINK(CONCATENATE(link4x0,IFERROR(VLOOKUP(F335,Entity,2,FALSE),""),link_Entity,LOWER(F335),".htm"),"&gt;&gt;"),"")</f>
        <v>&gt;&gt;</v>
      </c>
      <c r="E335" s="178"/>
      <c r="F335" s="129" t="str">
        <f t="shared" ref="F335:F398" ca="1" si="65">IF(C335&lt;&gt;"",INDIRECT(ADDRESS(C335,3,1,1,sheet_entity),TRUE),"")</f>
        <v>IfcFanType</v>
      </c>
      <c r="G335" s="130" t="str">
        <f t="shared" ref="G335:G398" ca="1" si="66">IF(B335&gt;0,INDEX(INDIRECT(CONCATENATE(F335,"Enum")),B335,1),"")</f>
        <v>tubeaxial</v>
      </c>
      <c r="H335" s="140" t="str">
        <f t="shared" ca="1" si="60"/>
        <v>Air Terminals</v>
      </c>
      <c r="I335" s="17" t="str">
        <f t="shared" ca="1" si="61"/>
        <v/>
      </c>
      <c r="J335" s="178"/>
      <c r="K335" s="189"/>
      <c r="L335" s="189" t="str">
        <f t="shared" ca="1" si="57"/>
        <v>Air Terminals</v>
      </c>
      <c r="M335" s="187" t="str">
        <f t="shared" ca="1" si="62"/>
        <v/>
      </c>
      <c r="N335" s="188" t="str">
        <f t="shared" ca="1" si="63"/>
        <v>Air Terminals</v>
      </c>
    </row>
    <row r="336" spans="1:14" x14ac:dyDescent="0.25">
      <c r="A336" s="175">
        <f t="shared" ca="1" si="58"/>
        <v>54</v>
      </c>
      <c r="B336" s="175">
        <f t="shared" ca="1" si="59"/>
        <v>4</v>
      </c>
      <c r="C336" s="175">
        <f ca="1">IF(B336&gt;0,C335,IF(COUNTIF(Entity_3,Common)&lt;=A336,"",C335+MATCH(Common,INDIRECT(ADDRESS(C335+1,8,4,1,sheet_entity)):INDIRECT(ADDRESS(COUNTIF(Entity_1,"&lt;&gt;"),8,4,1,sheet_entity)),0)))</f>
        <v>262</v>
      </c>
      <c r="D336" s="177" t="str">
        <f t="shared" ca="1" si="64"/>
        <v>&gt;&gt;</v>
      </c>
      <c r="E336" s="178"/>
      <c r="F336" s="129" t="str">
        <f t="shared" ca="1" si="65"/>
        <v>IfcFanType</v>
      </c>
      <c r="G336" s="130" t="str">
        <f t="shared" ca="1" si="66"/>
        <v>centrifugalairfoil</v>
      </c>
      <c r="H336" s="140" t="str">
        <f t="shared" ca="1" si="60"/>
        <v>Air Terminals</v>
      </c>
      <c r="I336" s="17" t="str">
        <f t="shared" ca="1" si="61"/>
        <v/>
      </c>
      <c r="J336" s="178"/>
      <c r="K336" s="189"/>
      <c r="L336" s="189" t="str">
        <f t="shared" ca="1" si="57"/>
        <v>Air Terminals</v>
      </c>
      <c r="M336" s="187" t="str">
        <f t="shared" ca="1" si="62"/>
        <v/>
      </c>
      <c r="N336" s="188" t="str">
        <f t="shared" ca="1" si="63"/>
        <v>Air Terminals</v>
      </c>
    </row>
    <row r="337" spans="1:14" x14ac:dyDescent="0.25">
      <c r="A337" s="175">
        <f t="shared" ca="1" si="58"/>
        <v>54</v>
      </c>
      <c r="B337" s="175">
        <f t="shared" ca="1" si="59"/>
        <v>3</v>
      </c>
      <c r="C337" s="175">
        <f ca="1">IF(B337&gt;0,C336,IF(COUNTIF(Entity_3,Common)&lt;=A337,"",C336+MATCH(Common,INDIRECT(ADDRESS(C336+1,8,4,1,sheet_entity)):INDIRECT(ADDRESS(COUNTIF(Entity_1,"&lt;&gt;"),8,4,1,sheet_entity)),0)))</f>
        <v>262</v>
      </c>
      <c r="D337" s="177" t="str">
        <f t="shared" ca="1" si="64"/>
        <v>&gt;&gt;</v>
      </c>
      <c r="E337" s="178"/>
      <c r="F337" s="129" t="str">
        <f t="shared" ca="1" si="65"/>
        <v>IfcFanType</v>
      </c>
      <c r="G337" s="130" t="str">
        <f t="shared" ca="1" si="66"/>
        <v>centrifugalbackwardinclinedcurved</v>
      </c>
      <c r="H337" s="140" t="str">
        <f t="shared" ca="1" si="60"/>
        <v>Air Terminals</v>
      </c>
      <c r="I337" s="17" t="str">
        <f t="shared" ca="1" si="61"/>
        <v/>
      </c>
      <c r="J337" s="178"/>
      <c r="K337" s="189"/>
      <c r="L337" s="189" t="str">
        <f t="shared" ca="1" si="57"/>
        <v>Air Terminals</v>
      </c>
      <c r="M337" s="187" t="str">
        <f t="shared" ca="1" si="62"/>
        <v/>
      </c>
      <c r="N337" s="188" t="str">
        <f t="shared" ca="1" si="63"/>
        <v>Air Terminals</v>
      </c>
    </row>
    <row r="338" spans="1:14" x14ac:dyDescent="0.25">
      <c r="A338" s="175">
        <f t="shared" ca="1" si="58"/>
        <v>54</v>
      </c>
      <c r="B338" s="175">
        <f t="shared" ca="1" si="59"/>
        <v>2</v>
      </c>
      <c r="C338" s="175">
        <f ca="1">IF(B338&gt;0,C337,IF(COUNTIF(Entity_3,Common)&lt;=A338,"",C337+MATCH(Common,INDIRECT(ADDRESS(C337+1,8,4,1,sheet_entity)):INDIRECT(ADDRESS(COUNTIF(Entity_1,"&lt;&gt;"),8,4,1,sheet_entity)),0)))</f>
        <v>262</v>
      </c>
      <c r="D338" s="177" t="str">
        <f t="shared" ca="1" si="64"/>
        <v>&gt;&gt;</v>
      </c>
      <c r="E338" s="178"/>
      <c r="F338" s="129" t="str">
        <f t="shared" ca="1" si="65"/>
        <v>IfcFanType</v>
      </c>
      <c r="G338" s="130" t="str">
        <f t="shared" ca="1" si="66"/>
        <v>centrifugalradial</v>
      </c>
      <c r="H338" s="140" t="str">
        <f t="shared" ca="1" si="60"/>
        <v>Air Terminals</v>
      </c>
      <c r="I338" s="17" t="str">
        <f t="shared" ca="1" si="61"/>
        <v/>
      </c>
      <c r="J338" s="178"/>
      <c r="K338" s="189"/>
      <c r="L338" s="189" t="str">
        <f t="shared" ca="1" si="57"/>
        <v>Air Terminals</v>
      </c>
      <c r="M338" s="187" t="str">
        <f t="shared" ca="1" si="62"/>
        <v/>
      </c>
      <c r="N338" s="188" t="str">
        <f t="shared" ca="1" si="63"/>
        <v>Air Terminals</v>
      </c>
    </row>
    <row r="339" spans="1:14" x14ac:dyDescent="0.25">
      <c r="A339" s="175">
        <f t="shared" ca="1" si="58"/>
        <v>54</v>
      </c>
      <c r="B339" s="175">
        <f t="shared" ca="1" si="59"/>
        <v>1</v>
      </c>
      <c r="C339" s="175">
        <f ca="1">IF(B339&gt;0,C338,IF(COUNTIF(Entity_3,Common)&lt;=A339,"",C338+MATCH(Common,INDIRECT(ADDRESS(C338+1,8,4,1,sheet_entity)):INDIRECT(ADDRESS(COUNTIF(Entity_1,"&lt;&gt;"),8,4,1,sheet_entity)),0)))</f>
        <v>262</v>
      </c>
      <c r="D339" s="177" t="str">
        <f t="shared" ca="1" si="64"/>
        <v>&gt;&gt;</v>
      </c>
      <c r="E339" s="178"/>
      <c r="F339" s="129" t="str">
        <f t="shared" ca="1" si="65"/>
        <v>IfcFanType</v>
      </c>
      <c r="G339" s="130" t="str">
        <f t="shared" ca="1" si="66"/>
        <v>centrifugalforwardcurved</v>
      </c>
      <c r="H339" s="140" t="str">
        <f t="shared" ca="1" si="60"/>
        <v>Air Terminals</v>
      </c>
      <c r="I339" s="17" t="str">
        <f t="shared" ca="1" si="61"/>
        <v/>
      </c>
      <c r="J339" s="178"/>
      <c r="K339" s="189"/>
      <c r="L339" s="189" t="str">
        <f t="shared" ca="1" si="57"/>
        <v>Air Terminals</v>
      </c>
      <c r="M339" s="187" t="str">
        <f t="shared" ca="1" si="62"/>
        <v/>
      </c>
      <c r="N339" s="188" t="str">
        <f t="shared" ca="1" si="63"/>
        <v>Air Terminals</v>
      </c>
    </row>
    <row r="340" spans="1:14" x14ac:dyDescent="0.25">
      <c r="A340" s="175">
        <f t="shared" ca="1" si="58"/>
        <v>55</v>
      </c>
      <c r="B340" s="175">
        <f t="shared" ca="1" si="59"/>
        <v>0</v>
      </c>
      <c r="C340" s="175">
        <f ca="1">IF(B340&gt;0,C339,IF(COUNTIF(Entity_3,Common)&lt;=A340,"",C339+MATCH(Common,INDIRECT(ADDRESS(C339+1,8,4,1,sheet_entity)):INDIRECT(ADDRESS(COUNTIF(Entity_1,"&lt;&gt;"),8,4,1,sheet_entity)),0)))</f>
        <v>263</v>
      </c>
      <c r="D340" s="177" t="str">
        <f t="shared" ca="1" si="64"/>
        <v>&gt;&gt;</v>
      </c>
      <c r="E340" s="178"/>
      <c r="F340" s="129" t="str">
        <f t="shared" ca="1" si="65"/>
        <v>IfcFastener</v>
      </c>
      <c r="G340" s="130" t="str">
        <f t="shared" ca="1" si="66"/>
        <v/>
      </c>
      <c r="H340" s="140" t="str">
        <f t="shared" ca="1" si="60"/>
        <v>Structural Connections</v>
      </c>
      <c r="I340" s="17" t="str">
        <f t="shared" ca="1" si="61"/>
        <v/>
      </c>
      <c r="J340" s="178"/>
      <c r="K340" s="189"/>
      <c r="L340" s="189" t="str">
        <f t="shared" ca="1" si="57"/>
        <v>Structural Connections</v>
      </c>
      <c r="M340" s="187" t="str">
        <f t="shared" ca="1" si="62"/>
        <v/>
      </c>
      <c r="N340" s="188" t="str">
        <f t="shared" ca="1" si="63"/>
        <v>Structural Connections</v>
      </c>
    </row>
    <row r="341" spans="1:14" x14ac:dyDescent="0.25">
      <c r="A341" s="175">
        <f t="shared" ca="1" si="58"/>
        <v>56</v>
      </c>
      <c r="B341" s="175">
        <f t="shared" ca="1" si="59"/>
        <v>0</v>
      </c>
      <c r="C341" s="175">
        <f ca="1">IF(B341&gt;0,C340,IF(COUNTIF(Entity_3,Common)&lt;=A341,"",C340+MATCH(Common,INDIRECT(ADDRESS(C340+1,8,4,1,sheet_entity)):INDIRECT(ADDRESS(COUNTIF(Entity_1,"&lt;&gt;"),8,4,1,sheet_entity)),0)))</f>
        <v>264</v>
      </c>
      <c r="D341" s="177" t="str">
        <f t="shared" ca="1" si="64"/>
        <v>&gt;&gt;</v>
      </c>
      <c r="E341" s="178"/>
      <c r="F341" s="129" t="str">
        <f t="shared" ca="1" si="65"/>
        <v>IfcFastenerType</v>
      </c>
      <c r="G341" s="130" t="str">
        <f t="shared" ca="1" si="66"/>
        <v/>
      </c>
      <c r="H341" s="140" t="str">
        <f t="shared" ca="1" si="60"/>
        <v>Generic Models</v>
      </c>
      <c r="I341" s="17" t="str">
        <f t="shared" ca="1" si="61"/>
        <v/>
      </c>
      <c r="J341" s="178"/>
      <c r="K341" s="189"/>
      <c r="L341" s="189" t="str">
        <f t="shared" ca="1" si="57"/>
        <v>Generic Models</v>
      </c>
      <c r="M341" s="187" t="str">
        <f t="shared" ca="1" si="62"/>
        <v>Generic Models</v>
      </c>
      <c r="N341" s="188" t="str">
        <f t="shared" ca="1" si="63"/>
        <v/>
      </c>
    </row>
    <row r="342" spans="1:14" x14ac:dyDescent="0.25">
      <c r="A342" s="175">
        <f t="shared" ca="1" si="58"/>
        <v>56</v>
      </c>
      <c r="B342" s="175">
        <f t="shared" ca="1" si="59"/>
        <v>5</v>
      </c>
      <c r="C342" s="175">
        <f ca="1">IF(B342&gt;0,C341,IF(COUNTIF(Entity_3,Common)&lt;=A342,"",C341+MATCH(Common,INDIRECT(ADDRESS(C341+1,8,4,1,sheet_entity)):INDIRECT(ADDRESS(COUNTIF(Entity_1,"&lt;&gt;"),8,4,1,sheet_entity)),0)))</f>
        <v>264</v>
      </c>
      <c r="D342" s="177" t="str">
        <f t="shared" ca="1" si="64"/>
        <v>&gt;&gt;</v>
      </c>
      <c r="E342" s="178"/>
      <c r="F342" s="129" t="str">
        <f t="shared" ca="1" si="65"/>
        <v>IfcFastenerType</v>
      </c>
      <c r="G342" s="130" t="str">
        <f t="shared" ca="1" si="66"/>
        <v>notdefined</v>
      </c>
      <c r="H342" s="140" t="str">
        <f t="shared" ca="1" si="60"/>
        <v>Generic Models</v>
      </c>
      <c r="I342" s="17" t="str">
        <f t="shared" ca="1" si="61"/>
        <v/>
      </c>
      <c r="J342" s="178"/>
      <c r="K342" s="189"/>
      <c r="L342" s="189" t="str">
        <f t="shared" ca="1" si="57"/>
        <v>Generic Models</v>
      </c>
      <c r="M342" s="187" t="str">
        <f t="shared" ca="1" si="62"/>
        <v>Generic Models</v>
      </c>
      <c r="N342" s="188" t="str">
        <f t="shared" ca="1" si="63"/>
        <v/>
      </c>
    </row>
    <row r="343" spans="1:14" x14ac:dyDescent="0.25">
      <c r="A343" s="175">
        <f t="shared" ca="1" si="58"/>
        <v>56</v>
      </c>
      <c r="B343" s="175">
        <f t="shared" ca="1" si="59"/>
        <v>4</v>
      </c>
      <c r="C343" s="175">
        <f ca="1">IF(B343&gt;0,C342,IF(COUNTIF(Entity_3,Common)&lt;=A343,"",C342+MATCH(Common,INDIRECT(ADDRESS(C342+1,8,4,1,sheet_entity)):INDIRECT(ADDRESS(COUNTIF(Entity_1,"&lt;&gt;"),8,4,1,sheet_entity)),0)))</f>
        <v>264</v>
      </c>
      <c r="D343" s="177" t="str">
        <f t="shared" ca="1" si="64"/>
        <v>&gt;&gt;</v>
      </c>
      <c r="E343" s="178"/>
      <c r="F343" s="129" t="str">
        <f t="shared" ca="1" si="65"/>
        <v>IfcFastenerType</v>
      </c>
      <c r="G343" s="130" t="str">
        <f t="shared" ca="1" si="66"/>
        <v>userdefined</v>
      </c>
      <c r="H343" s="140" t="str">
        <f t="shared" ca="1" si="60"/>
        <v>Generic Models</v>
      </c>
      <c r="I343" s="17" t="str">
        <f t="shared" ca="1" si="61"/>
        <v/>
      </c>
      <c r="J343" s="178"/>
      <c r="K343" s="189"/>
      <c r="L343" s="189" t="str">
        <f t="shared" ca="1" si="57"/>
        <v>Generic Models</v>
      </c>
      <c r="M343" s="187" t="str">
        <f t="shared" ca="1" si="62"/>
        <v>Generic Models</v>
      </c>
      <c r="N343" s="188" t="str">
        <f t="shared" ca="1" si="63"/>
        <v/>
      </c>
    </row>
    <row r="344" spans="1:14" x14ac:dyDescent="0.25">
      <c r="A344" s="175">
        <f t="shared" ca="1" si="58"/>
        <v>56</v>
      </c>
      <c r="B344" s="175">
        <f t="shared" ca="1" si="59"/>
        <v>3</v>
      </c>
      <c r="C344" s="175">
        <f ca="1">IF(B344&gt;0,C343,IF(COUNTIF(Entity_3,Common)&lt;=A344,"",C343+MATCH(Common,INDIRECT(ADDRESS(C343+1,8,4,1,sheet_entity)):INDIRECT(ADDRESS(COUNTIF(Entity_1,"&lt;&gt;"),8,4,1,sheet_entity)),0)))</f>
        <v>264</v>
      </c>
      <c r="D344" s="177" t="str">
        <f t="shared" ca="1" si="64"/>
        <v>&gt;&gt;</v>
      </c>
      <c r="E344" s="178"/>
      <c r="F344" s="129" t="str">
        <f t="shared" ca="1" si="65"/>
        <v>IfcFastenerType</v>
      </c>
      <c r="G344" s="130" t="str">
        <f t="shared" ca="1" si="66"/>
        <v>weld</v>
      </c>
      <c r="H344" s="140" t="str">
        <f t="shared" ca="1" si="60"/>
        <v>Generic Models</v>
      </c>
      <c r="I344" s="17" t="str">
        <f t="shared" ca="1" si="61"/>
        <v/>
      </c>
      <c r="J344" s="178"/>
      <c r="K344" s="189"/>
      <c r="L344" s="189" t="str">
        <f t="shared" ca="1" si="57"/>
        <v>Generic Models</v>
      </c>
      <c r="M344" s="187" t="str">
        <f t="shared" ca="1" si="62"/>
        <v>Generic Models</v>
      </c>
      <c r="N344" s="188" t="str">
        <f t="shared" ca="1" si="63"/>
        <v/>
      </c>
    </row>
    <row r="345" spans="1:14" x14ac:dyDescent="0.25">
      <c r="A345" s="175">
        <f t="shared" ca="1" si="58"/>
        <v>56</v>
      </c>
      <c r="B345" s="175">
        <f t="shared" ca="1" si="59"/>
        <v>2</v>
      </c>
      <c r="C345" s="175">
        <f ca="1">IF(B345&gt;0,C344,IF(COUNTIF(Entity_3,Common)&lt;=A345,"",C344+MATCH(Common,INDIRECT(ADDRESS(C344+1,8,4,1,sheet_entity)):INDIRECT(ADDRESS(COUNTIF(Entity_1,"&lt;&gt;"),8,4,1,sheet_entity)),0)))</f>
        <v>264</v>
      </c>
      <c r="D345" s="177" t="str">
        <f t="shared" ca="1" si="64"/>
        <v>&gt;&gt;</v>
      </c>
      <c r="E345" s="178"/>
      <c r="F345" s="129" t="str">
        <f t="shared" ca="1" si="65"/>
        <v>IfcFastenerType</v>
      </c>
      <c r="G345" s="130" t="str">
        <f t="shared" ca="1" si="66"/>
        <v>mortar</v>
      </c>
      <c r="H345" s="140" t="str">
        <f t="shared" ca="1" si="60"/>
        <v>Generic Models</v>
      </c>
      <c r="I345" s="17" t="str">
        <f t="shared" ca="1" si="61"/>
        <v/>
      </c>
      <c r="J345" s="178"/>
      <c r="K345" s="189"/>
      <c r="L345" s="189" t="str">
        <f t="shared" ca="1" si="57"/>
        <v>Generic Models</v>
      </c>
      <c r="M345" s="187" t="str">
        <f t="shared" ca="1" si="62"/>
        <v>Generic Models</v>
      </c>
      <c r="N345" s="188" t="str">
        <f t="shared" ca="1" si="63"/>
        <v/>
      </c>
    </row>
    <row r="346" spans="1:14" x14ac:dyDescent="0.25">
      <c r="A346" s="175">
        <f t="shared" ca="1" si="58"/>
        <v>56</v>
      </c>
      <c r="B346" s="175">
        <f t="shared" ca="1" si="59"/>
        <v>1</v>
      </c>
      <c r="C346" s="175">
        <f ca="1">IF(B346&gt;0,C345,IF(COUNTIF(Entity_3,Common)&lt;=A346,"",C345+MATCH(Common,INDIRECT(ADDRESS(C345+1,8,4,1,sheet_entity)):INDIRECT(ADDRESS(COUNTIF(Entity_1,"&lt;&gt;"),8,4,1,sheet_entity)),0)))</f>
        <v>264</v>
      </c>
      <c r="D346" s="177" t="str">
        <f t="shared" ca="1" si="64"/>
        <v>&gt;&gt;</v>
      </c>
      <c r="E346" s="178"/>
      <c r="F346" s="129" t="str">
        <f t="shared" ca="1" si="65"/>
        <v>IfcFastenerType</v>
      </c>
      <c r="G346" s="130" t="str">
        <f t="shared" ca="1" si="66"/>
        <v>glue</v>
      </c>
      <c r="H346" s="140" t="str">
        <f t="shared" ca="1" si="60"/>
        <v>Generic Models</v>
      </c>
      <c r="I346" s="17" t="str">
        <f t="shared" ca="1" si="61"/>
        <v/>
      </c>
      <c r="J346" s="178"/>
      <c r="K346" s="189"/>
      <c r="L346" s="189" t="str">
        <f t="shared" ref="L346:L409" ca="1" si="67">H346</f>
        <v>Generic Models</v>
      </c>
      <c r="M346" s="187" t="str">
        <f t="shared" ca="1" si="62"/>
        <v>Generic Models</v>
      </c>
      <c r="N346" s="188" t="str">
        <f t="shared" ca="1" si="63"/>
        <v/>
      </c>
    </row>
    <row r="347" spans="1:14" x14ac:dyDescent="0.25">
      <c r="A347" s="175">
        <f t="shared" ca="1" si="58"/>
        <v>57</v>
      </c>
      <c r="B347" s="175">
        <f t="shared" ca="1" si="59"/>
        <v>0</v>
      </c>
      <c r="C347" s="175">
        <f ca="1">IF(B347&gt;0,C346,IF(COUNTIF(Entity_3,Common)&lt;=A347,"",C346+MATCH(Common,INDIRECT(ADDRESS(C346+1,8,4,1,sheet_entity)):INDIRECT(ADDRESS(COUNTIF(Entity_1,"&lt;&gt;"),8,4,1,sheet_entity)),0)))</f>
        <v>272</v>
      </c>
      <c r="D347" s="177" t="str">
        <f t="shared" ca="1" si="64"/>
        <v>&gt;&gt;</v>
      </c>
      <c r="E347" s="178"/>
      <c r="F347" s="129" t="str">
        <f t="shared" ca="1" si="65"/>
        <v>IfcFilterType</v>
      </c>
      <c r="G347" s="130" t="str">
        <f t="shared" ca="1" si="66"/>
        <v/>
      </c>
      <c r="H347" s="140" t="str">
        <f t="shared" ca="1" si="60"/>
        <v>Pipe Accessories</v>
      </c>
      <c r="I347" s="17" t="str">
        <f t="shared" ca="1" si="61"/>
        <v/>
      </c>
      <c r="J347" s="178"/>
      <c r="K347" s="189"/>
      <c r="L347" s="189" t="str">
        <f t="shared" ca="1" si="67"/>
        <v>Pipe Accessories</v>
      </c>
      <c r="M347" s="187" t="str">
        <f t="shared" ca="1" si="62"/>
        <v/>
      </c>
      <c r="N347" s="188" t="str">
        <f t="shared" ca="1" si="63"/>
        <v>Pipe Accessories</v>
      </c>
    </row>
    <row r="348" spans="1:14" x14ac:dyDescent="0.25">
      <c r="A348" s="175">
        <f t="shared" ca="1" si="58"/>
        <v>57</v>
      </c>
      <c r="B348" s="175">
        <f t="shared" ca="1" si="59"/>
        <v>8</v>
      </c>
      <c r="C348" s="175">
        <f ca="1">IF(B348&gt;0,C347,IF(COUNTIF(Entity_3,Common)&lt;=A348,"",C347+MATCH(Common,INDIRECT(ADDRESS(C347+1,8,4,1,sheet_entity)):INDIRECT(ADDRESS(COUNTIF(Entity_1,"&lt;&gt;"),8,4,1,sheet_entity)),0)))</f>
        <v>272</v>
      </c>
      <c r="D348" s="177" t="str">
        <f t="shared" ca="1" si="64"/>
        <v>&gt;&gt;</v>
      </c>
      <c r="E348" s="178"/>
      <c r="F348" s="129" t="str">
        <f t="shared" ca="1" si="65"/>
        <v>IfcFilterType</v>
      </c>
      <c r="G348" s="130" t="str">
        <f t="shared" ca="1" si="66"/>
        <v>notdefined</v>
      </c>
      <c r="H348" s="140" t="str">
        <f t="shared" ca="1" si="60"/>
        <v>Pipe Accessories</v>
      </c>
      <c r="I348" s="17" t="str">
        <f t="shared" ca="1" si="61"/>
        <v/>
      </c>
      <c r="J348" s="178"/>
      <c r="K348" s="189"/>
      <c r="L348" s="189" t="str">
        <f t="shared" ca="1" si="67"/>
        <v>Pipe Accessories</v>
      </c>
      <c r="M348" s="187" t="str">
        <f t="shared" ca="1" si="62"/>
        <v/>
      </c>
      <c r="N348" s="188" t="str">
        <f t="shared" ca="1" si="63"/>
        <v>Pipe Accessories</v>
      </c>
    </row>
    <row r="349" spans="1:14" x14ac:dyDescent="0.25">
      <c r="A349" s="175">
        <f t="shared" ca="1" si="58"/>
        <v>57</v>
      </c>
      <c r="B349" s="175">
        <f t="shared" ca="1" si="59"/>
        <v>7</v>
      </c>
      <c r="C349" s="175">
        <f ca="1">IF(B349&gt;0,C348,IF(COUNTIF(Entity_3,Common)&lt;=A349,"",C348+MATCH(Common,INDIRECT(ADDRESS(C348+1,8,4,1,sheet_entity)):INDIRECT(ADDRESS(COUNTIF(Entity_1,"&lt;&gt;"),8,4,1,sheet_entity)),0)))</f>
        <v>272</v>
      </c>
      <c r="D349" s="177" t="str">
        <f t="shared" ca="1" si="64"/>
        <v>&gt;&gt;</v>
      </c>
      <c r="E349" s="178"/>
      <c r="F349" s="129" t="str">
        <f t="shared" ca="1" si="65"/>
        <v>IfcFilterType</v>
      </c>
      <c r="G349" s="130" t="str">
        <f t="shared" ca="1" si="66"/>
        <v>userdefined</v>
      </c>
      <c r="H349" s="140" t="str">
        <f t="shared" ca="1" si="60"/>
        <v>Pipe Accessories</v>
      </c>
      <c r="I349" s="17" t="str">
        <f t="shared" ca="1" si="61"/>
        <v/>
      </c>
      <c r="J349" s="178"/>
      <c r="K349" s="189"/>
      <c r="L349" s="189" t="str">
        <f t="shared" ca="1" si="67"/>
        <v>Pipe Accessories</v>
      </c>
      <c r="M349" s="187" t="str">
        <f t="shared" ca="1" si="62"/>
        <v/>
      </c>
      <c r="N349" s="188" t="str">
        <f t="shared" ca="1" si="63"/>
        <v>Pipe Accessories</v>
      </c>
    </row>
    <row r="350" spans="1:14" x14ac:dyDescent="0.25">
      <c r="A350" s="175">
        <f t="shared" ca="1" si="58"/>
        <v>57</v>
      </c>
      <c r="B350" s="175">
        <f t="shared" ca="1" si="59"/>
        <v>6</v>
      </c>
      <c r="C350" s="175">
        <f ca="1">IF(B350&gt;0,C349,IF(COUNTIF(Entity_3,Common)&lt;=A350,"",C349+MATCH(Common,INDIRECT(ADDRESS(C349+1,8,4,1,sheet_entity)):INDIRECT(ADDRESS(COUNTIF(Entity_1,"&lt;&gt;"),8,4,1,sheet_entity)),0)))</f>
        <v>272</v>
      </c>
      <c r="D350" s="177" t="str">
        <f t="shared" ca="1" si="64"/>
        <v>&gt;&gt;</v>
      </c>
      <c r="E350" s="178"/>
      <c r="F350" s="129" t="str">
        <f t="shared" ca="1" si="65"/>
        <v>IfcFilterType</v>
      </c>
      <c r="G350" s="130" t="str">
        <f t="shared" ca="1" si="66"/>
        <v>waterfilter</v>
      </c>
      <c r="H350" s="140" t="str">
        <f t="shared" ca="1" si="60"/>
        <v>Pipe Accessories</v>
      </c>
      <c r="I350" s="17" t="str">
        <f t="shared" ca="1" si="61"/>
        <v/>
      </c>
      <c r="J350" s="178"/>
      <c r="K350" s="189"/>
      <c r="L350" s="189" t="str">
        <f t="shared" ca="1" si="67"/>
        <v>Pipe Accessories</v>
      </c>
      <c r="M350" s="187" t="str">
        <f t="shared" ca="1" si="62"/>
        <v/>
      </c>
      <c r="N350" s="188" t="str">
        <f t="shared" ca="1" si="63"/>
        <v>Pipe Accessories</v>
      </c>
    </row>
    <row r="351" spans="1:14" x14ac:dyDescent="0.25">
      <c r="A351" s="175">
        <f t="shared" ca="1" si="58"/>
        <v>57</v>
      </c>
      <c r="B351" s="175">
        <f t="shared" ca="1" si="59"/>
        <v>5</v>
      </c>
      <c r="C351" s="175">
        <f ca="1">IF(B351&gt;0,C350,IF(COUNTIF(Entity_3,Common)&lt;=A351,"",C350+MATCH(Common,INDIRECT(ADDRESS(C350+1,8,4,1,sheet_entity)):INDIRECT(ADDRESS(COUNTIF(Entity_1,"&lt;&gt;"),8,4,1,sheet_entity)),0)))</f>
        <v>272</v>
      </c>
      <c r="D351" s="177" t="str">
        <f t="shared" ca="1" si="64"/>
        <v>&gt;&gt;</v>
      </c>
      <c r="E351" s="178"/>
      <c r="F351" s="129" t="str">
        <f t="shared" ca="1" si="65"/>
        <v>IfcFilterType</v>
      </c>
      <c r="G351" s="130" t="str">
        <f t="shared" ca="1" si="66"/>
        <v>strainer</v>
      </c>
      <c r="H351" s="140" t="str">
        <f t="shared" ca="1" si="60"/>
        <v>Pipe Accessories</v>
      </c>
      <c r="I351" s="17" t="str">
        <f t="shared" ca="1" si="61"/>
        <v/>
      </c>
      <c r="J351" s="178"/>
      <c r="K351" s="189"/>
      <c r="L351" s="189" t="str">
        <f t="shared" ca="1" si="67"/>
        <v>Pipe Accessories</v>
      </c>
      <c r="M351" s="187" t="str">
        <f t="shared" ca="1" si="62"/>
        <v/>
      </c>
      <c r="N351" s="188" t="str">
        <f t="shared" ca="1" si="63"/>
        <v>Pipe Accessories</v>
      </c>
    </row>
    <row r="352" spans="1:14" x14ac:dyDescent="0.25">
      <c r="A352" s="175">
        <f t="shared" ca="1" si="58"/>
        <v>57</v>
      </c>
      <c r="B352" s="175">
        <f t="shared" ca="1" si="59"/>
        <v>4</v>
      </c>
      <c r="C352" s="175">
        <f ca="1">IF(B352&gt;0,C351,IF(COUNTIF(Entity_3,Common)&lt;=A352,"",C351+MATCH(Common,INDIRECT(ADDRESS(C351+1,8,4,1,sheet_entity)):INDIRECT(ADDRESS(COUNTIF(Entity_1,"&lt;&gt;"),8,4,1,sheet_entity)),0)))</f>
        <v>272</v>
      </c>
      <c r="D352" s="177" t="str">
        <f t="shared" ca="1" si="64"/>
        <v>&gt;&gt;</v>
      </c>
      <c r="E352" s="178"/>
      <c r="F352" s="129" t="str">
        <f t="shared" ca="1" si="65"/>
        <v>IfcFilterType</v>
      </c>
      <c r="G352" s="130" t="str">
        <f t="shared" ca="1" si="66"/>
        <v>oilfilter</v>
      </c>
      <c r="H352" s="140" t="str">
        <f t="shared" ca="1" si="60"/>
        <v>Pipe Accessories</v>
      </c>
      <c r="I352" s="17" t="str">
        <f t="shared" ca="1" si="61"/>
        <v/>
      </c>
      <c r="J352" s="178"/>
      <c r="K352" s="189"/>
      <c r="L352" s="189" t="str">
        <f t="shared" ca="1" si="67"/>
        <v>Pipe Accessories</v>
      </c>
      <c r="M352" s="187" t="str">
        <f t="shared" ca="1" si="62"/>
        <v/>
      </c>
      <c r="N352" s="188" t="str">
        <f t="shared" ca="1" si="63"/>
        <v>Pipe Accessories</v>
      </c>
    </row>
    <row r="353" spans="1:14" x14ac:dyDescent="0.25">
      <c r="A353" s="175">
        <f t="shared" ca="1" si="58"/>
        <v>57</v>
      </c>
      <c r="B353" s="175">
        <f t="shared" ca="1" si="59"/>
        <v>3</v>
      </c>
      <c r="C353" s="175">
        <f ca="1">IF(B353&gt;0,C352,IF(COUNTIF(Entity_3,Common)&lt;=A353,"",C352+MATCH(Common,INDIRECT(ADDRESS(C352+1,8,4,1,sheet_entity)):INDIRECT(ADDRESS(COUNTIF(Entity_1,"&lt;&gt;"),8,4,1,sheet_entity)),0)))</f>
        <v>272</v>
      </c>
      <c r="D353" s="177" t="str">
        <f t="shared" ca="1" si="64"/>
        <v>&gt;&gt;</v>
      </c>
      <c r="E353" s="178"/>
      <c r="F353" s="129" t="str">
        <f t="shared" ca="1" si="65"/>
        <v>IfcFilterType</v>
      </c>
      <c r="G353" s="130" t="str">
        <f t="shared" ca="1" si="66"/>
        <v>odorfilter</v>
      </c>
      <c r="H353" s="140" t="str">
        <f t="shared" ca="1" si="60"/>
        <v>Pipe Accessories</v>
      </c>
      <c r="I353" s="17" t="str">
        <f t="shared" ca="1" si="61"/>
        <v/>
      </c>
      <c r="J353" s="178"/>
      <c r="K353" s="189"/>
      <c r="L353" s="189" t="str">
        <f t="shared" ca="1" si="67"/>
        <v>Pipe Accessories</v>
      </c>
      <c r="M353" s="187" t="str">
        <f t="shared" ca="1" si="62"/>
        <v/>
      </c>
      <c r="N353" s="188" t="str">
        <f t="shared" ca="1" si="63"/>
        <v>Pipe Accessories</v>
      </c>
    </row>
    <row r="354" spans="1:14" x14ac:dyDescent="0.25">
      <c r="A354" s="175">
        <f t="shared" ca="1" si="58"/>
        <v>57</v>
      </c>
      <c r="B354" s="175">
        <f t="shared" ca="1" si="59"/>
        <v>2</v>
      </c>
      <c r="C354" s="175">
        <f ca="1">IF(B354&gt;0,C353,IF(COUNTIF(Entity_3,Common)&lt;=A354,"",C353+MATCH(Common,INDIRECT(ADDRESS(C353+1,8,4,1,sheet_entity)):INDIRECT(ADDRESS(COUNTIF(Entity_1,"&lt;&gt;"),8,4,1,sheet_entity)),0)))</f>
        <v>272</v>
      </c>
      <c r="D354" s="177" t="str">
        <f t="shared" ca="1" si="64"/>
        <v>&gt;&gt;</v>
      </c>
      <c r="E354" s="178"/>
      <c r="F354" s="129" t="str">
        <f t="shared" ca="1" si="65"/>
        <v>IfcFilterType</v>
      </c>
      <c r="G354" s="130" t="str">
        <f t="shared" ca="1" si="66"/>
        <v>compressedairfilter</v>
      </c>
      <c r="H354" s="140" t="str">
        <f t="shared" ca="1" si="60"/>
        <v>Pipe Accessories</v>
      </c>
      <c r="I354" s="17" t="str">
        <f t="shared" ca="1" si="61"/>
        <v/>
      </c>
      <c r="J354" s="178"/>
      <c r="K354" s="189"/>
      <c r="L354" s="189" t="str">
        <f t="shared" ca="1" si="67"/>
        <v>Pipe Accessories</v>
      </c>
      <c r="M354" s="187" t="str">
        <f t="shared" ca="1" si="62"/>
        <v/>
      </c>
      <c r="N354" s="188" t="str">
        <f t="shared" ca="1" si="63"/>
        <v>Pipe Accessories</v>
      </c>
    </row>
    <row r="355" spans="1:14" x14ac:dyDescent="0.25">
      <c r="A355" s="175">
        <f t="shared" ca="1" si="58"/>
        <v>57</v>
      </c>
      <c r="B355" s="175">
        <f t="shared" ca="1" si="59"/>
        <v>1</v>
      </c>
      <c r="C355" s="175">
        <f ca="1">IF(B355&gt;0,C354,IF(COUNTIF(Entity_3,Common)&lt;=A355,"",C354+MATCH(Common,INDIRECT(ADDRESS(C354+1,8,4,1,sheet_entity)):INDIRECT(ADDRESS(COUNTIF(Entity_1,"&lt;&gt;"),8,4,1,sheet_entity)),0)))</f>
        <v>272</v>
      </c>
      <c r="D355" s="177" t="str">
        <f t="shared" ca="1" si="64"/>
        <v>&gt;&gt;</v>
      </c>
      <c r="E355" s="178"/>
      <c r="F355" s="129" t="str">
        <f t="shared" ca="1" si="65"/>
        <v>IfcFilterType</v>
      </c>
      <c r="G355" s="130" t="str">
        <f t="shared" ca="1" si="66"/>
        <v>airparticlefilter</v>
      </c>
      <c r="H355" s="140" t="str">
        <f t="shared" ca="1" si="60"/>
        <v>Pipe Accessories</v>
      </c>
      <c r="I355" s="17" t="str">
        <f t="shared" ca="1" si="61"/>
        <v/>
      </c>
      <c r="J355" s="178"/>
      <c r="K355" s="189"/>
      <c r="L355" s="189" t="str">
        <f t="shared" ca="1" si="67"/>
        <v>Pipe Accessories</v>
      </c>
      <c r="M355" s="187" t="str">
        <f t="shared" ca="1" si="62"/>
        <v/>
      </c>
      <c r="N355" s="188" t="str">
        <f t="shared" ca="1" si="63"/>
        <v>Pipe Accessories</v>
      </c>
    </row>
    <row r="356" spans="1:14" x14ac:dyDescent="0.25">
      <c r="A356" s="175">
        <f t="shared" ca="1" si="58"/>
        <v>58</v>
      </c>
      <c r="B356" s="175">
        <f t="shared" ca="1" si="59"/>
        <v>0</v>
      </c>
      <c r="C356" s="175">
        <f ca="1">IF(B356&gt;0,C355,IF(COUNTIF(Entity_3,Common)&lt;=A356,"",C355+MATCH(Common,INDIRECT(ADDRESS(C355+1,8,4,1,sheet_entity)):INDIRECT(ADDRESS(COUNTIF(Entity_1,"&lt;&gt;"),8,4,1,sheet_entity)),0)))</f>
        <v>273</v>
      </c>
      <c r="D356" s="177" t="str">
        <f t="shared" ca="1" si="64"/>
        <v>&gt;&gt;</v>
      </c>
      <c r="E356" s="178"/>
      <c r="F356" s="129" t="str">
        <f t="shared" ca="1" si="65"/>
        <v>IfcFireSuppressionTerminal</v>
      </c>
      <c r="G356" s="130" t="str">
        <f t="shared" ca="1" si="66"/>
        <v/>
      </c>
      <c r="H356" s="140" t="str">
        <f t="shared" ca="1" si="60"/>
        <v>Sprinklers</v>
      </c>
      <c r="I356" s="17" t="str">
        <f t="shared" ca="1" si="61"/>
        <v/>
      </c>
      <c r="J356" s="178"/>
      <c r="K356" s="189"/>
      <c r="L356" s="189" t="str">
        <f t="shared" ca="1" si="67"/>
        <v>Sprinklers</v>
      </c>
      <c r="M356" s="187" t="str">
        <f t="shared" ca="1" si="62"/>
        <v>Sprinklers</v>
      </c>
      <c r="N356" s="188" t="str">
        <f t="shared" ca="1" si="63"/>
        <v/>
      </c>
    </row>
    <row r="357" spans="1:14" x14ac:dyDescent="0.25">
      <c r="A357" s="175">
        <f t="shared" ca="1" si="58"/>
        <v>59</v>
      </c>
      <c r="B357" s="175">
        <f t="shared" ca="1" si="59"/>
        <v>0</v>
      </c>
      <c r="C357" s="175">
        <f ca="1">IF(B357&gt;0,C356,IF(COUNTIF(Entity_3,Common)&lt;=A357,"",C356+MATCH(Common,INDIRECT(ADDRESS(C356+1,8,4,1,sheet_entity)):INDIRECT(ADDRESS(COUNTIF(Entity_1,"&lt;&gt;"),8,4,1,sheet_entity)),0)))</f>
        <v>274</v>
      </c>
      <c r="D357" s="177" t="str">
        <f t="shared" ca="1" si="64"/>
        <v>&gt;&gt;</v>
      </c>
      <c r="E357" s="178"/>
      <c r="F357" s="129" t="str">
        <f t="shared" ca="1" si="65"/>
        <v>IfcFireSuppressionTerminalType</v>
      </c>
      <c r="G357" s="130" t="str">
        <f t="shared" ca="1" si="66"/>
        <v/>
      </c>
      <c r="H357" s="140" t="str">
        <f t="shared" ca="1" si="60"/>
        <v>Sprinklers</v>
      </c>
      <c r="I357" s="17" t="str">
        <f t="shared" ca="1" si="61"/>
        <v/>
      </c>
      <c r="J357" s="178"/>
      <c r="K357" s="189"/>
      <c r="L357" s="189" t="str">
        <f t="shared" ca="1" si="67"/>
        <v>Sprinklers</v>
      </c>
      <c r="M357" s="187" t="str">
        <f t="shared" ca="1" si="62"/>
        <v>Sprinklers</v>
      </c>
      <c r="N357" s="188" t="str">
        <f t="shared" ca="1" si="63"/>
        <v>Sprinklers</v>
      </c>
    </row>
    <row r="358" spans="1:14" x14ac:dyDescent="0.25">
      <c r="A358" s="175">
        <f t="shared" ca="1" si="58"/>
        <v>59</v>
      </c>
      <c r="B358" s="175">
        <f t="shared" ca="1" si="59"/>
        <v>7</v>
      </c>
      <c r="C358" s="175">
        <f ca="1">IF(B358&gt;0,C357,IF(COUNTIF(Entity_3,Common)&lt;=A358,"",C357+MATCH(Common,INDIRECT(ADDRESS(C357+1,8,4,1,sheet_entity)):INDIRECT(ADDRESS(COUNTIF(Entity_1,"&lt;&gt;"),8,4,1,sheet_entity)),0)))</f>
        <v>274</v>
      </c>
      <c r="D358" s="177" t="str">
        <f t="shared" ca="1" si="64"/>
        <v>&gt;&gt;</v>
      </c>
      <c r="E358" s="178"/>
      <c r="F358" s="129" t="str">
        <f t="shared" ca="1" si="65"/>
        <v>IfcFireSuppressionTerminalType</v>
      </c>
      <c r="G358" s="130" t="str">
        <f t="shared" ca="1" si="66"/>
        <v>notdefined</v>
      </c>
      <c r="H358" s="140" t="str">
        <f t="shared" ca="1" si="60"/>
        <v>Sprinklers</v>
      </c>
      <c r="I358" s="17" t="str">
        <f t="shared" ca="1" si="61"/>
        <v/>
      </c>
      <c r="J358" s="178"/>
      <c r="K358" s="189"/>
      <c r="L358" s="189" t="str">
        <f t="shared" ca="1" si="67"/>
        <v>Sprinklers</v>
      </c>
      <c r="M358" s="187" t="str">
        <f t="shared" ca="1" si="62"/>
        <v/>
      </c>
      <c r="N358" s="188" t="str">
        <f t="shared" ca="1" si="63"/>
        <v>Sprinklers</v>
      </c>
    </row>
    <row r="359" spans="1:14" x14ac:dyDescent="0.25">
      <c r="A359" s="175">
        <f t="shared" ca="1" si="58"/>
        <v>59</v>
      </c>
      <c r="B359" s="175">
        <f t="shared" ca="1" si="59"/>
        <v>6</v>
      </c>
      <c r="C359" s="175">
        <f ca="1">IF(B359&gt;0,C358,IF(COUNTIF(Entity_3,Common)&lt;=A359,"",C358+MATCH(Common,INDIRECT(ADDRESS(C358+1,8,4,1,sheet_entity)):INDIRECT(ADDRESS(COUNTIF(Entity_1,"&lt;&gt;"),8,4,1,sheet_entity)),0)))</f>
        <v>274</v>
      </c>
      <c r="D359" s="177" t="str">
        <f t="shared" ca="1" si="64"/>
        <v>&gt;&gt;</v>
      </c>
      <c r="E359" s="178"/>
      <c r="F359" s="129" t="str">
        <f t="shared" ca="1" si="65"/>
        <v>IfcFireSuppressionTerminalType</v>
      </c>
      <c r="G359" s="130" t="str">
        <f t="shared" ca="1" si="66"/>
        <v>userdefined</v>
      </c>
      <c r="H359" s="140" t="str">
        <f t="shared" ca="1" si="60"/>
        <v>Sprinklers</v>
      </c>
      <c r="I359" s="17" t="str">
        <f t="shared" ca="1" si="61"/>
        <v/>
      </c>
      <c r="J359" s="178"/>
      <c r="K359" s="189"/>
      <c r="L359" s="189" t="str">
        <f t="shared" ca="1" si="67"/>
        <v>Sprinklers</v>
      </c>
      <c r="M359" s="187" t="str">
        <f t="shared" ca="1" si="62"/>
        <v/>
      </c>
      <c r="N359" s="188" t="str">
        <f t="shared" ca="1" si="63"/>
        <v>Sprinklers</v>
      </c>
    </row>
    <row r="360" spans="1:14" x14ac:dyDescent="0.25">
      <c r="A360" s="175">
        <f t="shared" ca="1" si="58"/>
        <v>59</v>
      </c>
      <c r="B360" s="175">
        <f t="shared" ca="1" si="59"/>
        <v>5</v>
      </c>
      <c r="C360" s="175">
        <f ca="1">IF(B360&gt;0,C359,IF(COUNTIF(Entity_3,Common)&lt;=A360,"",C359+MATCH(Common,INDIRECT(ADDRESS(C359+1,8,4,1,sheet_entity)):INDIRECT(ADDRESS(COUNTIF(Entity_1,"&lt;&gt;"),8,4,1,sheet_entity)),0)))</f>
        <v>274</v>
      </c>
      <c r="D360" s="177" t="str">
        <f t="shared" ca="1" si="64"/>
        <v>&gt;&gt;</v>
      </c>
      <c r="E360" s="178"/>
      <c r="F360" s="129" t="str">
        <f t="shared" ca="1" si="65"/>
        <v>IfcFireSuppressionTerminalType</v>
      </c>
      <c r="G360" s="130" t="str">
        <f t="shared" ca="1" si="66"/>
        <v>sprinklerdeflector</v>
      </c>
      <c r="H360" s="140" t="str">
        <f t="shared" ca="1" si="60"/>
        <v>Sprinklers</v>
      </c>
      <c r="I360" s="17" t="str">
        <f t="shared" ca="1" si="61"/>
        <v/>
      </c>
      <c r="J360" s="178"/>
      <c r="K360" s="189"/>
      <c r="L360" s="189" t="str">
        <f t="shared" ca="1" si="67"/>
        <v>Sprinklers</v>
      </c>
      <c r="M360" s="187" t="str">
        <f t="shared" ca="1" si="62"/>
        <v/>
      </c>
      <c r="N360" s="188" t="str">
        <f t="shared" ca="1" si="63"/>
        <v>Sprinklers</v>
      </c>
    </row>
    <row r="361" spans="1:14" x14ac:dyDescent="0.25">
      <c r="A361" s="175">
        <f t="shared" ca="1" si="58"/>
        <v>59</v>
      </c>
      <c r="B361" s="175">
        <f t="shared" ca="1" si="59"/>
        <v>4</v>
      </c>
      <c r="C361" s="175">
        <f ca="1">IF(B361&gt;0,C360,IF(COUNTIF(Entity_3,Common)&lt;=A361,"",C360+MATCH(Common,INDIRECT(ADDRESS(C360+1,8,4,1,sheet_entity)):INDIRECT(ADDRESS(COUNTIF(Entity_1,"&lt;&gt;"),8,4,1,sheet_entity)),0)))</f>
        <v>274</v>
      </c>
      <c r="D361" s="177" t="str">
        <f t="shared" ca="1" si="64"/>
        <v>&gt;&gt;</v>
      </c>
      <c r="E361" s="178"/>
      <c r="F361" s="129" t="str">
        <f t="shared" ca="1" si="65"/>
        <v>IfcFireSuppressionTerminalType</v>
      </c>
      <c r="G361" s="130" t="str">
        <f t="shared" ca="1" si="66"/>
        <v>sprinkler</v>
      </c>
      <c r="H361" s="140" t="str">
        <f t="shared" ca="1" si="60"/>
        <v>Sprinklers</v>
      </c>
      <c r="I361" s="17" t="str">
        <f t="shared" ca="1" si="61"/>
        <v/>
      </c>
      <c r="J361" s="178"/>
      <c r="K361" s="189"/>
      <c r="L361" s="189" t="str">
        <f t="shared" ca="1" si="67"/>
        <v>Sprinklers</v>
      </c>
      <c r="M361" s="187" t="str">
        <f t="shared" ca="1" si="62"/>
        <v/>
      </c>
      <c r="N361" s="188" t="str">
        <f t="shared" ca="1" si="63"/>
        <v>Sprinklers</v>
      </c>
    </row>
    <row r="362" spans="1:14" x14ac:dyDescent="0.25">
      <c r="A362" s="175">
        <f t="shared" ca="1" si="58"/>
        <v>59</v>
      </c>
      <c r="B362" s="175">
        <f t="shared" ca="1" si="59"/>
        <v>3</v>
      </c>
      <c r="C362" s="175">
        <f ca="1">IF(B362&gt;0,C361,IF(COUNTIF(Entity_3,Common)&lt;=A362,"",C361+MATCH(Common,INDIRECT(ADDRESS(C361+1,8,4,1,sheet_entity)):INDIRECT(ADDRESS(COUNTIF(Entity_1,"&lt;&gt;"),8,4,1,sheet_entity)),0)))</f>
        <v>274</v>
      </c>
      <c r="D362" s="177" t="str">
        <f t="shared" ca="1" si="64"/>
        <v>&gt;&gt;</v>
      </c>
      <c r="E362" s="178"/>
      <c r="F362" s="129" t="str">
        <f t="shared" ca="1" si="65"/>
        <v>IfcFireSuppressionTerminalType</v>
      </c>
      <c r="G362" s="130" t="str">
        <f t="shared" ca="1" si="66"/>
        <v>hosereel</v>
      </c>
      <c r="H362" s="140" t="str">
        <f t="shared" ca="1" si="60"/>
        <v>Sprinklers</v>
      </c>
      <c r="I362" s="17" t="str">
        <f t="shared" ca="1" si="61"/>
        <v/>
      </c>
      <c r="J362" s="178"/>
      <c r="K362" s="189"/>
      <c r="L362" s="189" t="str">
        <f t="shared" ca="1" si="67"/>
        <v>Sprinklers</v>
      </c>
      <c r="M362" s="187" t="str">
        <f t="shared" ca="1" si="62"/>
        <v/>
      </c>
      <c r="N362" s="188" t="str">
        <f t="shared" ca="1" si="63"/>
        <v>Sprinklers</v>
      </c>
    </row>
    <row r="363" spans="1:14" x14ac:dyDescent="0.25">
      <c r="A363" s="175">
        <f t="shared" ca="1" si="58"/>
        <v>59</v>
      </c>
      <c r="B363" s="175">
        <f t="shared" ca="1" si="59"/>
        <v>2</v>
      </c>
      <c r="C363" s="175">
        <f ca="1">IF(B363&gt;0,C362,IF(COUNTIF(Entity_3,Common)&lt;=A363,"",C362+MATCH(Common,INDIRECT(ADDRESS(C362+1,8,4,1,sheet_entity)):INDIRECT(ADDRESS(COUNTIF(Entity_1,"&lt;&gt;"),8,4,1,sheet_entity)),0)))</f>
        <v>274</v>
      </c>
      <c r="D363" s="177" t="str">
        <f t="shared" ca="1" si="64"/>
        <v>&gt;&gt;</v>
      </c>
      <c r="E363" s="178"/>
      <c r="F363" s="129" t="str">
        <f t="shared" ca="1" si="65"/>
        <v>IfcFireSuppressionTerminalType</v>
      </c>
      <c r="G363" s="130" t="str">
        <f t="shared" ca="1" si="66"/>
        <v>firehydrant</v>
      </c>
      <c r="H363" s="140" t="str">
        <f t="shared" ca="1" si="60"/>
        <v>Sprinklers</v>
      </c>
      <c r="I363" s="17" t="str">
        <f t="shared" ca="1" si="61"/>
        <v/>
      </c>
      <c r="J363" s="178"/>
      <c r="K363" s="189"/>
      <c r="L363" s="189" t="str">
        <f t="shared" ca="1" si="67"/>
        <v>Sprinklers</v>
      </c>
      <c r="M363" s="187" t="str">
        <f t="shared" ca="1" si="62"/>
        <v/>
      </c>
      <c r="N363" s="188" t="str">
        <f t="shared" ca="1" si="63"/>
        <v>Sprinklers</v>
      </c>
    </row>
    <row r="364" spans="1:14" x14ac:dyDescent="0.25">
      <c r="A364" s="175">
        <f t="shared" ca="1" si="58"/>
        <v>59</v>
      </c>
      <c r="B364" s="175">
        <f t="shared" ca="1" si="59"/>
        <v>1</v>
      </c>
      <c r="C364" s="175">
        <f ca="1">IF(B364&gt;0,C363,IF(COUNTIF(Entity_3,Common)&lt;=A364,"",C363+MATCH(Common,INDIRECT(ADDRESS(C363+1,8,4,1,sheet_entity)):INDIRECT(ADDRESS(COUNTIF(Entity_1,"&lt;&gt;"),8,4,1,sheet_entity)),0)))</f>
        <v>274</v>
      </c>
      <c r="D364" s="177" t="str">
        <f t="shared" ca="1" si="64"/>
        <v>&gt;&gt;</v>
      </c>
      <c r="E364" s="178"/>
      <c r="F364" s="129" t="str">
        <f t="shared" ca="1" si="65"/>
        <v>IfcFireSuppressionTerminalType</v>
      </c>
      <c r="G364" s="130" t="str">
        <f t="shared" ca="1" si="66"/>
        <v>breechinginlet</v>
      </c>
      <c r="H364" s="140" t="str">
        <f t="shared" ca="1" si="60"/>
        <v>Sprinklers</v>
      </c>
      <c r="I364" s="17" t="str">
        <f t="shared" ca="1" si="61"/>
        <v/>
      </c>
      <c r="J364" s="178"/>
      <c r="K364" s="189"/>
      <c r="L364" s="189" t="str">
        <f t="shared" ca="1" si="67"/>
        <v>Sprinklers</v>
      </c>
      <c r="M364" s="187" t="str">
        <f t="shared" ca="1" si="62"/>
        <v/>
      </c>
      <c r="N364" s="188" t="str">
        <f t="shared" ca="1" si="63"/>
        <v>Sprinklers</v>
      </c>
    </row>
    <row r="365" spans="1:14" x14ac:dyDescent="0.25">
      <c r="A365" s="175">
        <f t="shared" ca="1" si="58"/>
        <v>60</v>
      </c>
      <c r="B365" s="175">
        <f t="shared" ca="1" si="59"/>
        <v>0</v>
      </c>
      <c r="C365" s="175">
        <f ca="1">IF(B365&gt;0,C364,IF(COUNTIF(Entity_3,Common)&lt;=A365,"",C364+MATCH(Common,INDIRECT(ADDRESS(C364+1,8,4,1,sheet_entity)):INDIRECT(ADDRESS(COUNTIF(Entity_1,"&lt;&gt;"),8,4,1,sheet_entity)),0)))</f>
        <v>276</v>
      </c>
      <c r="D365" s="177" t="str">
        <f t="shared" ca="1" si="64"/>
        <v>&gt;&gt;</v>
      </c>
      <c r="E365" s="178"/>
      <c r="F365" s="129" t="str">
        <f t="shared" ca="1" si="65"/>
        <v>IfcFlowController</v>
      </c>
      <c r="G365" s="130" t="str">
        <f t="shared" ca="1" si="66"/>
        <v/>
      </c>
      <c r="H365" s="140" t="str">
        <f t="shared" ca="1" si="60"/>
        <v>Generic Models</v>
      </c>
      <c r="I365" s="17" t="str">
        <f t="shared" ca="1" si="61"/>
        <v/>
      </c>
      <c r="J365" s="178"/>
      <c r="K365" s="189"/>
      <c r="L365" s="189" t="str">
        <f t="shared" ca="1" si="67"/>
        <v>Generic Models</v>
      </c>
      <c r="M365" s="187" t="str">
        <f t="shared" ca="1" si="62"/>
        <v/>
      </c>
      <c r="N365" s="188" t="str">
        <f t="shared" ca="1" si="63"/>
        <v>Generic Models</v>
      </c>
    </row>
    <row r="366" spans="1:14" x14ac:dyDescent="0.25">
      <c r="A366" s="175">
        <f t="shared" ca="1" si="58"/>
        <v>61</v>
      </c>
      <c r="B366" s="175">
        <f t="shared" ca="1" si="59"/>
        <v>0</v>
      </c>
      <c r="C366" s="175">
        <f ca="1">IF(B366&gt;0,C365,IF(COUNTIF(Entity_3,Common)&lt;=A366,"",C365+MATCH(Common,INDIRECT(ADDRESS(C365+1,8,4,1,sheet_entity)):INDIRECT(ADDRESS(COUNTIF(Entity_1,"&lt;&gt;"),8,4,1,sheet_entity)),0)))</f>
        <v>278</v>
      </c>
      <c r="D366" s="177" t="str">
        <f t="shared" ca="1" si="64"/>
        <v>&gt;&gt;</v>
      </c>
      <c r="E366" s="178"/>
      <c r="F366" s="129" t="str">
        <f t="shared" ca="1" si="65"/>
        <v>IfcFlowFitting</v>
      </c>
      <c r="G366" s="130" t="str">
        <f t="shared" ca="1" si="66"/>
        <v/>
      </c>
      <c r="H366" s="140" t="str">
        <f t="shared" ca="1" si="60"/>
        <v>Generic Models</v>
      </c>
      <c r="I366" s="17" t="str">
        <f t="shared" ca="1" si="61"/>
        <v/>
      </c>
      <c r="J366" s="178"/>
      <c r="K366" s="189"/>
      <c r="L366" s="189" t="str">
        <f t="shared" ca="1" si="67"/>
        <v>Generic Models</v>
      </c>
      <c r="M366" s="187" t="str">
        <f t="shared" ca="1" si="62"/>
        <v/>
      </c>
      <c r="N366" s="188" t="str">
        <f t="shared" ca="1" si="63"/>
        <v>Generic Models</v>
      </c>
    </row>
    <row r="367" spans="1:14" x14ac:dyDescent="0.25">
      <c r="A367" s="175">
        <f t="shared" ca="1" si="58"/>
        <v>62</v>
      </c>
      <c r="B367" s="175">
        <f ca="1">IF(B366&gt;0,B366-1,IF(RIGHT(F366,4)="Type",IFERROR(ROWS(INDIRECT(CONCATENATE(F366,"Enum"))),0),0))</f>
        <v>0</v>
      </c>
      <c r="C367" s="175">
        <f ca="1">IF(B367&gt;0,C366,IF(COUNTIF(Entity_3,Common)&lt;=A367,"",C366+MATCH(Common,INDIRECT(ADDRESS(C366+1,8,4,1,sheet_entity)):INDIRECT(ADDRESS(COUNTIF(Entity_1,"&lt;&gt;"),8,4,1,sheet_entity)),0)))</f>
        <v>281</v>
      </c>
      <c r="D367" s="177" t="str">
        <f t="shared" ca="1" si="64"/>
        <v>&gt;&gt;</v>
      </c>
      <c r="E367" s="178"/>
      <c r="F367" s="129" t="str">
        <f t="shared" ca="1" si="65"/>
        <v>IfcFlowInstrumentType</v>
      </c>
      <c r="G367" s="130" t="str">
        <f t="shared" ca="1" si="66"/>
        <v/>
      </c>
      <c r="H367" s="140" t="str">
        <f t="shared" ca="1" si="60"/>
        <v>Generic Models</v>
      </c>
      <c r="I367" s="17" t="str">
        <f t="shared" ca="1" si="61"/>
        <v/>
      </c>
      <c r="J367" s="178"/>
      <c r="K367" s="189"/>
      <c r="L367" s="189" t="str">
        <f t="shared" ca="1" si="67"/>
        <v>Generic Models</v>
      </c>
      <c r="M367" s="187" t="str">
        <f t="shared" ca="1" si="62"/>
        <v/>
      </c>
      <c r="N367" s="188" t="str">
        <f t="shared" ca="1" si="63"/>
        <v>Generic Models</v>
      </c>
    </row>
    <row r="368" spans="1:14" x14ac:dyDescent="0.25">
      <c r="A368" s="175">
        <f t="shared" ca="1" si="58"/>
        <v>62</v>
      </c>
      <c r="B368" s="175">
        <f t="shared" ref="B368:B431" ca="1" si="68">IF(B367&gt;0,B367-1,IF(RIGHT(F367,4)="Type",IFERROR(ROWS(INDIRECT(CONCATENATE(F367,"Enum"))),0),0))</f>
        <v>10</v>
      </c>
      <c r="C368" s="175">
        <f ca="1">IF(B368&gt;0,C367,IF(COUNTIF(Entity_3,Common)&lt;=A368,"",C367+MATCH(Common,INDIRECT(ADDRESS(C367+1,8,4,1,sheet_entity)):INDIRECT(ADDRESS(COUNTIF(Entity_1,"&lt;&gt;"),8,4,1,sheet_entity)),0)))</f>
        <v>281</v>
      </c>
      <c r="D368" s="177" t="str">
        <f t="shared" ca="1" si="64"/>
        <v>&gt;&gt;</v>
      </c>
      <c r="E368" s="178"/>
      <c r="F368" s="129" t="str">
        <f t="shared" ca="1" si="65"/>
        <v>IfcFlowInstrumentType</v>
      </c>
      <c r="G368" s="130" t="str">
        <f t="shared" ca="1" si="66"/>
        <v>notdefined</v>
      </c>
      <c r="H368" s="140" t="str">
        <f t="shared" ca="1" si="60"/>
        <v>Generic Models</v>
      </c>
      <c r="I368" s="17" t="str">
        <f t="shared" ca="1" si="61"/>
        <v/>
      </c>
      <c r="J368" s="178"/>
      <c r="K368" s="189"/>
      <c r="L368" s="189" t="str">
        <f t="shared" ca="1" si="67"/>
        <v>Generic Models</v>
      </c>
      <c r="M368" s="187" t="str">
        <f t="shared" ca="1" si="62"/>
        <v/>
      </c>
      <c r="N368" s="188" t="str">
        <f t="shared" ca="1" si="63"/>
        <v>Generic Models</v>
      </c>
    </row>
    <row r="369" spans="1:14" x14ac:dyDescent="0.25">
      <c r="A369" s="175">
        <f t="shared" ca="1" si="58"/>
        <v>62</v>
      </c>
      <c r="B369" s="175">
        <f t="shared" ca="1" si="68"/>
        <v>9</v>
      </c>
      <c r="C369" s="175">
        <f ca="1">IF(B369&gt;0,C368,IF(COUNTIF(Entity_3,Common)&lt;=A369,"",C368+MATCH(Common,INDIRECT(ADDRESS(C368+1,8,4,1,sheet_entity)):INDIRECT(ADDRESS(COUNTIF(Entity_1,"&lt;&gt;"),8,4,1,sheet_entity)),0)))</f>
        <v>281</v>
      </c>
      <c r="D369" s="177" t="str">
        <f t="shared" ca="1" si="64"/>
        <v>&gt;&gt;</v>
      </c>
      <c r="E369" s="178"/>
      <c r="F369" s="129" t="str">
        <f t="shared" ca="1" si="65"/>
        <v>IfcFlowInstrumentType</v>
      </c>
      <c r="G369" s="130" t="str">
        <f t="shared" ca="1" si="66"/>
        <v>userdefined</v>
      </c>
      <c r="H369" s="140" t="str">
        <f t="shared" ca="1" si="60"/>
        <v>Generic Models</v>
      </c>
      <c r="I369" s="17" t="str">
        <f t="shared" ca="1" si="61"/>
        <v/>
      </c>
      <c r="J369" s="178"/>
      <c r="K369" s="189"/>
      <c r="L369" s="189" t="str">
        <f t="shared" ca="1" si="67"/>
        <v>Generic Models</v>
      </c>
      <c r="M369" s="187" t="str">
        <f t="shared" ca="1" si="62"/>
        <v/>
      </c>
      <c r="N369" s="188" t="str">
        <f t="shared" ca="1" si="63"/>
        <v>Generic Models</v>
      </c>
    </row>
    <row r="370" spans="1:14" x14ac:dyDescent="0.25">
      <c r="A370" s="175">
        <f t="shared" ca="1" si="58"/>
        <v>62</v>
      </c>
      <c r="B370" s="175">
        <f t="shared" ca="1" si="68"/>
        <v>8</v>
      </c>
      <c r="C370" s="175">
        <f ca="1">IF(B370&gt;0,C369,IF(COUNTIF(Entity_3,Common)&lt;=A370,"",C369+MATCH(Common,INDIRECT(ADDRESS(C369+1,8,4,1,sheet_entity)):INDIRECT(ADDRESS(COUNTIF(Entity_1,"&lt;&gt;"),8,4,1,sheet_entity)),0)))</f>
        <v>281</v>
      </c>
      <c r="D370" s="177" t="str">
        <f t="shared" ca="1" si="64"/>
        <v>&gt;&gt;</v>
      </c>
      <c r="E370" s="178"/>
      <c r="F370" s="129" t="str">
        <f t="shared" ca="1" si="65"/>
        <v>IfcFlowInstrumentType</v>
      </c>
      <c r="G370" s="130" t="str">
        <f t="shared" ca="1" si="66"/>
        <v>voltmeter_rms</v>
      </c>
      <c r="H370" s="140" t="str">
        <f t="shared" ca="1" si="60"/>
        <v>Generic Models</v>
      </c>
      <c r="I370" s="17" t="str">
        <f t="shared" ca="1" si="61"/>
        <v/>
      </c>
      <c r="J370" s="178"/>
      <c r="K370" s="189"/>
      <c r="L370" s="189" t="str">
        <f t="shared" ca="1" si="67"/>
        <v>Generic Models</v>
      </c>
      <c r="M370" s="187" t="str">
        <f t="shared" ca="1" si="62"/>
        <v/>
      </c>
      <c r="N370" s="188" t="str">
        <f t="shared" ca="1" si="63"/>
        <v>Generic Models</v>
      </c>
    </row>
    <row r="371" spans="1:14" x14ac:dyDescent="0.25">
      <c r="A371" s="175">
        <f t="shared" ca="1" si="58"/>
        <v>62</v>
      </c>
      <c r="B371" s="175">
        <f t="shared" ca="1" si="68"/>
        <v>7</v>
      </c>
      <c r="C371" s="175">
        <f ca="1">IF(B371&gt;0,C370,IF(COUNTIF(Entity_3,Common)&lt;=A371,"",C370+MATCH(Common,INDIRECT(ADDRESS(C370+1,8,4,1,sheet_entity)):INDIRECT(ADDRESS(COUNTIF(Entity_1,"&lt;&gt;"),8,4,1,sheet_entity)),0)))</f>
        <v>281</v>
      </c>
      <c r="D371" s="177" t="str">
        <f t="shared" ca="1" si="64"/>
        <v>&gt;&gt;</v>
      </c>
      <c r="E371" s="178"/>
      <c r="F371" s="129" t="str">
        <f t="shared" ca="1" si="65"/>
        <v>IfcFlowInstrumentType</v>
      </c>
      <c r="G371" s="130" t="str">
        <f t="shared" ca="1" si="66"/>
        <v>voltmeter_peak</v>
      </c>
      <c r="H371" s="140" t="str">
        <f t="shared" ca="1" si="60"/>
        <v>Generic Models</v>
      </c>
      <c r="I371" s="17" t="str">
        <f t="shared" ca="1" si="61"/>
        <v/>
      </c>
      <c r="J371" s="178"/>
      <c r="K371" s="189"/>
      <c r="L371" s="189" t="str">
        <f t="shared" ca="1" si="67"/>
        <v>Generic Models</v>
      </c>
      <c r="M371" s="187" t="str">
        <f t="shared" ca="1" si="62"/>
        <v/>
      </c>
      <c r="N371" s="188" t="str">
        <f t="shared" ca="1" si="63"/>
        <v>Generic Models</v>
      </c>
    </row>
    <row r="372" spans="1:14" x14ac:dyDescent="0.25">
      <c r="A372" s="175">
        <f t="shared" ca="1" si="58"/>
        <v>62</v>
      </c>
      <c r="B372" s="175">
        <f t="shared" ca="1" si="68"/>
        <v>6</v>
      </c>
      <c r="C372" s="175">
        <f ca="1">IF(B372&gt;0,C371,IF(COUNTIF(Entity_3,Common)&lt;=A372,"",C371+MATCH(Common,INDIRECT(ADDRESS(C371+1,8,4,1,sheet_entity)):INDIRECT(ADDRESS(COUNTIF(Entity_1,"&lt;&gt;"),8,4,1,sheet_entity)),0)))</f>
        <v>281</v>
      </c>
      <c r="D372" s="177" t="str">
        <f t="shared" ca="1" si="64"/>
        <v>&gt;&gt;</v>
      </c>
      <c r="E372" s="178"/>
      <c r="F372" s="129" t="str">
        <f t="shared" ca="1" si="65"/>
        <v>IfcFlowInstrumentType</v>
      </c>
      <c r="G372" s="130" t="str">
        <f t="shared" ca="1" si="66"/>
        <v>phaseanglemeter</v>
      </c>
      <c r="H372" s="140" t="str">
        <f t="shared" ca="1" si="60"/>
        <v>Generic Models</v>
      </c>
      <c r="I372" s="17" t="str">
        <f t="shared" ca="1" si="61"/>
        <v/>
      </c>
      <c r="J372" s="178"/>
      <c r="K372" s="189"/>
      <c r="L372" s="189" t="str">
        <f t="shared" ca="1" si="67"/>
        <v>Generic Models</v>
      </c>
      <c r="M372" s="187" t="str">
        <f t="shared" ca="1" si="62"/>
        <v/>
      </c>
      <c r="N372" s="188" t="str">
        <f t="shared" ca="1" si="63"/>
        <v>Generic Models</v>
      </c>
    </row>
    <row r="373" spans="1:14" x14ac:dyDescent="0.25">
      <c r="A373" s="175">
        <f t="shared" ca="1" si="58"/>
        <v>62</v>
      </c>
      <c r="B373" s="175">
        <f t="shared" ca="1" si="68"/>
        <v>5</v>
      </c>
      <c r="C373" s="175">
        <f ca="1">IF(B373&gt;0,C372,IF(COUNTIF(Entity_3,Common)&lt;=A373,"",C372+MATCH(Common,INDIRECT(ADDRESS(C372+1,8,4,1,sheet_entity)):INDIRECT(ADDRESS(COUNTIF(Entity_1,"&lt;&gt;"),8,4,1,sheet_entity)),0)))</f>
        <v>281</v>
      </c>
      <c r="D373" s="177" t="str">
        <f t="shared" ca="1" si="64"/>
        <v>&gt;&gt;</v>
      </c>
      <c r="E373" s="178"/>
      <c r="F373" s="129" t="str">
        <f t="shared" ca="1" si="65"/>
        <v>IfcFlowInstrumentType</v>
      </c>
      <c r="G373" s="130" t="str">
        <f t="shared" ca="1" si="66"/>
        <v>powerfactormeter</v>
      </c>
      <c r="H373" s="140" t="str">
        <f t="shared" ca="1" si="60"/>
        <v>Generic Models</v>
      </c>
      <c r="I373" s="17" t="str">
        <f t="shared" ca="1" si="61"/>
        <v/>
      </c>
      <c r="J373" s="178"/>
      <c r="K373" s="189"/>
      <c r="L373" s="189" t="str">
        <f t="shared" ca="1" si="67"/>
        <v>Generic Models</v>
      </c>
      <c r="M373" s="187" t="str">
        <f t="shared" ca="1" si="62"/>
        <v/>
      </c>
      <c r="N373" s="188" t="str">
        <f t="shared" ca="1" si="63"/>
        <v>Generic Models</v>
      </c>
    </row>
    <row r="374" spans="1:14" x14ac:dyDescent="0.25">
      <c r="A374" s="175">
        <f t="shared" ca="1" si="58"/>
        <v>62</v>
      </c>
      <c r="B374" s="175">
        <f t="shared" ca="1" si="68"/>
        <v>4</v>
      </c>
      <c r="C374" s="175">
        <f ca="1">IF(B374&gt;0,C373,IF(COUNTIF(Entity_3,Common)&lt;=A374,"",C373+MATCH(Common,INDIRECT(ADDRESS(C373+1,8,4,1,sheet_entity)):INDIRECT(ADDRESS(COUNTIF(Entity_1,"&lt;&gt;"),8,4,1,sheet_entity)),0)))</f>
        <v>281</v>
      </c>
      <c r="D374" s="177" t="str">
        <f t="shared" ca="1" si="64"/>
        <v>&gt;&gt;</v>
      </c>
      <c r="E374" s="178"/>
      <c r="F374" s="129" t="str">
        <f t="shared" ca="1" si="65"/>
        <v>IfcFlowInstrumentType</v>
      </c>
      <c r="G374" s="130" t="str">
        <f t="shared" ca="1" si="66"/>
        <v>frequencymeter</v>
      </c>
      <c r="H374" s="140" t="str">
        <f t="shared" ca="1" si="60"/>
        <v>Generic Models</v>
      </c>
      <c r="I374" s="17" t="str">
        <f t="shared" ca="1" si="61"/>
        <v/>
      </c>
      <c r="J374" s="178"/>
      <c r="K374" s="189"/>
      <c r="L374" s="189" t="str">
        <f t="shared" ca="1" si="67"/>
        <v>Generic Models</v>
      </c>
      <c r="M374" s="187" t="str">
        <f t="shared" ca="1" si="62"/>
        <v/>
      </c>
      <c r="N374" s="188" t="str">
        <f t="shared" ca="1" si="63"/>
        <v>Generic Models</v>
      </c>
    </row>
    <row r="375" spans="1:14" x14ac:dyDescent="0.25">
      <c r="A375" s="175">
        <f t="shared" ca="1" si="58"/>
        <v>62</v>
      </c>
      <c r="B375" s="175">
        <f t="shared" ca="1" si="68"/>
        <v>3</v>
      </c>
      <c r="C375" s="175">
        <f ca="1">IF(B375&gt;0,C374,IF(COUNTIF(Entity_3,Common)&lt;=A375,"",C374+MATCH(Common,INDIRECT(ADDRESS(C374+1,8,4,1,sheet_entity)):INDIRECT(ADDRESS(COUNTIF(Entity_1,"&lt;&gt;"),8,4,1,sheet_entity)),0)))</f>
        <v>281</v>
      </c>
      <c r="D375" s="177" t="str">
        <f t="shared" ca="1" si="64"/>
        <v>&gt;&gt;</v>
      </c>
      <c r="E375" s="178"/>
      <c r="F375" s="129" t="str">
        <f t="shared" ca="1" si="65"/>
        <v>IfcFlowInstrumentType</v>
      </c>
      <c r="G375" s="130" t="str">
        <f t="shared" ca="1" si="66"/>
        <v>ammeter</v>
      </c>
      <c r="H375" s="140" t="str">
        <f t="shared" ca="1" si="60"/>
        <v>Generic Models</v>
      </c>
      <c r="I375" s="17" t="str">
        <f t="shared" ca="1" si="61"/>
        <v/>
      </c>
      <c r="J375" s="178"/>
      <c r="K375" s="189"/>
      <c r="L375" s="189" t="str">
        <f t="shared" ca="1" si="67"/>
        <v>Generic Models</v>
      </c>
      <c r="M375" s="187" t="str">
        <f t="shared" ca="1" si="62"/>
        <v/>
      </c>
      <c r="N375" s="188" t="str">
        <f t="shared" ca="1" si="63"/>
        <v>Generic Models</v>
      </c>
    </row>
    <row r="376" spans="1:14" x14ac:dyDescent="0.25">
      <c r="A376" s="175">
        <f t="shared" ca="1" si="58"/>
        <v>62</v>
      </c>
      <c r="B376" s="175">
        <f t="shared" ca="1" si="68"/>
        <v>2</v>
      </c>
      <c r="C376" s="175">
        <f ca="1">IF(B376&gt;0,C375,IF(COUNTIF(Entity_3,Common)&lt;=A376,"",C375+MATCH(Common,INDIRECT(ADDRESS(C375+1,8,4,1,sheet_entity)):INDIRECT(ADDRESS(COUNTIF(Entity_1,"&lt;&gt;"),8,4,1,sheet_entity)),0)))</f>
        <v>281</v>
      </c>
      <c r="D376" s="177" t="str">
        <f t="shared" ca="1" si="64"/>
        <v>&gt;&gt;</v>
      </c>
      <c r="E376" s="178"/>
      <c r="F376" s="129" t="str">
        <f t="shared" ca="1" si="65"/>
        <v>IfcFlowInstrumentType</v>
      </c>
      <c r="G376" s="130" t="str">
        <f t="shared" ca="1" si="66"/>
        <v>thermometer</v>
      </c>
      <c r="H376" s="140" t="str">
        <f t="shared" ca="1" si="60"/>
        <v>Generic Models</v>
      </c>
      <c r="I376" s="17" t="str">
        <f t="shared" ca="1" si="61"/>
        <v/>
      </c>
      <c r="J376" s="178"/>
      <c r="K376" s="189"/>
      <c r="L376" s="189" t="str">
        <f t="shared" ca="1" si="67"/>
        <v>Generic Models</v>
      </c>
      <c r="M376" s="187" t="str">
        <f t="shared" ca="1" si="62"/>
        <v/>
      </c>
      <c r="N376" s="188" t="str">
        <f t="shared" ca="1" si="63"/>
        <v>Generic Models</v>
      </c>
    </row>
    <row r="377" spans="1:14" x14ac:dyDescent="0.25">
      <c r="A377" s="175">
        <f t="shared" ca="1" si="58"/>
        <v>62</v>
      </c>
      <c r="B377" s="175">
        <f t="shared" ca="1" si="68"/>
        <v>1</v>
      </c>
      <c r="C377" s="175">
        <f ca="1">IF(B377&gt;0,C376,IF(COUNTIF(Entity_3,Common)&lt;=A377,"",C376+MATCH(Common,INDIRECT(ADDRESS(C376+1,8,4,1,sheet_entity)):INDIRECT(ADDRESS(COUNTIF(Entity_1,"&lt;&gt;"),8,4,1,sheet_entity)),0)))</f>
        <v>281</v>
      </c>
      <c r="D377" s="177" t="str">
        <f t="shared" ca="1" si="64"/>
        <v>&gt;&gt;</v>
      </c>
      <c r="E377" s="178"/>
      <c r="F377" s="129" t="str">
        <f t="shared" ca="1" si="65"/>
        <v>IfcFlowInstrumentType</v>
      </c>
      <c r="G377" s="130" t="str">
        <f t="shared" ca="1" si="66"/>
        <v>pressuregauge</v>
      </c>
      <c r="H377" s="140" t="str">
        <f t="shared" ca="1" si="60"/>
        <v>Generic Models</v>
      </c>
      <c r="I377" s="17" t="str">
        <f t="shared" ca="1" si="61"/>
        <v/>
      </c>
      <c r="J377" s="178"/>
      <c r="K377" s="189"/>
      <c r="L377" s="189" t="str">
        <f t="shared" ca="1" si="67"/>
        <v>Generic Models</v>
      </c>
      <c r="M377" s="187" t="str">
        <f t="shared" ca="1" si="62"/>
        <v/>
      </c>
      <c r="N377" s="188" t="str">
        <f t="shared" ca="1" si="63"/>
        <v>Generic Models</v>
      </c>
    </row>
    <row r="378" spans="1:14" x14ac:dyDescent="0.25">
      <c r="A378" s="175">
        <f t="shared" ca="1" si="58"/>
        <v>63</v>
      </c>
      <c r="B378" s="175">
        <f t="shared" ca="1" si="68"/>
        <v>0</v>
      </c>
      <c r="C378" s="175">
        <f ca="1">IF(B378&gt;0,C377,IF(COUNTIF(Entity_3,Common)&lt;=A378,"",C377+MATCH(Common,INDIRECT(ADDRESS(C377+1,8,4,1,sheet_entity)):INDIRECT(ADDRESS(COUNTIF(Entity_1,"&lt;&gt;"),8,4,1,sheet_entity)),0)))</f>
        <v>283</v>
      </c>
      <c r="D378" s="177" t="str">
        <f t="shared" ca="1" si="64"/>
        <v>&gt;&gt;</v>
      </c>
      <c r="E378" s="178"/>
      <c r="F378" s="129" t="str">
        <f t="shared" ca="1" si="65"/>
        <v>IfcFlowMeterType</v>
      </c>
      <c r="G378" s="130" t="str">
        <f t="shared" ca="1" si="66"/>
        <v/>
      </c>
      <c r="H378" s="140" t="str">
        <f t="shared" ca="1" si="60"/>
        <v>Generic Models</v>
      </c>
      <c r="I378" s="17" t="str">
        <f t="shared" ca="1" si="61"/>
        <v/>
      </c>
      <c r="J378" s="178"/>
      <c r="K378" s="189"/>
      <c r="L378" s="189" t="str">
        <f t="shared" ca="1" si="67"/>
        <v>Generic Models</v>
      </c>
      <c r="M378" s="187" t="str">
        <f t="shared" ca="1" si="62"/>
        <v/>
      </c>
      <c r="N378" s="188" t="str">
        <f t="shared" ca="1" si="63"/>
        <v>Generic Models</v>
      </c>
    </row>
    <row r="379" spans="1:14" x14ac:dyDescent="0.25">
      <c r="A379" s="175">
        <f t="shared" ca="1" si="58"/>
        <v>63</v>
      </c>
      <c r="B379" s="175">
        <f t="shared" ca="1" si="68"/>
        <v>6</v>
      </c>
      <c r="C379" s="175">
        <f ca="1">IF(B379&gt;0,C378,IF(COUNTIF(Entity_3,Common)&lt;=A379,"",C378+MATCH(Common,INDIRECT(ADDRESS(C378+1,8,4,1,sheet_entity)):INDIRECT(ADDRESS(COUNTIF(Entity_1,"&lt;&gt;"),8,4,1,sheet_entity)),0)))</f>
        <v>283</v>
      </c>
      <c r="D379" s="177" t="str">
        <f t="shared" ca="1" si="64"/>
        <v>&gt;&gt;</v>
      </c>
      <c r="E379" s="178"/>
      <c r="F379" s="129" t="str">
        <f t="shared" ca="1" si="65"/>
        <v>IfcFlowMeterType</v>
      </c>
      <c r="G379" s="130" t="str">
        <f t="shared" ca="1" si="66"/>
        <v>notdefined</v>
      </c>
      <c r="H379" s="140" t="str">
        <f t="shared" ca="1" si="60"/>
        <v>Generic Models</v>
      </c>
      <c r="I379" s="17" t="str">
        <f t="shared" ca="1" si="61"/>
        <v/>
      </c>
      <c r="J379" s="178"/>
      <c r="K379" s="189"/>
      <c r="L379" s="189" t="str">
        <f t="shared" ca="1" si="67"/>
        <v>Generic Models</v>
      </c>
      <c r="M379" s="187" t="str">
        <f t="shared" ca="1" si="62"/>
        <v/>
      </c>
      <c r="N379" s="188" t="str">
        <f t="shared" ca="1" si="63"/>
        <v>Generic Models</v>
      </c>
    </row>
    <row r="380" spans="1:14" x14ac:dyDescent="0.25">
      <c r="A380" s="175">
        <f t="shared" ca="1" si="58"/>
        <v>63</v>
      </c>
      <c r="B380" s="175">
        <f t="shared" ca="1" si="68"/>
        <v>5</v>
      </c>
      <c r="C380" s="175">
        <f ca="1">IF(B380&gt;0,C379,IF(COUNTIF(Entity_3,Common)&lt;=A380,"",C379+MATCH(Common,INDIRECT(ADDRESS(C379+1,8,4,1,sheet_entity)):INDIRECT(ADDRESS(COUNTIF(Entity_1,"&lt;&gt;"),8,4,1,sheet_entity)),0)))</f>
        <v>283</v>
      </c>
      <c r="D380" s="177" t="str">
        <f t="shared" ca="1" si="64"/>
        <v>&gt;&gt;</v>
      </c>
      <c r="E380" s="178"/>
      <c r="F380" s="129" t="str">
        <f t="shared" ca="1" si="65"/>
        <v>IfcFlowMeterType</v>
      </c>
      <c r="G380" s="130" t="str">
        <f t="shared" ca="1" si="66"/>
        <v>userdefined</v>
      </c>
      <c r="H380" s="140" t="str">
        <f t="shared" ca="1" si="60"/>
        <v>Generic Models</v>
      </c>
      <c r="I380" s="17" t="str">
        <f t="shared" ca="1" si="61"/>
        <v/>
      </c>
      <c r="J380" s="178"/>
      <c r="K380" s="189"/>
      <c r="L380" s="189" t="str">
        <f t="shared" ca="1" si="67"/>
        <v>Generic Models</v>
      </c>
      <c r="M380" s="187" t="str">
        <f t="shared" ca="1" si="62"/>
        <v/>
      </c>
      <c r="N380" s="188" t="str">
        <f t="shared" ca="1" si="63"/>
        <v>Generic Models</v>
      </c>
    </row>
    <row r="381" spans="1:14" x14ac:dyDescent="0.25">
      <c r="A381" s="175">
        <f t="shared" ca="1" si="58"/>
        <v>63</v>
      </c>
      <c r="B381" s="175">
        <f t="shared" ca="1" si="68"/>
        <v>4</v>
      </c>
      <c r="C381" s="175">
        <f ca="1">IF(B381&gt;0,C380,IF(COUNTIF(Entity_3,Common)&lt;=A381,"",C380+MATCH(Common,INDIRECT(ADDRESS(C380+1,8,4,1,sheet_entity)):INDIRECT(ADDRESS(COUNTIF(Entity_1,"&lt;&gt;"),8,4,1,sheet_entity)),0)))</f>
        <v>283</v>
      </c>
      <c r="D381" s="177" t="str">
        <f t="shared" ca="1" si="64"/>
        <v>&gt;&gt;</v>
      </c>
      <c r="E381" s="178"/>
      <c r="F381" s="129" t="str">
        <f t="shared" ca="1" si="65"/>
        <v>IfcFlowMeterType</v>
      </c>
      <c r="G381" s="130" t="str">
        <f t="shared" ca="1" si="66"/>
        <v>watermeter</v>
      </c>
      <c r="H381" s="140" t="str">
        <f t="shared" ca="1" si="60"/>
        <v>Generic Models</v>
      </c>
      <c r="I381" s="17" t="str">
        <f t="shared" ca="1" si="61"/>
        <v/>
      </c>
      <c r="J381" s="178"/>
      <c r="K381" s="189"/>
      <c r="L381" s="189" t="str">
        <f t="shared" ca="1" si="67"/>
        <v>Generic Models</v>
      </c>
      <c r="M381" s="187" t="str">
        <f t="shared" ca="1" si="62"/>
        <v/>
      </c>
      <c r="N381" s="188" t="str">
        <f t="shared" ca="1" si="63"/>
        <v>Generic Models</v>
      </c>
    </row>
    <row r="382" spans="1:14" x14ac:dyDescent="0.25">
      <c r="A382" s="175">
        <f t="shared" ca="1" si="58"/>
        <v>63</v>
      </c>
      <c r="B382" s="175">
        <f t="shared" ca="1" si="68"/>
        <v>3</v>
      </c>
      <c r="C382" s="175">
        <f ca="1">IF(B382&gt;0,C381,IF(COUNTIF(Entity_3,Common)&lt;=A382,"",C381+MATCH(Common,INDIRECT(ADDRESS(C381+1,8,4,1,sheet_entity)):INDIRECT(ADDRESS(COUNTIF(Entity_1,"&lt;&gt;"),8,4,1,sheet_entity)),0)))</f>
        <v>283</v>
      </c>
      <c r="D382" s="177" t="str">
        <f t="shared" ca="1" si="64"/>
        <v>&gt;&gt;</v>
      </c>
      <c r="E382" s="178"/>
      <c r="F382" s="129" t="str">
        <f t="shared" ca="1" si="65"/>
        <v>IfcFlowMeterType</v>
      </c>
      <c r="G382" s="130" t="str">
        <f t="shared" ca="1" si="66"/>
        <v>oilmeter</v>
      </c>
      <c r="H382" s="140" t="str">
        <f t="shared" ca="1" si="60"/>
        <v>Generic Models</v>
      </c>
      <c r="I382" s="17" t="str">
        <f t="shared" ca="1" si="61"/>
        <v/>
      </c>
      <c r="J382" s="178"/>
      <c r="K382" s="189"/>
      <c r="L382" s="189" t="str">
        <f t="shared" ca="1" si="67"/>
        <v>Generic Models</v>
      </c>
      <c r="M382" s="187" t="str">
        <f t="shared" ca="1" si="62"/>
        <v/>
      </c>
      <c r="N382" s="188" t="str">
        <f t="shared" ca="1" si="63"/>
        <v>Generic Models</v>
      </c>
    </row>
    <row r="383" spans="1:14" x14ac:dyDescent="0.25">
      <c r="A383" s="175">
        <f t="shared" ca="1" si="58"/>
        <v>63</v>
      </c>
      <c r="B383" s="175">
        <f t="shared" ca="1" si="68"/>
        <v>2</v>
      </c>
      <c r="C383" s="175">
        <f ca="1">IF(B383&gt;0,C382,IF(COUNTIF(Entity_3,Common)&lt;=A383,"",C382+MATCH(Common,INDIRECT(ADDRESS(C382+1,8,4,1,sheet_entity)):INDIRECT(ADDRESS(COUNTIF(Entity_1,"&lt;&gt;"),8,4,1,sheet_entity)),0)))</f>
        <v>283</v>
      </c>
      <c r="D383" s="177" t="str">
        <f t="shared" ca="1" si="64"/>
        <v>&gt;&gt;</v>
      </c>
      <c r="E383" s="178"/>
      <c r="F383" s="129" t="str">
        <f t="shared" ca="1" si="65"/>
        <v>IfcFlowMeterType</v>
      </c>
      <c r="G383" s="130" t="str">
        <f t="shared" ca="1" si="66"/>
        <v>gasmeter</v>
      </c>
      <c r="H383" s="140" t="str">
        <f t="shared" ca="1" si="60"/>
        <v>Generic Models</v>
      </c>
      <c r="I383" s="17" t="str">
        <f t="shared" ca="1" si="61"/>
        <v/>
      </c>
      <c r="J383" s="178"/>
      <c r="K383" s="189"/>
      <c r="L383" s="189" t="str">
        <f t="shared" ca="1" si="67"/>
        <v>Generic Models</v>
      </c>
      <c r="M383" s="187" t="str">
        <f t="shared" ca="1" si="62"/>
        <v/>
      </c>
      <c r="N383" s="188" t="str">
        <f t="shared" ca="1" si="63"/>
        <v>Generic Models</v>
      </c>
    </row>
    <row r="384" spans="1:14" x14ac:dyDescent="0.25">
      <c r="A384" s="175">
        <f t="shared" ca="1" si="58"/>
        <v>63</v>
      </c>
      <c r="B384" s="175">
        <f t="shared" ca="1" si="68"/>
        <v>1</v>
      </c>
      <c r="C384" s="175">
        <f ca="1">IF(B384&gt;0,C383,IF(COUNTIF(Entity_3,Common)&lt;=A384,"",C383+MATCH(Common,INDIRECT(ADDRESS(C383+1,8,4,1,sheet_entity)):INDIRECT(ADDRESS(COUNTIF(Entity_1,"&lt;&gt;"),8,4,1,sheet_entity)),0)))</f>
        <v>283</v>
      </c>
      <c r="D384" s="177" t="str">
        <f t="shared" ca="1" si="64"/>
        <v>&gt;&gt;</v>
      </c>
      <c r="E384" s="178"/>
      <c r="F384" s="129" t="str">
        <f t="shared" ca="1" si="65"/>
        <v>IfcFlowMeterType</v>
      </c>
      <c r="G384" s="130" t="str">
        <f t="shared" ca="1" si="66"/>
        <v>energymeter</v>
      </c>
      <c r="H384" s="140" t="str">
        <f t="shared" ca="1" si="60"/>
        <v>Generic Models</v>
      </c>
      <c r="I384" s="17" t="str">
        <f t="shared" ca="1" si="61"/>
        <v/>
      </c>
      <c r="J384" s="178"/>
      <c r="K384" s="189"/>
      <c r="L384" s="189" t="str">
        <f t="shared" ca="1" si="67"/>
        <v>Generic Models</v>
      </c>
      <c r="M384" s="187" t="str">
        <f t="shared" ca="1" si="62"/>
        <v/>
      </c>
      <c r="N384" s="188" t="str">
        <f t="shared" ca="1" si="63"/>
        <v>Generic Models</v>
      </c>
    </row>
    <row r="385" spans="1:14" x14ac:dyDescent="0.25">
      <c r="A385" s="175">
        <f t="shared" ca="1" si="58"/>
        <v>64</v>
      </c>
      <c r="B385" s="175">
        <f t="shared" ca="1" si="68"/>
        <v>0</v>
      </c>
      <c r="C385" s="175">
        <f ca="1">IF(B385&gt;0,C384,IF(COUNTIF(Entity_3,Common)&lt;=A385,"",C384+MATCH(Common,INDIRECT(ADDRESS(C384+1,8,4,1,sheet_entity)):INDIRECT(ADDRESS(COUNTIF(Entity_1,"&lt;&gt;"),8,4,1,sheet_entity)),0)))</f>
        <v>284</v>
      </c>
      <c r="D385" s="177" t="str">
        <f t="shared" ca="1" si="64"/>
        <v>&gt;&gt;</v>
      </c>
      <c r="E385" s="178"/>
      <c r="F385" s="129" t="str">
        <f t="shared" ca="1" si="65"/>
        <v>IfcFlowMovingDevice</v>
      </c>
      <c r="G385" s="130" t="str">
        <f t="shared" ca="1" si="66"/>
        <v/>
      </c>
      <c r="H385" s="140" t="str">
        <f t="shared" ca="1" si="60"/>
        <v>Pipe Accessories</v>
      </c>
      <c r="I385" s="17" t="str">
        <f t="shared" ca="1" si="61"/>
        <v/>
      </c>
      <c r="J385" s="178"/>
      <c r="K385" s="189"/>
      <c r="L385" s="189" t="str">
        <f t="shared" ca="1" si="67"/>
        <v>Pipe Accessories</v>
      </c>
      <c r="M385" s="187" t="str">
        <f t="shared" ca="1" si="62"/>
        <v/>
      </c>
      <c r="N385" s="188" t="str">
        <f t="shared" ca="1" si="63"/>
        <v>Pipe Accessories</v>
      </c>
    </row>
    <row r="386" spans="1:14" x14ac:dyDescent="0.25">
      <c r="A386" s="175">
        <f t="shared" ca="1" si="58"/>
        <v>65</v>
      </c>
      <c r="B386" s="175">
        <f t="shared" ca="1" si="68"/>
        <v>0</v>
      </c>
      <c r="C386" s="175">
        <f ca="1">IF(B386&gt;0,C385,IF(COUNTIF(Entity_3,Common)&lt;=A386,"",C385+MATCH(Common,INDIRECT(ADDRESS(C385+1,8,4,1,sheet_entity)):INDIRECT(ADDRESS(COUNTIF(Entity_1,"&lt;&gt;"),8,4,1,sheet_entity)),0)))</f>
        <v>286</v>
      </c>
      <c r="D386" s="177" t="str">
        <f t="shared" ca="1" si="64"/>
        <v>&gt;&gt;</v>
      </c>
      <c r="E386" s="178"/>
      <c r="F386" s="129" t="str">
        <f t="shared" ca="1" si="65"/>
        <v>IfcFlowSegment</v>
      </c>
      <c r="G386" s="130" t="str">
        <f t="shared" ca="1" si="66"/>
        <v/>
      </c>
      <c r="H386" s="140" t="str">
        <f t="shared" ca="1" si="60"/>
        <v>Pipe Fittings</v>
      </c>
      <c r="I386" s="17" t="str">
        <f t="shared" ca="1" si="61"/>
        <v/>
      </c>
      <c r="J386" s="178"/>
      <c r="K386" s="189"/>
      <c r="L386" s="189" t="str">
        <f t="shared" ca="1" si="67"/>
        <v>Pipe Fittings</v>
      </c>
      <c r="M386" s="187" t="str">
        <f t="shared" ca="1" si="62"/>
        <v/>
      </c>
      <c r="N386" s="188" t="str">
        <f t="shared" ca="1" si="63"/>
        <v>Pipe Fittings</v>
      </c>
    </row>
    <row r="387" spans="1:14" x14ac:dyDescent="0.25">
      <c r="A387" s="175">
        <f t="shared" ca="1" si="58"/>
        <v>66</v>
      </c>
      <c r="B387" s="175">
        <f t="shared" ca="1" si="68"/>
        <v>0</v>
      </c>
      <c r="C387" s="175">
        <f ca="1">IF(B387&gt;0,C386,IF(COUNTIF(Entity_3,Common)&lt;=A387,"",C386+MATCH(Common,INDIRECT(ADDRESS(C386+1,8,4,1,sheet_entity)):INDIRECT(ADDRESS(COUNTIF(Entity_1,"&lt;&gt;"),8,4,1,sheet_entity)),0)))</f>
        <v>288</v>
      </c>
      <c r="D387" s="177" t="str">
        <f t="shared" ca="1" si="64"/>
        <v>&gt;&gt;</v>
      </c>
      <c r="E387" s="178"/>
      <c r="F387" s="129" t="str">
        <f t="shared" ca="1" si="65"/>
        <v>IfcFlowStorageDevice</v>
      </c>
      <c r="G387" s="130" t="str">
        <f t="shared" ca="1" si="66"/>
        <v/>
      </c>
      <c r="H387" s="140" t="str">
        <f t="shared" ca="1" si="60"/>
        <v>Pipe Accessories</v>
      </c>
      <c r="I387" s="17" t="str">
        <f t="shared" ca="1" si="61"/>
        <v/>
      </c>
      <c r="J387" s="178"/>
      <c r="K387" s="189"/>
      <c r="L387" s="189" t="str">
        <f t="shared" ca="1" si="67"/>
        <v>Pipe Accessories</v>
      </c>
      <c r="M387" s="187" t="str">
        <f t="shared" ca="1" si="62"/>
        <v/>
      </c>
      <c r="N387" s="188" t="str">
        <f t="shared" ca="1" si="63"/>
        <v>Pipe Accessories</v>
      </c>
    </row>
    <row r="388" spans="1:14" x14ac:dyDescent="0.25">
      <c r="A388" s="175">
        <f t="shared" ca="1" si="58"/>
        <v>67</v>
      </c>
      <c r="B388" s="175">
        <f t="shared" ca="1" si="68"/>
        <v>0</v>
      </c>
      <c r="C388" s="175">
        <f ca="1">IF(B388&gt;0,C387,IF(COUNTIF(Entity_3,Common)&lt;=A388,"",C387+MATCH(Common,INDIRECT(ADDRESS(C387+1,8,4,1,sheet_entity)):INDIRECT(ADDRESS(COUNTIF(Entity_1,"&lt;&gt;"),8,4,1,sheet_entity)),0)))</f>
        <v>290</v>
      </c>
      <c r="D388" s="177" t="str">
        <f t="shared" ca="1" si="64"/>
        <v>&gt;&gt;</v>
      </c>
      <c r="E388" s="178"/>
      <c r="F388" s="129" t="str">
        <f t="shared" ca="1" si="65"/>
        <v>IfcFlowTerminal</v>
      </c>
      <c r="G388" s="130" t="str">
        <f t="shared" ca="1" si="66"/>
        <v/>
      </c>
      <c r="H388" s="140" t="str">
        <f t="shared" ca="1" si="60"/>
        <v>Generic Models</v>
      </c>
      <c r="I388" s="17" t="str">
        <f t="shared" ca="1" si="61"/>
        <v/>
      </c>
      <c r="J388" s="178"/>
      <c r="K388" s="189"/>
      <c r="L388" s="189" t="str">
        <f t="shared" ca="1" si="67"/>
        <v>Generic Models</v>
      </c>
      <c r="M388" s="187" t="str">
        <f t="shared" ca="1" si="62"/>
        <v/>
      </c>
      <c r="N388" s="188" t="str">
        <f t="shared" ca="1" si="63"/>
        <v>Generic Models</v>
      </c>
    </row>
    <row r="389" spans="1:14" x14ac:dyDescent="0.25">
      <c r="A389" s="175">
        <f t="shared" ca="1" si="58"/>
        <v>68</v>
      </c>
      <c r="B389" s="175">
        <f t="shared" ca="1" si="68"/>
        <v>0</v>
      </c>
      <c r="C389" s="175">
        <f ca="1">IF(B389&gt;0,C388,IF(COUNTIF(Entity_3,Common)&lt;=A389,"",C388+MATCH(Common,INDIRECT(ADDRESS(C388+1,8,4,1,sheet_entity)):INDIRECT(ADDRESS(COUNTIF(Entity_1,"&lt;&gt;"),8,4,1,sheet_entity)),0)))</f>
        <v>291</v>
      </c>
      <c r="D389" s="177" t="str">
        <f t="shared" ca="1" si="64"/>
        <v>&gt;&gt;</v>
      </c>
      <c r="E389" s="178"/>
      <c r="F389" s="129" t="str">
        <f t="shared" ca="1" si="65"/>
        <v>IfcFlowTerminalType</v>
      </c>
      <c r="G389" s="130" t="str">
        <f t="shared" ca="1" si="66"/>
        <v/>
      </c>
      <c r="H389" s="140" t="str">
        <f t="shared" ca="1" si="60"/>
        <v>Plumbing Fixtures</v>
      </c>
      <c r="I389" s="17" t="str">
        <f t="shared" ca="1" si="61"/>
        <v/>
      </c>
      <c r="J389" s="178"/>
      <c r="K389" s="189"/>
      <c r="L389" s="189" t="str">
        <f t="shared" ca="1" si="67"/>
        <v>Plumbing Fixtures</v>
      </c>
      <c r="M389" s="187" t="str">
        <f t="shared" ca="1" si="62"/>
        <v>Plumbing Fixtures</v>
      </c>
      <c r="N389" s="188" t="str">
        <f t="shared" ca="1" si="63"/>
        <v/>
      </c>
    </row>
    <row r="390" spans="1:14" x14ac:dyDescent="0.25">
      <c r="A390" s="175">
        <f t="shared" ca="1" si="58"/>
        <v>69</v>
      </c>
      <c r="B390" s="175">
        <f t="shared" ca="1" si="68"/>
        <v>0</v>
      </c>
      <c r="C390" s="175">
        <f ca="1">IF(B390&gt;0,C389,IF(COUNTIF(Entity_3,Common)&lt;=A390,"",C389+MATCH(Common,INDIRECT(ADDRESS(C389+1,8,4,1,sheet_entity)):INDIRECT(ADDRESS(COUNTIF(Entity_1,"&lt;&gt;"),8,4,1,sheet_entity)),0)))</f>
        <v>292</v>
      </c>
      <c r="D390" s="177" t="str">
        <f t="shared" ca="1" si="64"/>
        <v>&gt;&gt;</v>
      </c>
      <c r="E390" s="178"/>
      <c r="F390" s="129" t="str">
        <f t="shared" ca="1" si="65"/>
        <v>IfcFlowTreatmentDevice</v>
      </c>
      <c r="G390" s="130" t="str">
        <f t="shared" ca="1" si="66"/>
        <v/>
      </c>
      <c r="H390" s="140" t="str">
        <f t="shared" ca="1" si="60"/>
        <v>Pipe Accessories</v>
      </c>
      <c r="I390" s="17" t="str">
        <f t="shared" ca="1" si="61"/>
        <v/>
      </c>
      <c r="J390" s="178"/>
      <c r="K390" s="189"/>
      <c r="L390" s="189" t="str">
        <f t="shared" ca="1" si="67"/>
        <v>Pipe Accessories</v>
      </c>
      <c r="M390" s="187" t="str">
        <f t="shared" ca="1" si="62"/>
        <v/>
      </c>
      <c r="N390" s="188" t="str">
        <f t="shared" ca="1" si="63"/>
        <v>Pipe Accessories</v>
      </c>
    </row>
    <row r="391" spans="1:14" x14ac:dyDescent="0.25">
      <c r="A391" s="175">
        <f t="shared" ca="1" si="58"/>
        <v>70</v>
      </c>
      <c r="B391" s="175">
        <f t="shared" ca="1" si="68"/>
        <v>0</v>
      </c>
      <c r="C391" s="175">
        <f ca="1">IF(B391&gt;0,C390,IF(COUNTIF(Entity_3,Common)&lt;=A391,"",C390+MATCH(Common,INDIRECT(ADDRESS(C390+1,8,4,1,sheet_entity)):INDIRECT(ADDRESS(COUNTIF(Entity_1,"&lt;&gt;"),8,4,1,sheet_entity)),0)))</f>
        <v>294</v>
      </c>
      <c r="D391" s="177" t="str">
        <f t="shared" ca="1" si="64"/>
        <v>&gt;&gt;</v>
      </c>
      <c r="E391" s="178"/>
      <c r="F391" s="129" t="str">
        <f t="shared" ca="1" si="65"/>
        <v>IfcFooting</v>
      </c>
      <c r="G391" s="130" t="str">
        <f t="shared" ca="1" si="66"/>
        <v/>
      </c>
      <c r="H391" s="140" t="str">
        <f t="shared" ca="1" si="60"/>
        <v>Structural Foundations</v>
      </c>
      <c r="I391" s="17" t="str">
        <f t="shared" ca="1" si="61"/>
        <v/>
      </c>
      <c r="J391" s="178"/>
      <c r="K391" s="189"/>
      <c r="L391" s="189" t="str">
        <f t="shared" ca="1" si="67"/>
        <v>Structural Foundations</v>
      </c>
      <c r="M391" s="187" t="str">
        <f t="shared" ca="1" si="62"/>
        <v>Structural Foundations</v>
      </c>
      <c r="N391" s="188" t="str">
        <f t="shared" ca="1" si="63"/>
        <v>Structural Foundations</v>
      </c>
    </row>
    <row r="392" spans="1:14" x14ac:dyDescent="0.25">
      <c r="A392" s="175">
        <f t="shared" ca="1" si="58"/>
        <v>71</v>
      </c>
      <c r="B392" s="175">
        <f t="shared" ca="1" si="68"/>
        <v>0</v>
      </c>
      <c r="C392" s="175">
        <f ca="1">IF(B392&gt;0,C391,IF(COUNTIF(Entity_3,Common)&lt;=A392,"",C391+MATCH(Common,INDIRECT(ADDRESS(C391+1,8,4,1,sheet_entity)):INDIRECT(ADDRESS(COUNTIF(Entity_1,"&lt;&gt;"),8,4,1,sheet_entity)),0)))</f>
        <v>296</v>
      </c>
      <c r="D392" s="177" t="str">
        <f t="shared" ca="1" si="64"/>
        <v>&gt;&gt;</v>
      </c>
      <c r="E392" s="178"/>
      <c r="F392" s="129" t="str">
        <f t="shared" ca="1" si="65"/>
        <v>IfcFurnishingElement</v>
      </c>
      <c r="G392" s="130" t="str">
        <f t="shared" ca="1" si="66"/>
        <v/>
      </c>
      <c r="H392" s="140" t="str">
        <f t="shared" ca="1" si="60"/>
        <v>Furniture</v>
      </c>
      <c r="I392" s="17" t="str">
        <f t="shared" ca="1" si="61"/>
        <v/>
      </c>
      <c r="J392" s="178"/>
      <c r="K392" s="189"/>
      <c r="L392" s="189" t="str">
        <f t="shared" ca="1" si="67"/>
        <v>Furniture</v>
      </c>
      <c r="M392" s="187" t="str">
        <f t="shared" ca="1" si="62"/>
        <v>Entourage</v>
      </c>
      <c r="N392" s="188" t="str">
        <f t="shared" ca="1" si="63"/>
        <v>Furniture</v>
      </c>
    </row>
    <row r="393" spans="1:14" x14ac:dyDescent="0.25">
      <c r="A393" s="175">
        <f t="shared" ca="1" si="58"/>
        <v>72</v>
      </c>
      <c r="B393" s="175">
        <f t="shared" ca="1" si="68"/>
        <v>0</v>
      </c>
      <c r="C393" s="175">
        <f ca="1">IF(B393&gt;0,C392,IF(COUNTIF(Entity_3,Common)&lt;=A393,"",C392+MATCH(Common,INDIRECT(ADDRESS(C392+1,8,4,1,sheet_entity)):INDIRECT(ADDRESS(COUNTIF(Entity_1,"&lt;&gt;"),8,4,1,sheet_entity)),0)))</f>
        <v>297</v>
      </c>
      <c r="D393" s="177" t="str">
        <f t="shared" ca="1" si="64"/>
        <v>&gt;&gt;</v>
      </c>
      <c r="E393" s="178"/>
      <c r="F393" s="129" t="str">
        <f t="shared" ca="1" si="65"/>
        <v>IfcFurnishingElementType</v>
      </c>
      <c r="G393" s="130" t="str">
        <f t="shared" ca="1" si="66"/>
        <v/>
      </c>
      <c r="H393" s="140" t="str">
        <f t="shared" ca="1" si="60"/>
        <v>Entourage</v>
      </c>
      <c r="I393" s="17" t="str">
        <f t="shared" ca="1" si="61"/>
        <v/>
      </c>
      <c r="J393" s="178"/>
      <c r="K393" s="189"/>
      <c r="L393" s="189" t="str">
        <f t="shared" ca="1" si="67"/>
        <v>Entourage</v>
      </c>
      <c r="M393" s="187" t="str">
        <f t="shared" ca="1" si="62"/>
        <v>Entourage</v>
      </c>
      <c r="N393" s="188" t="str">
        <f t="shared" ca="1" si="63"/>
        <v/>
      </c>
    </row>
    <row r="394" spans="1:14" x14ac:dyDescent="0.25">
      <c r="A394" s="175">
        <f t="shared" ca="1" si="58"/>
        <v>73</v>
      </c>
      <c r="B394" s="175">
        <f t="shared" ca="1" si="68"/>
        <v>0</v>
      </c>
      <c r="C394" s="175">
        <f ca="1">IF(B394&gt;0,C393,IF(COUNTIF(Entity_3,Common)&lt;=A394,"",C393+MATCH(Common,INDIRECT(ADDRESS(C393+1,8,4,1,sheet_entity)):INDIRECT(ADDRESS(COUNTIF(Entity_1,"&lt;&gt;"),8,4,1,sheet_entity)),0)))</f>
        <v>298</v>
      </c>
      <c r="D394" s="177" t="str">
        <f t="shared" ca="1" si="64"/>
        <v>&gt;&gt;</v>
      </c>
      <c r="E394" s="178"/>
      <c r="F394" s="129" t="str">
        <f t="shared" ca="1" si="65"/>
        <v>IfcFurniture</v>
      </c>
      <c r="G394" s="130" t="str">
        <f t="shared" ca="1" si="66"/>
        <v/>
      </c>
      <c r="H394" s="140" t="str">
        <f t="shared" ca="1" si="60"/>
        <v>Casework</v>
      </c>
      <c r="I394" s="17" t="str">
        <f t="shared" ca="1" si="61"/>
        <v/>
      </c>
      <c r="J394" s="178"/>
      <c r="K394" s="189"/>
      <c r="L394" s="189" t="str">
        <f t="shared" ca="1" si="67"/>
        <v>Casework</v>
      </c>
      <c r="M394" s="187" t="str">
        <f t="shared" ca="1" si="62"/>
        <v>Casework</v>
      </c>
      <c r="N394" s="188" t="str">
        <f t="shared" ca="1" si="63"/>
        <v/>
      </c>
    </row>
    <row r="395" spans="1:14" x14ac:dyDescent="0.25">
      <c r="A395" s="175">
        <f t="shared" ref="A395:A458" ca="1" si="69">IF(B395=0,IF(COUNTIF(Entity_3,Common)&lt;=A394,"",A394+1),A394)</f>
        <v>74</v>
      </c>
      <c r="B395" s="175">
        <f t="shared" ca="1" si="68"/>
        <v>0</v>
      </c>
      <c r="C395" s="175">
        <f ca="1">IF(B395&gt;0,C394,IF(COUNTIF(Entity_3,Common)&lt;=A395,"",C394+MATCH(Common,INDIRECT(ADDRESS(C394+1,8,4,1,sheet_entity)):INDIRECT(ADDRESS(COUNTIF(Entity_1,"&lt;&gt;"),8,4,1,sheet_entity)),0)))</f>
        <v>299</v>
      </c>
      <c r="D395" s="177" t="str">
        <f t="shared" ca="1" si="64"/>
        <v>&gt;&gt;</v>
      </c>
      <c r="E395" s="178"/>
      <c r="F395" s="129" t="str">
        <f t="shared" ca="1" si="65"/>
        <v>IfcFurnitureType</v>
      </c>
      <c r="G395" s="130" t="str">
        <f t="shared" ca="1" si="66"/>
        <v/>
      </c>
      <c r="H395" s="140" t="str">
        <f t="shared" ref="H395:H458" ca="1" si="70">IF(F395&lt;&gt;"",IF(K395&lt;&gt;"",K395,IF(G395&lt;&gt;"",IF(M395&lt;&gt;"",M395,N395),IF(N395&lt;&gt;"",N395,M395))),"")</f>
        <v>Furniture</v>
      </c>
      <c r="I395" s="17" t="str">
        <f t="shared" ref="I395:I458" ca="1" si="71">IF(L395=H395,IF(OR(exp_sub_adopt=no,AND(exp_sub_adopt=yes,G395&lt;&gt;"")),IF(C395&lt;&gt;"",IFERROR(CELL("contents",INDIRECT(ADDRESS(MATCH(CONCATENATE(F395,IF(G395&lt;&gt;"",CONCATENATE("/",G395),"")),export_entity_2,0),2,1,1,exp_fillin))),IFERROR(VLOOKUP(CONCATENATE(F395,IF(G395&lt;&gt;"",CONCATENATE("/",G395),"")),Import_DRS,5,FALSE),"")),""),""),IF(ISERROR(FIND(H395,L395,1)),IF(L395=H395,"",L395),RIGHT(L395,LEN(L395)-LEN(H395))))</f>
        <v/>
      </c>
      <c r="J395" s="178"/>
      <c r="K395" s="189"/>
      <c r="L395" s="189" t="str">
        <f t="shared" ca="1" si="67"/>
        <v>Furniture</v>
      </c>
      <c r="M395" s="187" t="str">
        <f t="shared" ref="M395:M458" ca="1" si="72">IF(C395&lt;&gt;"",IFERROR(CELL("contents",INDIRECT(ADDRESS(MATCH(CONCATENATE(F395,IF(G395&lt;&gt;"",CONCATENATE("/",G395),"")),export_entity_2,0),1,1,1,exp_fillin))),IF(N395="",M394,"")),"")</f>
        <v>Casework</v>
      </c>
      <c r="N395" s="188" t="str">
        <f t="shared" ref="N395:N458" ca="1" si="73">IF(C395&lt;&gt;"",IFERROR(VLOOKUP(CONCATENATE(F395,IF(G395&lt;&gt;"",CONCATENATE("/",G395),"")),Import_DRS,4,FALSE),IFERROR(VLOOKUP(F395,Import_DRS,4,FALSE),"")),"")</f>
        <v>Furniture</v>
      </c>
    </row>
    <row r="396" spans="1:14" x14ac:dyDescent="0.25">
      <c r="A396" s="175">
        <f t="shared" ca="1" si="69"/>
        <v>74</v>
      </c>
      <c r="B396" s="175">
        <f t="shared" ca="1" si="68"/>
        <v>9</v>
      </c>
      <c r="C396" s="175">
        <f ca="1">IF(B396&gt;0,C395,IF(COUNTIF(Entity_3,Common)&lt;=A396,"",C395+MATCH(Common,INDIRECT(ADDRESS(C395+1,8,4,1,sheet_entity)):INDIRECT(ADDRESS(COUNTIF(Entity_1,"&lt;&gt;"),8,4,1,sheet_entity)),0)))</f>
        <v>299</v>
      </c>
      <c r="D396" s="177" t="str">
        <f t="shared" ca="1" si="64"/>
        <v>&gt;&gt;</v>
      </c>
      <c r="E396" s="178"/>
      <c r="F396" s="129" t="str">
        <f t="shared" ca="1" si="65"/>
        <v>IfcFurnitureType</v>
      </c>
      <c r="G396" s="130" t="str">
        <f t="shared" ca="1" si="66"/>
        <v>notdefined</v>
      </c>
      <c r="H396" s="140" t="str">
        <f t="shared" ca="1" si="70"/>
        <v>Furniture</v>
      </c>
      <c r="I396" s="17" t="str">
        <f t="shared" ca="1" si="71"/>
        <v/>
      </c>
      <c r="J396" s="178"/>
      <c r="K396" s="189"/>
      <c r="L396" s="189" t="str">
        <f t="shared" ca="1" si="67"/>
        <v>Furniture</v>
      </c>
      <c r="M396" s="187" t="str">
        <f t="shared" ca="1" si="72"/>
        <v/>
      </c>
      <c r="N396" s="188" t="str">
        <f t="shared" ca="1" si="73"/>
        <v>Furniture</v>
      </c>
    </row>
    <row r="397" spans="1:14" x14ac:dyDescent="0.25">
      <c r="A397" s="175">
        <f t="shared" ca="1" si="69"/>
        <v>74</v>
      </c>
      <c r="B397" s="175">
        <f t="shared" ca="1" si="68"/>
        <v>8</v>
      </c>
      <c r="C397" s="175">
        <f ca="1">IF(B397&gt;0,C396,IF(COUNTIF(Entity_3,Common)&lt;=A397,"",C396+MATCH(Common,INDIRECT(ADDRESS(C396+1,8,4,1,sheet_entity)):INDIRECT(ADDRESS(COUNTIF(Entity_1,"&lt;&gt;"),8,4,1,sheet_entity)),0)))</f>
        <v>299</v>
      </c>
      <c r="D397" s="177" t="str">
        <f t="shared" ca="1" si="64"/>
        <v>&gt;&gt;</v>
      </c>
      <c r="E397" s="178"/>
      <c r="F397" s="129" t="str">
        <f t="shared" ca="1" si="65"/>
        <v>IfcFurnitureType</v>
      </c>
      <c r="G397" s="130" t="str">
        <f t="shared" ca="1" si="66"/>
        <v>userdefined</v>
      </c>
      <c r="H397" s="140" t="str">
        <f t="shared" ca="1" si="70"/>
        <v>Furniture</v>
      </c>
      <c r="I397" s="17" t="str">
        <f t="shared" ca="1" si="71"/>
        <v/>
      </c>
      <c r="J397" s="178"/>
      <c r="K397" s="189"/>
      <c r="L397" s="189" t="str">
        <f t="shared" ca="1" si="67"/>
        <v>Furniture</v>
      </c>
      <c r="M397" s="187" t="str">
        <f t="shared" ca="1" si="72"/>
        <v/>
      </c>
      <c r="N397" s="188" t="str">
        <f t="shared" ca="1" si="73"/>
        <v>Furniture</v>
      </c>
    </row>
    <row r="398" spans="1:14" x14ac:dyDescent="0.25">
      <c r="A398" s="175">
        <f t="shared" ca="1" si="69"/>
        <v>74</v>
      </c>
      <c r="B398" s="175">
        <f t="shared" ca="1" si="68"/>
        <v>7</v>
      </c>
      <c r="C398" s="175">
        <f ca="1">IF(B398&gt;0,C397,IF(COUNTIF(Entity_3,Common)&lt;=A398,"",C397+MATCH(Common,INDIRECT(ADDRESS(C397+1,8,4,1,sheet_entity)):INDIRECT(ADDRESS(COUNTIF(Entity_1,"&lt;&gt;"),8,4,1,sheet_entity)),0)))</f>
        <v>299</v>
      </c>
      <c r="D398" s="177" t="str">
        <f t="shared" ca="1" si="64"/>
        <v>&gt;&gt;</v>
      </c>
      <c r="E398" s="178"/>
      <c r="F398" s="129" t="str">
        <f t="shared" ca="1" si="65"/>
        <v>IfcFurnitureType</v>
      </c>
      <c r="G398" s="130" t="str">
        <f t="shared" ca="1" si="66"/>
        <v>sofa</v>
      </c>
      <c r="H398" s="140" t="str">
        <f t="shared" ca="1" si="70"/>
        <v>Furniture</v>
      </c>
      <c r="I398" s="17" t="str">
        <f t="shared" ca="1" si="71"/>
        <v/>
      </c>
      <c r="J398" s="178"/>
      <c r="K398" s="189"/>
      <c r="L398" s="189" t="str">
        <f t="shared" ca="1" si="67"/>
        <v>Furniture</v>
      </c>
      <c r="M398" s="187" t="str">
        <f t="shared" ca="1" si="72"/>
        <v/>
      </c>
      <c r="N398" s="188" t="str">
        <f t="shared" ca="1" si="73"/>
        <v>Furniture</v>
      </c>
    </row>
    <row r="399" spans="1:14" x14ac:dyDescent="0.25">
      <c r="A399" s="175">
        <f t="shared" ca="1" si="69"/>
        <v>74</v>
      </c>
      <c r="B399" s="175">
        <f t="shared" ca="1" si="68"/>
        <v>6</v>
      </c>
      <c r="C399" s="175">
        <f ca="1">IF(B399&gt;0,C398,IF(COUNTIF(Entity_3,Common)&lt;=A399,"",C398+MATCH(Common,INDIRECT(ADDRESS(C398+1,8,4,1,sheet_entity)):INDIRECT(ADDRESS(COUNTIF(Entity_1,"&lt;&gt;"),8,4,1,sheet_entity)),0)))</f>
        <v>299</v>
      </c>
      <c r="D399" s="177" t="str">
        <f t="shared" ref="D399:D462" ca="1" si="74">IF(AND(F399&lt;&gt;"",F399&lt;&gt;not,F399&lt;&gt;0),HYPERLINK(CONCATENATE(link4x0,IFERROR(VLOOKUP(F399,Entity,2,FALSE),""),link_Entity,LOWER(F399),".htm"),"&gt;&gt;"),"")</f>
        <v>&gt;&gt;</v>
      </c>
      <c r="E399" s="178"/>
      <c r="F399" s="129" t="str">
        <f t="shared" ref="F399:F462" ca="1" si="75">IF(C399&lt;&gt;"",INDIRECT(ADDRESS(C399,3,1,1,sheet_entity),TRUE),"")</f>
        <v>IfcFurnitureType</v>
      </c>
      <c r="G399" s="130" t="str">
        <f t="shared" ref="G399:G462" ca="1" si="76">IF(B399&gt;0,INDEX(INDIRECT(CONCATENATE(F399,"Enum")),B399,1),"")</f>
        <v>shelf</v>
      </c>
      <c r="H399" s="140" t="str">
        <f t="shared" ca="1" si="70"/>
        <v>Furniture</v>
      </c>
      <c r="I399" s="17" t="str">
        <f t="shared" ca="1" si="71"/>
        <v/>
      </c>
      <c r="J399" s="178"/>
      <c r="K399" s="189"/>
      <c r="L399" s="189" t="str">
        <f t="shared" ca="1" si="67"/>
        <v>Furniture</v>
      </c>
      <c r="M399" s="187" t="str">
        <f t="shared" ca="1" si="72"/>
        <v/>
      </c>
      <c r="N399" s="188" t="str">
        <f t="shared" ca="1" si="73"/>
        <v>Furniture</v>
      </c>
    </row>
    <row r="400" spans="1:14" x14ac:dyDescent="0.25">
      <c r="A400" s="175">
        <f t="shared" ca="1" si="69"/>
        <v>74</v>
      </c>
      <c r="B400" s="175">
        <f t="shared" ca="1" si="68"/>
        <v>5</v>
      </c>
      <c r="C400" s="175">
        <f ca="1">IF(B400&gt;0,C399,IF(COUNTIF(Entity_3,Common)&lt;=A400,"",C399+MATCH(Common,INDIRECT(ADDRESS(C399+1,8,4,1,sheet_entity)):INDIRECT(ADDRESS(COUNTIF(Entity_1,"&lt;&gt;"),8,4,1,sheet_entity)),0)))</f>
        <v>299</v>
      </c>
      <c r="D400" s="177" t="str">
        <f t="shared" ca="1" si="74"/>
        <v>&gt;&gt;</v>
      </c>
      <c r="E400" s="178"/>
      <c r="F400" s="129" t="str">
        <f t="shared" ca="1" si="75"/>
        <v>IfcFurnitureType</v>
      </c>
      <c r="G400" s="130" t="str">
        <f t="shared" ca="1" si="76"/>
        <v>filecabinet</v>
      </c>
      <c r="H400" s="140" t="str">
        <f t="shared" ca="1" si="70"/>
        <v>Furniture</v>
      </c>
      <c r="I400" s="17" t="str">
        <f t="shared" ca="1" si="71"/>
        <v/>
      </c>
      <c r="J400" s="178"/>
      <c r="K400" s="189"/>
      <c r="L400" s="189" t="str">
        <f t="shared" ca="1" si="67"/>
        <v>Furniture</v>
      </c>
      <c r="M400" s="187" t="str">
        <f t="shared" ca="1" si="72"/>
        <v/>
      </c>
      <c r="N400" s="188" t="str">
        <f t="shared" ca="1" si="73"/>
        <v>Furniture</v>
      </c>
    </row>
    <row r="401" spans="1:14" x14ac:dyDescent="0.25">
      <c r="A401" s="175">
        <f t="shared" ca="1" si="69"/>
        <v>74</v>
      </c>
      <c r="B401" s="175">
        <f t="shared" ca="1" si="68"/>
        <v>4</v>
      </c>
      <c r="C401" s="175">
        <f ca="1">IF(B401&gt;0,C400,IF(COUNTIF(Entity_3,Common)&lt;=A401,"",C400+MATCH(Common,INDIRECT(ADDRESS(C400+1,8,4,1,sheet_entity)):INDIRECT(ADDRESS(COUNTIF(Entity_1,"&lt;&gt;"),8,4,1,sheet_entity)),0)))</f>
        <v>299</v>
      </c>
      <c r="D401" s="177" t="str">
        <f t="shared" ca="1" si="74"/>
        <v>&gt;&gt;</v>
      </c>
      <c r="E401" s="178"/>
      <c r="F401" s="129" t="str">
        <f t="shared" ca="1" si="75"/>
        <v>IfcFurnitureType</v>
      </c>
      <c r="G401" s="130" t="str">
        <f t="shared" ca="1" si="76"/>
        <v>bed</v>
      </c>
      <c r="H401" s="140" t="str">
        <f t="shared" ca="1" si="70"/>
        <v>Furniture</v>
      </c>
      <c r="I401" s="17" t="str">
        <f t="shared" ca="1" si="71"/>
        <v/>
      </c>
      <c r="J401" s="178"/>
      <c r="K401" s="189"/>
      <c r="L401" s="189" t="str">
        <f t="shared" ca="1" si="67"/>
        <v>Furniture</v>
      </c>
      <c r="M401" s="187" t="str">
        <f t="shared" ca="1" si="72"/>
        <v/>
      </c>
      <c r="N401" s="188" t="str">
        <f t="shared" ca="1" si="73"/>
        <v>Furniture</v>
      </c>
    </row>
    <row r="402" spans="1:14" x14ac:dyDescent="0.25">
      <c r="A402" s="175">
        <f t="shared" ca="1" si="69"/>
        <v>74</v>
      </c>
      <c r="B402" s="175">
        <f t="shared" ca="1" si="68"/>
        <v>3</v>
      </c>
      <c r="C402" s="175">
        <f ca="1">IF(B402&gt;0,C401,IF(COUNTIF(Entity_3,Common)&lt;=A402,"",C401+MATCH(Common,INDIRECT(ADDRESS(C401+1,8,4,1,sheet_entity)):INDIRECT(ADDRESS(COUNTIF(Entity_1,"&lt;&gt;"),8,4,1,sheet_entity)),0)))</f>
        <v>299</v>
      </c>
      <c r="D402" s="177" t="str">
        <f t="shared" ca="1" si="74"/>
        <v>&gt;&gt;</v>
      </c>
      <c r="E402" s="178"/>
      <c r="F402" s="129" t="str">
        <f t="shared" ca="1" si="75"/>
        <v>IfcFurnitureType</v>
      </c>
      <c r="G402" s="130" t="str">
        <f t="shared" ca="1" si="76"/>
        <v>desk</v>
      </c>
      <c r="H402" s="140" t="str">
        <f t="shared" ca="1" si="70"/>
        <v>Furniture</v>
      </c>
      <c r="I402" s="17" t="str">
        <f t="shared" ca="1" si="71"/>
        <v/>
      </c>
      <c r="J402" s="178"/>
      <c r="K402" s="189"/>
      <c r="L402" s="189" t="str">
        <f t="shared" ca="1" si="67"/>
        <v>Furniture</v>
      </c>
      <c r="M402" s="187" t="str">
        <f t="shared" ca="1" si="72"/>
        <v/>
      </c>
      <c r="N402" s="188" t="str">
        <f t="shared" ca="1" si="73"/>
        <v>Furniture</v>
      </c>
    </row>
    <row r="403" spans="1:14" x14ac:dyDescent="0.25">
      <c r="A403" s="175">
        <f t="shared" ca="1" si="69"/>
        <v>74</v>
      </c>
      <c r="B403" s="175">
        <f t="shared" ca="1" si="68"/>
        <v>2</v>
      </c>
      <c r="C403" s="175">
        <f ca="1">IF(B403&gt;0,C402,IF(COUNTIF(Entity_3,Common)&lt;=A403,"",C402+MATCH(Common,INDIRECT(ADDRESS(C402+1,8,4,1,sheet_entity)):INDIRECT(ADDRESS(COUNTIF(Entity_1,"&lt;&gt;"),8,4,1,sheet_entity)),0)))</f>
        <v>299</v>
      </c>
      <c r="D403" s="177" t="str">
        <f t="shared" ca="1" si="74"/>
        <v>&gt;&gt;</v>
      </c>
      <c r="E403" s="178"/>
      <c r="F403" s="129" t="str">
        <f t="shared" ca="1" si="75"/>
        <v>IfcFurnitureType</v>
      </c>
      <c r="G403" s="130" t="str">
        <f t="shared" ca="1" si="76"/>
        <v>table</v>
      </c>
      <c r="H403" s="140" t="str">
        <f t="shared" ca="1" si="70"/>
        <v>Furniture</v>
      </c>
      <c r="I403" s="17" t="str">
        <f t="shared" ca="1" si="71"/>
        <v/>
      </c>
      <c r="J403" s="178"/>
      <c r="K403" s="189"/>
      <c r="L403" s="189" t="str">
        <f t="shared" ca="1" si="67"/>
        <v>Furniture</v>
      </c>
      <c r="M403" s="187" t="str">
        <f t="shared" ca="1" si="72"/>
        <v/>
      </c>
      <c r="N403" s="188" t="str">
        <f t="shared" ca="1" si="73"/>
        <v>Furniture</v>
      </c>
    </row>
    <row r="404" spans="1:14" x14ac:dyDescent="0.25">
      <c r="A404" s="175">
        <f t="shared" ca="1" si="69"/>
        <v>74</v>
      </c>
      <c r="B404" s="175">
        <f t="shared" ca="1" si="68"/>
        <v>1</v>
      </c>
      <c r="C404" s="175">
        <f ca="1">IF(B404&gt;0,C403,IF(COUNTIF(Entity_3,Common)&lt;=A404,"",C403+MATCH(Common,INDIRECT(ADDRESS(C403+1,8,4,1,sheet_entity)):INDIRECT(ADDRESS(COUNTIF(Entity_1,"&lt;&gt;"),8,4,1,sheet_entity)),0)))</f>
        <v>299</v>
      </c>
      <c r="D404" s="177" t="str">
        <f t="shared" ca="1" si="74"/>
        <v>&gt;&gt;</v>
      </c>
      <c r="E404" s="178"/>
      <c r="F404" s="129" t="str">
        <f t="shared" ca="1" si="75"/>
        <v>IfcFurnitureType</v>
      </c>
      <c r="G404" s="130" t="str">
        <f t="shared" ca="1" si="76"/>
        <v>chair</v>
      </c>
      <c r="H404" s="140" t="str">
        <f t="shared" ca="1" si="70"/>
        <v>Furniture</v>
      </c>
      <c r="I404" s="17" t="str">
        <f t="shared" ca="1" si="71"/>
        <v/>
      </c>
      <c r="J404" s="178"/>
      <c r="K404" s="189"/>
      <c r="L404" s="189" t="str">
        <f t="shared" ca="1" si="67"/>
        <v>Furniture</v>
      </c>
      <c r="M404" s="187" t="str">
        <f t="shared" ca="1" si="72"/>
        <v/>
      </c>
      <c r="N404" s="188" t="str">
        <f t="shared" ca="1" si="73"/>
        <v>Furniture</v>
      </c>
    </row>
    <row r="405" spans="1:14" x14ac:dyDescent="0.25">
      <c r="A405" s="175">
        <f t="shared" ca="1" si="69"/>
        <v>75</v>
      </c>
      <c r="B405" s="175">
        <f t="shared" ca="1" si="68"/>
        <v>0</v>
      </c>
      <c r="C405" s="175">
        <f ca="1">IF(B405&gt;0,C404,IF(COUNTIF(Entity_3,Common)&lt;=A405,"",C404+MATCH(Common,INDIRECT(ADDRESS(C404+1,8,4,1,sheet_entity)):INDIRECT(ADDRESS(COUNTIF(Entity_1,"&lt;&gt;"),8,4,1,sheet_entity)),0)))</f>
        <v>307</v>
      </c>
      <c r="D405" s="177" t="str">
        <f t="shared" ca="1" si="74"/>
        <v>&gt;&gt;</v>
      </c>
      <c r="E405" s="178"/>
      <c r="F405" s="129" t="str">
        <f t="shared" ca="1" si="75"/>
        <v>IfcGrid</v>
      </c>
      <c r="G405" s="130" t="str">
        <f t="shared" ca="1" si="76"/>
        <v/>
      </c>
      <c r="H405" s="140" t="str">
        <f t="shared" ca="1" si="70"/>
        <v>Grids</v>
      </c>
      <c r="I405" s="17" t="str">
        <f t="shared" ca="1" si="71"/>
        <v/>
      </c>
      <c r="J405" s="178"/>
      <c r="K405" s="189"/>
      <c r="L405" s="189" t="str">
        <f t="shared" ca="1" si="67"/>
        <v>Grids</v>
      </c>
      <c r="M405" s="187" t="str">
        <f t="shared" ca="1" si="72"/>
        <v>Grids</v>
      </c>
      <c r="N405" s="188" t="str">
        <f t="shared" ca="1" si="73"/>
        <v/>
      </c>
    </row>
    <row r="406" spans="1:14" x14ac:dyDescent="0.25">
      <c r="A406" s="175">
        <f t="shared" ca="1" si="69"/>
        <v>76</v>
      </c>
      <c r="B406" s="175">
        <f t="shared" ca="1" si="68"/>
        <v>0</v>
      </c>
      <c r="C406" s="175">
        <f ca="1">IF(B406&gt;0,C405,IF(COUNTIF(Entity_3,Common)&lt;=A406,"",C405+MATCH(Common,INDIRECT(ADDRESS(C405+1,8,4,1,sheet_entity)):INDIRECT(ADDRESS(COUNTIF(Entity_1,"&lt;&gt;"),8,4,1,sheet_entity)),0)))</f>
        <v>313</v>
      </c>
      <c r="D406" s="177" t="str">
        <f t="shared" ca="1" si="74"/>
        <v>&gt;&gt;</v>
      </c>
      <c r="E406" s="178"/>
      <c r="F406" s="129" t="str">
        <f t="shared" ca="1" si="75"/>
        <v>IfcHeatExchangerType</v>
      </c>
      <c r="G406" s="130" t="str">
        <f t="shared" ca="1" si="76"/>
        <v/>
      </c>
      <c r="H406" s="140" t="str">
        <f t="shared" ca="1" si="70"/>
        <v>Mechanical Equipment</v>
      </c>
      <c r="I406" s="17" t="str">
        <f t="shared" ca="1" si="71"/>
        <v/>
      </c>
      <c r="J406" s="178"/>
      <c r="K406" s="189"/>
      <c r="L406" s="189" t="str">
        <f t="shared" ca="1" si="67"/>
        <v>Mechanical Equipment</v>
      </c>
      <c r="M406" s="187" t="str">
        <f t="shared" ca="1" si="72"/>
        <v/>
      </c>
      <c r="N406" s="188" t="str">
        <f t="shared" ca="1" si="73"/>
        <v>Mechanical Equipment</v>
      </c>
    </row>
    <row r="407" spans="1:14" x14ac:dyDescent="0.25">
      <c r="A407" s="175">
        <f t="shared" ca="1" si="69"/>
        <v>76</v>
      </c>
      <c r="B407" s="175">
        <f t="shared" ca="1" si="68"/>
        <v>4</v>
      </c>
      <c r="C407" s="175">
        <f ca="1">IF(B407&gt;0,C406,IF(COUNTIF(Entity_3,Common)&lt;=A407,"",C406+MATCH(Common,INDIRECT(ADDRESS(C406+1,8,4,1,sheet_entity)):INDIRECT(ADDRESS(COUNTIF(Entity_1,"&lt;&gt;"),8,4,1,sheet_entity)),0)))</f>
        <v>313</v>
      </c>
      <c r="D407" s="177" t="str">
        <f t="shared" ca="1" si="74"/>
        <v>&gt;&gt;</v>
      </c>
      <c r="E407" s="178"/>
      <c r="F407" s="129" t="str">
        <f t="shared" ca="1" si="75"/>
        <v>IfcHeatExchangerType</v>
      </c>
      <c r="G407" s="130" t="str">
        <f t="shared" ca="1" si="76"/>
        <v>notdefined</v>
      </c>
      <c r="H407" s="140" t="str">
        <f t="shared" ca="1" si="70"/>
        <v>Mechanical Equipment</v>
      </c>
      <c r="I407" s="17" t="str">
        <f t="shared" ca="1" si="71"/>
        <v/>
      </c>
      <c r="J407" s="178"/>
      <c r="K407" s="189"/>
      <c r="L407" s="189" t="str">
        <f t="shared" ca="1" si="67"/>
        <v>Mechanical Equipment</v>
      </c>
      <c r="M407" s="187" t="str">
        <f t="shared" ca="1" si="72"/>
        <v/>
      </c>
      <c r="N407" s="188" t="str">
        <f t="shared" ca="1" si="73"/>
        <v>Mechanical Equipment</v>
      </c>
    </row>
    <row r="408" spans="1:14" x14ac:dyDescent="0.25">
      <c r="A408" s="175">
        <f t="shared" ca="1" si="69"/>
        <v>76</v>
      </c>
      <c r="B408" s="175">
        <f t="shared" ca="1" si="68"/>
        <v>3</v>
      </c>
      <c r="C408" s="175">
        <f ca="1">IF(B408&gt;0,C407,IF(COUNTIF(Entity_3,Common)&lt;=A408,"",C407+MATCH(Common,INDIRECT(ADDRESS(C407+1,8,4,1,sheet_entity)):INDIRECT(ADDRESS(COUNTIF(Entity_1,"&lt;&gt;"),8,4,1,sheet_entity)),0)))</f>
        <v>313</v>
      </c>
      <c r="D408" s="177" t="str">
        <f t="shared" ca="1" si="74"/>
        <v>&gt;&gt;</v>
      </c>
      <c r="E408" s="178"/>
      <c r="F408" s="129" t="str">
        <f t="shared" ca="1" si="75"/>
        <v>IfcHeatExchangerType</v>
      </c>
      <c r="G408" s="130" t="str">
        <f t="shared" ca="1" si="76"/>
        <v>userdefined</v>
      </c>
      <c r="H408" s="140" t="str">
        <f t="shared" ca="1" si="70"/>
        <v>Mechanical Equipment</v>
      </c>
      <c r="I408" s="17" t="str">
        <f t="shared" ca="1" si="71"/>
        <v/>
      </c>
      <c r="J408" s="178"/>
      <c r="K408" s="189"/>
      <c r="L408" s="189" t="str">
        <f t="shared" ca="1" si="67"/>
        <v>Mechanical Equipment</v>
      </c>
      <c r="M408" s="187" t="str">
        <f t="shared" ca="1" si="72"/>
        <v/>
      </c>
      <c r="N408" s="188" t="str">
        <f t="shared" ca="1" si="73"/>
        <v>Mechanical Equipment</v>
      </c>
    </row>
    <row r="409" spans="1:14" x14ac:dyDescent="0.25">
      <c r="A409" s="175">
        <f t="shared" ca="1" si="69"/>
        <v>76</v>
      </c>
      <c r="B409" s="175">
        <f t="shared" ca="1" si="68"/>
        <v>2</v>
      </c>
      <c r="C409" s="175">
        <f ca="1">IF(B409&gt;0,C408,IF(COUNTIF(Entity_3,Common)&lt;=A409,"",C408+MATCH(Common,INDIRECT(ADDRESS(C408+1,8,4,1,sheet_entity)):INDIRECT(ADDRESS(COUNTIF(Entity_1,"&lt;&gt;"),8,4,1,sheet_entity)),0)))</f>
        <v>313</v>
      </c>
      <c r="D409" s="177" t="str">
        <f t="shared" ca="1" si="74"/>
        <v>&gt;&gt;</v>
      </c>
      <c r="E409" s="178"/>
      <c r="F409" s="129" t="str">
        <f t="shared" ca="1" si="75"/>
        <v>IfcHeatExchangerType</v>
      </c>
      <c r="G409" s="130" t="str">
        <f t="shared" ca="1" si="76"/>
        <v>shellandtube</v>
      </c>
      <c r="H409" s="140" t="str">
        <f t="shared" ca="1" si="70"/>
        <v>Mechanical Equipment</v>
      </c>
      <c r="I409" s="17" t="str">
        <f t="shared" ca="1" si="71"/>
        <v/>
      </c>
      <c r="J409" s="178"/>
      <c r="K409" s="189"/>
      <c r="L409" s="189" t="str">
        <f t="shared" ca="1" si="67"/>
        <v>Mechanical Equipment</v>
      </c>
      <c r="M409" s="187" t="str">
        <f t="shared" ca="1" si="72"/>
        <v/>
      </c>
      <c r="N409" s="188" t="str">
        <f t="shared" ca="1" si="73"/>
        <v>Mechanical Equipment</v>
      </c>
    </row>
    <row r="410" spans="1:14" x14ac:dyDescent="0.25">
      <c r="A410" s="175">
        <f t="shared" ca="1" si="69"/>
        <v>76</v>
      </c>
      <c r="B410" s="175">
        <f t="shared" ca="1" si="68"/>
        <v>1</v>
      </c>
      <c r="C410" s="175">
        <f ca="1">IF(B410&gt;0,C409,IF(COUNTIF(Entity_3,Common)&lt;=A410,"",C409+MATCH(Common,INDIRECT(ADDRESS(C409+1,8,4,1,sheet_entity)):INDIRECT(ADDRESS(COUNTIF(Entity_1,"&lt;&gt;"),8,4,1,sheet_entity)),0)))</f>
        <v>313</v>
      </c>
      <c r="D410" s="177" t="str">
        <f t="shared" ca="1" si="74"/>
        <v>&gt;&gt;</v>
      </c>
      <c r="E410" s="178"/>
      <c r="F410" s="129" t="str">
        <f t="shared" ca="1" si="75"/>
        <v>IfcHeatExchangerType</v>
      </c>
      <c r="G410" s="130" t="str">
        <f t="shared" ca="1" si="76"/>
        <v>plate</v>
      </c>
      <c r="H410" s="140" t="str">
        <f t="shared" ca="1" si="70"/>
        <v>Mechanical Equipment</v>
      </c>
      <c r="I410" s="17" t="str">
        <f t="shared" ca="1" si="71"/>
        <v/>
      </c>
      <c r="J410" s="178"/>
      <c r="K410" s="189"/>
      <c r="L410" s="189" t="str">
        <f t="shared" ref="L410:L473" ca="1" si="77">H410</f>
        <v>Mechanical Equipment</v>
      </c>
      <c r="M410" s="187" t="str">
        <f t="shared" ca="1" si="72"/>
        <v/>
      </c>
      <c r="N410" s="188" t="str">
        <f t="shared" ca="1" si="73"/>
        <v>Mechanical Equipment</v>
      </c>
    </row>
    <row r="411" spans="1:14" x14ac:dyDescent="0.25">
      <c r="A411" s="175">
        <f t="shared" ca="1" si="69"/>
        <v>77</v>
      </c>
      <c r="B411" s="175">
        <f t="shared" ca="1" si="68"/>
        <v>0</v>
      </c>
      <c r="C411" s="175">
        <f ca="1">IF(B411&gt;0,C410,IF(COUNTIF(Entity_3,Common)&lt;=A411,"",C410+MATCH(Common,INDIRECT(ADDRESS(C410+1,8,4,1,sheet_entity)):INDIRECT(ADDRESS(COUNTIF(Entity_1,"&lt;&gt;"),8,4,1,sheet_entity)),0)))</f>
        <v>315</v>
      </c>
      <c r="D411" s="177" t="str">
        <f t="shared" ca="1" si="74"/>
        <v>&gt;&gt;</v>
      </c>
      <c r="E411" s="178"/>
      <c r="F411" s="129" t="str">
        <f t="shared" ca="1" si="75"/>
        <v>IfcHumidifierType</v>
      </c>
      <c r="G411" s="130" t="str">
        <f t="shared" ca="1" si="76"/>
        <v/>
      </c>
      <c r="H411" s="140" t="str">
        <f t="shared" ca="1" si="70"/>
        <v>Mechanical Equipment</v>
      </c>
      <c r="I411" s="17" t="str">
        <f t="shared" ca="1" si="71"/>
        <v/>
      </c>
      <c r="J411" s="178"/>
      <c r="K411" s="189"/>
      <c r="L411" s="189" t="str">
        <f t="shared" ca="1" si="77"/>
        <v>Mechanical Equipment</v>
      </c>
      <c r="M411" s="187" t="str">
        <f t="shared" ca="1" si="72"/>
        <v/>
      </c>
      <c r="N411" s="188" t="str">
        <f t="shared" ca="1" si="73"/>
        <v>Mechanical Equipment</v>
      </c>
    </row>
    <row r="412" spans="1:14" x14ac:dyDescent="0.25">
      <c r="A412" s="175">
        <f t="shared" ca="1" si="69"/>
        <v>77</v>
      </c>
      <c r="B412" s="175">
        <f t="shared" ca="1" si="68"/>
        <v>15</v>
      </c>
      <c r="C412" s="175">
        <f ca="1">IF(B412&gt;0,C411,IF(COUNTIF(Entity_3,Common)&lt;=A412,"",C411+MATCH(Common,INDIRECT(ADDRESS(C411+1,8,4,1,sheet_entity)):INDIRECT(ADDRESS(COUNTIF(Entity_1,"&lt;&gt;"),8,4,1,sheet_entity)),0)))</f>
        <v>315</v>
      </c>
      <c r="D412" s="177" t="str">
        <f t="shared" ca="1" si="74"/>
        <v>&gt;&gt;</v>
      </c>
      <c r="E412" s="178"/>
      <c r="F412" s="129" t="str">
        <f t="shared" ca="1" si="75"/>
        <v>IfcHumidifierType</v>
      </c>
      <c r="G412" s="130" t="str">
        <f t="shared" ca="1" si="76"/>
        <v>notdefined</v>
      </c>
      <c r="H412" s="140" t="str">
        <f t="shared" ca="1" si="70"/>
        <v>Mechanical Equipment</v>
      </c>
      <c r="I412" s="17" t="str">
        <f t="shared" ca="1" si="71"/>
        <v/>
      </c>
      <c r="J412" s="178"/>
      <c r="K412" s="189"/>
      <c r="L412" s="189" t="str">
        <f t="shared" ca="1" si="77"/>
        <v>Mechanical Equipment</v>
      </c>
      <c r="M412" s="187" t="str">
        <f t="shared" ca="1" si="72"/>
        <v/>
      </c>
      <c r="N412" s="188" t="str">
        <f t="shared" ca="1" si="73"/>
        <v>Mechanical Equipment</v>
      </c>
    </row>
    <row r="413" spans="1:14" x14ac:dyDescent="0.25">
      <c r="A413" s="175">
        <f t="shared" ca="1" si="69"/>
        <v>77</v>
      </c>
      <c r="B413" s="175">
        <f t="shared" ca="1" si="68"/>
        <v>14</v>
      </c>
      <c r="C413" s="175">
        <f ca="1">IF(B413&gt;0,C412,IF(COUNTIF(Entity_3,Common)&lt;=A413,"",C412+MATCH(Common,INDIRECT(ADDRESS(C412+1,8,4,1,sheet_entity)):INDIRECT(ADDRESS(COUNTIF(Entity_1,"&lt;&gt;"),8,4,1,sheet_entity)),0)))</f>
        <v>315</v>
      </c>
      <c r="D413" s="177" t="str">
        <f t="shared" ca="1" si="74"/>
        <v>&gt;&gt;</v>
      </c>
      <c r="E413" s="178"/>
      <c r="F413" s="129" t="str">
        <f t="shared" ca="1" si="75"/>
        <v>IfcHumidifierType</v>
      </c>
      <c r="G413" s="130" t="str">
        <f t="shared" ca="1" si="76"/>
        <v>userdefined</v>
      </c>
      <c r="H413" s="140" t="str">
        <f t="shared" ca="1" si="70"/>
        <v>Mechanical Equipment</v>
      </c>
      <c r="I413" s="17" t="str">
        <f t="shared" ca="1" si="71"/>
        <v/>
      </c>
      <c r="J413" s="178"/>
      <c r="K413" s="189"/>
      <c r="L413" s="189" t="str">
        <f t="shared" ca="1" si="77"/>
        <v>Mechanical Equipment</v>
      </c>
      <c r="M413" s="187" t="str">
        <f t="shared" ca="1" si="72"/>
        <v/>
      </c>
      <c r="N413" s="188" t="str">
        <f t="shared" ca="1" si="73"/>
        <v>Mechanical Equipment</v>
      </c>
    </row>
    <row r="414" spans="1:14" x14ac:dyDescent="0.25">
      <c r="A414" s="175">
        <f t="shared" ca="1" si="69"/>
        <v>77</v>
      </c>
      <c r="B414" s="175">
        <f t="shared" ca="1" si="68"/>
        <v>13</v>
      </c>
      <c r="C414" s="175">
        <f ca="1">IF(B414&gt;0,C413,IF(COUNTIF(Entity_3,Common)&lt;=A414,"",C413+MATCH(Common,INDIRECT(ADDRESS(C413+1,8,4,1,sheet_entity)):INDIRECT(ADDRESS(COUNTIF(Entity_1,"&lt;&gt;"),8,4,1,sheet_entity)),0)))</f>
        <v>315</v>
      </c>
      <c r="D414" s="177" t="str">
        <f t="shared" ca="1" si="74"/>
        <v>&gt;&gt;</v>
      </c>
      <c r="E414" s="178"/>
      <c r="F414" s="129" t="str">
        <f t="shared" ca="1" si="75"/>
        <v>IfcHumidifierType</v>
      </c>
      <c r="G414" s="130" t="str">
        <f t="shared" ca="1" si="76"/>
        <v>assistedsteam</v>
      </c>
      <c r="H414" s="140" t="str">
        <f t="shared" ca="1" si="70"/>
        <v>Mechanical Equipment</v>
      </c>
      <c r="I414" s="17" t="str">
        <f t="shared" ca="1" si="71"/>
        <v/>
      </c>
      <c r="J414" s="178"/>
      <c r="K414" s="189"/>
      <c r="L414" s="189" t="str">
        <f t="shared" ca="1" si="77"/>
        <v>Mechanical Equipment</v>
      </c>
      <c r="M414" s="187" t="str">
        <f t="shared" ca="1" si="72"/>
        <v/>
      </c>
      <c r="N414" s="188" t="str">
        <f t="shared" ca="1" si="73"/>
        <v>Mechanical Equipment</v>
      </c>
    </row>
    <row r="415" spans="1:14" x14ac:dyDescent="0.25">
      <c r="A415" s="175">
        <f t="shared" ca="1" si="69"/>
        <v>77</v>
      </c>
      <c r="B415" s="175">
        <f t="shared" ca="1" si="68"/>
        <v>12</v>
      </c>
      <c r="C415" s="175">
        <f ca="1">IF(B415&gt;0,C414,IF(COUNTIF(Entity_3,Common)&lt;=A415,"",C414+MATCH(Common,INDIRECT(ADDRESS(C414+1,8,4,1,sheet_entity)):INDIRECT(ADDRESS(COUNTIF(Entity_1,"&lt;&gt;"),8,4,1,sheet_entity)),0)))</f>
        <v>315</v>
      </c>
      <c r="D415" s="177" t="str">
        <f t="shared" ca="1" si="74"/>
        <v>&gt;&gt;</v>
      </c>
      <c r="E415" s="178"/>
      <c r="F415" s="129" t="str">
        <f t="shared" ca="1" si="75"/>
        <v>IfcHumidifierType</v>
      </c>
      <c r="G415" s="130" t="str">
        <f t="shared" ca="1" si="76"/>
        <v>assistedbutane</v>
      </c>
      <c r="H415" s="140" t="str">
        <f t="shared" ca="1" si="70"/>
        <v>Mechanical Equipment</v>
      </c>
      <c r="I415" s="17" t="str">
        <f t="shared" ca="1" si="71"/>
        <v/>
      </c>
      <c r="J415" s="178"/>
      <c r="K415" s="189"/>
      <c r="L415" s="189" t="str">
        <f t="shared" ca="1" si="77"/>
        <v>Mechanical Equipment</v>
      </c>
      <c r="M415" s="187" t="str">
        <f t="shared" ca="1" si="72"/>
        <v/>
      </c>
      <c r="N415" s="188" t="str">
        <f t="shared" ca="1" si="73"/>
        <v>Mechanical Equipment</v>
      </c>
    </row>
    <row r="416" spans="1:14" x14ac:dyDescent="0.25">
      <c r="A416" s="175">
        <f t="shared" ca="1" si="69"/>
        <v>77</v>
      </c>
      <c r="B416" s="175">
        <f t="shared" ca="1" si="68"/>
        <v>11</v>
      </c>
      <c r="C416" s="175">
        <f ca="1">IF(B416&gt;0,C415,IF(COUNTIF(Entity_3,Common)&lt;=A416,"",C415+MATCH(Common,INDIRECT(ADDRESS(C415+1,8,4,1,sheet_entity)):INDIRECT(ADDRESS(COUNTIF(Entity_1,"&lt;&gt;"),8,4,1,sheet_entity)),0)))</f>
        <v>315</v>
      </c>
      <c r="D416" s="177" t="str">
        <f t="shared" ca="1" si="74"/>
        <v>&gt;&gt;</v>
      </c>
      <c r="E416" s="178"/>
      <c r="F416" s="129" t="str">
        <f t="shared" ca="1" si="75"/>
        <v>IfcHumidifierType</v>
      </c>
      <c r="G416" s="130" t="str">
        <f t="shared" ca="1" si="76"/>
        <v>assistedpropane</v>
      </c>
      <c r="H416" s="140" t="str">
        <f t="shared" ca="1" si="70"/>
        <v>Mechanical Equipment</v>
      </c>
      <c r="I416" s="17" t="str">
        <f t="shared" ca="1" si="71"/>
        <v/>
      </c>
      <c r="J416" s="178"/>
      <c r="K416" s="189"/>
      <c r="L416" s="189" t="str">
        <f t="shared" ca="1" si="77"/>
        <v>Mechanical Equipment</v>
      </c>
      <c r="M416" s="187" t="str">
        <f t="shared" ca="1" si="72"/>
        <v/>
      </c>
      <c r="N416" s="188" t="str">
        <f t="shared" ca="1" si="73"/>
        <v>Mechanical Equipment</v>
      </c>
    </row>
    <row r="417" spans="1:14" x14ac:dyDescent="0.25">
      <c r="A417" s="175">
        <f t="shared" ca="1" si="69"/>
        <v>77</v>
      </c>
      <c r="B417" s="175">
        <f t="shared" ca="1" si="68"/>
        <v>10</v>
      </c>
      <c r="C417" s="175">
        <f ca="1">IF(B417&gt;0,C416,IF(COUNTIF(Entity_3,Common)&lt;=A417,"",C416+MATCH(Common,INDIRECT(ADDRESS(C416+1,8,4,1,sheet_entity)):INDIRECT(ADDRESS(COUNTIF(Entity_1,"&lt;&gt;"),8,4,1,sheet_entity)),0)))</f>
        <v>315</v>
      </c>
      <c r="D417" s="177" t="str">
        <f t="shared" ca="1" si="74"/>
        <v>&gt;&gt;</v>
      </c>
      <c r="E417" s="178"/>
      <c r="F417" s="129" t="str">
        <f t="shared" ca="1" si="75"/>
        <v>IfcHumidifierType</v>
      </c>
      <c r="G417" s="130" t="str">
        <f t="shared" ca="1" si="76"/>
        <v>assistednaturalgas</v>
      </c>
      <c r="H417" s="140" t="str">
        <f t="shared" ca="1" si="70"/>
        <v>Mechanical Equipment</v>
      </c>
      <c r="I417" s="17" t="str">
        <f t="shared" ca="1" si="71"/>
        <v/>
      </c>
      <c r="J417" s="178"/>
      <c r="K417" s="189"/>
      <c r="L417" s="189" t="str">
        <f t="shared" ca="1" si="77"/>
        <v>Mechanical Equipment</v>
      </c>
      <c r="M417" s="187" t="str">
        <f t="shared" ca="1" si="72"/>
        <v/>
      </c>
      <c r="N417" s="188" t="str">
        <f t="shared" ca="1" si="73"/>
        <v>Mechanical Equipment</v>
      </c>
    </row>
    <row r="418" spans="1:14" x14ac:dyDescent="0.25">
      <c r="A418" s="175">
        <f t="shared" ca="1" si="69"/>
        <v>77</v>
      </c>
      <c r="B418" s="175">
        <f t="shared" ca="1" si="68"/>
        <v>9</v>
      </c>
      <c r="C418" s="175">
        <f ca="1">IF(B418&gt;0,C417,IF(COUNTIF(Entity_3,Common)&lt;=A418,"",C417+MATCH(Common,INDIRECT(ADDRESS(C417+1,8,4,1,sheet_entity)):INDIRECT(ADDRESS(COUNTIF(Entity_1,"&lt;&gt;"),8,4,1,sheet_entity)),0)))</f>
        <v>315</v>
      </c>
      <c r="D418" s="177" t="str">
        <f t="shared" ca="1" si="74"/>
        <v>&gt;&gt;</v>
      </c>
      <c r="E418" s="178"/>
      <c r="F418" s="129" t="str">
        <f t="shared" ca="1" si="75"/>
        <v>IfcHumidifierType</v>
      </c>
      <c r="G418" s="130" t="str">
        <f t="shared" ca="1" si="76"/>
        <v>assistedelectric</v>
      </c>
      <c r="H418" s="140" t="str">
        <f t="shared" ca="1" si="70"/>
        <v>Mechanical Equipment</v>
      </c>
      <c r="I418" s="17" t="str">
        <f t="shared" ca="1" si="71"/>
        <v/>
      </c>
      <c r="J418" s="178"/>
      <c r="K418" s="189"/>
      <c r="L418" s="189" t="str">
        <f t="shared" ca="1" si="77"/>
        <v>Mechanical Equipment</v>
      </c>
      <c r="M418" s="187" t="str">
        <f t="shared" ca="1" si="72"/>
        <v/>
      </c>
      <c r="N418" s="188" t="str">
        <f t="shared" ca="1" si="73"/>
        <v>Mechanical Equipment</v>
      </c>
    </row>
    <row r="419" spans="1:14" x14ac:dyDescent="0.25">
      <c r="A419" s="175">
        <f t="shared" ca="1" si="69"/>
        <v>77</v>
      </c>
      <c r="B419" s="175">
        <f t="shared" ca="1" si="68"/>
        <v>8</v>
      </c>
      <c r="C419" s="175">
        <f ca="1">IF(B419&gt;0,C418,IF(COUNTIF(Entity_3,Common)&lt;=A419,"",C418+MATCH(Common,INDIRECT(ADDRESS(C418+1,8,4,1,sheet_entity)):INDIRECT(ADDRESS(COUNTIF(Entity_1,"&lt;&gt;"),8,4,1,sheet_entity)),0)))</f>
        <v>315</v>
      </c>
      <c r="D419" s="177" t="str">
        <f t="shared" ca="1" si="74"/>
        <v>&gt;&gt;</v>
      </c>
      <c r="E419" s="178"/>
      <c r="F419" s="129" t="str">
        <f t="shared" ca="1" si="75"/>
        <v>IfcHumidifierType</v>
      </c>
      <c r="G419" s="130" t="str">
        <f t="shared" ca="1" si="76"/>
        <v>adiabaticcompressedairnozzle</v>
      </c>
      <c r="H419" s="140" t="str">
        <f t="shared" ca="1" si="70"/>
        <v>Mechanical Equipment</v>
      </c>
      <c r="I419" s="17" t="str">
        <f t="shared" ca="1" si="71"/>
        <v/>
      </c>
      <c r="J419" s="178"/>
      <c r="K419" s="189"/>
      <c r="L419" s="189" t="str">
        <f t="shared" ca="1" si="77"/>
        <v>Mechanical Equipment</v>
      </c>
      <c r="M419" s="187" t="str">
        <f t="shared" ca="1" si="72"/>
        <v/>
      </c>
      <c r="N419" s="188" t="str">
        <f t="shared" ca="1" si="73"/>
        <v>Mechanical Equipment</v>
      </c>
    </row>
    <row r="420" spans="1:14" x14ac:dyDescent="0.25">
      <c r="A420" s="175">
        <f t="shared" ca="1" si="69"/>
        <v>77</v>
      </c>
      <c r="B420" s="175">
        <f t="shared" ca="1" si="68"/>
        <v>7</v>
      </c>
      <c r="C420" s="175">
        <f ca="1">IF(B420&gt;0,C419,IF(COUNTIF(Entity_3,Common)&lt;=A420,"",C419+MATCH(Common,INDIRECT(ADDRESS(C419+1,8,4,1,sheet_entity)):INDIRECT(ADDRESS(COUNTIF(Entity_1,"&lt;&gt;"),8,4,1,sheet_entity)),0)))</f>
        <v>315</v>
      </c>
      <c r="D420" s="177" t="str">
        <f t="shared" ca="1" si="74"/>
        <v>&gt;&gt;</v>
      </c>
      <c r="E420" s="178"/>
      <c r="F420" s="129" t="str">
        <f t="shared" ca="1" si="75"/>
        <v>IfcHumidifierType</v>
      </c>
      <c r="G420" s="130" t="str">
        <f t="shared" ca="1" si="76"/>
        <v>adiabaticrigidmedia</v>
      </c>
      <c r="H420" s="140" t="str">
        <f t="shared" ca="1" si="70"/>
        <v>Mechanical Equipment</v>
      </c>
      <c r="I420" s="17" t="str">
        <f t="shared" ca="1" si="71"/>
        <v/>
      </c>
      <c r="J420" s="178"/>
      <c r="K420" s="189"/>
      <c r="L420" s="189" t="str">
        <f t="shared" ca="1" si="77"/>
        <v>Mechanical Equipment</v>
      </c>
      <c r="M420" s="187" t="str">
        <f t="shared" ca="1" si="72"/>
        <v/>
      </c>
      <c r="N420" s="188" t="str">
        <f t="shared" ca="1" si="73"/>
        <v>Mechanical Equipment</v>
      </c>
    </row>
    <row r="421" spans="1:14" x14ac:dyDescent="0.25">
      <c r="A421" s="175">
        <f t="shared" ca="1" si="69"/>
        <v>77</v>
      </c>
      <c r="B421" s="175">
        <f t="shared" ca="1" si="68"/>
        <v>6</v>
      </c>
      <c r="C421" s="175">
        <f ca="1">IF(B421&gt;0,C420,IF(COUNTIF(Entity_3,Common)&lt;=A421,"",C420+MATCH(Common,INDIRECT(ADDRESS(C420+1,8,4,1,sheet_entity)):INDIRECT(ADDRESS(COUNTIF(Entity_1,"&lt;&gt;"),8,4,1,sheet_entity)),0)))</f>
        <v>315</v>
      </c>
      <c r="D421" s="177" t="str">
        <f t="shared" ca="1" si="74"/>
        <v>&gt;&gt;</v>
      </c>
      <c r="E421" s="178"/>
      <c r="F421" s="129" t="str">
        <f t="shared" ca="1" si="75"/>
        <v>IfcHumidifierType</v>
      </c>
      <c r="G421" s="130" t="str">
        <f t="shared" ca="1" si="76"/>
        <v>adiabaticultrasonic</v>
      </c>
      <c r="H421" s="140" t="str">
        <f t="shared" ca="1" si="70"/>
        <v>Mechanical Equipment</v>
      </c>
      <c r="I421" s="17" t="str">
        <f t="shared" ca="1" si="71"/>
        <v/>
      </c>
      <c r="J421" s="178"/>
      <c r="K421" s="189"/>
      <c r="L421" s="189" t="str">
        <f t="shared" ca="1" si="77"/>
        <v>Mechanical Equipment</v>
      </c>
      <c r="M421" s="187" t="str">
        <f t="shared" ca="1" si="72"/>
        <v/>
      </c>
      <c r="N421" s="188" t="str">
        <f t="shared" ca="1" si="73"/>
        <v>Mechanical Equipment</v>
      </c>
    </row>
    <row r="422" spans="1:14" x14ac:dyDescent="0.25">
      <c r="A422" s="175">
        <f t="shared" ca="1" si="69"/>
        <v>77</v>
      </c>
      <c r="B422" s="175">
        <f t="shared" ca="1" si="68"/>
        <v>5</v>
      </c>
      <c r="C422" s="175">
        <f ca="1">IF(B422&gt;0,C421,IF(COUNTIF(Entity_3,Common)&lt;=A422,"",C421+MATCH(Common,INDIRECT(ADDRESS(C421+1,8,4,1,sheet_entity)):INDIRECT(ADDRESS(COUNTIF(Entity_1,"&lt;&gt;"),8,4,1,sheet_entity)),0)))</f>
        <v>315</v>
      </c>
      <c r="D422" s="177" t="str">
        <f t="shared" ca="1" si="74"/>
        <v>&gt;&gt;</v>
      </c>
      <c r="E422" s="178"/>
      <c r="F422" s="129" t="str">
        <f t="shared" ca="1" si="75"/>
        <v>IfcHumidifierType</v>
      </c>
      <c r="G422" s="130" t="str">
        <f t="shared" ca="1" si="76"/>
        <v>adiabaticatomizing</v>
      </c>
      <c r="H422" s="140" t="str">
        <f t="shared" ca="1" si="70"/>
        <v>Mechanical Equipment</v>
      </c>
      <c r="I422" s="17" t="str">
        <f t="shared" ca="1" si="71"/>
        <v/>
      </c>
      <c r="J422" s="178"/>
      <c r="K422" s="189"/>
      <c r="L422" s="189" t="str">
        <f t="shared" ca="1" si="77"/>
        <v>Mechanical Equipment</v>
      </c>
      <c r="M422" s="187" t="str">
        <f t="shared" ca="1" si="72"/>
        <v/>
      </c>
      <c r="N422" s="188" t="str">
        <f t="shared" ca="1" si="73"/>
        <v>Mechanical Equipment</v>
      </c>
    </row>
    <row r="423" spans="1:14" x14ac:dyDescent="0.25">
      <c r="A423" s="175">
        <f t="shared" ca="1" si="69"/>
        <v>77</v>
      </c>
      <c r="B423" s="175">
        <f t="shared" ca="1" si="68"/>
        <v>4</v>
      </c>
      <c r="C423" s="175">
        <f ca="1">IF(B423&gt;0,C422,IF(COUNTIF(Entity_3,Common)&lt;=A423,"",C422+MATCH(Common,INDIRECT(ADDRESS(C422+1,8,4,1,sheet_entity)):INDIRECT(ADDRESS(COUNTIF(Entity_1,"&lt;&gt;"),8,4,1,sheet_entity)),0)))</f>
        <v>315</v>
      </c>
      <c r="D423" s="177" t="str">
        <f t="shared" ca="1" si="74"/>
        <v>&gt;&gt;</v>
      </c>
      <c r="E423" s="178"/>
      <c r="F423" s="129" t="str">
        <f t="shared" ca="1" si="75"/>
        <v>IfcHumidifierType</v>
      </c>
      <c r="G423" s="130" t="str">
        <f t="shared" ca="1" si="76"/>
        <v>adiabaticwettedelement</v>
      </c>
      <c r="H423" s="140" t="str">
        <f t="shared" ca="1" si="70"/>
        <v>Mechanical Equipment</v>
      </c>
      <c r="I423" s="17" t="str">
        <f t="shared" ca="1" si="71"/>
        <v/>
      </c>
      <c r="J423" s="178"/>
      <c r="K423" s="189"/>
      <c r="L423" s="189" t="str">
        <f t="shared" ca="1" si="77"/>
        <v>Mechanical Equipment</v>
      </c>
      <c r="M423" s="187" t="str">
        <f t="shared" ca="1" si="72"/>
        <v/>
      </c>
      <c r="N423" s="188" t="str">
        <f t="shared" ca="1" si="73"/>
        <v>Mechanical Equipment</v>
      </c>
    </row>
    <row r="424" spans="1:14" x14ac:dyDescent="0.25">
      <c r="A424" s="175">
        <f t="shared" ca="1" si="69"/>
        <v>77</v>
      </c>
      <c r="B424" s="175">
        <f t="shared" ca="1" si="68"/>
        <v>3</v>
      </c>
      <c r="C424" s="175">
        <f ca="1">IF(B424&gt;0,C423,IF(COUNTIF(Entity_3,Common)&lt;=A424,"",C423+MATCH(Common,INDIRECT(ADDRESS(C423+1,8,4,1,sheet_entity)):INDIRECT(ADDRESS(COUNTIF(Entity_1,"&lt;&gt;"),8,4,1,sheet_entity)),0)))</f>
        <v>315</v>
      </c>
      <c r="D424" s="177" t="str">
        <f t="shared" ca="1" si="74"/>
        <v>&gt;&gt;</v>
      </c>
      <c r="E424" s="178"/>
      <c r="F424" s="129" t="str">
        <f t="shared" ca="1" si="75"/>
        <v>IfcHumidifierType</v>
      </c>
      <c r="G424" s="130" t="str">
        <f t="shared" ca="1" si="76"/>
        <v>adiabaticpan</v>
      </c>
      <c r="H424" s="140" t="str">
        <f t="shared" ca="1" si="70"/>
        <v>Mechanical Equipment</v>
      </c>
      <c r="I424" s="17" t="str">
        <f t="shared" ca="1" si="71"/>
        <v/>
      </c>
      <c r="J424" s="178"/>
      <c r="K424" s="189"/>
      <c r="L424" s="189" t="str">
        <f t="shared" ca="1" si="77"/>
        <v>Mechanical Equipment</v>
      </c>
      <c r="M424" s="187" t="str">
        <f t="shared" ca="1" si="72"/>
        <v/>
      </c>
      <c r="N424" s="188" t="str">
        <f t="shared" ca="1" si="73"/>
        <v>Mechanical Equipment</v>
      </c>
    </row>
    <row r="425" spans="1:14" x14ac:dyDescent="0.25">
      <c r="A425" s="175">
        <f t="shared" ca="1" si="69"/>
        <v>77</v>
      </c>
      <c r="B425" s="175">
        <f t="shared" ca="1" si="68"/>
        <v>2</v>
      </c>
      <c r="C425" s="175">
        <f ca="1">IF(B425&gt;0,C424,IF(COUNTIF(Entity_3,Common)&lt;=A425,"",C424+MATCH(Common,INDIRECT(ADDRESS(C424+1,8,4,1,sheet_entity)):INDIRECT(ADDRESS(COUNTIF(Entity_1,"&lt;&gt;"),8,4,1,sheet_entity)),0)))</f>
        <v>315</v>
      </c>
      <c r="D425" s="177" t="str">
        <f t="shared" ca="1" si="74"/>
        <v>&gt;&gt;</v>
      </c>
      <c r="E425" s="178"/>
      <c r="F425" s="129" t="str">
        <f t="shared" ca="1" si="75"/>
        <v>IfcHumidifierType</v>
      </c>
      <c r="G425" s="130" t="str">
        <f t="shared" ca="1" si="76"/>
        <v>adiabaticairwasher</v>
      </c>
      <c r="H425" s="140" t="str">
        <f t="shared" ca="1" si="70"/>
        <v>Mechanical Equipment</v>
      </c>
      <c r="I425" s="17" t="str">
        <f t="shared" ca="1" si="71"/>
        <v/>
      </c>
      <c r="J425" s="178"/>
      <c r="K425" s="189"/>
      <c r="L425" s="189" t="str">
        <f t="shared" ca="1" si="77"/>
        <v>Mechanical Equipment</v>
      </c>
      <c r="M425" s="187" t="str">
        <f t="shared" ca="1" si="72"/>
        <v/>
      </c>
      <c r="N425" s="188" t="str">
        <f t="shared" ca="1" si="73"/>
        <v>Mechanical Equipment</v>
      </c>
    </row>
    <row r="426" spans="1:14" x14ac:dyDescent="0.25">
      <c r="A426" s="175">
        <f t="shared" ca="1" si="69"/>
        <v>77</v>
      </c>
      <c r="B426" s="175">
        <f t="shared" ca="1" si="68"/>
        <v>1</v>
      </c>
      <c r="C426" s="175">
        <f ca="1">IF(B426&gt;0,C425,IF(COUNTIF(Entity_3,Common)&lt;=A426,"",C425+MATCH(Common,INDIRECT(ADDRESS(C425+1,8,4,1,sheet_entity)):INDIRECT(ADDRESS(COUNTIF(Entity_1,"&lt;&gt;"),8,4,1,sheet_entity)),0)))</f>
        <v>315</v>
      </c>
      <c r="D426" s="177" t="str">
        <f t="shared" ca="1" si="74"/>
        <v>&gt;&gt;</v>
      </c>
      <c r="E426" s="178"/>
      <c r="F426" s="129" t="str">
        <f t="shared" ca="1" si="75"/>
        <v>IfcHumidifierType</v>
      </c>
      <c r="G426" s="130" t="str">
        <f t="shared" ca="1" si="76"/>
        <v>steaminjection</v>
      </c>
      <c r="H426" s="140" t="str">
        <f t="shared" ca="1" si="70"/>
        <v>Mechanical Equipment</v>
      </c>
      <c r="I426" s="17" t="str">
        <f t="shared" ca="1" si="71"/>
        <v/>
      </c>
      <c r="J426" s="178"/>
      <c r="K426" s="189"/>
      <c r="L426" s="189" t="str">
        <f t="shared" ca="1" si="77"/>
        <v>Mechanical Equipment</v>
      </c>
      <c r="M426" s="187" t="str">
        <f t="shared" ca="1" si="72"/>
        <v/>
      </c>
      <c r="N426" s="188" t="str">
        <f t="shared" ca="1" si="73"/>
        <v>Mechanical Equipment</v>
      </c>
    </row>
    <row r="427" spans="1:14" x14ac:dyDescent="0.25">
      <c r="A427" s="175">
        <f t="shared" ca="1" si="69"/>
        <v>78</v>
      </c>
      <c r="B427" s="175">
        <f t="shared" ca="1" si="68"/>
        <v>0</v>
      </c>
      <c r="C427" s="175">
        <f ca="1">IF(B427&gt;0,C426,IF(COUNTIF(Entity_3,Common)&lt;=A427,"",C426+MATCH(Common,INDIRECT(ADDRESS(C426+1,8,4,1,sheet_entity)):INDIRECT(ADDRESS(COUNTIF(Entity_1,"&lt;&gt;"),8,4,1,sheet_entity)),0)))</f>
        <v>327</v>
      </c>
      <c r="D427" s="177" t="str">
        <f t="shared" ca="1" si="74"/>
        <v>&gt;&gt;</v>
      </c>
      <c r="E427" s="178"/>
      <c r="F427" s="129" t="str">
        <f t="shared" ca="1" si="75"/>
        <v>IfcJunctionBoxType</v>
      </c>
      <c r="G427" s="130" t="str">
        <f t="shared" ca="1" si="76"/>
        <v/>
      </c>
      <c r="H427" s="140" t="str">
        <f t="shared" ca="1" si="70"/>
        <v>Electrical Fixtures</v>
      </c>
      <c r="I427" s="17" t="str">
        <f t="shared" ca="1" si="71"/>
        <v/>
      </c>
      <c r="J427" s="178"/>
      <c r="K427" s="189"/>
      <c r="L427" s="189" t="str">
        <f t="shared" ca="1" si="77"/>
        <v>Electrical Fixtures</v>
      </c>
      <c r="M427" s="187" t="str">
        <f t="shared" ca="1" si="72"/>
        <v/>
      </c>
      <c r="N427" s="188" t="str">
        <f t="shared" ca="1" si="73"/>
        <v>Electrical Fixtures</v>
      </c>
    </row>
    <row r="428" spans="1:14" x14ac:dyDescent="0.25">
      <c r="A428" s="175">
        <f t="shared" ca="1" si="69"/>
        <v>78</v>
      </c>
      <c r="B428" s="175">
        <f t="shared" ca="1" si="68"/>
        <v>9</v>
      </c>
      <c r="C428" s="175">
        <f ca="1">IF(B428&gt;0,C427,IF(COUNTIF(Entity_3,Common)&lt;=A428,"",C427+MATCH(Common,INDIRECT(ADDRESS(C427+1,8,4,1,sheet_entity)):INDIRECT(ADDRESS(COUNTIF(Entity_1,"&lt;&gt;"),8,4,1,sheet_entity)),0)))</f>
        <v>327</v>
      </c>
      <c r="D428" s="177" t="str">
        <f t="shared" ca="1" si="74"/>
        <v>&gt;&gt;</v>
      </c>
      <c r="E428" s="178"/>
      <c r="F428" s="129" t="str">
        <f t="shared" ca="1" si="75"/>
        <v>IfcJunctionBoxType</v>
      </c>
      <c r="G428" s="130" t="str">
        <f t="shared" ca="1" si="76"/>
        <v>unspecified</v>
      </c>
      <c r="H428" s="140" t="str">
        <f t="shared" ca="1" si="70"/>
        <v>Electrical Fixtures</v>
      </c>
      <c r="I428" s="17" t="str">
        <f t="shared" ca="1" si="71"/>
        <v/>
      </c>
      <c r="J428" s="178"/>
      <c r="K428" s="189"/>
      <c r="L428" s="189" t="str">
        <f t="shared" ca="1" si="77"/>
        <v>Electrical Fixtures</v>
      </c>
      <c r="M428" s="187" t="str">
        <f t="shared" ca="1" si="72"/>
        <v/>
      </c>
      <c r="N428" s="188" t="str">
        <f t="shared" ca="1" si="73"/>
        <v>Electrical Fixtures</v>
      </c>
    </row>
    <row r="429" spans="1:14" x14ac:dyDescent="0.25">
      <c r="A429" s="175">
        <f t="shared" ca="1" si="69"/>
        <v>78</v>
      </c>
      <c r="B429" s="175">
        <f t="shared" ca="1" si="68"/>
        <v>8</v>
      </c>
      <c r="C429" s="175">
        <f ca="1">IF(B429&gt;0,C428,IF(COUNTIF(Entity_3,Common)&lt;=A429,"",C428+MATCH(Common,INDIRECT(ADDRESS(C428+1,8,4,1,sheet_entity)):INDIRECT(ADDRESS(COUNTIF(Entity_1,"&lt;&gt;"),8,4,1,sheet_entity)),0)))</f>
        <v>327</v>
      </c>
      <c r="D429" s="177" t="str">
        <f t="shared" ca="1" si="74"/>
        <v>&gt;&gt;</v>
      </c>
      <c r="E429" s="178"/>
      <c r="F429" s="129" t="str">
        <f t="shared" ca="1" si="75"/>
        <v>IfcJunctionBoxType</v>
      </c>
      <c r="G429" s="130" t="str">
        <f t="shared" ca="1" si="76"/>
        <v>piecewise_bezier_knots</v>
      </c>
      <c r="H429" s="140" t="str">
        <f t="shared" ca="1" si="70"/>
        <v>Electrical Fixtures</v>
      </c>
      <c r="I429" s="17" t="str">
        <f t="shared" ca="1" si="71"/>
        <v/>
      </c>
      <c r="J429" s="178"/>
      <c r="K429" s="189"/>
      <c r="L429" s="189" t="str">
        <f t="shared" ca="1" si="77"/>
        <v>Electrical Fixtures</v>
      </c>
      <c r="M429" s="187" t="str">
        <f t="shared" ca="1" si="72"/>
        <v/>
      </c>
      <c r="N429" s="188" t="str">
        <f t="shared" ca="1" si="73"/>
        <v>Electrical Fixtures</v>
      </c>
    </row>
    <row r="430" spans="1:14" x14ac:dyDescent="0.25">
      <c r="A430" s="175">
        <f t="shared" ca="1" si="69"/>
        <v>78</v>
      </c>
      <c r="B430" s="175">
        <f t="shared" ca="1" si="68"/>
        <v>7</v>
      </c>
      <c r="C430" s="175">
        <f ca="1">IF(B430&gt;0,C429,IF(COUNTIF(Entity_3,Common)&lt;=A430,"",C429+MATCH(Common,INDIRECT(ADDRESS(C429+1,8,4,1,sheet_entity)):INDIRECT(ADDRESS(COUNTIF(Entity_1,"&lt;&gt;"),8,4,1,sheet_entity)),0)))</f>
        <v>327</v>
      </c>
      <c r="D430" s="177" t="str">
        <f t="shared" ca="1" si="74"/>
        <v>&gt;&gt;</v>
      </c>
      <c r="E430" s="178"/>
      <c r="F430" s="129" t="str">
        <f t="shared" ca="1" si="75"/>
        <v>IfcJunctionBoxType</v>
      </c>
      <c r="G430" s="130" t="str">
        <f t="shared" ca="1" si="76"/>
        <v>quasi_uniform_knots</v>
      </c>
      <c r="H430" s="140" t="str">
        <f t="shared" ca="1" si="70"/>
        <v>Electrical Fixtures</v>
      </c>
      <c r="I430" s="17" t="str">
        <f t="shared" ca="1" si="71"/>
        <v/>
      </c>
      <c r="J430" s="178"/>
      <c r="K430" s="189"/>
      <c r="L430" s="189" t="str">
        <f t="shared" ca="1" si="77"/>
        <v>Electrical Fixtures</v>
      </c>
      <c r="M430" s="187" t="str">
        <f t="shared" ca="1" si="72"/>
        <v/>
      </c>
      <c r="N430" s="188" t="str">
        <f t="shared" ca="1" si="73"/>
        <v>Electrical Fixtures</v>
      </c>
    </row>
    <row r="431" spans="1:14" x14ac:dyDescent="0.25">
      <c r="A431" s="175">
        <f t="shared" ca="1" si="69"/>
        <v>78</v>
      </c>
      <c r="B431" s="175">
        <f t="shared" ca="1" si="68"/>
        <v>6</v>
      </c>
      <c r="C431" s="175">
        <f ca="1">IF(B431&gt;0,C430,IF(COUNTIF(Entity_3,Common)&lt;=A431,"",C430+MATCH(Common,INDIRECT(ADDRESS(C430+1,8,4,1,sheet_entity)):INDIRECT(ADDRESS(COUNTIF(Entity_1,"&lt;&gt;"),8,4,1,sheet_entity)),0)))</f>
        <v>327</v>
      </c>
      <c r="D431" s="177" t="str">
        <f t="shared" ca="1" si="74"/>
        <v>&gt;&gt;</v>
      </c>
      <c r="E431" s="178"/>
      <c r="F431" s="129" t="str">
        <f t="shared" ca="1" si="75"/>
        <v>IfcJunctionBoxType</v>
      </c>
      <c r="G431" s="130" t="str">
        <f t="shared" ca="1" si="76"/>
        <v>uniform_knots</v>
      </c>
      <c r="H431" s="140" t="str">
        <f t="shared" ca="1" si="70"/>
        <v>Electrical Fixtures</v>
      </c>
      <c r="I431" s="17" t="str">
        <f t="shared" ca="1" si="71"/>
        <v/>
      </c>
      <c r="J431" s="178"/>
      <c r="K431" s="189"/>
      <c r="L431" s="189" t="str">
        <f t="shared" ca="1" si="77"/>
        <v>Electrical Fixtures</v>
      </c>
      <c r="M431" s="187" t="str">
        <f t="shared" ca="1" si="72"/>
        <v/>
      </c>
      <c r="N431" s="188" t="str">
        <f t="shared" ca="1" si="73"/>
        <v>Electrical Fixtures</v>
      </c>
    </row>
    <row r="432" spans="1:14" x14ac:dyDescent="0.25">
      <c r="A432" s="175">
        <f t="shared" ca="1" si="69"/>
        <v>78</v>
      </c>
      <c r="B432" s="175">
        <f t="shared" ref="B432:B495" ca="1" si="78">IF(B431&gt;0,B431-1,IF(RIGHT(F431,4)="Type",IFERROR(ROWS(INDIRECT(CONCATENATE(F431,"Enum"))),0),0))</f>
        <v>5</v>
      </c>
      <c r="C432" s="175">
        <f ca="1">IF(B432&gt;0,C431,IF(COUNTIF(Entity_3,Common)&lt;=A432,"",C431+MATCH(Common,INDIRECT(ADDRESS(C431+1,8,4,1,sheet_entity)):INDIRECT(ADDRESS(COUNTIF(Entity_1,"&lt;&gt;"),8,4,1,sheet_entity)),0)))</f>
        <v>327</v>
      </c>
      <c r="D432" s="177" t="str">
        <f t="shared" ca="1" si="74"/>
        <v>&gt;&gt;</v>
      </c>
      <c r="E432" s="178"/>
      <c r="F432" s="129" t="str">
        <f t="shared" ca="1" si="75"/>
        <v>IfcJunctionBoxType</v>
      </c>
      <c r="G432" s="130" t="str">
        <f t="shared" ca="1" si="76"/>
        <v>IfcKnotType</v>
      </c>
      <c r="H432" s="140" t="str">
        <f t="shared" ca="1" si="70"/>
        <v>Electrical Fixtures</v>
      </c>
      <c r="I432" s="17" t="str">
        <f t="shared" ca="1" si="71"/>
        <v/>
      </c>
      <c r="J432" s="178"/>
      <c r="K432" s="189"/>
      <c r="L432" s="189" t="str">
        <f t="shared" ca="1" si="77"/>
        <v>Electrical Fixtures</v>
      </c>
      <c r="M432" s="187" t="str">
        <f t="shared" ca="1" si="72"/>
        <v/>
      </c>
      <c r="N432" s="188" t="str">
        <f t="shared" ca="1" si="73"/>
        <v>Electrical Fixtures</v>
      </c>
    </row>
    <row r="433" spans="1:14" x14ac:dyDescent="0.25">
      <c r="A433" s="175">
        <f t="shared" ca="1" si="69"/>
        <v>78</v>
      </c>
      <c r="B433" s="175">
        <f t="shared" ca="1" si="78"/>
        <v>4</v>
      </c>
      <c r="C433" s="175">
        <f ca="1">IF(B433&gt;0,C432,IF(COUNTIF(Entity_3,Common)&lt;=A433,"",C432+MATCH(Common,INDIRECT(ADDRESS(C432+1,8,4,1,sheet_entity)):INDIRECT(ADDRESS(COUNTIF(Entity_1,"&lt;&gt;"),8,4,1,sheet_entity)),0)))</f>
        <v>327</v>
      </c>
      <c r="D433" s="177" t="str">
        <f t="shared" ca="1" si="74"/>
        <v>&gt;&gt;</v>
      </c>
      <c r="E433" s="178"/>
      <c r="F433" s="129" t="str">
        <f t="shared" ca="1" si="75"/>
        <v>IfcJunctionBoxType</v>
      </c>
      <c r="G433" s="130" t="str">
        <f t="shared" ca="1" si="76"/>
        <v>notdefined</v>
      </c>
      <c r="H433" s="140" t="str">
        <f t="shared" ca="1" si="70"/>
        <v>Electrical Fixtures</v>
      </c>
      <c r="I433" s="17" t="str">
        <f t="shared" ca="1" si="71"/>
        <v/>
      </c>
      <c r="J433" s="178"/>
      <c r="K433" s="189"/>
      <c r="L433" s="189" t="str">
        <f t="shared" ca="1" si="77"/>
        <v>Electrical Fixtures</v>
      </c>
      <c r="M433" s="187" t="str">
        <f t="shared" ca="1" si="72"/>
        <v/>
      </c>
      <c r="N433" s="188" t="str">
        <f t="shared" ca="1" si="73"/>
        <v>Electrical Fixtures</v>
      </c>
    </row>
    <row r="434" spans="1:14" x14ac:dyDescent="0.25">
      <c r="A434" s="175">
        <f t="shared" ca="1" si="69"/>
        <v>78</v>
      </c>
      <c r="B434" s="175">
        <f t="shared" ca="1" si="78"/>
        <v>3</v>
      </c>
      <c r="C434" s="175">
        <f ca="1">IF(B434&gt;0,C433,IF(COUNTIF(Entity_3,Common)&lt;=A434,"",C433+MATCH(Common,INDIRECT(ADDRESS(C433+1,8,4,1,sheet_entity)):INDIRECT(ADDRESS(COUNTIF(Entity_1,"&lt;&gt;"),8,4,1,sheet_entity)),0)))</f>
        <v>327</v>
      </c>
      <c r="D434" s="177" t="str">
        <f t="shared" ca="1" si="74"/>
        <v>&gt;&gt;</v>
      </c>
      <c r="E434" s="178"/>
      <c r="F434" s="129" t="str">
        <f t="shared" ca="1" si="75"/>
        <v>IfcJunctionBoxType</v>
      </c>
      <c r="G434" s="130" t="str">
        <f t="shared" ca="1" si="76"/>
        <v>userdefined</v>
      </c>
      <c r="H434" s="140" t="str">
        <f t="shared" ca="1" si="70"/>
        <v>Electrical Fixtures</v>
      </c>
      <c r="I434" s="17" t="str">
        <f t="shared" ca="1" si="71"/>
        <v/>
      </c>
      <c r="J434" s="178"/>
      <c r="K434" s="189"/>
      <c r="L434" s="189" t="str">
        <f t="shared" ca="1" si="77"/>
        <v>Electrical Fixtures</v>
      </c>
      <c r="M434" s="187" t="str">
        <f t="shared" ca="1" si="72"/>
        <v/>
      </c>
      <c r="N434" s="188" t="str">
        <f t="shared" ca="1" si="73"/>
        <v>Electrical Fixtures</v>
      </c>
    </row>
    <row r="435" spans="1:14" x14ac:dyDescent="0.25">
      <c r="A435" s="175">
        <f t="shared" ca="1" si="69"/>
        <v>78</v>
      </c>
      <c r="B435" s="175">
        <f t="shared" ca="1" si="78"/>
        <v>2</v>
      </c>
      <c r="C435" s="175">
        <f ca="1">IF(B435&gt;0,C434,IF(COUNTIF(Entity_3,Common)&lt;=A435,"",C434+MATCH(Common,INDIRECT(ADDRESS(C434+1,8,4,1,sheet_entity)):INDIRECT(ADDRESS(COUNTIF(Entity_1,"&lt;&gt;"),8,4,1,sheet_entity)),0)))</f>
        <v>327</v>
      </c>
      <c r="D435" s="177" t="str">
        <f t="shared" ca="1" si="74"/>
        <v>&gt;&gt;</v>
      </c>
      <c r="E435" s="178"/>
      <c r="F435" s="129" t="str">
        <f t="shared" ca="1" si="75"/>
        <v>IfcJunctionBoxType</v>
      </c>
      <c r="G435" s="130" t="str">
        <f t="shared" ca="1" si="76"/>
        <v>power</v>
      </c>
      <c r="H435" s="140" t="str">
        <f t="shared" ca="1" si="70"/>
        <v>Electrical Fixtures</v>
      </c>
      <c r="I435" s="17" t="str">
        <f t="shared" ca="1" si="71"/>
        <v/>
      </c>
      <c r="J435" s="178"/>
      <c r="K435" s="189"/>
      <c r="L435" s="189" t="str">
        <f t="shared" ca="1" si="77"/>
        <v>Electrical Fixtures</v>
      </c>
      <c r="M435" s="187" t="str">
        <f t="shared" ca="1" si="72"/>
        <v/>
      </c>
      <c r="N435" s="188" t="str">
        <f t="shared" ca="1" si="73"/>
        <v>Electrical Fixtures</v>
      </c>
    </row>
    <row r="436" spans="1:14" x14ac:dyDescent="0.25">
      <c r="A436" s="175">
        <f t="shared" ca="1" si="69"/>
        <v>78</v>
      </c>
      <c r="B436" s="175">
        <f t="shared" ca="1" si="78"/>
        <v>1</v>
      </c>
      <c r="C436" s="175">
        <f ca="1">IF(B436&gt;0,C435,IF(COUNTIF(Entity_3,Common)&lt;=A436,"",C435+MATCH(Common,INDIRECT(ADDRESS(C435+1,8,4,1,sheet_entity)):INDIRECT(ADDRESS(COUNTIF(Entity_1,"&lt;&gt;"),8,4,1,sheet_entity)),0)))</f>
        <v>327</v>
      </c>
      <c r="D436" s="177" t="str">
        <f t="shared" ca="1" si="74"/>
        <v>&gt;&gt;</v>
      </c>
      <c r="E436" s="178"/>
      <c r="F436" s="129" t="str">
        <f t="shared" ca="1" si="75"/>
        <v>IfcJunctionBoxType</v>
      </c>
      <c r="G436" s="130" t="str">
        <f t="shared" ca="1" si="76"/>
        <v>data</v>
      </c>
      <c r="H436" s="140" t="str">
        <f t="shared" ca="1" si="70"/>
        <v>Electrical Fixtures</v>
      </c>
      <c r="I436" s="17" t="str">
        <f t="shared" ca="1" si="71"/>
        <v/>
      </c>
      <c r="J436" s="178"/>
      <c r="K436" s="189"/>
      <c r="L436" s="189" t="str">
        <f t="shared" ca="1" si="77"/>
        <v>Electrical Fixtures</v>
      </c>
      <c r="M436" s="187" t="str">
        <f t="shared" ca="1" si="72"/>
        <v/>
      </c>
      <c r="N436" s="188" t="str">
        <f t="shared" ca="1" si="73"/>
        <v>Electrical Fixtures</v>
      </c>
    </row>
    <row r="437" spans="1:14" x14ac:dyDescent="0.25">
      <c r="A437" s="175">
        <f t="shared" ca="1" si="69"/>
        <v>79</v>
      </c>
      <c r="B437" s="175">
        <f t="shared" ca="1" si="78"/>
        <v>0</v>
      </c>
      <c r="C437" s="175">
        <f ca="1">IF(B437&gt;0,C436,IF(COUNTIF(Entity_3,Common)&lt;=A437,"",C436+MATCH(Common,INDIRECT(ADDRESS(C436+1,8,4,1,sheet_entity)):INDIRECT(ADDRESS(COUNTIF(Entity_1,"&lt;&gt;"),8,4,1,sheet_entity)),0)))</f>
        <v>332</v>
      </c>
      <c r="D437" s="177" t="str">
        <f t="shared" ca="1" si="74"/>
        <v>&gt;&gt;</v>
      </c>
      <c r="E437" s="178"/>
      <c r="F437" s="129" t="str">
        <f t="shared" ca="1" si="75"/>
        <v>IfcLampType</v>
      </c>
      <c r="G437" s="130" t="str">
        <f t="shared" ca="1" si="76"/>
        <v/>
      </c>
      <c r="H437" s="140" t="str">
        <f t="shared" ca="1" si="70"/>
        <v>Lighting Fixtures</v>
      </c>
      <c r="I437" s="17" t="str">
        <f t="shared" ca="1" si="71"/>
        <v/>
      </c>
      <c r="J437" s="178"/>
      <c r="K437" s="189"/>
      <c r="L437" s="189" t="str">
        <f t="shared" ca="1" si="77"/>
        <v>Lighting Fixtures</v>
      </c>
      <c r="M437" s="187" t="str">
        <f t="shared" ca="1" si="72"/>
        <v>Lighting Fixtures</v>
      </c>
      <c r="N437" s="188" t="str">
        <f t="shared" ca="1" si="73"/>
        <v>Lighting Fixtures</v>
      </c>
    </row>
    <row r="438" spans="1:14" x14ac:dyDescent="0.25">
      <c r="A438" s="175">
        <f t="shared" ca="1" si="69"/>
        <v>79</v>
      </c>
      <c r="B438" s="175">
        <f t="shared" ca="1" si="78"/>
        <v>11</v>
      </c>
      <c r="C438" s="175">
        <f ca="1">IF(B438&gt;0,C437,IF(COUNTIF(Entity_3,Common)&lt;=A438,"",C437+MATCH(Common,INDIRECT(ADDRESS(C437+1,8,4,1,sheet_entity)):INDIRECT(ADDRESS(COUNTIF(Entity_1,"&lt;&gt;"),8,4,1,sheet_entity)),0)))</f>
        <v>332</v>
      </c>
      <c r="D438" s="177" t="str">
        <f t="shared" ca="1" si="74"/>
        <v>&gt;&gt;</v>
      </c>
      <c r="E438" s="178"/>
      <c r="F438" s="129" t="str">
        <f t="shared" ca="1" si="75"/>
        <v>IfcLampType</v>
      </c>
      <c r="G438" s="130" t="str">
        <f t="shared" ca="1" si="76"/>
        <v>notdefined</v>
      </c>
      <c r="H438" s="140" t="str">
        <f t="shared" ca="1" si="70"/>
        <v>Lighting Fixtures</v>
      </c>
      <c r="I438" s="17" t="str">
        <f t="shared" ca="1" si="71"/>
        <v/>
      </c>
      <c r="J438" s="178"/>
      <c r="K438" s="189"/>
      <c r="L438" s="189" t="str">
        <f t="shared" ca="1" si="77"/>
        <v>Lighting Fixtures</v>
      </c>
      <c r="M438" s="187" t="str">
        <f t="shared" ca="1" si="72"/>
        <v/>
      </c>
      <c r="N438" s="188" t="str">
        <f t="shared" ca="1" si="73"/>
        <v>Lighting Fixtures</v>
      </c>
    </row>
    <row r="439" spans="1:14" x14ac:dyDescent="0.25">
      <c r="A439" s="175">
        <f t="shared" ca="1" si="69"/>
        <v>79</v>
      </c>
      <c r="B439" s="175">
        <f t="shared" ca="1" si="78"/>
        <v>10</v>
      </c>
      <c r="C439" s="175">
        <f ca="1">IF(B439&gt;0,C438,IF(COUNTIF(Entity_3,Common)&lt;=A439,"",C438+MATCH(Common,INDIRECT(ADDRESS(C438+1,8,4,1,sheet_entity)):INDIRECT(ADDRESS(COUNTIF(Entity_1,"&lt;&gt;"),8,4,1,sheet_entity)),0)))</f>
        <v>332</v>
      </c>
      <c r="D439" s="177" t="str">
        <f t="shared" ca="1" si="74"/>
        <v>&gt;&gt;</v>
      </c>
      <c r="E439" s="178"/>
      <c r="F439" s="129" t="str">
        <f t="shared" ca="1" si="75"/>
        <v>IfcLampType</v>
      </c>
      <c r="G439" s="130" t="str">
        <f t="shared" ca="1" si="76"/>
        <v>userdefined</v>
      </c>
      <c r="H439" s="140" t="str">
        <f t="shared" ca="1" si="70"/>
        <v>Lighting Fixtures</v>
      </c>
      <c r="I439" s="17" t="str">
        <f t="shared" ca="1" si="71"/>
        <v/>
      </c>
      <c r="J439" s="178"/>
      <c r="K439" s="189"/>
      <c r="L439" s="189" t="str">
        <f t="shared" ca="1" si="77"/>
        <v>Lighting Fixtures</v>
      </c>
      <c r="M439" s="187" t="str">
        <f t="shared" ca="1" si="72"/>
        <v/>
      </c>
      <c r="N439" s="188" t="str">
        <f t="shared" ca="1" si="73"/>
        <v>Lighting Fixtures</v>
      </c>
    </row>
    <row r="440" spans="1:14" x14ac:dyDescent="0.25">
      <c r="A440" s="175">
        <f t="shared" ca="1" si="69"/>
        <v>79</v>
      </c>
      <c r="B440" s="175">
        <f t="shared" ca="1" si="78"/>
        <v>9</v>
      </c>
      <c r="C440" s="175">
        <f ca="1">IF(B440&gt;0,C439,IF(COUNTIF(Entity_3,Common)&lt;=A440,"",C439+MATCH(Common,INDIRECT(ADDRESS(C439+1,8,4,1,sheet_entity)):INDIRECT(ADDRESS(COUNTIF(Entity_1,"&lt;&gt;"),8,4,1,sheet_entity)),0)))</f>
        <v>332</v>
      </c>
      <c r="D440" s="177" t="str">
        <f t="shared" ca="1" si="74"/>
        <v>&gt;&gt;</v>
      </c>
      <c r="E440" s="178"/>
      <c r="F440" s="129" t="str">
        <f t="shared" ca="1" si="75"/>
        <v>IfcLampType</v>
      </c>
      <c r="G440" s="130" t="str">
        <f t="shared" ca="1" si="76"/>
        <v>tungstenfilament</v>
      </c>
      <c r="H440" s="140" t="str">
        <f t="shared" ca="1" si="70"/>
        <v>Lighting Fixtures</v>
      </c>
      <c r="I440" s="17" t="str">
        <f t="shared" ca="1" si="71"/>
        <v/>
      </c>
      <c r="J440" s="178"/>
      <c r="K440" s="189"/>
      <c r="L440" s="189" t="str">
        <f t="shared" ca="1" si="77"/>
        <v>Lighting Fixtures</v>
      </c>
      <c r="M440" s="187" t="str">
        <f t="shared" ca="1" si="72"/>
        <v/>
      </c>
      <c r="N440" s="188" t="str">
        <f t="shared" ca="1" si="73"/>
        <v>Lighting Fixtures</v>
      </c>
    </row>
    <row r="441" spans="1:14" x14ac:dyDescent="0.25">
      <c r="A441" s="175">
        <f t="shared" ca="1" si="69"/>
        <v>79</v>
      </c>
      <c r="B441" s="175">
        <f t="shared" ca="1" si="78"/>
        <v>8</v>
      </c>
      <c r="C441" s="175">
        <f ca="1">IF(B441&gt;0,C440,IF(COUNTIF(Entity_3,Common)&lt;=A441,"",C440+MATCH(Common,INDIRECT(ADDRESS(C440+1,8,4,1,sheet_entity)):INDIRECT(ADDRESS(COUNTIF(Entity_1,"&lt;&gt;"),8,4,1,sheet_entity)),0)))</f>
        <v>332</v>
      </c>
      <c r="D441" s="177" t="str">
        <f t="shared" ca="1" si="74"/>
        <v>&gt;&gt;</v>
      </c>
      <c r="E441" s="178"/>
      <c r="F441" s="129" t="str">
        <f t="shared" ca="1" si="75"/>
        <v>IfcLampType</v>
      </c>
      <c r="G441" s="130" t="str">
        <f t="shared" ca="1" si="76"/>
        <v>oled</v>
      </c>
      <c r="H441" s="140" t="str">
        <f t="shared" ca="1" si="70"/>
        <v>Lighting Fixtures</v>
      </c>
      <c r="I441" s="17" t="str">
        <f t="shared" ca="1" si="71"/>
        <v/>
      </c>
      <c r="J441" s="178"/>
      <c r="K441" s="189"/>
      <c r="L441" s="189" t="str">
        <f t="shared" ca="1" si="77"/>
        <v>Lighting Fixtures</v>
      </c>
      <c r="M441" s="187" t="str">
        <f t="shared" ca="1" si="72"/>
        <v/>
      </c>
      <c r="N441" s="188" t="str">
        <f t="shared" ca="1" si="73"/>
        <v>Lighting Fixtures</v>
      </c>
    </row>
    <row r="442" spans="1:14" x14ac:dyDescent="0.25">
      <c r="A442" s="175">
        <f t="shared" ca="1" si="69"/>
        <v>79</v>
      </c>
      <c r="B442" s="175">
        <f t="shared" ca="1" si="78"/>
        <v>7</v>
      </c>
      <c r="C442" s="175">
        <f ca="1">IF(B442&gt;0,C441,IF(COUNTIF(Entity_3,Common)&lt;=A442,"",C441+MATCH(Common,INDIRECT(ADDRESS(C441+1,8,4,1,sheet_entity)):INDIRECT(ADDRESS(COUNTIF(Entity_1,"&lt;&gt;"),8,4,1,sheet_entity)),0)))</f>
        <v>332</v>
      </c>
      <c r="D442" s="177" t="str">
        <f t="shared" ca="1" si="74"/>
        <v>&gt;&gt;</v>
      </c>
      <c r="E442" s="178"/>
      <c r="F442" s="129" t="str">
        <f t="shared" ca="1" si="75"/>
        <v>IfcLampType</v>
      </c>
      <c r="G442" s="130" t="str">
        <f t="shared" ca="1" si="76"/>
        <v>metalhalide</v>
      </c>
      <c r="H442" s="140" t="str">
        <f t="shared" ca="1" si="70"/>
        <v>Lighting Fixtures</v>
      </c>
      <c r="I442" s="17" t="str">
        <f t="shared" ca="1" si="71"/>
        <v/>
      </c>
      <c r="J442" s="178"/>
      <c r="K442" s="189"/>
      <c r="L442" s="189" t="str">
        <f t="shared" ca="1" si="77"/>
        <v>Lighting Fixtures</v>
      </c>
      <c r="M442" s="187" t="str">
        <f t="shared" ca="1" si="72"/>
        <v/>
      </c>
      <c r="N442" s="188" t="str">
        <f t="shared" ca="1" si="73"/>
        <v>Lighting Fixtures</v>
      </c>
    </row>
    <row r="443" spans="1:14" x14ac:dyDescent="0.25">
      <c r="A443" s="175">
        <f t="shared" ca="1" si="69"/>
        <v>79</v>
      </c>
      <c r="B443" s="175">
        <f t="shared" ca="1" si="78"/>
        <v>6</v>
      </c>
      <c r="C443" s="175">
        <f ca="1">IF(B443&gt;0,C442,IF(COUNTIF(Entity_3,Common)&lt;=A443,"",C442+MATCH(Common,INDIRECT(ADDRESS(C442+1,8,4,1,sheet_entity)):INDIRECT(ADDRESS(COUNTIF(Entity_1,"&lt;&gt;"),8,4,1,sheet_entity)),0)))</f>
        <v>332</v>
      </c>
      <c r="D443" s="177" t="str">
        <f t="shared" ca="1" si="74"/>
        <v>&gt;&gt;</v>
      </c>
      <c r="E443" s="178"/>
      <c r="F443" s="129" t="str">
        <f t="shared" ca="1" si="75"/>
        <v>IfcLampType</v>
      </c>
      <c r="G443" s="130" t="str">
        <f t="shared" ca="1" si="76"/>
        <v>led</v>
      </c>
      <c r="H443" s="140" t="str">
        <f t="shared" ca="1" si="70"/>
        <v>Lighting Fixtures</v>
      </c>
      <c r="I443" s="17" t="str">
        <f t="shared" ca="1" si="71"/>
        <v/>
      </c>
      <c r="J443" s="178"/>
      <c r="K443" s="189"/>
      <c r="L443" s="189" t="str">
        <f t="shared" ca="1" si="77"/>
        <v>Lighting Fixtures</v>
      </c>
      <c r="M443" s="187" t="str">
        <f t="shared" ca="1" si="72"/>
        <v/>
      </c>
      <c r="N443" s="188" t="str">
        <f t="shared" ca="1" si="73"/>
        <v>Lighting Fixtures</v>
      </c>
    </row>
    <row r="444" spans="1:14" x14ac:dyDescent="0.25">
      <c r="A444" s="175">
        <f t="shared" ca="1" si="69"/>
        <v>79</v>
      </c>
      <c r="B444" s="175">
        <f t="shared" ca="1" si="78"/>
        <v>5</v>
      </c>
      <c r="C444" s="175">
        <f ca="1">IF(B444&gt;0,C443,IF(COUNTIF(Entity_3,Common)&lt;=A444,"",C443+MATCH(Common,INDIRECT(ADDRESS(C443+1,8,4,1,sheet_entity)):INDIRECT(ADDRESS(COUNTIF(Entity_1,"&lt;&gt;"),8,4,1,sheet_entity)),0)))</f>
        <v>332</v>
      </c>
      <c r="D444" s="177" t="str">
        <f t="shared" ca="1" si="74"/>
        <v>&gt;&gt;</v>
      </c>
      <c r="E444" s="178"/>
      <c r="F444" s="129" t="str">
        <f t="shared" ca="1" si="75"/>
        <v>IfcLampType</v>
      </c>
      <c r="G444" s="130" t="str">
        <f t="shared" ca="1" si="76"/>
        <v>highpressuresodium</v>
      </c>
      <c r="H444" s="140" t="str">
        <f t="shared" ca="1" si="70"/>
        <v>Lighting Fixtures</v>
      </c>
      <c r="I444" s="17" t="str">
        <f t="shared" ca="1" si="71"/>
        <v/>
      </c>
      <c r="J444" s="178"/>
      <c r="K444" s="189"/>
      <c r="L444" s="189" t="str">
        <f t="shared" ca="1" si="77"/>
        <v>Lighting Fixtures</v>
      </c>
      <c r="M444" s="187" t="str">
        <f t="shared" ca="1" si="72"/>
        <v/>
      </c>
      <c r="N444" s="188" t="str">
        <f t="shared" ca="1" si="73"/>
        <v>Lighting Fixtures</v>
      </c>
    </row>
    <row r="445" spans="1:14" x14ac:dyDescent="0.25">
      <c r="A445" s="175">
        <f t="shared" ca="1" si="69"/>
        <v>79</v>
      </c>
      <c r="B445" s="175">
        <f t="shared" ca="1" si="78"/>
        <v>4</v>
      </c>
      <c r="C445" s="175">
        <f ca="1">IF(B445&gt;0,C444,IF(COUNTIF(Entity_3,Common)&lt;=A445,"",C444+MATCH(Common,INDIRECT(ADDRESS(C444+1,8,4,1,sheet_entity)):INDIRECT(ADDRESS(COUNTIF(Entity_1,"&lt;&gt;"),8,4,1,sheet_entity)),0)))</f>
        <v>332</v>
      </c>
      <c r="D445" s="177" t="str">
        <f t="shared" ca="1" si="74"/>
        <v>&gt;&gt;</v>
      </c>
      <c r="E445" s="178"/>
      <c r="F445" s="129" t="str">
        <f t="shared" ca="1" si="75"/>
        <v>IfcLampType</v>
      </c>
      <c r="G445" s="130" t="str">
        <f t="shared" ca="1" si="76"/>
        <v>highpressuremercury</v>
      </c>
      <c r="H445" s="140" t="str">
        <f t="shared" ca="1" si="70"/>
        <v>Lighting Fixtures</v>
      </c>
      <c r="I445" s="17" t="str">
        <f t="shared" ca="1" si="71"/>
        <v/>
      </c>
      <c r="J445" s="178"/>
      <c r="K445" s="189"/>
      <c r="L445" s="189" t="str">
        <f t="shared" ca="1" si="77"/>
        <v>Lighting Fixtures</v>
      </c>
      <c r="M445" s="187" t="str">
        <f t="shared" ca="1" si="72"/>
        <v/>
      </c>
      <c r="N445" s="188" t="str">
        <f t="shared" ca="1" si="73"/>
        <v>Lighting Fixtures</v>
      </c>
    </row>
    <row r="446" spans="1:14" x14ac:dyDescent="0.25">
      <c r="A446" s="175">
        <f t="shared" ca="1" si="69"/>
        <v>79</v>
      </c>
      <c r="B446" s="175">
        <f t="shared" ca="1" si="78"/>
        <v>3</v>
      </c>
      <c r="C446" s="175">
        <f ca="1">IF(B446&gt;0,C445,IF(COUNTIF(Entity_3,Common)&lt;=A446,"",C445+MATCH(Common,INDIRECT(ADDRESS(C445+1,8,4,1,sheet_entity)):INDIRECT(ADDRESS(COUNTIF(Entity_1,"&lt;&gt;"),8,4,1,sheet_entity)),0)))</f>
        <v>332</v>
      </c>
      <c r="D446" s="177" t="str">
        <f t="shared" ca="1" si="74"/>
        <v>&gt;&gt;</v>
      </c>
      <c r="E446" s="178"/>
      <c r="F446" s="129" t="str">
        <f t="shared" ca="1" si="75"/>
        <v>IfcLampType</v>
      </c>
      <c r="G446" s="130" t="str">
        <f t="shared" ca="1" si="76"/>
        <v>halogen</v>
      </c>
      <c r="H446" s="140" t="str">
        <f t="shared" ca="1" si="70"/>
        <v>Lighting Fixtures</v>
      </c>
      <c r="I446" s="17" t="str">
        <f t="shared" ca="1" si="71"/>
        <v/>
      </c>
      <c r="J446" s="178"/>
      <c r="K446" s="189"/>
      <c r="L446" s="189" t="str">
        <f t="shared" ca="1" si="77"/>
        <v>Lighting Fixtures</v>
      </c>
      <c r="M446" s="187" t="str">
        <f t="shared" ca="1" si="72"/>
        <v/>
      </c>
      <c r="N446" s="188" t="str">
        <f t="shared" ca="1" si="73"/>
        <v>Lighting Fixtures</v>
      </c>
    </row>
    <row r="447" spans="1:14" x14ac:dyDescent="0.25">
      <c r="A447" s="175">
        <f t="shared" ca="1" si="69"/>
        <v>79</v>
      </c>
      <c r="B447" s="175">
        <f t="shared" ca="1" si="78"/>
        <v>2</v>
      </c>
      <c r="C447" s="175">
        <f ca="1">IF(B447&gt;0,C446,IF(COUNTIF(Entity_3,Common)&lt;=A447,"",C446+MATCH(Common,INDIRECT(ADDRESS(C446+1,8,4,1,sheet_entity)):INDIRECT(ADDRESS(COUNTIF(Entity_1,"&lt;&gt;"),8,4,1,sheet_entity)),0)))</f>
        <v>332</v>
      </c>
      <c r="D447" s="177" t="str">
        <f t="shared" ca="1" si="74"/>
        <v>&gt;&gt;</v>
      </c>
      <c r="E447" s="178"/>
      <c r="F447" s="129" t="str">
        <f t="shared" ca="1" si="75"/>
        <v>IfcLampType</v>
      </c>
      <c r="G447" s="130" t="str">
        <f t="shared" ca="1" si="76"/>
        <v>fluorescent</v>
      </c>
      <c r="H447" s="140" t="str">
        <f t="shared" ca="1" si="70"/>
        <v>Lighting Fixtures</v>
      </c>
      <c r="I447" s="17" t="str">
        <f t="shared" ca="1" si="71"/>
        <v/>
      </c>
      <c r="J447" s="178"/>
      <c r="K447" s="189"/>
      <c r="L447" s="189" t="str">
        <f t="shared" ca="1" si="77"/>
        <v>Lighting Fixtures</v>
      </c>
      <c r="M447" s="187" t="str">
        <f t="shared" ca="1" si="72"/>
        <v/>
      </c>
      <c r="N447" s="188" t="str">
        <f t="shared" ca="1" si="73"/>
        <v>Lighting Fixtures</v>
      </c>
    </row>
    <row r="448" spans="1:14" x14ac:dyDescent="0.25">
      <c r="A448" s="175">
        <f t="shared" ca="1" si="69"/>
        <v>79</v>
      </c>
      <c r="B448" s="175">
        <f t="shared" ca="1" si="78"/>
        <v>1</v>
      </c>
      <c r="C448" s="175">
        <f ca="1">IF(B448&gt;0,C447,IF(COUNTIF(Entity_3,Common)&lt;=A448,"",C447+MATCH(Common,INDIRECT(ADDRESS(C447+1,8,4,1,sheet_entity)):INDIRECT(ADDRESS(COUNTIF(Entity_1,"&lt;&gt;"),8,4,1,sheet_entity)),0)))</f>
        <v>332</v>
      </c>
      <c r="D448" s="177" t="str">
        <f t="shared" ca="1" si="74"/>
        <v>&gt;&gt;</v>
      </c>
      <c r="E448" s="178"/>
      <c r="F448" s="129" t="str">
        <f t="shared" ca="1" si="75"/>
        <v>IfcLampType</v>
      </c>
      <c r="G448" s="130" t="str">
        <f t="shared" ca="1" si="76"/>
        <v>compactfluorescent</v>
      </c>
      <c r="H448" s="140" t="str">
        <f t="shared" ca="1" si="70"/>
        <v>Lighting Fixtures</v>
      </c>
      <c r="I448" s="17" t="str">
        <f t="shared" ca="1" si="71"/>
        <v/>
      </c>
      <c r="J448" s="178"/>
      <c r="K448" s="189"/>
      <c r="L448" s="189" t="str">
        <f t="shared" ca="1" si="77"/>
        <v>Lighting Fixtures</v>
      </c>
      <c r="M448" s="187" t="str">
        <f t="shared" ca="1" si="72"/>
        <v/>
      </c>
      <c r="N448" s="188" t="str">
        <f t="shared" ca="1" si="73"/>
        <v>Lighting Fixtures</v>
      </c>
    </row>
    <row r="449" spans="1:14" x14ac:dyDescent="0.25">
      <c r="A449" s="175">
        <f t="shared" ca="1" si="69"/>
        <v>80</v>
      </c>
      <c r="B449" s="175">
        <f t="shared" ca="1" si="78"/>
        <v>0</v>
      </c>
      <c r="C449" s="175">
        <f ca="1">IF(B449&gt;0,C448,IF(COUNTIF(Entity_3,Common)&lt;=A449,"",C448+MATCH(Common,INDIRECT(ADDRESS(C448+1,8,4,1,sheet_entity)):INDIRECT(ADDRESS(COUNTIF(Entity_1,"&lt;&gt;"),8,4,1,sheet_entity)),0)))</f>
        <v>337</v>
      </c>
      <c r="D449" s="177" t="str">
        <f t="shared" ca="1" si="74"/>
        <v>&gt;&gt;</v>
      </c>
      <c r="E449" s="178"/>
      <c r="F449" s="129" t="str">
        <f t="shared" ca="1" si="75"/>
        <v>IfcLightFixtureType</v>
      </c>
      <c r="G449" s="130" t="str">
        <f t="shared" ca="1" si="76"/>
        <v/>
      </c>
      <c r="H449" s="140" t="str">
        <f t="shared" ca="1" si="70"/>
        <v>Lighting Fixtures</v>
      </c>
      <c r="I449" s="17" t="str">
        <f t="shared" ca="1" si="71"/>
        <v/>
      </c>
      <c r="J449" s="178"/>
      <c r="K449" s="189"/>
      <c r="L449" s="189" t="str">
        <f t="shared" ca="1" si="77"/>
        <v>Lighting Fixtures</v>
      </c>
      <c r="M449" s="187" t="str">
        <f t="shared" ca="1" si="72"/>
        <v/>
      </c>
      <c r="N449" s="188" t="str">
        <f t="shared" ca="1" si="73"/>
        <v>Lighting Fixtures</v>
      </c>
    </row>
    <row r="450" spans="1:14" x14ac:dyDescent="0.25">
      <c r="A450" s="175">
        <f t="shared" ca="1" si="69"/>
        <v>80</v>
      </c>
      <c r="B450" s="175">
        <f t="shared" ca="1" si="78"/>
        <v>5</v>
      </c>
      <c r="C450" s="175">
        <f ca="1">IF(B450&gt;0,C449,IF(COUNTIF(Entity_3,Common)&lt;=A450,"",C449+MATCH(Common,INDIRECT(ADDRESS(C449+1,8,4,1,sheet_entity)):INDIRECT(ADDRESS(COUNTIF(Entity_1,"&lt;&gt;"),8,4,1,sheet_entity)),0)))</f>
        <v>337</v>
      </c>
      <c r="D450" s="177" t="str">
        <f t="shared" ca="1" si="74"/>
        <v>&gt;&gt;</v>
      </c>
      <c r="E450" s="178"/>
      <c r="F450" s="129" t="str">
        <f t="shared" ca="1" si="75"/>
        <v>IfcLightFixtureType</v>
      </c>
      <c r="G450" s="130" t="str">
        <f t="shared" ca="1" si="76"/>
        <v>notdefined</v>
      </c>
      <c r="H450" s="140" t="str">
        <f t="shared" ca="1" si="70"/>
        <v>Lighting Fixtures</v>
      </c>
      <c r="I450" s="17" t="str">
        <f t="shared" ca="1" si="71"/>
        <v/>
      </c>
      <c r="J450" s="178"/>
      <c r="K450" s="189"/>
      <c r="L450" s="189" t="str">
        <f t="shared" ca="1" si="77"/>
        <v>Lighting Fixtures</v>
      </c>
      <c r="M450" s="187" t="str">
        <f t="shared" ca="1" si="72"/>
        <v/>
      </c>
      <c r="N450" s="188" t="str">
        <f t="shared" ca="1" si="73"/>
        <v>Lighting Fixtures</v>
      </c>
    </row>
    <row r="451" spans="1:14" x14ac:dyDescent="0.25">
      <c r="A451" s="175">
        <f t="shared" ca="1" si="69"/>
        <v>80</v>
      </c>
      <c r="B451" s="175">
        <f t="shared" ca="1" si="78"/>
        <v>4</v>
      </c>
      <c r="C451" s="175">
        <f ca="1">IF(B451&gt;0,C450,IF(COUNTIF(Entity_3,Common)&lt;=A451,"",C450+MATCH(Common,INDIRECT(ADDRESS(C450+1,8,4,1,sheet_entity)):INDIRECT(ADDRESS(COUNTIF(Entity_1,"&lt;&gt;"),8,4,1,sheet_entity)),0)))</f>
        <v>337</v>
      </c>
      <c r="D451" s="177" t="str">
        <f t="shared" ca="1" si="74"/>
        <v>&gt;&gt;</v>
      </c>
      <c r="E451" s="178"/>
      <c r="F451" s="129" t="str">
        <f t="shared" ca="1" si="75"/>
        <v>IfcLightFixtureType</v>
      </c>
      <c r="G451" s="130" t="str">
        <f t="shared" ca="1" si="76"/>
        <v>userdefined</v>
      </c>
      <c r="H451" s="140" t="str">
        <f t="shared" ca="1" si="70"/>
        <v>Lighting Fixtures</v>
      </c>
      <c r="I451" s="17" t="str">
        <f t="shared" ca="1" si="71"/>
        <v/>
      </c>
      <c r="J451" s="178"/>
      <c r="K451" s="189"/>
      <c r="L451" s="189" t="str">
        <f t="shared" ca="1" si="77"/>
        <v>Lighting Fixtures</v>
      </c>
      <c r="M451" s="187" t="str">
        <f t="shared" ca="1" si="72"/>
        <v/>
      </c>
      <c r="N451" s="188" t="str">
        <f t="shared" ca="1" si="73"/>
        <v>Lighting Fixtures</v>
      </c>
    </row>
    <row r="452" spans="1:14" x14ac:dyDescent="0.25">
      <c r="A452" s="175">
        <f t="shared" ca="1" si="69"/>
        <v>80</v>
      </c>
      <c r="B452" s="175">
        <f t="shared" ca="1" si="78"/>
        <v>3</v>
      </c>
      <c r="C452" s="175">
        <f ca="1">IF(B452&gt;0,C451,IF(COUNTIF(Entity_3,Common)&lt;=A452,"",C451+MATCH(Common,INDIRECT(ADDRESS(C451+1,8,4,1,sheet_entity)):INDIRECT(ADDRESS(COUNTIF(Entity_1,"&lt;&gt;"),8,4,1,sheet_entity)),0)))</f>
        <v>337</v>
      </c>
      <c r="D452" s="177" t="str">
        <f t="shared" ca="1" si="74"/>
        <v>&gt;&gt;</v>
      </c>
      <c r="E452" s="178"/>
      <c r="F452" s="129" t="str">
        <f t="shared" ca="1" si="75"/>
        <v>IfcLightFixtureType</v>
      </c>
      <c r="G452" s="130" t="str">
        <f t="shared" ca="1" si="76"/>
        <v>securitylighting</v>
      </c>
      <c r="H452" s="140" t="str">
        <f t="shared" ca="1" si="70"/>
        <v>Lighting Fixtures</v>
      </c>
      <c r="I452" s="17" t="str">
        <f t="shared" ca="1" si="71"/>
        <v/>
      </c>
      <c r="J452" s="178"/>
      <c r="K452" s="189"/>
      <c r="L452" s="189" t="str">
        <f t="shared" ca="1" si="77"/>
        <v>Lighting Fixtures</v>
      </c>
      <c r="M452" s="187" t="str">
        <f t="shared" ca="1" si="72"/>
        <v/>
      </c>
      <c r="N452" s="188" t="str">
        <f t="shared" ca="1" si="73"/>
        <v>Lighting Fixtures</v>
      </c>
    </row>
    <row r="453" spans="1:14" x14ac:dyDescent="0.25">
      <c r="A453" s="175">
        <f t="shared" ca="1" si="69"/>
        <v>80</v>
      </c>
      <c r="B453" s="175">
        <f t="shared" ca="1" si="78"/>
        <v>2</v>
      </c>
      <c r="C453" s="175">
        <f ca="1">IF(B453&gt;0,C452,IF(COUNTIF(Entity_3,Common)&lt;=A453,"",C452+MATCH(Common,INDIRECT(ADDRESS(C452+1,8,4,1,sheet_entity)):INDIRECT(ADDRESS(COUNTIF(Entity_1,"&lt;&gt;"),8,4,1,sheet_entity)),0)))</f>
        <v>337</v>
      </c>
      <c r="D453" s="177" t="str">
        <f t="shared" ca="1" si="74"/>
        <v>&gt;&gt;</v>
      </c>
      <c r="E453" s="178"/>
      <c r="F453" s="129" t="str">
        <f t="shared" ca="1" si="75"/>
        <v>IfcLightFixtureType</v>
      </c>
      <c r="G453" s="130" t="str">
        <f t="shared" ca="1" si="76"/>
        <v>directionsource</v>
      </c>
      <c r="H453" s="140" t="str">
        <f t="shared" ca="1" si="70"/>
        <v>Lighting Fixtures</v>
      </c>
      <c r="I453" s="17" t="str">
        <f t="shared" ca="1" si="71"/>
        <v/>
      </c>
      <c r="J453" s="178"/>
      <c r="K453" s="189"/>
      <c r="L453" s="189" t="str">
        <f t="shared" ca="1" si="77"/>
        <v>Lighting Fixtures</v>
      </c>
      <c r="M453" s="187" t="str">
        <f t="shared" ca="1" si="72"/>
        <v/>
      </c>
      <c r="N453" s="188" t="str">
        <f t="shared" ca="1" si="73"/>
        <v>Lighting Fixtures</v>
      </c>
    </row>
    <row r="454" spans="1:14" x14ac:dyDescent="0.25">
      <c r="A454" s="175">
        <f t="shared" ca="1" si="69"/>
        <v>80</v>
      </c>
      <c r="B454" s="175">
        <f t="shared" ca="1" si="78"/>
        <v>1</v>
      </c>
      <c r="C454" s="175">
        <f ca="1">IF(B454&gt;0,C453,IF(COUNTIF(Entity_3,Common)&lt;=A454,"",C453+MATCH(Common,INDIRECT(ADDRESS(C453+1,8,4,1,sheet_entity)):INDIRECT(ADDRESS(COUNTIF(Entity_1,"&lt;&gt;"),8,4,1,sheet_entity)),0)))</f>
        <v>337</v>
      </c>
      <c r="D454" s="177" t="str">
        <f t="shared" ca="1" si="74"/>
        <v>&gt;&gt;</v>
      </c>
      <c r="E454" s="178"/>
      <c r="F454" s="129" t="str">
        <f t="shared" ca="1" si="75"/>
        <v>IfcLightFixtureType</v>
      </c>
      <c r="G454" s="130" t="str">
        <f t="shared" ca="1" si="76"/>
        <v>pointsource</v>
      </c>
      <c r="H454" s="140" t="str">
        <f t="shared" ca="1" si="70"/>
        <v>Lighting Fixtures</v>
      </c>
      <c r="I454" s="17" t="str">
        <f t="shared" ca="1" si="71"/>
        <v/>
      </c>
      <c r="J454" s="178"/>
      <c r="K454" s="189"/>
      <c r="L454" s="189" t="str">
        <f t="shared" ca="1" si="77"/>
        <v>Lighting Fixtures</v>
      </c>
      <c r="M454" s="187" t="str">
        <f t="shared" ca="1" si="72"/>
        <v/>
      </c>
      <c r="N454" s="188" t="str">
        <f t="shared" ca="1" si="73"/>
        <v>Lighting Fixtures</v>
      </c>
    </row>
    <row r="455" spans="1:14" x14ac:dyDescent="0.25">
      <c r="A455" s="175">
        <f t="shared" ca="1" si="69"/>
        <v>81</v>
      </c>
      <c r="B455" s="175">
        <f t="shared" ca="1" si="78"/>
        <v>0</v>
      </c>
      <c r="C455" s="175">
        <f ca="1">IF(B455&gt;0,C454,IF(COUNTIF(Entity_3,Common)&lt;=A455,"",C454+MATCH(Common,INDIRECT(ADDRESS(C454+1,8,4,1,sheet_entity)):INDIRECT(ADDRESS(COUNTIF(Entity_1,"&lt;&gt;"),8,4,1,sheet_entity)),0)))</f>
        <v>372</v>
      </c>
      <c r="D455" s="177" t="str">
        <f t="shared" ca="1" si="74"/>
        <v>&gt;&gt;</v>
      </c>
      <c r="E455" s="178"/>
      <c r="F455" s="129" t="str">
        <f t="shared" ca="1" si="75"/>
        <v>IfcMechanicalFastener</v>
      </c>
      <c r="G455" s="130" t="str">
        <f t="shared" ca="1" si="76"/>
        <v/>
      </c>
      <c r="H455" s="140" t="str">
        <f t="shared" ca="1" si="70"/>
        <v>Structural Connections</v>
      </c>
      <c r="I455" s="17" t="str">
        <f t="shared" ca="1" si="71"/>
        <v/>
      </c>
      <c r="J455" s="178"/>
      <c r="K455" s="189"/>
      <c r="L455" s="189" t="str">
        <f t="shared" ca="1" si="77"/>
        <v>Structural Connections</v>
      </c>
      <c r="M455" s="187" t="str">
        <f t="shared" ca="1" si="72"/>
        <v/>
      </c>
      <c r="N455" s="188" t="str">
        <f t="shared" ca="1" si="73"/>
        <v>Structural Connections</v>
      </c>
    </row>
    <row r="456" spans="1:14" x14ac:dyDescent="0.25">
      <c r="A456" s="175">
        <f t="shared" ca="1" si="69"/>
        <v>82</v>
      </c>
      <c r="B456" s="175">
        <f t="shared" ca="1" si="78"/>
        <v>0</v>
      </c>
      <c r="C456" s="175">
        <f ca="1">IF(B456&gt;0,C455,IF(COUNTIF(Entity_3,Common)&lt;=A456,"",C455+MATCH(Common,INDIRECT(ADDRESS(C455+1,8,4,1,sheet_entity)):INDIRECT(ADDRESS(COUNTIF(Entity_1,"&lt;&gt;"),8,4,1,sheet_entity)),0)))</f>
        <v>376</v>
      </c>
      <c r="D456" s="177" t="str">
        <f t="shared" ca="1" si="74"/>
        <v>&gt;&gt;</v>
      </c>
      <c r="E456" s="178"/>
      <c r="F456" s="129" t="str">
        <f t="shared" ca="1" si="75"/>
        <v>IfcMember</v>
      </c>
      <c r="G456" s="130" t="str">
        <f t="shared" ca="1" si="76"/>
        <v/>
      </c>
      <c r="H456" s="140" t="str">
        <f t="shared" ca="1" si="70"/>
        <v>Structural Framing</v>
      </c>
      <c r="I456" s="17" t="str">
        <f t="shared" ca="1" si="71"/>
        <v/>
      </c>
      <c r="J456" s="178"/>
      <c r="K456" s="189"/>
      <c r="L456" s="189" t="str">
        <f t="shared" ca="1" si="77"/>
        <v>Structural Framing</v>
      </c>
      <c r="M456" s="187" t="str">
        <f t="shared" ca="1" si="72"/>
        <v/>
      </c>
      <c r="N456" s="188" t="str">
        <f t="shared" ca="1" si="73"/>
        <v>Structural Framing</v>
      </c>
    </row>
    <row r="457" spans="1:14" x14ac:dyDescent="0.25">
      <c r="A457" s="175">
        <f t="shared" ca="1" si="69"/>
        <v>83</v>
      </c>
      <c r="B457" s="175">
        <f t="shared" ca="1" si="78"/>
        <v>0</v>
      </c>
      <c r="C457" s="175">
        <f ca="1">IF(B457&gt;0,C456,IF(COUNTIF(Entity_3,Common)&lt;=A457,"",C456+MATCH(Common,INDIRECT(ADDRESS(C456+1,8,4,1,sheet_entity)):INDIRECT(ADDRESS(COUNTIF(Entity_1,"&lt;&gt;"),8,4,1,sheet_entity)),0)))</f>
        <v>383</v>
      </c>
      <c r="D457" s="177" t="str">
        <f t="shared" ca="1" si="74"/>
        <v>&gt;&gt;</v>
      </c>
      <c r="E457" s="178"/>
      <c r="F457" s="129" t="str">
        <f t="shared" ca="1" si="75"/>
        <v>IfcMotorConnectionType</v>
      </c>
      <c r="G457" s="130" t="str">
        <f t="shared" ca="1" si="76"/>
        <v/>
      </c>
      <c r="H457" s="140" t="str">
        <f t="shared" ca="1" si="70"/>
        <v>Mechanical Equipment</v>
      </c>
      <c r="I457" s="17" t="str">
        <f t="shared" ca="1" si="71"/>
        <v/>
      </c>
      <c r="J457" s="178"/>
      <c r="K457" s="189"/>
      <c r="L457" s="189" t="str">
        <f t="shared" ca="1" si="77"/>
        <v>Mechanical Equipment</v>
      </c>
      <c r="M457" s="187" t="str">
        <f t="shared" ca="1" si="72"/>
        <v/>
      </c>
      <c r="N457" s="188" t="str">
        <f t="shared" ca="1" si="73"/>
        <v>Mechanical Equipment</v>
      </c>
    </row>
    <row r="458" spans="1:14" x14ac:dyDescent="0.25">
      <c r="A458" s="175">
        <f t="shared" ca="1" si="69"/>
        <v>83</v>
      </c>
      <c r="B458" s="175">
        <f t="shared" ca="1" si="78"/>
        <v>7</v>
      </c>
      <c r="C458" s="175">
        <f ca="1">IF(B458&gt;0,C457,IF(COUNTIF(Entity_3,Common)&lt;=A458,"",C457+MATCH(Common,INDIRECT(ADDRESS(C457+1,8,4,1,sheet_entity)):INDIRECT(ADDRESS(COUNTIF(Entity_1,"&lt;&gt;"),8,4,1,sheet_entity)),0)))</f>
        <v>383</v>
      </c>
      <c r="D458" s="177" t="str">
        <f t="shared" ca="1" si="74"/>
        <v>&gt;&gt;</v>
      </c>
      <c r="E458" s="178"/>
      <c r="F458" s="129" t="str">
        <f t="shared" ca="1" si="75"/>
        <v>IfcMotorConnectionType</v>
      </c>
      <c r="G458" s="130" t="str">
        <f t="shared" ca="1" si="76"/>
        <v>null</v>
      </c>
      <c r="H458" s="140" t="str">
        <f t="shared" ca="1" si="70"/>
        <v>Mechanical Equipment</v>
      </c>
      <c r="I458" s="17" t="str">
        <f t="shared" ca="1" si="71"/>
        <v/>
      </c>
      <c r="J458" s="178"/>
      <c r="K458" s="189"/>
      <c r="L458" s="189" t="str">
        <f t="shared" ca="1" si="77"/>
        <v>Mechanical Equipment</v>
      </c>
      <c r="M458" s="187" t="str">
        <f t="shared" ca="1" si="72"/>
        <v/>
      </c>
      <c r="N458" s="188" t="str">
        <f t="shared" ca="1" si="73"/>
        <v>Mechanical Equipment</v>
      </c>
    </row>
    <row r="459" spans="1:14" x14ac:dyDescent="0.25">
      <c r="A459" s="175">
        <f t="shared" ref="A459:A522" ca="1" si="79">IF(B459=0,IF(COUNTIF(Entity_3,Common)&lt;=A458,"",A458+1),A458)</f>
        <v>83</v>
      </c>
      <c r="B459" s="175">
        <f t="shared" ca="1" si="78"/>
        <v>6</v>
      </c>
      <c r="C459" s="175">
        <f ca="1">IF(B459&gt;0,C458,IF(COUNTIF(Entity_3,Common)&lt;=A459,"",C458+MATCH(Common,INDIRECT(ADDRESS(C458+1,8,4,1,sheet_entity)):INDIRECT(ADDRESS(COUNTIF(Entity_1,"&lt;&gt;"),8,4,1,sheet_entity)),0)))</f>
        <v>383</v>
      </c>
      <c r="D459" s="177" t="str">
        <f t="shared" ca="1" si="74"/>
        <v>&gt;&gt;</v>
      </c>
      <c r="E459" s="178"/>
      <c r="F459" s="129" t="str">
        <f t="shared" ca="1" si="75"/>
        <v>IfcMotorConnectionType</v>
      </c>
      <c r="G459" s="130" t="str">
        <f t="shared" ca="1" si="76"/>
        <v>IfcNullStyle</v>
      </c>
      <c r="H459" s="140" t="str">
        <f t="shared" ref="H459:H522" ca="1" si="80">IF(F459&lt;&gt;"",IF(K459&lt;&gt;"",K459,IF(G459&lt;&gt;"",IF(M459&lt;&gt;"",M459,N459),IF(N459&lt;&gt;"",N459,M459))),"")</f>
        <v>Mechanical Equipment</v>
      </c>
      <c r="I459" s="17" t="str">
        <f t="shared" ref="I459:I522" ca="1" si="81">IF(L459=H459,IF(OR(exp_sub_adopt=no,AND(exp_sub_adopt=yes,G459&lt;&gt;"")),IF(C459&lt;&gt;"",IFERROR(CELL("contents",INDIRECT(ADDRESS(MATCH(CONCATENATE(F459,IF(G459&lt;&gt;"",CONCATENATE("/",G459),"")),export_entity_2,0),2,1,1,exp_fillin))),IFERROR(VLOOKUP(CONCATENATE(F459,IF(G459&lt;&gt;"",CONCATENATE("/",G459),"")),Import_DRS,5,FALSE),"")),""),""),IF(ISERROR(FIND(H459,L459,1)),IF(L459=H459,"",L459),RIGHT(L459,LEN(L459)-LEN(H459))))</f>
        <v/>
      </c>
      <c r="J459" s="178"/>
      <c r="K459" s="189"/>
      <c r="L459" s="189" t="str">
        <f t="shared" ca="1" si="77"/>
        <v>Mechanical Equipment</v>
      </c>
      <c r="M459" s="187" t="str">
        <f t="shared" ref="M459:M522" ca="1" si="82">IF(C459&lt;&gt;"",IFERROR(CELL("contents",INDIRECT(ADDRESS(MATCH(CONCATENATE(F459,IF(G459&lt;&gt;"",CONCATENATE("/",G459),"")),export_entity_2,0),1,1,1,exp_fillin))),IF(N459="",M458,"")),"")</f>
        <v/>
      </c>
      <c r="N459" s="188" t="str">
        <f t="shared" ref="N459:N522" ca="1" si="83">IF(C459&lt;&gt;"",IFERROR(VLOOKUP(CONCATENATE(F459,IF(G459&lt;&gt;"",CONCATENATE("/",G459),"")),Import_DRS,4,FALSE),IFERROR(VLOOKUP(F459,Import_DRS,4,FALSE),"")),"")</f>
        <v>Mechanical Equipment</v>
      </c>
    </row>
    <row r="460" spans="1:14" x14ac:dyDescent="0.25">
      <c r="A460" s="175">
        <f t="shared" ca="1" si="79"/>
        <v>83</v>
      </c>
      <c r="B460" s="175">
        <f t="shared" ca="1" si="78"/>
        <v>5</v>
      </c>
      <c r="C460" s="175">
        <f ca="1">IF(B460&gt;0,C459,IF(COUNTIF(Entity_3,Common)&lt;=A460,"",C459+MATCH(Common,INDIRECT(ADDRESS(C459+1,8,4,1,sheet_entity)):INDIRECT(ADDRESS(COUNTIF(Entity_1,"&lt;&gt;"),8,4,1,sheet_entity)),0)))</f>
        <v>383</v>
      </c>
      <c r="D460" s="177" t="str">
        <f t="shared" ca="1" si="74"/>
        <v>&gt;&gt;</v>
      </c>
      <c r="E460" s="178"/>
      <c r="F460" s="129" t="str">
        <f t="shared" ca="1" si="75"/>
        <v>IfcMotorConnectionType</v>
      </c>
      <c r="G460" s="130" t="str">
        <f t="shared" ca="1" si="76"/>
        <v>notdefined</v>
      </c>
      <c r="H460" s="140" t="str">
        <f t="shared" ca="1" si="80"/>
        <v>Mechanical Equipment</v>
      </c>
      <c r="I460" s="17" t="str">
        <f t="shared" ca="1" si="81"/>
        <v/>
      </c>
      <c r="J460" s="178"/>
      <c r="K460" s="189"/>
      <c r="L460" s="189" t="str">
        <f t="shared" ca="1" si="77"/>
        <v>Mechanical Equipment</v>
      </c>
      <c r="M460" s="187" t="str">
        <f t="shared" ca="1" si="82"/>
        <v/>
      </c>
      <c r="N460" s="188" t="str">
        <f t="shared" ca="1" si="83"/>
        <v>Mechanical Equipment</v>
      </c>
    </row>
    <row r="461" spans="1:14" x14ac:dyDescent="0.25">
      <c r="A461" s="175">
        <f t="shared" ca="1" si="79"/>
        <v>83</v>
      </c>
      <c r="B461" s="175">
        <f t="shared" ca="1" si="78"/>
        <v>4</v>
      </c>
      <c r="C461" s="175">
        <f ca="1">IF(B461&gt;0,C460,IF(COUNTIF(Entity_3,Common)&lt;=A461,"",C460+MATCH(Common,INDIRECT(ADDRESS(C460+1,8,4,1,sheet_entity)):INDIRECT(ADDRESS(COUNTIF(Entity_1,"&lt;&gt;"),8,4,1,sheet_entity)),0)))</f>
        <v>383</v>
      </c>
      <c r="D461" s="177" t="str">
        <f t="shared" ca="1" si="74"/>
        <v>&gt;&gt;</v>
      </c>
      <c r="E461" s="178"/>
      <c r="F461" s="129" t="str">
        <f t="shared" ca="1" si="75"/>
        <v>IfcMotorConnectionType</v>
      </c>
      <c r="G461" s="130" t="str">
        <f t="shared" ca="1" si="76"/>
        <v>userdefined</v>
      </c>
      <c r="H461" s="140" t="str">
        <f t="shared" ca="1" si="80"/>
        <v>Mechanical Equipment</v>
      </c>
      <c r="I461" s="17" t="str">
        <f t="shared" ca="1" si="81"/>
        <v/>
      </c>
      <c r="J461" s="178"/>
      <c r="K461" s="189"/>
      <c r="L461" s="189" t="str">
        <f t="shared" ca="1" si="77"/>
        <v>Mechanical Equipment</v>
      </c>
      <c r="M461" s="187" t="str">
        <f t="shared" ca="1" si="82"/>
        <v/>
      </c>
      <c r="N461" s="188" t="str">
        <f t="shared" ca="1" si="83"/>
        <v>Mechanical Equipment</v>
      </c>
    </row>
    <row r="462" spans="1:14" x14ac:dyDescent="0.25">
      <c r="A462" s="175">
        <f t="shared" ca="1" si="79"/>
        <v>83</v>
      </c>
      <c r="B462" s="175">
        <f t="shared" ca="1" si="78"/>
        <v>3</v>
      </c>
      <c r="C462" s="175">
        <f ca="1">IF(B462&gt;0,C461,IF(COUNTIF(Entity_3,Common)&lt;=A462,"",C461+MATCH(Common,INDIRECT(ADDRESS(C461+1,8,4,1,sheet_entity)):INDIRECT(ADDRESS(COUNTIF(Entity_1,"&lt;&gt;"),8,4,1,sheet_entity)),0)))</f>
        <v>383</v>
      </c>
      <c r="D462" s="177" t="str">
        <f t="shared" ca="1" si="74"/>
        <v>&gt;&gt;</v>
      </c>
      <c r="E462" s="178"/>
      <c r="F462" s="129" t="str">
        <f t="shared" ca="1" si="75"/>
        <v>IfcMotorConnectionType</v>
      </c>
      <c r="G462" s="130" t="str">
        <f t="shared" ca="1" si="76"/>
        <v>directdrive</v>
      </c>
      <c r="H462" s="140" t="str">
        <f t="shared" ca="1" si="80"/>
        <v>Mechanical Equipment</v>
      </c>
      <c r="I462" s="17" t="str">
        <f t="shared" ca="1" si="81"/>
        <v/>
      </c>
      <c r="J462" s="178"/>
      <c r="K462" s="189"/>
      <c r="L462" s="189" t="str">
        <f t="shared" ca="1" si="77"/>
        <v>Mechanical Equipment</v>
      </c>
      <c r="M462" s="187" t="str">
        <f t="shared" ca="1" si="82"/>
        <v/>
      </c>
      <c r="N462" s="188" t="str">
        <f t="shared" ca="1" si="83"/>
        <v>Mechanical Equipment</v>
      </c>
    </row>
    <row r="463" spans="1:14" x14ac:dyDescent="0.25">
      <c r="A463" s="175">
        <f t="shared" ca="1" si="79"/>
        <v>83</v>
      </c>
      <c r="B463" s="175">
        <f t="shared" ca="1" si="78"/>
        <v>2</v>
      </c>
      <c r="C463" s="175">
        <f ca="1">IF(B463&gt;0,C462,IF(COUNTIF(Entity_3,Common)&lt;=A463,"",C462+MATCH(Common,INDIRECT(ADDRESS(C462+1,8,4,1,sheet_entity)):INDIRECT(ADDRESS(COUNTIF(Entity_1,"&lt;&gt;"),8,4,1,sheet_entity)),0)))</f>
        <v>383</v>
      </c>
      <c r="D463" s="177" t="str">
        <f t="shared" ref="D463:D526" ca="1" si="84">IF(AND(F463&lt;&gt;"",F463&lt;&gt;not,F463&lt;&gt;0),HYPERLINK(CONCATENATE(link4x0,IFERROR(VLOOKUP(F463,Entity,2,FALSE),""),link_Entity,LOWER(F463),".htm"),"&gt;&gt;"),"")</f>
        <v>&gt;&gt;</v>
      </c>
      <c r="E463" s="178"/>
      <c r="F463" s="129" t="str">
        <f t="shared" ref="F463:F526" ca="1" si="85">IF(C463&lt;&gt;"",INDIRECT(ADDRESS(C463,3,1,1,sheet_entity),TRUE),"")</f>
        <v>IfcMotorConnectionType</v>
      </c>
      <c r="G463" s="130" t="str">
        <f t="shared" ref="G463:G526" ca="1" si="86">IF(B463&gt;0,INDEX(INDIRECT(CONCATENATE(F463,"Enum")),B463,1),"")</f>
        <v>coupling</v>
      </c>
      <c r="H463" s="140" t="str">
        <f t="shared" ca="1" si="80"/>
        <v>Mechanical Equipment</v>
      </c>
      <c r="I463" s="17" t="str">
        <f t="shared" ca="1" si="81"/>
        <v/>
      </c>
      <c r="J463" s="178"/>
      <c r="K463" s="189"/>
      <c r="L463" s="189" t="str">
        <f t="shared" ca="1" si="77"/>
        <v>Mechanical Equipment</v>
      </c>
      <c r="M463" s="187" t="str">
        <f t="shared" ca="1" si="82"/>
        <v/>
      </c>
      <c r="N463" s="188" t="str">
        <f t="shared" ca="1" si="83"/>
        <v>Mechanical Equipment</v>
      </c>
    </row>
    <row r="464" spans="1:14" x14ac:dyDescent="0.25">
      <c r="A464" s="175">
        <f t="shared" ca="1" si="79"/>
        <v>83</v>
      </c>
      <c r="B464" s="175">
        <f t="shared" ca="1" si="78"/>
        <v>1</v>
      </c>
      <c r="C464" s="175">
        <f ca="1">IF(B464&gt;0,C463,IF(COUNTIF(Entity_3,Common)&lt;=A464,"",C463+MATCH(Common,INDIRECT(ADDRESS(C463+1,8,4,1,sheet_entity)):INDIRECT(ADDRESS(COUNTIF(Entity_1,"&lt;&gt;"),8,4,1,sheet_entity)),0)))</f>
        <v>383</v>
      </c>
      <c r="D464" s="177" t="str">
        <f t="shared" ca="1" si="84"/>
        <v>&gt;&gt;</v>
      </c>
      <c r="E464" s="178"/>
      <c r="F464" s="129" t="str">
        <f t="shared" ca="1" si="85"/>
        <v>IfcMotorConnectionType</v>
      </c>
      <c r="G464" s="130" t="str">
        <f t="shared" ca="1" si="86"/>
        <v>beltdrive</v>
      </c>
      <c r="H464" s="140" t="str">
        <f t="shared" ca="1" si="80"/>
        <v>Mechanical Equipment</v>
      </c>
      <c r="I464" s="17" t="str">
        <f t="shared" ca="1" si="81"/>
        <v/>
      </c>
      <c r="J464" s="178"/>
      <c r="K464" s="189"/>
      <c r="L464" s="189" t="str">
        <f t="shared" ca="1" si="77"/>
        <v>Mechanical Equipment</v>
      </c>
      <c r="M464" s="187" t="str">
        <f t="shared" ca="1" si="82"/>
        <v/>
      </c>
      <c r="N464" s="188" t="str">
        <f t="shared" ca="1" si="83"/>
        <v>Mechanical Equipment</v>
      </c>
    </row>
    <row r="465" spans="1:14" x14ac:dyDescent="0.25">
      <c r="A465" s="175">
        <f t="shared" ca="1" si="79"/>
        <v>84</v>
      </c>
      <c r="B465" s="175">
        <f t="shared" ca="1" si="78"/>
        <v>0</v>
      </c>
      <c r="C465" s="175">
        <f ca="1">IF(B465&gt;0,C464,IF(COUNTIF(Entity_3,Common)&lt;=A465,"",C464+MATCH(Common,INDIRECT(ADDRESS(C464+1,8,4,1,sheet_entity)):INDIRECT(ADDRESS(COUNTIF(Entity_1,"&lt;&gt;"),8,4,1,sheet_entity)),0)))</f>
        <v>392</v>
      </c>
      <c r="D465" s="177" t="str">
        <f t="shared" ca="1" si="84"/>
        <v>&gt;&gt;</v>
      </c>
      <c r="E465" s="178"/>
      <c r="F465" s="129" t="str">
        <f t="shared" ca="1" si="85"/>
        <v>IfcOpeningElement</v>
      </c>
      <c r="G465" s="130" t="str">
        <f t="shared" ca="1" si="86"/>
        <v/>
      </c>
      <c r="H465" s="140" t="str">
        <f t="shared" ca="1" si="80"/>
        <v>Casework</v>
      </c>
      <c r="I465" s="17" t="str">
        <f t="shared" ca="1" si="81"/>
        <v/>
      </c>
      <c r="J465" s="178"/>
      <c r="K465" s="189"/>
      <c r="L465" s="189" t="str">
        <f t="shared" ca="1" si="77"/>
        <v>Casework</v>
      </c>
      <c r="M465" s="187" t="str">
        <f t="shared" ca="1" si="82"/>
        <v>Casework</v>
      </c>
      <c r="N465" s="188" t="str">
        <f t="shared" ca="1" si="83"/>
        <v/>
      </c>
    </row>
    <row r="466" spans="1:14" x14ac:dyDescent="0.25">
      <c r="A466" s="175">
        <f t="shared" ca="1" si="79"/>
        <v>85</v>
      </c>
      <c r="B466" s="175">
        <f t="shared" ca="1" si="78"/>
        <v>0</v>
      </c>
      <c r="C466" s="175">
        <f ca="1">IF(B466&gt;0,C465,IF(COUNTIF(Entity_3,Common)&lt;=A466,"",C465+MATCH(Common,INDIRECT(ADDRESS(C465+1,8,4,1,sheet_entity)):INDIRECT(ADDRESS(COUNTIF(Entity_1,"&lt;&gt;"),8,4,1,sheet_entity)),0)))</f>
        <v>399</v>
      </c>
      <c r="D466" s="177" t="str">
        <f t="shared" ca="1" si="84"/>
        <v>&gt;&gt;</v>
      </c>
      <c r="E466" s="178"/>
      <c r="F466" s="129" t="str">
        <f t="shared" ca="1" si="85"/>
        <v>IfcOutlet</v>
      </c>
      <c r="G466" s="130" t="str">
        <f t="shared" ca="1" si="86"/>
        <v/>
      </c>
      <c r="H466" s="140" t="str">
        <f t="shared" ca="1" si="80"/>
        <v>Data Devices</v>
      </c>
      <c r="I466" s="17" t="str">
        <f t="shared" ca="1" si="81"/>
        <v/>
      </c>
      <c r="J466" s="178"/>
      <c r="K466" s="189"/>
      <c r="L466" s="189" t="str">
        <f t="shared" ca="1" si="77"/>
        <v>Data Devices</v>
      </c>
      <c r="M466" s="187" t="str">
        <f t="shared" ca="1" si="82"/>
        <v>Data Devices</v>
      </c>
      <c r="N466" s="188" t="str">
        <f t="shared" ca="1" si="83"/>
        <v/>
      </c>
    </row>
    <row r="467" spans="1:14" x14ac:dyDescent="0.25">
      <c r="A467" s="175">
        <f t="shared" ca="1" si="79"/>
        <v>86</v>
      </c>
      <c r="B467" s="175">
        <f t="shared" ca="1" si="78"/>
        <v>0</v>
      </c>
      <c r="C467" s="175">
        <f ca="1">IF(B467&gt;0,C466,IF(COUNTIF(Entity_3,Common)&lt;=A467,"",C466+MATCH(Common,INDIRECT(ADDRESS(C466+1,8,4,1,sheet_entity)):INDIRECT(ADDRESS(COUNTIF(Entity_1,"&lt;&gt;"),8,4,1,sheet_entity)),0)))</f>
        <v>400</v>
      </c>
      <c r="D467" s="177" t="str">
        <f t="shared" ca="1" si="84"/>
        <v>&gt;&gt;</v>
      </c>
      <c r="E467" s="178"/>
      <c r="F467" s="129" t="str">
        <f t="shared" ca="1" si="85"/>
        <v>IfcOutletType</v>
      </c>
      <c r="G467" s="130" t="str">
        <f t="shared" ca="1" si="86"/>
        <v/>
      </c>
      <c r="H467" s="140" t="str">
        <f t="shared" ca="1" si="80"/>
        <v>Generic Models</v>
      </c>
      <c r="I467" s="17" t="str">
        <f t="shared" ca="1" si="81"/>
        <v/>
      </c>
      <c r="J467" s="178"/>
      <c r="K467" s="189"/>
      <c r="L467" s="189" t="str">
        <f t="shared" ca="1" si="77"/>
        <v>Generic Models</v>
      </c>
      <c r="M467" s="187" t="str">
        <f t="shared" ca="1" si="82"/>
        <v/>
      </c>
      <c r="N467" s="188" t="str">
        <f t="shared" ca="1" si="83"/>
        <v>Generic Models</v>
      </c>
    </row>
    <row r="468" spans="1:14" x14ac:dyDescent="0.25">
      <c r="A468" s="175">
        <f t="shared" ca="1" si="79"/>
        <v>86</v>
      </c>
      <c r="B468" s="175">
        <f t="shared" ca="1" si="78"/>
        <v>7</v>
      </c>
      <c r="C468" s="175">
        <f ca="1">IF(B468&gt;0,C467,IF(COUNTIF(Entity_3,Common)&lt;=A468,"",C467+MATCH(Common,INDIRECT(ADDRESS(C467+1,8,4,1,sheet_entity)):INDIRECT(ADDRESS(COUNTIF(Entity_1,"&lt;&gt;"),8,4,1,sheet_entity)),0)))</f>
        <v>400</v>
      </c>
      <c r="D468" s="177" t="str">
        <f t="shared" ca="1" si="84"/>
        <v>&gt;&gt;</v>
      </c>
      <c r="E468" s="178"/>
      <c r="F468" s="129" t="str">
        <f t="shared" ca="1" si="85"/>
        <v>IfcOutletType</v>
      </c>
      <c r="G468" s="130" t="str">
        <f t="shared" ca="1" si="86"/>
        <v>notdefined</v>
      </c>
      <c r="H468" s="140" t="str">
        <f t="shared" ca="1" si="80"/>
        <v>Generic Models</v>
      </c>
      <c r="I468" s="17" t="str">
        <f t="shared" ca="1" si="81"/>
        <v/>
      </c>
      <c r="J468" s="178"/>
      <c r="K468" s="189"/>
      <c r="L468" s="189" t="str">
        <f t="shared" ca="1" si="77"/>
        <v>Generic Models</v>
      </c>
      <c r="M468" s="187" t="str">
        <f t="shared" ca="1" si="82"/>
        <v/>
      </c>
      <c r="N468" s="188" t="str">
        <f t="shared" ca="1" si="83"/>
        <v>Generic Models</v>
      </c>
    </row>
    <row r="469" spans="1:14" x14ac:dyDescent="0.25">
      <c r="A469" s="175">
        <f t="shared" ca="1" si="79"/>
        <v>86</v>
      </c>
      <c r="B469" s="175">
        <f t="shared" ca="1" si="78"/>
        <v>6</v>
      </c>
      <c r="C469" s="175">
        <f ca="1">IF(B469&gt;0,C468,IF(COUNTIF(Entity_3,Common)&lt;=A469,"",C468+MATCH(Common,INDIRECT(ADDRESS(C468+1,8,4,1,sheet_entity)):INDIRECT(ADDRESS(COUNTIF(Entity_1,"&lt;&gt;"),8,4,1,sheet_entity)),0)))</f>
        <v>400</v>
      </c>
      <c r="D469" s="177" t="str">
        <f t="shared" ca="1" si="84"/>
        <v>&gt;&gt;</v>
      </c>
      <c r="E469" s="178"/>
      <c r="F469" s="129" t="str">
        <f t="shared" ca="1" si="85"/>
        <v>IfcOutletType</v>
      </c>
      <c r="G469" s="130" t="str">
        <f t="shared" ca="1" si="86"/>
        <v>userdefined</v>
      </c>
      <c r="H469" s="140" t="str">
        <f t="shared" ca="1" si="80"/>
        <v>Generic Models</v>
      </c>
      <c r="I469" s="17" t="str">
        <f t="shared" ca="1" si="81"/>
        <v/>
      </c>
      <c r="J469" s="178"/>
      <c r="K469" s="189"/>
      <c r="L469" s="189" t="str">
        <f t="shared" ca="1" si="77"/>
        <v>Generic Models</v>
      </c>
      <c r="M469" s="187" t="str">
        <f t="shared" ca="1" si="82"/>
        <v/>
      </c>
      <c r="N469" s="188" t="str">
        <f t="shared" ca="1" si="83"/>
        <v>Generic Models</v>
      </c>
    </row>
    <row r="470" spans="1:14" x14ac:dyDescent="0.25">
      <c r="A470" s="175">
        <f t="shared" ca="1" si="79"/>
        <v>86</v>
      </c>
      <c r="B470" s="175">
        <f t="shared" ca="1" si="78"/>
        <v>5</v>
      </c>
      <c r="C470" s="175">
        <f ca="1">IF(B470&gt;0,C469,IF(COUNTIF(Entity_3,Common)&lt;=A470,"",C469+MATCH(Common,INDIRECT(ADDRESS(C469+1,8,4,1,sheet_entity)):INDIRECT(ADDRESS(COUNTIF(Entity_1,"&lt;&gt;"),8,4,1,sheet_entity)),0)))</f>
        <v>400</v>
      </c>
      <c r="D470" s="177" t="str">
        <f t="shared" ca="1" si="84"/>
        <v>&gt;&gt;</v>
      </c>
      <c r="E470" s="178"/>
      <c r="F470" s="129" t="str">
        <f t="shared" ca="1" si="85"/>
        <v>IfcOutletType</v>
      </c>
      <c r="G470" s="130" t="str">
        <f t="shared" ca="1" si="86"/>
        <v>telephoneoutlet</v>
      </c>
      <c r="H470" s="140" t="str">
        <f t="shared" ca="1" si="80"/>
        <v>Generic Models</v>
      </c>
      <c r="I470" s="17" t="str">
        <f t="shared" ca="1" si="81"/>
        <v/>
      </c>
      <c r="J470" s="178"/>
      <c r="K470" s="189"/>
      <c r="L470" s="189" t="str">
        <f t="shared" ca="1" si="77"/>
        <v>Generic Models</v>
      </c>
      <c r="M470" s="187" t="str">
        <f t="shared" ca="1" si="82"/>
        <v/>
      </c>
      <c r="N470" s="188" t="str">
        <f t="shared" ca="1" si="83"/>
        <v>Generic Models</v>
      </c>
    </row>
    <row r="471" spans="1:14" x14ac:dyDescent="0.25">
      <c r="A471" s="175">
        <f t="shared" ca="1" si="79"/>
        <v>86</v>
      </c>
      <c r="B471" s="175">
        <f t="shared" ca="1" si="78"/>
        <v>4</v>
      </c>
      <c r="C471" s="175">
        <f ca="1">IF(B471&gt;0,C470,IF(COUNTIF(Entity_3,Common)&lt;=A471,"",C470+MATCH(Common,INDIRECT(ADDRESS(C470+1,8,4,1,sheet_entity)):INDIRECT(ADDRESS(COUNTIF(Entity_1,"&lt;&gt;"),8,4,1,sheet_entity)),0)))</f>
        <v>400</v>
      </c>
      <c r="D471" s="177" t="str">
        <f t="shared" ca="1" si="84"/>
        <v>&gt;&gt;</v>
      </c>
      <c r="E471" s="178"/>
      <c r="F471" s="129" t="str">
        <f t="shared" ca="1" si="85"/>
        <v>IfcOutletType</v>
      </c>
      <c r="G471" s="130" t="str">
        <f t="shared" ca="1" si="86"/>
        <v>dataoutlet</v>
      </c>
      <c r="H471" s="140" t="str">
        <f t="shared" ca="1" si="80"/>
        <v>Generic Models</v>
      </c>
      <c r="I471" s="17" t="str">
        <f t="shared" ca="1" si="81"/>
        <v/>
      </c>
      <c r="J471" s="178"/>
      <c r="K471" s="189"/>
      <c r="L471" s="189" t="str">
        <f t="shared" ca="1" si="77"/>
        <v>Generic Models</v>
      </c>
      <c r="M471" s="187" t="str">
        <f t="shared" ca="1" si="82"/>
        <v/>
      </c>
      <c r="N471" s="188" t="str">
        <f t="shared" ca="1" si="83"/>
        <v>Generic Models</v>
      </c>
    </row>
    <row r="472" spans="1:14" x14ac:dyDescent="0.25">
      <c r="A472" s="175">
        <f t="shared" ca="1" si="79"/>
        <v>86</v>
      </c>
      <c r="B472" s="175">
        <f t="shared" ca="1" si="78"/>
        <v>3</v>
      </c>
      <c r="C472" s="175">
        <f ca="1">IF(B472&gt;0,C471,IF(COUNTIF(Entity_3,Common)&lt;=A472,"",C471+MATCH(Common,INDIRECT(ADDRESS(C471+1,8,4,1,sheet_entity)):INDIRECT(ADDRESS(COUNTIF(Entity_1,"&lt;&gt;"),8,4,1,sheet_entity)),0)))</f>
        <v>400</v>
      </c>
      <c r="D472" s="177" t="str">
        <f t="shared" ca="1" si="84"/>
        <v>&gt;&gt;</v>
      </c>
      <c r="E472" s="178"/>
      <c r="F472" s="129" t="str">
        <f t="shared" ca="1" si="85"/>
        <v>IfcOutletType</v>
      </c>
      <c r="G472" s="130" t="str">
        <f t="shared" ca="1" si="86"/>
        <v>poweroutlet</v>
      </c>
      <c r="H472" s="140" t="str">
        <f t="shared" ca="1" si="80"/>
        <v>Generic Models</v>
      </c>
      <c r="I472" s="17" t="str">
        <f t="shared" ca="1" si="81"/>
        <v/>
      </c>
      <c r="J472" s="178"/>
      <c r="K472" s="189"/>
      <c r="L472" s="189" t="str">
        <f t="shared" ca="1" si="77"/>
        <v>Generic Models</v>
      </c>
      <c r="M472" s="187" t="str">
        <f t="shared" ca="1" si="82"/>
        <v/>
      </c>
      <c r="N472" s="188" t="str">
        <f t="shared" ca="1" si="83"/>
        <v>Generic Models</v>
      </c>
    </row>
    <row r="473" spans="1:14" x14ac:dyDescent="0.25">
      <c r="A473" s="175">
        <f t="shared" ca="1" si="79"/>
        <v>86</v>
      </c>
      <c r="B473" s="175">
        <f t="shared" ca="1" si="78"/>
        <v>2</v>
      </c>
      <c r="C473" s="175">
        <f ca="1">IF(B473&gt;0,C472,IF(COUNTIF(Entity_3,Common)&lt;=A473,"",C472+MATCH(Common,INDIRECT(ADDRESS(C472+1,8,4,1,sheet_entity)):INDIRECT(ADDRESS(COUNTIF(Entity_1,"&lt;&gt;"),8,4,1,sheet_entity)),0)))</f>
        <v>400</v>
      </c>
      <c r="D473" s="177" t="str">
        <f t="shared" ca="1" si="84"/>
        <v>&gt;&gt;</v>
      </c>
      <c r="E473" s="178"/>
      <c r="F473" s="129" t="str">
        <f t="shared" ca="1" si="85"/>
        <v>IfcOutletType</v>
      </c>
      <c r="G473" s="130" t="str">
        <f t="shared" ca="1" si="86"/>
        <v>communicationsoutlet</v>
      </c>
      <c r="H473" s="140" t="str">
        <f t="shared" ca="1" si="80"/>
        <v>Generic Models</v>
      </c>
      <c r="I473" s="17" t="str">
        <f t="shared" ca="1" si="81"/>
        <v/>
      </c>
      <c r="J473" s="178"/>
      <c r="K473" s="189"/>
      <c r="L473" s="189" t="str">
        <f t="shared" ca="1" si="77"/>
        <v>Generic Models</v>
      </c>
      <c r="M473" s="187" t="str">
        <f t="shared" ca="1" si="82"/>
        <v/>
      </c>
      <c r="N473" s="188" t="str">
        <f t="shared" ca="1" si="83"/>
        <v>Generic Models</v>
      </c>
    </row>
    <row r="474" spans="1:14" x14ac:dyDescent="0.25">
      <c r="A474" s="175">
        <f t="shared" ca="1" si="79"/>
        <v>86</v>
      </c>
      <c r="B474" s="175">
        <f t="shared" ca="1" si="78"/>
        <v>1</v>
      </c>
      <c r="C474" s="175">
        <f ca="1">IF(B474&gt;0,C473,IF(COUNTIF(Entity_3,Common)&lt;=A474,"",C473+MATCH(Common,INDIRECT(ADDRESS(C473+1,8,4,1,sheet_entity)):INDIRECT(ADDRESS(COUNTIF(Entity_1,"&lt;&gt;"),8,4,1,sheet_entity)),0)))</f>
        <v>400</v>
      </c>
      <c r="D474" s="177" t="str">
        <f t="shared" ca="1" si="84"/>
        <v>&gt;&gt;</v>
      </c>
      <c r="E474" s="178"/>
      <c r="F474" s="129" t="str">
        <f t="shared" ca="1" si="85"/>
        <v>IfcOutletType</v>
      </c>
      <c r="G474" s="130" t="str">
        <f t="shared" ca="1" si="86"/>
        <v>audiovisualoutlet</v>
      </c>
      <c r="H474" s="140" t="str">
        <f t="shared" ca="1" si="80"/>
        <v>Generic Models</v>
      </c>
      <c r="I474" s="17" t="str">
        <f t="shared" ca="1" si="81"/>
        <v/>
      </c>
      <c r="J474" s="178"/>
      <c r="K474" s="189"/>
      <c r="L474" s="189" t="str">
        <f t="shared" ref="L474:L537" ca="1" si="87">H474</f>
        <v>Generic Models</v>
      </c>
      <c r="M474" s="187" t="str">
        <f t="shared" ca="1" si="82"/>
        <v/>
      </c>
      <c r="N474" s="188" t="str">
        <f t="shared" ca="1" si="83"/>
        <v>Generic Models</v>
      </c>
    </row>
    <row r="475" spans="1:14" x14ac:dyDescent="0.25">
      <c r="A475" s="175">
        <f t="shared" ca="1" si="79"/>
        <v>87</v>
      </c>
      <c r="B475" s="175">
        <f t="shared" ca="1" si="78"/>
        <v>0</v>
      </c>
      <c r="C475" s="175">
        <f ca="1">IF(B475&gt;0,C474,IF(COUNTIF(Entity_3,Common)&lt;=A475,"",C474+MATCH(Common,INDIRECT(ADDRESS(C474+1,8,4,1,sheet_entity)):INDIRECT(ADDRESS(COUNTIF(Entity_1,"&lt;&gt;"),8,4,1,sheet_entity)),0)))</f>
        <v>413</v>
      </c>
      <c r="D475" s="177" t="str">
        <f t="shared" ca="1" si="84"/>
        <v>&gt;&gt;</v>
      </c>
      <c r="E475" s="178"/>
      <c r="F475" s="129" t="str">
        <f t="shared" ca="1" si="85"/>
        <v>IfcPile</v>
      </c>
      <c r="G475" s="130" t="str">
        <f t="shared" ca="1" si="86"/>
        <v/>
      </c>
      <c r="H475" s="140" t="str">
        <f t="shared" ca="1" si="80"/>
        <v>Structural Foundations</v>
      </c>
      <c r="I475" s="17" t="str">
        <f t="shared" ca="1" si="81"/>
        <v/>
      </c>
      <c r="J475" s="178"/>
      <c r="K475" s="189"/>
      <c r="L475" s="189" t="str">
        <f t="shared" ca="1" si="87"/>
        <v>Structural Foundations</v>
      </c>
      <c r="M475" s="187" t="str">
        <f t="shared" ca="1" si="82"/>
        <v>Structural Foundations</v>
      </c>
      <c r="N475" s="188" t="str">
        <f t="shared" ca="1" si="83"/>
        <v>Structural Foundations</v>
      </c>
    </row>
    <row r="476" spans="1:14" x14ac:dyDescent="0.25">
      <c r="A476" s="175">
        <f t="shared" ca="1" si="79"/>
        <v>88</v>
      </c>
      <c r="B476" s="175">
        <f t="shared" ca="1" si="78"/>
        <v>0</v>
      </c>
      <c r="C476" s="175">
        <f ca="1">IF(B476&gt;0,C475,IF(COUNTIF(Entity_3,Common)&lt;=A476,"",C475+MATCH(Common,INDIRECT(ADDRESS(C475+1,8,4,1,sheet_entity)):INDIRECT(ADDRESS(COUNTIF(Entity_1,"&lt;&gt;"),8,4,1,sheet_entity)),0)))</f>
        <v>415</v>
      </c>
      <c r="D476" s="177" t="str">
        <f t="shared" ca="1" si="84"/>
        <v>&gt;&gt;</v>
      </c>
      <c r="E476" s="178"/>
      <c r="F476" s="129" t="str">
        <f t="shared" ca="1" si="85"/>
        <v>IfcPipeFitting</v>
      </c>
      <c r="G476" s="130" t="str">
        <f t="shared" ca="1" si="86"/>
        <v/>
      </c>
      <c r="H476" s="140" t="str">
        <f t="shared" ca="1" si="80"/>
        <v>Pipe Fittings</v>
      </c>
      <c r="I476" s="17" t="str">
        <f t="shared" ca="1" si="81"/>
        <v/>
      </c>
      <c r="J476" s="178"/>
      <c r="K476" s="189"/>
      <c r="L476" s="189" t="str">
        <f t="shared" ca="1" si="87"/>
        <v>Pipe Fittings</v>
      </c>
      <c r="M476" s="187" t="str">
        <f t="shared" ca="1" si="82"/>
        <v>Pipe Fittings</v>
      </c>
      <c r="N476" s="188" t="str">
        <f t="shared" ca="1" si="83"/>
        <v/>
      </c>
    </row>
    <row r="477" spans="1:14" x14ac:dyDescent="0.25">
      <c r="A477" s="175">
        <f t="shared" ca="1" si="79"/>
        <v>89</v>
      </c>
      <c r="B477" s="175">
        <f t="shared" ca="1" si="78"/>
        <v>0</v>
      </c>
      <c r="C477" s="175">
        <f ca="1">IF(B477&gt;0,C476,IF(COUNTIF(Entity_3,Common)&lt;=A477,"",C476+MATCH(Common,INDIRECT(ADDRESS(C476+1,8,4,1,sheet_entity)):INDIRECT(ADDRESS(COUNTIF(Entity_1,"&lt;&gt;"),8,4,1,sheet_entity)),0)))</f>
        <v>416</v>
      </c>
      <c r="D477" s="177" t="str">
        <f t="shared" ca="1" si="84"/>
        <v>&gt;&gt;</v>
      </c>
      <c r="E477" s="178"/>
      <c r="F477" s="129" t="str">
        <f t="shared" ca="1" si="85"/>
        <v>IfcPipeFittingType</v>
      </c>
      <c r="G477" s="130" t="str">
        <f t="shared" ca="1" si="86"/>
        <v/>
      </c>
      <c r="H477" s="140" t="str">
        <f t="shared" ca="1" si="80"/>
        <v>Pipe Fittings</v>
      </c>
      <c r="I477" s="17" t="str">
        <f t="shared" ca="1" si="81"/>
        <v/>
      </c>
      <c r="J477" s="178"/>
      <c r="K477" s="189"/>
      <c r="L477" s="189" t="str">
        <f t="shared" ca="1" si="87"/>
        <v>Pipe Fittings</v>
      </c>
      <c r="M477" s="187" t="str">
        <f t="shared" ca="1" si="82"/>
        <v>Pipe Fittings</v>
      </c>
      <c r="N477" s="188" t="str">
        <f t="shared" ca="1" si="83"/>
        <v>Pipe Fittings</v>
      </c>
    </row>
    <row r="478" spans="1:14" x14ac:dyDescent="0.25">
      <c r="A478" s="175">
        <f t="shared" ca="1" si="79"/>
        <v>89</v>
      </c>
      <c r="B478" s="175">
        <f t="shared" ca="1" si="78"/>
        <v>9</v>
      </c>
      <c r="C478" s="175">
        <f ca="1">IF(B478&gt;0,C477,IF(COUNTIF(Entity_3,Common)&lt;=A478,"",C477+MATCH(Common,INDIRECT(ADDRESS(C477+1,8,4,1,sheet_entity)):INDIRECT(ADDRESS(COUNTIF(Entity_1,"&lt;&gt;"),8,4,1,sheet_entity)),0)))</f>
        <v>416</v>
      </c>
      <c r="D478" s="177" t="str">
        <f t="shared" ca="1" si="84"/>
        <v>&gt;&gt;</v>
      </c>
      <c r="E478" s="178"/>
      <c r="F478" s="129" t="str">
        <f t="shared" ca="1" si="85"/>
        <v>IfcPipeFittingType</v>
      </c>
      <c r="G478" s="130" t="str">
        <f t="shared" ca="1" si="86"/>
        <v>notdefined</v>
      </c>
      <c r="H478" s="140" t="str">
        <f t="shared" ca="1" si="80"/>
        <v>Pipe Fittings</v>
      </c>
      <c r="I478" s="17" t="str">
        <f t="shared" ca="1" si="81"/>
        <v/>
      </c>
      <c r="J478" s="178"/>
      <c r="K478" s="189"/>
      <c r="L478" s="189" t="str">
        <f t="shared" ca="1" si="87"/>
        <v>Pipe Fittings</v>
      </c>
      <c r="M478" s="187" t="str">
        <f t="shared" ca="1" si="82"/>
        <v/>
      </c>
      <c r="N478" s="188" t="str">
        <f t="shared" ca="1" si="83"/>
        <v>Pipe Fittings</v>
      </c>
    </row>
    <row r="479" spans="1:14" x14ac:dyDescent="0.25">
      <c r="A479" s="175">
        <f t="shared" ca="1" si="79"/>
        <v>89</v>
      </c>
      <c r="B479" s="175">
        <f t="shared" ca="1" si="78"/>
        <v>8</v>
      </c>
      <c r="C479" s="175">
        <f ca="1">IF(B479&gt;0,C478,IF(COUNTIF(Entity_3,Common)&lt;=A479,"",C478+MATCH(Common,INDIRECT(ADDRESS(C478+1,8,4,1,sheet_entity)):INDIRECT(ADDRESS(COUNTIF(Entity_1,"&lt;&gt;"),8,4,1,sheet_entity)),0)))</f>
        <v>416</v>
      </c>
      <c r="D479" s="177" t="str">
        <f t="shared" ca="1" si="84"/>
        <v>&gt;&gt;</v>
      </c>
      <c r="E479" s="178"/>
      <c r="F479" s="129" t="str">
        <f t="shared" ca="1" si="85"/>
        <v>IfcPipeFittingType</v>
      </c>
      <c r="G479" s="130" t="str">
        <f t="shared" ca="1" si="86"/>
        <v>userdefined</v>
      </c>
      <c r="H479" s="140" t="str">
        <f t="shared" ca="1" si="80"/>
        <v>Pipe Fittings</v>
      </c>
      <c r="I479" s="17" t="str">
        <f t="shared" ca="1" si="81"/>
        <v/>
      </c>
      <c r="J479" s="178"/>
      <c r="K479" s="189"/>
      <c r="L479" s="189" t="str">
        <f t="shared" ca="1" si="87"/>
        <v>Pipe Fittings</v>
      </c>
      <c r="M479" s="187" t="str">
        <f t="shared" ca="1" si="82"/>
        <v/>
      </c>
      <c r="N479" s="188" t="str">
        <f t="shared" ca="1" si="83"/>
        <v>Pipe Fittings</v>
      </c>
    </row>
    <row r="480" spans="1:14" x14ac:dyDescent="0.25">
      <c r="A480" s="175">
        <f t="shared" ca="1" si="79"/>
        <v>89</v>
      </c>
      <c r="B480" s="175">
        <f t="shared" ca="1" si="78"/>
        <v>7</v>
      </c>
      <c r="C480" s="175">
        <f ca="1">IF(B480&gt;0,C479,IF(COUNTIF(Entity_3,Common)&lt;=A480,"",C479+MATCH(Common,INDIRECT(ADDRESS(C479+1,8,4,1,sheet_entity)):INDIRECT(ADDRESS(COUNTIF(Entity_1,"&lt;&gt;"),8,4,1,sheet_entity)),0)))</f>
        <v>416</v>
      </c>
      <c r="D480" s="177" t="str">
        <f t="shared" ca="1" si="84"/>
        <v>&gt;&gt;</v>
      </c>
      <c r="E480" s="178"/>
      <c r="F480" s="129" t="str">
        <f t="shared" ca="1" si="85"/>
        <v>IfcPipeFittingType</v>
      </c>
      <c r="G480" s="130" t="str">
        <f t="shared" ca="1" si="86"/>
        <v>transition</v>
      </c>
      <c r="H480" s="140" t="str">
        <f t="shared" ca="1" si="80"/>
        <v>Pipe Fittings</v>
      </c>
      <c r="I480" s="17" t="str">
        <f t="shared" ca="1" si="81"/>
        <v/>
      </c>
      <c r="J480" s="178"/>
      <c r="K480" s="189"/>
      <c r="L480" s="189" t="str">
        <f t="shared" ca="1" si="87"/>
        <v>Pipe Fittings</v>
      </c>
      <c r="M480" s="187" t="str">
        <f t="shared" ca="1" si="82"/>
        <v/>
      </c>
      <c r="N480" s="188" t="str">
        <f t="shared" ca="1" si="83"/>
        <v>Pipe Fittings</v>
      </c>
    </row>
    <row r="481" spans="1:14" x14ac:dyDescent="0.25">
      <c r="A481" s="175">
        <f t="shared" ca="1" si="79"/>
        <v>89</v>
      </c>
      <c r="B481" s="175">
        <f t="shared" ca="1" si="78"/>
        <v>6</v>
      </c>
      <c r="C481" s="175">
        <f ca="1">IF(B481&gt;0,C480,IF(COUNTIF(Entity_3,Common)&lt;=A481,"",C480+MATCH(Common,INDIRECT(ADDRESS(C480+1,8,4,1,sheet_entity)):INDIRECT(ADDRESS(COUNTIF(Entity_1,"&lt;&gt;"),8,4,1,sheet_entity)),0)))</f>
        <v>416</v>
      </c>
      <c r="D481" s="177" t="str">
        <f t="shared" ca="1" si="84"/>
        <v>&gt;&gt;</v>
      </c>
      <c r="E481" s="178"/>
      <c r="F481" s="129" t="str">
        <f t="shared" ca="1" si="85"/>
        <v>IfcPipeFittingType</v>
      </c>
      <c r="G481" s="130" t="str">
        <f t="shared" ca="1" si="86"/>
        <v>obstruction</v>
      </c>
      <c r="H481" s="140" t="str">
        <f t="shared" ca="1" si="80"/>
        <v>Pipe Fittings</v>
      </c>
      <c r="I481" s="17" t="str">
        <f t="shared" ca="1" si="81"/>
        <v/>
      </c>
      <c r="J481" s="178"/>
      <c r="K481" s="189"/>
      <c r="L481" s="189" t="str">
        <f t="shared" ca="1" si="87"/>
        <v>Pipe Fittings</v>
      </c>
      <c r="M481" s="187" t="str">
        <f t="shared" ca="1" si="82"/>
        <v/>
      </c>
      <c r="N481" s="188" t="str">
        <f t="shared" ca="1" si="83"/>
        <v>Pipe Fittings</v>
      </c>
    </row>
    <row r="482" spans="1:14" x14ac:dyDescent="0.25">
      <c r="A482" s="175">
        <f t="shared" ca="1" si="79"/>
        <v>89</v>
      </c>
      <c r="B482" s="175">
        <f t="shared" ca="1" si="78"/>
        <v>5</v>
      </c>
      <c r="C482" s="175">
        <f ca="1">IF(B482&gt;0,C481,IF(COUNTIF(Entity_3,Common)&lt;=A482,"",C481+MATCH(Common,INDIRECT(ADDRESS(C481+1,8,4,1,sheet_entity)):INDIRECT(ADDRESS(COUNTIF(Entity_1,"&lt;&gt;"),8,4,1,sheet_entity)),0)))</f>
        <v>416</v>
      </c>
      <c r="D482" s="177" t="str">
        <f t="shared" ca="1" si="84"/>
        <v>&gt;&gt;</v>
      </c>
      <c r="E482" s="178"/>
      <c r="F482" s="129" t="str">
        <f t="shared" ca="1" si="85"/>
        <v>IfcPipeFittingType</v>
      </c>
      <c r="G482" s="130" t="str">
        <f t="shared" ca="1" si="86"/>
        <v>junction</v>
      </c>
      <c r="H482" s="140" t="str">
        <f t="shared" ca="1" si="80"/>
        <v>Pipe Fittings</v>
      </c>
      <c r="I482" s="17" t="str">
        <f t="shared" ca="1" si="81"/>
        <v/>
      </c>
      <c r="J482" s="178"/>
      <c r="K482" s="189"/>
      <c r="L482" s="189" t="str">
        <f t="shared" ca="1" si="87"/>
        <v>Pipe Fittings</v>
      </c>
      <c r="M482" s="187" t="str">
        <f t="shared" ca="1" si="82"/>
        <v/>
      </c>
      <c r="N482" s="188" t="str">
        <f t="shared" ca="1" si="83"/>
        <v>Pipe Fittings</v>
      </c>
    </row>
    <row r="483" spans="1:14" x14ac:dyDescent="0.25">
      <c r="A483" s="175">
        <f t="shared" ca="1" si="79"/>
        <v>89</v>
      </c>
      <c r="B483" s="175">
        <f t="shared" ca="1" si="78"/>
        <v>4</v>
      </c>
      <c r="C483" s="175">
        <f ca="1">IF(B483&gt;0,C482,IF(COUNTIF(Entity_3,Common)&lt;=A483,"",C482+MATCH(Common,INDIRECT(ADDRESS(C482+1,8,4,1,sheet_entity)):INDIRECT(ADDRESS(COUNTIF(Entity_1,"&lt;&gt;"),8,4,1,sheet_entity)),0)))</f>
        <v>416</v>
      </c>
      <c r="D483" s="177" t="str">
        <f t="shared" ca="1" si="84"/>
        <v>&gt;&gt;</v>
      </c>
      <c r="E483" s="178"/>
      <c r="F483" s="129" t="str">
        <f t="shared" ca="1" si="85"/>
        <v>IfcPipeFittingType</v>
      </c>
      <c r="G483" s="130" t="str">
        <f t="shared" ca="1" si="86"/>
        <v>exit</v>
      </c>
      <c r="H483" s="140" t="str">
        <f t="shared" ca="1" si="80"/>
        <v>Pipe Fittings</v>
      </c>
      <c r="I483" s="17" t="str">
        <f t="shared" ca="1" si="81"/>
        <v/>
      </c>
      <c r="J483" s="178"/>
      <c r="K483" s="189"/>
      <c r="L483" s="189" t="str">
        <f t="shared" ca="1" si="87"/>
        <v>Pipe Fittings</v>
      </c>
      <c r="M483" s="187" t="str">
        <f t="shared" ca="1" si="82"/>
        <v/>
      </c>
      <c r="N483" s="188" t="str">
        <f t="shared" ca="1" si="83"/>
        <v>Pipe Fittings</v>
      </c>
    </row>
    <row r="484" spans="1:14" x14ac:dyDescent="0.25">
      <c r="A484" s="175">
        <f t="shared" ca="1" si="79"/>
        <v>89</v>
      </c>
      <c r="B484" s="175">
        <f t="shared" ca="1" si="78"/>
        <v>3</v>
      </c>
      <c r="C484" s="175">
        <f ca="1">IF(B484&gt;0,C483,IF(COUNTIF(Entity_3,Common)&lt;=A484,"",C483+MATCH(Common,INDIRECT(ADDRESS(C483+1,8,4,1,sheet_entity)):INDIRECT(ADDRESS(COUNTIF(Entity_1,"&lt;&gt;"),8,4,1,sheet_entity)),0)))</f>
        <v>416</v>
      </c>
      <c r="D484" s="177" t="str">
        <f t="shared" ca="1" si="84"/>
        <v>&gt;&gt;</v>
      </c>
      <c r="E484" s="178"/>
      <c r="F484" s="129" t="str">
        <f t="shared" ca="1" si="85"/>
        <v>IfcPipeFittingType</v>
      </c>
      <c r="G484" s="130" t="str">
        <f t="shared" ca="1" si="86"/>
        <v>entry</v>
      </c>
      <c r="H484" s="140" t="str">
        <f t="shared" ca="1" si="80"/>
        <v>Pipe Fittings</v>
      </c>
      <c r="I484" s="17" t="str">
        <f t="shared" ca="1" si="81"/>
        <v/>
      </c>
      <c r="J484" s="178"/>
      <c r="K484" s="189"/>
      <c r="L484" s="189" t="str">
        <f t="shared" ca="1" si="87"/>
        <v>Pipe Fittings</v>
      </c>
      <c r="M484" s="187" t="str">
        <f t="shared" ca="1" si="82"/>
        <v/>
      </c>
      <c r="N484" s="188" t="str">
        <f t="shared" ca="1" si="83"/>
        <v>Pipe Fittings</v>
      </c>
    </row>
    <row r="485" spans="1:14" x14ac:dyDescent="0.25">
      <c r="A485" s="175">
        <f t="shared" ca="1" si="79"/>
        <v>89</v>
      </c>
      <c r="B485" s="175">
        <f t="shared" ca="1" si="78"/>
        <v>2</v>
      </c>
      <c r="C485" s="175">
        <f ca="1">IF(B485&gt;0,C484,IF(COUNTIF(Entity_3,Common)&lt;=A485,"",C484+MATCH(Common,INDIRECT(ADDRESS(C484+1,8,4,1,sheet_entity)):INDIRECT(ADDRESS(COUNTIF(Entity_1,"&lt;&gt;"),8,4,1,sheet_entity)),0)))</f>
        <v>416</v>
      </c>
      <c r="D485" s="177" t="str">
        <f t="shared" ca="1" si="84"/>
        <v>&gt;&gt;</v>
      </c>
      <c r="E485" s="178"/>
      <c r="F485" s="129" t="str">
        <f t="shared" ca="1" si="85"/>
        <v>IfcPipeFittingType</v>
      </c>
      <c r="G485" s="130" t="str">
        <f t="shared" ca="1" si="86"/>
        <v>connector</v>
      </c>
      <c r="H485" s="140" t="str">
        <f t="shared" ca="1" si="80"/>
        <v>Pipe Fittings</v>
      </c>
      <c r="I485" s="17" t="str">
        <f t="shared" ca="1" si="81"/>
        <v/>
      </c>
      <c r="J485" s="178"/>
      <c r="K485" s="189"/>
      <c r="L485" s="189" t="str">
        <f t="shared" ca="1" si="87"/>
        <v>Pipe Fittings</v>
      </c>
      <c r="M485" s="187" t="str">
        <f t="shared" ca="1" si="82"/>
        <v/>
      </c>
      <c r="N485" s="188" t="str">
        <f t="shared" ca="1" si="83"/>
        <v>Pipe Fittings</v>
      </c>
    </row>
    <row r="486" spans="1:14" x14ac:dyDescent="0.25">
      <c r="A486" s="175">
        <f t="shared" ca="1" si="79"/>
        <v>89</v>
      </c>
      <c r="B486" s="175">
        <f t="shared" ca="1" si="78"/>
        <v>1</v>
      </c>
      <c r="C486" s="175">
        <f ca="1">IF(B486&gt;0,C485,IF(COUNTIF(Entity_3,Common)&lt;=A486,"",C485+MATCH(Common,INDIRECT(ADDRESS(C485+1,8,4,1,sheet_entity)):INDIRECT(ADDRESS(COUNTIF(Entity_1,"&lt;&gt;"),8,4,1,sheet_entity)),0)))</f>
        <v>416</v>
      </c>
      <c r="D486" s="177" t="str">
        <f t="shared" ca="1" si="84"/>
        <v>&gt;&gt;</v>
      </c>
      <c r="E486" s="178"/>
      <c r="F486" s="129" t="str">
        <f t="shared" ca="1" si="85"/>
        <v>IfcPipeFittingType</v>
      </c>
      <c r="G486" s="130" t="str">
        <f t="shared" ca="1" si="86"/>
        <v>bend</v>
      </c>
      <c r="H486" s="140" t="str">
        <f t="shared" ca="1" si="80"/>
        <v>Pipe Fittings</v>
      </c>
      <c r="I486" s="17" t="str">
        <f t="shared" ca="1" si="81"/>
        <v/>
      </c>
      <c r="J486" s="178"/>
      <c r="K486" s="189"/>
      <c r="L486" s="189" t="str">
        <f t="shared" ca="1" si="87"/>
        <v>Pipe Fittings</v>
      </c>
      <c r="M486" s="187" t="str">
        <f t="shared" ca="1" si="82"/>
        <v/>
      </c>
      <c r="N486" s="188" t="str">
        <f t="shared" ca="1" si="83"/>
        <v>Pipe Fittings</v>
      </c>
    </row>
    <row r="487" spans="1:14" x14ac:dyDescent="0.25">
      <c r="A487" s="175">
        <f t="shared" ca="1" si="79"/>
        <v>90</v>
      </c>
      <c r="B487" s="175">
        <f t="shared" ca="1" si="78"/>
        <v>0</v>
      </c>
      <c r="C487" s="175">
        <f ca="1">IF(B487&gt;0,C486,IF(COUNTIF(Entity_3,Common)&lt;=A487,"",C486+MATCH(Common,INDIRECT(ADDRESS(C486+1,8,4,1,sheet_entity)):INDIRECT(ADDRESS(COUNTIF(Entity_1,"&lt;&gt;"),8,4,1,sheet_entity)),0)))</f>
        <v>417</v>
      </c>
      <c r="D487" s="177" t="str">
        <f t="shared" ca="1" si="84"/>
        <v>&gt;&gt;</v>
      </c>
      <c r="E487" s="178"/>
      <c r="F487" s="129" t="str">
        <f t="shared" ca="1" si="85"/>
        <v>IfcPipeSegment</v>
      </c>
      <c r="G487" s="130" t="str">
        <f t="shared" ca="1" si="86"/>
        <v/>
      </c>
      <c r="H487" s="140" t="str">
        <f t="shared" ca="1" si="80"/>
        <v>Flex Pipes</v>
      </c>
      <c r="I487" s="17" t="str">
        <f t="shared" ca="1" si="81"/>
        <v/>
      </c>
      <c r="J487" s="178"/>
      <c r="K487" s="189"/>
      <c r="L487" s="189" t="str">
        <f t="shared" ca="1" si="87"/>
        <v>Flex Pipes</v>
      </c>
      <c r="M487" s="187" t="str">
        <f t="shared" ca="1" si="82"/>
        <v>Flex Pipes</v>
      </c>
      <c r="N487" s="188" t="str">
        <f t="shared" ca="1" si="83"/>
        <v/>
      </c>
    </row>
    <row r="488" spans="1:14" x14ac:dyDescent="0.25">
      <c r="A488" s="175">
        <f t="shared" ca="1" si="79"/>
        <v>91</v>
      </c>
      <c r="B488" s="175">
        <f t="shared" ca="1" si="78"/>
        <v>0</v>
      </c>
      <c r="C488" s="175">
        <f ca="1">IF(B488&gt;0,C487,IF(COUNTIF(Entity_3,Common)&lt;=A488,"",C487+MATCH(Common,INDIRECT(ADDRESS(C487+1,8,4,1,sheet_entity)):INDIRECT(ADDRESS(COUNTIF(Entity_1,"&lt;&gt;"),8,4,1,sheet_entity)),0)))</f>
        <v>418</v>
      </c>
      <c r="D488" s="177" t="str">
        <f t="shared" ca="1" si="84"/>
        <v>&gt;&gt;</v>
      </c>
      <c r="E488" s="178"/>
      <c r="F488" s="129" t="str">
        <f t="shared" ca="1" si="85"/>
        <v>IfcPipeSegmentType</v>
      </c>
      <c r="G488" s="130" t="str">
        <f t="shared" ca="1" si="86"/>
        <v/>
      </c>
      <c r="H488" s="140" t="str">
        <f t="shared" ca="1" si="80"/>
        <v>Pipes</v>
      </c>
      <c r="I488" s="17" t="str">
        <f t="shared" ca="1" si="81"/>
        <v/>
      </c>
      <c r="J488" s="178"/>
      <c r="K488" s="189"/>
      <c r="L488" s="189" t="str">
        <f t="shared" ca="1" si="87"/>
        <v>Pipes</v>
      </c>
      <c r="M488" s="187" t="str">
        <f t="shared" ca="1" si="82"/>
        <v/>
      </c>
      <c r="N488" s="188" t="str">
        <f t="shared" ca="1" si="83"/>
        <v>Pipes</v>
      </c>
    </row>
    <row r="489" spans="1:14" x14ac:dyDescent="0.25">
      <c r="A489" s="175">
        <f t="shared" ca="1" si="79"/>
        <v>91</v>
      </c>
      <c r="B489" s="175">
        <f t="shared" ca="1" si="78"/>
        <v>7</v>
      </c>
      <c r="C489" s="175">
        <f ca="1">IF(B489&gt;0,C488,IF(COUNTIF(Entity_3,Common)&lt;=A489,"",C488+MATCH(Common,INDIRECT(ADDRESS(C488+1,8,4,1,sheet_entity)):INDIRECT(ADDRESS(COUNTIF(Entity_1,"&lt;&gt;"),8,4,1,sheet_entity)),0)))</f>
        <v>418</v>
      </c>
      <c r="D489" s="177" t="str">
        <f t="shared" ca="1" si="84"/>
        <v>&gt;&gt;</v>
      </c>
      <c r="E489" s="178"/>
      <c r="F489" s="129" t="str">
        <f t="shared" ca="1" si="85"/>
        <v>IfcPipeSegmentType</v>
      </c>
      <c r="G489" s="130" t="str">
        <f t="shared" ca="1" si="86"/>
        <v>notdefined</v>
      </c>
      <c r="H489" s="140" t="str">
        <f t="shared" ca="1" si="80"/>
        <v>Pipes</v>
      </c>
      <c r="I489" s="17" t="str">
        <f t="shared" ca="1" si="81"/>
        <v/>
      </c>
      <c r="J489" s="178"/>
      <c r="K489" s="189"/>
      <c r="L489" s="189" t="str">
        <f t="shared" ca="1" si="87"/>
        <v>Pipes</v>
      </c>
      <c r="M489" s="187" t="str">
        <f t="shared" ca="1" si="82"/>
        <v/>
      </c>
      <c r="N489" s="188" t="str">
        <f t="shared" ca="1" si="83"/>
        <v>Pipes</v>
      </c>
    </row>
    <row r="490" spans="1:14" x14ac:dyDescent="0.25">
      <c r="A490" s="175">
        <f t="shared" ca="1" si="79"/>
        <v>91</v>
      </c>
      <c r="B490" s="175">
        <f t="shared" ca="1" si="78"/>
        <v>6</v>
      </c>
      <c r="C490" s="175">
        <f ca="1">IF(B490&gt;0,C489,IF(COUNTIF(Entity_3,Common)&lt;=A490,"",C489+MATCH(Common,INDIRECT(ADDRESS(C489+1,8,4,1,sheet_entity)):INDIRECT(ADDRESS(COUNTIF(Entity_1,"&lt;&gt;"),8,4,1,sheet_entity)),0)))</f>
        <v>418</v>
      </c>
      <c r="D490" s="177" t="str">
        <f t="shared" ca="1" si="84"/>
        <v>&gt;&gt;</v>
      </c>
      <c r="E490" s="178"/>
      <c r="F490" s="129" t="str">
        <f t="shared" ca="1" si="85"/>
        <v>IfcPipeSegmentType</v>
      </c>
      <c r="G490" s="130" t="str">
        <f t="shared" ca="1" si="86"/>
        <v>userdefined</v>
      </c>
      <c r="H490" s="140" t="str">
        <f t="shared" ca="1" si="80"/>
        <v>Pipes</v>
      </c>
      <c r="I490" s="17" t="str">
        <f t="shared" ca="1" si="81"/>
        <v/>
      </c>
      <c r="J490" s="178"/>
      <c r="K490" s="189"/>
      <c r="L490" s="189" t="str">
        <f t="shared" ca="1" si="87"/>
        <v>Pipes</v>
      </c>
      <c r="M490" s="187" t="str">
        <f t="shared" ca="1" si="82"/>
        <v/>
      </c>
      <c r="N490" s="188" t="str">
        <f t="shared" ca="1" si="83"/>
        <v>Pipes</v>
      </c>
    </row>
    <row r="491" spans="1:14" x14ac:dyDescent="0.25">
      <c r="A491" s="175">
        <f t="shared" ca="1" si="79"/>
        <v>91</v>
      </c>
      <c r="B491" s="175">
        <f t="shared" ca="1" si="78"/>
        <v>5</v>
      </c>
      <c r="C491" s="175">
        <f ca="1">IF(B491&gt;0,C490,IF(COUNTIF(Entity_3,Common)&lt;=A491,"",C490+MATCH(Common,INDIRECT(ADDRESS(C490+1,8,4,1,sheet_entity)):INDIRECT(ADDRESS(COUNTIF(Entity_1,"&lt;&gt;"),8,4,1,sheet_entity)),0)))</f>
        <v>418</v>
      </c>
      <c r="D491" s="177" t="str">
        <f t="shared" ca="1" si="84"/>
        <v>&gt;&gt;</v>
      </c>
      <c r="E491" s="178"/>
      <c r="F491" s="129" t="str">
        <f t="shared" ca="1" si="85"/>
        <v>IfcPipeSegmentType</v>
      </c>
      <c r="G491" s="130" t="str">
        <f t="shared" ca="1" si="86"/>
        <v>spool</v>
      </c>
      <c r="H491" s="140" t="str">
        <f t="shared" ca="1" si="80"/>
        <v>Pipes</v>
      </c>
      <c r="I491" s="17" t="str">
        <f t="shared" ca="1" si="81"/>
        <v/>
      </c>
      <c r="J491" s="178"/>
      <c r="K491" s="189"/>
      <c r="L491" s="189" t="str">
        <f t="shared" ca="1" si="87"/>
        <v>Pipes</v>
      </c>
      <c r="M491" s="187" t="str">
        <f t="shared" ca="1" si="82"/>
        <v/>
      </c>
      <c r="N491" s="188" t="str">
        <f t="shared" ca="1" si="83"/>
        <v>Pipes</v>
      </c>
    </row>
    <row r="492" spans="1:14" x14ac:dyDescent="0.25">
      <c r="A492" s="175">
        <f t="shared" ca="1" si="79"/>
        <v>91</v>
      </c>
      <c r="B492" s="175">
        <f t="shared" ca="1" si="78"/>
        <v>4</v>
      </c>
      <c r="C492" s="175">
        <f ca="1">IF(B492&gt;0,C491,IF(COUNTIF(Entity_3,Common)&lt;=A492,"",C491+MATCH(Common,INDIRECT(ADDRESS(C491+1,8,4,1,sheet_entity)):INDIRECT(ADDRESS(COUNTIF(Entity_1,"&lt;&gt;"),8,4,1,sheet_entity)),0)))</f>
        <v>418</v>
      </c>
      <c r="D492" s="177" t="str">
        <f t="shared" ca="1" si="84"/>
        <v>&gt;&gt;</v>
      </c>
      <c r="E492" s="178"/>
      <c r="F492" s="129" t="str">
        <f t="shared" ca="1" si="85"/>
        <v>IfcPipeSegmentType</v>
      </c>
      <c r="G492" s="130" t="str">
        <f t="shared" ca="1" si="86"/>
        <v>gutter</v>
      </c>
      <c r="H492" s="140" t="str">
        <f t="shared" ca="1" si="80"/>
        <v>Pipes</v>
      </c>
      <c r="I492" s="17" t="str">
        <f t="shared" ca="1" si="81"/>
        <v/>
      </c>
      <c r="J492" s="178"/>
      <c r="K492" s="189"/>
      <c r="L492" s="189" t="str">
        <f t="shared" ca="1" si="87"/>
        <v>Pipes</v>
      </c>
      <c r="M492" s="187" t="str">
        <f t="shared" ca="1" si="82"/>
        <v/>
      </c>
      <c r="N492" s="188" t="str">
        <f t="shared" ca="1" si="83"/>
        <v>Pipes</v>
      </c>
    </row>
    <row r="493" spans="1:14" x14ac:dyDescent="0.25">
      <c r="A493" s="175">
        <f t="shared" ca="1" si="79"/>
        <v>91</v>
      </c>
      <c r="B493" s="175">
        <f t="shared" ca="1" si="78"/>
        <v>3</v>
      </c>
      <c r="C493" s="175">
        <f ca="1">IF(B493&gt;0,C492,IF(COUNTIF(Entity_3,Common)&lt;=A493,"",C492+MATCH(Common,INDIRECT(ADDRESS(C492+1,8,4,1,sheet_entity)):INDIRECT(ADDRESS(COUNTIF(Entity_1,"&lt;&gt;"),8,4,1,sheet_entity)),0)))</f>
        <v>418</v>
      </c>
      <c r="D493" s="177" t="str">
        <f t="shared" ca="1" si="84"/>
        <v>&gt;&gt;</v>
      </c>
      <c r="E493" s="178"/>
      <c r="F493" s="129" t="str">
        <f t="shared" ca="1" si="85"/>
        <v>IfcPipeSegmentType</v>
      </c>
      <c r="G493" s="130" t="str">
        <f t="shared" ca="1" si="86"/>
        <v>rigidsegment</v>
      </c>
      <c r="H493" s="140" t="str">
        <f t="shared" ca="1" si="80"/>
        <v>Pipes</v>
      </c>
      <c r="I493" s="17" t="str">
        <f t="shared" ca="1" si="81"/>
        <v/>
      </c>
      <c r="J493" s="178"/>
      <c r="K493" s="189"/>
      <c r="L493" s="189" t="str">
        <f t="shared" ca="1" si="87"/>
        <v>Pipes</v>
      </c>
      <c r="M493" s="187" t="str">
        <f t="shared" ca="1" si="82"/>
        <v/>
      </c>
      <c r="N493" s="188" t="str">
        <f t="shared" ca="1" si="83"/>
        <v>Pipes</v>
      </c>
    </row>
    <row r="494" spans="1:14" x14ac:dyDescent="0.25">
      <c r="A494" s="175">
        <f t="shared" ca="1" si="79"/>
        <v>91</v>
      </c>
      <c r="B494" s="175">
        <f t="shared" ca="1" si="78"/>
        <v>2</v>
      </c>
      <c r="C494" s="175">
        <f ca="1">IF(B494&gt;0,C493,IF(COUNTIF(Entity_3,Common)&lt;=A494,"",C493+MATCH(Common,INDIRECT(ADDRESS(C493+1,8,4,1,sheet_entity)):INDIRECT(ADDRESS(COUNTIF(Entity_1,"&lt;&gt;"),8,4,1,sheet_entity)),0)))</f>
        <v>418</v>
      </c>
      <c r="D494" s="177" t="str">
        <f t="shared" ca="1" si="84"/>
        <v>&gt;&gt;</v>
      </c>
      <c r="E494" s="178"/>
      <c r="F494" s="129" t="str">
        <f t="shared" ca="1" si="85"/>
        <v>IfcPipeSegmentType</v>
      </c>
      <c r="G494" s="130" t="str">
        <f t="shared" ca="1" si="86"/>
        <v>flexiblesegment</v>
      </c>
      <c r="H494" s="140" t="str">
        <f t="shared" ca="1" si="80"/>
        <v>Pipes</v>
      </c>
      <c r="I494" s="17" t="str">
        <f t="shared" ca="1" si="81"/>
        <v/>
      </c>
      <c r="J494" s="178"/>
      <c r="K494" s="189"/>
      <c r="L494" s="189" t="str">
        <f t="shared" ca="1" si="87"/>
        <v>Pipes</v>
      </c>
      <c r="M494" s="187" t="str">
        <f t="shared" ca="1" si="82"/>
        <v/>
      </c>
      <c r="N494" s="188" t="str">
        <f t="shared" ca="1" si="83"/>
        <v>Pipes</v>
      </c>
    </row>
    <row r="495" spans="1:14" x14ac:dyDescent="0.25">
      <c r="A495" s="175">
        <f t="shared" ca="1" si="79"/>
        <v>91</v>
      </c>
      <c r="B495" s="175">
        <f t="shared" ca="1" si="78"/>
        <v>1</v>
      </c>
      <c r="C495" s="175">
        <f ca="1">IF(B495&gt;0,C494,IF(COUNTIF(Entity_3,Common)&lt;=A495,"",C494+MATCH(Common,INDIRECT(ADDRESS(C494+1,8,4,1,sheet_entity)):INDIRECT(ADDRESS(COUNTIF(Entity_1,"&lt;&gt;"),8,4,1,sheet_entity)),0)))</f>
        <v>418</v>
      </c>
      <c r="D495" s="177" t="str">
        <f t="shared" ca="1" si="84"/>
        <v>&gt;&gt;</v>
      </c>
      <c r="E495" s="178"/>
      <c r="F495" s="129" t="str">
        <f t="shared" ca="1" si="85"/>
        <v>IfcPipeSegmentType</v>
      </c>
      <c r="G495" s="130" t="str">
        <f t="shared" ca="1" si="86"/>
        <v>culvert</v>
      </c>
      <c r="H495" s="140" t="str">
        <f t="shared" ca="1" si="80"/>
        <v>Pipes</v>
      </c>
      <c r="I495" s="17" t="str">
        <f t="shared" ca="1" si="81"/>
        <v/>
      </c>
      <c r="J495" s="178"/>
      <c r="K495" s="189"/>
      <c r="L495" s="189" t="str">
        <f t="shared" ca="1" si="87"/>
        <v>Pipes</v>
      </c>
      <c r="M495" s="187" t="str">
        <f t="shared" ca="1" si="82"/>
        <v/>
      </c>
      <c r="N495" s="188" t="str">
        <f t="shared" ca="1" si="83"/>
        <v>Pipes</v>
      </c>
    </row>
    <row r="496" spans="1:14" x14ac:dyDescent="0.25">
      <c r="A496" s="175">
        <f t="shared" ca="1" si="79"/>
        <v>92</v>
      </c>
      <c r="B496" s="175">
        <f t="shared" ref="B496:B559" ca="1" si="88">IF(B495&gt;0,B495-1,IF(RIGHT(F495,4)="Type",IFERROR(ROWS(INDIRECT(CONCATENATE(F495,"Enum"))),0),0))</f>
        <v>0</v>
      </c>
      <c r="C496" s="175">
        <f ca="1">IF(B496&gt;0,C495,IF(COUNTIF(Entity_3,Common)&lt;=A496,"",C495+MATCH(Common,INDIRECT(ADDRESS(C495+1,8,4,1,sheet_entity)):INDIRECT(ADDRESS(COUNTIF(Entity_1,"&lt;&gt;"),8,4,1,sheet_entity)),0)))</f>
        <v>424</v>
      </c>
      <c r="D496" s="177" t="str">
        <f t="shared" ca="1" si="84"/>
        <v>&gt;&gt;</v>
      </c>
      <c r="E496" s="178"/>
      <c r="F496" s="129" t="str">
        <f t="shared" ca="1" si="85"/>
        <v>IfcPlate</v>
      </c>
      <c r="G496" s="130" t="str">
        <f t="shared" ca="1" si="86"/>
        <v/>
      </c>
      <c r="H496" s="140" t="str">
        <f t="shared" ca="1" si="80"/>
        <v>Structural Connections</v>
      </c>
      <c r="I496" s="17" t="str">
        <f t="shared" ca="1" si="81"/>
        <v/>
      </c>
      <c r="J496" s="178"/>
      <c r="K496" s="189"/>
      <c r="L496" s="189" t="str">
        <f t="shared" ca="1" si="87"/>
        <v>Structural Connections</v>
      </c>
      <c r="M496" s="187" t="str">
        <f t="shared" ca="1" si="82"/>
        <v>Structural Framing</v>
      </c>
      <c r="N496" s="188" t="str">
        <f t="shared" ca="1" si="83"/>
        <v>Structural Connections</v>
      </c>
    </row>
    <row r="497" spans="1:14" x14ac:dyDescent="0.25">
      <c r="A497" s="175">
        <f t="shared" ca="1" si="79"/>
        <v>93</v>
      </c>
      <c r="B497" s="175">
        <f t="shared" ca="1" si="88"/>
        <v>0</v>
      </c>
      <c r="C497" s="175">
        <f ca="1">IF(B497&gt;0,C496,IF(COUNTIF(Entity_3,Common)&lt;=A497,"",C496+MATCH(Common,INDIRECT(ADDRESS(C496+1,8,4,1,sheet_entity)):INDIRECT(ADDRESS(COUNTIF(Entity_1,"&lt;&gt;"),8,4,1,sheet_entity)),0)))</f>
        <v>478</v>
      </c>
      <c r="D497" s="177" t="str">
        <f t="shared" ca="1" si="84"/>
        <v>&gt;&gt;</v>
      </c>
      <c r="E497" s="178"/>
      <c r="F497" s="129" t="str">
        <f t="shared" ca="1" si="85"/>
        <v>IfcProtectiveDeviceType</v>
      </c>
      <c r="G497" s="130" t="str">
        <f t="shared" ca="1" si="86"/>
        <v/>
      </c>
      <c r="H497" s="140" t="str">
        <f t="shared" ca="1" si="80"/>
        <v>Electrical Equipment</v>
      </c>
      <c r="I497" s="17" t="str">
        <f t="shared" ca="1" si="81"/>
        <v/>
      </c>
      <c r="J497" s="178"/>
      <c r="K497" s="189"/>
      <c r="L497" s="189" t="str">
        <f t="shared" ca="1" si="87"/>
        <v>Electrical Equipment</v>
      </c>
      <c r="M497" s="187" t="str">
        <f t="shared" ca="1" si="82"/>
        <v/>
      </c>
      <c r="N497" s="188" t="str">
        <f t="shared" ca="1" si="83"/>
        <v>Electrical Equipment</v>
      </c>
    </row>
    <row r="498" spans="1:14" x14ac:dyDescent="0.25">
      <c r="A498" s="175">
        <f t="shared" ca="1" si="79"/>
        <v>93</v>
      </c>
      <c r="B498" s="175">
        <f t="shared" ca="1" si="88"/>
        <v>9</v>
      </c>
      <c r="C498" s="175">
        <f ca="1">IF(B498&gt;0,C497,IF(COUNTIF(Entity_3,Common)&lt;=A498,"",C497+MATCH(Common,INDIRECT(ADDRESS(C497+1,8,4,1,sheet_entity)):INDIRECT(ADDRESS(COUNTIF(Entity_1,"&lt;&gt;"),8,4,1,sheet_entity)),0)))</f>
        <v>478</v>
      </c>
      <c r="D498" s="177" t="str">
        <f t="shared" ca="1" si="84"/>
        <v>&gt;&gt;</v>
      </c>
      <c r="E498" s="178"/>
      <c r="F498" s="129" t="str">
        <f t="shared" ca="1" si="85"/>
        <v>IfcProtectiveDeviceType</v>
      </c>
      <c r="G498" s="130" t="str">
        <f t="shared" ca="1" si="86"/>
        <v>notdefined</v>
      </c>
      <c r="H498" s="140" t="str">
        <f t="shared" ca="1" si="80"/>
        <v>Electrical Equipment</v>
      </c>
      <c r="I498" s="17" t="str">
        <f t="shared" ca="1" si="81"/>
        <v/>
      </c>
      <c r="J498" s="178"/>
      <c r="K498" s="189"/>
      <c r="L498" s="189" t="str">
        <f t="shared" ca="1" si="87"/>
        <v>Electrical Equipment</v>
      </c>
      <c r="M498" s="187" t="str">
        <f t="shared" ca="1" si="82"/>
        <v/>
      </c>
      <c r="N498" s="188" t="str">
        <f t="shared" ca="1" si="83"/>
        <v>Electrical Equipment</v>
      </c>
    </row>
    <row r="499" spans="1:14" x14ac:dyDescent="0.25">
      <c r="A499" s="175">
        <f t="shared" ca="1" si="79"/>
        <v>93</v>
      </c>
      <c r="B499" s="175">
        <f t="shared" ca="1" si="88"/>
        <v>8</v>
      </c>
      <c r="C499" s="175">
        <f ca="1">IF(B499&gt;0,C498,IF(COUNTIF(Entity_3,Common)&lt;=A499,"",C498+MATCH(Common,INDIRECT(ADDRESS(C498+1,8,4,1,sheet_entity)):INDIRECT(ADDRESS(COUNTIF(Entity_1,"&lt;&gt;"),8,4,1,sheet_entity)),0)))</f>
        <v>478</v>
      </c>
      <c r="D499" s="177" t="str">
        <f t="shared" ca="1" si="84"/>
        <v>&gt;&gt;</v>
      </c>
      <c r="E499" s="178"/>
      <c r="F499" s="129" t="str">
        <f t="shared" ca="1" si="85"/>
        <v>IfcProtectiveDeviceType</v>
      </c>
      <c r="G499" s="130" t="str">
        <f t="shared" ca="1" si="86"/>
        <v>userdefined</v>
      </c>
      <c r="H499" s="140" t="str">
        <f t="shared" ca="1" si="80"/>
        <v>Electrical Equipment</v>
      </c>
      <c r="I499" s="17" t="str">
        <f t="shared" ca="1" si="81"/>
        <v/>
      </c>
      <c r="J499" s="178"/>
      <c r="K499" s="189"/>
      <c r="L499" s="189" t="str">
        <f t="shared" ca="1" si="87"/>
        <v>Electrical Equipment</v>
      </c>
      <c r="M499" s="187" t="str">
        <f t="shared" ca="1" si="82"/>
        <v/>
      </c>
      <c r="N499" s="188" t="str">
        <f t="shared" ca="1" si="83"/>
        <v>Electrical Equipment</v>
      </c>
    </row>
    <row r="500" spans="1:14" x14ac:dyDescent="0.25">
      <c r="A500" s="175">
        <f t="shared" ca="1" si="79"/>
        <v>93</v>
      </c>
      <c r="B500" s="175">
        <f t="shared" ca="1" si="88"/>
        <v>7</v>
      </c>
      <c r="C500" s="175">
        <f ca="1">IF(B500&gt;0,C499,IF(COUNTIF(Entity_3,Common)&lt;=A500,"",C499+MATCH(Common,INDIRECT(ADDRESS(C499+1,8,4,1,sheet_entity)):INDIRECT(ADDRESS(COUNTIF(Entity_1,"&lt;&gt;"),8,4,1,sheet_entity)),0)))</f>
        <v>478</v>
      </c>
      <c r="D500" s="177" t="str">
        <f t="shared" ca="1" si="84"/>
        <v>&gt;&gt;</v>
      </c>
      <c r="E500" s="178"/>
      <c r="F500" s="129" t="str">
        <f t="shared" ca="1" si="85"/>
        <v>IfcProtectiveDeviceType</v>
      </c>
      <c r="G500" s="130" t="str">
        <f t="shared" ca="1" si="86"/>
        <v>varistor</v>
      </c>
      <c r="H500" s="140" t="str">
        <f t="shared" ca="1" si="80"/>
        <v>Electrical Equipment</v>
      </c>
      <c r="I500" s="17" t="str">
        <f t="shared" ca="1" si="81"/>
        <v/>
      </c>
      <c r="J500" s="178"/>
      <c r="K500" s="189"/>
      <c r="L500" s="189" t="str">
        <f t="shared" ca="1" si="87"/>
        <v>Electrical Equipment</v>
      </c>
      <c r="M500" s="187" t="str">
        <f t="shared" ca="1" si="82"/>
        <v/>
      </c>
      <c r="N500" s="188" t="str">
        <f t="shared" ca="1" si="83"/>
        <v>Electrical Equipment</v>
      </c>
    </row>
    <row r="501" spans="1:14" x14ac:dyDescent="0.25">
      <c r="A501" s="175">
        <f t="shared" ca="1" si="79"/>
        <v>93</v>
      </c>
      <c r="B501" s="175">
        <f t="shared" ca="1" si="88"/>
        <v>6</v>
      </c>
      <c r="C501" s="175">
        <f ca="1">IF(B501&gt;0,C500,IF(COUNTIF(Entity_3,Common)&lt;=A501,"",C500+MATCH(Common,INDIRECT(ADDRESS(C500+1,8,4,1,sheet_entity)):INDIRECT(ADDRESS(COUNTIF(Entity_1,"&lt;&gt;"),8,4,1,sheet_entity)),0)))</f>
        <v>478</v>
      </c>
      <c r="D501" s="177" t="str">
        <f t="shared" ca="1" si="84"/>
        <v>&gt;&gt;</v>
      </c>
      <c r="E501" s="178"/>
      <c r="F501" s="129" t="str">
        <f t="shared" ca="1" si="85"/>
        <v>IfcProtectiveDeviceType</v>
      </c>
      <c r="G501" s="130" t="str">
        <f t="shared" ca="1" si="86"/>
        <v>residualcurrentswitch</v>
      </c>
      <c r="H501" s="140" t="str">
        <f t="shared" ca="1" si="80"/>
        <v>Electrical Equipment</v>
      </c>
      <c r="I501" s="17" t="str">
        <f t="shared" ca="1" si="81"/>
        <v/>
      </c>
      <c r="J501" s="178"/>
      <c r="K501" s="189"/>
      <c r="L501" s="189" t="str">
        <f t="shared" ca="1" si="87"/>
        <v>Electrical Equipment</v>
      </c>
      <c r="M501" s="187" t="str">
        <f t="shared" ca="1" si="82"/>
        <v/>
      </c>
      <c r="N501" s="188" t="str">
        <f t="shared" ca="1" si="83"/>
        <v>Electrical Equipment</v>
      </c>
    </row>
    <row r="502" spans="1:14" x14ac:dyDescent="0.25">
      <c r="A502" s="175">
        <f t="shared" ca="1" si="79"/>
        <v>93</v>
      </c>
      <c r="B502" s="175">
        <f t="shared" ca="1" si="88"/>
        <v>5</v>
      </c>
      <c r="C502" s="175">
        <f ca="1">IF(B502&gt;0,C501,IF(COUNTIF(Entity_3,Common)&lt;=A502,"",C501+MATCH(Common,INDIRECT(ADDRESS(C501+1,8,4,1,sheet_entity)):INDIRECT(ADDRESS(COUNTIF(Entity_1,"&lt;&gt;"),8,4,1,sheet_entity)),0)))</f>
        <v>478</v>
      </c>
      <c r="D502" s="177" t="str">
        <f t="shared" ca="1" si="84"/>
        <v>&gt;&gt;</v>
      </c>
      <c r="E502" s="178"/>
      <c r="F502" s="129" t="str">
        <f t="shared" ca="1" si="85"/>
        <v>IfcProtectiveDeviceType</v>
      </c>
      <c r="G502" s="130" t="str">
        <f t="shared" ca="1" si="86"/>
        <v>residualcurrentcircuitbreaker</v>
      </c>
      <c r="H502" s="140" t="str">
        <f t="shared" ca="1" si="80"/>
        <v>Electrical Equipment</v>
      </c>
      <c r="I502" s="17" t="str">
        <f t="shared" ca="1" si="81"/>
        <v/>
      </c>
      <c r="J502" s="178"/>
      <c r="K502" s="189"/>
      <c r="L502" s="189" t="str">
        <f t="shared" ca="1" si="87"/>
        <v>Electrical Equipment</v>
      </c>
      <c r="M502" s="187" t="str">
        <f t="shared" ca="1" si="82"/>
        <v/>
      </c>
      <c r="N502" s="188" t="str">
        <f t="shared" ca="1" si="83"/>
        <v>Electrical Equipment</v>
      </c>
    </row>
    <row r="503" spans="1:14" x14ac:dyDescent="0.25">
      <c r="A503" s="175">
        <f t="shared" ca="1" si="79"/>
        <v>93</v>
      </c>
      <c r="B503" s="175">
        <f t="shared" ca="1" si="88"/>
        <v>4</v>
      </c>
      <c r="C503" s="175">
        <f ca="1">IF(B503&gt;0,C502,IF(COUNTIF(Entity_3,Common)&lt;=A503,"",C502+MATCH(Common,INDIRECT(ADDRESS(C502+1,8,4,1,sheet_entity)):INDIRECT(ADDRESS(COUNTIF(Entity_1,"&lt;&gt;"),8,4,1,sheet_entity)),0)))</f>
        <v>478</v>
      </c>
      <c r="D503" s="177" t="str">
        <f t="shared" ca="1" si="84"/>
        <v>&gt;&gt;</v>
      </c>
      <c r="E503" s="178"/>
      <c r="F503" s="129" t="str">
        <f t="shared" ca="1" si="85"/>
        <v>IfcProtectiveDeviceType</v>
      </c>
      <c r="G503" s="130" t="str">
        <f t="shared" ca="1" si="86"/>
        <v>fusedisconnector</v>
      </c>
      <c r="H503" s="140" t="str">
        <f t="shared" ca="1" si="80"/>
        <v>Electrical Equipment</v>
      </c>
      <c r="I503" s="17" t="str">
        <f t="shared" ca="1" si="81"/>
        <v/>
      </c>
      <c r="J503" s="178"/>
      <c r="K503" s="189"/>
      <c r="L503" s="189" t="str">
        <f t="shared" ca="1" si="87"/>
        <v>Electrical Equipment</v>
      </c>
      <c r="M503" s="187" t="str">
        <f t="shared" ca="1" si="82"/>
        <v/>
      </c>
      <c r="N503" s="188" t="str">
        <f t="shared" ca="1" si="83"/>
        <v>Electrical Equipment</v>
      </c>
    </row>
    <row r="504" spans="1:14" x14ac:dyDescent="0.25">
      <c r="A504" s="175">
        <f t="shared" ca="1" si="79"/>
        <v>93</v>
      </c>
      <c r="B504" s="175">
        <f t="shared" ca="1" si="88"/>
        <v>3</v>
      </c>
      <c r="C504" s="175">
        <f ca="1">IF(B504&gt;0,C503,IF(COUNTIF(Entity_3,Common)&lt;=A504,"",C503+MATCH(Common,INDIRECT(ADDRESS(C503+1,8,4,1,sheet_entity)):INDIRECT(ADDRESS(COUNTIF(Entity_1,"&lt;&gt;"),8,4,1,sheet_entity)),0)))</f>
        <v>478</v>
      </c>
      <c r="D504" s="177" t="str">
        <f t="shared" ca="1" si="84"/>
        <v>&gt;&gt;</v>
      </c>
      <c r="E504" s="178"/>
      <c r="F504" s="129" t="str">
        <f t="shared" ca="1" si="85"/>
        <v>IfcProtectiveDeviceType</v>
      </c>
      <c r="G504" s="130" t="str">
        <f t="shared" ca="1" si="86"/>
        <v>earthingswitch</v>
      </c>
      <c r="H504" s="140" t="str">
        <f t="shared" ca="1" si="80"/>
        <v>Electrical Equipment</v>
      </c>
      <c r="I504" s="17" t="str">
        <f t="shared" ca="1" si="81"/>
        <v/>
      </c>
      <c r="J504" s="178"/>
      <c r="K504" s="189"/>
      <c r="L504" s="189" t="str">
        <f t="shared" ca="1" si="87"/>
        <v>Electrical Equipment</v>
      </c>
      <c r="M504" s="187" t="str">
        <f t="shared" ca="1" si="82"/>
        <v/>
      </c>
      <c r="N504" s="188" t="str">
        <f t="shared" ca="1" si="83"/>
        <v>Electrical Equipment</v>
      </c>
    </row>
    <row r="505" spans="1:14" x14ac:dyDescent="0.25">
      <c r="A505" s="175">
        <f t="shared" ca="1" si="79"/>
        <v>93</v>
      </c>
      <c r="B505" s="175">
        <f t="shared" ca="1" si="88"/>
        <v>2</v>
      </c>
      <c r="C505" s="175">
        <f ca="1">IF(B505&gt;0,C504,IF(COUNTIF(Entity_3,Common)&lt;=A505,"",C504+MATCH(Common,INDIRECT(ADDRESS(C504+1,8,4,1,sheet_entity)):INDIRECT(ADDRESS(COUNTIF(Entity_1,"&lt;&gt;"),8,4,1,sheet_entity)),0)))</f>
        <v>478</v>
      </c>
      <c r="D505" s="177" t="str">
        <f t="shared" ca="1" si="84"/>
        <v>&gt;&gt;</v>
      </c>
      <c r="E505" s="178"/>
      <c r="F505" s="129" t="str">
        <f t="shared" ca="1" si="85"/>
        <v>IfcProtectiveDeviceType</v>
      </c>
      <c r="G505" s="130" t="str">
        <f t="shared" ca="1" si="86"/>
        <v>earthleakagecircuitbreaker</v>
      </c>
      <c r="H505" s="140" t="str">
        <f t="shared" ca="1" si="80"/>
        <v>Electrical Equipment</v>
      </c>
      <c r="I505" s="17" t="str">
        <f t="shared" ca="1" si="81"/>
        <v/>
      </c>
      <c r="J505" s="178"/>
      <c r="K505" s="189"/>
      <c r="L505" s="189" t="str">
        <f t="shared" ca="1" si="87"/>
        <v>Electrical Equipment</v>
      </c>
      <c r="M505" s="187" t="str">
        <f t="shared" ca="1" si="82"/>
        <v/>
      </c>
      <c r="N505" s="188" t="str">
        <f t="shared" ca="1" si="83"/>
        <v>Electrical Equipment</v>
      </c>
    </row>
    <row r="506" spans="1:14" x14ac:dyDescent="0.25">
      <c r="A506" s="175">
        <f t="shared" ca="1" si="79"/>
        <v>93</v>
      </c>
      <c r="B506" s="175">
        <f t="shared" ca="1" si="88"/>
        <v>1</v>
      </c>
      <c r="C506" s="175">
        <f ca="1">IF(B506&gt;0,C505,IF(COUNTIF(Entity_3,Common)&lt;=A506,"",C505+MATCH(Common,INDIRECT(ADDRESS(C505+1,8,4,1,sheet_entity)):INDIRECT(ADDRESS(COUNTIF(Entity_1,"&lt;&gt;"),8,4,1,sheet_entity)),0)))</f>
        <v>478</v>
      </c>
      <c r="D506" s="177" t="str">
        <f t="shared" ca="1" si="84"/>
        <v>&gt;&gt;</v>
      </c>
      <c r="E506" s="178"/>
      <c r="F506" s="129" t="str">
        <f t="shared" ca="1" si="85"/>
        <v>IfcProtectiveDeviceType</v>
      </c>
      <c r="G506" s="130" t="str">
        <f t="shared" ca="1" si="86"/>
        <v>circuitbreaker</v>
      </c>
      <c r="H506" s="140" t="str">
        <f t="shared" ca="1" si="80"/>
        <v>Electrical Equipment</v>
      </c>
      <c r="I506" s="17" t="str">
        <f t="shared" ca="1" si="81"/>
        <v/>
      </c>
      <c r="J506" s="178"/>
      <c r="K506" s="189"/>
      <c r="L506" s="189" t="str">
        <f t="shared" ca="1" si="87"/>
        <v>Electrical Equipment</v>
      </c>
      <c r="M506" s="187" t="str">
        <f t="shared" ca="1" si="82"/>
        <v/>
      </c>
      <c r="N506" s="188" t="str">
        <f t="shared" ca="1" si="83"/>
        <v>Electrical Equipment</v>
      </c>
    </row>
    <row r="507" spans="1:14" x14ac:dyDescent="0.25">
      <c r="A507" s="175">
        <f t="shared" ca="1" si="79"/>
        <v>94</v>
      </c>
      <c r="B507" s="175">
        <f t="shared" ca="1" si="88"/>
        <v>0</v>
      </c>
      <c r="C507" s="175">
        <f ca="1">IF(B507&gt;0,C506,IF(COUNTIF(Entity_3,Common)&lt;=A507,"",C506+MATCH(Common,INDIRECT(ADDRESS(C506+1,8,4,1,sheet_entity)):INDIRECT(ADDRESS(COUNTIF(Entity_1,"&lt;&gt;"),8,4,1,sheet_entity)),0)))</f>
        <v>481</v>
      </c>
      <c r="D507" s="177" t="str">
        <f t="shared" ca="1" si="84"/>
        <v>&gt;&gt;</v>
      </c>
      <c r="E507" s="178"/>
      <c r="F507" s="129" t="str">
        <f t="shared" ca="1" si="85"/>
        <v>IfcPumpType</v>
      </c>
      <c r="G507" s="130" t="str">
        <f t="shared" ca="1" si="86"/>
        <v/>
      </c>
      <c r="H507" s="140" t="str">
        <f t="shared" ca="1" si="80"/>
        <v>Mechanical Equipment</v>
      </c>
      <c r="I507" s="17" t="str">
        <f t="shared" ca="1" si="81"/>
        <v/>
      </c>
      <c r="J507" s="178"/>
      <c r="K507" s="189"/>
      <c r="L507" s="189" t="str">
        <f t="shared" ca="1" si="87"/>
        <v>Mechanical Equipment</v>
      </c>
      <c r="M507" s="187" t="str">
        <f t="shared" ca="1" si="82"/>
        <v/>
      </c>
      <c r="N507" s="188" t="str">
        <f t="shared" ca="1" si="83"/>
        <v>Mechanical Equipment</v>
      </c>
    </row>
    <row r="508" spans="1:14" x14ac:dyDescent="0.25">
      <c r="A508" s="175">
        <f t="shared" ca="1" si="79"/>
        <v>94</v>
      </c>
      <c r="B508" s="175">
        <f t="shared" ca="1" si="88"/>
        <v>9</v>
      </c>
      <c r="C508" s="175">
        <f ca="1">IF(B508&gt;0,C507,IF(COUNTIF(Entity_3,Common)&lt;=A508,"",C507+MATCH(Common,INDIRECT(ADDRESS(C507+1,8,4,1,sheet_entity)):INDIRECT(ADDRESS(COUNTIF(Entity_1,"&lt;&gt;"),8,4,1,sheet_entity)),0)))</f>
        <v>481</v>
      </c>
      <c r="D508" s="177" t="str">
        <f t="shared" ca="1" si="84"/>
        <v>&gt;&gt;</v>
      </c>
      <c r="E508" s="178"/>
      <c r="F508" s="129" t="str">
        <f t="shared" ca="1" si="85"/>
        <v>IfcPumpType</v>
      </c>
      <c r="G508" s="130" t="str">
        <f t="shared" ca="1" si="86"/>
        <v>notdefined</v>
      </c>
      <c r="H508" s="140" t="str">
        <f t="shared" ca="1" si="80"/>
        <v>Mechanical Equipment</v>
      </c>
      <c r="I508" s="17" t="str">
        <f t="shared" ca="1" si="81"/>
        <v/>
      </c>
      <c r="J508" s="178"/>
      <c r="K508" s="189"/>
      <c r="L508" s="189" t="str">
        <f t="shared" ca="1" si="87"/>
        <v>Mechanical Equipment</v>
      </c>
      <c r="M508" s="187" t="str">
        <f t="shared" ca="1" si="82"/>
        <v/>
      </c>
      <c r="N508" s="188" t="str">
        <f t="shared" ca="1" si="83"/>
        <v>Mechanical Equipment</v>
      </c>
    </row>
    <row r="509" spans="1:14" x14ac:dyDescent="0.25">
      <c r="A509" s="175">
        <f t="shared" ca="1" si="79"/>
        <v>94</v>
      </c>
      <c r="B509" s="175">
        <f t="shared" ca="1" si="88"/>
        <v>8</v>
      </c>
      <c r="C509" s="175">
        <f ca="1">IF(B509&gt;0,C508,IF(COUNTIF(Entity_3,Common)&lt;=A509,"",C508+MATCH(Common,INDIRECT(ADDRESS(C508+1,8,4,1,sheet_entity)):INDIRECT(ADDRESS(COUNTIF(Entity_1,"&lt;&gt;"),8,4,1,sheet_entity)),0)))</f>
        <v>481</v>
      </c>
      <c r="D509" s="177" t="str">
        <f t="shared" ca="1" si="84"/>
        <v>&gt;&gt;</v>
      </c>
      <c r="E509" s="178"/>
      <c r="F509" s="129" t="str">
        <f t="shared" ca="1" si="85"/>
        <v>IfcPumpType</v>
      </c>
      <c r="G509" s="130" t="str">
        <f t="shared" ca="1" si="86"/>
        <v>userdefined</v>
      </c>
      <c r="H509" s="140" t="str">
        <f t="shared" ca="1" si="80"/>
        <v>Mechanical Equipment</v>
      </c>
      <c r="I509" s="17" t="str">
        <f t="shared" ca="1" si="81"/>
        <v/>
      </c>
      <c r="J509" s="178"/>
      <c r="K509" s="189"/>
      <c r="L509" s="189" t="str">
        <f t="shared" ca="1" si="87"/>
        <v>Mechanical Equipment</v>
      </c>
      <c r="M509" s="187" t="str">
        <f t="shared" ca="1" si="82"/>
        <v/>
      </c>
      <c r="N509" s="188" t="str">
        <f t="shared" ca="1" si="83"/>
        <v>Mechanical Equipment</v>
      </c>
    </row>
    <row r="510" spans="1:14" x14ac:dyDescent="0.25">
      <c r="A510" s="175">
        <f t="shared" ca="1" si="79"/>
        <v>94</v>
      </c>
      <c r="B510" s="175">
        <f t="shared" ca="1" si="88"/>
        <v>7</v>
      </c>
      <c r="C510" s="175">
        <f ca="1">IF(B510&gt;0,C509,IF(COUNTIF(Entity_3,Common)&lt;=A510,"",C509+MATCH(Common,INDIRECT(ADDRESS(C509+1,8,4,1,sheet_entity)):INDIRECT(ADDRESS(COUNTIF(Entity_1,"&lt;&gt;"),8,4,1,sheet_entity)),0)))</f>
        <v>481</v>
      </c>
      <c r="D510" s="177" t="str">
        <f t="shared" ca="1" si="84"/>
        <v>&gt;&gt;</v>
      </c>
      <c r="E510" s="178"/>
      <c r="F510" s="129" t="str">
        <f t="shared" ca="1" si="85"/>
        <v>IfcPumpType</v>
      </c>
      <c r="G510" s="130" t="str">
        <f t="shared" ca="1" si="86"/>
        <v>verticalturbine</v>
      </c>
      <c r="H510" s="140" t="str">
        <f t="shared" ca="1" si="80"/>
        <v>Mechanical Equipment</v>
      </c>
      <c r="I510" s="17" t="str">
        <f t="shared" ca="1" si="81"/>
        <v/>
      </c>
      <c r="J510" s="178"/>
      <c r="K510" s="189"/>
      <c r="L510" s="189" t="str">
        <f t="shared" ca="1" si="87"/>
        <v>Mechanical Equipment</v>
      </c>
      <c r="M510" s="187" t="str">
        <f t="shared" ca="1" si="82"/>
        <v/>
      </c>
      <c r="N510" s="188" t="str">
        <f t="shared" ca="1" si="83"/>
        <v>Mechanical Equipment</v>
      </c>
    </row>
    <row r="511" spans="1:14" x14ac:dyDescent="0.25">
      <c r="A511" s="175">
        <f t="shared" ca="1" si="79"/>
        <v>94</v>
      </c>
      <c r="B511" s="175">
        <f t="shared" ca="1" si="88"/>
        <v>6</v>
      </c>
      <c r="C511" s="175">
        <f ca="1">IF(B511&gt;0,C510,IF(COUNTIF(Entity_3,Common)&lt;=A511,"",C510+MATCH(Common,INDIRECT(ADDRESS(C510+1,8,4,1,sheet_entity)):INDIRECT(ADDRESS(COUNTIF(Entity_1,"&lt;&gt;"),8,4,1,sheet_entity)),0)))</f>
        <v>481</v>
      </c>
      <c r="D511" s="177" t="str">
        <f t="shared" ca="1" si="84"/>
        <v>&gt;&gt;</v>
      </c>
      <c r="E511" s="178"/>
      <c r="F511" s="129" t="str">
        <f t="shared" ca="1" si="85"/>
        <v>IfcPumpType</v>
      </c>
      <c r="G511" s="130" t="str">
        <f t="shared" ca="1" si="86"/>
        <v>verticalinline</v>
      </c>
      <c r="H511" s="140" t="str">
        <f t="shared" ca="1" si="80"/>
        <v>Mechanical Equipment</v>
      </c>
      <c r="I511" s="17" t="str">
        <f t="shared" ca="1" si="81"/>
        <v/>
      </c>
      <c r="J511" s="178"/>
      <c r="K511" s="189"/>
      <c r="L511" s="189" t="str">
        <f t="shared" ca="1" si="87"/>
        <v>Mechanical Equipment</v>
      </c>
      <c r="M511" s="187" t="str">
        <f t="shared" ca="1" si="82"/>
        <v/>
      </c>
      <c r="N511" s="188" t="str">
        <f t="shared" ca="1" si="83"/>
        <v>Mechanical Equipment</v>
      </c>
    </row>
    <row r="512" spans="1:14" x14ac:dyDescent="0.25">
      <c r="A512" s="175">
        <f t="shared" ca="1" si="79"/>
        <v>94</v>
      </c>
      <c r="B512" s="175">
        <f t="shared" ca="1" si="88"/>
        <v>5</v>
      </c>
      <c r="C512" s="175">
        <f ca="1">IF(B512&gt;0,C511,IF(COUNTIF(Entity_3,Common)&lt;=A512,"",C511+MATCH(Common,INDIRECT(ADDRESS(C511+1,8,4,1,sheet_entity)):INDIRECT(ADDRESS(COUNTIF(Entity_1,"&lt;&gt;"),8,4,1,sheet_entity)),0)))</f>
        <v>481</v>
      </c>
      <c r="D512" s="177" t="str">
        <f t="shared" ca="1" si="84"/>
        <v>&gt;&gt;</v>
      </c>
      <c r="E512" s="178"/>
      <c r="F512" s="129" t="str">
        <f t="shared" ca="1" si="85"/>
        <v>IfcPumpType</v>
      </c>
      <c r="G512" s="130" t="str">
        <f t="shared" ca="1" si="86"/>
        <v>sumppump</v>
      </c>
      <c r="H512" s="140" t="str">
        <f t="shared" ca="1" si="80"/>
        <v>Mechanical Equipment</v>
      </c>
      <c r="I512" s="17" t="str">
        <f t="shared" ca="1" si="81"/>
        <v/>
      </c>
      <c r="J512" s="178"/>
      <c r="K512" s="189"/>
      <c r="L512" s="189" t="str">
        <f t="shared" ca="1" si="87"/>
        <v>Mechanical Equipment</v>
      </c>
      <c r="M512" s="187" t="str">
        <f t="shared" ca="1" si="82"/>
        <v/>
      </c>
      <c r="N512" s="188" t="str">
        <f t="shared" ca="1" si="83"/>
        <v>Mechanical Equipment</v>
      </c>
    </row>
    <row r="513" spans="1:14" x14ac:dyDescent="0.25">
      <c r="A513" s="175">
        <f t="shared" ca="1" si="79"/>
        <v>94</v>
      </c>
      <c r="B513" s="175">
        <f t="shared" ca="1" si="88"/>
        <v>4</v>
      </c>
      <c r="C513" s="175">
        <f ca="1">IF(B513&gt;0,C512,IF(COUNTIF(Entity_3,Common)&lt;=A513,"",C512+MATCH(Common,INDIRECT(ADDRESS(C512+1,8,4,1,sheet_entity)):INDIRECT(ADDRESS(COUNTIF(Entity_1,"&lt;&gt;"),8,4,1,sheet_entity)),0)))</f>
        <v>481</v>
      </c>
      <c r="D513" s="177" t="str">
        <f t="shared" ca="1" si="84"/>
        <v>&gt;&gt;</v>
      </c>
      <c r="E513" s="178"/>
      <c r="F513" s="129" t="str">
        <f t="shared" ca="1" si="85"/>
        <v>IfcPumpType</v>
      </c>
      <c r="G513" s="130" t="str">
        <f t="shared" ca="1" si="86"/>
        <v>submersiblepump</v>
      </c>
      <c r="H513" s="140" t="str">
        <f t="shared" ca="1" si="80"/>
        <v>Mechanical Equipment</v>
      </c>
      <c r="I513" s="17" t="str">
        <f t="shared" ca="1" si="81"/>
        <v/>
      </c>
      <c r="J513" s="178"/>
      <c r="K513" s="189"/>
      <c r="L513" s="189" t="str">
        <f t="shared" ca="1" si="87"/>
        <v>Mechanical Equipment</v>
      </c>
      <c r="M513" s="187" t="str">
        <f t="shared" ca="1" si="82"/>
        <v/>
      </c>
      <c r="N513" s="188" t="str">
        <f t="shared" ca="1" si="83"/>
        <v>Mechanical Equipment</v>
      </c>
    </row>
    <row r="514" spans="1:14" x14ac:dyDescent="0.25">
      <c r="A514" s="175">
        <f t="shared" ca="1" si="79"/>
        <v>94</v>
      </c>
      <c r="B514" s="175">
        <f t="shared" ca="1" si="88"/>
        <v>3</v>
      </c>
      <c r="C514" s="175">
        <f ca="1">IF(B514&gt;0,C513,IF(COUNTIF(Entity_3,Common)&lt;=A514,"",C513+MATCH(Common,INDIRECT(ADDRESS(C513+1,8,4,1,sheet_entity)):INDIRECT(ADDRESS(COUNTIF(Entity_1,"&lt;&gt;"),8,4,1,sheet_entity)),0)))</f>
        <v>481</v>
      </c>
      <c r="D514" s="177" t="str">
        <f t="shared" ca="1" si="84"/>
        <v>&gt;&gt;</v>
      </c>
      <c r="E514" s="178"/>
      <c r="F514" s="129" t="str">
        <f t="shared" ca="1" si="85"/>
        <v>IfcPumpType</v>
      </c>
      <c r="G514" s="130" t="str">
        <f t="shared" ca="1" si="86"/>
        <v>splitcase</v>
      </c>
      <c r="H514" s="140" t="str">
        <f t="shared" ca="1" si="80"/>
        <v>Mechanical Equipment</v>
      </c>
      <c r="I514" s="17" t="str">
        <f t="shared" ca="1" si="81"/>
        <v/>
      </c>
      <c r="J514" s="178"/>
      <c r="K514" s="189"/>
      <c r="L514" s="189" t="str">
        <f t="shared" ca="1" si="87"/>
        <v>Mechanical Equipment</v>
      </c>
      <c r="M514" s="187" t="str">
        <f t="shared" ca="1" si="82"/>
        <v/>
      </c>
      <c r="N514" s="188" t="str">
        <f t="shared" ca="1" si="83"/>
        <v>Mechanical Equipment</v>
      </c>
    </row>
    <row r="515" spans="1:14" x14ac:dyDescent="0.25">
      <c r="A515" s="175">
        <f t="shared" ca="1" si="79"/>
        <v>94</v>
      </c>
      <c r="B515" s="175">
        <f t="shared" ca="1" si="88"/>
        <v>2</v>
      </c>
      <c r="C515" s="175">
        <f ca="1">IF(B515&gt;0,C514,IF(COUNTIF(Entity_3,Common)&lt;=A515,"",C514+MATCH(Common,INDIRECT(ADDRESS(C514+1,8,4,1,sheet_entity)):INDIRECT(ADDRESS(COUNTIF(Entity_1,"&lt;&gt;"),8,4,1,sheet_entity)),0)))</f>
        <v>481</v>
      </c>
      <c r="D515" s="177" t="str">
        <f t="shared" ca="1" si="84"/>
        <v>&gt;&gt;</v>
      </c>
      <c r="E515" s="178"/>
      <c r="F515" s="129" t="str">
        <f t="shared" ca="1" si="85"/>
        <v>IfcPumpType</v>
      </c>
      <c r="G515" s="130" t="str">
        <f t="shared" ca="1" si="86"/>
        <v>endsuction</v>
      </c>
      <c r="H515" s="140" t="str">
        <f t="shared" ca="1" si="80"/>
        <v>Mechanical Equipment</v>
      </c>
      <c r="I515" s="17" t="str">
        <f t="shared" ca="1" si="81"/>
        <v/>
      </c>
      <c r="J515" s="178"/>
      <c r="K515" s="189"/>
      <c r="L515" s="189" t="str">
        <f t="shared" ca="1" si="87"/>
        <v>Mechanical Equipment</v>
      </c>
      <c r="M515" s="187" t="str">
        <f t="shared" ca="1" si="82"/>
        <v/>
      </c>
      <c r="N515" s="188" t="str">
        <f t="shared" ca="1" si="83"/>
        <v>Mechanical Equipment</v>
      </c>
    </row>
    <row r="516" spans="1:14" x14ac:dyDescent="0.25">
      <c r="A516" s="175">
        <f t="shared" ca="1" si="79"/>
        <v>94</v>
      </c>
      <c r="B516" s="175">
        <f t="shared" ca="1" si="88"/>
        <v>1</v>
      </c>
      <c r="C516" s="175">
        <f ca="1">IF(B516&gt;0,C515,IF(COUNTIF(Entity_3,Common)&lt;=A516,"",C515+MATCH(Common,INDIRECT(ADDRESS(C515+1,8,4,1,sheet_entity)):INDIRECT(ADDRESS(COUNTIF(Entity_1,"&lt;&gt;"),8,4,1,sheet_entity)),0)))</f>
        <v>481</v>
      </c>
      <c r="D516" s="177" t="str">
        <f t="shared" ca="1" si="84"/>
        <v>&gt;&gt;</v>
      </c>
      <c r="E516" s="178"/>
      <c r="F516" s="129" t="str">
        <f t="shared" ca="1" si="85"/>
        <v>IfcPumpType</v>
      </c>
      <c r="G516" s="130" t="str">
        <f t="shared" ca="1" si="86"/>
        <v>circulator</v>
      </c>
      <c r="H516" s="140" t="str">
        <f t="shared" ca="1" si="80"/>
        <v>Mechanical Equipment</v>
      </c>
      <c r="I516" s="17" t="str">
        <f t="shared" ca="1" si="81"/>
        <v/>
      </c>
      <c r="J516" s="178"/>
      <c r="K516" s="189"/>
      <c r="L516" s="189" t="str">
        <f t="shared" ca="1" si="87"/>
        <v>Mechanical Equipment</v>
      </c>
      <c r="M516" s="187" t="str">
        <f t="shared" ca="1" si="82"/>
        <v/>
      </c>
      <c r="N516" s="188" t="str">
        <f t="shared" ca="1" si="83"/>
        <v>Mechanical Equipment</v>
      </c>
    </row>
    <row r="517" spans="1:14" x14ac:dyDescent="0.25">
      <c r="A517" s="175">
        <f t="shared" ca="1" si="79"/>
        <v>95</v>
      </c>
      <c r="B517" s="175">
        <f t="shared" ca="1" si="88"/>
        <v>0</v>
      </c>
      <c r="C517" s="175">
        <f ca="1">IF(B517&gt;0,C516,IF(COUNTIF(Entity_3,Common)&lt;=A517,"",C516+MATCH(Common,INDIRECT(ADDRESS(C516+1,8,4,1,sheet_entity)):INDIRECT(ADDRESS(COUNTIF(Entity_1,"&lt;&gt;"),8,4,1,sheet_entity)),0)))</f>
        <v>489</v>
      </c>
      <c r="D517" s="177" t="str">
        <f t="shared" ca="1" si="84"/>
        <v>&gt;&gt;</v>
      </c>
      <c r="E517" s="178"/>
      <c r="F517" s="129" t="str">
        <f t="shared" ca="1" si="85"/>
        <v>IfcRailing</v>
      </c>
      <c r="G517" s="130" t="str">
        <f t="shared" ca="1" si="86"/>
        <v/>
      </c>
      <c r="H517" s="140" t="str">
        <f t="shared" ca="1" si="80"/>
        <v>Railings</v>
      </c>
      <c r="I517" s="17" t="str">
        <f t="shared" ca="1" si="81"/>
        <v/>
      </c>
      <c r="J517" s="178"/>
      <c r="K517" s="189"/>
      <c r="L517" s="189" t="str">
        <f t="shared" ca="1" si="87"/>
        <v>Railings</v>
      </c>
      <c r="M517" s="187" t="str">
        <f t="shared" ca="1" si="82"/>
        <v>Railings</v>
      </c>
      <c r="N517" s="188" t="str">
        <f t="shared" ca="1" si="83"/>
        <v>Railings</v>
      </c>
    </row>
    <row r="518" spans="1:14" x14ac:dyDescent="0.25">
      <c r="A518" s="175">
        <f t="shared" ca="1" si="79"/>
        <v>96</v>
      </c>
      <c r="B518" s="175">
        <f t="shared" ca="1" si="88"/>
        <v>0</v>
      </c>
      <c r="C518" s="175">
        <f ca="1">IF(B518&gt;0,C517,IF(COUNTIF(Entity_3,Common)&lt;=A518,"",C517+MATCH(Common,INDIRECT(ADDRESS(C517+1,8,4,1,sheet_entity)):INDIRECT(ADDRESS(COUNTIF(Entity_1,"&lt;&gt;"),8,4,1,sheet_entity)),0)))</f>
        <v>491</v>
      </c>
      <c r="D518" s="177" t="str">
        <f t="shared" ca="1" si="84"/>
        <v>&gt;&gt;</v>
      </c>
      <c r="E518" s="178"/>
      <c r="F518" s="129" t="str">
        <f t="shared" ca="1" si="85"/>
        <v>IfcRamp</v>
      </c>
      <c r="G518" s="130" t="str">
        <f t="shared" ca="1" si="86"/>
        <v/>
      </c>
      <c r="H518" s="140" t="str">
        <f t="shared" ca="1" si="80"/>
        <v>Ramps</v>
      </c>
      <c r="I518" s="17" t="str">
        <f t="shared" ca="1" si="81"/>
        <v/>
      </c>
      <c r="J518" s="178"/>
      <c r="K518" s="189"/>
      <c r="L518" s="189" t="str">
        <f t="shared" ca="1" si="87"/>
        <v>Ramps</v>
      </c>
      <c r="M518" s="187" t="str">
        <f t="shared" ca="1" si="82"/>
        <v>Ramps</v>
      </c>
      <c r="N518" s="188" t="str">
        <f t="shared" ca="1" si="83"/>
        <v>Ramps</v>
      </c>
    </row>
    <row r="519" spans="1:14" x14ac:dyDescent="0.25">
      <c r="A519" s="175">
        <f t="shared" ca="1" si="79"/>
        <v>97</v>
      </c>
      <c r="B519" s="175">
        <f t="shared" ca="1" si="88"/>
        <v>0</v>
      </c>
      <c r="C519" s="175">
        <f ca="1">IF(B519&gt;0,C518,IF(COUNTIF(Entity_3,Common)&lt;=A519,"",C518+MATCH(Common,INDIRECT(ADDRESS(C518+1,8,4,1,sheet_entity)):INDIRECT(ADDRESS(COUNTIF(Entity_1,"&lt;&gt;"),8,4,1,sheet_entity)),0)))</f>
        <v>492</v>
      </c>
      <c r="D519" s="177" t="str">
        <f t="shared" ca="1" si="84"/>
        <v>&gt;&gt;</v>
      </c>
      <c r="E519" s="178"/>
      <c r="F519" s="129" t="str">
        <f t="shared" ca="1" si="85"/>
        <v>IfcRampFlight</v>
      </c>
      <c r="G519" s="130" t="str">
        <f t="shared" ca="1" si="86"/>
        <v/>
      </c>
      <c r="H519" s="140" t="str">
        <f t="shared" ca="1" si="80"/>
        <v>Ramps</v>
      </c>
      <c r="I519" s="17" t="str">
        <f t="shared" ca="1" si="81"/>
        <v/>
      </c>
      <c r="J519" s="178"/>
      <c r="K519" s="189"/>
      <c r="L519" s="189" t="str">
        <f t="shared" ca="1" si="87"/>
        <v>Ramps</v>
      </c>
      <c r="M519" s="187" t="str">
        <f t="shared" ca="1" si="82"/>
        <v/>
      </c>
      <c r="N519" s="188" t="str">
        <f t="shared" ca="1" si="83"/>
        <v>Ramps</v>
      </c>
    </row>
    <row r="520" spans="1:14" x14ac:dyDescent="0.25">
      <c r="A520" s="175">
        <f t="shared" ca="1" si="79"/>
        <v>98</v>
      </c>
      <c r="B520" s="175">
        <f t="shared" ca="1" si="88"/>
        <v>0</v>
      </c>
      <c r="C520" s="175">
        <f ca="1">IF(B520&gt;0,C519,IF(COUNTIF(Entity_3,Common)&lt;=A520,"",C519+MATCH(Common,INDIRECT(ADDRESS(C519+1,8,4,1,sheet_entity)):INDIRECT(ADDRESS(COUNTIF(Entity_1,"&lt;&gt;"),8,4,1,sheet_entity)),0)))</f>
        <v>506</v>
      </c>
      <c r="D520" s="177" t="str">
        <f t="shared" ca="1" si="84"/>
        <v>&gt;&gt;</v>
      </c>
      <c r="E520" s="178"/>
      <c r="F520" s="129" t="str">
        <f t="shared" ca="1" si="85"/>
        <v>IfcReinforcingBar</v>
      </c>
      <c r="G520" s="130" t="str">
        <f t="shared" ca="1" si="86"/>
        <v/>
      </c>
      <c r="H520" s="140" t="str">
        <f t="shared" ca="1" si="80"/>
        <v>Structural Rebar</v>
      </c>
      <c r="I520" s="17" t="str">
        <f t="shared" ca="1" si="81"/>
        <v/>
      </c>
      <c r="J520" s="178"/>
      <c r="K520" s="189"/>
      <c r="L520" s="189" t="str">
        <f t="shared" ca="1" si="87"/>
        <v>Structural Rebar</v>
      </c>
      <c r="M520" s="187" t="str">
        <f t="shared" ca="1" si="82"/>
        <v>Structural Rebar</v>
      </c>
      <c r="N520" s="188" t="str">
        <f t="shared" ca="1" si="83"/>
        <v>Structural Rebar</v>
      </c>
    </row>
    <row r="521" spans="1:14" x14ac:dyDescent="0.25">
      <c r="A521" s="175">
        <f t="shared" ca="1" si="79"/>
        <v>99</v>
      </c>
      <c r="B521" s="175">
        <f t="shared" ca="1" si="88"/>
        <v>0</v>
      </c>
      <c r="C521" s="175">
        <f ca="1">IF(B521&gt;0,C520,IF(COUNTIF(Entity_3,Common)&lt;=A521,"",C520+MATCH(Common,INDIRECT(ADDRESS(C520+1,8,4,1,sheet_entity)):INDIRECT(ADDRESS(COUNTIF(Entity_1,"&lt;&gt;"),8,4,1,sheet_entity)),0)))</f>
        <v>510</v>
      </c>
      <c r="D521" s="177" t="str">
        <f t="shared" ca="1" si="84"/>
        <v>&gt;&gt;</v>
      </c>
      <c r="E521" s="178"/>
      <c r="F521" s="129" t="str">
        <f t="shared" ca="1" si="85"/>
        <v>IfcReinforcingMesh</v>
      </c>
      <c r="G521" s="130" t="str">
        <f t="shared" ca="1" si="86"/>
        <v/>
      </c>
      <c r="H521" s="140" t="str">
        <f t="shared" ca="1" si="80"/>
        <v>Structural Rebar</v>
      </c>
      <c r="I521" s="17" t="str">
        <f t="shared" ca="1" si="81"/>
        <v/>
      </c>
      <c r="J521" s="178"/>
      <c r="K521" s="189"/>
      <c r="L521" s="189" t="str">
        <f t="shared" ca="1" si="87"/>
        <v>Structural Rebar</v>
      </c>
      <c r="M521" s="187" t="str">
        <f t="shared" ca="1" si="82"/>
        <v>Structural Area Reinforcement</v>
      </c>
      <c r="N521" s="188" t="str">
        <f t="shared" ca="1" si="83"/>
        <v>Structural Rebar</v>
      </c>
    </row>
    <row r="522" spans="1:14" x14ac:dyDescent="0.25">
      <c r="A522" s="175">
        <f t="shared" ca="1" si="79"/>
        <v>100</v>
      </c>
      <c r="B522" s="175">
        <f t="shared" ca="1" si="88"/>
        <v>0</v>
      </c>
      <c r="C522" s="175">
        <f ca="1">IF(B522&gt;0,C521,IF(COUNTIF(Entity_3,Common)&lt;=A522,"",C521+MATCH(Common,INDIRECT(ADDRESS(C521+1,8,4,1,sheet_entity)):INDIRECT(ADDRESS(COUNTIF(Entity_1,"&lt;&gt;"),8,4,1,sheet_entity)),0)))</f>
        <v>574</v>
      </c>
      <c r="D522" s="177" t="str">
        <f t="shared" ca="1" si="84"/>
        <v>&gt;&gt;</v>
      </c>
      <c r="E522" s="178"/>
      <c r="F522" s="129" t="str">
        <f t="shared" ca="1" si="85"/>
        <v>IfcRoof</v>
      </c>
      <c r="G522" s="130" t="str">
        <f t="shared" ca="1" si="86"/>
        <v/>
      </c>
      <c r="H522" s="140" t="str">
        <f t="shared" ca="1" si="80"/>
        <v>Roofs</v>
      </c>
      <c r="I522" s="17" t="str">
        <f t="shared" ca="1" si="81"/>
        <v/>
      </c>
      <c r="J522" s="178"/>
      <c r="K522" s="189"/>
      <c r="L522" s="189" t="str">
        <f t="shared" ca="1" si="87"/>
        <v>Roofs</v>
      </c>
      <c r="M522" s="187" t="str">
        <f t="shared" ca="1" si="82"/>
        <v>Roofs</v>
      </c>
      <c r="N522" s="188" t="str">
        <f t="shared" ca="1" si="83"/>
        <v>Roofs</v>
      </c>
    </row>
    <row r="523" spans="1:14" x14ac:dyDescent="0.25">
      <c r="A523" s="175">
        <f t="shared" ref="A523:A586" ca="1" si="89">IF(B523=0,IF(COUNTIF(Entity_3,Common)&lt;=A522,"",A522+1),A522)</f>
        <v>101</v>
      </c>
      <c r="B523" s="175">
        <f t="shared" ca="1" si="88"/>
        <v>0</v>
      </c>
      <c r="C523" s="175">
        <f ca="1">IF(B523&gt;0,C522,IF(COUNTIF(Entity_3,Common)&lt;=A523,"",C522+MATCH(Common,INDIRECT(ADDRESS(C522+1,8,4,1,sheet_entity)):INDIRECT(ADDRESS(COUNTIF(Entity_1,"&lt;&gt;"),8,4,1,sheet_entity)),0)))</f>
        <v>579</v>
      </c>
      <c r="D523" s="177" t="str">
        <f t="shared" ca="1" si="84"/>
        <v>&gt;&gt;</v>
      </c>
      <c r="E523" s="178"/>
      <c r="F523" s="129" t="str">
        <f t="shared" ca="1" si="85"/>
        <v>IfcSanitaryTerminalType</v>
      </c>
      <c r="G523" s="130" t="str">
        <f t="shared" ca="1" si="86"/>
        <v/>
      </c>
      <c r="H523" s="140" t="str">
        <f t="shared" ref="H523:H586" ca="1" si="90">IF(F523&lt;&gt;"",IF(K523&lt;&gt;"",K523,IF(G523&lt;&gt;"",IF(M523&lt;&gt;"",M523,N523),IF(N523&lt;&gt;"",N523,M523))),"")</f>
        <v>Plumbing Fixtures</v>
      </c>
      <c r="I523" s="17" t="str">
        <f t="shared" ref="I523:I586" ca="1" si="91">IF(L523=H523,IF(OR(exp_sub_adopt=no,AND(exp_sub_adopt=yes,G523&lt;&gt;"")),IF(C523&lt;&gt;"",IFERROR(CELL("contents",INDIRECT(ADDRESS(MATCH(CONCATENATE(F523,IF(G523&lt;&gt;"",CONCATENATE("/",G523),"")),export_entity_2,0),2,1,1,exp_fillin))),IFERROR(VLOOKUP(CONCATENATE(F523,IF(G523&lt;&gt;"",CONCATENATE("/",G523),"")),Import_DRS,5,FALSE),"")),""),""),IF(ISERROR(FIND(H523,L523,1)),IF(L523=H523,"",L523),RIGHT(L523,LEN(L523)-LEN(H523))))</f>
        <v/>
      </c>
      <c r="J523" s="178"/>
      <c r="K523" s="189"/>
      <c r="L523" s="189" t="str">
        <f t="shared" ca="1" si="87"/>
        <v>Plumbing Fixtures</v>
      </c>
      <c r="M523" s="187" t="str">
        <f t="shared" ref="M523:M586" ca="1" si="92">IF(C523&lt;&gt;"",IFERROR(CELL("contents",INDIRECT(ADDRESS(MATCH(CONCATENATE(F523,IF(G523&lt;&gt;"",CONCATENATE("/",G523),"")),export_entity_2,0),1,1,1,exp_fillin))),IF(N523="",M522,"")),"")</f>
        <v/>
      </c>
      <c r="N523" s="188" t="str">
        <f t="shared" ref="N523:N586" ca="1" si="93">IF(C523&lt;&gt;"",IFERROR(VLOOKUP(CONCATENATE(F523,IF(G523&lt;&gt;"",CONCATENATE("/",G523),"")),Import_DRS,4,FALSE),IFERROR(VLOOKUP(F523,Import_DRS,4,FALSE),"")),"")</f>
        <v>Plumbing Fixtures</v>
      </c>
    </row>
    <row r="524" spans="1:14" x14ac:dyDescent="0.25">
      <c r="A524" s="175">
        <f t="shared" ca="1" si="89"/>
        <v>101</v>
      </c>
      <c r="B524" s="175">
        <f t="shared" ca="1" si="88"/>
        <v>12</v>
      </c>
      <c r="C524" s="175">
        <f ca="1">IF(B524&gt;0,C523,IF(COUNTIF(Entity_3,Common)&lt;=A524,"",C523+MATCH(Common,INDIRECT(ADDRESS(C523+1,8,4,1,sheet_entity)):INDIRECT(ADDRESS(COUNTIF(Entity_1,"&lt;&gt;"),8,4,1,sheet_entity)),0)))</f>
        <v>579</v>
      </c>
      <c r="D524" s="177" t="str">
        <f t="shared" ca="1" si="84"/>
        <v>&gt;&gt;</v>
      </c>
      <c r="E524" s="178"/>
      <c r="F524" s="129" t="str">
        <f t="shared" ca="1" si="85"/>
        <v>IfcSanitaryTerminalType</v>
      </c>
      <c r="G524" s="130" t="str">
        <f t="shared" ca="1" si="86"/>
        <v>notdefined</v>
      </c>
      <c r="H524" s="140" t="str">
        <f t="shared" ca="1" si="90"/>
        <v>Plumbing Fixtures</v>
      </c>
      <c r="I524" s="17" t="str">
        <f t="shared" ca="1" si="91"/>
        <v/>
      </c>
      <c r="J524" s="178"/>
      <c r="K524" s="189"/>
      <c r="L524" s="189" t="str">
        <f t="shared" ca="1" si="87"/>
        <v>Plumbing Fixtures</v>
      </c>
      <c r="M524" s="187" t="str">
        <f t="shared" ca="1" si="92"/>
        <v/>
      </c>
      <c r="N524" s="188" t="str">
        <f t="shared" ca="1" si="93"/>
        <v>Plumbing Fixtures</v>
      </c>
    </row>
    <row r="525" spans="1:14" x14ac:dyDescent="0.25">
      <c r="A525" s="175">
        <f t="shared" ca="1" si="89"/>
        <v>101</v>
      </c>
      <c r="B525" s="175">
        <f t="shared" ca="1" si="88"/>
        <v>11</v>
      </c>
      <c r="C525" s="175">
        <f ca="1">IF(B525&gt;0,C524,IF(COUNTIF(Entity_3,Common)&lt;=A525,"",C524+MATCH(Common,INDIRECT(ADDRESS(C524+1,8,4,1,sheet_entity)):INDIRECT(ADDRESS(COUNTIF(Entity_1,"&lt;&gt;"),8,4,1,sheet_entity)),0)))</f>
        <v>579</v>
      </c>
      <c r="D525" s="177" t="str">
        <f t="shared" ca="1" si="84"/>
        <v>&gt;&gt;</v>
      </c>
      <c r="E525" s="178"/>
      <c r="F525" s="129" t="str">
        <f t="shared" ca="1" si="85"/>
        <v>IfcSanitaryTerminalType</v>
      </c>
      <c r="G525" s="130" t="str">
        <f t="shared" ca="1" si="86"/>
        <v>userdefined</v>
      </c>
      <c r="H525" s="140" t="str">
        <f t="shared" ca="1" si="90"/>
        <v>Plumbing Fixtures</v>
      </c>
      <c r="I525" s="17" t="str">
        <f t="shared" ca="1" si="91"/>
        <v/>
      </c>
      <c r="J525" s="178"/>
      <c r="K525" s="189"/>
      <c r="L525" s="189" t="str">
        <f t="shared" ca="1" si="87"/>
        <v>Plumbing Fixtures</v>
      </c>
      <c r="M525" s="187" t="str">
        <f t="shared" ca="1" si="92"/>
        <v/>
      </c>
      <c r="N525" s="188" t="str">
        <f t="shared" ca="1" si="93"/>
        <v>Plumbing Fixtures</v>
      </c>
    </row>
    <row r="526" spans="1:14" x14ac:dyDescent="0.25">
      <c r="A526" s="175">
        <f t="shared" ca="1" si="89"/>
        <v>101</v>
      </c>
      <c r="B526" s="175">
        <f t="shared" ca="1" si="88"/>
        <v>10</v>
      </c>
      <c r="C526" s="175">
        <f ca="1">IF(B526&gt;0,C525,IF(COUNTIF(Entity_3,Common)&lt;=A526,"",C525+MATCH(Common,INDIRECT(ADDRESS(C525+1,8,4,1,sheet_entity)):INDIRECT(ADDRESS(COUNTIF(Entity_1,"&lt;&gt;"),8,4,1,sheet_entity)),0)))</f>
        <v>579</v>
      </c>
      <c r="D526" s="177" t="str">
        <f t="shared" ca="1" si="84"/>
        <v>&gt;&gt;</v>
      </c>
      <c r="E526" s="178"/>
      <c r="F526" s="129" t="str">
        <f t="shared" ca="1" si="85"/>
        <v>IfcSanitaryTerminalType</v>
      </c>
      <c r="G526" s="130" t="str">
        <f t="shared" ca="1" si="86"/>
        <v>wcseat</v>
      </c>
      <c r="H526" s="140" t="str">
        <f t="shared" ca="1" si="90"/>
        <v>Plumbing Fixtures</v>
      </c>
      <c r="I526" s="17" t="str">
        <f t="shared" ca="1" si="91"/>
        <v/>
      </c>
      <c r="J526" s="178"/>
      <c r="K526" s="189"/>
      <c r="L526" s="189" t="str">
        <f t="shared" ca="1" si="87"/>
        <v>Plumbing Fixtures</v>
      </c>
      <c r="M526" s="187" t="str">
        <f t="shared" ca="1" si="92"/>
        <v/>
      </c>
      <c r="N526" s="188" t="str">
        <f t="shared" ca="1" si="93"/>
        <v>Plumbing Fixtures</v>
      </c>
    </row>
    <row r="527" spans="1:14" x14ac:dyDescent="0.25">
      <c r="A527" s="175">
        <f t="shared" ca="1" si="89"/>
        <v>101</v>
      </c>
      <c r="B527" s="175">
        <f t="shared" ca="1" si="88"/>
        <v>9</v>
      </c>
      <c r="C527" s="175">
        <f ca="1">IF(B527&gt;0,C526,IF(COUNTIF(Entity_3,Common)&lt;=A527,"",C526+MATCH(Common,INDIRECT(ADDRESS(C526+1,8,4,1,sheet_entity)):INDIRECT(ADDRESS(COUNTIF(Entity_1,"&lt;&gt;"),8,4,1,sheet_entity)),0)))</f>
        <v>579</v>
      </c>
      <c r="D527" s="177" t="str">
        <f t="shared" ref="D527:D590" ca="1" si="94">IF(AND(F527&lt;&gt;"",F527&lt;&gt;not,F527&lt;&gt;0),HYPERLINK(CONCATENATE(link4x0,IFERROR(VLOOKUP(F527,Entity,2,FALSE),""),link_Entity,LOWER(F527),".htm"),"&gt;&gt;"),"")</f>
        <v>&gt;&gt;</v>
      </c>
      <c r="E527" s="178"/>
      <c r="F527" s="129" t="str">
        <f t="shared" ref="F527:F590" ca="1" si="95">IF(C527&lt;&gt;"",INDIRECT(ADDRESS(C527,3,1,1,sheet_entity),TRUE),"")</f>
        <v>IfcSanitaryTerminalType</v>
      </c>
      <c r="G527" s="130" t="str">
        <f t="shared" ref="G527:G590" ca="1" si="96">IF(B527&gt;0,INDEX(INDIRECT(CONCATENATE(F527,"Enum")),B527,1),"")</f>
        <v>washhandbasin</v>
      </c>
      <c r="H527" s="140" t="str">
        <f t="shared" ca="1" si="90"/>
        <v>Plumbing Fixtures</v>
      </c>
      <c r="I527" s="17" t="str">
        <f t="shared" ca="1" si="91"/>
        <v/>
      </c>
      <c r="J527" s="178"/>
      <c r="K527" s="189"/>
      <c r="L527" s="189" t="str">
        <f t="shared" ca="1" si="87"/>
        <v>Plumbing Fixtures</v>
      </c>
      <c r="M527" s="187" t="str">
        <f t="shared" ca="1" si="92"/>
        <v/>
      </c>
      <c r="N527" s="188" t="str">
        <f t="shared" ca="1" si="93"/>
        <v>Plumbing Fixtures</v>
      </c>
    </row>
    <row r="528" spans="1:14" x14ac:dyDescent="0.25">
      <c r="A528" s="175">
        <f t="shared" ca="1" si="89"/>
        <v>101</v>
      </c>
      <c r="B528" s="175">
        <f t="shared" ca="1" si="88"/>
        <v>8</v>
      </c>
      <c r="C528" s="175">
        <f ca="1">IF(B528&gt;0,C527,IF(COUNTIF(Entity_3,Common)&lt;=A528,"",C527+MATCH(Common,INDIRECT(ADDRESS(C527+1,8,4,1,sheet_entity)):INDIRECT(ADDRESS(COUNTIF(Entity_1,"&lt;&gt;"),8,4,1,sheet_entity)),0)))</f>
        <v>579</v>
      </c>
      <c r="D528" s="177" t="str">
        <f t="shared" ca="1" si="94"/>
        <v>&gt;&gt;</v>
      </c>
      <c r="E528" s="178"/>
      <c r="F528" s="129" t="str">
        <f t="shared" ca="1" si="95"/>
        <v>IfcSanitaryTerminalType</v>
      </c>
      <c r="G528" s="130" t="str">
        <f t="shared" ca="1" si="96"/>
        <v>urinal</v>
      </c>
      <c r="H528" s="140" t="str">
        <f t="shared" ca="1" si="90"/>
        <v>Plumbing Fixtures</v>
      </c>
      <c r="I528" s="17" t="str">
        <f t="shared" ca="1" si="91"/>
        <v/>
      </c>
      <c r="J528" s="178"/>
      <c r="K528" s="189"/>
      <c r="L528" s="189" t="str">
        <f t="shared" ca="1" si="87"/>
        <v>Plumbing Fixtures</v>
      </c>
      <c r="M528" s="187" t="str">
        <f t="shared" ca="1" si="92"/>
        <v/>
      </c>
      <c r="N528" s="188" t="str">
        <f t="shared" ca="1" si="93"/>
        <v>Plumbing Fixtures</v>
      </c>
    </row>
    <row r="529" spans="1:14" x14ac:dyDescent="0.25">
      <c r="A529" s="175">
        <f t="shared" ca="1" si="89"/>
        <v>101</v>
      </c>
      <c r="B529" s="175">
        <f t="shared" ca="1" si="88"/>
        <v>7</v>
      </c>
      <c r="C529" s="175">
        <f ca="1">IF(B529&gt;0,C528,IF(COUNTIF(Entity_3,Common)&lt;=A529,"",C528+MATCH(Common,INDIRECT(ADDRESS(C528+1,8,4,1,sheet_entity)):INDIRECT(ADDRESS(COUNTIF(Entity_1,"&lt;&gt;"),8,4,1,sheet_entity)),0)))</f>
        <v>579</v>
      </c>
      <c r="D529" s="177" t="str">
        <f t="shared" ca="1" si="94"/>
        <v>&gt;&gt;</v>
      </c>
      <c r="E529" s="178"/>
      <c r="F529" s="129" t="str">
        <f t="shared" ca="1" si="95"/>
        <v>IfcSanitaryTerminalType</v>
      </c>
      <c r="G529" s="130" t="str">
        <f t="shared" ca="1" si="96"/>
        <v>toiletpan</v>
      </c>
      <c r="H529" s="140" t="str">
        <f t="shared" ca="1" si="90"/>
        <v>Plumbing Fixtures</v>
      </c>
      <c r="I529" s="17" t="str">
        <f t="shared" ca="1" si="91"/>
        <v/>
      </c>
      <c r="J529" s="178"/>
      <c r="K529" s="189"/>
      <c r="L529" s="189" t="str">
        <f t="shared" ca="1" si="87"/>
        <v>Plumbing Fixtures</v>
      </c>
      <c r="M529" s="187" t="str">
        <f t="shared" ca="1" si="92"/>
        <v/>
      </c>
      <c r="N529" s="188" t="str">
        <f t="shared" ca="1" si="93"/>
        <v>Plumbing Fixtures</v>
      </c>
    </row>
    <row r="530" spans="1:14" x14ac:dyDescent="0.25">
      <c r="A530" s="175">
        <f t="shared" ca="1" si="89"/>
        <v>101</v>
      </c>
      <c r="B530" s="175">
        <f t="shared" ca="1" si="88"/>
        <v>6</v>
      </c>
      <c r="C530" s="175">
        <f ca="1">IF(B530&gt;0,C529,IF(COUNTIF(Entity_3,Common)&lt;=A530,"",C529+MATCH(Common,INDIRECT(ADDRESS(C529+1,8,4,1,sheet_entity)):INDIRECT(ADDRESS(COUNTIF(Entity_1,"&lt;&gt;"),8,4,1,sheet_entity)),0)))</f>
        <v>579</v>
      </c>
      <c r="D530" s="177" t="str">
        <f t="shared" ca="1" si="94"/>
        <v>&gt;&gt;</v>
      </c>
      <c r="E530" s="178"/>
      <c r="F530" s="129" t="str">
        <f t="shared" ca="1" si="95"/>
        <v>IfcSanitaryTerminalType</v>
      </c>
      <c r="G530" s="130" t="str">
        <f t="shared" ca="1" si="96"/>
        <v>sanitaryfountain</v>
      </c>
      <c r="H530" s="140" t="str">
        <f t="shared" ca="1" si="90"/>
        <v>Plumbing Fixtures</v>
      </c>
      <c r="I530" s="17" t="str">
        <f t="shared" ca="1" si="91"/>
        <v/>
      </c>
      <c r="J530" s="178"/>
      <c r="K530" s="189"/>
      <c r="L530" s="189" t="str">
        <f t="shared" ca="1" si="87"/>
        <v>Plumbing Fixtures</v>
      </c>
      <c r="M530" s="187" t="str">
        <f t="shared" ca="1" si="92"/>
        <v/>
      </c>
      <c r="N530" s="188" t="str">
        <f t="shared" ca="1" si="93"/>
        <v>Plumbing Fixtures</v>
      </c>
    </row>
    <row r="531" spans="1:14" x14ac:dyDescent="0.25">
      <c r="A531" s="175">
        <f t="shared" ca="1" si="89"/>
        <v>101</v>
      </c>
      <c r="B531" s="175">
        <f t="shared" ca="1" si="88"/>
        <v>5</v>
      </c>
      <c r="C531" s="175">
        <f ca="1">IF(B531&gt;0,C530,IF(COUNTIF(Entity_3,Common)&lt;=A531,"",C530+MATCH(Common,INDIRECT(ADDRESS(C530+1,8,4,1,sheet_entity)):INDIRECT(ADDRESS(COUNTIF(Entity_1,"&lt;&gt;"),8,4,1,sheet_entity)),0)))</f>
        <v>579</v>
      </c>
      <c r="D531" s="177" t="str">
        <f t="shared" ca="1" si="94"/>
        <v>&gt;&gt;</v>
      </c>
      <c r="E531" s="178"/>
      <c r="F531" s="129" t="str">
        <f t="shared" ca="1" si="95"/>
        <v>IfcSanitaryTerminalType</v>
      </c>
      <c r="G531" s="130" t="str">
        <f t="shared" ca="1" si="96"/>
        <v>sink</v>
      </c>
      <c r="H531" s="140" t="str">
        <f t="shared" ca="1" si="90"/>
        <v>Plumbing Fixtures</v>
      </c>
      <c r="I531" s="17" t="str">
        <f t="shared" ca="1" si="91"/>
        <v/>
      </c>
      <c r="J531" s="178"/>
      <c r="K531" s="189"/>
      <c r="L531" s="189" t="str">
        <f t="shared" ca="1" si="87"/>
        <v>Plumbing Fixtures</v>
      </c>
      <c r="M531" s="187" t="str">
        <f t="shared" ca="1" si="92"/>
        <v/>
      </c>
      <c r="N531" s="188" t="str">
        <f t="shared" ca="1" si="93"/>
        <v>Plumbing Fixtures</v>
      </c>
    </row>
    <row r="532" spans="1:14" x14ac:dyDescent="0.25">
      <c r="A532" s="175">
        <f t="shared" ca="1" si="89"/>
        <v>101</v>
      </c>
      <c r="B532" s="175">
        <f t="shared" ca="1" si="88"/>
        <v>4</v>
      </c>
      <c r="C532" s="175">
        <f ca="1">IF(B532&gt;0,C531,IF(COUNTIF(Entity_3,Common)&lt;=A532,"",C531+MATCH(Common,INDIRECT(ADDRESS(C531+1,8,4,1,sheet_entity)):INDIRECT(ADDRESS(COUNTIF(Entity_1,"&lt;&gt;"),8,4,1,sheet_entity)),0)))</f>
        <v>579</v>
      </c>
      <c r="D532" s="177" t="str">
        <f t="shared" ca="1" si="94"/>
        <v>&gt;&gt;</v>
      </c>
      <c r="E532" s="178"/>
      <c r="F532" s="129" t="str">
        <f t="shared" ca="1" si="95"/>
        <v>IfcSanitaryTerminalType</v>
      </c>
      <c r="G532" s="130" t="str">
        <f t="shared" ca="1" si="96"/>
        <v>shower</v>
      </c>
      <c r="H532" s="140" t="str">
        <f t="shared" ca="1" si="90"/>
        <v>Plumbing Fixtures</v>
      </c>
      <c r="I532" s="17" t="str">
        <f t="shared" ca="1" si="91"/>
        <v/>
      </c>
      <c r="J532" s="178"/>
      <c r="K532" s="189"/>
      <c r="L532" s="189" t="str">
        <f t="shared" ca="1" si="87"/>
        <v>Plumbing Fixtures</v>
      </c>
      <c r="M532" s="187" t="str">
        <f t="shared" ca="1" si="92"/>
        <v/>
      </c>
      <c r="N532" s="188" t="str">
        <f t="shared" ca="1" si="93"/>
        <v>Plumbing Fixtures</v>
      </c>
    </row>
    <row r="533" spans="1:14" x14ac:dyDescent="0.25">
      <c r="A533" s="175">
        <f t="shared" ca="1" si="89"/>
        <v>101</v>
      </c>
      <c r="B533" s="175">
        <f t="shared" ca="1" si="88"/>
        <v>3</v>
      </c>
      <c r="C533" s="175">
        <f ca="1">IF(B533&gt;0,C532,IF(COUNTIF(Entity_3,Common)&lt;=A533,"",C532+MATCH(Common,INDIRECT(ADDRESS(C532+1,8,4,1,sheet_entity)):INDIRECT(ADDRESS(COUNTIF(Entity_1,"&lt;&gt;"),8,4,1,sheet_entity)),0)))</f>
        <v>579</v>
      </c>
      <c r="D533" s="177" t="str">
        <f t="shared" ca="1" si="94"/>
        <v>&gt;&gt;</v>
      </c>
      <c r="E533" s="178"/>
      <c r="F533" s="129" t="str">
        <f t="shared" ca="1" si="95"/>
        <v>IfcSanitaryTerminalType</v>
      </c>
      <c r="G533" s="130" t="str">
        <f t="shared" ca="1" si="96"/>
        <v>cistern</v>
      </c>
      <c r="H533" s="140" t="str">
        <f t="shared" ca="1" si="90"/>
        <v>Plumbing Fixtures</v>
      </c>
      <c r="I533" s="17" t="str">
        <f t="shared" ca="1" si="91"/>
        <v/>
      </c>
      <c r="J533" s="178"/>
      <c r="K533" s="189"/>
      <c r="L533" s="189" t="str">
        <f t="shared" ca="1" si="87"/>
        <v>Plumbing Fixtures</v>
      </c>
      <c r="M533" s="187" t="str">
        <f t="shared" ca="1" si="92"/>
        <v/>
      </c>
      <c r="N533" s="188" t="str">
        <f t="shared" ca="1" si="93"/>
        <v>Plumbing Fixtures</v>
      </c>
    </row>
    <row r="534" spans="1:14" x14ac:dyDescent="0.25">
      <c r="A534" s="175">
        <f t="shared" ca="1" si="89"/>
        <v>101</v>
      </c>
      <c r="B534" s="175">
        <f t="shared" ca="1" si="88"/>
        <v>2</v>
      </c>
      <c r="C534" s="175">
        <f ca="1">IF(B534&gt;0,C533,IF(COUNTIF(Entity_3,Common)&lt;=A534,"",C533+MATCH(Common,INDIRECT(ADDRESS(C533+1,8,4,1,sheet_entity)):INDIRECT(ADDRESS(COUNTIF(Entity_1,"&lt;&gt;"),8,4,1,sheet_entity)),0)))</f>
        <v>579</v>
      </c>
      <c r="D534" s="177" t="str">
        <f t="shared" ca="1" si="94"/>
        <v>&gt;&gt;</v>
      </c>
      <c r="E534" s="178"/>
      <c r="F534" s="129" t="str">
        <f t="shared" ca="1" si="95"/>
        <v>IfcSanitaryTerminalType</v>
      </c>
      <c r="G534" s="130" t="str">
        <f t="shared" ca="1" si="96"/>
        <v>bidet</v>
      </c>
      <c r="H534" s="140" t="str">
        <f t="shared" ca="1" si="90"/>
        <v>Plumbing Fixtures</v>
      </c>
      <c r="I534" s="17" t="str">
        <f t="shared" ca="1" si="91"/>
        <v/>
      </c>
      <c r="J534" s="178"/>
      <c r="K534" s="189"/>
      <c r="L534" s="189" t="str">
        <f t="shared" ca="1" si="87"/>
        <v>Plumbing Fixtures</v>
      </c>
      <c r="M534" s="187" t="str">
        <f t="shared" ca="1" si="92"/>
        <v/>
      </c>
      <c r="N534" s="188" t="str">
        <f t="shared" ca="1" si="93"/>
        <v>Plumbing Fixtures</v>
      </c>
    </row>
    <row r="535" spans="1:14" x14ac:dyDescent="0.25">
      <c r="A535" s="175">
        <f t="shared" ca="1" si="89"/>
        <v>101</v>
      </c>
      <c r="B535" s="175">
        <f t="shared" ca="1" si="88"/>
        <v>1</v>
      </c>
      <c r="C535" s="175">
        <f ca="1">IF(B535&gt;0,C534,IF(COUNTIF(Entity_3,Common)&lt;=A535,"",C534+MATCH(Common,INDIRECT(ADDRESS(C534+1,8,4,1,sheet_entity)):INDIRECT(ADDRESS(COUNTIF(Entity_1,"&lt;&gt;"),8,4,1,sheet_entity)),0)))</f>
        <v>579</v>
      </c>
      <c r="D535" s="177" t="str">
        <f t="shared" ca="1" si="94"/>
        <v>&gt;&gt;</v>
      </c>
      <c r="E535" s="178"/>
      <c r="F535" s="129" t="str">
        <f t="shared" ca="1" si="95"/>
        <v>IfcSanitaryTerminalType</v>
      </c>
      <c r="G535" s="130" t="str">
        <f t="shared" ca="1" si="96"/>
        <v>bath</v>
      </c>
      <c r="H535" s="140" t="str">
        <f t="shared" ca="1" si="90"/>
        <v>Plumbing Fixtures</v>
      </c>
      <c r="I535" s="17" t="str">
        <f t="shared" ca="1" si="91"/>
        <v/>
      </c>
      <c r="J535" s="178"/>
      <c r="K535" s="189"/>
      <c r="L535" s="189" t="str">
        <f t="shared" ca="1" si="87"/>
        <v>Plumbing Fixtures</v>
      </c>
      <c r="M535" s="187" t="str">
        <f t="shared" ca="1" si="92"/>
        <v/>
      </c>
      <c r="N535" s="188" t="str">
        <f t="shared" ca="1" si="93"/>
        <v>Plumbing Fixtures</v>
      </c>
    </row>
    <row r="536" spans="1:14" x14ac:dyDescent="0.25">
      <c r="A536" s="175">
        <f t="shared" ca="1" si="89"/>
        <v>102</v>
      </c>
      <c r="B536" s="175">
        <f t="shared" ca="1" si="88"/>
        <v>0</v>
      </c>
      <c r="C536" s="175">
        <f ca="1">IF(B536&gt;0,C535,IF(COUNTIF(Entity_3,Common)&lt;=A536,"",C535+MATCH(Common,INDIRECT(ADDRESS(C535+1,8,4,1,sheet_entity)):INDIRECT(ADDRESS(COUNTIF(Entity_1,"&lt;&gt;"),8,4,1,sheet_entity)),0)))</f>
        <v>584</v>
      </c>
      <c r="D536" s="177" t="str">
        <f t="shared" ca="1" si="94"/>
        <v>&gt;&gt;</v>
      </c>
      <c r="E536" s="178"/>
      <c r="F536" s="129" t="str">
        <f t="shared" ca="1" si="95"/>
        <v>IfcSensor</v>
      </c>
      <c r="G536" s="130" t="str">
        <f t="shared" ca="1" si="96"/>
        <v/>
      </c>
      <c r="H536" s="140" t="str">
        <f t="shared" ca="1" si="90"/>
        <v>Fire Alarm Devices</v>
      </c>
      <c r="I536" s="17" t="str">
        <f t="shared" ca="1" si="91"/>
        <v/>
      </c>
      <c r="J536" s="178"/>
      <c r="K536" s="189"/>
      <c r="L536" s="189" t="str">
        <f t="shared" ca="1" si="87"/>
        <v>Fire Alarm Devices</v>
      </c>
      <c r="M536" s="187" t="str">
        <f t="shared" ca="1" si="92"/>
        <v>Fire Alarm Devices</v>
      </c>
      <c r="N536" s="188" t="str">
        <f t="shared" ca="1" si="93"/>
        <v/>
      </c>
    </row>
    <row r="537" spans="1:14" x14ac:dyDescent="0.25">
      <c r="A537" s="175">
        <f t="shared" ca="1" si="89"/>
        <v>103</v>
      </c>
      <c r="B537" s="175">
        <f t="shared" ca="1" si="88"/>
        <v>0</v>
      </c>
      <c r="C537" s="175">
        <f ca="1">IF(B537&gt;0,C536,IF(COUNTIF(Entity_3,Common)&lt;=A537,"",C536+MATCH(Common,INDIRECT(ADDRESS(C536+1,8,4,1,sheet_entity)):INDIRECT(ADDRESS(COUNTIF(Entity_1,"&lt;&gt;"),8,4,1,sheet_entity)),0)))</f>
        <v>585</v>
      </c>
      <c r="D537" s="177" t="str">
        <f t="shared" ca="1" si="94"/>
        <v>&gt;&gt;</v>
      </c>
      <c r="E537" s="178"/>
      <c r="F537" s="129" t="str">
        <f t="shared" ca="1" si="95"/>
        <v>IfcSensorType</v>
      </c>
      <c r="G537" s="130" t="str">
        <f t="shared" ca="1" si="96"/>
        <v/>
      </c>
      <c r="H537" s="140" t="str">
        <f t="shared" ca="1" si="90"/>
        <v>Communication Devices</v>
      </c>
      <c r="I537" s="17" t="str">
        <f t="shared" ca="1" si="91"/>
        <v/>
      </c>
      <c r="J537" s="178"/>
      <c r="K537" s="189"/>
      <c r="L537" s="189" t="str">
        <f t="shared" ca="1" si="87"/>
        <v>Communication Devices</v>
      </c>
      <c r="M537" s="187" t="str">
        <f t="shared" ca="1" si="92"/>
        <v>Fire Alarm Devices</v>
      </c>
      <c r="N537" s="188" t="str">
        <f t="shared" ca="1" si="93"/>
        <v>Communication Devices</v>
      </c>
    </row>
    <row r="538" spans="1:14" x14ac:dyDescent="0.25">
      <c r="A538" s="175">
        <f t="shared" ca="1" si="89"/>
        <v>103</v>
      </c>
      <c r="B538" s="175">
        <f t="shared" ca="1" si="88"/>
        <v>22</v>
      </c>
      <c r="C538" s="175">
        <f ca="1">IF(B538&gt;0,C537,IF(COUNTIF(Entity_3,Common)&lt;=A538,"",C537+MATCH(Common,INDIRECT(ADDRESS(C537+1,8,4,1,sheet_entity)):INDIRECT(ADDRESS(COUNTIF(Entity_1,"&lt;&gt;"),8,4,1,sheet_entity)),0)))</f>
        <v>585</v>
      </c>
      <c r="D538" s="177" t="str">
        <f t="shared" ca="1" si="94"/>
        <v>&gt;&gt;</v>
      </c>
      <c r="E538" s="178"/>
      <c r="F538" s="129" t="str">
        <f t="shared" ca="1" si="95"/>
        <v>IfcSensorType</v>
      </c>
      <c r="G538" s="130" t="str">
        <f t="shared" ca="1" si="96"/>
        <v>notdefined</v>
      </c>
      <c r="H538" s="140" t="str">
        <f t="shared" ca="1" si="90"/>
        <v>Communication Devices</v>
      </c>
      <c r="I538" s="17" t="str">
        <f t="shared" ca="1" si="91"/>
        <v/>
      </c>
      <c r="J538" s="178"/>
      <c r="K538" s="189"/>
      <c r="L538" s="189" t="str">
        <f t="shared" ref="L538:L601" ca="1" si="97">H538</f>
        <v>Communication Devices</v>
      </c>
      <c r="M538" s="187" t="str">
        <f t="shared" ca="1" si="92"/>
        <v/>
      </c>
      <c r="N538" s="188" t="str">
        <f t="shared" ca="1" si="93"/>
        <v>Communication Devices</v>
      </c>
    </row>
    <row r="539" spans="1:14" x14ac:dyDescent="0.25">
      <c r="A539" s="175">
        <f t="shared" ca="1" si="89"/>
        <v>103</v>
      </c>
      <c r="B539" s="175">
        <f t="shared" ca="1" si="88"/>
        <v>21</v>
      </c>
      <c r="C539" s="175">
        <f ca="1">IF(B539&gt;0,C538,IF(COUNTIF(Entity_3,Common)&lt;=A539,"",C538+MATCH(Common,INDIRECT(ADDRESS(C538+1,8,4,1,sheet_entity)):INDIRECT(ADDRESS(COUNTIF(Entity_1,"&lt;&gt;"),8,4,1,sheet_entity)),0)))</f>
        <v>585</v>
      </c>
      <c r="D539" s="177" t="str">
        <f t="shared" ca="1" si="94"/>
        <v>&gt;&gt;</v>
      </c>
      <c r="E539" s="178"/>
      <c r="F539" s="129" t="str">
        <f t="shared" ca="1" si="95"/>
        <v>IfcSensorType</v>
      </c>
      <c r="G539" s="130" t="str">
        <f t="shared" ca="1" si="96"/>
        <v>userdefined</v>
      </c>
      <c r="H539" s="140" t="str">
        <f t="shared" ca="1" si="90"/>
        <v>Communication Devices</v>
      </c>
      <c r="I539" s="17" t="str">
        <f t="shared" ca="1" si="91"/>
        <v/>
      </c>
      <c r="J539" s="178"/>
      <c r="K539" s="189"/>
      <c r="L539" s="189" t="str">
        <f t="shared" ca="1" si="97"/>
        <v>Communication Devices</v>
      </c>
      <c r="M539" s="187" t="str">
        <f t="shared" ca="1" si="92"/>
        <v/>
      </c>
      <c r="N539" s="188" t="str">
        <f t="shared" ca="1" si="93"/>
        <v>Communication Devices</v>
      </c>
    </row>
    <row r="540" spans="1:14" x14ac:dyDescent="0.25">
      <c r="A540" s="175">
        <f t="shared" ca="1" si="89"/>
        <v>103</v>
      </c>
      <c r="B540" s="175">
        <f t="shared" ca="1" si="88"/>
        <v>20</v>
      </c>
      <c r="C540" s="175">
        <f ca="1">IF(B540&gt;0,C539,IF(COUNTIF(Entity_3,Common)&lt;=A540,"",C539+MATCH(Common,INDIRECT(ADDRESS(C539+1,8,4,1,sheet_entity)):INDIRECT(ADDRESS(COUNTIF(Entity_1,"&lt;&gt;"),8,4,1,sheet_entity)),0)))</f>
        <v>585</v>
      </c>
      <c r="D540" s="177" t="str">
        <f t="shared" ca="1" si="94"/>
        <v>&gt;&gt;</v>
      </c>
      <c r="E540" s="178"/>
      <c r="F540" s="129" t="str">
        <f t="shared" ca="1" si="95"/>
        <v>IfcSensorType</v>
      </c>
      <c r="G540" s="130" t="str">
        <f t="shared" ca="1" si="96"/>
        <v>windsensor</v>
      </c>
      <c r="H540" s="140" t="str">
        <f t="shared" ca="1" si="90"/>
        <v>Communication Devices</v>
      </c>
      <c r="I540" s="17" t="str">
        <f t="shared" ca="1" si="91"/>
        <v/>
      </c>
      <c r="J540" s="178"/>
      <c r="K540" s="189"/>
      <c r="L540" s="189" t="str">
        <f t="shared" ca="1" si="97"/>
        <v>Communication Devices</v>
      </c>
      <c r="M540" s="187" t="str">
        <f t="shared" ca="1" si="92"/>
        <v/>
      </c>
      <c r="N540" s="188" t="str">
        <f t="shared" ca="1" si="93"/>
        <v>Communication Devices</v>
      </c>
    </row>
    <row r="541" spans="1:14" x14ac:dyDescent="0.25">
      <c r="A541" s="175">
        <f t="shared" ca="1" si="89"/>
        <v>103</v>
      </c>
      <c r="B541" s="175">
        <f t="shared" ca="1" si="88"/>
        <v>19</v>
      </c>
      <c r="C541" s="175">
        <f ca="1">IF(B541&gt;0,C540,IF(COUNTIF(Entity_3,Common)&lt;=A541,"",C540+MATCH(Common,INDIRECT(ADDRESS(C540+1,8,4,1,sheet_entity)):INDIRECT(ADDRESS(COUNTIF(Entity_1,"&lt;&gt;"),8,4,1,sheet_entity)),0)))</f>
        <v>585</v>
      </c>
      <c r="D541" s="177" t="str">
        <f t="shared" ca="1" si="94"/>
        <v>&gt;&gt;</v>
      </c>
      <c r="E541" s="178"/>
      <c r="F541" s="129" t="str">
        <f t="shared" ca="1" si="95"/>
        <v>IfcSensorType</v>
      </c>
      <c r="G541" s="130" t="str">
        <f t="shared" ca="1" si="96"/>
        <v>temperaturesensor</v>
      </c>
      <c r="H541" s="140" t="str">
        <f t="shared" ca="1" si="90"/>
        <v>Communication Devices</v>
      </c>
      <c r="I541" s="17" t="str">
        <f t="shared" ca="1" si="91"/>
        <v/>
      </c>
      <c r="J541" s="178"/>
      <c r="K541" s="189"/>
      <c r="L541" s="189" t="str">
        <f t="shared" ca="1" si="97"/>
        <v>Communication Devices</v>
      </c>
      <c r="M541" s="187" t="str">
        <f t="shared" ca="1" si="92"/>
        <v/>
      </c>
      <c r="N541" s="188" t="str">
        <f t="shared" ca="1" si="93"/>
        <v>Communication Devices</v>
      </c>
    </row>
    <row r="542" spans="1:14" x14ac:dyDescent="0.25">
      <c r="A542" s="175">
        <f t="shared" ca="1" si="89"/>
        <v>103</v>
      </c>
      <c r="B542" s="175">
        <f t="shared" ca="1" si="88"/>
        <v>18</v>
      </c>
      <c r="C542" s="175">
        <f ca="1">IF(B542&gt;0,C541,IF(COUNTIF(Entity_3,Common)&lt;=A542,"",C541+MATCH(Common,INDIRECT(ADDRESS(C541+1,8,4,1,sheet_entity)):INDIRECT(ADDRESS(COUNTIF(Entity_1,"&lt;&gt;"),8,4,1,sheet_entity)),0)))</f>
        <v>585</v>
      </c>
      <c r="D542" s="177" t="str">
        <f t="shared" ca="1" si="94"/>
        <v>&gt;&gt;</v>
      </c>
      <c r="E542" s="178"/>
      <c r="F542" s="129" t="str">
        <f t="shared" ca="1" si="95"/>
        <v>IfcSensorType</v>
      </c>
      <c r="G542" s="130" t="str">
        <f t="shared" ca="1" si="96"/>
        <v>soundsensor</v>
      </c>
      <c r="H542" s="140" t="str">
        <f t="shared" ca="1" si="90"/>
        <v>Communication Devices</v>
      </c>
      <c r="I542" s="17" t="str">
        <f t="shared" ca="1" si="91"/>
        <v/>
      </c>
      <c r="J542" s="178"/>
      <c r="K542" s="189"/>
      <c r="L542" s="189" t="str">
        <f t="shared" ca="1" si="97"/>
        <v>Communication Devices</v>
      </c>
      <c r="M542" s="187" t="str">
        <f t="shared" ca="1" si="92"/>
        <v/>
      </c>
      <c r="N542" s="188" t="str">
        <f t="shared" ca="1" si="93"/>
        <v>Communication Devices</v>
      </c>
    </row>
    <row r="543" spans="1:14" x14ac:dyDescent="0.25">
      <c r="A543" s="175">
        <f t="shared" ca="1" si="89"/>
        <v>103</v>
      </c>
      <c r="B543" s="175">
        <f t="shared" ca="1" si="88"/>
        <v>17</v>
      </c>
      <c r="C543" s="175">
        <f ca="1">IF(B543&gt;0,C542,IF(COUNTIF(Entity_3,Common)&lt;=A543,"",C542+MATCH(Common,INDIRECT(ADDRESS(C542+1,8,4,1,sheet_entity)):INDIRECT(ADDRESS(COUNTIF(Entity_1,"&lt;&gt;"),8,4,1,sheet_entity)),0)))</f>
        <v>585</v>
      </c>
      <c r="D543" s="177" t="str">
        <f t="shared" ca="1" si="94"/>
        <v>&gt;&gt;</v>
      </c>
      <c r="E543" s="178"/>
      <c r="F543" s="129" t="str">
        <f t="shared" ca="1" si="95"/>
        <v>IfcSensorType</v>
      </c>
      <c r="G543" s="130" t="str">
        <f t="shared" ca="1" si="96"/>
        <v>smokesensor</v>
      </c>
      <c r="H543" s="140" t="str">
        <f t="shared" ca="1" si="90"/>
        <v>Communication Devices</v>
      </c>
      <c r="I543" s="17" t="str">
        <f t="shared" ca="1" si="91"/>
        <v/>
      </c>
      <c r="J543" s="178"/>
      <c r="K543" s="189"/>
      <c r="L543" s="189" t="str">
        <f t="shared" ca="1" si="97"/>
        <v>Communication Devices</v>
      </c>
      <c r="M543" s="187" t="str">
        <f t="shared" ca="1" si="92"/>
        <v/>
      </c>
      <c r="N543" s="188" t="str">
        <f t="shared" ca="1" si="93"/>
        <v>Communication Devices</v>
      </c>
    </row>
    <row r="544" spans="1:14" x14ac:dyDescent="0.25">
      <c r="A544" s="175">
        <f t="shared" ca="1" si="89"/>
        <v>103</v>
      </c>
      <c r="B544" s="175">
        <f t="shared" ca="1" si="88"/>
        <v>16</v>
      </c>
      <c r="C544" s="175">
        <f ca="1">IF(B544&gt;0,C543,IF(COUNTIF(Entity_3,Common)&lt;=A544,"",C543+MATCH(Common,INDIRECT(ADDRESS(C543+1,8,4,1,sheet_entity)):INDIRECT(ADDRESS(COUNTIF(Entity_1,"&lt;&gt;"),8,4,1,sheet_entity)),0)))</f>
        <v>585</v>
      </c>
      <c r="D544" s="177" t="str">
        <f t="shared" ca="1" si="94"/>
        <v>&gt;&gt;</v>
      </c>
      <c r="E544" s="178"/>
      <c r="F544" s="129" t="str">
        <f t="shared" ca="1" si="95"/>
        <v>IfcSensorType</v>
      </c>
      <c r="G544" s="130" t="str">
        <f t="shared" ca="1" si="96"/>
        <v>radioactivitysensor</v>
      </c>
      <c r="H544" s="140" t="str">
        <f t="shared" ca="1" si="90"/>
        <v>Communication Devices</v>
      </c>
      <c r="I544" s="17" t="str">
        <f t="shared" ca="1" si="91"/>
        <v/>
      </c>
      <c r="J544" s="178"/>
      <c r="K544" s="189"/>
      <c r="L544" s="189" t="str">
        <f t="shared" ca="1" si="97"/>
        <v>Communication Devices</v>
      </c>
      <c r="M544" s="187" t="str">
        <f t="shared" ca="1" si="92"/>
        <v/>
      </c>
      <c r="N544" s="188" t="str">
        <f t="shared" ca="1" si="93"/>
        <v>Communication Devices</v>
      </c>
    </row>
    <row r="545" spans="1:14" x14ac:dyDescent="0.25">
      <c r="A545" s="175">
        <f t="shared" ca="1" si="89"/>
        <v>103</v>
      </c>
      <c r="B545" s="175">
        <f t="shared" ca="1" si="88"/>
        <v>15</v>
      </c>
      <c r="C545" s="175">
        <f ca="1">IF(B545&gt;0,C544,IF(COUNTIF(Entity_3,Common)&lt;=A545,"",C544+MATCH(Common,INDIRECT(ADDRESS(C544+1,8,4,1,sheet_entity)):INDIRECT(ADDRESS(COUNTIF(Entity_1,"&lt;&gt;"),8,4,1,sheet_entity)),0)))</f>
        <v>585</v>
      </c>
      <c r="D545" s="177" t="str">
        <f t="shared" ca="1" si="94"/>
        <v>&gt;&gt;</v>
      </c>
      <c r="E545" s="178"/>
      <c r="F545" s="129" t="str">
        <f t="shared" ca="1" si="95"/>
        <v>IfcSensorType</v>
      </c>
      <c r="G545" s="130" t="str">
        <f t="shared" ca="1" si="96"/>
        <v>radiationsensor</v>
      </c>
      <c r="H545" s="140" t="str">
        <f t="shared" ca="1" si="90"/>
        <v>Communication Devices</v>
      </c>
      <c r="I545" s="17" t="str">
        <f t="shared" ca="1" si="91"/>
        <v/>
      </c>
      <c r="J545" s="178"/>
      <c r="K545" s="189"/>
      <c r="L545" s="189" t="str">
        <f t="shared" ca="1" si="97"/>
        <v>Communication Devices</v>
      </c>
      <c r="M545" s="187" t="str">
        <f t="shared" ca="1" si="92"/>
        <v/>
      </c>
      <c r="N545" s="188" t="str">
        <f t="shared" ca="1" si="93"/>
        <v>Communication Devices</v>
      </c>
    </row>
    <row r="546" spans="1:14" x14ac:dyDescent="0.25">
      <c r="A546" s="175">
        <f t="shared" ca="1" si="89"/>
        <v>103</v>
      </c>
      <c r="B546" s="175">
        <f t="shared" ca="1" si="88"/>
        <v>14</v>
      </c>
      <c r="C546" s="175">
        <f ca="1">IF(B546&gt;0,C545,IF(COUNTIF(Entity_3,Common)&lt;=A546,"",C545+MATCH(Common,INDIRECT(ADDRESS(C545+1,8,4,1,sheet_entity)):INDIRECT(ADDRESS(COUNTIF(Entity_1,"&lt;&gt;"),8,4,1,sheet_entity)),0)))</f>
        <v>585</v>
      </c>
      <c r="D546" s="177" t="str">
        <f t="shared" ca="1" si="94"/>
        <v>&gt;&gt;</v>
      </c>
      <c r="E546" s="178"/>
      <c r="F546" s="129" t="str">
        <f t="shared" ca="1" si="95"/>
        <v>IfcSensorType</v>
      </c>
      <c r="G546" s="130" t="str">
        <f t="shared" ca="1" si="96"/>
        <v>pressuresensor</v>
      </c>
      <c r="H546" s="140" t="str">
        <f t="shared" ca="1" si="90"/>
        <v>Communication Devices</v>
      </c>
      <c r="I546" s="17" t="str">
        <f t="shared" ca="1" si="91"/>
        <v/>
      </c>
      <c r="J546" s="178"/>
      <c r="K546" s="189"/>
      <c r="L546" s="189" t="str">
        <f t="shared" ca="1" si="97"/>
        <v>Communication Devices</v>
      </c>
      <c r="M546" s="187" t="str">
        <f t="shared" ca="1" si="92"/>
        <v/>
      </c>
      <c r="N546" s="188" t="str">
        <f t="shared" ca="1" si="93"/>
        <v>Communication Devices</v>
      </c>
    </row>
    <row r="547" spans="1:14" x14ac:dyDescent="0.25">
      <c r="A547" s="175">
        <f t="shared" ca="1" si="89"/>
        <v>103</v>
      </c>
      <c r="B547" s="175">
        <f t="shared" ca="1" si="88"/>
        <v>13</v>
      </c>
      <c r="C547" s="175">
        <f ca="1">IF(B547&gt;0,C546,IF(COUNTIF(Entity_3,Common)&lt;=A547,"",C546+MATCH(Common,INDIRECT(ADDRESS(C546+1,8,4,1,sheet_entity)):INDIRECT(ADDRESS(COUNTIF(Entity_1,"&lt;&gt;"),8,4,1,sheet_entity)),0)))</f>
        <v>585</v>
      </c>
      <c r="D547" s="177" t="str">
        <f t="shared" ca="1" si="94"/>
        <v>&gt;&gt;</v>
      </c>
      <c r="E547" s="178"/>
      <c r="F547" s="129" t="str">
        <f t="shared" ca="1" si="95"/>
        <v>IfcSensorType</v>
      </c>
      <c r="G547" s="130" t="str">
        <f t="shared" ca="1" si="96"/>
        <v>phsensor</v>
      </c>
      <c r="H547" s="140" t="str">
        <f t="shared" ca="1" si="90"/>
        <v>Communication Devices</v>
      </c>
      <c r="I547" s="17" t="str">
        <f t="shared" ca="1" si="91"/>
        <v/>
      </c>
      <c r="J547" s="178"/>
      <c r="K547" s="189"/>
      <c r="L547" s="189" t="str">
        <f t="shared" ca="1" si="97"/>
        <v>Communication Devices</v>
      </c>
      <c r="M547" s="187" t="str">
        <f t="shared" ca="1" si="92"/>
        <v/>
      </c>
      <c r="N547" s="188" t="str">
        <f t="shared" ca="1" si="93"/>
        <v>Communication Devices</v>
      </c>
    </row>
    <row r="548" spans="1:14" x14ac:dyDescent="0.25">
      <c r="A548" s="175">
        <f t="shared" ca="1" si="89"/>
        <v>103</v>
      </c>
      <c r="B548" s="175">
        <f t="shared" ca="1" si="88"/>
        <v>12</v>
      </c>
      <c r="C548" s="175">
        <f ca="1">IF(B548&gt;0,C547,IF(COUNTIF(Entity_3,Common)&lt;=A548,"",C547+MATCH(Common,INDIRECT(ADDRESS(C547+1,8,4,1,sheet_entity)):INDIRECT(ADDRESS(COUNTIF(Entity_1,"&lt;&gt;"),8,4,1,sheet_entity)),0)))</f>
        <v>585</v>
      </c>
      <c r="D548" s="177" t="str">
        <f t="shared" ca="1" si="94"/>
        <v>&gt;&gt;</v>
      </c>
      <c r="E548" s="178"/>
      <c r="F548" s="129" t="str">
        <f t="shared" ca="1" si="95"/>
        <v>IfcSensorType</v>
      </c>
      <c r="G548" s="130" t="str">
        <f t="shared" ca="1" si="96"/>
        <v>movementsensor</v>
      </c>
      <c r="H548" s="140" t="str">
        <f t="shared" ca="1" si="90"/>
        <v>Communication Devices</v>
      </c>
      <c r="I548" s="17" t="str">
        <f t="shared" ca="1" si="91"/>
        <v/>
      </c>
      <c r="J548" s="178"/>
      <c r="K548" s="189"/>
      <c r="L548" s="189" t="str">
        <f t="shared" ca="1" si="97"/>
        <v>Communication Devices</v>
      </c>
      <c r="M548" s="187" t="str">
        <f t="shared" ca="1" si="92"/>
        <v/>
      </c>
      <c r="N548" s="188" t="str">
        <f t="shared" ca="1" si="93"/>
        <v>Communication Devices</v>
      </c>
    </row>
    <row r="549" spans="1:14" x14ac:dyDescent="0.25">
      <c r="A549" s="175">
        <f t="shared" ca="1" si="89"/>
        <v>103</v>
      </c>
      <c r="B549" s="175">
        <f t="shared" ca="1" si="88"/>
        <v>11</v>
      </c>
      <c r="C549" s="175">
        <f ca="1">IF(B549&gt;0,C548,IF(COUNTIF(Entity_3,Common)&lt;=A549,"",C548+MATCH(Common,INDIRECT(ADDRESS(C548+1,8,4,1,sheet_entity)):INDIRECT(ADDRESS(COUNTIF(Entity_1,"&lt;&gt;"),8,4,1,sheet_entity)),0)))</f>
        <v>585</v>
      </c>
      <c r="D549" s="177" t="str">
        <f t="shared" ca="1" si="94"/>
        <v>&gt;&gt;</v>
      </c>
      <c r="E549" s="178"/>
      <c r="F549" s="129" t="str">
        <f t="shared" ca="1" si="95"/>
        <v>IfcSensorType</v>
      </c>
      <c r="G549" s="130" t="str">
        <f t="shared" ca="1" si="96"/>
        <v>moisturesensor</v>
      </c>
      <c r="H549" s="140" t="str">
        <f t="shared" ca="1" si="90"/>
        <v>Communication Devices</v>
      </c>
      <c r="I549" s="17" t="str">
        <f t="shared" ca="1" si="91"/>
        <v/>
      </c>
      <c r="J549" s="178"/>
      <c r="K549" s="189"/>
      <c r="L549" s="189" t="str">
        <f t="shared" ca="1" si="97"/>
        <v>Communication Devices</v>
      </c>
      <c r="M549" s="187" t="str">
        <f t="shared" ca="1" si="92"/>
        <v/>
      </c>
      <c r="N549" s="188" t="str">
        <f t="shared" ca="1" si="93"/>
        <v>Communication Devices</v>
      </c>
    </row>
    <row r="550" spans="1:14" x14ac:dyDescent="0.25">
      <c r="A550" s="175">
        <f t="shared" ca="1" si="89"/>
        <v>103</v>
      </c>
      <c r="B550" s="175">
        <f t="shared" ca="1" si="88"/>
        <v>10</v>
      </c>
      <c r="C550" s="175">
        <f ca="1">IF(B550&gt;0,C549,IF(COUNTIF(Entity_3,Common)&lt;=A550,"",C549+MATCH(Common,INDIRECT(ADDRESS(C549+1,8,4,1,sheet_entity)):INDIRECT(ADDRESS(COUNTIF(Entity_1,"&lt;&gt;"),8,4,1,sheet_entity)),0)))</f>
        <v>585</v>
      </c>
      <c r="D550" s="177" t="str">
        <f t="shared" ca="1" si="94"/>
        <v>&gt;&gt;</v>
      </c>
      <c r="E550" s="178"/>
      <c r="F550" s="129" t="str">
        <f t="shared" ca="1" si="95"/>
        <v>IfcSensorType</v>
      </c>
      <c r="G550" s="130" t="str">
        <f t="shared" ca="1" si="96"/>
        <v>lightsensor</v>
      </c>
      <c r="H550" s="140" t="str">
        <f t="shared" ca="1" si="90"/>
        <v>Communication Devices</v>
      </c>
      <c r="I550" s="17" t="str">
        <f t="shared" ca="1" si="91"/>
        <v/>
      </c>
      <c r="J550" s="178"/>
      <c r="K550" s="189"/>
      <c r="L550" s="189" t="str">
        <f t="shared" ca="1" si="97"/>
        <v>Communication Devices</v>
      </c>
      <c r="M550" s="187" t="str">
        <f t="shared" ca="1" si="92"/>
        <v/>
      </c>
      <c r="N550" s="188" t="str">
        <f t="shared" ca="1" si="93"/>
        <v>Communication Devices</v>
      </c>
    </row>
    <row r="551" spans="1:14" x14ac:dyDescent="0.25">
      <c r="A551" s="175">
        <f t="shared" ca="1" si="89"/>
        <v>103</v>
      </c>
      <c r="B551" s="175">
        <f t="shared" ca="1" si="88"/>
        <v>9</v>
      </c>
      <c r="C551" s="175">
        <f ca="1">IF(B551&gt;0,C550,IF(COUNTIF(Entity_3,Common)&lt;=A551,"",C550+MATCH(Common,INDIRECT(ADDRESS(C550+1,8,4,1,sheet_entity)):INDIRECT(ADDRESS(COUNTIF(Entity_1,"&lt;&gt;"),8,4,1,sheet_entity)),0)))</f>
        <v>585</v>
      </c>
      <c r="D551" s="177" t="str">
        <f t="shared" ca="1" si="94"/>
        <v>&gt;&gt;</v>
      </c>
      <c r="E551" s="178"/>
      <c r="F551" s="129" t="str">
        <f t="shared" ca="1" si="95"/>
        <v>IfcSensorType</v>
      </c>
      <c r="G551" s="130" t="str">
        <f t="shared" ca="1" si="96"/>
        <v>levelsensor</v>
      </c>
      <c r="H551" s="140" t="str">
        <f t="shared" ca="1" si="90"/>
        <v>Communication Devices</v>
      </c>
      <c r="I551" s="17" t="str">
        <f t="shared" ca="1" si="91"/>
        <v/>
      </c>
      <c r="J551" s="178"/>
      <c r="K551" s="189"/>
      <c r="L551" s="189" t="str">
        <f t="shared" ca="1" si="97"/>
        <v>Communication Devices</v>
      </c>
      <c r="M551" s="187" t="str">
        <f t="shared" ca="1" si="92"/>
        <v/>
      </c>
      <c r="N551" s="188" t="str">
        <f t="shared" ca="1" si="93"/>
        <v>Communication Devices</v>
      </c>
    </row>
    <row r="552" spans="1:14" x14ac:dyDescent="0.25">
      <c r="A552" s="175">
        <f t="shared" ca="1" si="89"/>
        <v>103</v>
      </c>
      <c r="B552" s="175">
        <f t="shared" ca="1" si="88"/>
        <v>8</v>
      </c>
      <c r="C552" s="175">
        <f ca="1">IF(B552&gt;0,C551,IF(COUNTIF(Entity_3,Common)&lt;=A552,"",C551+MATCH(Common,INDIRECT(ADDRESS(C551+1,8,4,1,sheet_entity)):INDIRECT(ADDRESS(COUNTIF(Entity_1,"&lt;&gt;"),8,4,1,sheet_entity)),0)))</f>
        <v>585</v>
      </c>
      <c r="D552" s="177" t="str">
        <f t="shared" ca="1" si="94"/>
        <v>&gt;&gt;</v>
      </c>
      <c r="E552" s="178"/>
      <c r="F552" s="129" t="str">
        <f t="shared" ca="1" si="95"/>
        <v>IfcSensorType</v>
      </c>
      <c r="G552" s="130" t="str">
        <f t="shared" ca="1" si="96"/>
        <v>ionconcentrationsensor</v>
      </c>
      <c r="H552" s="140" t="str">
        <f t="shared" ca="1" si="90"/>
        <v>Communication Devices</v>
      </c>
      <c r="I552" s="17" t="str">
        <f t="shared" ca="1" si="91"/>
        <v/>
      </c>
      <c r="J552" s="178"/>
      <c r="K552" s="189"/>
      <c r="L552" s="189" t="str">
        <f t="shared" ca="1" si="97"/>
        <v>Communication Devices</v>
      </c>
      <c r="M552" s="187" t="str">
        <f t="shared" ca="1" si="92"/>
        <v/>
      </c>
      <c r="N552" s="188" t="str">
        <f t="shared" ca="1" si="93"/>
        <v>Communication Devices</v>
      </c>
    </row>
    <row r="553" spans="1:14" x14ac:dyDescent="0.25">
      <c r="A553" s="175">
        <f t="shared" ca="1" si="89"/>
        <v>103</v>
      </c>
      <c r="B553" s="175">
        <f t="shared" ca="1" si="88"/>
        <v>7</v>
      </c>
      <c r="C553" s="175">
        <f ca="1">IF(B553&gt;0,C552,IF(COUNTIF(Entity_3,Common)&lt;=A553,"",C552+MATCH(Common,INDIRECT(ADDRESS(C552+1,8,4,1,sheet_entity)):INDIRECT(ADDRESS(COUNTIF(Entity_1,"&lt;&gt;"),8,4,1,sheet_entity)),0)))</f>
        <v>585</v>
      </c>
      <c r="D553" s="177" t="str">
        <f t="shared" ca="1" si="94"/>
        <v>&gt;&gt;</v>
      </c>
      <c r="E553" s="178"/>
      <c r="F553" s="129" t="str">
        <f t="shared" ca="1" si="95"/>
        <v>IfcSensorType</v>
      </c>
      <c r="G553" s="130" t="str">
        <f t="shared" ca="1" si="96"/>
        <v>humiditysensor</v>
      </c>
      <c r="H553" s="140" t="str">
        <f t="shared" ca="1" si="90"/>
        <v>Communication Devices</v>
      </c>
      <c r="I553" s="17" t="str">
        <f t="shared" ca="1" si="91"/>
        <v/>
      </c>
      <c r="J553" s="178"/>
      <c r="K553" s="189"/>
      <c r="L553" s="189" t="str">
        <f t="shared" ca="1" si="97"/>
        <v>Communication Devices</v>
      </c>
      <c r="M553" s="187" t="str">
        <f t="shared" ca="1" si="92"/>
        <v/>
      </c>
      <c r="N553" s="188" t="str">
        <f t="shared" ca="1" si="93"/>
        <v>Communication Devices</v>
      </c>
    </row>
    <row r="554" spans="1:14" x14ac:dyDescent="0.25">
      <c r="A554" s="175">
        <f t="shared" ca="1" si="89"/>
        <v>103</v>
      </c>
      <c r="B554" s="175">
        <f t="shared" ca="1" si="88"/>
        <v>6</v>
      </c>
      <c r="C554" s="175">
        <f ca="1">IF(B554&gt;0,C553,IF(COUNTIF(Entity_3,Common)&lt;=A554,"",C553+MATCH(Common,INDIRECT(ADDRESS(C553+1,8,4,1,sheet_entity)):INDIRECT(ADDRESS(COUNTIF(Entity_1,"&lt;&gt;"),8,4,1,sheet_entity)),0)))</f>
        <v>585</v>
      </c>
      <c r="D554" s="177" t="str">
        <f t="shared" ca="1" si="94"/>
        <v>&gt;&gt;</v>
      </c>
      <c r="E554" s="178"/>
      <c r="F554" s="129" t="str">
        <f t="shared" ca="1" si="95"/>
        <v>IfcSensorType</v>
      </c>
      <c r="G554" s="130" t="str">
        <f t="shared" ca="1" si="96"/>
        <v>heatsensor</v>
      </c>
      <c r="H554" s="140" t="str">
        <f t="shared" ca="1" si="90"/>
        <v>Communication Devices</v>
      </c>
      <c r="I554" s="17" t="str">
        <f t="shared" ca="1" si="91"/>
        <v/>
      </c>
      <c r="J554" s="178"/>
      <c r="K554" s="189"/>
      <c r="L554" s="189" t="str">
        <f t="shared" ca="1" si="97"/>
        <v>Communication Devices</v>
      </c>
      <c r="M554" s="187" t="str">
        <f t="shared" ca="1" si="92"/>
        <v/>
      </c>
      <c r="N554" s="188" t="str">
        <f t="shared" ca="1" si="93"/>
        <v>Communication Devices</v>
      </c>
    </row>
    <row r="555" spans="1:14" x14ac:dyDescent="0.25">
      <c r="A555" s="175">
        <f t="shared" ca="1" si="89"/>
        <v>103</v>
      </c>
      <c r="B555" s="175">
        <f t="shared" ca="1" si="88"/>
        <v>5</v>
      </c>
      <c r="C555" s="175">
        <f ca="1">IF(B555&gt;0,C554,IF(COUNTIF(Entity_3,Common)&lt;=A555,"",C554+MATCH(Common,INDIRECT(ADDRESS(C554+1,8,4,1,sheet_entity)):INDIRECT(ADDRESS(COUNTIF(Entity_1,"&lt;&gt;"),8,4,1,sheet_entity)),0)))</f>
        <v>585</v>
      </c>
      <c r="D555" s="177" t="str">
        <f t="shared" ca="1" si="94"/>
        <v>&gt;&gt;</v>
      </c>
      <c r="E555" s="178"/>
      <c r="F555" s="129" t="str">
        <f t="shared" ca="1" si="95"/>
        <v>IfcSensorType</v>
      </c>
      <c r="G555" s="130" t="str">
        <f t="shared" ca="1" si="96"/>
        <v>gassensor</v>
      </c>
      <c r="H555" s="140" t="str">
        <f t="shared" ca="1" si="90"/>
        <v>Communication Devices</v>
      </c>
      <c r="I555" s="17" t="str">
        <f t="shared" ca="1" si="91"/>
        <v/>
      </c>
      <c r="J555" s="178"/>
      <c r="K555" s="189"/>
      <c r="L555" s="189" t="str">
        <f t="shared" ca="1" si="97"/>
        <v>Communication Devices</v>
      </c>
      <c r="M555" s="187" t="str">
        <f t="shared" ca="1" si="92"/>
        <v/>
      </c>
      <c r="N555" s="188" t="str">
        <f t="shared" ca="1" si="93"/>
        <v>Communication Devices</v>
      </c>
    </row>
    <row r="556" spans="1:14" x14ac:dyDescent="0.25">
      <c r="A556" s="175">
        <f t="shared" ca="1" si="89"/>
        <v>103</v>
      </c>
      <c r="B556" s="175">
        <f t="shared" ca="1" si="88"/>
        <v>4</v>
      </c>
      <c r="C556" s="175">
        <f ca="1">IF(B556&gt;0,C555,IF(COUNTIF(Entity_3,Common)&lt;=A556,"",C555+MATCH(Common,INDIRECT(ADDRESS(C555+1,8,4,1,sheet_entity)):INDIRECT(ADDRESS(COUNTIF(Entity_1,"&lt;&gt;"),8,4,1,sheet_entity)),0)))</f>
        <v>585</v>
      </c>
      <c r="D556" s="177" t="str">
        <f t="shared" ca="1" si="94"/>
        <v>&gt;&gt;</v>
      </c>
      <c r="E556" s="178"/>
      <c r="F556" s="129" t="str">
        <f t="shared" ca="1" si="95"/>
        <v>IfcSensorType</v>
      </c>
      <c r="G556" s="130" t="str">
        <f t="shared" ca="1" si="96"/>
        <v>flowsensor</v>
      </c>
      <c r="H556" s="140" t="str">
        <f t="shared" ca="1" si="90"/>
        <v>Communication Devices</v>
      </c>
      <c r="I556" s="17" t="str">
        <f t="shared" ca="1" si="91"/>
        <v/>
      </c>
      <c r="J556" s="178"/>
      <c r="K556" s="189"/>
      <c r="L556" s="189" t="str">
        <f t="shared" ca="1" si="97"/>
        <v>Communication Devices</v>
      </c>
      <c r="M556" s="187" t="str">
        <f t="shared" ca="1" si="92"/>
        <v/>
      </c>
      <c r="N556" s="188" t="str">
        <f t="shared" ca="1" si="93"/>
        <v>Communication Devices</v>
      </c>
    </row>
    <row r="557" spans="1:14" x14ac:dyDescent="0.25">
      <c r="A557" s="175">
        <f t="shared" ca="1" si="89"/>
        <v>103</v>
      </c>
      <c r="B557" s="175">
        <f t="shared" ca="1" si="88"/>
        <v>3</v>
      </c>
      <c r="C557" s="175">
        <f ca="1">IF(B557&gt;0,C556,IF(COUNTIF(Entity_3,Common)&lt;=A557,"",C556+MATCH(Common,INDIRECT(ADDRESS(C556+1,8,4,1,sheet_entity)):INDIRECT(ADDRESS(COUNTIF(Entity_1,"&lt;&gt;"),8,4,1,sheet_entity)),0)))</f>
        <v>585</v>
      </c>
      <c r="D557" s="177" t="str">
        <f t="shared" ca="1" si="94"/>
        <v>&gt;&gt;</v>
      </c>
      <c r="E557" s="178"/>
      <c r="F557" s="129" t="str">
        <f t="shared" ca="1" si="95"/>
        <v>IfcSensorType</v>
      </c>
      <c r="G557" s="130" t="str">
        <f t="shared" ca="1" si="96"/>
        <v>firesensor</v>
      </c>
      <c r="H557" s="140" t="str">
        <f t="shared" ca="1" si="90"/>
        <v>Communication Devices</v>
      </c>
      <c r="I557" s="17" t="str">
        <f t="shared" ca="1" si="91"/>
        <v/>
      </c>
      <c r="J557" s="178"/>
      <c r="K557" s="189"/>
      <c r="L557" s="189" t="str">
        <f t="shared" ca="1" si="97"/>
        <v>Communication Devices</v>
      </c>
      <c r="M557" s="187" t="str">
        <f t="shared" ca="1" si="92"/>
        <v/>
      </c>
      <c r="N557" s="188" t="str">
        <f t="shared" ca="1" si="93"/>
        <v>Communication Devices</v>
      </c>
    </row>
    <row r="558" spans="1:14" x14ac:dyDescent="0.25">
      <c r="A558" s="175">
        <f t="shared" ca="1" si="89"/>
        <v>103</v>
      </c>
      <c r="B558" s="175">
        <f t="shared" ca="1" si="88"/>
        <v>2</v>
      </c>
      <c r="C558" s="175">
        <f ca="1">IF(B558&gt;0,C557,IF(COUNTIF(Entity_3,Common)&lt;=A558,"",C557+MATCH(Common,INDIRECT(ADDRESS(C557+1,8,4,1,sheet_entity)):INDIRECT(ADDRESS(COUNTIF(Entity_1,"&lt;&gt;"),8,4,1,sheet_entity)),0)))</f>
        <v>585</v>
      </c>
      <c r="D558" s="177" t="str">
        <f t="shared" ca="1" si="94"/>
        <v>&gt;&gt;</v>
      </c>
      <c r="E558" s="178"/>
      <c r="F558" s="129" t="str">
        <f t="shared" ca="1" si="95"/>
        <v>IfcSensorType</v>
      </c>
      <c r="G558" s="130" t="str">
        <f t="shared" ca="1" si="96"/>
        <v>contactsensor</v>
      </c>
      <c r="H558" s="140" t="str">
        <f t="shared" ca="1" si="90"/>
        <v>Communication Devices</v>
      </c>
      <c r="I558" s="17" t="str">
        <f t="shared" ca="1" si="91"/>
        <v/>
      </c>
      <c r="J558" s="178"/>
      <c r="K558" s="189"/>
      <c r="L558" s="189" t="str">
        <f t="shared" ca="1" si="97"/>
        <v>Communication Devices</v>
      </c>
      <c r="M558" s="187" t="str">
        <f t="shared" ca="1" si="92"/>
        <v/>
      </c>
      <c r="N558" s="188" t="str">
        <f t="shared" ca="1" si="93"/>
        <v>Communication Devices</v>
      </c>
    </row>
    <row r="559" spans="1:14" x14ac:dyDescent="0.25">
      <c r="A559" s="175">
        <f t="shared" ca="1" si="89"/>
        <v>103</v>
      </c>
      <c r="B559" s="175">
        <f t="shared" ca="1" si="88"/>
        <v>1</v>
      </c>
      <c r="C559" s="175">
        <f ca="1">IF(B559&gt;0,C558,IF(COUNTIF(Entity_3,Common)&lt;=A559,"",C558+MATCH(Common,INDIRECT(ADDRESS(C558+1,8,4,1,sheet_entity)):INDIRECT(ADDRESS(COUNTIF(Entity_1,"&lt;&gt;"),8,4,1,sheet_entity)),0)))</f>
        <v>585</v>
      </c>
      <c r="D559" s="177" t="str">
        <f t="shared" ca="1" si="94"/>
        <v>&gt;&gt;</v>
      </c>
      <c r="E559" s="178"/>
      <c r="F559" s="129" t="str">
        <f t="shared" ca="1" si="95"/>
        <v>IfcSensorType</v>
      </c>
      <c r="G559" s="130" t="str">
        <f t="shared" ca="1" si="96"/>
        <v>conductancesensor</v>
      </c>
      <c r="H559" s="140" t="str">
        <f t="shared" ca="1" si="90"/>
        <v>Communication Devices</v>
      </c>
      <c r="I559" s="17" t="str">
        <f t="shared" ca="1" si="91"/>
        <v/>
      </c>
      <c r="J559" s="178"/>
      <c r="K559" s="189"/>
      <c r="L559" s="189" t="str">
        <f t="shared" ca="1" si="97"/>
        <v>Communication Devices</v>
      </c>
      <c r="M559" s="187" t="str">
        <f t="shared" ca="1" si="92"/>
        <v/>
      </c>
      <c r="N559" s="188" t="str">
        <f t="shared" ca="1" si="93"/>
        <v>Communication Devices</v>
      </c>
    </row>
    <row r="560" spans="1:14" x14ac:dyDescent="0.25">
      <c r="A560" s="175">
        <f t="shared" ca="1" si="89"/>
        <v>104</v>
      </c>
      <c r="B560" s="175">
        <f t="shared" ref="B560:B623" ca="1" si="98">IF(B559&gt;0,B559-1,IF(RIGHT(F559,4)="Type",IFERROR(ROWS(INDIRECT(CONCATENATE(F559,"Enum"))),0),0))</f>
        <v>0</v>
      </c>
      <c r="C560" s="175">
        <f ca="1">IF(B560&gt;0,C559,IF(COUNTIF(Entity_3,Common)&lt;=A560,"",C559+MATCH(Common,INDIRECT(ADDRESS(C559+1,8,4,1,sheet_entity)):INDIRECT(ADDRESS(COUNTIF(Entity_1,"&lt;&gt;"),8,4,1,sheet_entity)),0)))</f>
        <v>594</v>
      </c>
      <c r="D560" s="177" t="str">
        <f t="shared" ca="1" si="94"/>
        <v>&gt;&gt;</v>
      </c>
      <c r="E560" s="178"/>
      <c r="F560" s="129" t="str">
        <f t="shared" ca="1" si="95"/>
        <v>IfcSite</v>
      </c>
      <c r="G560" s="130" t="str">
        <f t="shared" ca="1" si="96"/>
        <v/>
      </c>
      <c r="H560" s="140" t="str">
        <f t="shared" ca="1" si="90"/>
        <v>Parking</v>
      </c>
      <c r="I560" s="17" t="str">
        <f t="shared" ca="1" si="91"/>
        <v/>
      </c>
      <c r="J560" s="178"/>
      <c r="K560" s="189"/>
      <c r="L560" s="189" t="str">
        <f t="shared" ca="1" si="97"/>
        <v>Parking</v>
      </c>
      <c r="M560" s="187" t="str">
        <f t="shared" ca="1" si="92"/>
        <v>Parking</v>
      </c>
      <c r="N560" s="188" t="str">
        <f t="shared" ca="1" si="93"/>
        <v/>
      </c>
    </row>
    <row r="561" spans="1:14" x14ac:dyDescent="0.25">
      <c r="A561" s="175">
        <f t="shared" ca="1" si="89"/>
        <v>105</v>
      </c>
      <c r="B561" s="175">
        <f t="shared" ca="1" si="98"/>
        <v>0</v>
      </c>
      <c r="C561" s="175">
        <f ca="1">IF(B561&gt;0,C560,IF(COUNTIF(Entity_3,Common)&lt;=A561,"",C560+MATCH(Common,INDIRECT(ADDRESS(C560+1,8,4,1,sheet_entity)):INDIRECT(ADDRESS(COUNTIF(Entity_1,"&lt;&gt;"),8,4,1,sheet_entity)),0)))</f>
        <v>596</v>
      </c>
      <c r="D561" s="177" t="str">
        <f t="shared" ca="1" si="94"/>
        <v>&gt;&gt;</v>
      </c>
      <c r="E561" s="178"/>
      <c r="F561" s="129" t="str">
        <f t="shared" ca="1" si="95"/>
        <v>IfcSlab</v>
      </c>
      <c r="G561" s="130" t="str">
        <f t="shared" ca="1" si="96"/>
        <v/>
      </c>
      <c r="H561" s="140" t="str">
        <f t="shared" ca="1" si="90"/>
        <v>Floors</v>
      </c>
      <c r="I561" s="17" t="str">
        <f t="shared" ca="1" si="91"/>
        <v/>
      </c>
      <c r="J561" s="178"/>
      <c r="K561" s="189"/>
      <c r="L561" s="189" t="str">
        <f t="shared" ca="1" si="97"/>
        <v>Floors</v>
      </c>
      <c r="M561" s="187" t="str">
        <f t="shared" ca="1" si="92"/>
        <v>Floors</v>
      </c>
      <c r="N561" s="188" t="str">
        <f t="shared" ca="1" si="93"/>
        <v/>
      </c>
    </row>
    <row r="562" spans="1:14" x14ac:dyDescent="0.25">
      <c r="A562" s="175">
        <f t="shared" ca="1" si="89"/>
        <v>106</v>
      </c>
      <c r="B562" s="175">
        <f t="shared" ca="1" si="98"/>
        <v>0</v>
      </c>
      <c r="C562" s="175">
        <f ca="1">IF(B562&gt;0,C561,IF(COUNTIF(Entity_3,Common)&lt;=A562,"",C561+MATCH(Common,INDIRECT(ADDRESS(C561+1,8,4,1,sheet_entity)):INDIRECT(ADDRESS(COUNTIF(Entity_1,"&lt;&gt;"),8,4,1,sheet_entity)),0)))</f>
        <v>604</v>
      </c>
      <c r="D562" s="177" t="str">
        <f t="shared" ca="1" si="94"/>
        <v>&gt;&gt;</v>
      </c>
      <c r="E562" s="178"/>
      <c r="F562" s="129" t="str">
        <f t="shared" ca="1" si="95"/>
        <v>IfcSpace</v>
      </c>
      <c r="G562" s="130" t="str">
        <f t="shared" ca="1" si="96"/>
        <v/>
      </c>
      <c r="H562" s="140" t="str">
        <f t="shared" ca="1" si="90"/>
        <v>Areas</v>
      </c>
      <c r="I562" s="17" t="str">
        <f t="shared" ca="1" si="91"/>
        <v/>
      </c>
      <c r="J562" s="178"/>
      <c r="K562" s="189"/>
      <c r="L562" s="189" t="str">
        <f t="shared" ca="1" si="97"/>
        <v>Areas</v>
      </c>
      <c r="M562" s="187" t="str">
        <f t="shared" ca="1" si="92"/>
        <v>Areas</v>
      </c>
      <c r="N562" s="188" t="str">
        <f t="shared" ca="1" si="93"/>
        <v/>
      </c>
    </row>
    <row r="563" spans="1:14" x14ac:dyDescent="0.25">
      <c r="A563" s="175">
        <f t="shared" ca="1" si="89"/>
        <v>107</v>
      </c>
      <c r="B563" s="175">
        <f t="shared" ca="1" si="98"/>
        <v>0</v>
      </c>
      <c r="C563" s="175">
        <f ca="1">IF(B563&gt;0,C562,IF(COUNTIF(Entity_3,Common)&lt;=A563,"",C562+MATCH(Common,INDIRECT(ADDRESS(C562+1,8,4,1,sheet_entity)):INDIRECT(ADDRESS(COUNTIF(Entity_1,"&lt;&gt;"),8,4,1,sheet_entity)),0)))</f>
        <v>606</v>
      </c>
      <c r="D563" s="177" t="str">
        <f t="shared" ca="1" si="94"/>
        <v>&gt;&gt;</v>
      </c>
      <c r="E563" s="178"/>
      <c r="F563" s="129" t="str">
        <f t="shared" ca="1" si="95"/>
        <v>IfcSpaceHeaterType</v>
      </c>
      <c r="G563" s="130" t="str">
        <f t="shared" ca="1" si="96"/>
        <v/>
      </c>
      <c r="H563" s="140" t="str">
        <f t="shared" ca="1" si="90"/>
        <v>Mechanical Equipment</v>
      </c>
      <c r="I563" s="17" t="str">
        <f t="shared" ca="1" si="91"/>
        <v/>
      </c>
      <c r="J563" s="178"/>
      <c r="K563" s="189"/>
      <c r="L563" s="189" t="str">
        <f t="shared" ca="1" si="97"/>
        <v>Mechanical Equipment</v>
      </c>
      <c r="M563" s="187" t="str">
        <f t="shared" ca="1" si="92"/>
        <v/>
      </c>
      <c r="N563" s="188" t="str">
        <f t="shared" ca="1" si="93"/>
        <v>Mechanical Equipment</v>
      </c>
    </row>
    <row r="564" spans="1:14" x14ac:dyDescent="0.25">
      <c r="A564" s="175">
        <f t="shared" ca="1" si="89"/>
        <v>107</v>
      </c>
      <c r="B564" s="175">
        <f t="shared" ca="1" si="98"/>
        <v>4</v>
      </c>
      <c r="C564" s="175">
        <f ca="1">IF(B564&gt;0,C563,IF(COUNTIF(Entity_3,Common)&lt;=A564,"",C563+MATCH(Common,INDIRECT(ADDRESS(C563+1,8,4,1,sheet_entity)):INDIRECT(ADDRESS(COUNTIF(Entity_1,"&lt;&gt;"),8,4,1,sheet_entity)),0)))</f>
        <v>606</v>
      </c>
      <c r="D564" s="177" t="str">
        <f t="shared" ca="1" si="94"/>
        <v>&gt;&gt;</v>
      </c>
      <c r="E564" s="178"/>
      <c r="F564" s="129" t="str">
        <f t="shared" ca="1" si="95"/>
        <v>IfcSpaceHeaterType</v>
      </c>
      <c r="G564" s="130" t="str">
        <f t="shared" ca="1" si="96"/>
        <v>notdefined</v>
      </c>
      <c r="H564" s="140" t="str">
        <f t="shared" ca="1" si="90"/>
        <v>Mechanical Equipment</v>
      </c>
      <c r="I564" s="17" t="str">
        <f t="shared" ca="1" si="91"/>
        <v/>
      </c>
      <c r="J564" s="178"/>
      <c r="K564" s="189"/>
      <c r="L564" s="189" t="str">
        <f t="shared" ca="1" si="97"/>
        <v>Mechanical Equipment</v>
      </c>
      <c r="M564" s="187" t="str">
        <f t="shared" ca="1" si="92"/>
        <v/>
      </c>
      <c r="N564" s="188" t="str">
        <f t="shared" ca="1" si="93"/>
        <v>Mechanical Equipment</v>
      </c>
    </row>
    <row r="565" spans="1:14" x14ac:dyDescent="0.25">
      <c r="A565" s="175">
        <f t="shared" ca="1" si="89"/>
        <v>107</v>
      </c>
      <c r="B565" s="175">
        <f t="shared" ca="1" si="98"/>
        <v>3</v>
      </c>
      <c r="C565" s="175">
        <f ca="1">IF(B565&gt;0,C564,IF(COUNTIF(Entity_3,Common)&lt;=A565,"",C564+MATCH(Common,INDIRECT(ADDRESS(C564+1,8,4,1,sheet_entity)):INDIRECT(ADDRESS(COUNTIF(Entity_1,"&lt;&gt;"),8,4,1,sheet_entity)),0)))</f>
        <v>606</v>
      </c>
      <c r="D565" s="177" t="str">
        <f t="shared" ca="1" si="94"/>
        <v>&gt;&gt;</v>
      </c>
      <c r="E565" s="178"/>
      <c r="F565" s="129" t="str">
        <f t="shared" ca="1" si="95"/>
        <v>IfcSpaceHeaterType</v>
      </c>
      <c r="G565" s="130" t="str">
        <f t="shared" ca="1" si="96"/>
        <v>userdefined</v>
      </c>
      <c r="H565" s="140" t="str">
        <f t="shared" ca="1" si="90"/>
        <v>Mechanical Equipment</v>
      </c>
      <c r="I565" s="17" t="str">
        <f t="shared" ca="1" si="91"/>
        <v/>
      </c>
      <c r="J565" s="178"/>
      <c r="K565" s="189"/>
      <c r="L565" s="189" t="str">
        <f t="shared" ca="1" si="97"/>
        <v>Mechanical Equipment</v>
      </c>
      <c r="M565" s="187" t="str">
        <f t="shared" ca="1" si="92"/>
        <v/>
      </c>
      <c r="N565" s="188" t="str">
        <f t="shared" ca="1" si="93"/>
        <v>Mechanical Equipment</v>
      </c>
    </row>
    <row r="566" spans="1:14" x14ac:dyDescent="0.25">
      <c r="A566" s="175">
        <f t="shared" ca="1" si="89"/>
        <v>107</v>
      </c>
      <c r="B566" s="175">
        <f t="shared" ca="1" si="98"/>
        <v>2</v>
      </c>
      <c r="C566" s="175">
        <f ca="1">IF(B566&gt;0,C565,IF(COUNTIF(Entity_3,Common)&lt;=A566,"",C565+MATCH(Common,INDIRECT(ADDRESS(C565+1,8,4,1,sheet_entity)):INDIRECT(ADDRESS(COUNTIF(Entity_1,"&lt;&gt;"),8,4,1,sheet_entity)),0)))</f>
        <v>606</v>
      </c>
      <c r="D566" s="177" t="str">
        <f t="shared" ca="1" si="94"/>
        <v>&gt;&gt;</v>
      </c>
      <c r="E566" s="178"/>
      <c r="F566" s="129" t="str">
        <f t="shared" ca="1" si="95"/>
        <v>IfcSpaceHeaterType</v>
      </c>
      <c r="G566" s="130" t="str">
        <f t="shared" ca="1" si="96"/>
        <v>radiator</v>
      </c>
      <c r="H566" s="140" t="str">
        <f t="shared" ca="1" si="90"/>
        <v>Mechanical Equipment</v>
      </c>
      <c r="I566" s="17" t="str">
        <f t="shared" ca="1" si="91"/>
        <v/>
      </c>
      <c r="J566" s="178"/>
      <c r="K566" s="189"/>
      <c r="L566" s="189" t="str">
        <f t="shared" ca="1" si="97"/>
        <v>Mechanical Equipment</v>
      </c>
      <c r="M566" s="187" t="str">
        <f t="shared" ca="1" si="92"/>
        <v/>
      </c>
      <c r="N566" s="188" t="str">
        <f t="shared" ca="1" si="93"/>
        <v>Mechanical Equipment</v>
      </c>
    </row>
    <row r="567" spans="1:14" x14ac:dyDescent="0.25">
      <c r="A567" s="175">
        <f t="shared" ca="1" si="89"/>
        <v>107</v>
      </c>
      <c r="B567" s="175">
        <f t="shared" ca="1" si="98"/>
        <v>1</v>
      </c>
      <c r="C567" s="175">
        <f ca="1">IF(B567&gt;0,C566,IF(COUNTIF(Entity_3,Common)&lt;=A567,"",C566+MATCH(Common,INDIRECT(ADDRESS(C566+1,8,4,1,sheet_entity)):INDIRECT(ADDRESS(COUNTIF(Entity_1,"&lt;&gt;"),8,4,1,sheet_entity)),0)))</f>
        <v>606</v>
      </c>
      <c r="D567" s="177" t="str">
        <f t="shared" ca="1" si="94"/>
        <v>&gt;&gt;</v>
      </c>
      <c r="E567" s="178"/>
      <c r="F567" s="129" t="str">
        <f t="shared" ca="1" si="95"/>
        <v>IfcSpaceHeaterType</v>
      </c>
      <c r="G567" s="130" t="str">
        <f t="shared" ca="1" si="96"/>
        <v>convector</v>
      </c>
      <c r="H567" s="140" t="str">
        <f t="shared" ca="1" si="90"/>
        <v>Mechanical Equipment</v>
      </c>
      <c r="I567" s="17" t="str">
        <f t="shared" ca="1" si="91"/>
        <v/>
      </c>
      <c r="J567" s="178"/>
      <c r="K567" s="189"/>
      <c r="L567" s="189" t="str">
        <f t="shared" ca="1" si="97"/>
        <v>Mechanical Equipment</v>
      </c>
      <c r="M567" s="187" t="str">
        <f t="shared" ca="1" si="92"/>
        <v/>
      </c>
      <c r="N567" s="188" t="str">
        <f t="shared" ca="1" si="93"/>
        <v>Mechanical Equipment</v>
      </c>
    </row>
    <row r="568" spans="1:14" x14ac:dyDescent="0.25">
      <c r="A568" s="175">
        <f t="shared" ca="1" si="89"/>
        <v>108</v>
      </c>
      <c r="B568" s="175">
        <f t="shared" ca="1" si="98"/>
        <v>0</v>
      </c>
      <c r="C568" s="175">
        <f ca="1">IF(B568&gt;0,C567,IF(COUNTIF(Entity_3,Common)&lt;=A568,"",C567+MATCH(Common,INDIRECT(ADDRESS(C567+1,8,4,1,sheet_entity)):INDIRECT(ADDRESS(COUNTIF(Entity_1,"&lt;&gt;"),8,4,1,sheet_entity)),0)))</f>
        <v>616</v>
      </c>
      <c r="D568" s="177" t="str">
        <f t="shared" ca="1" si="94"/>
        <v>&gt;&gt;</v>
      </c>
      <c r="E568" s="178"/>
      <c r="F568" s="129" t="str">
        <f t="shared" ca="1" si="95"/>
        <v>IfcStackTerminalType</v>
      </c>
      <c r="G568" s="130" t="str">
        <f t="shared" ca="1" si="96"/>
        <v/>
      </c>
      <c r="H568" s="140" t="str">
        <f t="shared" ca="1" si="90"/>
        <v>Generic Models</v>
      </c>
      <c r="I568" s="17" t="str">
        <f t="shared" ca="1" si="91"/>
        <v/>
      </c>
      <c r="J568" s="178"/>
      <c r="K568" s="189"/>
      <c r="L568" s="189" t="str">
        <f t="shared" ca="1" si="97"/>
        <v>Generic Models</v>
      </c>
      <c r="M568" s="187" t="str">
        <f t="shared" ca="1" si="92"/>
        <v/>
      </c>
      <c r="N568" s="188" t="str">
        <f t="shared" ca="1" si="93"/>
        <v>Generic Models</v>
      </c>
    </row>
    <row r="569" spans="1:14" x14ac:dyDescent="0.25">
      <c r="A569" s="175">
        <f t="shared" ca="1" si="89"/>
        <v>108</v>
      </c>
      <c r="B569" s="175">
        <f t="shared" ca="1" si="98"/>
        <v>5</v>
      </c>
      <c r="C569" s="175">
        <f ca="1">IF(B569&gt;0,C568,IF(COUNTIF(Entity_3,Common)&lt;=A569,"",C568+MATCH(Common,INDIRECT(ADDRESS(C568+1,8,4,1,sheet_entity)):INDIRECT(ADDRESS(COUNTIF(Entity_1,"&lt;&gt;"),8,4,1,sheet_entity)),0)))</f>
        <v>616</v>
      </c>
      <c r="D569" s="177" t="str">
        <f t="shared" ca="1" si="94"/>
        <v>&gt;&gt;</v>
      </c>
      <c r="E569" s="178"/>
      <c r="F569" s="129" t="str">
        <f t="shared" ca="1" si="95"/>
        <v>IfcStackTerminalType</v>
      </c>
      <c r="G569" s="130" t="str">
        <f t="shared" ca="1" si="96"/>
        <v>notdefined</v>
      </c>
      <c r="H569" s="140" t="str">
        <f t="shared" ca="1" si="90"/>
        <v>Generic Models</v>
      </c>
      <c r="I569" s="17" t="str">
        <f t="shared" ca="1" si="91"/>
        <v/>
      </c>
      <c r="J569" s="178"/>
      <c r="K569" s="189"/>
      <c r="L569" s="189" t="str">
        <f t="shared" ca="1" si="97"/>
        <v>Generic Models</v>
      </c>
      <c r="M569" s="187" t="str">
        <f t="shared" ca="1" si="92"/>
        <v/>
      </c>
      <c r="N569" s="188" t="str">
        <f t="shared" ca="1" si="93"/>
        <v>Generic Models</v>
      </c>
    </row>
    <row r="570" spans="1:14" x14ac:dyDescent="0.25">
      <c r="A570" s="175">
        <f t="shared" ca="1" si="89"/>
        <v>108</v>
      </c>
      <c r="B570" s="175">
        <f t="shared" ca="1" si="98"/>
        <v>4</v>
      </c>
      <c r="C570" s="175">
        <f ca="1">IF(B570&gt;0,C569,IF(COUNTIF(Entity_3,Common)&lt;=A570,"",C569+MATCH(Common,INDIRECT(ADDRESS(C569+1,8,4,1,sheet_entity)):INDIRECT(ADDRESS(COUNTIF(Entity_1,"&lt;&gt;"),8,4,1,sheet_entity)),0)))</f>
        <v>616</v>
      </c>
      <c r="D570" s="177" t="str">
        <f t="shared" ca="1" si="94"/>
        <v>&gt;&gt;</v>
      </c>
      <c r="E570" s="178"/>
      <c r="F570" s="129" t="str">
        <f t="shared" ca="1" si="95"/>
        <v>IfcStackTerminalType</v>
      </c>
      <c r="G570" s="130" t="str">
        <f t="shared" ca="1" si="96"/>
        <v>userdefined</v>
      </c>
      <c r="H570" s="140" t="str">
        <f t="shared" ca="1" si="90"/>
        <v>Generic Models</v>
      </c>
      <c r="I570" s="17" t="str">
        <f t="shared" ca="1" si="91"/>
        <v/>
      </c>
      <c r="J570" s="178"/>
      <c r="K570" s="189"/>
      <c r="L570" s="189" t="str">
        <f t="shared" ca="1" si="97"/>
        <v>Generic Models</v>
      </c>
      <c r="M570" s="187" t="str">
        <f t="shared" ca="1" si="92"/>
        <v/>
      </c>
      <c r="N570" s="188" t="str">
        <f t="shared" ca="1" si="93"/>
        <v>Generic Models</v>
      </c>
    </row>
    <row r="571" spans="1:14" x14ac:dyDescent="0.25">
      <c r="A571" s="175">
        <f t="shared" ca="1" si="89"/>
        <v>108</v>
      </c>
      <c r="B571" s="175">
        <f t="shared" ca="1" si="98"/>
        <v>3</v>
      </c>
      <c r="C571" s="175">
        <f ca="1">IF(B571&gt;0,C570,IF(COUNTIF(Entity_3,Common)&lt;=A571,"",C570+MATCH(Common,INDIRECT(ADDRESS(C570+1,8,4,1,sheet_entity)):INDIRECT(ADDRESS(COUNTIF(Entity_1,"&lt;&gt;"),8,4,1,sheet_entity)),0)))</f>
        <v>616</v>
      </c>
      <c r="D571" s="177" t="str">
        <f t="shared" ca="1" si="94"/>
        <v>&gt;&gt;</v>
      </c>
      <c r="E571" s="178"/>
      <c r="F571" s="129" t="str">
        <f t="shared" ca="1" si="95"/>
        <v>IfcStackTerminalType</v>
      </c>
      <c r="G571" s="130" t="str">
        <f t="shared" ca="1" si="96"/>
        <v>rainwaterhopper</v>
      </c>
      <c r="H571" s="140" t="str">
        <f t="shared" ca="1" si="90"/>
        <v>Generic Models</v>
      </c>
      <c r="I571" s="17" t="str">
        <f t="shared" ca="1" si="91"/>
        <v/>
      </c>
      <c r="J571" s="178"/>
      <c r="K571" s="189"/>
      <c r="L571" s="189" t="str">
        <f t="shared" ca="1" si="97"/>
        <v>Generic Models</v>
      </c>
      <c r="M571" s="187" t="str">
        <f t="shared" ca="1" si="92"/>
        <v/>
      </c>
      <c r="N571" s="188" t="str">
        <f t="shared" ca="1" si="93"/>
        <v>Generic Models</v>
      </c>
    </row>
    <row r="572" spans="1:14" x14ac:dyDescent="0.25">
      <c r="A572" s="175">
        <f t="shared" ca="1" si="89"/>
        <v>108</v>
      </c>
      <c r="B572" s="175">
        <f t="shared" ca="1" si="98"/>
        <v>2</v>
      </c>
      <c r="C572" s="175">
        <f ca="1">IF(B572&gt;0,C571,IF(COUNTIF(Entity_3,Common)&lt;=A572,"",C571+MATCH(Common,INDIRECT(ADDRESS(C571+1,8,4,1,sheet_entity)):INDIRECT(ADDRESS(COUNTIF(Entity_1,"&lt;&gt;"),8,4,1,sheet_entity)),0)))</f>
        <v>616</v>
      </c>
      <c r="D572" s="177" t="str">
        <f t="shared" ca="1" si="94"/>
        <v>&gt;&gt;</v>
      </c>
      <c r="E572" s="178"/>
      <c r="F572" s="129" t="str">
        <f t="shared" ca="1" si="95"/>
        <v>IfcStackTerminalType</v>
      </c>
      <c r="G572" s="130" t="str">
        <f t="shared" ca="1" si="96"/>
        <v>cowl</v>
      </c>
      <c r="H572" s="140" t="str">
        <f t="shared" ca="1" si="90"/>
        <v>Generic Models</v>
      </c>
      <c r="I572" s="17" t="str">
        <f t="shared" ca="1" si="91"/>
        <v/>
      </c>
      <c r="J572" s="178"/>
      <c r="K572" s="189"/>
      <c r="L572" s="189" t="str">
        <f t="shared" ca="1" si="97"/>
        <v>Generic Models</v>
      </c>
      <c r="M572" s="187" t="str">
        <f t="shared" ca="1" si="92"/>
        <v/>
      </c>
      <c r="N572" s="188" t="str">
        <f t="shared" ca="1" si="93"/>
        <v>Generic Models</v>
      </c>
    </row>
    <row r="573" spans="1:14" x14ac:dyDescent="0.25">
      <c r="A573" s="175">
        <f t="shared" ca="1" si="89"/>
        <v>108</v>
      </c>
      <c r="B573" s="175">
        <f t="shared" ca="1" si="98"/>
        <v>1</v>
      </c>
      <c r="C573" s="175">
        <f ca="1">IF(B573&gt;0,C572,IF(COUNTIF(Entity_3,Common)&lt;=A573,"",C572+MATCH(Common,INDIRECT(ADDRESS(C572+1,8,4,1,sheet_entity)):INDIRECT(ADDRESS(COUNTIF(Entity_1,"&lt;&gt;"),8,4,1,sheet_entity)),0)))</f>
        <v>616</v>
      </c>
      <c r="D573" s="177" t="str">
        <f t="shared" ca="1" si="94"/>
        <v>&gt;&gt;</v>
      </c>
      <c r="E573" s="178"/>
      <c r="F573" s="129" t="str">
        <f t="shared" ca="1" si="95"/>
        <v>IfcStackTerminalType</v>
      </c>
      <c r="G573" s="130" t="str">
        <f t="shared" ca="1" si="96"/>
        <v>birdcage</v>
      </c>
      <c r="H573" s="140" t="str">
        <f t="shared" ca="1" si="90"/>
        <v>Generic Models</v>
      </c>
      <c r="I573" s="17" t="str">
        <f t="shared" ca="1" si="91"/>
        <v/>
      </c>
      <c r="J573" s="178"/>
      <c r="K573" s="189"/>
      <c r="L573" s="189" t="str">
        <f t="shared" ca="1" si="97"/>
        <v>Generic Models</v>
      </c>
      <c r="M573" s="187" t="str">
        <f t="shared" ca="1" si="92"/>
        <v/>
      </c>
      <c r="N573" s="188" t="str">
        <f t="shared" ca="1" si="93"/>
        <v>Generic Models</v>
      </c>
    </row>
    <row r="574" spans="1:14" x14ac:dyDescent="0.25">
      <c r="A574" s="175">
        <f t="shared" ca="1" si="89"/>
        <v>109</v>
      </c>
      <c r="B574" s="175">
        <f t="shared" ca="1" si="98"/>
        <v>0</v>
      </c>
      <c r="C574" s="175">
        <f ca="1">IF(B574&gt;0,C573,IF(COUNTIF(Entity_3,Common)&lt;=A574,"",C573+MATCH(Common,INDIRECT(ADDRESS(C573+1,8,4,1,sheet_entity)):INDIRECT(ADDRESS(COUNTIF(Entity_1,"&lt;&gt;"),8,4,1,sheet_entity)),0)))</f>
        <v>617</v>
      </c>
      <c r="D574" s="177" t="str">
        <f t="shared" ca="1" si="94"/>
        <v>&gt;&gt;</v>
      </c>
      <c r="E574" s="178"/>
      <c r="F574" s="129" t="str">
        <f t="shared" ca="1" si="95"/>
        <v>IfcStair</v>
      </c>
      <c r="G574" s="130" t="str">
        <f t="shared" ca="1" si="96"/>
        <v/>
      </c>
      <c r="H574" s="140" t="str">
        <f t="shared" ca="1" si="90"/>
        <v>Generic Models</v>
      </c>
      <c r="I574" s="17" t="str">
        <f t="shared" ca="1" si="91"/>
        <v/>
      </c>
      <c r="J574" s="178"/>
      <c r="K574" s="189"/>
      <c r="L574" s="189" t="str">
        <f t="shared" ca="1" si="97"/>
        <v>Generic Models</v>
      </c>
      <c r="M574" s="187" t="str">
        <f t="shared" ca="1" si="92"/>
        <v>Generic Models</v>
      </c>
      <c r="N574" s="188" t="str">
        <f t="shared" ca="1" si="93"/>
        <v>Generic Models</v>
      </c>
    </row>
    <row r="575" spans="1:14" x14ac:dyDescent="0.25">
      <c r="A575" s="175">
        <f t="shared" ca="1" si="89"/>
        <v>110</v>
      </c>
      <c r="B575" s="175">
        <f t="shared" ca="1" si="98"/>
        <v>0</v>
      </c>
      <c r="C575" s="175">
        <f ca="1">IF(B575&gt;0,C574,IF(COUNTIF(Entity_3,Common)&lt;=A575,"",C574+MATCH(Common,INDIRECT(ADDRESS(C574+1,8,4,1,sheet_entity)):INDIRECT(ADDRESS(COUNTIF(Entity_1,"&lt;&gt;"),8,4,1,sheet_entity)),0)))</f>
        <v>618</v>
      </c>
      <c r="D575" s="177" t="str">
        <f t="shared" ca="1" si="94"/>
        <v>&gt;&gt;</v>
      </c>
      <c r="E575" s="178"/>
      <c r="F575" s="129" t="str">
        <f t="shared" ca="1" si="95"/>
        <v>IfcStairFlight</v>
      </c>
      <c r="G575" s="130" t="str">
        <f t="shared" ca="1" si="96"/>
        <v/>
      </c>
      <c r="H575" s="140" t="str">
        <f t="shared" ca="1" si="90"/>
        <v>Generic Models</v>
      </c>
      <c r="I575" s="17" t="str">
        <f t="shared" ca="1" si="91"/>
        <v/>
      </c>
      <c r="J575" s="178"/>
      <c r="K575" s="189"/>
      <c r="L575" s="189" t="str">
        <f t="shared" ca="1" si="97"/>
        <v>Generic Models</v>
      </c>
      <c r="M575" s="187" t="str">
        <f t="shared" ca="1" si="92"/>
        <v/>
      </c>
      <c r="N575" s="188" t="str">
        <f t="shared" ca="1" si="93"/>
        <v>Generic Models</v>
      </c>
    </row>
    <row r="576" spans="1:14" x14ac:dyDescent="0.25">
      <c r="A576" s="175">
        <f t="shared" ca="1" si="89"/>
        <v>111</v>
      </c>
      <c r="B576" s="175">
        <f t="shared" ca="1" si="98"/>
        <v>0</v>
      </c>
      <c r="C576" s="175">
        <f ca="1">IF(B576&gt;0,C575,IF(COUNTIF(Entity_3,Common)&lt;=A576,"",C575+MATCH(Common,INDIRECT(ADDRESS(C575+1,8,4,1,sheet_entity)):INDIRECT(ADDRESS(COUNTIF(Entity_1,"&lt;&gt;"),8,4,1,sheet_entity)),0)))</f>
        <v>681</v>
      </c>
      <c r="D576" s="177" t="str">
        <f t="shared" ca="1" si="94"/>
        <v>&gt;&gt;</v>
      </c>
      <c r="E576" s="178"/>
      <c r="F576" s="129" t="str">
        <f t="shared" ca="1" si="95"/>
        <v>IfcSwitchingDevice</v>
      </c>
      <c r="G576" s="130" t="str">
        <f t="shared" ca="1" si="96"/>
        <v/>
      </c>
      <c r="H576" s="140" t="str">
        <f t="shared" ca="1" si="90"/>
        <v>Nurse Call Devices</v>
      </c>
      <c r="I576" s="17" t="str">
        <f t="shared" ca="1" si="91"/>
        <v/>
      </c>
      <c r="J576" s="178"/>
      <c r="K576" s="189"/>
      <c r="L576" s="189" t="str">
        <f t="shared" ca="1" si="97"/>
        <v>Nurse Call Devices</v>
      </c>
      <c r="M576" s="187" t="str">
        <f t="shared" ca="1" si="92"/>
        <v>Nurse Call Devices</v>
      </c>
      <c r="N576" s="188" t="str">
        <f t="shared" ca="1" si="93"/>
        <v/>
      </c>
    </row>
    <row r="577" spans="1:14" x14ac:dyDescent="0.25">
      <c r="A577" s="175">
        <f t="shared" ca="1" si="89"/>
        <v>112</v>
      </c>
      <c r="B577" s="175">
        <f t="shared" ca="1" si="98"/>
        <v>0</v>
      </c>
      <c r="C577" s="175">
        <f ca="1">IF(B577&gt;0,C576,IF(COUNTIF(Entity_3,Common)&lt;=A577,"",C576+MATCH(Common,INDIRECT(ADDRESS(C576+1,8,4,1,sheet_entity)):INDIRECT(ADDRESS(COUNTIF(Entity_1,"&lt;&gt;"),8,4,1,sheet_entity)),0)))</f>
        <v>682</v>
      </c>
      <c r="D577" s="177" t="str">
        <f t="shared" ca="1" si="94"/>
        <v>&gt;&gt;</v>
      </c>
      <c r="E577" s="178"/>
      <c r="F577" s="129" t="str">
        <f t="shared" ca="1" si="95"/>
        <v>IfcSwitchingDeviceType</v>
      </c>
      <c r="G577" s="130" t="str">
        <f t="shared" ca="1" si="96"/>
        <v/>
      </c>
      <c r="H577" s="140" t="str">
        <f t="shared" ca="1" si="90"/>
        <v>Lighting Device</v>
      </c>
      <c r="I577" s="17" t="str">
        <f t="shared" ca="1" si="91"/>
        <v/>
      </c>
      <c r="J577" s="178"/>
      <c r="K577" s="189"/>
      <c r="L577" s="189" t="str">
        <f t="shared" ca="1" si="97"/>
        <v>Lighting Device</v>
      </c>
      <c r="M577" s="187" t="str">
        <f t="shared" ca="1" si="92"/>
        <v>Nurse Call Devices</v>
      </c>
      <c r="N577" s="188" t="str">
        <f t="shared" ca="1" si="93"/>
        <v>Lighting Device</v>
      </c>
    </row>
    <row r="578" spans="1:14" x14ac:dyDescent="0.25">
      <c r="A578" s="175">
        <f t="shared" ca="1" si="89"/>
        <v>112</v>
      </c>
      <c r="B578" s="175">
        <f t="shared" ca="1" si="98"/>
        <v>11</v>
      </c>
      <c r="C578" s="175">
        <f ca="1">IF(B578&gt;0,C577,IF(COUNTIF(Entity_3,Common)&lt;=A578,"",C577+MATCH(Common,INDIRECT(ADDRESS(C577+1,8,4,1,sheet_entity)):INDIRECT(ADDRESS(COUNTIF(Entity_1,"&lt;&gt;"),8,4,1,sheet_entity)),0)))</f>
        <v>682</v>
      </c>
      <c r="D578" s="177" t="str">
        <f t="shared" ca="1" si="94"/>
        <v>&gt;&gt;</v>
      </c>
      <c r="E578" s="178"/>
      <c r="F578" s="129" t="str">
        <f t="shared" ca="1" si="95"/>
        <v>IfcSwitchingDeviceType</v>
      </c>
      <c r="G578" s="130" t="str">
        <f t="shared" ca="1" si="96"/>
        <v>notdefined</v>
      </c>
      <c r="H578" s="140" t="str">
        <f t="shared" ca="1" si="90"/>
        <v>Lighting Device</v>
      </c>
      <c r="I578" s="17" t="str">
        <f t="shared" ca="1" si="91"/>
        <v/>
      </c>
      <c r="J578" s="178"/>
      <c r="K578" s="189"/>
      <c r="L578" s="189" t="str">
        <f t="shared" ca="1" si="97"/>
        <v>Lighting Device</v>
      </c>
      <c r="M578" s="187" t="str">
        <f t="shared" ca="1" si="92"/>
        <v/>
      </c>
      <c r="N578" s="188" t="str">
        <f t="shared" ca="1" si="93"/>
        <v>Lighting Device</v>
      </c>
    </row>
    <row r="579" spans="1:14" x14ac:dyDescent="0.25">
      <c r="A579" s="175">
        <f t="shared" ca="1" si="89"/>
        <v>112</v>
      </c>
      <c r="B579" s="175">
        <f t="shared" ca="1" si="98"/>
        <v>10</v>
      </c>
      <c r="C579" s="175">
        <f ca="1">IF(B579&gt;0,C578,IF(COUNTIF(Entity_3,Common)&lt;=A579,"",C578+MATCH(Common,INDIRECT(ADDRESS(C578+1,8,4,1,sheet_entity)):INDIRECT(ADDRESS(COUNTIF(Entity_1,"&lt;&gt;"),8,4,1,sheet_entity)),0)))</f>
        <v>682</v>
      </c>
      <c r="D579" s="177" t="str">
        <f t="shared" ca="1" si="94"/>
        <v>&gt;&gt;</v>
      </c>
      <c r="E579" s="178"/>
      <c r="F579" s="129" t="str">
        <f t="shared" ca="1" si="95"/>
        <v>IfcSwitchingDeviceType</v>
      </c>
      <c r="G579" s="130" t="str">
        <f t="shared" ca="1" si="96"/>
        <v>userdefined</v>
      </c>
      <c r="H579" s="140" t="str">
        <f t="shared" ca="1" si="90"/>
        <v>Lighting Device</v>
      </c>
      <c r="I579" s="17" t="str">
        <f t="shared" ca="1" si="91"/>
        <v/>
      </c>
      <c r="J579" s="178"/>
      <c r="K579" s="189"/>
      <c r="L579" s="189" t="str">
        <f t="shared" ca="1" si="97"/>
        <v>Lighting Device</v>
      </c>
      <c r="M579" s="187" t="str">
        <f t="shared" ca="1" si="92"/>
        <v/>
      </c>
      <c r="N579" s="188" t="str">
        <f t="shared" ca="1" si="93"/>
        <v>Lighting Device</v>
      </c>
    </row>
    <row r="580" spans="1:14" x14ac:dyDescent="0.25">
      <c r="A580" s="175">
        <f t="shared" ca="1" si="89"/>
        <v>112</v>
      </c>
      <c r="B580" s="175">
        <f t="shared" ca="1" si="98"/>
        <v>9</v>
      </c>
      <c r="C580" s="175">
        <f ca="1">IF(B580&gt;0,C579,IF(COUNTIF(Entity_3,Common)&lt;=A580,"",C579+MATCH(Common,INDIRECT(ADDRESS(C579+1,8,4,1,sheet_entity)):INDIRECT(ADDRESS(COUNTIF(Entity_1,"&lt;&gt;"),8,4,1,sheet_entity)),0)))</f>
        <v>682</v>
      </c>
      <c r="D580" s="177" t="str">
        <f t="shared" ca="1" si="94"/>
        <v>&gt;&gt;</v>
      </c>
      <c r="E580" s="178"/>
      <c r="F580" s="129" t="str">
        <f t="shared" ca="1" si="95"/>
        <v>IfcSwitchingDeviceType</v>
      </c>
      <c r="G580" s="130" t="str">
        <f t="shared" ca="1" si="96"/>
        <v>toggleswitch</v>
      </c>
      <c r="H580" s="140" t="str">
        <f t="shared" ca="1" si="90"/>
        <v>Lighting Device</v>
      </c>
      <c r="I580" s="17" t="str">
        <f t="shared" ca="1" si="91"/>
        <v/>
      </c>
      <c r="J580" s="178"/>
      <c r="K580" s="189"/>
      <c r="L580" s="189" t="str">
        <f t="shared" ca="1" si="97"/>
        <v>Lighting Device</v>
      </c>
      <c r="M580" s="187" t="str">
        <f t="shared" ca="1" si="92"/>
        <v/>
      </c>
      <c r="N580" s="188" t="str">
        <f t="shared" ca="1" si="93"/>
        <v>Lighting Device</v>
      </c>
    </row>
    <row r="581" spans="1:14" x14ac:dyDescent="0.25">
      <c r="A581" s="175">
        <f t="shared" ca="1" si="89"/>
        <v>112</v>
      </c>
      <c r="B581" s="175">
        <f t="shared" ca="1" si="98"/>
        <v>8</v>
      </c>
      <c r="C581" s="175">
        <f ca="1">IF(B581&gt;0,C580,IF(COUNTIF(Entity_3,Common)&lt;=A581,"",C580+MATCH(Common,INDIRECT(ADDRESS(C580+1,8,4,1,sheet_entity)):INDIRECT(ADDRESS(COUNTIF(Entity_1,"&lt;&gt;"),8,4,1,sheet_entity)),0)))</f>
        <v>682</v>
      </c>
      <c r="D581" s="177" t="str">
        <f t="shared" ca="1" si="94"/>
        <v>&gt;&gt;</v>
      </c>
      <c r="E581" s="178"/>
      <c r="F581" s="129" t="str">
        <f t="shared" ca="1" si="95"/>
        <v>IfcSwitchingDeviceType</v>
      </c>
      <c r="G581" s="130" t="str">
        <f t="shared" ca="1" si="96"/>
        <v>switchdisconnector</v>
      </c>
      <c r="H581" s="140" t="str">
        <f t="shared" ca="1" si="90"/>
        <v>Lighting Device</v>
      </c>
      <c r="I581" s="17" t="str">
        <f t="shared" ca="1" si="91"/>
        <v/>
      </c>
      <c r="J581" s="178"/>
      <c r="K581" s="189"/>
      <c r="L581" s="189" t="str">
        <f t="shared" ca="1" si="97"/>
        <v>Lighting Device</v>
      </c>
      <c r="M581" s="187" t="str">
        <f t="shared" ca="1" si="92"/>
        <v/>
      </c>
      <c r="N581" s="188" t="str">
        <f t="shared" ca="1" si="93"/>
        <v>Lighting Device</v>
      </c>
    </row>
    <row r="582" spans="1:14" x14ac:dyDescent="0.25">
      <c r="A582" s="175">
        <f t="shared" ca="1" si="89"/>
        <v>112</v>
      </c>
      <c r="B582" s="175">
        <f t="shared" ca="1" si="98"/>
        <v>7</v>
      </c>
      <c r="C582" s="175">
        <f ca="1">IF(B582&gt;0,C581,IF(COUNTIF(Entity_3,Common)&lt;=A582,"",C581+MATCH(Common,INDIRECT(ADDRESS(C581+1,8,4,1,sheet_entity)):INDIRECT(ADDRESS(COUNTIF(Entity_1,"&lt;&gt;"),8,4,1,sheet_entity)),0)))</f>
        <v>682</v>
      </c>
      <c r="D582" s="177" t="str">
        <f t="shared" ca="1" si="94"/>
        <v>&gt;&gt;</v>
      </c>
      <c r="E582" s="178"/>
      <c r="F582" s="129" t="str">
        <f t="shared" ca="1" si="95"/>
        <v>IfcSwitchingDeviceType</v>
      </c>
      <c r="G582" s="130" t="str">
        <f t="shared" ca="1" si="96"/>
        <v>starter</v>
      </c>
      <c r="H582" s="140" t="str">
        <f t="shared" ca="1" si="90"/>
        <v>Lighting Device</v>
      </c>
      <c r="I582" s="17" t="str">
        <f t="shared" ca="1" si="91"/>
        <v/>
      </c>
      <c r="J582" s="178"/>
      <c r="K582" s="189"/>
      <c r="L582" s="189" t="str">
        <f t="shared" ca="1" si="97"/>
        <v>Lighting Device</v>
      </c>
      <c r="M582" s="187" t="str">
        <f t="shared" ca="1" si="92"/>
        <v/>
      </c>
      <c r="N582" s="188" t="str">
        <f t="shared" ca="1" si="93"/>
        <v>Lighting Device</v>
      </c>
    </row>
    <row r="583" spans="1:14" x14ac:dyDescent="0.25">
      <c r="A583" s="175">
        <f t="shared" ca="1" si="89"/>
        <v>112</v>
      </c>
      <c r="B583" s="175">
        <f t="shared" ca="1" si="98"/>
        <v>6</v>
      </c>
      <c r="C583" s="175">
        <f ca="1">IF(B583&gt;0,C582,IF(COUNTIF(Entity_3,Common)&lt;=A583,"",C582+MATCH(Common,INDIRECT(ADDRESS(C582+1,8,4,1,sheet_entity)):INDIRECT(ADDRESS(COUNTIF(Entity_1,"&lt;&gt;"),8,4,1,sheet_entity)),0)))</f>
        <v>682</v>
      </c>
      <c r="D583" s="177" t="str">
        <f t="shared" ca="1" si="94"/>
        <v>&gt;&gt;</v>
      </c>
      <c r="E583" s="178"/>
      <c r="F583" s="129" t="str">
        <f t="shared" ca="1" si="95"/>
        <v>IfcSwitchingDeviceType</v>
      </c>
      <c r="G583" s="130" t="str">
        <f t="shared" ca="1" si="96"/>
        <v>selectorswitch</v>
      </c>
      <c r="H583" s="140" t="str">
        <f t="shared" ca="1" si="90"/>
        <v>Lighting Device</v>
      </c>
      <c r="I583" s="17" t="str">
        <f t="shared" ca="1" si="91"/>
        <v/>
      </c>
      <c r="J583" s="178"/>
      <c r="K583" s="189"/>
      <c r="L583" s="189" t="str">
        <f t="shared" ca="1" si="97"/>
        <v>Lighting Device</v>
      </c>
      <c r="M583" s="187" t="str">
        <f t="shared" ca="1" si="92"/>
        <v/>
      </c>
      <c r="N583" s="188" t="str">
        <f t="shared" ca="1" si="93"/>
        <v>Lighting Device</v>
      </c>
    </row>
    <row r="584" spans="1:14" x14ac:dyDescent="0.25">
      <c r="A584" s="175">
        <f t="shared" ca="1" si="89"/>
        <v>112</v>
      </c>
      <c r="B584" s="175">
        <f t="shared" ca="1" si="98"/>
        <v>5</v>
      </c>
      <c r="C584" s="175">
        <f ca="1">IF(B584&gt;0,C583,IF(COUNTIF(Entity_3,Common)&lt;=A584,"",C583+MATCH(Common,INDIRECT(ADDRESS(C583+1,8,4,1,sheet_entity)):INDIRECT(ADDRESS(COUNTIF(Entity_1,"&lt;&gt;"),8,4,1,sheet_entity)),0)))</f>
        <v>682</v>
      </c>
      <c r="D584" s="177" t="str">
        <f t="shared" ca="1" si="94"/>
        <v>&gt;&gt;</v>
      </c>
      <c r="E584" s="178"/>
      <c r="F584" s="129" t="str">
        <f t="shared" ca="1" si="95"/>
        <v>IfcSwitchingDeviceType</v>
      </c>
      <c r="G584" s="130" t="str">
        <f t="shared" ca="1" si="96"/>
        <v>momentaryswitch</v>
      </c>
      <c r="H584" s="140" t="str">
        <f t="shared" ca="1" si="90"/>
        <v>Lighting Device</v>
      </c>
      <c r="I584" s="17" t="str">
        <f t="shared" ca="1" si="91"/>
        <v/>
      </c>
      <c r="J584" s="178"/>
      <c r="K584" s="189"/>
      <c r="L584" s="189" t="str">
        <f t="shared" ca="1" si="97"/>
        <v>Lighting Device</v>
      </c>
      <c r="M584" s="187" t="str">
        <f t="shared" ca="1" si="92"/>
        <v/>
      </c>
      <c r="N584" s="188" t="str">
        <f t="shared" ca="1" si="93"/>
        <v>Lighting Device</v>
      </c>
    </row>
    <row r="585" spans="1:14" x14ac:dyDescent="0.25">
      <c r="A585" s="175">
        <f t="shared" ca="1" si="89"/>
        <v>112</v>
      </c>
      <c r="B585" s="175">
        <f t="shared" ca="1" si="98"/>
        <v>4</v>
      </c>
      <c r="C585" s="175">
        <f ca="1">IF(B585&gt;0,C584,IF(COUNTIF(Entity_3,Common)&lt;=A585,"",C584+MATCH(Common,INDIRECT(ADDRESS(C584+1,8,4,1,sheet_entity)):INDIRECT(ADDRESS(COUNTIF(Entity_1,"&lt;&gt;"),8,4,1,sheet_entity)),0)))</f>
        <v>682</v>
      </c>
      <c r="D585" s="177" t="str">
        <f t="shared" ca="1" si="94"/>
        <v>&gt;&gt;</v>
      </c>
      <c r="E585" s="178"/>
      <c r="F585" s="129" t="str">
        <f t="shared" ca="1" si="95"/>
        <v>IfcSwitchingDeviceType</v>
      </c>
      <c r="G585" s="130" t="str">
        <f t="shared" ca="1" si="96"/>
        <v>keypad</v>
      </c>
      <c r="H585" s="140" t="str">
        <f t="shared" ca="1" si="90"/>
        <v>Lighting Device</v>
      </c>
      <c r="I585" s="17" t="str">
        <f t="shared" ca="1" si="91"/>
        <v/>
      </c>
      <c r="J585" s="178"/>
      <c r="K585" s="189"/>
      <c r="L585" s="189" t="str">
        <f t="shared" ca="1" si="97"/>
        <v>Lighting Device</v>
      </c>
      <c r="M585" s="187" t="str">
        <f t="shared" ca="1" si="92"/>
        <v/>
      </c>
      <c r="N585" s="188" t="str">
        <f t="shared" ca="1" si="93"/>
        <v>Lighting Device</v>
      </c>
    </row>
    <row r="586" spans="1:14" x14ac:dyDescent="0.25">
      <c r="A586" s="175">
        <f t="shared" ca="1" si="89"/>
        <v>112</v>
      </c>
      <c r="B586" s="175">
        <f t="shared" ca="1" si="98"/>
        <v>3</v>
      </c>
      <c r="C586" s="175">
        <f ca="1">IF(B586&gt;0,C585,IF(COUNTIF(Entity_3,Common)&lt;=A586,"",C585+MATCH(Common,INDIRECT(ADDRESS(C585+1,8,4,1,sheet_entity)):INDIRECT(ADDRESS(COUNTIF(Entity_1,"&lt;&gt;"),8,4,1,sheet_entity)),0)))</f>
        <v>682</v>
      </c>
      <c r="D586" s="177" t="str">
        <f t="shared" ca="1" si="94"/>
        <v>&gt;&gt;</v>
      </c>
      <c r="E586" s="178"/>
      <c r="F586" s="129" t="str">
        <f t="shared" ca="1" si="95"/>
        <v>IfcSwitchingDeviceType</v>
      </c>
      <c r="G586" s="130" t="str">
        <f t="shared" ca="1" si="96"/>
        <v>emergencystop</v>
      </c>
      <c r="H586" s="140" t="str">
        <f t="shared" ca="1" si="90"/>
        <v>Lighting Device</v>
      </c>
      <c r="I586" s="17" t="str">
        <f t="shared" ca="1" si="91"/>
        <v/>
      </c>
      <c r="J586" s="178"/>
      <c r="K586" s="189"/>
      <c r="L586" s="189" t="str">
        <f t="shared" ca="1" si="97"/>
        <v>Lighting Device</v>
      </c>
      <c r="M586" s="187" t="str">
        <f t="shared" ca="1" si="92"/>
        <v/>
      </c>
      <c r="N586" s="188" t="str">
        <f t="shared" ca="1" si="93"/>
        <v>Lighting Device</v>
      </c>
    </row>
    <row r="587" spans="1:14" x14ac:dyDescent="0.25">
      <c r="A587" s="175">
        <f t="shared" ref="A587:A650" ca="1" si="99">IF(B587=0,IF(COUNTIF(Entity_3,Common)&lt;=A586,"",A586+1),A586)</f>
        <v>112</v>
      </c>
      <c r="B587" s="175">
        <f t="shared" ca="1" si="98"/>
        <v>2</v>
      </c>
      <c r="C587" s="175">
        <f ca="1">IF(B587&gt;0,C586,IF(COUNTIF(Entity_3,Common)&lt;=A587,"",C586+MATCH(Common,INDIRECT(ADDRESS(C586+1,8,4,1,sheet_entity)):INDIRECT(ADDRESS(COUNTIF(Entity_1,"&lt;&gt;"),8,4,1,sheet_entity)),0)))</f>
        <v>682</v>
      </c>
      <c r="D587" s="177" t="str">
        <f t="shared" ca="1" si="94"/>
        <v>&gt;&gt;</v>
      </c>
      <c r="E587" s="178"/>
      <c r="F587" s="129" t="str">
        <f t="shared" ca="1" si="95"/>
        <v>IfcSwitchingDeviceType</v>
      </c>
      <c r="G587" s="130" t="str">
        <f t="shared" ca="1" si="96"/>
        <v>dimmerswitch</v>
      </c>
      <c r="H587" s="140" t="str">
        <f t="shared" ref="H587:H650" ca="1" si="100">IF(F587&lt;&gt;"",IF(K587&lt;&gt;"",K587,IF(G587&lt;&gt;"",IF(M587&lt;&gt;"",M587,N587),IF(N587&lt;&gt;"",N587,M587))),"")</f>
        <v>Lighting Device</v>
      </c>
      <c r="I587" s="17" t="str">
        <f t="shared" ref="I587:I650" ca="1" si="101">IF(L587=H587,IF(OR(exp_sub_adopt=no,AND(exp_sub_adopt=yes,G587&lt;&gt;"")),IF(C587&lt;&gt;"",IFERROR(CELL("contents",INDIRECT(ADDRESS(MATCH(CONCATENATE(F587,IF(G587&lt;&gt;"",CONCATENATE("/",G587),"")),export_entity_2,0),2,1,1,exp_fillin))),IFERROR(VLOOKUP(CONCATENATE(F587,IF(G587&lt;&gt;"",CONCATENATE("/",G587),"")),Import_DRS,5,FALSE),"")),""),""),IF(ISERROR(FIND(H587,L587,1)),IF(L587=H587,"",L587),RIGHT(L587,LEN(L587)-LEN(H587))))</f>
        <v/>
      </c>
      <c r="J587" s="178"/>
      <c r="K587" s="189"/>
      <c r="L587" s="189" t="str">
        <f t="shared" ca="1" si="97"/>
        <v>Lighting Device</v>
      </c>
      <c r="M587" s="187" t="str">
        <f t="shared" ref="M587:M650" ca="1" si="102">IF(C587&lt;&gt;"",IFERROR(CELL("contents",INDIRECT(ADDRESS(MATCH(CONCATENATE(F587,IF(G587&lt;&gt;"",CONCATENATE("/",G587),"")),export_entity_2,0),1,1,1,exp_fillin))),IF(N587="",M586,"")),"")</f>
        <v/>
      </c>
      <c r="N587" s="188" t="str">
        <f t="shared" ref="N587:N650" ca="1" si="103">IF(C587&lt;&gt;"",IFERROR(VLOOKUP(CONCATENATE(F587,IF(G587&lt;&gt;"",CONCATENATE("/",G587),"")),Import_DRS,4,FALSE),IFERROR(VLOOKUP(F587,Import_DRS,4,FALSE),"")),"")</f>
        <v>Lighting Device</v>
      </c>
    </row>
    <row r="588" spans="1:14" x14ac:dyDescent="0.25">
      <c r="A588" s="175">
        <f t="shared" ca="1" si="99"/>
        <v>112</v>
      </c>
      <c r="B588" s="175">
        <f t="shared" ca="1" si="98"/>
        <v>1</v>
      </c>
      <c r="C588" s="175">
        <f ca="1">IF(B588&gt;0,C587,IF(COUNTIF(Entity_3,Common)&lt;=A588,"",C587+MATCH(Common,INDIRECT(ADDRESS(C587+1,8,4,1,sheet_entity)):INDIRECT(ADDRESS(COUNTIF(Entity_1,"&lt;&gt;"),8,4,1,sheet_entity)),0)))</f>
        <v>682</v>
      </c>
      <c r="D588" s="177" t="str">
        <f t="shared" ca="1" si="94"/>
        <v>&gt;&gt;</v>
      </c>
      <c r="E588" s="178"/>
      <c r="F588" s="129" t="str">
        <f t="shared" ca="1" si="95"/>
        <v>IfcSwitchingDeviceType</v>
      </c>
      <c r="G588" s="130" t="str">
        <f t="shared" ca="1" si="96"/>
        <v>contactor</v>
      </c>
      <c r="H588" s="140" t="str">
        <f t="shared" ca="1" si="100"/>
        <v>Lighting Device</v>
      </c>
      <c r="I588" s="17" t="str">
        <f t="shared" ca="1" si="101"/>
        <v/>
      </c>
      <c r="J588" s="178"/>
      <c r="K588" s="189"/>
      <c r="L588" s="189" t="str">
        <f t="shared" ca="1" si="97"/>
        <v>Lighting Device</v>
      </c>
      <c r="M588" s="187" t="str">
        <f t="shared" ca="1" si="102"/>
        <v/>
      </c>
      <c r="N588" s="188" t="str">
        <f t="shared" ca="1" si="103"/>
        <v>Lighting Device</v>
      </c>
    </row>
    <row r="589" spans="1:14" x14ac:dyDescent="0.25">
      <c r="A589" s="175">
        <f t="shared" ca="1" si="99"/>
        <v>113</v>
      </c>
      <c r="B589" s="175">
        <f t="shared" ca="1" si="98"/>
        <v>0</v>
      </c>
      <c r="C589" s="175">
        <f ca="1">IF(B589&gt;0,C588,IF(COUNTIF(Entity_3,Common)&lt;=A589,"",C588+MATCH(Common,INDIRECT(ADDRESS(C588+1,8,4,1,sheet_entity)):INDIRECT(ADDRESS(COUNTIF(Entity_1,"&lt;&gt;"),8,4,1,sheet_entity)),0)))</f>
        <v>685</v>
      </c>
      <c r="D589" s="177" t="str">
        <f t="shared" ca="1" si="94"/>
        <v>&gt;&gt;</v>
      </c>
      <c r="E589" s="178"/>
      <c r="F589" s="129" t="str">
        <f t="shared" ca="1" si="95"/>
        <v>IfcSystemFurnitureElementType</v>
      </c>
      <c r="G589" s="130" t="str">
        <f t="shared" ca="1" si="96"/>
        <v/>
      </c>
      <c r="H589" s="140" t="str">
        <f t="shared" ca="1" si="100"/>
        <v>Furniture Systems</v>
      </c>
      <c r="I589" s="17" t="str">
        <f t="shared" ca="1" si="101"/>
        <v/>
      </c>
      <c r="J589" s="178"/>
      <c r="K589" s="189"/>
      <c r="L589" s="189" t="str">
        <f t="shared" ca="1" si="97"/>
        <v>Furniture Systems</v>
      </c>
      <c r="M589" s="187" t="str">
        <f t="shared" ca="1" si="102"/>
        <v/>
      </c>
      <c r="N589" s="188" t="str">
        <f t="shared" ca="1" si="103"/>
        <v>Furniture Systems</v>
      </c>
    </row>
    <row r="590" spans="1:14" x14ac:dyDescent="0.25">
      <c r="A590" s="175">
        <f t="shared" ca="1" si="99"/>
        <v>113</v>
      </c>
      <c r="B590" s="175">
        <f t="shared" ca="1" si="98"/>
        <v>4</v>
      </c>
      <c r="C590" s="175">
        <f ca="1">IF(B590&gt;0,C589,IF(COUNTIF(Entity_3,Common)&lt;=A590,"",C589+MATCH(Common,INDIRECT(ADDRESS(C589+1,8,4,1,sheet_entity)):INDIRECT(ADDRESS(COUNTIF(Entity_1,"&lt;&gt;"),8,4,1,sheet_entity)),0)))</f>
        <v>685</v>
      </c>
      <c r="D590" s="177" t="str">
        <f t="shared" ca="1" si="94"/>
        <v>&gt;&gt;</v>
      </c>
      <c r="E590" s="178"/>
      <c r="F590" s="129" t="str">
        <f t="shared" ca="1" si="95"/>
        <v>IfcSystemFurnitureElementType</v>
      </c>
      <c r="G590" s="130" t="str">
        <f t="shared" ca="1" si="96"/>
        <v>notdefined</v>
      </c>
      <c r="H590" s="140" t="str">
        <f t="shared" ca="1" si="100"/>
        <v>Furniture Systems</v>
      </c>
      <c r="I590" s="17" t="str">
        <f t="shared" ca="1" si="101"/>
        <v/>
      </c>
      <c r="J590" s="178"/>
      <c r="K590" s="189"/>
      <c r="L590" s="189" t="str">
        <f t="shared" ca="1" si="97"/>
        <v>Furniture Systems</v>
      </c>
      <c r="M590" s="187" t="str">
        <f t="shared" ca="1" si="102"/>
        <v/>
      </c>
      <c r="N590" s="188" t="str">
        <f t="shared" ca="1" si="103"/>
        <v>Furniture Systems</v>
      </c>
    </row>
    <row r="591" spans="1:14" x14ac:dyDescent="0.25">
      <c r="A591" s="175">
        <f t="shared" ca="1" si="99"/>
        <v>113</v>
      </c>
      <c r="B591" s="175">
        <f t="shared" ca="1" si="98"/>
        <v>3</v>
      </c>
      <c r="C591" s="175">
        <f ca="1">IF(B591&gt;0,C590,IF(COUNTIF(Entity_3,Common)&lt;=A591,"",C590+MATCH(Common,INDIRECT(ADDRESS(C590+1,8,4,1,sheet_entity)):INDIRECT(ADDRESS(COUNTIF(Entity_1,"&lt;&gt;"),8,4,1,sheet_entity)),0)))</f>
        <v>685</v>
      </c>
      <c r="D591" s="177" t="str">
        <f t="shared" ref="D591:D654" ca="1" si="104">IF(AND(F591&lt;&gt;"",F591&lt;&gt;not,F591&lt;&gt;0),HYPERLINK(CONCATENATE(link4x0,IFERROR(VLOOKUP(F591,Entity,2,FALSE),""),link_Entity,LOWER(F591),".htm"),"&gt;&gt;"),"")</f>
        <v>&gt;&gt;</v>
      </c>
      <c r="E591" s="178"/>
      <c r="F591" s="129" t="str">
        <f t="shared" ref="F591:F654" ca="1" si="105">IF(C591&lt;&gt;"",INDIRECT(ADDRESS(C591,3,1,1,sheet_entity),TRUE),"")</f>
        <v>IfcSystemFurnitureElementType</v>
      </c>
      <c r="G591" s="130" t="str">
        <f t="shared" ref="G591:G654" ca="1" si="106">IF(B591&gt;0,INDEX(INDIRECT(CONCATENATE(F591,"Enum")),B591,1),"")</f>
        <v>userdefined</v>
      </c>
      <c r="H591" s="140" t="str">
        <f t="shared" ca="1" si="100"/>
        <v>Furniture Systems</v>
      </c>
      <c r="I591" s="17" t="str">
        <f t="shared" ca="1" si="101"/>
        <v/>
      </c>
      <c r="J591" s="178"/>
      <c r="K591" s="189"/>
      <c r="L591" s="189" t="str">
        <f t="shared" ca="1" si="97"/>
        <v>Furniture Systems</v>
      </c>
      <c r="M591" s="187" t="str">
        <f t="shared" ca="1" si="102"/>
        <v/>
      </c>
      <c r="N591" s="188" t="str">
        <f t="shared" ca="1" si="103"/>
        <v>Furniture Systems</v>
      </c>
    </row>
    <row r="592" spans="1:14" x14ac:dyDescent="0.25">
      <c r="A592" s="175">
        <f t="shared" ca="1" si="99"/>
        <v>113</v>
      </c>
      <c r="B592" s="175">
        <f t="shared" ca="1" si="98"/>
        <v>2</v>
      </c>
      <c r="C592" s="175">
        <f ca="1">IF(B592&gt;0,C591,IF(COUNTIF(Entity_3,Common)&lt;=A592,"",C591+MATCH(Common,INDIRECT(ADDRESS(C591+1,8,4,1,sheet_entity)):INDIRECT(ADDRESS(COUNTIF(Entity_1,"&lt;&gt;"),8,4,1,sheet_entity)),0)))</f>
        <v>685</v>
      </c>
      <c r="D592" s="177" t="str">
        <f t="shared" ca="1" si="104"/>
        <v>&gt;&gt;</v>
      </c>
      <c r="E592" s="178"/>
      <c r="F592" s="129" t="str">
        <f t="shared" ca="1" si="105"/>
        <v>IfcSystemFurnitureElementType</v>
      </c>
      <c r="G592" s="130" t="str">
        <f t="shared" ca="1" si="106"/>
        <v>worksurface</v>
      </c>
      <c r="H592" s="140" t="str">
        <f t="shared" ca="1" si="100"/>
        <v>Furniture Systems</v>
      </c>
      <c r="I592" s="17" t="str">
        <f t="shared" ca="1" si="101"/>
        <v/>
      </c>
      <c r="J592" s="178"/>
      <c r="K592" s="189"/>
      <c r="L592" s="189" t="str">
        <f t="shared" ca="1" si="97"/>
        <v>Furniture Systems</v>
      </c>
      <c r="M592" s="187" t="str">
        <f t="shared" ca="1" si="102"/>
        <v/>
      </c>
      <c r="N592" s="188" t="str">
        <f t="shared" ca="1" si="103"/>
        <v>Furniture Systems</v>
      </c>
    </row>
    <row r="593" spans="1:14" x14ac:dyDescent="0.25">
      <c r="A593" s="175">
        <f t="shared" ca="1" si="99"/>
        <v>113</v>
      </c>
      <c r="B593" s="175">
        <f t="shared" ca="1" si="98"/>
        <v>1</v>
      </c>
      <c r="C593" s="175">
        <f ca="1">IF(B593&gt;0,C592,IF(COUNTIF(Entity_3,Common)&lt;=A593,"",C592+MATCH(Common,INDIRECT(ADDRESS(C592+1,8,4,1,sheet_entity)):INDIRECT(ADDRESS(COUNTIF(Entity_1,"&lt;&gt;"),8,4,1,sheet_entity)),0)))</f>
        <v>685</v>
      </c>
      <c r="D593" s="177" t="str">
        <f t="shared" ca="1" si="104"/>
        <v>&gt;&gt;</v>
      </c>
      <c r="E593" s="178"/>
      <c r="F593" s="129" t="str">
        <f t="shared" ca="1" si="105"/>
        <v>IfcSystemFurnitureElementType</v>
      </c>
      <c r="G593" s="130" t="str">
        <f t="shared" ca="1" si="106"/>
        <v>panel</v>
      </c>
      <c r="H593" s="140" t="str">
        <f t="shared" ca="1" si="100"/>
        <v>Furniture Systems</v>
      </c>
      <c r="I593" s="17" t="str">
        <f t="shared" ca="1" si="101"/>
        <v/>
      </c>
      <c r="J593" s="178"/>
      <c r="K593" s="189"/>
      <c r="L593" s="189" t="str">
        <f t="shared" ca="1" si="97"/>
        <v>Furniture Systems</v>
      </c>
      <c r="M593" s="187" t="str">
        <f t="shared" ca="1" si="102"/>
        <v/>
      </c>
      <c r="N593" s="188" t="str">
        <f t="shared" ca="1" si="103"/>
        <v>Furniture Systems</v>
      </c>
    </row>
    <row r="594" spans="1:14" x14ac:dyDescent="0.25">
      <c r="A594" s="175">
        <f t="shared" ca="1" si="99"/>
        <v>114</v>
      </c>
      <c r="B594" s="175">
        <f t="shared" ca="1" si="98"/>
        <v>0</v>
      </c>
      <c r="C594" s="175">
        <f ca="1">IF(B594&gt;0,C593,IF(COUNTIF(Entity_3,Common)&lt;=A594,"",C593+MATCH(Common,INDIRECT(ADDRESS(C593+1,8,4,1,sheet_entity)):INDIRECT(ADDRESS(COUNTIF(Entity_1,"&lt;&gt;"),8,4,1,sheet_entity)),0)))</f>
        <v>690</v>
      </c>
      <c r="D594" s="177" t="str">
        <f t="shared" ca="1" si="104"/>
        <v>&gt;&gt;</v>
      </c>
      <c r="E594" s="178"/>
      <c r="F594" s="129" t="str">
        <f t="shared" ca="1" si="105"/>
        <v>IfcTankType</v>
      </c>
      <c r="G594" s="130" t="str">
        <f t="shared" ca="1" si="106"/>
        <v/>
      </c>
      <c r="H594" s="140" t="str">
        <f t="shared" ca="1" si="100"/>
        <v>Mechanical Equipment</v>
      </c>
      <c r="I594" s="17" t="str">
        <f t="shared" ca="1" si="101"/>
        <v/>
      </c>
      <c r="J594" s="178"/>
      <c r="K594" s="189"/>
      <c r="L594" s="189" t="str">
        <f t="shared" ca="1" si="97"/>
        <v>Mechanical Equipment</v>
      </c>
      <c r="M594" s="187" t="str">
        <f t="shared" ca="1" si="102"/>
        <v/>
      </c>
      <c r="N594" s="188" t="str">
        <f t="shared" ca="1" si="103"/>
        <v>Mechanical Equipment</v>
      </c>
    </row>
    <row r="595" spans="1:14" x14ac:dyDescent="0.25">
      <c r="A595" s="175">
        <f t="shared" ca="1" si="99"/>
        <v>114</v>
      </c>
      <c r="B595" s="175">
        <f t="shared" ca="1" si="98"/>
        <v>9</v>
      </c>
      <c r="C595" s="175">
        <f ca="1">IF(B595&gt;0,C594,IF(COUNTIF(Entity_3,Common)&lt;=A595,"",C594+MATCH(Common,INDIRECT(ADDRESS(C594+1,8,4,1,sheet_entity)):INDIRECT(ADDRESS(COUNTIF(Entity_1,"&lt;&gt;"),8,4,1,sheet_entity)),0)))</f>
        <v>690</v>
      </c>
      <c r="D595" s="177" t="str">
        <f t="shared" ca="1" si="104"/>
        <v>&gt;&gt;</v>
      </c>
      <c r="E595" s="178"/>
      <c r="F595" s="129" t="str">
        <f t="shared" ca="1" si="105"/>
        <v>IfcTankType</v>
      </c>
      <c r="G595" s="130" t="str">
        <f t="shared" ca="1" si="106"/>
        <v>notdefined</v>
      </c>
      <c r="H595" s="140" t="str">
        <f t="shared" ca="1" si="100"/>
        <v>Mechanical Equipment</v>
      </c>
      <c r="I595" s="17" t="str">
        <f t="shared" ca="1" si="101"/>
        <v/>
      </c>
      <c r="J595" s="178"/>
      <c r="K595" s="189"/>
      <c r="L595" s="189" t="str">
        <f t="shared" ca="1" si="97"/>
        <v>Mechanical Equipment</v>
      </c>
      <c r="M595" s="187" t="str">
        <f t="shared" ca="1" si="102"/>
        <v/>
      </c>
      <c r="N595" s="188" t="str">
        <f t="shared" ca="1" si="103"/>
        <v>Mechanical Equipment</v>
      </c>
    </row>
    <row r="596" spans="1:14" x14ac:dyDescent="0.25">
      <c r="A596" s="175">
        <f t="shared" ca="1" si="99"/>
        <v>114</v>
      </c>
      <c r="B596" s="175">
        <f t="shared" ca="1" si="98"/>
        <v>8</v>
      </c>
      <c r="C596" s="175">
        <f ca="1">IF(B596&gt;0,C595,IF(COUNTIF(Entity_3,Common)&lt;=A596,"",C595+MATCH(Common,INDIRECT(ADDRESS(C595+1,8,4,1,sheet_entity)):INDIRECT(ADDRESS(COUNTIF(Entity_1,"&lt;&gt;"),8,4,1,sheet_entity)),0)))</f>
        <v>690</v>
      </c>
      <c r="D596" s="177" t="str">
        <f t="shared" ca="1" si="104"/>
        <v>&gt;&gt;</v>
      </c>
      <c r="E596" s="178"/>
      <c r="F596" s="129" t="str">
        <f t="shared" ca="1" si="105"/>
        <v>IfcTankType</v>
      </c>
      <c r="G596" s="130" t="str">
        <f t="shared" ca="1" si="106"/>
        <v>userdefined</v>
      </c>
      <c r="H596" s="140" t="str">
        <f t="shared" ca="1" si="100"/>
        <v>Mechanical Equipment</v>
      </c>
      <c r="I596" s="17" t="str">
        <f t="shared" ca="1" si="101"/>
        <v/>
      </c>
      <c r="J596" s="178"/>
      <c r="K596" s="189"/>
      <c r="L596" s="189" t="str">
        <f t="shared" ca="1" si="97"/>
        <v>Mechanical Equipment</v>
      </c>
      <c r="M596" s="187" t="str">
        <f t="shared" ca="1" si="102"/>
        <v/>
      </c>
      <c r="N596" s="188" t="str">
        <f t="shared" ca="1" si="103"/>
        <v>Mechanical Equipment</v>
      </c>
    </row>
    <row r="597" spans="1:14" x14ac:dyDescent="0.25">
      <c r="A597" s="175">
        <f t="shared" ca="1" si="99"/>
        <v>114</v>
      </c>
      <c r="B597" s="175">
        <f t="shared" ca="1" si="98"/>
        <v>7</v>
      </c>
      <c r="C597" s="175">
        <f ca="1">IF(B597&gt;0,C596,IF(COUNTIF(Entity_3,Common)&lt;=A597,"",C596+MATCH(Common,INDIRECT(ADDRESS(C596+1,8,4,1,sheet_entity)):INDIRECT(ADDRESS(COUNTIF(Entity_1,"&lt;&gt;"),8,4,1,sheet_entity)),0)))</f>
        <v>690</v>
      </c>
      <c r="D597" s="177" t="str">
        <f t="shared" ca="1" si="104"/>
        <v>&gt;&gt;</v>
      </c>
      <c r="E597" s="178"/>
      <c r="F597" s="129" t="str">
        <f t="shared" ca="1" si="105"/>
        <v>IfcTankType</v>
      </c>
      <c r="G597" s="130" t="str">
        <f t="shared" ca="1" si="106"/>
        <v>vessel</v>
      </c>
      <c r="H597" s="140" t="str">
        <f t="shared" ca="1" si="100"/>
        <v>Mechanical Equipment</v>
      </c>
      <c r="I597" s="17" t="str">
        <f t="shared" ca="1" si="101"/>
        <v/>
      </c>
      <c r="J597" s="178"/>
      <c r="K597" s="189"/>
      <c r="L597" s="189" t="str">
        <f t="shared" ca="1" si="97"/>
        <v>Mechanical Equipment</v>
      </c>
      <c r="M597" s="187" t="str">
        <f t="shared" ca="1" si="102"/>
        <v/>
      </c>
      <c r="N597" s="188" t="str">
        <f t="shared" ca="1" si="103"/>
        <v>Mechanical Equipment</v>
      </c>
    </row>
    <row r="598" spans="1:14" x14ac:dyDescent="0.25">
      <c r="A598" s="175">
        <f t="shared" ca="1" si="99"/>
        <v>114</v>
      </c>
      <c r="B598" s="175">
        <f t="shared" ca="1" si="98"/>
        <v>6</v>
      </c>
      <c r="C598" s="175">
        <f ca="1">IF(B598&gt;0,C597,IF(COUNTIF(Entity_3,Common)&lt;=A598,"",C597+MATCH(Common,INDIRECT(ADDRESS(C597+1,8,4,1,sheet_entity)):INDIRECT(ADDRESS(COUNTIF(Entity_1,"&lt;&gt;"),8,4,1,sheet_entity)),0)))</f>
        <v>690</v>
      </c>
      <c r="D598" s="177" t="str">
        <f t="shared" ca="1" si="104"/>
        <v>&gt;&gt;</v>
      </c>
      <c r="E598" s="178"/>
      <c r="F598" s="129" t="str">
        <f t="shared" ca="1" si="105"/>
        <v>IfcTankType</v>
      </c>
      <c r="G598" s="130" t="str">
        <f t="shared" ca="1" si="106"/>
        <v>storage</v>
      </c>
      <c r="H598" s="140" t="str">
        <f t="shared" ca="1" si="100"/>
        <v>Mechanical Equipment</v>
      </c>
      <c r="I598" s="17" t="str">
        <f t="shared" ca="1" si="101"/>
        <v/>
      </c>
      <c r="J598" s="178"/>
      <c r="K598" s="189"/>
      <c r="L598" s="189" t="str">
        <f t="shared" ca="1" si="97"/>
        <v>Mechanical Equipment</v>
      </c>
      <c r="M598" s="187" t="str">
        <f t="shared" ca="1" si="102"/>
        <v/>
      </c>
      <c r="N598" s="188" t="str">
        <f t="shared" ca="1" si="103"/>
        <v>Mechanical Equipment</v>
      </c>
    </row>
    <row r="599" spans="1:14" x14ac:dyDescent="0.25">
      <c r="A599" s="175">
        <f t="shared" ca="1" si="99"/>
        <v>114</v>
      </c>
      <c r="B599" s="175">
        <f t="shared" ca="1" si="98"/>
        <v>5</v>
      </c>
      <c r="C599" s="175">
        <f ca="1">IF(B599&gt;0,C598,IF(COUNTIF(Entity_3,Common)&lt;=A599,"",C598+MATCH(Common,INDIRECT(ADDRESS(C598+1,8,4,1,sheet_entity)):INDIRECT(ADDRESS(COUNTIF(Entity_1,"&lt;&gt;"),8,4,1,sheet_entity)),0)))</f>
        <v>690</v>
      </c>
      <c r="D599" s="177" t="str">
        <f t="shared" ca="1" si="104"/>
        <v>&gt;&gt;</v>
      </c>
      <c r="E599" s="178"/>
      <c r="F599" s="129" t="str">
        <f t="shared" ca="1" si="105"/>
        <v>IfcTankType</v>
      </c>
      <c r="G599" s="130" t="str">
        <f t="shared" ca="1" si="106"/>
        <v>pressurevessel</v>
      </c>
      <c r="H599" s="140" t="str">
        <f t="shared" ca="1" si="100"/>
        <v>Mechanical Equipment</v>
      </c>
      <c r="I599" s="17" t="str">
        <f t="shared" ca="1" si="101"/>
        <v/>
      </c>
      <c r="J599" s="178"/>
      <c r="K599" s="189"/>
      <c r="L599" s="189" t="str">
        <f t="shared" ca="1" si="97"/>
        <v>Mechanical Equipment</v>
      </c>
      <c r="M599" s="187" t="str">
        <f t="shared" ca="1" si="102"/>
        <v/>
      </c>
      <c r="N599" s="188" t="str">
        <f t="shared" ca="1" si="103"/>
        <v>Mechanical Equipment</v>
      </c>
    </row>
    <row r="600" spans="1:14" x14ac:dyDescent="0.25">
      <c r="A600" s="175">
        <f t="shared" ca="1" si="99"/>
        <v>114</v>
      </c>
      <c r="B600" s="175">
        <f t="shared" ca="1" si="98"/>
        <v>4</v>
      </c>
      <c r="C600" s="175">
        <f ca="1">IF(B600&gt;0,C599,IF(COUNTIF(Entity_3,Common)&lt;=A600,"",C599+MATCH(Common,INDIRECT(ADDRESS(C599+1,8,4,1,sheet_entity)):INDIRECT(ADDRESS(COUNTIF(Entity_1,"&lt;&gt;"),8,4,1,sheet_entity)),0)))</f>
        <v>690</v>
      </c>
      <c r="D600" s="177" t="str">
        <f t="shared" ca="1" si="104"/>
        <v>&gt;&gt;</v>
      </c>
      <c r="E600" s="178"/>
      <c r="F600" s="129" t="str">
        <f t="shared" ca="1" si="105"/>
        <v>IfcTankType</v>
      </c>
      <c r="G600" s="130" t="str">
        <f t="shared" ca="1" si="106"/>
        <v>feedandexpansion</v>
      </c>
      <c r="H600" s="140" t="str">
        <f t="shared" ca="1" si="100"/>
        <v>Mechanical Equipment</v>
      </c>
      <c r="I600" s="17" t="str">
        <f t="shared" ca="1" si="101"/>
        <v/>
      </c>
      <c r="J600" s="178"/>
      <c r="K600" s="189"/>
      <c r="L600" s="189" t="str">
        <f t="shared" ca="1" si="97"/>
        <v>Mechanical Equipment</v>
      </c>
      <c r="M600" s="187" t="str">
        <f t="shared" ca="1" si="102"/>
        <v/>
      </c>
      <c r="N600" s="188" t="str">
        <f t="shared" ca="1" si="103"/>
        <v>Mechanical Equipment</v>
      </c>
    </row>
    <row r="601" spans="1:14" x14ac:dyDescent="0.25">
      <c r="A601" s="175">
        <f t="shared" ca="1" si="99"/>
        <v>114</v>
      </c>
      <c r="B601" s="175">
        <f t="shared" ca="1" si="98"/>
        <v>3</v>
      </c>
      <c r="C601" s="175">
        <f ca="1">IF(B601&gt;0,C600,IF(COUNTIF(Entity_3,Common)&lt;=A601,"",C600+MATCH(Common,INDIRECT(ADDRESS(C600+1,8,4,1,sheet_entity)):INDIRECT(ADDRESS(COUNTIF(Entity_1,"&lt;&gt;"),8,4,1,sheet_entity)),0)))</f>
        <v>690</v>
      </c>
      <c r="D601" s="177" t="str">
        <f t="shared" ca="1" si="104"/>
        <v>&gt;&gt;</v>
      </c>
      <c r="E601" s="178"/>
      <c r="F601" s="129" t="str">
        <f t="shared" ca="1" si="105"/>
        <v>IfcTankType</v>
      </c>
      <c r="G601" s="130" t="str">
        <f t="shared" ca="1" si="106"/>
        <v>expansion</v>
      </c>
      <c r="H601" s="140" t="str">
        <f t="shared" ca="1" si="100"/>
        <v>Mechanical Equipment</v>
      </c>
      <c r="I601" s="17" t="str">
        <f t="shared" ca="1" si="101"/>
        <v/>
      </c>
      <c r="J601" s="178"/>
      <c r="K601" s="189"/>
      <c r="L601" s="189" t="str">
        <f t="shared" ca="1" si="97"/>
        <v>Mechanical Equipment</v>
      </c>
      <c r="M601" s="187" t="str">
        <f t="shared" ca="1" si="102"/>
        <v/>
      </c>
      <c r="N601" s="188" t="str">
        <f t="shared" ca="1" si="103"/>
        <v>Mechanical Equipment</v>
      </c>
    </row>
    <row r="602" spans="1:14" x14ac:dyDescent="0.25">
      <c r="A602" s="175">
        <f t="shared" ca="1" si="99"/>
        <v>114</v>
      </c>
      <c r="B602" s="175">
        <f t="shared" ca="1" si="98"/>
        <v>2</v>
      </c>
      <c r="C602" s="175">
        <f ca="1">IF(B602&gt;0,C601,IF(COUNTIF(Entity_3,Common)&lt;=A602,"",C601+MATCH(Common,INDIRECT(ADDRESS(C601+1,8,4,1,sheet_entity)):INDIRECT(ADDRESS(COUNTIF(Entity_1,"&lt;&gt;"),8,4,1,sheet_entity)),0)))</f>
        <v>690</v>
      </c>
      <c r="D602" s="177" t="str">
        <f t="shared" ca="1" si="104"/>
        <v>&gt;&gt;</v>
      </c>
      <c r="E602" s="178"/>
      <c r="F602" s="129" t="str">
        <f t="shared" ca="1" si="105"/>
        <v>IfcTankType</v>
      </c>
      <c r="G602" s="130" t="str">
        <f t="shared" ca="1" si="106"/>
        <v>breakpressure</v>
      </c>
      <c r="H602" s="140" t="str">
        <f t="shared" ca="1" si="100"/>
        <v>Mechanical Equipment</v>
      </c>
      <c r="I602" s="17" t="str">
        <f t="shared" ca="1" si="101"/>
        <v/>
      </c>
      <c r="J602" s="178"/>
      <c r="K602" s="189"/>
      <c r="L602" s="189" t="str">
        <f t="shared" ref="L602:L665" ca="1" si="107">H602</f>
        <v>Mechanical Equipment</v>
      </c>
      <c r="M602" s="187" t="str">
        <f t="shared" ca="1" si="102"/>
        <v/>
      </c>
      <c r="N602" s="188" t="str">
        <f t="shared" ca="1" si="103"/>
        <v>Mechanical Equipment</v>
      </c>
    </row>
    <row r="603" spans="1:14" x14ac:dyDescent="0.25">
      <c r="A603" s="175">
        <f t="shared" ca="1" si="99"/>
        <v>114</v>
      </c>
      <c r="B603" s="175">
        <f t="shared" ca="1" si="98"/>
        <v>1</v>
      </c>
      <c r="C603" s="175">
        <f ca="1">IF(B603&gt;0,C602,IF(COUNTIF(Entity_3,Common)&lt;=A603,"",C602+MATCH(Common,INDIRECT(ADDRESS(C602+1,8,4,1,sheet_entity)):INDIRECT(ADDRESS(COUNTIF(Entity_1,"&lt;&gt;"),8,4,1,sheet_entity)),0)))</f>
        <v>690</v>
      </c>
      <c r="D603" s="177" t="str">
        <f t="shared" ca="1" si="104"/>
        <v>&gt;&gt;</v>
      </c>
      <c r="E603" s="178"/>
      <c r="F603" s="129" t="str">
        <f t="shared" ca="1" si="105"/>
        <v>IfcTankType</v>
      </c>
      <c r="G603" s="130" t="str">
        <f t="shared" ca="1" si="106"/>
        <v>basin</v>
      </c>
      <c r="H603" s="140" t="str">
        <f t="shared" ca="1" si="100"/>
        <v>Mechanical Equipment</v>
      </c>
      <c r="I603" s="17" t="str">
        <f t="shared" ca="1" si="101"/>
        <v/>
      </c>
      <c r="J603" s="178"/>
      <c r="K603" s="189"/>
      <c r="L603" s="189" t="str">
        <f t="shared" ca="1" si="107"/>
        <v>Mechanical Equipment</v>
      </c>
      <c r="M603" s="187" t="str">
        <f t="shared" ca="1" si="102"/>
        <v/>
      </c>
      <c r="N603" s="188" t="str">
        <f t="shared" ca="1" si="103"/>
        <v>Mechanical Equipment</v>
      </c>
    </row>
    <row r="604" spans="1:14" x14ac:dyDescent="0.25">
      <c r="A604" s="175">
        <f t="shared" ca="1" si="99"/>
        <v>115</v>
      </c>
      <c r="B604" s="175">
        <f t="shared" ca="1" si="98"/>
        <v>0</v>
      </c>
      <c r="C604" s="175">
        <f ca="1">IF(B604&gt;0,C603,IF(COUNTIF(Entity_3,Common)&lt;=A604,"",C603+MATCH(Common,INDIRECT(ADDRESS(C603+1,8,4,1,sheet_entity)):INDIRECT(ADDRESS(COUNTIF(Entity_1,"&lt;&gt;"),8,4,1,sheet_entity)),0)))</f>
        <v>696</v>
      </c>
      <c r="D604" s="177" t="str">
        <f t="shared" ca="1" si="104"/>
        <v>&gt;&gt;</v>
      </c>
      <c r="E604" s="178"/>
      <c r="F604" s="129" t="str">
        <f t="shared" ca="1" si="105"/>
        <v>IfcTendon</v>
      </c>
      <c r="G604" s="130" t="str">
        <f t="shared" ca="1" si="106"/>
        <v/>
      </c>
      <c r="H604" s="140" t="str">
        <f t="shared" ca="1" si="100"/>
        <v>Structural Framing</v>
      </c>
      <c r="I604" s="17" t="str">
        <f t="shared" ca="1" si="101"/>
        <v/>
      </c>
      <c r="J604" s="178"/>
      <c r="K604" s="189"/>
      <c r="L604" s="189" t="str">
        <f t="shared" ca="1" si="107"/>
        <v>Structural Framing</v>
      </c>
      <c r="M604" s="187" t="str">
        <f t="shared" ca="1" si="102"/>
        <v/>
      </c>
      <c r="N604" s="188" t="str">
        <f t="shared" ca="1" si="103"/>
        <v>Structural Framing</v>
      </c>
    </row>
    <row r="605" spans="1:14" x14ac:dyDescent="0.25">
      <c r="A605" s="175">
        <f t="shared" ca="1" si="99"/>
        <v>116</v>
      </c>
      <c r="B605" s="175">
        <f t="shared" ca="1" si="98"/>
        <v>0</v>
      </c>
      <c r="C605" s="175">
        <f ca="1">IF(B605&gt;0,C604,IF(COUNTIF(Entity_3,Common)&lt;=A605,"",C604+MATCH(Common,INDIRECT(ADDRESS(C604+1,8,4,1,sheet_entity)):INDIRECT(ADDRESS(COUNTIF(Entity_1,"&lt;&gt;"),8,4,1,sheet_entity)),0)))</f>
        <v>697</v>
      </c>
      <c r="D605" s="177" t="str">
        <f t="shared" ca="1" si="104"/>
        <v>&gt;&gt;</v>
      </c>
      <c r="E605" s="178"/>
      <c r="F605" s="129" t="str">
        <f t="shared" ca="1" si="105"/>
        <v>IfcTendonAnchor</v>
      </c>
      <c r="G605" s="130" t="str">
        <f t="shared" ca="1" si="106"/>
        <v/>
      </c>
      <c r="H605" s="140" t="str">
        <f t="shared" ca="1" si="100"/>
        <v>Structural Framing</v>
      </c>
      <c r="I605" s="17" t="str">
        <f t="shared" ca="1" si="101"/>
        <v/>
      </c>
      <c r="J605" s="178"/>
      <c r="K605" s="189"/>
      <c r="L605" s="189" t="str">
        <f t="shared" ca="1" si="107"/>
        <v>Structural Framing</v>
      </c>
      <c r="M605" s="187" t="str">
        <f t="shared" ca="1" si="102"/>
        <v/>
      </c>
      <c r="N605" s="188" t="str">
        <f t="shared" ca="1" si="103"/>
        <v>Structural Framing</v>
      </c>
    </row>
    <row r="606" spans="1:14" x14ac:dyDescent="0.25">
      <c r="A606" s="175">
        <f t="shared" ca="1" si="99"/>
        <v>117</v>
      </c>
      <c r="B606" s="175">
        <f t="shared" ca="1" si="98"/>
        <v>0</v>
      </c>
      <c r="C606" s="175">
        <f ca="1">IF(B606&gt;0,C605,IF(COUNTIF(Entity_3,Common)&lt;=A606,"",C605+MATCH(Common,INDIRECT(ADDRESS(C605+1,8,4,1,sheet_entity)):INDIRECT(ADDRESS(COUNTIF(Entity_1,"&lt;&gt;"),8,4,1,sheet_entity)),0)))</f>
        <v>719</v>
      </c>
      <c r="D606" s="177" t="str">
        <f t="shared" ca="1" si="104"/>
        <v>&gt;&gt;</v>
      </c>
      <c r="E606" s="178"/>
      <c r="F606" s="129" t="str">
        <f t="shared" ca="1" si="105"/>
        <v>IfcTransformerType</v>
      </c>
      <c r="G606" s="130" t="str">
        <f t="shared" ca="1" si="106"/>
        <v/>
      </c>
      <c r="H606" s="140" t="str">
        <f t="shared" ca="1" si="100"/>
        <v>Electrical Equipment</v>
      </c>
      <c r="I606" s="17" t="str">
        <f t="shared" ca="1" si="101"/>
        <v/>
      </c>
      <c r="J606" s="178"/>
      <c r="K606" s="189"/>
      <c r="L606" s="189" t="str">
        <f t="shared" ca="1" si="107"/>
        <v>Electrical Equipment</v>
      </c>
      <c r="M606" s="187" t="str">
        <f t="shared" ca="1" si="102"/>
        <v/>
      </c>
      <c r="N606" s="188" t="str">
        <f t="shared" ca="1" si="103"/>
        <v>Electrical Equipment</v>
      </c>
    </row>
    <row r="607" spans="1:14" x14ac:dyDescent="0.25">
      <c r="A607" s="175">
        <f t="shared" ca="1" si="99"/>
        <v>117</v>
      </c>
      <c r="B607" s="175">
        <f t="shared" ca="1" si="98"/>
        <v>12</v>
      </c>
      <c r="C607" s="175">
        <f ca="1">IF(B607&gt;0,C606,IF(COUNTIF(Entity_3,Common)&lt;=A607,"",C606+MATCH(Common,INDIRECT(ADDRESS(C606+1,8,4,1,sheet_entity)):INDIRECT(ADDRESS(COUNTIF(Entity_1,"&lt;&gt;"),8,4,1,sheet_entity)),0)))</f>
        <v>719</v>
      </c>
      <c r="D607" s="177" t="str">
        <f t="shared" ca="1" si="104"/>
        <v>&gt;&gt;</v>
      </c>
      <c r="E607" s="178"/>
      <c r="F607" s="129" t="str">
        <f t="shared" ca="1" si="105"/>
        <v>IfcTransformerType</v>
      </c>
      <c r="G607" s="130" t="str">
        <f t="shared" ca="1" si="106"/>
        <v>contsamegradientsamecurvature</v>
      </c>
      <c r="H607" s="140" t="str">
        <f t="shared" ca="1" si="100"/>
        <v>Electrical Equipment</v>
      </c>
      <c r="I607" s="17" t="str">
        <f t="shared" ca="1" si="101"/>
        <v/>
      </c>
      <c r="J607" s="178"/>
      <c r="K607" s="189"/>
      <c r="L607" s="189" t="str">
        <f t="shared" ca="1" si="107"/>
        <v>Electrical Equipment</v>
      </c>
      <c r="M607" s="187" t="str">
        <f t="shared" ca="1" si="102"/>
        <v/>
      </c>
      <c r="N607" s="188" t="str">
        <f t="shared" ca="1" si="103"/>
        <v>Electrical Equipment</v>
      </c>
    </row>
    <row r="608" spans="1:14" x14ac:dyDescent="0.25">
      <c r="A608" s="175">
        <f t="shared" ca="1" si="99"/>
        <v>117</v>
      </c>
      <c r="B608" s="175">
        <f t="shared" ca="1" si="98"/>
        <v>11</v>
      </c>
      <c r="C608" s="175">
        <f ca="1">IF(B608&gt;0,C607,IF(COUNTIF(Entity_3,Common)&lt;=A608,"",C607+MATCH(Common,INDIRECT(ADDRESS(C607+1,8,4,1,sheet_entity)):INDIRECT(ADDRESS(COUNTIF(Entity_1,"&lt;&gt;"),8,4,1,sheet_entity)),0)))</f>
        <v>719</v>
      </c>
      <c r="D608" s="177" t="str">
        <f t="shared" ca="1" si="104"/>
        <v>&gt;&gt;</v>
      </c>
      <c r="E608" s="178"/>
      <c r="F608" s="129" t="str">
        <f t="shared" ca="1" si="105"/>
        <v>IfcTransformerType</v>
      </c>
      <c r="G608" s="130" t="str">
        <f t="shared" ca="1" si="106"/>
        <v>contsamegradient</v>
      </c>
      <c r="H608" s="140" t="str">
        <f t="shared" ca="1" si="100"/>
        <v>Electrical Equipment</v>
      </c>
      <c r="I608" s="17" t="str">
        <f t="shared" ca="1" si="101"/>
        <v/>
      </c>
      <c r="J608" s="178"/>
      <c r="K608" s="189"/>
      <c r="L608" s="189" t="str">
        <f t="shared" ca="1" si="107"/>
        <v>Electrical Equipment</v>
      </c>
      <c r="M608" s="187" t="str">
        <f t="shared" ca="1" si="102"/>
        <v/>
      </c>
      <c r="N608" s="188" t="str">
        <f t="shared" ca="1" si="103"/>
        <v>Electrical Equipment</v>
      </c>
    </row>
    <row r="609" spans="1:14" x14ac:dyDescent="0.25">
      <c r="A609" s="175">
        <f t="shared" ca="1" si="99"/>
        <v>117</v>
      </c>
      <c r="B609" s="175">
        <f t="shared" ca="1" si="98"/>
        <v>10</v>
      </c>
      <c r="C609" s="175">
        <f ca="1">IF(B609&gt;0,C608,IF(COUNTIF(Entity_3,Common)&lt;=A609,"",C608+MATCH(Common,INDIRECT(ADDRESS(C608+1,8,4,1,sheet_entity)):INDIRECT(ADDRESS(COUNTIF(Entity_1,"&lt;&gt;"),8,4,1,sheet_entity)),0)))</f>
        <v>719</v>
      </c>
      <c r="D609" s="177" t="str">
        <f t="shared" ca="1" si="104"/>
        <v>&gt;&gt;</v>
      </c>
      <c r="E609" s="178"/>
      <c r="F609" s="129" t="str">
        <f t="shared" ca="1" si="105"/>
        <v>IfcTransformerType</v>
      </c>
      <c r="G609" s="130" t="str">
        <f t="shared" ca="1" si="106"/>
        <v>continuous</v>
      </c>
      <c r="H609" s="140" t="str">
        <f t="shared" ca="1" si="100"/>
        <v>Electrical Equipment</v>
      </c>
      <c r="I609" s="17" t="str">
        <f t="shared" ca="1" si="101"/>
        <v/>
      </c>
      <c r="J609" s="178"/>
      <c r="K609" s="189"/>
      <c r="L609" s="189" t="str">
        <f t="shared" ca="1" si="107"/>
        <v>Electrical Equipment</v>
      </c>
      <c r="M609" s="187" t="str">
        <f t="shared" ca="1" si="102"/>
        <v/>
      </c>
      <c r="N609" s="188" t="str">
        <f t="shared" ca="1" si="103"/>
        <v>Electrical Equipment</v>
      </c>
    </row>
    <row r="610" spans="1:14" x14ac:dyDescent="0.25">
      <c r="A610" s="175">
        <f t="shared" ca="1" si="99"/>
        <v>117</v>
      </c>
      <c r="B610" s="175">
        <f t="shared" ca="1" si="98"/>
        <v>9</v>
      </c>
      <c r="C610" s="175">
        <f ca="1">IF(B610&gt;0,C609,IF(COUNTIF(Entity_3,Common)&lt;=A610,"",C609+MATCH(Common,INDIRECT(ADDRESS(C609+1,8,4,1,sheet_entity)):INDIRECT(ADDRESS(COUNTIF(Entity_1,"&lt;&gt;"),8,4,1,sheet_entity)),0)))</f>
        <v>719</v>
      </c>
      <c r="D610" s="177" t="str">
        <f t="shared" ca="1" si="104"/>
        <v>&gt;&gt;</v>
      </c>
      <c r="E610" s="178"/>
      <c r="F610" s="129" t="str">
        <f t="shared" ca="1" si="105"/>
        <v>IfcTransformerType</v>
      </c>
      <c r="G610" s="130" t="str">
        <f t="shared" ca="1" si="106"/>
        <v>discontinuous</v>
      </c>
      <c r="H610" s="140" t="str">
        <f t="shared" ca="1" si="100"/>
        <v>Electrical Equipment</v>
      </c>
      <c r="I610" s="17" t="str">
        <f t="shared" ca="1" si="101"/>
        <v/>
      </c>
      <c r="J610" s="178"/>
      <c r="K610" s="189"/>
      <c r="L610" s="189" t="str">
        <f t="shared" ca="1" si="107"/>
        <v>Electrical Equipment</v>
      </c>
      <c r="M610" s="187" t="str">
        <f t="shared" ca="1" si="102"/>
        <v/>
      </c>
      <c r="N610" s="188" t="str">
        <f t="shared" ca="1" si="103"/>
        <v>Electrical Equipment</v>
      </c>
    </row>
    <row r="611" spans="1:14" x14ac:dyDescent="0.25">
      <c r="A611" s="175">
        <f t="shared" ca="1" si="99"/>
        <v>117</v>
      </c>
      <c r="B611" s="175">
        <f t="shared" ca="1" si="98"/>
        <v>8</v>
      </c>
      <c r="C611" s="175">
        <f ca="1">IF(B611&gt;0,C610,IF(COUNTIF(Entity_3,Common)&lt;=A611,"",C610+MATCH(Common,INDIRECT(ADDRESS(C610+1,8,4,1,sheet_entity)):INDIRECT(ADDRESS(COUNTIF(Entity_1,"&lt;&gt;"),8,4,1,sheet_entity)),0)))</f>
        <v>719</v>
      </c>
      <c r="D611" s="177" t="str">
        <f t="shared" ca="1" si="104"/>
        <v>&gt;&gt;</v>
      </c>
      <c r="E611" s="178"/>
      <c r="F611" s="129" t="str">
        <f t="shared" ca="1" si="105"/>
        <v>IfcTransformerType</v>
      </c>
      <c r="G611" s="130" t="str">
        <f t="shared" ca="1" si="106"/>
        <v>IfcTransitionCode</v>
      </c>
      <c r="H611" s="140" t="str">
        <f t="shared" ca="1" si="100"/>
        <v>Electrical Equipment</v>
      </c>
      <c r="I611" s="17" t="str">
        <f t="shared" ca="1" si="101"/>
        <v/>
      </c>
      <c r="J611" s="178"/>
      <c r="K611" s="189"/>
      <c r="L611" s="189" t="str">
        <f t="shared" ca="1" si="107"/>
        <v>Electrical Equipment</v>
      </c>
      <c r="M611" s="187" t="str">
        <f t="shared" ca="1" si="102"/>
        <v/>
      </c>
      <c r="N611" s="188" t="str">
        <f t="shared" ca="1" si="103"/>
        <v>Electrical Equipment</v>
      </c>
    </row>
    <row r="612" spans="1:14" x14ac:dyDescent="0.25">
      <c r="A612" s="175">
        <f t="shared" ca="1" si="99"/>
        <v>117</v>
      </c>
      <c r="B612" s="175">
        <f t="shared" ca="1" si="98"/>
        <v>7</v>
      </c>
      <c r="C612" s="175">
        <f ca="1">IF(B612&gt;0,C611,IF(COUNTIF(Entity_3,Common)&lt;=A612,"",C611+MATCH(Common,INDIRECT(ADDRESS(C611+1,8,4,1,sheet_entity)):INDIRECT(ADDRESS(COUNTIF(Entity_1,"&lt;&gt;"),8,4,1,sheet_entity)),0)))</f>
        <v>719</v>
      </c>
      <c r="D612" s="177" t="str">
        <f t="shared" ca="1" si="104"/>
        <v>&gt;&gt;</v>
      </c>
      <c r="E612" s="178"/>
      <c r="F612" s="129" t="str">
        <f t="shared" ca="1" si="105"/>
        <v>IfcTransformerType</v>
      </c>
      <c r="G612" s="130" t="str">
        <f t="shared" ca="1" si="106"/>
        <v>notdefined</v>
      </c>
      <c r="H612" s="140" t="str">
        <f t="shared" ca="1" si="100"/>
        <v>Electrical Equipment</v>
      </c>
      <c r="I612" s="17" t="str">
        <f t="shared" ca="1" si="101"/>
        <v/>
      </c>
      <c r="J612" s="178"/>
      <c r="K612" s="189"/>
      <c r="L612" s="189" t="str">
        <f t="shared" ca="1" si="107"/>
        <v>Electrical Equipment</v>
      </c>
      <c r="M612" s="187" t="str">
        <f t="shared" ca="1" si="102"/>
        <v/>
      </c>
      <c r="N612" s="188" t="str">
        <f t="shared" ca="1" si="103"/>
        <v>Electrical Equipment</v>
      </c>
    </row>
    <row r="613" spans="1:14" x14ac:dyDescent="0.25">
      <c r="A613" s="175">
        <f t="shared" ca="1" si="99"/>
        <v>117</v>
      </c>
      <c r="B613" s="175">
        <f t="shared" ca="1" si="98"/>
        <v>6</v>
      </c>
      <c r="C613" s="175">
        <f ca="1">IF(B613&gt;0,C612,IF(COUNTIF(Entity_3,Common)&lt;=A613,"",C612+MATCH(Common,INDIRECT(ADDRESS(C612+1,8,4,1,sheet_entity)):INDIRECT(ADDRESS(COUNTIF(Entity_1,"&lt;&gt;"),8,4,1,sheet_entity)),0)))</f>
        <v>719</v>
      </c>
      <c r="D613" s="177" t="str">
        <f t="shared" ca="1" si="104"/>
        <v>&gt;&gt;</v>
      </c>
      <c r="E613" s="178"/>
      <c r="F613" s="129" t="str">
        <f t="shared" ca="1" si="105"/>
        <v>IfcTransformerType</v>
      </c>
      <c r="G613" s="130" t="str">
        <f t="shared" ca="1" si="106"/>
        <v>userdefined</v>
      </c>
      <c r="H613" s="140" t="str">
        <f t="shared" ca="1" si="100"/>
        <v>Electrical Equipment</v>
      </c>
      <c r="I613" s="17" t="str">
        <f t="shared" ca="1" si="101"/>
        <v/>
      </c>
      <c r="J613" s="178"/>
      <c r="K613" s="189"/>
      <c r="L613" s="189" t="str">
        <f t="shared" ca="1" si="107"/>
        <v>Electrical Equipment</v>
      </c>
      <c r="M613" s="187" t="str">
        <f t="shared" ca="1" si="102"/>
        <v/>
      </c>
      <c r="N613" s="188" t="str">
        <f t="shared" ca="1" si="103"/>
        <v>Electrical Equipment</v>
      </c>
    </row>
    <row r="614" spans="1:14" x14ac:dyDescent="0.25">
      <c r="A614" s="175">
        <f t="shared" ca="1" si="99"/>
        <v>117</v>
      </c>
      <c r="B614" s="175">
        <f t="shared" ca="1" si="98"/>
        <v>5</v>
      </c>
      <c r="C614" s="175">
        <f ca="1">IF(B614&gt;0,C613,IF(COUNTIF(Entity_3,Common)&lt;=A614,"",C613+MATCH(Common,INDIRECT(ADDRESS(C613+1,8,4,1,sheet_entity)):INDIRECT(ADDRESS(COUNTIF(Entity_1,"&lt;&gt;"),8,4,1,sheet_entity)),0)))</f>
        <v>719</v>
      </c>
      <c r="D614" s="177" t="str">
        <f t="shared" ca="1" si="104"/>
        <v>&gt;&gt;</v>
      </c>
      <c r="E614" s="178"/>
      <c r="F614" s="129" t="str">
        <f t="shared" ca="1" si="105"/>
        <v>IfcTransformerType</v>
      </c>
      <c r="G614" s="130" t="str">
        <f t="shared" ca="1" si="106"/>
        <v>voltage</v>
      </c>
      <c r="H614" s="140" t="str">
        <f t="shared" ca="1" si="100"/>
        <v>Electrical Equipment</v>
      </c>
      <c r="I614" s="17" t="str">
        <f t="shared" ca="1" si="101"/>
        <v/>
      </c>
      <c r="J614" s="178"/>
      <c r="K614" s="189"/>
      <c r="L614" s="189" t="str">
        <f t="shared" ca="1" si="107"/>
        <v>Electrical Equipment</v>
      </c>
      <c r="M614" s="187" t="str">
        <f t="shared" ca="1" si="102"/>
        <v/>
      </c>
      <c r="N614" s="188" t="str">
        <f t="shared" ca="1" si="103"/>
        <v>Electrical Equipment</v>
      </c>
    </row>
    <row r="615" spans="1:14" x14ac:dyDescent="0.25">
      <c r="A615" s="175">
        <f t="shared" ca="1" si="99"/>
        <v>117</v>
      </c>
      <c r="B615" s="175">
        <f t="shared" ca="1" si="98"/>
        <v>4</v>
      </c>
      <c r="C615" s="175">
        <f ca="1">IF(B615&gt;0,C614,IF(COUNTIF(Entity_3,Common)&lt;=A615,"",C614+MATCH(Common,INDIRECT(ADDRESS(C614+1,8,4,1,sheet_entity)):INDIRECT(ADDRESS(COUNTIF(Entity_1,"&lt;&gt;"),8,4,1,sheet_entity)),0)))</f>
        <v>719</v>
      </c>
      <c r="D615" s="177" t="str">
        <f t="shared" ca="1" si="104"/>
        <v>&gt;&gt;</v>
      </c>
      <c r="E615" s="178"/>
      <c r="F615" s="129" t="str">
        <f t="shared" ca="1" si="105"/>
        <v>IfcTransformerType</v>
      </c>
      <c r="G615" s="130" t="str">
        <f t="shared" ca="1" si="106"/>
        <v>rectifier</v>
      </c>
      <c r="H615" s="140" t="str">
        <f t="shared" ca="1" si="100"/>
        <v>Electrical Equipment</v>
      </c>
      <c r="I615" s="17" t="str">
        <f t="shared" ca="1" si="101"/>
        <v/>
      </c>
      <c r="J615" s="178"/>
      <c r="K615" s="189"/>
      <c r="L615" s="189" t="str">
        <f t="shared" ca="1" si="107"/>
        <v>Electrical Equipment</v>
      </c>
      <c r="M615" s="187" t="str">
        <f t="shared" ca="1" si="102"/>
        <v/>
      </c>
      <c r="N615" s="188" t="str">
        <f t="shared" ca="1" si="103"/>
        <v>Electrical Equipment</v>
      </c>
    </row>
    <row r="616" spans="1:14" x14ac:dyDescent="0.25">
      <c r="A616" s="175">
        <f t="shared" ca="1" si="99"/>
        <v>117</v>
      </c>
      <c r="B616" s="175">
        <f t="shared" ca="1" si="98"/>
        <v>3</v>
      </c>
      <c r="C616" s="175">
        <f ca="1">IF(B616&gt;0,C615,IF(COUNTIF(Entity_3,Common)&lt;=A616,"",C615+MATCH(Common,INDIRECT(ADDRESS(C615+1,8,4,1,sheet_entity)):INDIRECT(ADDRESS(COUNTIF(Entity_1,"&lt;&gt;"),8,4,1,sheet_entity)),0)))</f>
        <v>719</v>
      </c>
      <c r="D616" s="177" t="str">
        <f t="shared" ca="1" si="104"/>
        <v>&gt;&gt;</v>
      </c>
      <c r="E616" s="178"/>
      <c r="F616" s="129" t="str">
        <f t="shared" ca="1" si="105"/>
        <v>IfcTransformerType</v>
      </c>
      <c r="G616" s="130" t="str">
        <f t="shared" ca="1" si="106"/>
        <v>inverter</v>
      </c>
      <c r="H616" s="140" t="str">
        <f t="shared" ca="1" si="100"/>
        <v>Electrical Equipment</v>
      </c>
      <c r="I616" s="17" t="str">
        <f t="shared" ca="1" si="101"/>
        <v/>
      </c>
      <c r="J616" s="178"/>
      <c r="K616" s="189"/>
      <c r="L616" s="189" t="str">
        <f t="shared" ca="1" si="107"/>
        <v>Electrical Equipment</v>
      </c>
      <c r="M616" s="187" t="str">
        <f t="shared" ca="1" si="102"/>
        <v/>
      </c>
      <c r="N616" s="188" t="str">
        <f t="shared" ca="1" si="103"/>
        <v>Electrical Equipment</v>
      </c>
    </row>
    <row r="617" spans="1:14" x14ac:dyDescent="0.25">
      <c r="A617" s="175">
        <f t="shared" ca="1" si="99"/>
        <v>117</v>
      </c>
      <c r="B617" s="175">
        <f t="shared" ca="1" si="98"/>
        <v>2</v>
      </c>
      <c r="C617" s="175">
        <f ca="1">IF(B617&gt;0,C616,IF(COUNTIF(Entity_3,Common)&lt;=A617,"",C616+MATCH(Common,INDIRECT(ADDRESS(C616+1,8,4,1,sheet_entity)):INDIRECT(ADDRESS(COUNTIF(Entity_1,"&lt;&gt;"),8,4,1,sheet_entity)),0)))</f>
        <v>719</v>
      </c>
      <c r="D617" s="177" t="str">
        <f t="shared" ca="1" si="104"/>
        <v>&gt;&gt;</v>
      </c>
      <c r="E617" s="178"/>
      <c r="F617" s="129" t="str">
        <f t="shared" ca="1" si="105"/>
        <v>IfcTransformerType</v>
      </c>
      <c r="G617" s="130" t="str">
        <f t="shared" ca="1" si="106"/>
        <v>frequency</v>
      </c>
      <c r="H617" s="140" t="str">
        <f t="shared" ca="1" si="100"/>
        <v>Electrical Equipment</v>
      </c>
      <c r="I617" s="17" t="str">
        <f t="shared" ca="1" si="101"/>
        <v/>
      </c>
      <c r="J617" s="178"/>
      <c r="K617" s="189"/>
      <c r="L617" s="189" t="str">
        <f t="shared" ca="1" si="107"/>
        <v>Electrical Equipment</v>
      </c>
      <c r="M617" s="187" t="str">
        <f t="shared" ca="1" si="102"/>
        <v/>
      </c>
      <c r="N617" s="188" t="str">
        <f t="shared" ca="1" si="103"/>
        <v>Electrical Equipment</v>
      </c>
    </row>
    <row r="618" spans="1:14" x14ac:dyDescent="0.25">
      <c r="A618" s="175">
        <f t="shared" ca="1" si="99"/>
        <v>117</v>
      </c>
      <c r="B618" s="175">
        <f t="shared" ca="1" si="98"/>
        <v>1</v>
      </c>
      <c r="C618" s="175">
        <f ca="1">IF(B618&gt;0,C617,IF(COUNTIF(Entity_3,Common)&lt;=A618,"",C617+MATCH(Common,INDIRECT(ADDRESS(C617+1,8,4,1,sheet_entity)):INDIRECT(ADDRESS(COUNTIF(Entity_1,"&lt;&gt;"),8,4,1,sheet_entity)),0)))</f>
        <v>719</v>
      </c>
      <c r="D618" s="177" t="str">
        <f t="shared" ca="1" si="104"/>
        <v>&gt;&gt;</v>
      </c>
      <c r="E618" s="178"/>
      <c r="F618" s="129" t="str">
        <f t="shared" ca="1" si="105"/>
        <v>IfcTransformerType</v>
      </c>
      <c r="G618" s="130" t="str">
        <f t="shared" ca="1" si="106"/>
        <v>current</v>
      </c>
      <c r="H618" s="140" t="str">
        <f t="shared" ca="1" si="100"/>
        <v>Electrical Equipment</v>
      </c>
      <c r="I618" s="17" t="str">
        <f t="shared" ca="1" si="101"/>
        <v/>
      </c>
      <c r="J618" s="178"/>
      <c r="K618" s="189"/>
      <c r="L618" s="189" t="str">
        <f t="shared" ca="1" si="107"/>
        <v>Electrical Equipment</v>
      </c>
      <c r="M618" s="187" t="str">
        <f t="shared" ca="1" si="102"/>
        <v/>
      </c>
      <c r="N618" s="188" t="str">
        <f t="shared" ca="1" si="103"/>
        <v>Electrical Equipment</v>
      </c>
    </row>
    <row r="619" spans="1:14" x14ac:dyDescent="0.25">
      <c r="A619" s="175">
        <f t="shared" ca="1" si="99"/>
        <v>118</v>
      </c>
      <c r="B619" s="175">
        <f t="shared" ca="1" si="98"/>
        <v>0</v>
      </c>
      <c r="C619" s="175">
        <f ca="1">IF(B619&gt;0,C618,IF(COUNTIF(Entity_3,Common)&lt;=A619,"",C618+MATCH(Common,INDIRECT(ADDRESS(C618+1,8,4,1,sheet_entity)):INDIRECT(ADDRESS(COUNTIF(Entity_1,"&lt;&gt;"),8,4,1,sheet_entity)),0)))</f>
        <v>720</v>
      </c>
      <c r="D619" s="177" t="str">
        <f t="shared" ca="1" si="104"/>
        <v>&gt;&gt;</v>
      </c>
      <c r="E619" s="178"/>
      <c r="F619" s="129" t="str">
        <f t="shared" ca="1" si="105"/>
        <v>IfcTransportElement</v>
      </c>
      <c r="G619" s="130" t="str">
        <f t="shared" ca="1" si="106"/>
        <v/>
      </c>
      <c r="H619" s="140" t="str">
        <f t="shared" ca="1" si="100"/>
        <v>Site</v>
      </c>
      <c r="I619" s="17" t="str">
        <f t="shared" ca="1" si="101"/>
        <v/>
      </c>
      <c r="J619" s="178"/>
      <c r="K619" s="189"/>
      <c r="L619" s="189" t="str">
        <f t="shared" ca="1" si="107"/>
        <v>Site</v>
      </c>
      <c r="M619" s="187" t="str">
        <f t="shared" ca="1" si="102"/>
        <v/>
      </c>
      <c r="N619" s="188" t="str">
        <f t="shared" ca="1" si="103"/>
        <v>Site</v>
      </c>
    </row>
    <row r="620" spans="1:14" x14ac:dyDescent="0.25">
      <c r="A620" s="175">
        <f t="shared" ca="1" si="99"/>
        <v>119</v>
      </c>
      <c r="B620" s="175">
        <f t="shared" ca="1" si="98"/>
        <v>0</v>
      </c>
      <c r="C620" s="175">
        <f ca="1">IF(B620&gt;0,C619,IF(COUNTIF(Entity_3,Common)&lt;=A620,"",C619+MATCH(Common,INDIRECT(ADDRESS(C619+1,8,4,1,sheet_entity)):INDIRECT(ADDRESS(COUNTIF(Entity_1,"&lt;&gt;"),8,4,1,sheet_entity)),0)))</f>
        <v>727</v>
      </c>
      <c r="D620" s="177" t="str">
        <f t="shared" ca="1" si="104"/>
        <v>&gt;&gt;</v>
      </c>
      <c r="E620" s="178"/>
      <c r="F620" s="129" t="str">
        <f t="shared" ca="1" si="105"/>
        <v>IfcTubeBundleType</v>
      </c>
      <c r="G620" s="130" t="str">
        <f t="shared" ca="1" si="106"/>
        <v/>
      </c>
      <c r="H620" s="140" t="str">
        <f t="shared" ca="1" si="100"/>
        <v>Flex Pipes</v>
      </c>
      <c r="I620" s="17" t="str">
        <f t="shared" ca="1" si="101"/>
        <v/>
      </c>
      <c r="J620" s="178"/>
      <c r="K620" s="189"/>
      <c r="L620" s="189" t="str">
        <f t="shared" ca="1" si="107"/>
        <v>Flex Pipes</v>
      </c>
      <c r="M620" s="187" t="str">
        <f t="shared" ca="1" si="102"/>
        <v/>
      </c>
      <c r="N620" s="188" t="str">
        <f t="shared" ca="1" si="103"/>
        <v>Flex Pipes</v>
      </c>
    </row>
    <row r="621" spans="1:14" x14ac:dyDescent="0.25">
      <c r="A621" s="175">
        <f t="shared" ca="1" si="99"/>
        <v>119</v>
      </c>
      <c r="B621" s="175">
        <f t="shared" ca="1" si="98"/>
        <v>3</v>
      </c>
      <c r="C621" s="175">
        <f ca="1">IF(B621&gt;0,C620,IF(COUNTIF(Entity_3,Common)&lt;=A621,"",C620+MATCH(Common,INDIRECT(ADDRESS(C620+1,8,4,1,sheet_entity)):INDIRECT(ADDRESS(COUNTIF(Entity_1,"&lt;&gt;"),8,4,1,sheet_entity)),0)))</f>
        <v>727</v>
      </c>
      <c r="D621" s="177" t="str">
        <f t="shared" ca="1" si="104"/>
        <v>&gt;&gt;</v>
      </c>
      <c r="E621" s="178"/>
      <c r="F621" s="129" t="str">
        <f t="shared" ca="1" si="105"/>
        <v>IfcTubeBundleType</v>
      </c>
      <c r="G621" s="130" t="str">
        <f t="shared" ca="1" si="106"/>
        <v>notdefined</v>
      </c>
      <c r="H621" s="140" t="str">
        <f t="shared" ca="1" si="100"/>
        <v>Flex Pipes</v>
      </c>
      <c r="I621" s="17" t="str">
        <f t="shared" ca="1" si="101"/>
        <v/>
      </c>
      <c r="J621" s="178"/>
      <c r="K621" s="189"/>
      <c r="L621" s="189" t="str">
        <f t="shared" ca="1" si="107"/>
        <v>Flex Pipes</v>
      </c>
      <c r="M621" s="187" t="str">
        <f t="shared" ca="1" si="102"/>
        <v/>
      </c>
      <c r="N621" s="188" t="str">
        <f t="shared" ca="1" si="103"/>
        <v>Flex Pipes</v>
      </c>
    </row>
    <row r="622" spans="1:14" x14ac:dyDescent="0.25">
      <c r="A622" s="175">
        <f t="shared" ca="1" si="99"/>
        <v>119</v>
      </c>
      <c r="B622" s="175">
        <f t="shared" ca="1" si="98"/>
        <v>2</v>
      </c>
      <c r="C622" s="175">
        <f ca="1">IF(B622&gt;0,C621,IF(COUNTIF(Entity_3,Common)&lt;=A622,"",C621+MATCH(Common,INDIRECT(ADDRESS(C621+1,8,4,1,sheet_entity)):INDIRECT(ADDRESS(COUNTIF(Entity_1,"&lt;&gt;"),8,4,1,sheet_entity)),0)))</f>
        <v>727</v>
      </c>
      <c r="D622" s="177" t="str">
        <f t="shared" ca="1" si="104"/>
        <v>&gt;&gt;</v>
      </c>
      <c r="E622" s="178"/>
      <c r="F622" s="129" t="str">
        <f t="shared" ca="1" si="105"/>
        <v>IfcTubeBundleType</v>
      </c>
      <c r="G622" s="130" t="str">
        <f t="shared" ca="1" si="106"/>
        <v>userdefined</v>
      </c>
      <c r="H622" s="140" t="str">
        <f t="shared" ca="1" si="100"/>
        <v>Flex Pipes</v>
      </c>
      <c r="I622" s="17" t="str">
        <f t="shared" ca="1" si="101"/>
        <v/>
      </c>
      <c r="J622" s="178"/>
      <c r="K622" s="189"/>
      <c r="L622" s="189" t="str">
        <f t="shared" ca="1" si="107"/>
        <v>Flex Pipes</v>
      </c>
      <c r="M622" s="187" t="str">
        <f t="shared" ca="1" si="102"/>
        <v/>
      </c>
      <c r="N622" s="188" t="str">
        <f t="shared" ca="1" si="103"/>
        <v>Flex Pipes</v>
      </c>
    </row>
    <row r="623" spans="1:14" x14ac:dyDescent="0.25">
      <c r="A623" s="175">
        <f t="shared" ca="1" si="99"/>
        <v>119</v>
      </c>
      <c r="B623" s="175">
        <f t="shared" ca="1" si="98"/>
        <v>1</v>
      </c>
      <c r="C623" s="175">
        <f ca="1">IF(B623&gt;0,C622,IF(COUNTIF(Entity_3,Common)&lt;=A623,"",C622+MATCH(Common,INDIRECT(ADDRESS(C622+1,8,4,1,sheet_entity)):INDIRECT(ADDRESS(COUNTIF(Entity_1,"&lt;&gt;"),8,4,1,sheet_entity)),0)))</f>
        <v>727</v>
      </c>
      <c r="D623" s="177" t="str">
        <f t="shared" ca="1" si="104"/>
        <v>&gt;&gt;</v>
      </c>
      <c r="E623" s="178"/>
      <c r="F623" s="129" t="str">
        <f t="shared" ca="1" si="105"/>
        <v>IfcTubeBundleType</v>
      </c>
      <c r="G623" s="130" t="str">
        <f t="shared" ca="1" si="106"/>
        <v>finned</v>
      </c>
      <c r="H623" s="140" t="str">
        <f t="shared" ca="1" si="100"/>
        <v>Flex Pipes</v>
      </c>
      <c r="I623" s="17" t="str">
        <f t="shared" ca="1" si="101"/>
        <v/>
      </c>
      <c r="J623" s="178"/>
      <c r="K623" s="189"/>
      <c r="L623" s="189" t="str">
        <f t="shared" ca="1" si="107"/>
        <v>Flex Pipes</v>
      </c>
      <c r="M623" s="187" t="str">
        <f t="shared" ca="1" si="102"/>
        <v/>
      </c>
      <c r="N623" s="188" t="str">
        <f t="shared" ca="1" si="103"/>
        <v>Flex Pipes</v>
      </c>
    </row>
    <row r="624" spans="1:14" x14ac:dyDescent="0.25">
      <c r="A624" s="175">
        <f t="shared" ca="1" si="99"/>
        <v>120</v>
      </c>
      <c r="B624" s="175">
        <f t="shared" ref="B624:B687" ca="1" si="108">IF(B623&gt;0,B623-1,IF(RIGHT(F623,4)="Type",IFERROR(ROWS(INDIRECT(CONCATENATE(F623,"Enum"))),0),0))</f>
        <v>0</v>
      </c>
      <c r="C624" s="175">
        <f ca="1">IF(B624&gt;0,C623,IF(COUNTIF(Entity_3,Common)&lt;=A624,"",C623+MATCH(Common,INDIRECT(ADDRESS(C623+1,8,4,1,sheet_entity)):INDIRECT(ADDRESS(COUNTIF(Entity_1,"&lt;&gt;"),8,4,1,sheet_entity)),0)))</f>
        <v>735</v>
      </c>
      <c r="D624" s="177" t="str">
        <f t="shared" ca="1" si="104"/>
        <v>&gt;&gt;</v>
      </c>
      <c r="E624" s="178"/>
      <c r="F624" s="129" t="str">
        <f t="shared" ca="1" si="105"/>
        <v>IfcUnitaryEquipmentType</v>
      </c>
      <c r="G624" s="130" t="str">
        <f t="shared" ca="1" si="106"/>
        <v/>
      </c>
      <c r="H624" s="140" t="str">
        <f t="shared" ca="1" si="100"/>
        <v>Mechanial Equipment</v>
      </c>
      <c r="I624" s="17" t="str">
        <f t="shared" ca="1" si="101"/>
        <v/>
      </c>
      <c r="J624" s="178"/>
      <c r="K624" s="189"/>
      <c r="L624" s="189" t="str">
        <f t="shared" ca="1" si="107"/>
        <v>Mechanial Equipment</v>
      </c>
      <c r="M624" s="187" t="str">
        <f t="shared" ca="1" si="102"/>
        <v/>
      </c>
      <c r="N624" s="188" t="str">
        <f t="shared" ca="1" si="103"/>
        <v>Mechanial Equipment</v>
      </c>
    </row>
    <row r="625" spans="1:14" x14ac:dyDescent="0.25">
      <c r="A625" s="175">
        <f t="shared" ca="1" si="99"/>
        <v>120</v>
      </c>
      <c r="B625" s="175">
        <f t="shared" ca="1" si="108"/>
        <v>7</v>
      </c>
      <c r="C625" s="175">
        <f ca="1">IF(B625&gt;0,C624,IF(COUNTIF(Entity_3,Common)&lt;=A625,"",C624+MATCH(Common,INDIRECT(ADDRESS(C624+1,8,4,1,sheet_entity)):INDIRECT(ADDRESS(COUNTIF(Entity_1,"&lt;&gt;"),8,4,1,sheet_entity)),0)))</f>
        <v>735</v>
      </c>
      <c r="D625" s="177" t="str">
        <f t="shared" ca="1" si="104"/>
        <v>&gt;&gt;</v>
      </c>
      <c r="E625" s="178"/>
      <c r="F625" s="129" t="str">
        <f t="shared" ca="1" si="105"/>
        <v>IfcUnitaryEquipmentType</v>
      </c>
      <c r="G625" s="130" t="str">
        <f t="shared" ca="1" si="106"/>
        <v>notdefined</v>
      </c>
      <c r="H625" s="140" t="str">
        <f t="shared" ca="1" si="100"/>
        <v>Mechanial Equipment</v>
      </c>
      <c r="I625" s="17" t="str">
        <f t="shared" ca="1" si="101"/>
        <v/>
      </c>
      <c r="J625" s="178"/>
      <c r="K625" s="189"/>
      <c r="L625" s="189" t="str">
        <f t="shared" ca="1" si="107"/>
        <v>Mechanial Equipment</v>
      </c>
      <c r="M625" s="187" t="str">
        <f t="shared" ca="1" si="102"/>
        <v/>
      </c>
      <c r="N625" s="188" t="str">
        <f t="shared" ca="1" si="103"/>
        <v>Mechanial Equipment</v>
      </c>
    </row>
    <row r="626" spans="1:14" x14ac:dyDescent="0.25">
      <c r="A626" s="175">
        <f t="shared" ca="1" si="99"/>
        <v>120</v>
      </c>
      <c r="B626" s="175">
        <f t="shared" ca="1" si="108"/>
        <v>6</v>
      </c>
      <c r="C626" s="175">
        <f ca="1">IF(B626&gt;0,C625,IF(COUNTIF(Entity_3,Common)&lt;=A626,"",C625+MATCH(Common,INDIRECT(ADDRESS(C625+1,8,4,1,sheet_entity)):INDIRECT(ADDRESS(COUNTIF(Entity_1,"&lt;&gt;"),8,4,1,sheet_entity)),0)))</f>
        <v>735</v>
      </c>
      <c r="D626" s="177" t="str">
        <f t="shared" ca="1" si="104"/>
        <v>&gt;&gt;</v>
      </c>
      <c r="E626" s="178"/>
      <c r="F626" s="129" t="str">
        <f t="shared" ca="1" si="105"/>
        <v>IfcUnitaryEquipmentType</v>
      </c>
      <c r="G626" s="130" t="str">
        <f t="shared" ca="1" si="106"/>
        <v>userdefined</v>
      </c>
      <c r="H626" s="140" t="str">
        <f t="shared" ca="1" si="100"/>
        <v>Mechanial Equipment</v>
      </c>
      <c r="I626" s="17" t="str">
        <f t="shared" ca="1" si="101"/>
        <v/>
      </c>
      <c r="J626" s="178"/>
      <c r="K626" s="189"/>
      <c r="L626" s="189" t="str">
        <f t="shared" ca="1" si="107"/>
        <v>Mechanial Equipment</v>
      </c>
      <c r="M626" s="187" t="str">
        <f t="shared" ca="1" si="102"/>
        <v/>
      </c>
      <c r="N626" s="188" t="str">
        <f t="shared" ca="1" si="103"/>
        <v>Mechanial Equipment</v>
      </c>
    </row>
    <row r="627" spans="1:14" x14ac:dyDescent="0.25">
      <c r="A627" s="175">
        <f t="shared" ca="1" si="99"/>
        <v>120</v>
      </c>
      <c r="B627" s="175">
        <f t="shared" ca="1" si="108"/>
        <v>5</v>
      </c>
      <c r="C627" s="175">
        <f ca="1">IF(B627&gt;0,C626,IF(COUNTIF(Entity_3,Common)&lt;=A627,"",C626+MATCH(Common,INDIRECT(ADDRESS(C626+1,8,4,1,sheet_entity)):INDIRECT(ADDRESS(COUNTIF(Entity_1,"&lt;&gt;"),8,4,1,sheet_entity)),0)))</f>
        <v>735</v>
      </c>
      <c r="D627" s="177" t="str">
        <f t="shared" ca="1" si="104"/>
        <v>&gt;&gt;</v>
      </c>
      <c r="E627" s="178"/>
      <c r="F627" s="129" t="str">
        <f t="shared" ca="1" si="105"/>
        <v>IfcUnitaryEquipmentType</v>
      </c>
      <c r="G627" s="130" t="str">
        <f t="shared" ca="1" si="106"/>
        <v>rooftopunit</v>
      </c>
      <c r="H627" s="140" t="str">
        <f t="shared" ca="1" si="100"/>
        <v>Mechanial Equipment</v>
      </c>
      <c r="I627" s="17" t="str">
        <f t="shared" ca="1" si="101"/>
        <v/>
      </c>
      <c r="J627" s="178"/>
      <c r="K627" s="189"/>
      <c r="L627" s="189" t="str">
        <f t="shared" ca="1" si="107"/>
        <v>Mechanial Equipment</v>
      </c>
      <c r="M627" s="187" t="str">
        <f t="shared" ca="1" si="102"/>
        <v/>
      </c>
      <c r="N627" s="188" t="str">
        <f t="shared" ca="1" si="103"/>
        <v>Mechanial Equipment</v>
      </c>
    </row>
    <row r="628" spans="1:14" x14ac:dyDescent="0.25">
      <c r="A628" s="175">
        <f t="shared" ca="1" si="99"/>
        <v>120</v>
      </c>
      <c r="B628" s="175">
        <f t="shared" ca="1" si="108"/>
        <v>4</v>
      </c>
      <c r="C628" s="175">
        <f ca="1">IF(B628&gt;0,C627,IF(COUNTIF(Entity_3,Common)&lt;=A628,"",C627+MATCH(Common,INDIRECT(ADDRESS(C627+1,8,4,1,sheet_entity)):INDIRECT(ADDRESS(COUNTIF(Entity_1,"&lt;&gt;"),8,4,1,sheet_entity)),0)))</f>
        <v>735</v>
      </c>
      <c r="D628" s="177" t="str">
        <f t="shared" ca="1" si="104"/>
        <v>&gt;&gt;</v>
      </c>
      <c r="E628" s="178"/>
      <c r="F628" s="129" t="str">
        <f t="shared" ca="1" si="105"/>
        <v>IfcUnitaryEquipmentType</v>
      </c>
      <c r="G628" s="130" t="str">
        <f t="shared" ca="1" si="106"/>
        <v>splitsystem</v>
      </c>
      <c r="H628" s="140" t="str">
        <f t="shared" ca="1" si="100"/>
        <v>Mechanial Equipment</v>
      </c>
      <c r="I628" s="17" t="str">
        <f t="shared" ca="1" si="101"/>
        <v/>
      </c>
      <c r="J628" s="178"/>
      <c r="K628" s="189"/>
      <c r="L628" s="189" t="str">
        <f t="shared" ca="1" si="107"/>
        <v>Mechanial Equipment</v>
      </c>
      <c r="M628" s="187" t="str">
        <f t="shared" ca="1" si="102"/>
        <v/>
      </c>
      <c r="N628" s="188" t="str">
        <f t="shared" ca="1" si="103"/>
        <v>Mechanial Equipment</v>
      </c>
    </row>
    <row r="629" spans="1:14" x14ac:dyDescent="0.25">
      <c r="A629" s="175">
        <f t="shared" ca="1" si="99"/>
        <v>120</v>
      </c>
      <c r="B629" s="175">
        <f t="shared" ca="1" si="108"/>
        <v>3</v>
      </c>
      <c r="C629" s="175">
        <f ca="1">IF(B629&gt;0,C628,IF(COUNTIF(Entity_3,Common)&lt;=A629,"",C628+MATCH(Common,INDIRECT(ADDRESS(C628+1,8,4,1,sheet_entity)):INDIRECT(ADDRESS(COUNTIF(Entity_1,"&lt;&gt;"),8,4,1,sheet_entity)),0)))</f>
        <v>735</v>
      </c>
      <c r="D629" s="177" t="str">
        <f t="shared" ca="1" si="104"/>
        <v>&gt;&gt;</v>
      </c>
      <c r="E629" s="178"/>
      <c r="F629" s="129" t="str">
        <f t="shared" ca="1" si="105"/>
        <v>IfcUnitaryEquipmentType</v>
      </c>
      <c r="G629" s="130" t="str">
        <f t="shared" ca="1" si="106"/>
        <v>dehumidifier</v>
      </c>
      <c r="H629" s="140" t="str">
        <f t="shared" ca="1" si="100"/>
        <v>Mechanial Equipment</v>
      </c>
      <c r="I629" s="17" t="str">
        <f t="shared" ca="1" si="101"/>
        <v/>
      </c>
      <c r="J629" s="178"/>
      <c r="K629" s="189"/>
      <c r="L629" s="189" t="str">
        <f t="shared" ca="1" si="107"/>
        <v>Mechanial Equipment</v>
      </c>
      <c r="M629" s="187" t="str">
        <f t="shared" ca="1" si="102"/>
        <v/>
      </c>
      <c r="N629" s="188" t="str">
        <f t="shared" ca="1" si="103"/>
        <v>Mechanial Equipment</v>
      </c>
    </row>
    <row r="630" spans="1:14" x14ac:dyDescent="0.25">
      <c r="A630" s="175">
        <f t="shared" ca="1" si="99"/>
        <v>120</v>
      </c>
      <c r="B630" s="175">
        <f t="shared" ca="1" si="108"/>
        <v>2</v>
      </c>
      <c r="C630" s="175">
        <f ca="1">IF(B630&gt;0,C629,IF(COUNTIF(Entity_3,Common)&lt;=A630,"",C629+MATCH(Common,INDIRECT(ADDRESS(C629+1,8,4,1,sheet_entity)):INDIRECT(ADDRESS(COUNTIF(Entity_1,"&lt;&gt;"),8,4,1,sheet_entity)),0)))</f>
        <v>735</v>
      </c>
      <c r="D630" s="177" t="str">
        <f t="shared" ca="1" si="104"/>
        <v>&gt;&gt;</v>
      </c>
      <c r="E630" s="178"/>
      <c r="F630" s="129" t="str">
        <f t="shared" ca="1" si="105"/>
        <v>IfcUnitaryEquipmentType</v>
      </c>
      <c r="G630" s="130" t="str">
        <f t="shared" ca="1" si="106"/>
        <v>airconditioningunit</v>
      </c>
      <c r="H630" s="140" t="str">
        <f t="shared" ca="1" si="100"/>
        <v>Mechanial Equipment</v>
      </c>
      <c r="I630" s="17" t="str">
        <f t="shared" ca="1" si="101"/>
        <v/>
      </c>
      <c r="J630" s="178"/>
      <c r="K630" s="189"/>
      <c r="L630" s="189" t="str">
        <f t="shared" ca="1" si="107"/>
        <v>Mechanial Equipment</v>
      </c>
      <c r="M630" s="187" t="str">
        <f t="shared" ca="1" si="102"/>
        <v/>
      </c>
      <c r="N630" s="188" t="str">
        <f t="shared" ca="1" si="103"/>
        <v>Mechanial Equipment</v>
      </c>
    </row>
    <row r="631" spans="1:14" x14ac:dyDescent="0.25">
      <c r="A631" s="175">
        <f t="shared" ca="1" si="99"/>
        <v>120</v>
      </c>
      <c r="B631" s="175">
        <f t="shared" ca="1" si="108"/>
        <v>1</v>
      </c>
      <c r="C631" s="175">
        <f ca="1">IF(B631&gt;0,C630,IF(COUNTIF(Entity_3,Common)&lt;=A631,"",C630+MATCH(Common,INDIRECT(ADDRESS(C630+1,8,4,1,sheet_entity)):INDIRECT(ADDRESS(COUNTIF(Entity_1,"&lt;&gt;"),8,4,1,sheet_entity)),0)))</f>
        <v>735</v>
      </c>
      <c r="D631" s="177" t="str">
        <f t="shared" ca="1" si="104"/>
        <v>&gt;&gt;</v>
      </c>
      <c r="E631" s="178"/>
      <c r="F631" s="129" t="str">
        <f t="shared" ca="1" si="105"/>
        <v>IfcUnitaryEquipmentType</v>
      </c>
      <c r="G631" s="130" t="str">
        <f t="shared" ca="1" si="106"/>
        <v>airhandler</v>
      </c>
      <c r="H631" s="140" t="str">
        <f t="shared" ca="1" si="100"/>
        <v>Mechanial Equipment</v>
      </c>
      <c r="I631" s="17" t="str">
        <f t="shared" ca="1" si="101"/>
        <v/>
      </c>
      <c r="J631" s="178"/>
      <c r="K631" s="189"/>
      <c r="L631" s="189" t="str">
        <f t="shared" ca="1" si="107"/>
        <v>Mechanial Equipment</v>
      </c>
      <c r="M631" s="187" t="str">
        <f t="shared" ca="1" si="102"/>
        <v/>
      </c>
      <c r="N631" s="188" t="str">
        <f t="shared" ca="1" si="103"/>
        <v>Mechanial Equipment</v>
      </c>
    </row>
    <row r="632" spans="1:14" x14ac:dyDescent="0.25">
      <c r="A632" s="175">
        <f t="shared" ca="1" si="99"/>
        <v>121</v>
      </c>
      <c r="B632" s="175">
        <f t="shared" ca="1" si="108"/>
        <v>0</v>
      </c>
      <c r="C632" s="175">
        <f ca="1">IF(B632&gt;0,C631,IF(COUNTIF(Entity_3,Common)&lt;=A632,"",C631+MATCH(Common,INDIRECT(ADDRESS(C631+1,8,4,1,sheet_entity)):INDIRECT(ADDRESS(COUNTIF(Entity_1,"&lt;&gt;"),8,4,1,sheet_entity)),0)))</f>
        <v>738</v>
      </c>
      <c r="D632" s="177" t="str">
        <f t="shared" ca="1" si="104"/>
        <v>&gt;&gt;</v>
      </c>
      <c r="E632" s="178"/>
      <c r="F632" s="129" t="str">
        <f t="shared" ca="1" si="105"/>
        <v>IfcValve</v>
      </c>
      <c r="G632" s="130" t="str">
        <f t="shared" ca="1" si="106"/>
        <v/>
      </c>
      <c r="H632" s="140" t="str">
        <f t="shared" ca="1" si="100"/>
        <v>Pipe Accessories</v>
      </c>
      <c r="I632" s="17" t="str">
        <f t="shared" ca="1" si="101"/>
        <v/>
      </c>
      <c r="J632" s="178"/>
      <c r="K632" s="189"/>
      <c r="L632" s="189" t="str">
        <f t="shared" ca="1" si="107"/>
        <v>Pipe Accessories</v>
      </c>
      <c r="M632" s="187" t="str">
        <f t="shared" ca="1" si="102"/>
        <v>Pipe Accessories</v>
      </c>
      <c r="N632" s="188" t="str">
        <f t="shared" ca="1" si="103"/>
        <v/>
      </c>
    </row>
    <row r="633" spans="1:14" x14ac:dyDescent="0.25">
      <c r="A633" s="175">
        <f t="shared" ca="1" si="99"/>
        <v>122</v>
      </c>
      <c r="B633" s="175">
        <f t="shared" ca="1" si="108"/>
        <v>0</v>
      </c>
      <c r="C633" s="175">
        <f ca="1">IF(B633&gt;0,C632,IF(COUNTIF(Entity_3,Common)&lt;=A633,"",C632+MATCH(Common,INDIRECT(ADDRESS(C632+1,8,4,1,sheet_entity)):INDIRECT(ADDRESS(COUNTIF(Entity_1,"&lt;&gt;"),8,4,1,sheet_entity)),0)))</f>
        <v>739</v>
      </c>
      <c r="D633" s="177" t="str">
        <f t="shared" ca="1" si="104"/>
        <v>&gt;&gt;</v>
      </c>
      <c r="E633" s="178"/>
      <c r="F633" s="129" t="str">
        <f t="shared" ca="1" si="105"/>
        <v>IfcValveType</v>
      </c>
      <c r="G633" s="130" t="str">
        <f t="shared" ca="1" si="106"/>
        <v/>
      </c>
      <c r="H633" s="140" t="str">
        <f t="shared" ca="1" si="100"/>
        <v>Pipe Accessories</v>
      </c>
      <c r="I633" s="17" t="str">
        <f t="shared" ca="1" si="101"/>
        <v/>
      </c>
      <c r="J633" s="178"/>
      <c r="K633" s="189"/>
      <c r="L633" s="189" t="str">
        <f t="shared" ca="1" si="107"/>
        <v>Pipe Accessories</v>
      </c>
      <c r="M633" s="187" t="str">
        <f t="shared" ca="1" si="102"/>
        <v>Pipe Accessories</v>
      </c>
      <c r="N633" s="188" t="str">
        <f t="shared" ca="1" si="103"/>
        <v>Pipe Accessories</v>
      </c>
    </row>
    <row r="634" spans="1:14" x14ac:dyDescent="0.25">
      <c r="A634" s="175">
        <f t="shared" ca="1" si="99"/>
        <v>122</v>
      </c>
      <c r="B634" s="175">
        <f t="shared" ca="1" si="108"/>
        <v>23</v>
      </c>
      <c r="C634" s="175">
        <f ca="1">IF(B634&gt;0,C633,IF(COUNTIF(Entity_3,Common)&lt;=A634,"",C633+MATCH(Common,INDIRECT(ADDRESS(C633+1,8,4,1,sheet_entity)):INDIRECT(ADDRESS(COUNTIF(Entity_1,"&lt;&gt;"),8,4,1,sheet_entity)),0)))</f>
        <v>739</v>
      </c>
      <c r="D634" s="177" t="str">
        <f t="shared" ca="1" si="104"/>
        <v>&gt;&gt;</v>
      </c>
      <c r="E634" s="178"/>
      <c r="F634" s="129" t="str">
        <f t="shared" ca="1" si="105"/>
        <v>IfcValveType</v>
      </c>
      <c r="G634" s="130" t="str">
        <f t="shared" ca="1" si="106"/>
        <v>notdefined</v>
      </c>
      <c r="H634" s="140" t="str">
        <f t="shared" ca="1" si="100"/>
        <v>Pipe Accessories</v>
      </c>
      <c r="I634" s="17" t="str">
        <f t="shared" ca="1" si="101"/>
        <v/>
      </c>
      <c r="J634" s="178"/>
      <c r="K634" s="189"/>
      <c r="L634" s="189" t="str">
        <f t="shared" ca="1" si="107"/>
        <v>Pipe Accessories</v>
      </c>
      <c r="M634" s="187" t="str">
        <f t="shared" ca="1" si="102"/>
        <v/>
      </c>
      <c r="N634" s="188" t="str">
        <f t="shared" ca="1" si="103"/>
        <v>Pipe Accessories</v>
      </c>
    </row>
    <row r="635" spans="1:14" x14ac:dyDescent="0.25">
      <c r="A635" s="175">
        <f t="shared" ca="1" si="99"/>
        <v>122</v>
      </c>
      <c r="B635" s="175">
        <f t="shared" ca="1" si="108"/>
        <v>22</v>
      </c>
      <c r="C635" s="175">
        <f ca="1">IF(B635&gt;0,C634,IF(COUNTIF(Entity_3,Common)&lt;=A635,"",C634+MATCH(Common,INDIRECT(ADDRESS(C634+1,8,4,1,sheet_entity)):INDIRECT(ADDRESS(COUNTIF(Entity_1,"&lt;&gt;"),8,4,1,sheet_entity)),0)))</f>
        <v>739</v>
      </c>
      <c r="D635" s="177" t="str">
        <f t="shared" ca="1" si="104"/>
        <v>&gt;&gt;</v>
      </c>
      <c r="E635" s="178"/>
      <c r="F635" s="129" t="str">
        <f t="shared" ca="1" si="105"/>
        <v>IfcValveType</v>
      </c>
      <c r="G635" s="130" t="str">
        <f t="shared" ca="1" si="106"/>
        <v>userdefined</v>
      </c>
      <c r="H635" s="140" t="str">
        <f t="shared" ca="1" si="100"/>
        <v>Pipe Accessories</v>
      </c>
      <c r="I635" s="17" t="str">
        <f t="shared" ca="1" si="101"/>
        <v/>
      </c>
      <c r="J635" s="178"/>
      <c r="K635" s="189"/>
      <c r="L635" s="189" t="str">
        <f t="shared" ca="1" si="107"/>
        <v>Pipe Accessories</v>
      </c>
      <c r="M635" s="187" t="str">
        <f t="shared" ca="1" si="102"/>
        <v/>
      </c>
      <c r="N635" s="188" t="str">
        <f t="shared" ca="1" si="103"/>
        <v>Pipe Accessories</v>
      </c>
    </row>
    <row r="636" spans="1:14" x14ac:dyDescent="0.25">
      <c r="A636" s="175">
        <f t="shared" ca="1" si="99"/>
        <v>122</v>
      </c>
      <c r="B636" s="175">
        <f t="shared" ca="1" si="108"/>
        <v>21</v>
      </c>
      <c r="C636" s="175">
        <f ca="1">IF(B636&gt;0,C635,IF(COUNTIF(Entity_3,Common)&lt;=A636,"",C635+MATCH(Common,INDIRECT(ADDRESS(C635+1,8,4,1,sheet_entity)):INDIRECT(ADDRESS(COUNTIF(Entity_1,"&lt;&gt;"),8,4,1,sheet_entity)),0)))</f>
        <v>739</v>
      </c>
      <c r="D636" s="177" t="str">
        <f t="shared" ca="1" si="104"/>
        <v>&gt;&gt;</v>
      </c>
      <c r="E636" s="178"/>
      <c r="F636" s="129" t="str">
        <f t="shared" ca="1" si="105"/>
        <v>IfcValveType</v>
      </c>
      <c r="G636" s="130" t="str">
        <f t="shared" ca="1" si="106"/>
        <v>stopcock</v>
      </c>
      <c r="H636" s="140" t="str">
        <f t="shared" ca="1" si="100"/>
        <v>Pipe Accessories</v>
      </c>
      <c r="I636" s="17" t="str">
        <f t="shared" ca="1" si="101"/>
        <v/>
      </c>
      <c r="J636" s="178"/>
      <c r="K636" s="189"/>
      <c r="L636" s="189" t="str">
        <f t="shared" ca="1" si="107"/>
        <v>Pipe Accessories</v>
      </c>
      <c r="M636" s="187" t="str">
        <f t="shared" ca="1" si="102"/>
        <v/>
      </c>
      <c r="N636" s="188" t="str">
        <f t="shared" ca="1" si="103"/>
        <v>Pipe Accessories</v>
      </c>
    </row>
    <row r="637" spans="1:14" x14ac:dyDescent="0.25">
      <c r="A637" s="175">
        <f t="shared" ca="1" si="99"/>
        <v>122</v>
      </c>
      <c r="B637" s="175">
        <f t="shared" ca="1" si="108"/>
        <v>20</v>
      </c>
      <c r="C637" s="175">
        <f ca="1">IF(B637&gt;0,C636,IF(COUNTIF(Entity_3,Common)&lt;=A637,"",C636+MATCH(Common,INDIRECT(ADDRESS(C636+1,8,4,1,sheet_entity)):INDIRECT(ADDRESS(COUNTIF(Entity_1,"&lt;&gt;"),8,4,1,sheet_entity)),0)))</f>
        <v>739</v>
      </c>
      <c r="D637" s="177" t="str">
        <f t="shared" ca="1" si="104"/>
        <v>&gt;&gt;</v>
      </c>
      <c r="E637" s="178"/>
      <c r="F637" s="129" t="str">
        <f t="shared" ca="1" si="105"/>
        <v>IfcValveType</v>
      </c>
      <c r="G637" s="130" t="str">
        <f t="shared" ca="1" si="106"/>
        <v>steamtrap</v>
      </c>
      <c r="H637" s="140" t="str">
        <f t="shared" ca="1" si="100"/>
        <v>Pipe Accessories</v>
      </c>
      <c r="I637" s="17" t="str">
        <f t="shared" ca="1" si="101"/>
        <v/>
      </c>
      <c r="J637" s="178"/>
      <c r="K637" s="189"/>
      <c r="L637" s="189" t="str">
        <f t="shared" ca="1" si="107"/>
        <v>Pipe Accessories</v>
      </c>
      <c r="M637" s="187" t="str">
        <f t="shared" ca="1" si="102"/>
        <v/>
      </c>
      <c r="N637" s="188" t="str">
        <f t="shared" ca="1" si="103"/>
        <v>Pipe Accessories</v>
      </c>
    </row>
    <row r="638" spans="1:14" x14ac:dyDescent="0.25">
      <c r="A638" s="175">
        <f t="shared" ca="1" si="99"/>
        <v>122</v>
      </c>
      <c r="B638" s="175">
        <f t="shared" ca="1" si="108"/>
        <v>19</v>
      </c>
      <c r="C638" s="175">
        <f ca="1">IF(B638&gt;0,C637,IF(COUNTIF(Entity_3,Common)&lt;=A638,"",C637+MATCH(Common,INDIRECT(ADDRESS(C637+1,8,4,1,sheet_entity)):INDIRECT(ADDRESS(COUNTIF(Entity_1,"&lt;&gt;"),8,4,1,sheet_entity)),0)))</f>
        <v>739</v>
      </c>
      <c r="D638" s="177" t="str">
        <f t="shared" ca="1" si="104"/>
        <v>&gt;&gt;</v>
      </c>
      <c r="E638" s="178"/>
      <c r="F638" s="129" t="str">
        <f t="shared" ca="1" si="105"/>
        <v>IfcValveType</v>
      </c>
      <c r="G638" s="130" t="str">
        <f t="shared" ca="1" si="106"/>
        <v>safetycutoff</v>
      </c>
      <c r="H638" s="140" t="str">
        <f t="shared" ca="1" si="100"/>
        <v>Pipe Accessories</v>
      </c>
      <c r="I638" s="17" t="str">
        <f t="shared" ca="1" si="101"/>
        <v/>
      </c>
      <c r="J638" s="178"/>
      <c r="K638" s="189"/>
      <c r="L638" s="189" t="str">
        <f t="shared" ca="1" si="107"/>
        <v>Pipe Accessories</v>
      </c>
      <c r="M638" s="187" t="str">
        <f t="shared" ca="1" si="102"/>
        <v/>
      </c>
      <c r="N638" s="188" t="str">
        <f t="shared" ca="1" si="103"/>
        <v>Pipe Accessories</v>
      </c>
    </row>
    <row r="639" spans="1:14" x14ac:dyDescent="0.25">
      <c r="A639" s="175">
        <f t="shared" ca="1" si="99"/>
        <v>122</v>
      </c>
      <c r="B639" s="175">
        <f t="shared" ca="1" si="108"/>
        <v>18</v>
      </c>
      <c r="C639" s="175">
        <f ca="1">IF(B639&gt;0,C638,IF(COUNTIF(Entity_3,Common)&lt;=A639,"",C638+MATCH(Common,INDIRECT(ADDRESS(C638+1,8,4,1,sheet_entity)):INDIRECT(ADDRESS(COUNTIF(Entity_1,"&lt;&gt;"),8,4,1,sheet_entity)),0)))</f>
        <v>739</v>
      </c>
      <c r="D639" s="177" t="str">
        <f t="shared" ca="1" si="104"/>
        <v>&gt;&gt;</v>
      </c>
      <c r="E639" s="178"/>
      <c r="F639" s="129" t="str">
        <f t="shared" ca="1" si="105"/>
        <v>IfcValveType</v>
      </c>
      <c r="G639" s="130" t="str">
        <f t="shared" ca="1" si="106"/>
        <v>regulating</v>
      </c>
      <c r="H639" s="140" t="str">
        <f t="shared" ca="1" si="100"/>
        <v>Pipe Accessories</v>
      </c>
      <c r="I639" s="17" t="str">
        <f t="shared" ca="1" si="101"/>
        <v/>
      </c>
      <c r="J639" s="178"/>
      <c r="K639" s="189"/>
      <c r="L639" s="189" t="str">
        <f t="shared" ca="1" si="107"/>
        <v>Pipe Accessories</v>
      </c>
      <c r="M639" s="187" t="str">
        <f t="shared" ca="1" si="102"/>
        <v/>
      </c>
      <c r="N639" s="188" t="str">
        <f t="shared" ca="1" si="103"/>
        <v>Pipe Accessories</v>
      </c>
    </row>
    <row r="640" spans="1:14" x14ac:dyDescent="0.25">
      <c r="A640" s="175">
        <f t="shared" ca="1" si="99"/>
        <v>122</v>
      </c>
      <c r="B640" s="175">
        <f t="shared" ca="1" si="108"/>
        <v>17</v>
      </c>
      <c r="C640" s="175">
        <f ca="1">IF(B640&gt;0,C639,IF(COUNTIF(Entity_3,Common)&lt;=A640,"",C639+MATCH(Common,INDIRECT(ADDRESS(C639+1,8,4,1,sheet_entity)):INDIRECT(ADDRESS(COUNTIF(Entity_1,"&lt;&gt;"),8,4,1,sheet_entity)),0)))</f>
        <v>739</v>
      </c>
      <c r="D640" s="177" t="str">
        <f t="shared" ca="1" si="104"/>
        <v>&gt;&gt;</v>
      </c>
      <c r="E640" s="178"/>
      <c r="F640" s="129" t="str">
        <f t="shared" ca="1" si="105"/>
        <v>IfcValveType</v>
      </c>
      <c r="G640" s="130" t="str">
        <f t="shared" ca="1" si="106"/>
        <v>pressurerelief</v>
      </c>
      <c r="H640" s="140" t="str">
        <f t="shared" ca="1" si="100"/>
        <v>Pipe Accessories</v>
      </c>
      <c r="I640" s="17" t="str">
        <f t="shared" ca="1" si="101"/>
        <v/>
      </c>
      <c r="J640" s="178"/>
      <c r="K640" s="189"/>
      <c r="L640" s="189" t="str">
        <f t="shared" ca="1" si="107"/>
        <v>Pipe Accessories</v>
      </c>
      <c r="M640" s="187" t="str">
        <f t="shared" ca="1" si="102"/>
        <v/>
      </c>
      <c r="N640" s="188" t="str">
        <f t="shared" ca="1" si="103"/>
        <v>Pipe Accessories</v>
      </c>
    </row>
    <row r="641" spans="1:14" x14ac:dyDescent="0.25">
      <c r="A641" s="175">
        <f t="shared" ca="1" si="99"/>
        <v>122</v>
      </c>
      <c r="B641" s="175">
        <f t="shared" ca="1" si="108"/>
        <v>16</v>
      </c>
      <c r="C641" s="175">
        <f ca="1">IF(B641&gt;0,C640,IF(COUNTIF(Entity_3,Common)&lt;=A641,"",C640+MATCH(Common,INDIRECT(ADDRESS(C640+1,8,4,1,sheet_entity)):INDIRECT(ADDRESS(COUNTIF(Entity_1,"&lt;&gt;"),8,4,1,sheet_entity)),0)))</f>
        <v>739</v>
      </c>
      <c r="D641" s="177" t="str">
        <f t="shared" ca="1" si="104"/>
        <v>&gt;&gt;</v>
      </c>
      <c r="E641" s="178"/>
      <c r="F641" s="129" t="str">
        <f t="shared" ca="1" si="105"/>
        <v>IfcValveType</v>
      </c>
      <c r="G641" s="130" t="str">
        <f t="shared" ca="1" si="106"/>
        <v>pressurereducing</v>
      </c>
      <c r="H641" s="140" t="str">
        <f t="shared" ca="1" si="100"/>
        <v>Pipe Accessories</v>
      </c>
      <c r="I641" s="17" t="str">
        <f t="shared" ca="1" si="101"/>
        <v/>
      </c>
      <c r="J641" s="178"/>
      <c r="K641" s="189"/>
      <c r="L641" s="189" t="str">
        <f t="shared" ca="1" si="107"/>
        <v>Pipe Accessories</v>
      </c>
      <c r="M641" s="187" t="str">
        <f t="shared" ca="1" si="102"/>
        <v/>
      </c>
      <c r="N641" s="188" t="str">
        <f t="shared" ca="1" si="103"/>
        <v>Pipe Accessories</v>
      </c>
    </row>
    <row r="642" spans="1:14" x14ac:dyDescent="0.25">
      <c r="A642" s="175">
        <f t="shared" ca="1" si="99"/>
        <v>122</v>
      </c>
      <c r="B642" s="175">
        <f t="shared" ca="1" si="108"/>
        <v>15</v>
      </c>
      <c r="C642" s="175">
        <f ca="1">IF(B642&gt;0,C641,IF(COUNTIF(Entity_3,Common)&lt;=A642,"",C641+MATCH(Common,INDIRECT(ADDRESS(C641+1,8,4,1,sheet_entity)):INDIRECT(ADDRESS(COUNTIF(Entity_1,"&lt;&gt;"),8,4,1,sheet_entity)),0)))</f>
        <v>739</v>
      </c>
      <c r="D642" s="177" t="str">
        <f t="shared" ca="1" si="104"/>
        <v>&gt;&gt;</v>
      </c>
      <c r="E642" s="178"/>
      <c r="F642" s="129" t="str">
        <f t="shared" ca="1" si="105"/>
        <v>IfcValveType</v>
      </c>
      <c r="G642" s="130" t="str">
        <f t="shared" ca="1" si="106"/>
        <v>mixing</v>
      </c>
      <c r="H642" s="140" t="str">
        <f t="shared" ca="1" si="100"/>
        <v>Pipe Accessories</v>
      </c>
      <c r="I642" s="17" t="str">
        <f t="shared" ca="1" si="101"/>
        <v/>
      </c>
      <c r="J642" s="178"/>
      <c r="K642" s="189"/>
      <c r="L642" s="189" t="str">
        <f t="shared" ca="1" si="107"/>
        <v>Pipe Accessories</v>
      </c>
      <c r="M642" s="187" t="str">
        <f t="shared" ca="1" si="102"/>
        <v/>
      </c>
      <c r="N642" s="188" t="str">
        <f t="shared" ca="1" si="103"/>
        <v>Pipe Accessories</v>
      </c>
    </row>
    <row r="643" spans="1:14" x14ac:dyDescent="0.25">
      <c r="A643" s="175">
        <f t="shared" ca="1" si="99"/>
        <v>122</v>
      </c>
      <c r="B643" s="175">
        <f t="shared" ca="1" si="108"/>
        <v>14</v>
      </c>
      <c r="C643" s="175">
        <f ca="1">IF(B643&gt;0,C642,IF(COUNTIF(Entity_3,Common)&lt;=A643,"",C642+MATCH(Common,INDIRECT(ADDRESS(C642+1,8,4,1,sheet_entity)):INDIRECT(ADDRESS(COUNTIF(Entity_1,"&lt;&gt;"),8,4,1,sheet_entity)),0)))</f>
        <v>739</v>
      </c>
      <c r="D643" s="177" t="str">
        <f t="shared" ca="1" si="104"/>
        <v>&gt;&gt;</v>
      </c>
      <c r="E643" s="178"/>
      <c r="F643" s="129" t="str">
        <f t="shared" ca="1" si="105"/>
        <v>IfcValveType</v>
      </c>
      <c r="G643" s="130" t="str">
        <f t="shared" ca="1" si="106"/>
        <v>isolating</v>
      </c>
      <c r="H643" s="140" t="str">
        <f t="shared" ca="1" si="100"/>
        <v>Pipe Accessories</v>
      </c>
      <c r="I643" s="17" t="str">
        <f t="shared" ca="1" si="101"/>
        <v/>
      </c>
      <c r="J643" s="178"/>
      <c r="K643" s="189"/>
      <c r="L643" s="189" t="str">
        <f t="shared" ca="1" si="107"/>
        <v>Pipe Accessories</v>
      </c>
      <c r="M643" s="187" t="str">
        <f t="shared" ca="1" si="102"/>
        <v/>
      </c>
      <c r="N643" s="188" t="str">
        <f t="shared" ca="1" si="103"/>
        <v>Pipe Accessories</v>
      </c>
    </row>
    <row r="644" spans="1:14" x14ac:dyDescent="0.25">
      <c r="A644" s="175">
        <f t="shared" ca="1" si="99"/>
        <v>122</v>
      </c>
      <c r="B644" s="175">
        <f t="shared" ca="1" si="108"/>
        <v>13</v>
      </c>
      <c r="C644" s="175">
        <f ca="1">IF(B644&gt;0,C643,IF(COUNTIF(Entity_3,Common)&lt;=A644,"",C643+MATCH(Common,INDIRECT(ADDRESS(C643+1,8,4,1,sheet_entity)):INDIRECT(ADDRESS(COUNTIF(Entity_1,"&lt;&gt;"),8,4,1,sheet_entity)),0)))</f>
        <v>739</v>
      </c>
      <c r="D644" s="177" t="str">
        <f t="shared" ca="1" si="104"/>
        <v>&gt;&gt;</v>
      </c>
      <c r="E644" s="178"/>
      <c r="F644" s="129" t="str">
        <f t="shared" ca="1" si="105"/>
        <v>IfcValveType</v>
      </c>
      <c r="G644" s="130" t="str">
        <f t="shared" ca="1" si="106"/>
        <v>gastap</v>
      </c>
      <c r="H644" s="140" t="str">
        <f t="shared" ca="1" si="100"/>
        <v>Pipe Accessories</v>
      </c>
      <c r="I644" s="17" t="str">
        <f t="shared" ca="1" si="101"/>
        <v/>
      </c>
      <c r="J644" s="178"/>
      <c r="K644" s="189"/>
      <c r="L644" s="189" t="str">
        <f t="shared" ca="1" si="107"/>
        <v>Pipe Accessories</v>
      </c>
      <c r="M644" s="187" t="str">
        <f t="shared" ca="1" si="102"/>
        <v/>
      </c>
      <c r="N644" s="188" t="str">
        <f t="shared" ca="1" si="103"/>
        <v>Pipe Accessories</v>
      </c>
    </row>
    <row r="645" spans="1:14" x14ac:dyDescent="0.25">
      <c r="A645" s="175">
        <f t="shared" ca="1" si="99"/>
        <v>122</v>
      </c>
      <c r="B645" s="175">
        <f t="shared" ca="1" si="108"/>
        <v>12</v>
      </c>
      <c r="C645" s="175">
        <f ca="1">IF(B645&gt;0,C644,IF(COUNTIF(Entity_3,Common)&lt;=A645,"",C644+MATCH(Common,INDIRECT(ADDRESS(C644+1,8,4,1,sheet_entity)):INDIRECT(ADDRESS(COUNTIF(Entity_1,"&lt;&gt;"),8,4,1,sheet_entity)),0)))</f>
        <v>739</v>
      </c>
      <c r="D645" s="177" t="str">
        <f t="shared" ca="1" si="104"/>
        <v>&gt;&gt;</v>
      </c>
      <c r="E645" s="178"/>
      <c r="F645" s="129" t="str">
        <f t="shared" ca="1" si="105"/>
        <v>IfcValveType</v>
      </c>
      <c r="G645" s="130" t="str">
        <f t="shared" ca="1" si="106"/>
        <v>gascock</v>
      </c>
      <c r="H645" s="140" t="str">
        <f t="shared" ca="1" si="100"/>
        <v>Pipe Accessories</v>
      </c>
      <c r="I645" s="17" t="str">
        <f t="shared" ca="1" si="101"/>
        <v/>
      </c>
      <c r="J645" s="178"/>
      <c r="K645" s="189"/>
      <c r="L645" s="189" t="str">
        <f t="shared" ca="1" si="107"/>
        <v>Pipe Accessories</v>
      </c>
      <c r="M645" s="187" t="str">
        <f t="shared" ca="1" si="102"/>
        <v/>
      </c>
      <c r="N645" s="188" t="str">
        <f t="shared" ca="1" si="103"/>
        <v>Pipe Accessories</v>
      </c>
    </row>
    <row r="646" spans="1:14" x14ac:dyDescent="0.25">
      <c r="A646" s="175">
        <f t="shared" ca="1" si="99"/>
        <v>122</v>
      </c>
      <c r="B646" s="175">
        <f t="shared" ca="1" si="108"/>
        <v>11</v>
      </c>
      <c r="C646" s="175">
        <f ca="1">IF(B646&gt;0,C645,IF(COUNTIF(Entity_3,Common)&lt;=A646,"",C645+MATCH(Common,INDIRECT(ADDRESS(C645+1,8,4,1,sheet_entity)):INDIRECT(ADDRESS(COUNTIF(Entity_1,"&lt;&gt;"),8,4,1,sheet_entity)),0)))</f>
        <v>739</v>
      </c>
      <c r="D646" s="177" t="str">
        <f t="shared" ca="1" si="104"/>
        <v>&gt;&gt;</v>
      </c>
      <c r="E646" s="178"/>
      <c r="F646" s="129" t="str">
        <f t="shared" ca="1" si="105"/>
        <v>IfcValveType</v>
      </c>
      <c r="G646" s="130" t="str">
        <f t="shared" ca="1" si="106"/>
        <v>flushing</v>
      </c>
      <c r="H646" s="140" t="str">
        <f t="shared" ca="1" si="100"/>
        <v>Pipe Accessories</v>
      </c>
      <c r="I646" s="17" t="str">
        <f t="shared" ca="1" si="101"/>
        <v/>
      </c>
      <c r="J646" s="178"/>
      <c r="K646" s="189"/>
      <c r="L646" s="189" t="str">
        <f t="shared" ca="1" si="107"/>
        <v>Pipe Accessories</v>
      </c>
      <c r="M646" s="187" t="str">
        <f t="shared" ca="1" si="102"/>
        <v/>
      </c>
      <c r="N646" s="188" t="str">
        <f t="shared" ca="1" si="103"/>
        <v>Pipe Accessories</v>
      </c>
    </row>
    <row r="647" spans="1:14" x14ac:dyDescent="0.25">
      <c r="A647" s="175">
        <f t="shared" ca="1" si="99"/>
        <v>122</v>
      </c>
      <c r="B647" s="175">
        <f t="shared" ca="1" si="108"/>
        <v>10</v>
      </c>
      <c r="C647" s="175">
        <f ca="1">IF(B647&gt;0,C646,IF(COUNTIF(Entity_3,Common)&lt;=A647,"",C646+MATCH(Common,INDIRECT(ADDRESS(C646+1,8,4,1,sheet_entity)):INDIRECT(ADDRESS(COUNTIF(Entity_1,"&lt;&gt;"),8,4,1,sheet_entity)),0)))</f>
        <v>739</v>
      </c>
      <c r="D647" s="177" t="str">
        <f t="shared" ca="1" si="104"/>
        <v>&gt;&gt;</v>
      </c>
      <c r="E647" s="178"/>
      <c r="F647" s="129" t="str">
        <f t="shared" ca="1" si="105"/>
        <v>IfcValveType</v>
      </c>
      <c r="G647" s="130" t="str">
        <f t="shared" ca="1" si="106"/>
        <v>faucet</v>
      </c>
      <c r="H647" s="140" t="str">
        <f t="shared" ca="1" si="100"/>
        <v>Pipe Accessories</v>
      </c>
      <c r="I647" s="17" t="str">
        <f t="shared" ca="1" si="101"/>
        <v/>
      </c>
      <c r="J647" s="178"/>
      <c r="K647" s="189"/>
      <c r="L647" s="189" t="str">
        <f t="shared" ca="1" si="107"/>
        <v>Pipe Accessories</v>
      </c>
      <c r="M647" s="187" t="str">
        <f t="shared" ca="1" si="102"/>
        <v/>
      </c>
      <c r="N647" s="188" t="str">
        <f t="shared" ca="1" si="103"/>
        <v>Pipe Accessories</v>
      </c>
    </row>
    <row r="648" spans="1:14" x14ac:dyDescent="0.25">
      <c r="A648" s="175">
        <f t="shared" ca="1" si="99"/>
        <v>122</v>
      </c>
      <c r="B648" s="175">
        <f t="shared" ca="1" si="108"/>
        <v>9</v>
      </c>
      <c r="C648" s="175">
        <f ca="1">IF(B648&gt;0,C647,IF(COUNTIF(Entity_3,Common)&lt;=A648,"",C647+MATCH(Common,INDIRECT(ADDRESS(C647+1,8,4,1,sheet_entity)):INDIRECT(ADDRESS(COUNTIF(Entity_1,"&lt;&gt;"),8,4,1,sheet_entity)),0)))</f>
        <v>739</v>
      </c>
      <c r="D648" s="177" t="str">
        <f t="shared" ca="1" si="104"/>
        <v>&gt;&gt;</v>
      </c>
      <c r="E648" s="178"/>
      <c r="F648" s="129" t="str">
        <f t="shared" ca="1" si="105"/>
        <v>IfcValveType</v>
      </c>
      <c r="G648" s="130" t="str">
        <f t="shared" ca="1" si="106"/>
        <v>doubleregulating</v>
      </c>
      <c r="H648" s="140" t="str">
        <f t="shared" ca="1" si="100"/>
        <v>Pipe Accessories</v>
      </c>
      <c r="I648" s="17" t="str">
        <f t="shared" ca="1" si="101"/>
        <v/>
      </c>
      <c r="J648" s="178"/>
      <c r="K648" s="189"/>
      <c r="L648" s="189" t="str">
        <f t="shared" ca="1" si="107"/>
        <v>Pipe Accessories</v>
      </c>
      <c r="M648" s="187" t="str">
        <f t="shared" ca="1" si="102"/>
        <v/>
      </c>
      <c r="N648" s="188" t="str">
        <f t="shared" ca="1" si="103"/>
        <v>Pipe Accessories</v>
      </c>
    </row>
    <row r="649" spans="1:14" x14ac:dyDescent="0.25">
      <c r="A649" s="175">
        <f t="shared" ca="1" si="99"/>
        <v>122</v>
      </c>
      <c r="B649" s="175">
        <f t="shared" ca="1" si="108"/>
        <v>8</v>
      </c>
      <c r="C649" s="175">
        <f ca="1">IF(B649&gt;0,C648,IF(COUNTIF(Entity_3,Common)&lt;=A649,"",C648+MATCH(Common,INDIRECT(ADDRESS(C648+1,8,4,1,sheet_entity)):INDIRECT(ADDRESS(COUNTIF(Entity_1,"&lt;&gt;"),8,4,1,sheet_entity)),0)))</f>
        <v>739</v>
      </c>
      <c r="D649" s="177" t="str">
        <f t="shared" ca="1" si="104"/>
        <v>&gt;&gt;</v>
      </c>
      <c r="E649" s="178"/>
      <c r="F649" s="129" t="str">
        <f t="shared" ca="1" si="105"/>
        <v>IfcValveType</v>
      </c>
      <c r="G649" s="130" t="str">
        <f t="shared" ca="1" si="106"/>
        <v>doublecheck</v>
      </c>
      <c r="H649" s="140" t="str">
        <f t="shared" ca="1" si="100"/>
        <v>Pipe Accessories</v>
      </c>
      <c r="I649" s="17" t="str">
        <f t="shared" ca="1" si="101"/>
        <v/>
      </c>
      <c r="J649" s="178"/>
      <c r="K649" s="189"/>
      <c r="L649" s="189" t="str">
        <f t="shared" ca="1" si="107"/>
        <v>Pipe Accessories</v>
      </c>
      <c r="M649" s="187" t="str">
        <f t="shared" ca="1" si="102"/>
        <v/>
      </c>
      <c r="N649" s="188" t="str">
        <f t="shared" ca="1" si="103"/>
        <v>Pipe Accessories</v>
      </c>
    </row>
    <row r="650" spans="1:14" x14ac:dyDescent="0.25">
      <c r="A650" s="175">
        <f t="shared" ca="1" si="99"/>
        <v>122</v>
      </c>
      <c r="B650" s="175">
        <f t="shared" ca="1" si="108"/>
        <v>7</v>
      </c>
      <c r="C650" s="175">
        <f ca="1">IF(B650&gt;0,C649,IF(COUNTIF(Entity_3,Common)&lt;=A650,"",C649+MATCH(Common,INDIRECT(ADDRESS(C649+1,8,4,1,sheet_entity)):INDIRECT(ADDRESS(COUNTIF(Entity_1,"&lt;&gt;"),8,4,1,sheet_entity)),0)))</f>
        <v>739</v>
      </c>
      <c r="D650" s="177" t="str">
        <f t="shared" ca="1" si="104"/>
        <v>&gt;&gt;</v>
      </c>
      <c r="E650" s="178"/>
      <c r="F650" s="129" t="str">
        <f t="shared" ca="1" si="105"/>
        <v>IfcValveType</v>
      </c>
      <c r="G650" s="130" t="str">
        <f t="shared" ca="1" si="106"/>
        <v>drawoffcock</v>
      </c>
      <c r="H650" s="140" t="str">
        <f t="shared" ca="1" si="100"/>
        <v>Pipe Accessories</v>
      </c>
      <c r="I650" s="17" t="str">
        <f t="shared" ca="1" si="101"/>
        <v/>
      </c>
      <c r="J650" s="178"/>
      <c r="K650" s="189"/>
      <c r="L650" s="189" t="str">
        <f t="shared" ca="1" si="107"/>
        <v>Pipe Accessories</v>
      </c>
      <c r="M650" s="187" t="str">
        <f t="shared" ca="1" si="102"/>
        <v/>
      </c>
      <c r="N650" s="188" t="str">
        <f t="shared" ca="1" si="103"/>
        <v>Pipe Accessories</v>
      </c>
    </row>
    <row r="651" spans="1:14" x14ac:dyDescent="0.25">
      <c r="A651" s="175">
        <f t="shared" ref="A651:A714" ca="1" si="109">IF(B651=0,IF(COUNTIF(Entity_3,Common)&lt;=A650,"",A650+1),A650)</f>
        <v>122</v>
      </c>
      <c r="B651" s="175">
        <f t="shared" ca="1" si="108"/>
        <v>6</v>
      </c>
      <c r="C651" s="175">
        <f ca="1">IF(B651&gt;0,C650,IF(COUNTIF(Entity_3,Common)&lt;=A651,"",C650+MATCH(Common,INDIRECT(ADDRESS(C650+1,8,4,1,sheet_entity)):INDIRECT(ADDRESS(COUNTIF(Entity_1,"&lt;&gt;"),8,4,1,sheet_entity)),0)))</f>
        <v>739</v>
      </c>
      <c r="D651" s="177" t="str">
        <f t="shared" ca="1" si="104"/>
        <v>&gt;&gt;</v>
      </c>
      <c r="E651" s="178"/>
      <c r="F651" s="129" t="str">
        <f t="shared" ca="1" si="105"/>
        <v>IfcValveType</v>
      </c>
      <c r="G651" s="130" t="str">
        <f t="shared" ca="1" si="106"/>
        <v>diverting</v>
      </c>
      <c r="H651" s="140" t="str">
        <f t="shared" ref="H651:H714" ca="1" si="110">IF(F651&lt;&gt;"",IF(K651&lt;&gt;"",K651,IF(G651&lt;&gt;"",IF(M651&lt;&gt;"",M651,N651),IF(N651&lt;&gt;"",N651,M651))),"")</f>
        <v>Pipe Accessories</v>
      </c>
      <c r="I651" s="17" t="str">
        <f t="shared" ref="I651:I714" ca="1" si="111">IF(L651=H651,IF(OR(exp_sub_adopt=no,AND(exp_sub_adopt=yes,G651&lt;&gt;"")),IF(C651&lt;&gt;"",IFERROR(CELL("contents",INDIRECT(ADDRESS(MATCH(CONCATENATE(F651,IF(G651&lt;&gt;"",CONCATENATE("/",G651),"")),export_entity_2,0),2,1,1,exp_fillin))),IFERROR(VLOOKUP(CONCATENATE(F651,IF(G651&lt;&gt;"",CONCATENATE("/",G651),"")),Import_DRS,5,FALSE),"")),""),""),IF(ISERROR(FIND(H651,L651,1)),IF(L651=H651,"",L651),RIGHT(L651,LEN(L651)-LEN(H651))))</f>
        <v/>
      </c>
      <c r="J651" s="178"/>
      <c r="K651" s="189"/>
      <c r="L651" s="189" t="str">
        <f t="shared" ca="1" si="107"/>
        <v>Pipe Accessories</v>
      </c>
      <c r="M651" s="187" t="str">
        <f t="shared" ref="M651:M714" ca="1" si="112">IF(C651&lt;&gt;"",IFERROR(CELL("contents",INDIRECT(ADDRESS(MATCH(CONCATENATE(F651,IF(G651&lt;&gt;"",CONCATENATE("/",G651),"")),export_entity_2,0),1,1,1,exp_fillin))),IF(N651="",M650,"")),"")</f>
        <v/>
      </c>
      <c r="N651" s="188" t="str">
        <f t="shared" ref="N651:N714" ca="1" si="113">IF(C651&lt;&gt;"",IFERROR(VLOOKUP(CONCATENATE(F651,IF(G651&lt;&gt;"",CONCATENATE("/",G651),"")),Import_DRS,4,FALSE),IFERROR(VLOOKUP(F651,Import_DRS,4,FALSE),"")),"")</f>
        <v>Pipe Accessories</v>
      </c>
    </row>
    <row r="652" spans="1:14" x14ac:dyDescent="0.25">
      <c r="A652" s="175">
        <f t="shared" ca="1" si="109"/>
        <v>122</v>
      </c>
      <c r="B652" s="175">
        <f t="shared" ca="1" si="108"/>
        <v>5</v>
      </c>
      <c r="C652" s="175">
        <f ca="1">IF(B652&gt;0,C651,IF(COUNTIF(Entity_3,Common)&lt;=A652,"",C651+MATCH(Common,INDIRECT(ADDRESS(C651+1,8,4,1,sheet_entity)):INDIRECT(ADDRESS(COUNTIF(Entity_1,"&lt;&gt;"),8,4,1,sheet_entity)),0)))</f>
        <v>739</v>
      </c>
      <c r="D652" s="177" t="str">
        <f t="shared" ca="1" si="104"/>
        <v>&gt;&gt;</v>
      </c>
      <c r="E652" s="178"/>
      <c r="F652" s="129" t="str">
        <f t="shared" ca="1" si="105"/>
        <v>IfcValveType</v>
      </c>
      <c r="G652" s="130" t="str">
        <f t="shared" ca="1" si="106"/>
        <v>commissioning</v>
      </c>
      <c r="H652" s="140" t="str">
        <f t="shared" ca="1" si="110"/>
        <v>Pipe Accessories</v>
      </c>
      <c r="I652" s="17" t="str">
        <f t="shared" ca="1" si="111"/>
        <v/>
      </c>
      <c r="J652" s="178"/>
      <c r="K652" s="189"/>
      <c r="L652" s="189" t="str">
        <f t="shared" ca="1" si="107"/>
        <v>Pipe Accessories</v>
      </c>
      <c r="M652" s="187" t="str">
        <f t="shared" ca="1" si="112"/>
        <v/>
      </c>
      <c r="N652" s="188" t="str">
        <f t="shared" ca="1" si="113"/>
        <v>Pipe Accessories</v>
      </c>
    </row>
    <row r="653" spans="1:14" x14ac:dyDescent="0.25">
      <c r="A653" s="175">
        <f t="shared" ca="1" si="109"/>
        <v>122</v>
      </c>
      <c r="B653" s="175">
        <f t="shared" ca="1" si="108"/>
        <v>4</v>
      </c>
      <c r="C653" s="175">
        <f ca="1">IF(B653&gt;0,C652,IF(COUNTIF(Entity_3,Common)&lt;=A653,"",C652+MATCH(Common,INDIRECT(ADDRESS(C652+1,8,4,1,sheet_entity)):INDIRECT(ADDRESS(COUNTIF(Entity_1,"&lt;&gt;"),8,4,1,sheet_entity)),0)))</f>
        <v>739</v>
      </c>
      <c r="D653" s="177" t="str">
        <f t="shared" ca="1" si="104"/>
        <v>&gt;&gt;</v>
      </c>
      <c r="E653" s="178"/>
      <c r="F653" s="129" t="str">
        <f t="shared" ca="1" si="105"/>
        <v>IfcValveType</v>
      </c>
      <c r="G653" s="130" t="str">
        <f t="shared" ca="1" si="106"/>
        <v>check</v>
      </c>
      <c r="H653" s="140" t="str">
        <f t="shared" ca="1" si="110"/>
        <v>Pipe Accessories</v>
      </c>
      <c r="I653" s="17" t="str">
        <f t="shared" ca="1" si="111"/>
        <v/>
      </c>
      <c r="J653" s="178"/>
      <c r="K653" s="189"/>
      <c r="L653" s="189" t="str">
        <f t="shared" ca="1" si="107"/>
        <v>Pipe Accessories</v>
      </c>
      <c r="M653" s="187" t="str">
        <f t="shared" ca="1" si="112"/>
        <v/>
      </c>
      <c r="N653" s="188" t="str">
        <f t="shared" ca="1" si="113"/>
        <v>Pipe Accessories</v>
      </c>
    </row>
    <row r="654" spans="1:14" x14ac:dyDescent="0.25">
      <c r="A654" s="175">
        <f t="shared" ca="1" si="109"/>
        <v>122</v>
      </c>
      <c r="B654" s="175">
        <f t="shared" ca="1" si="108"/>
        <v>3</v>
      </c>
      <c r="C654" s="175">
        <f ca="1">IF(B654&gt;0,C653,IF(COUNTIF(Entity_3,Common)&lt;=A654,"",C653+MATCH(Common,INDIRECT(ADDRESS(C653+1,8,4,1,sheet_entity)):INDIRECT(ADDRESS(COUNTIF(Entity_1,"&lt;&gt;"),8,4,1,sheet_entity)),0)))</f>
        <v>739</v>
      </c>
      <c r="D654" s="177" t="str">
        <f t="shared" ca="1" si="104"/>
        <v>&gt;&gt;</v>
      </c>
      <c r="E654" s="178"/>
      <c r="F654" s="129" t="str">
        <f t="shared" ca="1" si="105"/>
        <v>IfcValveType</v>
      </c>
      <c r="G654" s="130" t="str">
        <f t="shared" ca="1" si="106"/>
        <v>changeover</v>
      </c>
      <c r="H654" s="140" t="str">
        <f t="shared" ca="1" si="110"/>
        <v>Pipe Accessories</v>
      </c>
      <c r="I654" s="17" t="str">
        <f t="shared" ca="1" si="111"/>
        <v/>
      </c>
      <c r="J654" s="178"/>
      <c r="K654" s="189"/>
      <c r="L654" s="189" t="str">
        <f t="shared" ca="1" si="107"/>
        <v>Pipe Accessories</v>
      </c>
      <c r="M654" s="187" t="str">
        <f t="shared" ca="1" si="112"/>
        <v/>
      </c>
      <c r="N654" s="188" t="str">
        <f t="shared" ca="1" si="113"/>
        <v>Pipe Accessories</v>
      </c>
    </row>
    <row r="655" spans="1:14" x14ac:dyDescent="0.25">
      <c r="A655" s="175">
        <f t="shared" ca="1" si="109"/>
        <v>122</v>
      </c>
      <c r="B655" s="175">
        <f t="shared" ca="1" si="108"/>
        <v>2</v>
      </c>
      <c r="C655" s="175">
        <f ca="1">IF(B655&gt;0,C654,IF(COUNTIF(Entity_3,Common)&lt;=A655,"",C654+MATCH(Common,INDIRECT(ADDRESS(C654+1,8,4,1,sheet_entity)):INDIRECT(ADDRESS(COUNTIF(Entity_1,"&lt;&gt;"),8,4,1,sheet_entity)),0)))</f>
        <v>739</v>
      </c>
      <c r="D655" s="177" t="str">
        <f t="shared" ref="D655:D718" ca="1" si="114">IF(AND(F655&lt;&gt;"",F655&lt;&gt;not,F655&lt;&gt;0),HYPERLINK(CONCATENATE(link4x0,IFERROR(VLOOKUP(F655,Entity,2,FALSE),""),link_Entity,LOWER(F655),".htm"),"&gt;&gt;"),"")</f>
        <v>&gt;&gt;</v>
      </c>
      <c r="E655" s="178"/>
      <c r="F655" s="129" t="str">
        <f t="shared" ref="F655:F718" ca="1" si="115">IF(C655&lt;&gt;"",INDIRECT(ADDRESS(C655,3,1,1,sheet_entity),TRUE),"")</f>
        <v>IfcValveType</v>
      </c>
      <c r="G655" s="130" t="str">
        <f t="shared" ref="G655:G718" ca="1" si="116">IF(B655&gt;0,INDEX(INDIRECT(CONCATENATE(F655,"Enum")),B655,1),"")</f>
        <v>antivacuum</v>
      </c>
      <c r="H655" s="140" t="str">
        <f t="shared" ca="1" si="110"/>
        <v>Pipe Accessories</v>
      </c>
      <c r="I655" s="17" t="str">
        <f t="shared" ca="1" si="111"/>
        <v/>
      </c>
      <c r="J655" s="178"/>
      <c r="K655" s="189"/>
      <c r="L655" s="189" t="str">
        <f t="shared" ca="1" si="107"/>
        <v>Pipe Accessories</v>
      </c>
      <c r="M655" s="187" t="str">
        <f t="shared" ca="1" si="112"/>
        <v/>
      </c>
      <c r="N655" s="188" t="str">
        <f t="shared" ca="1" si="113"/>
        <v>Pipe Accessories</v>
      </c>
    </row>
    <row r="656" spans="1:14" x14ac:dyDescent="0.25">
      <c r="A656" s="175">
        <f t="shared" ca="1" si="109"/>
        <v>122</v>
      </c>
      <c r="B656" s="175">
        <f t="shared" ca="1" si="108"/>
        <v>1</v>
      </c>
      <c r="C656" s="175">
        <f ca="1">IF(B656&gt;0,C655,IF(COUNTIF(Entity_3,Common)&lt;=A656,"",C655+MATCH(Common,INDIRECT(ADDRESS(C655+1,8,4,1,sheet_entity)):INDIRECT(ADDRESS(COUNTIF(Entity_1,"&lt;&gt;"),8,4,1,sheet_entity)),0)))</f>
        <v>739</v>
      </c>
      <c r="D656" s="177" t="str">
        <f t="shared" ca="1" si="114"/>
        <v>&gt;&gt;</v>
      </c>
      <c r="E656" s="178"/>
      <c r="F656" s="129" t="str">
        <f t="shared" ca="1" si="115"/>
        <v>IfcValveType</v>
      </c>
      <c r="G656" s="130" t="str">
        <f t="shared" ca="1" si="116"/>
        <v>airrelease</v>
      </c>
      <c r="H656" s="140" t="str">
        <f t="shared" ca="1" si="110"/>
        <v>Pipe Accessories</v>
      </c>
      <c r="I656" s="17" t="str">
        <f t="shared" ca="1" si="111"/>
        <v/>
      </c>
      <c r="J656" s="178"/>
      <c r="K656" s="189"/>
      <c r="L656" s="189" t="str">
        <f t="shared" ca="1" si="107"/>
        <v>Pipe Accessories</v>
      </c>
      <c r="M656" s="187" t="str">
        <f t="shared" ca="1" si="112"/>
        <v/>
      </c>
      <c r="N656" s="188" t="str">
        <f t="shared" ca="1" si="113"/>
        <v>Pipe Accessories</v>
      </c>
    </row>
    <row r="657" spans="1:14" x14ac:dyDescent="0.25">
      <c r="A657" s="175">
        <f t="shared" ca="1" si="109"/>
        <v>123</v>
      </c>
      <c r="B657" s="175">
        <f t="shared" ca="1" si="108"/>
        <v>0</v>
      </c>
      <c r="C657" s="175">
        <f ca="1">IF(B657&gt;0,C656,IF(COUNTIF(Entity_3,Common)&lt;=A657,"",C656+MATCH(Common,INDIRECT(ADDRESS(C656+1,8,4,1,sheet_entity)):INDIRECT(ADDRESS(COUNTIF(Entity_1,"&lt;&gt;"),8,4,1,sheet_entity)),0)))</f>
        <v>749</v>
      </c>
      <c r="D657" s="177" t="str">
        <f t="shared" ca="1" si="114"/>
        <v>&gt;&gt;</v>
      </c>
      <c r="E657" s="178"/>
      <c r="F657" s="129" t="str">
        <f t="shared" ca="1" si="115"/>
        <v>IfcWall</v>
      </c>
      <c r="G657" s="130" t="str">
        <f t="shared" ca="1" si="116"/>
        <v/>
      </c>
      <c r="H657" s="140" t="str">
        <f t="shared" ca="1" si="110"/>
        <v>Walls</v>
      </c>
      <c r="I657" s="17" t="str">
        <f t="shared" ca="1" si="111"/>
        <v/>
      </c>
      <c r="J657" s="178"/>
      <c r="K657" s="189"/>
      <c r="L657" s="189" t="str">
        <f t="shared" ca="1" si="107"/>
        <v>Walls</v>
      </c>
      <c r="M657" s="187" t="str">
        <f t="shared" ca="1" si="112"/>
        <v>Walls</v>
      </c>
      <c r="N657" s="188" t="str">
        <f t="shared" ca="1" si="113"/>
        <v>Walls</v>
      </c>
    </row>
    <row r="658" spans="1:14" x14ac:dyDescent="0.25">
      <c r="A658" s="175">
        <f t="shared" ca="1" si="109"/>
        <v>124</v>
      </c>
      <c r="B658" s="175">
        <f t="shared" ca="1" si="108"/>
        <v>0</v>
      </c>
      <c r="C658" s="175">
        <f ca="1">IF(B658&gt;0,C657,IF(COUNTIF(Entity_3,Common)&lt;=A658,"",C657+MATCH(Common,INDIRECT(ADDRESS(C657+1,8,4,1,sheet_entity)):INDIRECT(ADDRESS(COUNTIF(Entity_1,"&lt;&gt;"),8,4,1,sheet_entity)),0)))</f>
        <v>751</v>
      </c>
      <c r="D658" s="177" t="str">
        <f t="shared" ca="1" si="114"/>
        <v>&gt;&gt;</v>
      </c>
      <c r="E658" s="178"/>
      <c r="F658" s="129" t="str">
        <f t="shared" ca="1" si="115"/>
        <v>IfcWallStandardCase</v>
      </c>
      <c r="G658" s="130" t="str">
        <f t="shared" ca="1" si="116"/>
        <v/>
      </c>
      <c r="H658" s="140" t="str">
        <f t="shared" ca="1" si="110"/>
        <v>Walls</v>
      </c>
      <c r="I658" s="17" t="str">
        <f t="shared" ca="1" si="111"/>
        <v/>
      </c>
      <c r="J658" s="178"/>
      <c r="K658" s="189"/>
      <c r="L658" s="189" t="str">
        <f t="shared" ca="1" si="107"/>
        <v>Walls</v>
      </c>
      <c r="M658" s="187" t="str">
        <f t="shared" ca="1" si="112"/>
        <v>Walls</v>
      </c>
      <c r="N658" s="188" t="str">
        <f t="shared" ca="1" si="113"/>
        <v>Walls</v>
      </c>
    </row>
    <row r="659" spans="1:14" x14ac:dyDescent="0.25">
      <c r="A659" s="175">
        <f t="shared" ca="1" si="109"/>
        <v>125</v>
      </c>
      <c r="B659" s="175">
        <f t="shared" ca="1" si="108"/>
        <v>0</v>
      </c>
      <c r="C659" s="175">
        <f ca="1">IF(B659&gt;0,C658,IF(COUNTIF(Entity_3,Common)&lt;=A659,"",C658+MATCH(Common,INDIRECT(ADDRESS(C658+1,8,4,1,sheet_entity)):INDIRECT(ADDRESS(COUNTIF(Entity_1,"&lt;&gt;"),8,4,1,sheet_entity)),0)))</f>
        <v>754</v>
      </c>
      <c r="D659" s="177" t="str">
        <f t="shared" ca="1" si="114"/>
        <v>&gt;&gt;</v>
      </c>
      <c r="E659" s="178"/>
      <c r="F659" s="129" t="str">
        <f t="shared" ca="1" si="115"/>
        <v>IfcWasteTerminalType</v>
      </c>
      <c r="G659" s="130" t="str">
        <f t="shared" ca="1" si="116"/>
        <v/>
      </c>
      <c r="H659" s="140" t="str">
        <f t="shared" ca="1" si="110"/>
        <v>Plumbing Fixtures</v>
      </c>
      <c r="I659" s="17" t="str">
        <f t="shared" ca="1" si="111"/>
        <v/>
      </c>
      <c r="J659" s="178"/>
      <c r="K659" s="189"/>
      <c r="L659" s="189" t="str">
        <f t="shared" ca="1" si="107"/>
        <v>Plumbing Fixtures</v>
      </c>
      <c r="M659" s="187" t="str">
        <f t="shared" ca="1" si="112"/>
        <v/>
      </c>
      <c r="N659" s="188" t="str">
        <f t="shared" ca="1" si="113"/>
        <v>Plumbing Fixtures</v>
      </c>
    </row>
    <row r="660" spans="1:14" x14ac:dyDescent="0.25">
      <c r="A660" s="175">
        <f t="shared" ca="1" si="109"/>
        <v>125</v>
      </c>
      <c r="B660" s="175">
        <f t="shared" ca="1" si="108"/>
        <v>9</v>
      </c>
      <c r="C660" s="175">
        <f ca="1">IF(B660&gt;0,C659,IF(COUNTIF(Entity_3,Common)&lt;=A660,"",C659+MATCH(Common,INDIRECT(ADDRESS(C659+1,8,4,1,sheet_entity)):INDIRECT(ADDRESS(COUNTIF(Entity_1,"&lt;&gt;"),8,4,1,sheet_entity)),0)))</f>
        <v>754</v>
      </c>
      <c r="D660" s="177" t="str">
        <f t="shared" ca="1" si="114"/>
        <v>&gt;&gt;</v>
      </c>
      <c r="E660" s="178"/>
      <c r="F660" s="129" t="str">
        <f t="shared" ca="1" si="115"/>
        <v>IfcWasteTerminalType</v>
      </c>
      <c r="G660" s="130" t="str">
        <f t="shared" ca="1" si="116"/>
        <v>notdefined</v>
      </c>
      <c r="H660" s="140" t="str">
        <f t="shared" ca="1" si="110"/>
        <v>Plumbing Fixtures</v>
      </c>
      <c r="I660" s="17" t="str">
        <f t="shared" ca="1" si="111"/>
        <v/>
      </c>
      <c r="J660" s="178"/>
      <c r="K660" s="189"/>
      <c r="L660" s="189" t="str">
        <f t="shared" ca="1" si="107"/>
        <v>Plumbing Fixtures</v>
      </c>
      <c r="M660" s="187" t="str">
        <f t="shared" ca="1" si="112"/>
        <v/>
      </c>
      <c r="N660" s="188" t="str">
        <f t="shared" ca="1" si="113"/>
        <v>Plumbing Fixtures</v>
      </c>
    </row>
    <row r="661" spans="1:14" x14ac:dyDescent="0.25">
      <c r="A661" s="175">
        <f t="shared" ca="1" si="109"/>
        <v>125</v>
      </c>
      <c r="B661" s="175">
        <f t="shared" ca="1" si="108"/>
        <v>8</v>
      </c>
      <c r="C661" s="175">
        <f ca="1">IF(B661&gt;0,C660,IF(COUNTIF(Entity_3,Common)&lt;=A661,"",C660+MATCH(Common,INDIRECT(ADDRESS(C660+1,8,4,1,sheet_entity)):INDIRECT(ADDRESS(COUNTIF(Entity_1,"&lt;&gt;"),8,4,1,sheet_entity)),0)))</f>
        <v>754</v>
      </c>
      <c r="D661" s="177" t="str">
        <f t="shared" ca="1" si="114"/>
        <v>&gt;&gt;</v>
      </c>
      <c r="E661" s="178"/>
      <c r="F661" s="129" t="str">
        <f t="shared" ca="1" si="115"/>
        <v>IfcWasteTerminalType</v>
      </c>
      <c r="G661" s="130" t="str">
        <f t="shared" ca="1" si="116"/>
        <v>userdefined</v>
      </c>
      <c r="H661" s="140" t="str">
        <f t="shared" ca="1" si="110"/>
        <v>Plumbing Fixtures</v>
      </c>
      <c r="I661" s="17" t="str">
        <f t="shared" ca="1" si="111"/>
        <v/>
      </c>
      <c r="J661" s="178"/>
      <c r="K661" s="189"/>
      <c r="L661" s="189" t="str">
        <f t="shared" ca="1" si="107"/>
        <v>Plumbing Fixtures</v>
      </c>
      <c r="M661" s="187" t="str">
        <f t="shared" ca="1" si="112"/>
        <v/>
      </c>
      <c r="N661" s="188" t="str">
        <f t="shared" ca="1" si="113"/>
        <v>Plumbing Fixtures</v>
      </c>
    </row>
    <row r="662" spans="1:14" x14ac:dyDescent="0.25">
      <c r="A662" s="175">
        <f t="shared" ca="1" si="109"/>
        <v>125</v>
      </c>
      <c r="B662" s="175">
        <f t="shared" ca="1" si="108"/>
        <v>7</v>
      </c>
      <c r="C662" s="175">
        <f ca="1">IF(B662&gt;0,C661,IF(COUNTIF(Entity_3,Common)&lt;=A662,"",C661+MATCH(Common,INDIRECT(ADDRESS(C661+1,8,4,1,sheet_entity)):INDIRECT(ADDRESS(COUNTIF(Entity_1,"&lt;&gt;"),8,4,1,sheet_entity)),0)))</f>
        <v>754</v>
      </c>
      <c r="D662" s="177" t="str">
        <f t="shared" ca="1" si="114"/>
        <v>&gt;&gt;</v>
      </c>
      <c r="E662" s="178"/>
      <c r="F662" s="129" t="str">
        <f t="shared" ca="1" si="115"/>
        <v>IfcWasteTerminalType</v>
      </c>
      <c r="G662" s="130" t="str">
        <f t="shared" ca="1" si="116"/>
        <v>wastetrap</v>
      </c>
      <c r="H662" s="140" t="str">
        <f t="shared" ca="1" si="110"/>
        <v>Plumbing Fixtures</v>
      </c>
      <c r="I662" s="17" t="str">
        <f t="shared" ca="1" si="111"/>
        <v/>
      </c>
      <c r="J662" s="178"/>
      <c r="K662" s="189"/>
      <c r="L662" s="189" t="str">
        <f t="shared" ca="1" si="107"/>
        <v>Plumbing Fixtures</v>
      </c>
      <c r="M662" s="187" t="str">
        <f t="shared" ca="1" si="112"/>
        <v/>
      </c>
      <c r="N662" s="188" t="str">
        <f t="shared" ca="1" si="113"/>
        <v>Plumbing Fixtures</v>
      </c>
    </row>
    <row r="663" spans="1:14" x14ac:dyDescent="0.25">
      <c r="A663" s="175">
        <f t="shared" ca="1" si="109"/>
        <v>125</v>
      </c>
      <c r="B663" s="175">
        <f t="shared" ca="1" si="108"/>
        <v>6</v>
      </c>
      <c r="C663" s="175">
        <f ca="1">IF(B663&gt;0,C662,IF(COUNTIF(Entity_3,Common)&lt;=A663,"",C662+MATCH(Common,INDIRECT(ADDRESS(C662+1,8,4,1,sheet_entity)):INDIRECT(ADDRESS(COUNTIF(Entity_1,"&lt;&gt;"),8,4,1,sheet_entity)),0)))</f>
        <v>754</v>
      </c>
      <c r="D663" s="177" t="str">
        <f t="shared" ca="1" si="114"/>
        <v>&gt;&gt;</v>
      </c>
      <c r="E663" s="178"/>
      <c r="F663" s="129" t="str">
        <f t="shared" ca="1" si="115"/>
        <v>IfcWasteTerminalType</v>
      </c>
      <c r="G663" s="130" t="str">
        <f t="shared" ca="1" si="116"/>
        <v>wastedisposalunit</v>
      </c>
      <c r="H663" s="140" t="str">
        <f t="shared" ca="1" si="110"/>
        <v>Plumbing Fixtures</v>
      </c>
      <c r="I663" s="17" t="str">
        <f t="shared" ca="1" si="111"/>
        <v/>
      </c>
      <c r="J663" s="178"/>
      <c r="K663" s="189"/>
      <c r="L663" s="189" t="str">
        <f t="shared" ca="1" si="107"/>
        <v>Plumbing Fixtures</v>
      </c>
      <c r="M663" s="187" t="str">
        <f t="shared" ca="1" si="112"/>
        <v/>
      </c>
      <c r="N663" s="188" t="str">
        <f t="shared" ca="1" si="113"/>
        <v>Plumbing Fixtures</v>
      </c>
    </row>
    <row r="664" spans="1:14" x14ac:dyDescent="0.25">
      <c r="A664" s="175">
        <f t="shared" ca="1" si="109"/>
        <v>125</v>
      </c>
      <c r="B664" s="175">
        <f t="shared" ca="1" si="108"/>
        <v>5</v>
      </c>
      <c r="C664" s="175">
        <f ca="1">IF(B664&gt;0,C663,IF(COUNTIF(Entity_3,Common)&lt;=A664,"",C663+MATCH(Common,INDIRECT(ADDRESS(C663+1,8,4,1,sheet_entity)):INDIRECT(ADDRESS(COUNTIF(Entity_1,"&lt;&gt;"),8,4,1,sheet_entity)),0)))</f>
        <v>754</v>
      </c>
      <c r="D664" s="177" t="str">
        <f t="shared" ca="1" si="114"/>
        <v>&gt;&gt;</v>
      </c>
      <c r="E664" s="178"/>
      <c r="F664" s="129" t="str">
        <f t="shared" ca="1" si="115"/>
        <v>IfcWasteTerminalType</v>
      </c>
      <c r="G664" s="130" t="str">
        <f t="shared" ca="1" si="116"/>
        <v>roofdrain</v>
      </c>
      <c r="H664" s="140" t="str">
        <f t="shared" ca="1" si="110"/>
        <v>Plumbing Fixtures</v>
      </c>
      <c r="I664" s="17" t="str">
        <f t="shared" ca="1" si="111"/>
        <v/>
      </c>
      <c r="J664" s="178"/>
      <c r="K664" s="189"/>
      <c r="L664" s="189" t="str">
        <f t="shared" ca="1" si="107"/>
        <v>Plumbing Fixtures</v>
      </c>
      <c r="M664" s="187" t="str">
        <f t="shared" ca="1" si="112"/>
        <v/>
      </c>
      <c r="N664" s="188" t="str">
        <f t="shared" ca="1" si="113"/>
        <v>Plumbing Fixtures</v>
      </c>
    </row>
    <row r="665" spans="1:14" x14ac:dyDescent="0.25">
      <c r="A665" s="175">
        <f t="shared" ca="1" si="109"/>
        <v>125</v>
      </c>
      <c r="B665" s="175">
        <f t="shared" ca="1" si="108"/>
        <v>4</v>
      </c>
      <c r="C665" s="175">
        <f ca="1">IF(B665&gt;0,C664,IF(COUNTIF(Entity_3,Common)&lt;=A665,"",C664+MATCH(Common,INDIRECT(ADDRESS(C664+1,8,4,1,sheet_entity)):INDIRECT(ADDRESS(COUNTIF(Entity_1,"&lt;&gt;"),8,4,1,sheet_entity)),0)))</f>
        <v>754</v>
      </c>
      <c r="D665" s="177" t="str">
        <f t="shared" ca="1" si="114"/>
        <v>&gt;&gt;</v>
      </c>
      <c r="E665" s="178"/>
      <c r="F665" s="129" t="str">
        <f t="shared" ca="1" si="115"/>
        <v>IfcWasteTerminalType</v>
      </c>
      <c r="G665" s="130" t="str">
        <f t="shared" ca="1" si="116"/>
        <v>gullytrap</v>
      </c>
      <c r="H665" s="140" t="str">
        <f t="shared" ca="1" si="110"/>
        <v>Plumbing Fixtures</v>
      </c>
      <c r="I665" s="17" t="str">
        <f t="shared" ca="1" si="111"/>
        <v/>
      </c>
      <c r="J665" s="178"/>
      <c r="K665" s="189"/>
      <c r="L665" s="189" t="str">
        <f t="shared" ca="1" si="107"/>
        <v>Plumbing Fixtures</v>
      </c>
      <c r="M665" s="187" t="str">
        <f t="shared" ca="1" si="112"/>
        <v/>
      </c>
      <c r="N665" s="188" t="str">
        <f t="shared" ca="1" si="113"/>
        <v>Plumbing Fixtures</v>
      </c>
    </row>
    <row r="666" spans="1:14" x14ac:dyDescent="0.25">
      <c r="A666" s="175">
        <f t="shared" ca="1" si="109"/>
        <v>125</v>
      </c>
      <c r="B666" s="175">
        <f t="shared" ca="1" si="108"/>
        <v>3</v>
      </c>
      <c r="C666" s="175">
        <f ca="1">IF(B666&gt;0,C665,IF(COUNTIF(Entity_3,Common)&lt;=A666,"",C665+MATCH(Common,INDIRECT(ADDRESS(C665+1,8,4,1,sheet_entity)):INDIRECT(ADDRESS(COUNTIF(Entity_1,"&lt;&gt;"),8,4,1,sheet_entity)),0)))</f>
        <v>754</v>
      </c>
      <c r="D666" s="177" t="str">
        <f t="shared" ca="1" si="114"/>
        <v>&gt;&gt;</v>
      </c>
      <c r="E666" s="178"/>
      <c r="F666" s="129" t="str">
        <f t="shared" ca="1" si="115"/>
        <v>IfcWasteTerminalType</v>
      </c>
      <c r="G666" s="130" t="str">
        <f t="shared" ca="1" si="116"/>
        <v>gullysump</v>
      </c>
      <c r="H666" s="140" t="str">
        <f t="shared" ca="1" si="110"/>
        <v>Plumbing Fixtures</v>
      </c>
      <c r="I666" s="17" t="str">
        <f t="shared" ca="1" si="111"/>
        <v/>
      </c>
      <c r="J666" s="178"/>
      <c r="K666" s="189"/>
      <c r="L666" s="189" t="str">
        <f t="shared" ref="L666:L729" ca="1" si="117">H666</f>
        <v>Plumbing Fixtures</v>
      </c>
      <c r="M666" s="187" t="str">
        <f t="shared" ca="1" si="112"/>
        <v/>
      </c>
      <c r="N666" s="188" t="str">
        <f t="shared" ca="1" si="113"/>
        <v>Plumbing Fixtures</v>
      </c>
    </row>
    <row r="667" spans="1:14" x14ac:dyDescent="0.25">
      <c r="A667" s="175">
        <f t="shared" ca="1" si="109"/>
        <v>125</v>
      </c>
      <c r="B667" s="175">
        <f t="shared" ca="1" si="108"/>
        <v>2</v>
      </c>
      <c r="C667" s="175">
        <f ca="1">IF(B667&gt;0,C666,IF(COUNTIF(Entity_3,Common)&lt;=A667,"",C666+MATCH(Common,INDIRECT(ADDRESS(C666+1,8,4,1,sheet_entity)):INDIRECT(ADDRESS(COUNTIF(Entity_1,"&lt;&gt;"),8,4,1,sheet_entity)),0)))</f>
        <v>754</v>
      </c>
      <c r="D667" s="177" t="str">
        <f t="shared" ca="1" si="114"/>
        <v>&gt;&gt;</v>
      </c>
      <c r="E667" s="178"/>
      <c r="F667" s="129" t="str">
        <f t="shared" ca="1" si="115"/>
        <v>IfcWasteTerminalType</v>
      </c>
      <c r="G667" s="130" t="str">
        <f t="shared" ca="1" si="116"/>
        <v>floorwaste</v>
      </c>
      <c r="H667" s="140" t="str">
        <f t="shared" ca="1" si="110"/>
        <v>Plumbing Fixtures</v>
      </c>
      <c r="I667" s="17" t="str">
        <f t="shared" ca="1" si="111"/>
        <v/>
      </c>
      <c r="J667" s="178"/>
      <c r="K667" s="189"/>
      <c r="L667" s="189" t="str">
        <f t="shared" ca="1" si="117"/>
        <v>Plumbing Fixtures</v>
      </c>
      <c r="M667" s="187" t="str">
        <f t="shared" ca="1" si="112"/>
        <v/>
      </c>
      <c r="N667" s="188" t="str">
        <f t="shared" ca="1" si="113"/>
        <v>Plumbing Fixtures</v>
      </c>
    </row>
    <row r="668" spans="1:14" x14ac:dyDescent="0.25">
      <c r="A668" s="175">
        <f t="shared" ca="1" si="109"/>
        <v>125</v>
      </c>
      <c r="B668" s="175">
        <f t="shared" ca="1" si="108"/>
        <v>1</v>
      </c>
      <c r="C668" s="175">
        <f ca="1">IF(B668&gt;0,C667,IF(COUNTIF(Entity_3,Common)&lt;=A668,"",C667+MATCH(Common,INDIRECT(ADDRESS(C667+1,8,4,1,sheet_entity)):INDIRECT(ADDRESS(COUNTIF(Entity_1,"&lt;&gt;"),8,4,1,sheet_entity)),0)))</f>
        <v>754</v>
      </c>
      <c r="D668" s="177" t="str">
        <f t="shared" ca="1" si="114"/>
        <v>&gt;&gt;</v>
      </c>
      <c r="E668" s="178"/>
      <c r="F668" s="129" t="str">
        <f t="shared" ca="1" si="115"/>
        <v>IfcWasteTerminalType</v>
      </c>
      <c r="G668" s="130" t="str">
        <f t="shared" ca="1" si="116"/>
        <v>floortrap</v>
      </c>
      <c r="H668" s="140" t="str">
        <f t="shared" ca="1" si="110"/>
        <v>Plumbing Fixtures</v>
      </c>
      <c r="I668" s="17" t="str">
        <f t="shared" ca="1" si="111"/>
        <v/>
      </c>
      <c r="J668" s="178"/>
      <c r="K668" s="189"/>
      <c r="L668" s="189" t="str">
        <f t="shared" ca="1" si="117"/>
        <v>Plumbing Fixtures</v>
      </c>
      <c r="M668" s="187" t="str">
        <f t="shared" ca="1" si="112"/>
        <v/>
      </c>
      <c r="N668" s="188" t="str">
        <f t="shared" ca="1" si="113"/>
        <v>Plumbing Fixtures</v>
      </c>
    </row>
    <row r="669" spans="1:14" x14ac:dyDescent="0.25">
      <c r="A669" s="175">
        <f t="shared" ca="1" si="109"/>
        <v>126</v>
      </c>
      <c r="B669" s="175">
        <f t="shared" ca="1" si="108"/>
        <v>0</v>
      </c>
      <c r="C669" s="175" t="str">
        <f ca="1">IF(B669&gt;0,C668,IF(COUNTIF(Entity_3,Common)&lt;=A669,"",C668+MATCH(Common,INDIRECT(ADDRESS(C668+1,8,4,1,sheet_entity)):INDIRECT(ADDRESS(COUNTIF(Entity_1,"&lt;&gt;"),8,4,1,sheet_entity)),0)))</f>
        <v/>
      </c>
      <c r="D669" s="177" t="str">
        <f t="shared" ca="1" si="114"/>
        <v/>
      </c>
      <c r="E669" s="178"/>
      <c r="F669" s="129" t="str">
        <f t="shared" ca="1" si="115"/>
        <v/>
      </c>
      <c r="G669" s="130" t="str">
        <f t="shared" ca="1" si="116"/>
        <v/>
      </c>
      <c r="H669" s="140" t="str">
        <f t="shared" ca="1" si="110"/>
        <v/>
      </c>
      <c r="I669" s="17" t="str">
        <f t="shared" ca="1" si="111"/>
        <v/>
      </c>
      <c r="J669" s="178"/>
      <c r="K669" s="189"/>
      <c r="L669" s="189" t="str">
        <f t="shared" ca="1" si="117"/>
        <v/>
      </c>
      <c r="M669" s="187" t="str">
        <f t="shared" ca="1" si="112"/>
        <v/>
      </c>
      <c r="N669" s="188" t="str">
        <f t="shared" ca="1" si="113"/>
        <v/>
      </c>
    </row>
    <row r="670" spans="1:14" x14ac:dyDescent="0.25">
      <c r="A670" s="175" t="str">
        <f t="shared" ca="1" si="109"/>
        <v/>
      </c>
      <c r="B670" s="175">
        <f t="shared" ca="1" si="108"/>
        <v>0</v>
      </c>
      <c r="C670" s="175" t="str">
        <f ca="1">IF(B670&gt;0,C669,IF(COUNTIF(Entity_3,Common)&lt;=A670,"",C669+MATCH(Common,INDIRECT(ADDRESS(C669+1,8,4,1,sheet_entity)):INDIRECT(ADDRESS(COUNTIF(Entity_1,"&lt;&gt;"),8,4,1,sheet_entity)),0)))</f>
        <v/>
      </c>
      <c r="D670" s="177" t="str">
        <f t="shared" ca="1" si="114"/>
        <v/>
      </c>
      <c r="E670" s="178"/>
      <c r="F670" s="129" t="str">
        <f t="shared" ca="1" si="115"/>
        <v/>
      </c>
      <c r="G670" s="130" t="str">
        <f t="shared" ca="1" si="116"/>
        <v/>
      </c>
      <c r="H670" s="140" t="str">
        <f t="shared" ca="1" si="110"/>
        <v/>
      </c>
      <c r="I670" s="17" t="str">
        <f t="shared" ca="1" si="111"/>
        <v/>
      </c>
      <c r="J670" s="178"/>
      <c r="K670" s="189"/>
      <c r="L670" s="189" t="str">
        <f t="shared" ca="1" si="117"/>
        <v/>
      </c>
      <c r="M670" s="187" t="str">
        <f t="shared" ca="1" si="112"/>
        <v/>
      </c>
      <c r="N670" s="188" t="str">
        <f t="shared" ca="1" si="113"/>
        <v/>
      </c>
    </row>
    <row r="671" spans="1:14" x14ac:dyDescent="0.25">
      <c r="A671" s="175" t="str">
        <f t="shared" ca="1" si="109"/>
        <v/>
      </c>
      <c r="B671" s="175">
        <f t="shared" ca="1" si="108"/>
        <v>0</v>
      </c>
      <c r="C671" s="175" t="str">
        <f ca="1">IF(B671&gt;0,C670,IF(COUNTIF(Entity_3,Common)&lt;=A671,"",C670+MATCH(Common,INDIRECT(ADDRESS(C670+1,8,4,1,sheet_entity)):INDIRECT(ADDRESS(COUNTIF(Entity_1,"&lt;&gt;"),8,4,1,sheet_entity)),0)))</f>
        <v/>
      </c>
      <c r="D671" s="177" t="str">
        <f t="shared" ca="1" si="114"/>
        <v/>
      </c>
      <c r="E671" s="178"/>
      <c r="F671" s="129" t="str">
        <f t="shared" ca="1" si="115"/>
        <v/>
      </c>
      <c r="G671" s="130" t="str">
        <f t="shared" ca="1" si="116"/>
        <v/>
      </c>
      <c r="H671" s="140" t="str">
        <f t="shared" ca="1" si="110"/>
        <v/>
      </c>
      <c r="I671" s="17" t="str">
        <f t="shared" ca="1" si="111"/>
        <v/>
      </c>
      <c r="J671" s="178"/>
      <c r="K671" s="189"/>
      <c r="L671" s="189" t="str">
        <f t="shared" ca="1" si="117"/>
        <v/>
      </c>
      <c r="M671" s="187" t="str">
        <f t="shared" ca="1" si="112"/>
        <v/>
      </c>
      <c r="N671" s="188" t="str">
        <f t="shared" ca="1" si="113"/>
        <v/>
      </c>
    </row>
    <row r="672" spans="1:14" x14ac:dyDescent="0.25">
      <c r="A672" s="175" t="str">
        <f t="shared" ca="1" si="109"/>
        <v/>
      </c>
      <c r="B672" s="175">
        <f t="shared" ca="1" si="108"/>
        <v>0</v>
      </c>
      <c r="C672" s="175" t="str">
        <f ca="1">IF(B672&gt;0,C671,IF(COUNTIF(Entity_3,Common)&lt;=A672,"",C671+MATCH(Common,INDIRECT(ADDRESS(C671+1,8,4,1,sheet_entity)):INDIRECT(ADDRESS(COUNTIF(Entity_1,"&lt;&gt;"),8,4,1,sheet_entity)),0)))</f>
        <v/>
      </c>
      <c r="D672" s="177" t="str">
        <f t="shared" ca="1" si="114"/>
        <v/>
      </c>
      <c r="E672" s="178"/>
      <c r="F672" s="129" t="str">
        <f t="shared" ca="1" si="115"/>
        <v/>
      </c>
      <c r="G672" s="130" t="str">
        <f t="shared" ca="1" si="116"/>
        <v/>
      </c>
      <c r="H672" s="140" t="str">
        <f t="shared" ca="1" si="110"/>
        <v/>
      </c>
      <c r="I672" s="17" t="str">
        <f t="shared" ca="1" si="111"/>
        <v/>
      </c>
      <c r="J672" s="178"/>
      <c r="K672" s="189"/>
      <c r="L672" s="189" t="str">
        <f t="shared" ca="1" si="117"/>
        <v/>
      </c>
      <c r="M672" s="187" t="str">
        <f t="shared" ca="1" si="112"/>
        <v/>
      </c>
      <c r="N672" s="188" t="str">
        <f t="shared" ca="1" si="113"/>
        <v/>
      </c>
    </row>
    <row r="673" spans="1:14" x14ac:dyDescent="0.25">
      <c r="A673" s="175" t="str">
        <f t="shared" ca="1" si="109"/>
        <v/>
      </c>
      <c r="B673" s="175">
        <f t="shared" ca="1" si="108"/>
        <v>0</v>
      </c>
      <c r="C673" s="175" t="str">
        <f ca="1">IF(B673&gt;0,C672,IF(COUNTIF(Entity_3,Common)&lt;=A673,"",C672+MATCH(Common,INDIRECT(ADDRESS(C672+1,8,4,1,sheet_entity)):INDIRECT(ADDRESS(COUNTIF(Entity_1,"&lt;&gt;"),8,4,1,sheet_entity)),0)))</f>
        <v/>
      </c>
      <c r="D673" s="177" t="str">
        <f t="shared" ca="1" si="114"/>
        <v/>
      </c>
      <c r="E673" s="178"/>
      <c r="F673" s="129" t="str">
        <f t="shared" ca="1" si="115"/>
        <v/>
      </c>
      <c r="G673" s="130" t="str">
        <f t="shared" ca="1" si="116"/>
        <v/>
      </c>
      <c r="H673" s="140" t="str">
        <f t="shared" ca="1" si="110"/>
        <v/>
      </c>
      <c r="I673" s="17" t="str">
        <f t="shared" ca="1" si="111"/>
        <v/>
      </c>
      <c r="J673" s="178"/>
      <c r="K673" s="189"/>
      <c r="L673" s="189" t="str">
        <f t="shared" ca="1" si="117"/>
        <v/>
      </c>
      <c r="M673" s="187" t="str">
        <f t="shared" ca="1" si="112"/>
        <v/>
      </c>
      <c r="N673" s="188" t="str">
        <f t="shared" ca="1" si="113"/>
        <v/>
      </c>
    </row>
    <row r="674" spans="1:14" x14ac:dyDescent="0.25">
      <c r="A674" s="175" t="str">
        <f t="shared" ca="1" si="109"/>
        <v/>
      </c>
      <c r="B674" s="175">
        <f t="shared" ca="1" si="108"/>
        <v>0</v>
      </c>
      <c r="C674" s="175" t="str">
        <f ca="1">IF(B674&gt;0,C673,IF(COUNTIF(Entity_3,Common)&lt;=A674,"",C673+MATCH(Common,INDIRECT(ADDRESS(C673+1,8,4,1,sheet_entity)):INDIRECT(ADDRESS(COUNTIF(Entity_1,"&lt;&gt;"),8,4,1,sheet_entity)),0)))</f>
        <v/>
      </c>
      <c r="D674" s="177" t="str">
        <f t="shared" ca="1" si="114"/>
        <v/>
      </c>
      <c r="E674" s="178"/>
      <c r="F674" s="129" t="str">
        <f t="shared" ca="1" si="115"/>
        <v/>
      </c>
      <c r="G674" s="130" t="str">
        <f t="shared" ca="1" si="116"/>
        <v/>
      </c>
      <c r="H674" s="140" t="str">
        <f t="shared" ca="1" si="110"/>
        <v/>
      </c>
      <c r="I674" s="17" t="str">
        <f t="shared" ca="1" si="111"/>
        <v/>
      </c>
      <c r="J674" s="178"/>
      <c r="K674" s="189"/>
      <c r="L674" s="189" t="str">
        <f t="shared" ca="1" si="117"/>
        <v/>
      </c>
      <c r="M674" s="187" t="str">
        <f t="shared" ca="1" si="112"/>
        <v/>
      </c>
      <c r="N674" s="188" t="str">
        <f t="shared" ca="1" si="113"/>
        <v/>
      </c>
    </row>
    <row r="675" spans="1:14" x14ac:dyDescent="0.25">
      <c r="A675" s="175" t="str">
        <f t="shared" ca="1" si="109"/>
        <v/>
      </c>
      <c r="B675" s="175">
        <f t="shared" ca="1" si="108"/>
        <v>0</v>
      </c>
      <c r="C675" s="175" t="str">
        <f ca="1">IF(B675&gt;0,C674,IF(COUNTIF(Entity_3,Common)&lt;=A675,"",C674+MATCH(Common,INDIRECT(ADDRESS(C674+1,8,4,1,sheet_entity)):INDIRECT(ADDRESS(COUNTIF(Entity_1,"&lt;&gt;"),8,4,1,sheet_entity)),0)))</f>
        <v/>
      </c>
      <c r="D675" s="177" t="str">
        <f t="shared" ca="1" si="114"/>
        <v/>
      </c>
      <c r="E675" s="178"/>
      <c r="F675" s="129" t="str">
        <f t="shared" ca="1" si="115"/>
        <v/>
      </c>
      <c r="G675" s="130" t="str">
        <f t="shared" ca="1" si="116"/>
        <v/>
      </c>
      <c r="H675" s="140" t="str">
        <f t="shared" ca="1" si="110"/>
        <v/>
      </c>
      <c r="I675" s="17" t="str">
        <f t="shared" ca="1" si="111"/>
        <v/>
      </c>
      <c r="J675" s="178"/>
      <c r="K675" s="189"/>
      <c r="L675" s="189" t="str">
        <f t="shared" ca="1" si="117"/>
        <v/>
      </c>
      <c r="M675" s="187" t="str">
        <f t="shared" ca="1" si="112"/>
        <v/>
      </c>
      <c r="N675" s="188" t="str">
        <f t="shared" ca="1" si="113"/>
        <v/>
      </c>
    </row>
    <row r="676" spans="1:14" x14ac:dyDescent="0.25">
      <c r="A676" s="175" t="str">
        <f t="shared" ca="1" si="109"/>
        <v/>
      </c>
      <c r="B676" s="175">
        <f t="shared" ca="1" si="108"/>
        <v>0</v>
      </c>
      <c r="C676" s="175" t="str">
        <f ca="1">IF(B676&gt;0,C675,IF(COUNTIF(Entity_3,Common)&lt;=A676,"",C675+MATCH(Common,INDIRECT(ADDRESS(C675+1,8,4,1,sheet_entity)):INDIRECT(ADDRESS(COUNTIF(Entity_1,"&lt;&gt;"),8,4,1,sheet_entity)),0)))</f>
        <v/>
      </c>
      <c r="D676" s="177" t="str">
        <f t="shared" ca="1" si="114"/>
        <v/>
      </c>
      <c r="E676" s="178"/>
      <c r="F676" s="129" t="str">
        <f t="shared" ca="1" si="115"/>
        <v/>
      </c>
      <c r="G676" s="130" t="str">
        <f t="shared" ca="1" si="116"/>
        <v/>
      </c>
      <c r="H676" s="140" t="str">
        <f t="shared" ca="1" si="110"/>
        <v/>
      </c>
      <c r="I676" s="17" t="str">
        <f t="shared" ca="1" si="111"/>
        <v/>
      </c>
      <c r="J676" s="178"/>
      <c r="K676" s="189"/>
      <c r="L676" s="189" t="str">
        <f t="shared" ca="1" si="117"/>
        <v/>
      </c>
      <c r="M676" s="187" t="str">
        <f t="shared" ca="1" si="112"/>
        <v/>
      </c>
      <c r="N676" s="188" t="str">
        <f t="shared" ca="1" si="113"/>
        <v/>
      </c>
    </row>
    <row r="677" spans="1:14" x14ac:dyDescent="0.25">
      <c r="A677" s="175" t="str">
        <f t="shared" ca="1" si="109"/>
        <v/>
      </c>
      <c r="B677" s="175">
        <f t="shared" ca="1" si="108"/>
        <v>0</v>
      </c>
      <c r="C677" s="175" t="str">
        <f ca="1">IF(B677&gt;0,C676,IF(COUNTIF(Entity_3,Common)&lt;=A677,"",C676+MATCH(Common,INDIRECT(ADDRESS(C676+1,8,4,1,sheet_entity)):INDIRECT(ADDRESS(COUNTIF(Entity_1,"&lt;&gt;"),8,4,1,sheet_entity)),0)))</f>
        <v/>
      </c>
      <c r="D677" s="177" t="str">
        <f t="shared" ca="1" si="114"/>
        <v/>
      </c>
      <c r="E677" s="178"/>
      <c r="F677" s="129" t="str">
        <f t="shared" ca="1" si="115"/>
        <v/>
      </c>
      <c r="G677" s="130" t="str">
        <f t="shared" ca="1" si="116"/>
        <v/>
      </c>
      <c r="H677" s="140" t="str">
        <f t="shared" ca="1" si="110"/>
        <v/>
      </c>
      <c r="I677" s="17" t="str">
        <f t="shared" ca="1" si="111"/>
        <v/>
      </c>
      <c r="J677" s="178"/>
      <c r="K677" s="189"/>
      <c r="L677" s="189" t="str">
        <f t="shared" ca="1" si="117"/>
        <v/>
      </c>
      <c r="M677" s="187" t="str">
        <f t="shared" ca="1" si="112"/>
        <v/>
      </c>
      <c r="N677" s="188" t="str">
        <f t="shared" ca="1" si="113"/>
        <v/>
      </c>
    </row>
    <row r="678" spans="1:14" x14ac:dyDescent="0.25">
      <c r="A678" s="175" t="str">
        <f t="shared" ca="1" si="109"/>
        <v/>
      </c>
      <c r="B678" s="175">
        <f t="shared" ca="1" si="108"/>
        <v>0</v>
      </c>
      <c r="C678" s="175" t="str">
        <f ca="1">IF(B678&gt;0,C677,IF(COUNTIF(Entity_3,Common)&lt;=A678,"",C677+MATCH(Common,INDIRECT(ADDRESS(C677+1,8,4,1,sheet_entity)):INDIRECT(ADDRESS(COUNTIF(Entity_1,"&lt;&gt;"),8,4,1,sheet_entity)),0)))</f>
        <v/>
      </c>
      <c r="D678" s="177" t="str">
        <f t="shared" ca="1" si="114"/>
        <v/>
      </c>
      <c r="E678" s="178"/>
      <c r="F678" s="129" t="str">
        <f t="shared" ca="1" si="115"/>
        <v/>
      </c>
      <c r="G678" s="130" t="str">
        <f t="shared" ca="1" si="116"/>
        <v/>
      </c>
      <c r="H678" s="140" t="str">
        <f t="shared" ca="1" si="110"/>
        <v/>
      </c>
      <c r="I678" s="17" t="str">
        <f t="shared" ca="1" si="111"/>
        <v/>
      </c>
      <c r="J678" s="178"/>
      <c r="K678" s="189"/>
      <c r="L678" s="189" t="str">
        <f t="shared" ca="1" si="117"/>
        <v/>
      </c>
      <c r="M678" s="187" t="str">
        <f t="shared" ca="1" si="112"/>
        <v/>
      </c>
      <c r="N678" s="188" t="str">
        <f t="shared" ca="1" si="113"/>
        <v/>
      </c>
    </row>
    <row r="679" spans="1:14" x14ac:dyDescent="0.25">
      <c r="A679" s="175" t="str">
        <f t="shared" ca="1" si="109"/>
        <v/>
      </c>
      <c r="B679" s="175">
        <f t="shared" ca="1" si="108"/>
        <v>0</v>
      </c>
      <c r="C679" s="175" t="str">
        <f ca="1">IF(B679&gt;0,C678,IF(COUNTIF(Entity_3,Common)&lt;=A679,"",C678+MATCH(Common,INDIRECT(ADDRESS(C678+1,8,4,1,sheet_entity)):INDIRECT(ADDRESS(COUNTIF(Entity_1,"&lt;&gt;"),8,4,1,sheet_entity)),0)))</f>
        <v/>
      </c>
      <c r="D679" s="177" t="str">
        <f t="shared" ca="1" si="114"/>
        <v/>
      </c>
      <c r="E679" s="178"/>
      <c r="F679" s="129" t="str">
        <f t="shared" ca="1" si="115"/>
        <v/>
      </c>
      <c r="G679" s="130" t="str">
        <f t="shared" ca="1" si="116"/>
        <v/>
      </c>
      <c r="H679" s="140" t="str">
        <f t="shared" ca="1" si="110"/>
        <v/>
      </c>
      <c r="I679" s="17" t="str">
        <f t="shared" ca="1" si="111"/>
        <v/>
      </c>
      <c r="J679" s="178"/>
      <c r="K679" s="189"/>
      <c r="L679" s="189" t="str">
        <f t="shared" ca="1" si="117"/>
        <v/>
      </c>
      <c r="M679" s="187" t="str">
        <f t="shared" ca="1" si="112"/>
        <v/>
      </c>
      <c r="N679" s="188" t="str">
        <f t="shared" ca="1" si="113"/>
        <v/>
      </c>
    </row>
    <row r="680" spans="1:14" x14ac:dyDescent="0.25">
      <c r="A680" s="175" t="str">
        <f t="shared" ca="1" si="109"/>
        <v/>
      </c>
      <c r="B680" s="175">
        <f t="shared" ca="1" si="108"/>
        <v>0</v>
      </c>
      <c r="C680" s="175" t="str">
        <f ca="1">IF(B680&gt;0,C679,IF(COUNTIF(Entity_3,Common)&lt;=A680,"",C679+MATCH(Common,INDIRECT(ADDRESS(C679+1,8,4,1,sheet_entity)):INDIRECT(ADDRESS(COUNTIF(Entity_1,"&lt;&gt;"),8,4,1,sheet_entity)),0)))</f>
        <v/>
      </c>
      <c r="D680" s="177" t="str">
        <f t="shared" ca="1" si="114"/>
        <v/>
      </c>
      <c r="E680" s="178"/>
      <c r="F680" s="129" t="str">
        <f t="shared" ca="1" si="115"/>
        <v/>
      </c>
      <c r="G680" s="130" t="str">
        <f t="shared" ca="1" si="116"/>
        <v/>
      </c>
      <c r="H680" s="140" t="str">
        <f t="shared" ca="1" si="110"/>
        <v/>
      </c>
      <c r="I680" s="17" t="str">
        <f t="shared" ca="1" si="111"/>
        <v/>
      </c>
      <c r="J680" s="178"/>
      <c r="K680" s="189"/>
      <c r="L680" s="189" t="str">
        <f t="shared" ca="1" si="117"/>
        <v/>
      </c>
      <c r="M680" s="187" t="str">
        <f t="shared" ca="1" si="112"/>
        <v/>
      </c>
      <c r="N680" s="188" t="str">
        <f t="shared" ca="1" si="113"/>
        <v/>
      </c>
    </row>
    <row r="681" spans="1:14" x14ac:dyDescent="0.25">
      <c r="A681" s="175" t="str">
        <f t="shared" ca="1" si="109"/>
        <v/>
      </c>
      <c r="B681" s="175">
        <f t="shared" ca="1" si="108"/>
        <v>0</v>
      </c>
      <c r="C681" s="175" t="str">
        <f ca="1">IF(B681&gt;0,C680,IF(COUNTIF(Entity_3,Common)&lt;=A681,"",C680+MATCH(Common,INDIRECT(ADDRESS(C680+1,8,4,1,sheet_entity)):INDIRECT(ADDRESS(COUNTIF(Entity_1,"&lt;&gt;"),8,4,1,sheet_entity)),0)))</f>
        <v/>
      </c>
      <c r="D681" s="177" t="str">
        <f t="shared" ca="1" si="114"/>
        <v/>
      </c>
      <c r="E681" s="178"/>
      <c r="F681" s="129" t="str">
        <f t="shared" ca="1" si="115"/>
        <v/>
      </c>
      <c r="G681" s="130" t="str">
        <f t="shared" ca="1" si="116"/>
        <v/>
      </c>
      <c r="H681" s="140" t="str">
        <f t="shared" ca="1" si="110"/>
        <v/>
      </c>
      <c r="I681" s="17" t="str">
        <f t="shared" ca="1" si="111"/>
        <v/>
      </c>
      <c r="J681" s="178"/>
      <c r="K681" s="189"/>
      <c r="L681" s="189" t="str">
        <f t="shared" ca="1" si="117"/>
        <v/>
      </c>
      <c r="M681" s="187" t="str">
        <f t="shared" ca="1" si="112"/>
        <v/>
      </c>
      <c r="N681" s="188" t="str">
        <f t="shared" ca="1" si="113"/>
        <v/>
      </c>
    </row>
    <row r="682" spans="1:14" x14ac:dyDescent="0.25">
      <c r="A682" s="175" t="str">
        <f t="shared" ca="1" si="109"/>
        <v/>
      </c>
      <c r="B682" s="175">
        <f t="shared" ca="1" si="108"/>
        <v>0</v>
      </c>
      <c r="C682" s="175" t="str">
        <f ca="1">IF(B682&gt;0,C681,IF(COUNTIF(Entity_3,Common)&lt;=A682,"",C681+MATCH(Common,INDIRECT(ADDRESS(C681+1,8,4,1,sheet_entity)):INDIRECT(ADDRESS(COUNTIF(Entity_1,"&lt;&gt;"),8,4,1,sheet_entity)),0)))</f>
        <v/>
      </c>
      <c r="D682" s="177" t="str">
        <f t="shared" ca="1" si="114"/>
        <v/>
      </c>
      <c r="E682" s="178"/>
      <c r="F682" s="129" t="str">
        <f t="shared" ca="1" si="115"/>
        <v/>
      </c>
      <c r="G682" s="130" t="str">
        <f t="shared" ca="1" si="116"/>
        <v/>
      </c>
      <c r="H682" s="140" t="str">
        <f t="shared" ca="1" si="110"/>
        <v/>
      </c>
      <c r="I682" s="17" t="str">
        <f t="shared" ca="1" si="111"/>
        <v/>
      </c>
      <c r="J682" s="178"/>
      <c r="K682" s="189"/>
      <c r="L682" s="189" t="str">
        <f t="shared" ca="1" si="117"/>
        <v/>
      </c>
      <c r="M682" s="187" t="str">
        <f t="shared" ca="1" si="112"/>
        <v/>
      </c>
      <c r="N682" s="188" t="str">
        <f t="shared" ca="1" si="113"/>
        <v/>
      </c>
    </row>
    <row r="683" spans="1:14" x14ac:dyDescent="0.25">
      <c r="A683" s="175" t="str">
        <f t="shared" ca="1" si="109"/>
        <v/>
      </c>
      <c r="B683" s="175">
        <f t="shared" ca="1" si="108"/>
        <v>0</v>
      </c>
      <c r="C683" s="175" t="str">
        <f ca="1">IF(B683&gt;0,C682,IF(COUNTIF(Entity_3,Common)&lt;=A683,"",C682+MATCH(Common,INDIRECT(ADDRESS(C682+1,8,4,1,sheet_entity)):INDIRECT(ADDRESS(COUNTIF(Entity_1,"&lt;&gt;"),8,4,1,sheet_entity)),0)))</f>
        <v/>
      </c>
      <c r="D683" s="177" t="str">
        <f t="shared" ca="1" si="114"/>
        <v/>
      </c>
      <c r="E683" s="178"/>
      <c r="F683" s="129" t="str">
        <f t="shared" ca="1" si="115"/>
        <v/>
      </c>
      <c r="G683" s="130" t="str">
        <f t="shared" ca="1" si="116"/>
        <v/>
      </c>
      <c r="H683" s="140" t="str">
        <f t="shared" ca="1" si="110"/>
        <v/>
      </c>
      <c r="I683" s="17" t="str">
        <f t="shared" ca="1" si="111"/>
        <v/>
      </c>
      <c r="J683" s="178"/>
      <c r="K683" s="189"/>
      <c r="L683" s="189" t="str">
        <f t="shared" ca="1" si="117"/>
        <v/>
      </c>
      <c r="M683" s="187" t="str">
        <f t="shared" ca="1" si="112"/>
        <v/>
      </c>
      <c r="N683" s="188" t="str">
        <f t="shared" ca="1" si="113"/>
        <v/>
      </c>
    </row>
    <row r="684" spans="1:14" x14ac:dyDescent="0.25">
      <c r="A684" s="175" t="str">
        <f t="shared" ca="1" si="109"/>
        <v/>
      </c>
      <c r="B684" s="175">
        <f t="shared" ca="1" si="108"/>
        <v>0</v>
      </c>
      <c r="C684" s="175" t="str">
        <f ca="1">IF(B684&gt;0,C683,IF(COUNTIF(Entity_3,Common)&lt;=A684,"",C683+MATCH(Common,INDIRECT(ADDRESS(C683+1,8,4,1,sheet_entity)):INDIRECT(ADDRESS(COUNTIF(Entity_1,"&lt;&gt;"),8,4,1,sheet_entity)),0)))</f>
        <v/>
      </c>
      <c r="D684" s="177" t="str">
        <f t="shared" ca="1" si="114"/>
        <v/>
      </c>
      <c r="E684" s="178"/>
      <c r="F684" s="129" t="str">
        <f t="shared" ca="1" si="115"/>
        <v/>
      </c>
      <c r="G684" s="130" t="str">
        <f t="shared" ca="1" si="116"/>
        <v/>
      </c>
      <c r="H684" s="140" t="str">
        <f t="shared" ca="1" si="110"/>
        <v/>
      </c>
      <c r="I684" s="17" t="str">
        <f t="shared" ca="1" si="111"/>
        <v/>
      </c>
      <c r="J684" s="178"/>
      <c r="K684" s="189"/>
      <c r="L684" s="189" t="str">
        <f t="shared" ca="1" si="117"/>
        <v/>
      </c>
      <c r="M684" s="187" t="str">
        <f t="shared" ca="1" si="112"/>
        <v/>
      </c>
      <c r="N684" s="188" t="str">
        <f t="shared" ca="1" si="113"/>
        <v/>
      </c>
    </row>
    <row r="685" spans="1:14" x14ac:dyDescent="0.25">
      <c r="A685" s="175" t="str">
        <f t="shared" ca="1" si="109"/>
        <v/>
      </c>
      <c r="B685" s="175">
        <f t="shared" ca="1" si="108"/>
        <v>0</v>
      </c>
      <c r="C685" s="175" t="str">
        <f ca="1">IF(B685&gt;0,C684,IF(COUNTIF(Entity_3,Common)&lt;=A685,"",C684+MATCH(Common,INDIRECT(ADDRESS(C684+1,8,4,1,sheet_entity)):INDIRECT(ADDRESS(COUNTIF(Entity_1,"&lt;&gt;"),8,4,1,sheet_entity)),0)))</f>
        <v/>
      </c>
      <c r="D685" s="177" t="str">
        <f t="shared" ca="1" si="114"/>
        <v/>
      </c>
      <c r="E685" s="178"/>
      <c r="F685" s="129" t="str">
        <f t="shared" ca="1" si="115"/>
        <v/>
      </c>
      <c r="G685" s="130" t="str">
        <f t="shared" ca="1" si="116"/>
        <v/>
      </c>
      <c r="H685" s="140" t="str">
        <f t="shared" ca="1" si="110"/>
        <v/>
      </c>
      <c r="I685" s="17" t="str">
        <f t="shared" ca="1" si="111"/>
        <v/>
      </c>
      <c r="J685" s="178"/>
      <c r="K685" s="189"/>
      <c r="L685" s="189" t="str">
        <f t="shared" ca="1" si="117"/>
        <v/>
      </c>
      <c r="M685" s="187" t="str">
        <f t="shared" ca="1" si="112"/>
        <v/>
      </c>
      <c r="N685" s="188" t="str">
        <f t="shared" ca="1" si="113"/>
        <v/>
      </c>
    </row>
    <row r="686" spans="1:14" x14ac:dyDescent="0.25">
      <c r="A686" s="175" t="str">
        <f t="shared" ca="1" si="109"/>
        <v/>
      </c>
      <c r="B686" s="175">
        <f t="shared" ca="1" si="108"/>
        <v>0</v>
      </c>
      <c r="C686" s="175" t="str">
        <f ca="1">IF(B686&gt;0,C685,IF(COUNTIF(Entity_3,Common)&lt;=A686,"",C685+MATCH(Common,INDIRECT(ADDRESS(C685+1,8,4,1,sheet_entity)):INDIRECT(ADDRESS(COUNTIF(Entity_1,"&lt;&gt;"),8,4,1,sheet_entity)),0)))</f>
        <v/>
      </c>
      <c r="D686" s="177" t="str">
        <f t="shared" ca="1" si="114"/>
        <v/>
      </c>
      <c r="E686" s="178"/>
      <c r="F686" s="129" t="str">
        <f t="shared" ca="1" si="115"/>
        <v/>
      </c>
      <c r="G686" s="130" t="str">
        <f t="shared" ca="1" si="116"/>
        <v/>
      </c>
      <c r="H686" s="140" t="str">
        <f t="shared" ca="1" si="110"/>
        <v/>
      </c>
      <c r="I686" s="17" t="str">
        <f t="shared" ca="1" si="111"/>
        <v/>
      </c>
      <c r="J686" s="178"/>
      <c r="K686" s="189"/>
      <c r="L686" s="189" t="str">
        <f t="shared" ca="1" si="117"/>
        <v/>
      </c>
      <c r="M686" s="187" t="str">
        <f t="shared" ca="1" si="112"/>
        <v/>
      </c>
      <c r="N686" s="188" t="str">
        <f t="shared" ca="1" si="113"/>
        <v/>
      </c>
    </row>
    <row r="687" spans="1:14" x14ac:dyDescent="0.25">
      <c r="A687" s="175" t="str">
        <f t="shared" ca="1" si="109"/>
        <v/>
      </c>
      <c r="B687" s="175">
        <f t="shared" ca="1" si="108"/>
        <v>0</v>
      </c>
      <c r="C687" s="175" t="str">
        <f ca="1">IF(B687&gt;0,C686,IF(COUNTIF(Entity_3,Common)&lt;=A687,"",C686+MATCH(Common,INDIRECT(ADDRESS(C686+1,8,4,1,sheet_entity)):INDIRECT(ADDRESS(COUNTIF(Entity_1,"&lt;&gt;"),8,4,1,sheet_entity)),0)))</f>
        <v/>
      </c>
      <c r="D687" s="177" t="str">
        <f t="shared" ca="1" si="114"/>
        <v/>
      </c>
      <c r="E687" s="178"/>
      <c r="F687" s="129" t="str">
        <f t="shared" ca="1" si="115"/>
        <v/>
      </c>
      <c r="G687" s="130" t="str">
        <f t="shared" ca="1" si="116"/>
        <v/>
      </c>
      <c r="H687" s="140" t="str">
        <f t="shared" ca="1" si="110"/>
        <v/>
      </c>
      <c r="I687" s="17" t="str">
        <f t="shared" ca="1" si="111"/>
        <v/>
      </c>
      <c r="J687" s="178"/>
      <c r="K687" s="189"/>
      <c r="L687" s="189" t="str">
        <f t="shared" ca="1" si="117"/>
        <v/>
      </c>
      <c r="M687" s="187" t="str">
        <f t="shared" ca="1" si="112"/>
        <v/>
      </c>
      <c r="N687" s="188" t="str">
        <f t="shared" ca="1" si="113"/>
        <v/>
      </c>
    </row>
    <row r="688" spans="1:14" x14ac:dyDescent="0.25">
      <c r="A688" s="175" t="str">
        <f t="shared" ca="1" si="109"/>
        <v/>
      </c>
      <c r="B688" s="175">
        <f t="shared" ref="B688:B751" ca="1" si="118">IF(B687&gt;0,B687-1,IF(RIGHT(F687,4)="Type",IFERROR(ROWS(INDIRECT(CONCATENATE(F687,"Enum"))),0),0))</f>
        <v>0</v>
      </c>
      <c r="C688" s="175" t="str">
        <f ca="1">IF(B688&gt;0,C687,IF(COUNTIF(Entity_3,Common)&lt;=A688,"",C687+MATCH(Common,INDIRECT(ADDRESS(C687+1,8,4,1,sheet_entity)):INDIRECT(ADDRESS(COUNTIF(Entity_1,"&lt;&gt;"),8,4,1,sheet_entity)),0)))</f>
        <v/>
      </c>
      <c r="D688" s="177" t="str">
        <f t="shared" ca="1" si="114"/>
        <v/>
      </c>
      <c r="E688" s="178"/>
      <c r="F688" s="129" t="str">
        <f t="shared" ca="1" si="115"/>
        <v/>
      </c>
      <c r="G688" s="130" t="str">
        <f t="shared" ca="1" si="116"/>
        <v/>
      </c>
      <c r="H688" s="140" t="str">
        <f t="shared" ca="1" si="110"/>
        <v/>
      </c>
      <c r="I688" s="17" t="str">
        <f t="shared" ca="1" si="111"/>
        <v/>
      </c>
      <c r="J688" s="178"/>
      <c r="K688" s="189"/>
      <c r="L688" s="189" t="str">
        <f t="shared" ca="1" si="117"/>
        <v/>
      </c>
      <c r="M688" s="187" t="str">
        <f t="shared" ca="1" si="112"/>
        <v/>
      </c>
      <c r="N688" s="188" t="str">
        <f t="shared" ca="1" si="113"/>
        <v/>
      </c>
    </row>
    <row r="689" spans="1:14" x14ac:dyDescent="0.25">
      <c r="A689" s="175" t="str">
        <f t="shared" ca="1" si="109"/>
        <v/>
      </c>
      <c r="B689" s="175">
        <f t="shared" ca="1" si="118"/>
        <v>0</v>
      </c>
      <c r="C689" s="175" t="str">
        <f ca="1">IF(B689&gt;0,C688,IF(COUNTIF(Entity_3,Common)&lt;=A689,"",C688+MATCH(Common,INDIRECT(ADDRESS(C688+1,8,4,1,sheet_entity)):INDIRECT(ADDRESS(COUNTIF(Entity_1,"&lt;&gt;"),8,4,1,sheet_entity)),0)))</f>
        <v/>
      </c>
      <c r="D689" s="177" t="str">
        <f t="shared" ca="1" si="114"/>
        <v/>
      </c>
      <c r="E689" s="178"/>
      <c r="F689" s="129" t="str">
        <f t="shared" ca="1" si="115"/>
        <v/>
      </c>
      <c r="G689" s="130" t="str">
        <f t="shared" ca="1" si="116"/>
        <v/>
      </c>
      <c r="H689" s="140" t="str">
        <f t="shared" ca="1" si="110"/>
        <v/>
      </c>
      <c r="I689" s="17" t="str">
        <f t="shared" ca="1" si="111"/>
        <v/>
      </c>
      <c r="J689" s="178"/>
      <c r="K689" s="189"/>
      <c r="L689" s="189" t="str">
        <f t="shared" ca="1" si="117"/>
        <v/>
      </c>
      <c r="M689" s="187" t="str">
        <f t="shared" ca="1" si="112"/>
        <v/>
      </c>
      <c r="N689" s="188" t="str">
        <f t="shared" ca="1" si="113"/>
        <v/>
      </c>
    </row>
    <row r="690" spans="1:14" x14ac:dyDescent="0.25">
      <c r="A690" s="175" t="str">
        <f t="shared" ca="1" si="109"/>
        <v/>
      </c>
      <c r="B690" s="175">
        <f t="shared" ca="1" si="118"/>
        <v>0</v>
      </c>
      <c r="C690" s="175" t="str">
        <f ca="1">IF(B690&gt;0,C689,IF(COUNTIF(Entity_3,Common)&lt;=A690,"",C689+MATCH(Common,INDIRECT(ADDRESS(C689+1,8,4,1,sheet_entity)):INDIRECT(ADDRESS(COUNTIF(Entity_1,"&lt;&gt;"),8,4,1,sheet_entity)),0)))</f>
        <v/>
      </c>
      <c r="D690" s="177" t="str">
        <f t="shared" ca="1" si="114"/>
        <v/>
      </c>
      <c r="E690" s="178"/>
      <c r="F690" s="129" t="str">
        <f t="shared" ca="1" si="115"/>
        <v/>
      </c>
      <c r="G690" s="130" t="str">
        <f t="shared" ca="1" si="116"/>
        <v/>
      </c>
      <c r="H690" s="140" t="str">
        <f t="shared" ca="1" si="110"/>
        <v/>
      </c>
      <c r="I690" s="17" t="str">
        <f t="shared" ca="1" si="111"/>
        <v/>
      </c>
      <c r="J690" s="178"/>
      <c r="K690" s="189"/>
      <c r="L690" s="189" t="str">
        <f t="shared" ca="1" si="117"/>
        <v/>
      </c>
      <c r="M690" s="187" t="str">
        <f t="shared" ca="1" si="112"/>
        <v/>
      </c>
      <c r="N690" s="188" t="str">
        <f t="shared" ca="1" si="113"/>
        <v/>
      </c>
    </row>
    <row r="691" spans="1:14" x14ac:dyDescent="0.25">
      <c r="A691" s="175" t="str">
        <f t="shared" ca="1" si="109"/>
        <v/>
      </c>
      <c r="B691" s="175">
        <f t="shared" ca="1" si="118"/>
        <v>0</v>
      </c>
      <c r="C691" s="175" t="str">
        <f ca="1">IF(B691&gt;0,C690,IF(COUNTIF(Entity_3,Common)&lt;=A691,"",C690+MATCH(Common,INDIRECT(ADDRESS(C690+1,8,4,1,sheet_entity)):INDIRECT(ADDRESS(COUNTIF(Entity_1,"&lt;&gt;"),8,4,1,sheet_entity)),0)))</f>
        <v/>
      </c>
      <c r="D691" s="177" t="str">
        <f t="shared" ca="1" si="114"/>
        <v/>
      </c>
      <c r="E691" s="178"/>
      <c r="F691" s="129" t="str">
        <f t="shared" ca="1" si="115"/>
        <v/>
      </c>
      <c r="G691" s="130" t="str">
        <f t="shared" ca="1" si="116"/>
        <v/>
      </c>
      <c r="H691" s="140" t="str">
        <f t="shared" ca="1" si="110"/>
        <v/>
      </c>
      <c r="I691" s="17" t="str">
        <f t="shared" ca="1" si="111"/>
        <v/>
      </c>
      <c r="J691" s="178"/>
      <c r="K691" s="189"/>
      <c r="L691" s="189" t="str">
        <f t="shared" ca="1" si="117"/>
        <v/>
      </c>
      <c r="M691" s="187" t="str">
        <f t="shared" ca="1" si="112"/>
        <v/>
      </c>
      <c r="N691" s="188" t="str">
        <f t="shared" ca="1" si="113"/>
        <v/>
      </c>
    </row>
    <row r="692" spans="1:14" x14ac:dyDescent="0.25">
      <c r="A692" s="175" t="str">
        <f t="shared" ca="1" si="109"/>
        <v/>
      </c>
      <c r="B692" s="175">
        <f t="shared" ca="1" si="118"/>
        <v>0</v>
      </c>
      <c r="C692" s="175" t="str">
        <f ca="1">IF(B692&gt;0,C691,IF(COUNTIF(Entity_3,Common)&lt;=A692,"",C691+MATCH(Common,INDIRECT(ADDRESS(C691+1,8,4,1,sheet_entity)):INDIRECT(ADDRESS(COUNTIF(Entity_1,"&lt;&gt;"),8,4,1,sheet_entity)),0)))</f>
        <v/>
      </c>
      <c r="D692" s="177" t="str">
        <f t="shared" ca="1" si="114"/>
        <v/>
      </c>
      <c r="E692" s="178"/>
      <c r="F692" s="129" t="str">
        <f t="shared" ca="1" si="115"/>
        <v/>
      </c>
      <c r="G692" s="130" t="str">
        <f t="shared" ca="1" si="116"/>
        <v/>
      </c>
      <c r="H692" s="140" t="str">
        <f t="shared" ca="1" si="110"/>
        <v/>
      </c>
      <c r="I692" s="17" t="str">
        <f t="shared" ca="1" si="111"/>
        <v/>
      </c>
      <c r="J692" s="178"/>
      <c r="K692" s="189"/>
      <c r="L692" s="189" t="str">
        <f t="shared" ca="1" si="117"/>
        <v/>
      </c>
      <c r="M692" s="187" t="str">
        <f t="shared" ca="1" si="112"/>
        <v/>
      </c>
      <c r="N692" s="188" t="str">
        <f t="shared" ca="1" si="113"/>
        <v/>
      </c>
    </row>
    <row r="693" spans="1:14" x14ac:dyDescent="0.25">
      <c r="A693" s="175" t="str">
        <f t="shared" ca="1" si="109"/>
        <v/>
      </c>
      <c r="B693" s="175">
        <f t="shared" ca="1" si="118"/>
        <v>0</v>
      </c>
      <c r="C693" s="175" t="str">
        <f ca="1">IF(B693&gt;0,C692,IF(COUNTIF(Entity_3,Common)&lt;=A693,"",C692+MATCH(Common,INDIRECT(ADDRESS(C692+1,8,4,1,sheet_entity)):INDIRECT(ADDRESS(COUNTIF(Entity_1,"&lt;&gt;"),8,4,1,sheet_entity)),0)))</f>
        <v/>
      </c>
      <c r="D693" s="177" t="str">
        <f t="shared" ca="1" si="114"/>
        <v/>
      </c>
      <c r="E693" s="178"/>
      <c r="F693" s="129" t="str">
        <f t="shared" ca="1" si="115"/>
        <v/>
      </c>
      <c r="G693" s="130" t="str">
        <f t="shared" ca="1" si="116"/>
        <v/>
      </c>
      <c r="H693" s="140" t="str">
        <f t="shared" ca="1" si="110"/>
        <v/>
      </c>
      <c r="I693" s="17" t="str">
        <f t="shared" ca="1" si="111"/>
        <v/>
      </c>
      <c r="J693" s="178"/>
      <c r="K693" s="189"/>
      <c r="L693" s="189" t="str">
        <f t="shared" ca="1" si="117"/>
        <v/>
      </c>
      <c r="M693" s="187" t="str">
        <f t="shared" ca="1" si="112"/>
        <v/>
      </c>
      <c r="N693" s="188" t="str">
        <f t="shared" ca="1" si="113"/>
        <v/>
      </c>
    </row>
    <row r="694" spans="1:14" x14ac:dyDescent="0.25">
      <c r="A694" s="175" t="str">
        <f t="shared" ca="1" si="109"/>
        <v/>
      </c>
      <c r="B694" s="175">
        <f t="shared" ca="1" si="118"/>
        <v>0</v>
      </c>
      <c r="C694" s="175" t="str">
        <f ca="1">IF(B694&gt;0,C693,IF(COUNTIF(Entity_3,Common)&lt;=A694,"",C693+MATCH(Common,INDIRECT(ADDRESS(C693+1,8,4,1,sheet_entity)):INDIRECT(ADDRESS(COUNTIF(Entity_1,"&lt;&gt;"),8,4,1,sheet_entity)),0)))</f>
        <v/>
      </c>
      <c r="D694" s="177" t="str">
        <f t="shared" ca="1" si="114"/>
        <v/>
      </c>
      <c r="E694" s="178"/>
      <c r="F694" s="129" t="str">
        <f t="shared" ca="1" si="115"/>
        <v/>
      </c>
      <c r="G694" s="130" t="str">
        <f t="shared" ca="1" si="116"/>
        <v/>
      </c>
      <c r="H694" s="140" t="str">
        <f t="shared" ca="1" si="110"/>
        <v/>
      </c>
      <c r="I694" s="17" t="str">
        <f t="shared" ca="1" si="111"/>
        <v/>
      </c>
      <c r="J694" s="178"/>
      <c r="K694" s="189"/>
      <c r="L694" s="189" t="str">
        <f t="shared" ca="1" si="117"/>
        <v/>
      </c>
      <c r="M694" s="187" t="str">
        <f t="shared" ca="1" si="112"/>
        <v/>
      </c>
      <c r="N694" s="188" t="str">
        <f t="shared" ca="1" si="113"/>
        <v/>
      </c>
    </row>
    <row r="695" spans="1:14" x14ac:dyDescent="0.25">
      <c r="A695" s="175" t="str">
        <f t="shared" ca="1" si="109"/>
        <v/>
      </c>
      <c r="B695" s="175">
        <f t="shared" ca="1" si="118"/>
        <v>0</v>
      </c>
      <c r="C695" s="175" t="str">
        <f ca="1">IF(B695&gt;0,C694,IF(COUNTIF(Entity_3,Common)&lt;=A695,"",C694+MATCH(Common,INDIRECT(ADDRESS(C694+1,8,4,1,sheet_entity)):INDIRECT(ADDRESS(COUNTIF(Entity_1,"&lt;&gt;"),8,4,1,sheet_entity)),0)))</f>
        <v/>
      </c>
      <c r="D695" s="177" t="str">
        <f t="shared" ca="1" si="114"/>
        <v/>
      </c>
      <c r="E695" s="178"/>
      <c r="F695" s="129" t="str">
        <f t="shared" ca="1" si="115"/>
        <v/>
      </c>
      <c r="G695" s="130" t="str">
        <f t="shared" ca="1" si="116"/>
        <v/>
      </c>
      <c r="H695" s="140" t="str">
        <f t="shared" ca="1" si="110"/>
        <v/>
      </c>
      <c r="I695" s="17" t="str">
        <f t="shared" ca="1" si="111"/>
        <v/>
      </c>
      <c r="J695" s="178"/>
      <c r="K695" s="189"/>
      <c r="L695" s="189" t="str">
        <f t="shared" ca="1" si="117"/>
        <v/>
      </c>
      <c r="M695" s="187" t="str">
        <f t="shared" ca="1" si="112"/>
        <v/>
      </c>
      <c r="N695" s="188" t="str">
        <f t="shared" ca="1" si="113"/>
        <v/>
      </c>
    </row>
    <row r="696" spans="1:14" x14ac:dyDescent="0.25">
      <c r="A696" s="175" t="str">
        <f t="shared" ca="1" si="109"/>
        <v/>
      </c>
      <c r="B696" s="175">
        <f t="shared" ca="1" si="118"/>
        <v>0</v>
      </c>
      <c r="C696" s="175" t="str">
        <f ca="1">IF(B696&gt;0,C695,IF(COUNTIF(Entity_3,Common)&lt;=A696,"",C695+MATCH(Common,INDIRECT(ADDRESS(C695+1,8,4,1,sheet_entity)):INDIRECT(ADDRESS(COUNTIF(Entity_1,"&lt;&gt;"),8,4,1,sheet_entity)),0)))</f>
        <v/>
      </c>
      <c r="D696" s="177" t="str">
        <f t="shared" ca="1" si="114"/>
        <v/>
      </c>
      <c r="E696" s="178"/>
      <c r="F696" s="129" t="str">
        <f t="shared" ca="1" si="115"/>
        <v/>
      </c>
      <c r="G696" s="130" t="str">
        <f t="shared" ca="1" si="116"/>
        <v/>
      </c>
      <c r="H696" s="140" t="str">
        <f t="shared" ca="1" si="110"/>
        <v/>
      </c>
      <c r="I696" s="17" t="str">
        <f t="shared" ca="1" si="111"/>
        <v/>
      </c>
      <c r="J696" s="178"/>
      <c r="K696" s="189"/>
      <c r="L696" s="189" t="str">
        <f t="shared" ca="1" si="117"/>
        <v/>
      </c>
      <c r="M696" s="187" t="str">
        <f t="shared" ca="1" si="112"/>
        <v/>
      </c>
      <c r="N696" s="188" t="str">
        <f t="shared" ca="1" si="113"/>
        <v/>
      </c>
    </row>
    <row r="697" spans="1:14" x14ac:dyDescent="0.25">
      <c r="A697" s="175" t="str">
        <f t="shared" ca="1" si="109"/>
        <v/>
      </c>
      <c r="B697" s="175">
        <f t="shared" ca="1" si="118"/>
        <v>0</v>
      </c>
      <c r="C697" s="175" t="str">
        <f ca="1">IF(B697&gt;0,C696,IF(COUNTIF(Entity_3,Common)&lt;=A697,"",C696+MATCH(Common,INDIRECT(ADDRESS(C696+1,8,4,1,sheet_entity)):INDIRECT(ADDRESS(COUNTIF(Entity_1,"&lt;&gt;"),8,4,1,sheet_entity)),0)))</f>
        <v/>
      </c>
      <c r="D697" s="177" t="str">
        <f t="shared" ca="1" si="114"/>
        <v/>
      </c>
      <c r="E697" s="178"/>
      <c r="F697" s="129" t="str">
        <f t="shared" ca="1" si="115"/>
        <v/>
      </c>
      <c r="G697" s="130" t="str">
        <f t="shared" ca="1" si="116"/>
        <v/>
      </c>
      <c r="H697" s="140" t="str">
        <f t="shared" ca="1" si="110"/>
        <v/>
      </c>
      <c r="I697" s="17" t="str">
        <f t="shared" ca="1" si="111"/>
        <v/>
      </c>
      <c r="J697" s="178"/>
      <c r="K697" s="189"/>
      <c r="L697" s="189" t="str">
        <f t="shared" ca="1" si="117"/>
        <v/>
      </c>
      <c r="M697" s="187" t="str">
        <f t="shared" ca="1" si="112"/>
        <v/>
      </c>
      <c r="N697" s="188" t="str">
        <f t="shared" ca="1" si="113"/>
        <v/>
      </c>
    </row>
    <row r="698" spans="1:14" x14ac:dyDescent="0.25">
      <c r="A698" s="175" t="str">
        <f t="shared" ca="1" si="109"/>
        <v/>
      </c>
      <c r="B698" s="175">
        <f t="shared" ca="1" si="118"/>
        <v>0</v>
      </c>
      <c r="C698" s="175" t="str">
        <f ca="1">IF(B698&gt;0,C697,IF(COUNTIF(Entity_3,Common)&lt;=A698,"",C697+MATCH(Common,INDIRECT(ADDRESS(C697+1,8,4,1,sheet_entity)):INDIRECT(ADDRESS(COUNTIF(Entity_1,"&lt;&gt;"),8,4,1,sheet_entity)),0)))</f>
        <v/>
      </c>
      <c r="D698" s="177" t="str">
        <f t="shared" ca="1" si="114"/>
        <v/>
      </c>
      <c r="E698" s="178"/>
      <c r="F698" s="129" t="str">
        <f t="shared" ca="1" si="115"/>
        <v/>
      </c>
      <c r="G698" s="130" t="str">
        <f t="shared" ca="1" si="116"/>
        <v/>
      </c>
      <c r="H698" s="140" t="str">
        <f t="shared" ca="1" si="110"/>
        <v/>
      </c>
      <c r="I698" s="17" t="str">
        <f t="shared" ca="1" si="111"/>
        <v/>
      </c>
      <c r="J698" s="178"/>
      <c r="K698" s="189"/>
      <c r="L698" s="189" t="str">
        <f t="shared" ca="1" si="117"/>
        <v/>
      </c>
      <c r="M698" s="187" t="str">
        <f t="shared" ca="1" si="112"/>
        <v/>
      </c>
      <c r="N698" s="188" t="str">
        <f t="shared" ca="1" si="113"/>
        <v/>
      </c>
    </row>
    <row r="699" spans="1:14" x14ac:dyDescent="0.25">
      <c r="A699" s="175" t="str">
        <f t="shared" ca="1" si="109"/>
        <v/>
      </c>
      <c r="B699" s="175">
        <f t="shared" ca="1" si="118"/>
        <v>0</v>
      </c>
      <c r="C699" s="175" t="str">
        <f ca="1">IF(B699&gt;0,C698,IF(COUNTIF(Entity_3,Common)&lt;=A699,"",C698+MATCH(Common,INDIRECT(ADDRESS(C698+1,8,4,1,sheet_entity)):INDIRECT(ADDRESS(COUNTIF(Entity_1,"&lt;&gt;"),8,4,1,sheet_entity)),0)))</f>
        <v/>
      </c>
      <c r="D699" s="177" t="str">
        <f t="shared" ca="1" si="114"/>
        <v/>
      </c>
      <c r="E699" s="178"/>
      <c r="F699" s="129" t="str">
        <f t="shared" ca="1" si="115"/>
        <v/>
      </c>
      <c r="G699" s="130" t="str">
        <f t="shared" ca="1" si="116"/>
        <v/>
      </c>
      <c r="H699" s="140" t="str">
        <f t="shared" ca="1" si="110"/>
        <v/>
      </c>
      <c r="I699" s="17" t="str">
        <f t="shared" ca="1" si="111"/>
        <v/>
      </c>
      <c r="J699" s="178"/>
      <c r="K699" s="189"/>
      <c r="L699" s="189" t="str">
        <f t="shared" ca="1" si="117"/>
        <v/>
      </c>
      <c r="M699" s="187" t="str">
        <f t="shared" ca="1" si="112"/>
        <v/>
      </c>
      <c r="N699" s="188" t="str">
        <f t="shared" ca="1" si="113"/>
        <v/>
      </c>
    </row>
    <row r="700" spans="1:14" x14ac:dyDescent="0.25">
      <c r="A700" s="175" t="str">
        <f t="shared" ca="1" si="109"/>
        <v/>
      </c>
      <c r="B700" s="175">
        <f t="shared" ca="1" si="118"/>
        <v>0</v>
      </c>
      <c r="C700" s="175" t="str">
        <f ca="1">IF(B700&gt;0,C699,IF(COUNTIF(Entity_3,Common)&lt;=A700,"",C699+MATCH(Common,INDIRECT(ADDRESS(C699+1,8,4,1,sheet_entity)):INDIRECT(ADDRESS(COUNTIF(Entity_1,"&lt;&gt;"),8,4,1,sheet_entity)),0)))</f>
        <v/>
      </c>
      <c r="D700" s="177" t="str">
        <f t="shared" ca="1" si="114"/>
        <v/>
      </c>
      <c r="E700" s="178"/>
      <c r="F700" s="129" t="str">
        <f t="shared" ca="1" si="115"/>
        <v/>
      </c>
      <c r="G700" s="130" t="str">
        <f t="shared" ca="1" si="116"/>
        <v/>
      </c>
      <c r="H700" s="140" t="str">
        <f t="shared" ca="1" si="110"/>
        <v/>
      </c>
      <c r="I700" s="17" t="str">
        <f t="shared" ca="1" si="111"/>
        <v/>
      </c>
      <c r="J700" s="178"/>
      <c r="K700" s="189"/>
      <c r="L700" s="189" t="str">
        <f t="shared" ca="1" si="117"/>
        <v/>
      </c>
      <c r="M700" s="187" t="str">
        <f t="shared" ca="1" si="112"/>
        <v/>
      </c>
      <c r="N700" s="188" t="str">
        <f t="shared" ca="1" si="113"/>
        <v/>
      </c>
    </row>
    <row r="701" spans="1:14" x14ac:dyDescent="0.25">
      <c r="A701" s="175" t="str">
        <f t="shared" ca="1" si="109"/>
        <v/>
      </c>
      <c r="B701" s="175">
        <f t="shared" ca="1" si="118"/>
        <v>0</v>
      </c>
      <c r="C701" s="175" t="str">
        <f ca="1">IF(B701&gt;0,C700,IF(COUNTIF(Entity_3,Common)&lt;=A701,"",C700+MATCH(Common,INDIRECT(ADDRESS(C700+1,8,4,1,sheet_entity)):INDIRECT(ADDRESS(COUNTIF(Entity_1,"&lt;&gt;"),8,4,1,sheet_entity)),0)))</f>
        <v/>
      </c>
      <c r="D701" s="177" t="str">
        <f t="shared" ca="1" si="114"/>
        <v/>
      </c>
      <c r="E701" s="178"/>
      <c r="F701" s="129" t="str">
        <f t="shared" ca="1" si="115"/>
        <v/>
      </c>
      <c r="G701" s="130" t="str">
        <f t="shared" ca="1" si="116"/>
        <v/>
      </c>
      <c r="H701" s="140" t="str">
        <f t="shared" ca="1" si="110"/>
        <v/>
      </c>
      <c r="I701" s="17" t="str">
        <f t="shared" ca="1" si="111"/>
        <v/>
      </c>
      <c r="J701" s="178"/>
      <c r="K701" s="189"/>
      <c r="L701" s="189" t="str">
        <f t="shared" ca="1" si="117"/>
        <v/>
      </c>
      <c r="M701" s="187" t="str">
        <f t="shared" ca="1" si="112"/>
        <v/>
      </c>
      <c r="N701" s="188" t="str">
        <f t="shared" ca="1" si="113"/>
        <v/>
      </c>
    </row>
    <row r="702" spans="1:14" x14ac:dyDescent="0.25">
      <c r="A702" s="175" t="str">
        <f t="shared" ca="1" si="109"/>
        <v/>
      </c>
      <c r="B702" s="175">
        <f t="shared" ca="1" si="118"/>
        <v>0</v>
      </c>
      <c r="C702" s="175" t="str">
        <f ca="1">IF(B702&gt;0,C701,IF(COUNTIF(Entity_3,Common)&lt;=A702,"",C701+MATCH(Common,INDIRECT(ADDRESS(C701+1,8,4,1,sheet_entity)):INDIRECT(ADDRESS(COUNTIF(Entity_1,"&lt;&gt;"),8,4,1,sheet_entity)),0)))</f>
        <v/>
      </c>
      <c r="D702" s="177" t="str">
        <f t="shared" ca="1" si="114"/>
        <v/>
      </c>
      <c r="E702" s="178"/>
      <c r="F702" s="129" t="str">
        <f t="shared" ca="1" si="115"/>
        <v/>
      </c>
      <c r="G702" s="130" t="str">
        <f t="shared" ca="1" si="116"/>
        <v/>
      </c>
      <c r="H702" s="140" t="str">
        <f t="shared" ca="1" si="110"/>
        <v/>
      </c>
      <c r="I702" s="17" t="str">
        <f t="shared" ca="1" si="111"/>
        <v/>
      </c>
      <c r="J702" s="178"/>
      <c r="K702" s="189"/>
      <c r="L702" s="189" t="str">
        <f t="shared" ca="1" si="117"/>
        <v/>
      </c>
      <c r="M702" s="187" t="str">
        <f t="shared" ca="1" si="112"/>
        <v/>
      </c>
      <c r="N702" s="188" t="str">
        <f t="shared" ca="1" si="113"/>
        <v/>
      </c>
    </row>
    <row r="703" spans="1:14" x14ac:dyDescent="0.25">
      <c r="A703" s="175" t="str">
        <f t="shared" ca="1" si="109"/>
        <v/>
      </c>
      <c r="B703" s="175">
        <f t="shared" ca="1" si="118"/>
        <v>0</v>
      </c>
      <c r="C703" s="175" t="str">
        <f ca="1">IF(B703&gt;0,C702,IF(COUNTIF(Entity_3,Common)&lt;=A703,"",C702+MATCH(Common,INDIRECT(ADDRESS(C702+1,8,4,1,sheet_entity)):INDIRECT(ADDRESS(COUNTIF(Entity_1,"&lt;&gt;"),8,4,1,sheet_entity)),0)))</f>
        <v/>
      </c>
      <c r="D703" s="177" t="str">
        <f t="shared" ca="1" si="114"/>
        <v/>
      </c>
      <c r="E703" s="178"/>
      <c r="F703" s="129" t="str">
        <f t="shared" ca="1" si="115"/>
        <v/>
      </c>
      <c r="G703" s="130" t="str">
        <f t="shared" ca="1" si="116"/>
        <v/>
      </c>
      <c r="H703" s="140" t="str">
        <f t="shared" ca="1" si="110"/>
        <v/>
      </c>
      <c r="I703" s="17" t="str">
        <f t="shared" ca="1" si="111"/>
        <v/>
      </c>
      <c r="J703" s="178"/>
      <c r="K703" s="189"/>
      <c r="L703" s="189" t="str">
        <f t="shared" ca="1" si="117"/>
        <v/>
      </c>
      <c r="M703" s="187" t="str">
        <f t="shared" ca="1" si="112"/>
        <v/>
      </c>
      <c r="N703" s="188" t="str">
        <f t="shared" ca="1" si="113"/>
        <v/>
      </c>
    </row>
    <row r="704" spans="1:14" x14ac:dyDescent="0.25">
      <c r="A704" s="175" t="str">
        <f t="shared" ca="1" si="109"/>
        <v/>
      </c>
      <c r="B704" s="175">
        <f t="shared" ca="1" si="118"/>
        <v>0</v>
      </c>
      <c r="C704" s="175" t="str">
        <f ca="1">IF(B704&gt;0,C703,IF(COUNTIF(Entity_3,Common)&lt;=A704,"",C703+MATCH(Common,INDIRECT(ADDRESS(C703+1,8,4,1,sheet_entity)):INDIRECT(ADDRESS(COUNTIF(Entity_1,"&lt;&gt;"),8,4,1,sheet_entity)),0)))</f>
        <v/>
      </c>
      <c r="D704" s="177" t="str">
        <f t="shared" ca="1" si="114"/>
        <v/>
      </c>
      <c r="E704" s="178"/>
      <c r="F704" s="129" t="str">
        <f t="shared" ca="1" si="115"/>
        <v/>
      </c>
      <c r="G704" s="130" t="str">
        <f t="shared" ca="1" si="116"/>
        <v/>
      </c>
      <c r="H704" s="140" t="str">
        <f t="shared" ca="1" si="110"/>
        <v/>
      </c>
      <c r="I704" s="17" t="str">
        <f t="shared" ca="1" si="111"/>
        <v/>
      </c>
      <c r="J704" s="178"/>
      <c r="K704" s="189"/>
      <c r="L704" s="189" t="str">
        <f t="shared" ca="1" si="117"/>
        <v/>
      </c>
      <c r="M704" s="187" t="str">
        <f t="shared" ca="1" si="112"/>
        <v/>
      </c>
      <c r="N704" s="188" t="str">
        <f t="shared" ca="1" si="113"/>
        <v/>
      </c>
    </row>
    <row r="705" spans="1:14" x14ac:dyDescent="0.25">
      <c r="A705" s="175" t="str">
        <f t="shared" ca="1" si="109"/>
        <v/>
      </c>
      <c r="B705" s="175">
        <f t="shared" ca="1" si="118"/>
        <v>0</v>
      </c>
      <c r="C705" s="175" t="str">
        <f ca="1">IF(B705&gt;0,C704,IF(COUNTIF(Entity_3,Common)&lt;=A705,"",C704+MATCH(Common,INDIRECT(ADDRESS(C704+1,8,4,1,sheet_entity)):INDIRECT(ADDRESS(COUNTIF(Entity_1,"&lt;&gt;"),8,4,1,sheet_entity)),0)))</f>
        <v/>
      </c>
      <c r="D705" s="177" t="str">
        <f t="shared" ca="1" si="114"/>
        <v/>
      </c>
      <c r="E705" s="178"/>
      <c r="F705" s="129" t="str">
        <f t="shared" ca="1" si="115"/>
        <v/>
      </c>
      <c r="G705" s="130" t="str">
        <f t="shared" ca="1" si="116"/>
        <v/>
      </c>
      <c r="H705" s="140" t="str">
        <f t="shared" ca="1" si="110"/>
        <v/>
      </c>
      <c r="I705" s="17" t="str">
        <f t="shared" ca="1" si="111"/>
        <v/>
      </c>
      <c r="J705" s="178"/>
      <c r="K705" s="189"/>
      <c r="L705" s="189" t="str">
        <f t="shared" ca="1" si="117"/>
        <v/>
      </c>
      <c r="M705" s="187" t="str">
        <f t="shared" ca="1" si="112"/>
        <v/>
      </c>
      <c r="N705" s="188" t="str">
        <f t="shared" ca="1" si="113"/>
        <v/>
      </c>
    </row>
    <row r="706" spans="1:14" x14ac:dyDescent="0.25">
      <c r="A706" s="175" t="str">
        <f t="shared" ca="1" si="109"/>
        <v/>
      </c>
      <c r="B706" s="175">
        <f t="shared" ca="1" si="118"/>
        <v>0</v>
      </c>
      <c r="C706" s="175" t="str">
        <f ca="1">IF(B706&gt;0,C705,IF(COUNTIF(Entity_3,Common)&lt;=A706,"",C705+MATCH(Common,INDIRECT(ADDRESS(C705+1,8,4,1,sheet_entity)):INDIRECT(ADDRESS(COUNTIF(Entity_1,"&lt;&gt;"),8,4,1,sheet_entity)),0)))</f>
        <v/>
      </c>
      <c r="D706" s="177" t="str">
        <f t="shared" ca="1" si="114"/>
        <v/>
      </c>
      <c r="E706" s="178"/>
      <c r="F706" s="129" t="str">
        <f t="shared" ca="1" si="115"/>
        <v/>
      </c>
      <c r="G706" s="130" t="str">
        <f t="shared" ca="1" si="116"/>
        <v/>
      </c>
      <c r="H706" s="140" t="str">
        <f t="shared" ca="1" si="110"/>
        <v/>
      </c>
      <c r="I706" s="17" t="str">
        <f t="shared" ca="1" si="111"/>
        <v/>
      </c>
      <c r="J706" s="178"/>
      <c r="K706" s="189"/>
      <c r="L706" s="189" t="str">
        <f t="shared" ca="1" si="117"/>
        <v/>
      </c>
      <c r="M706" s="187" t="str">
        <f t="shared" ca="1" si="112"/>
        <v/>
      </c>
      <c r="N706" s="188" t="str">
        <f t="shared" ca="1" si="113"/>
        <v/>
      </c>
    </row>
    <row r="707" spans="1:14" x14ac:dyDescent="0.25">
      <c r="A707" s="175" t="str">
        <f t="shared" ca="1" si="109"/>
        <v/>
      </c>
      <c r="B707" s="175">
        <f t="shared" ca="1" si="118"/>
        <v>0</v>
      </c>
      <c r="C707" s="175" t="str">
        <f ca="1">IF(B707&gt;0,C706,IF(COUNTIF(Entity_3,Common)&lt;=A707,"",C706+MATCH(Common,INDIRECT(ADDRESS(C706+1,8,4,1,sheet_entity)):INDIRECT(ADDRESS(COUNTIF(Entity_1,"&lt;&gt;"),8,4,1,sheet_entity)),0)))</f>
        <v/>
      </c>
      <c r="D707" s="177" t="str">
        <f t="shared" ca="1" si="114"/>
        <v/>
      </c>
      <c r="E707" s="178"/>
      <c r="F707" s="129" t="str">
        <f t="shared" ca="1" si="115"/>
        <v/>
      </c>
      <c r="G707" s="130" t="str">
        <f t="shared" ca="1" si="116"/>
        <v/>
      </c>
      <c r="H707" s="140" t="str">
        <f t="shared" ca="1" si="110"/>
        <v/>
      </c>
      <c r="I707" s="17" t="str">
        <f t="shared" ca="1" si="111"/>
        <v/>
      </c>
      <c r="J707" s="178"/>
      <c r="K707" s="189"/>
      <c r="L707" s="189" t="str">
        <f t="shared" ca="1" si="117"/>
        <v/>
      </c>
      <c r="M707" s="187" t="str">
        <f t="shared" ca="1" si="112"/>
        <v/>
      </c>
      <c r="N707" s="188" t="str">
        <f t="shared" ca="1" si="113"/>
        <v/>
      </c>
    </row>
    <row r="708" spans="1:14" x14ac:dyDescent="0.25">
      <c r="A708" s="175" t="str">
        <f t="shared" ca="1" si="109"/>
        <v/>
      </c>
      <c r="B708" s="175">
        <f t="shared" ca="1" si="118"/>
        <v>0</v>
      </c>
      <c r="C708" s="175" t="str">
        <f ca="1">IF(B708&gt;0,C707,IF(COUNTIF(Entity_3,Common)&lt;=A708,"",C707+MATCH(Common,INDIRECT(ADDRESS(C707+1,8,4,1,sheet_entity)):INDIRECT(ADDRESS(COUNTIF(Entity_1,"&lt;&gt;"),8,4,1,sheet_entity)),0)))</f>
        <v/>
      </c>
      <c r="D708" s="177" t="str">
        <f t="shared" ca="1" si="114"/>
        <v/>
      </c>
      <c r="E708" s="178"/>
      <c r="F708" s="129" t="str">
        <f t="shared" ca="1" si="115"/>
        <v/>
      </c>
      <c r="G708" s="130" t="str">
        <f t="shared" ca="1" si="116"/>
        <v/>
      </c>
      <c r="H708" s="140" t="str">
        <f t="shared" ca="1" si="110"/>
        <v/>
      </c>
      <c r="I708" s="17" t="str">
        <f t="shared" ca="1" si="111"/>
        <v/>
      </c>
      <c r="J708" s="178"/>
      <c r="K708" s="189"/>
      <c r="L708" s="189" t="str">
        <f t="shared" ca="1" si="117"/>
        <v/>
      </c>
      <c r="M708" s="187" t="str">
        <f t="shared" ca="1" si="112"/>
        <v/>
      </c>
      <c r="N708" s="188" t="str">
        <f t="shared" ca="1" si="113"/>
        <v/>
      </c>
    </row>
    <row r="709" spans="1:14" x14ac:dyDescent="0.25">
      <c r="A709" s="175" t="str">
        <f t="shared" ca="1" si="109"/>
        <v/>
      </c>
      <c r="B709" s="175">
        <f t="shared" ca="1" si="118"/>
        <v>0</v>
      </c>
      <c r="C709" s="175" t="str">
        <f ca="1">IF(B709&gt;0,C708,IF(COUNTIF(Entity_3,Common)&lt;=A709,"",C708+MATCH(Common,INDIRECT(ADDRESS(C708+1,8,4,1,sheet_entity)):INDIRECT(ADDRESS(COUNTIF(Entity_1,"&lt;&gt;"),8,4,1,sheet_entity)),0)))</f>
        <v/>
      </c>
      <c r="D709" s="177" t="str">
        <f t="shared" ca="1" si="114"/>
        <v/>
      </c>
      <c r="E709" s="178"/>
      <c r="F709" s="129" t="str">
        <f t="shared" ca="1" si="115"/>
        <v/>
      </c>
      <c r="G709" s="130" t="str">
        <f t="shared" ca="1" si="116"/>
        <v/>
      </c>
      <c r="H709" s="140" t="str">
        <f t="shared" ca="1" si="110"/>
        <v/>
      </c>
      <c r="I709" s="17" t="str">
        <f t="shared" ca="1" si="111"/>
        <v/>
      </c>
      <c r="J709" s="178"/>
      <c r="K709" s="189"/>
      <c r="L709" s="189" t="str">
        <f t="shared" ca="1" si="117"/>
        <v/>
      </c>
      <c r="M709" s="187" t="str">
        <f t="shared" ca="1" si="112"/>
        <v/>
      </c>
      <c r="N709" s="188" t="str">
        <f t="shared" ca="1" si="113"/>
        <v/>
      </c>
    </row>
    <row r="710" spans="1:14" x14ac:dyDescent="0.25">
      <c r="A710" s="175" t="str">
        <f t="shared" ca="1" si="109"/>
        <v/>
      </c>
      <c r="B710" s="175">
        <f t="shared" ca="1" si="118"/>
        <v>0</v>
      </c>
      <c r="C710" s="175" t="str">
        <f ca="1">IF(B710&gt;0,C709,IF(COUNTIF(Entity_3,Common)&lt;=A710,"",C709+MATCH(Common,INDIRECT(ADDRESS(C709+1,8,4,1,sheet_entity)):INDIRECT(ADDRESS(COUNTIF(Entity_1,"&lt;&gt;"),8,4,1,sheet_entity)),0)))</f>
        <v/>
      </c>
      <c r="D710" s="177" t="str">
        <f t="shared" ca="1" si="114"/>
        <v/>
      </c>
      <c r="E710" s="178"/>
      <c r="F710" s="129" t="str">
        <f t="shared" ca="1" si="115"/>
        <v/>
      </c>
      <c r="G710" s="130" t="str">
        <f t="shared" ca="1" si="116"/>
        <v/>
      </c>
      <c r="H710" s="140" t="str">
        <f t="shared" ca="1" si="110"/>
        <v/>
      </c>
      <c r="I710" s="17" t="str">
        <f t="shared" ca="1" si="111"/>
        <v/>
      </c>
      <c r="J710" s="178"/>
      <c r="K710" s="189"/>
      <c r="L710" s="189" t="str">
        <f t="shared" ca="1" si="117"/>
        <v/>
      </c>
      <c r="M710" s="187" t="str">
        <f t="shared" ca="1" si="112"/>
        <v/>
      </c>
      <c r="N710" s="188" t="str">
        <f t="shared" ca="1" si="113"/>
        <v/>
      </c>
    </row>
    <row r="711" spans="1:14" x14ac:dyDescent="0.25">
      <c r="A711" s="175" t="str">
        <f t="shared" ca="1" si="109"/>
        <v/>
      </c>
      <c r="B711" s="175">
        <f t="shared" ca="1" si="118"/>
        <v>0</v>
      </c>
      <c r="C711" s="175" t="str">
        <f ca="1">IF(B711&gt;0,C710,IF(COUNTIF(Entity_3,Common)&lt;=A711,"",C710+MATCH(Common,INDIRECT(ADDRESS(C710+1,8,4,1,sheet_entity)):INDIRECT(ADDRESS(COUNTIF(Entity_1,"&lt;&gt;"),8,4,1,sheet_entity)),0)))</f>
        <v/>
      </c>
      <c r="D711" s="177" t="str">
        <f t="shared" ca="1" si="114"/>
        <v/>
      </c>
      <c r="E711" s="178"/>
      <c r="F711" s="129" t="str">
        <f t="shared" ca="1" si="115"/>
        <v/>
      </c>
      <c r="G711" s="130" t="str">
        <f t="shared" ca="1" si="116"/>
        <v/>
      </c>
      <c r="H711" s="140" t="str">
        <f t="shared" ca="1" si="110"/>
        <v/>
      </c>
      <c r="I711" s="17" t="str">
        <f t="shared" ca="1" si="111"/>
        <v/>
      </c>
      <c r="J711" s="178"/>
      <c r="K711" s="189"/>
      <c r="L711" s="189" t="str">
        <f t="shared" ca="1" si="117"/>
        <v/>
      </c>
      <c r="M711" s="187" t="str">
        <f t="shared" ca="1" si="112"/>
        <v/>
      </c>
      <c r="N711" s="188" t="str">
        <f t="shared" ca="1" si="113"/>
        <v/>
      </c>
    </row>
    <row r="712" spans="1:14" x14ac:dyDescent="0.25">
      <c r="A712" s="175" t="str">
        <f t="shared" ca="1" si="109"/>
        <v/>
      </c>
      <c r="B712" s="175">
        <f t="shared" ca="1" si="118"/>
        <v>0</v>
      </c>
      <c r="C712" s="175" t="str">
        <f ca="1">IF(B712&gt;0,C711,IF(COUNTIF(Entity_3,Common)&lt;=A712,"",C711+MATCH(Common,INDIRECT(ADDRESS(C711+1,8,4,1,sheet_entity)):INDIRECT(ADDRESS(COUNTIF(Entity_1,"&lt;&gt;"),8,4,1,sheet_entity)),0)))</f>
        <v/>
      </c>
      <c r="D712" s="177" t="str">
        <f t="shared" ca="1" si="114"/>
        <v/>
      </c>
      <c r="E712" s="178"/>
      <c r="F712" s="129" t="str">
        <f t="shared" ca="1" si="115"/>
        <v/>
      </c>
      <c r="G712" s="130" t="str">
        <f t="shared" ca="1" si="116"/>
        <v/>
      </c>
      <c r="H712" s="140" t="str">
        <f t="shared" ca="1" si="110"/>
        <v/>
      </c>
      <c r="I712" s="17" t="str">
        <f t="shared" ca="1" si="111"/>
        <v/>
      </c>
      <c r="J712" s="178"/>
      <c r="K712" s="189"/>
      <c r="L712" s="189" t="str">
        <f t="shared" ca="1" si="117"/>
        <v/>
      </c>
      <c r="M712" s="187" t="str">
        <f t="shared" ca="1" si="112"/>
        <v/>
      </c>
      <c r="N712" s="188" t="str">
        <f t="shared" ca="1" si="113"/>
        <v/>
      </c>
    </row>
    <row r="713" spans="1:14" x14ac:dyDescent="0.25">
      <c r="A713" s="175" t="str">
        <f t="shared" ca="1" si="109"/>
        <v/>
      </c>
      <c r="B713" s="175">
        <f t="shared" ca="1" si="118"/>
        <v>0</v>
      </c>
      <c r="C713" s="175" t="str">
        <f ca="1">IF(B713&gt;0,C712,IF(COUNTIF(Entity_3,Common)&lt;=A713,"",C712+MATCH(Common,INDIRECT(ADDRESS(C712+1,8,4,1,sheet_entity)):INDIRECT(ADDRESS(COUNTIF(Entity_1,"&lt;&gt;"),8,4,1,sheet_entity)),0)))</f>
        <v/>
      </c>
      <c r="D713" s="177" t="str">
        <f t="shared" ca="1" si="114"/>
        <v/>
      </c>
      <c r="E713" s="178"/>
      <c r="F713" s="129" t="str">
        <f t="shared" ca="1" si="115"/>
        <v/>
      </c>
      <c r="G713" s="130" t="str">
        <f t="shared" ca="1" si="116"/>
        <v/>
      </c>
      <c r="H713" s="140" t="str">
        <f t="shared" ca="1" si="110"/>
        <v/>
      </c>
      <c r="I713" s="17" t="str">
        <f t="shared" ca="1" si="111"/>
        <v/>
      </c>
      <c r="J713" s="178"/>
      <c r="K713" s="189"/>
      <c r="L713" s="189" t="str">
        <f t="shared" ca="1" si="117"/>
        <v/>
      </c>
      <c r="M713" s="187" t="str">
        <f t="shared" ca="1" si="112"/>
        <v/>
      </c>
      <c r="N713" s="188" t="str">
        <f t="shared" ca="1" si="113"/>
        <v/>
      </c>
    </row>
    <row r="714" spans="1:14" x14ac:dyDescent="0.25">
      <c r="A714" s="175" t="str">
        <f t="shared" ca="1" si="109"/>
        <v/>
      </c>
      <c r="B714" s="175">
        <f t="shared" ca="1" si="118"/>
        <v>0</v>
      </c>
      <c r="C714" s="175" t="str">
        <f ca="1">IF(B714&gt;0,C713,IF(COUNTIF(Entity_3,Common)&lt;=A714,"",C713+MATCH(Common,INDIRECT(ADDRESS(C713+1,8,4,1,sheet_entity)):INDIRECT(ADDRESS(COUNTIF(Entity_1,"&lt;&gt;"),8,4,1,sheet_entity)),0)))</f>
        <v/>
      </c>
      <c r="D714" s="177" t="str">
        <f t="shared" ca="1" si="114"/>
        <v/>
      </c>
      <c r="E714" s="178"/>
      <c r="F714" s="129" t="str">
        <f t="shared" ca="1" si="115"/>
        <v/>
      </c>
      <c r="G714" s="130" t="str">
        <f t="shared" ca="1" si="116"/>
        <v/>
      </c>
      <c r="H714" s="140" t="str">
        <f t="shared" ca="1" si="110"/>
        <v/>
      </c>
      <c r="I714" s="17" t="str">
        <f t="shared" ca="1" si="111"/>
        <v/>
      </c>
      <c r="J714" s="178"/>
      <c r="K714" s="189"/>
      <c r="L714" s="189" t="str">
        <f t="shared" ca="1" si="117"/>
        <v/>
      </c>
      <c r="M714" s="187" t="str">
        <f t="shared" ca="1" si="112"/>
        <v/>
      </c>
      <c r="N714" s="188" t="str">
        <f t="shared" ca="1" si="113"/>
        <v/>
      </c>
    </row>
    <row r="715" spans="1:14" x14ac:dyDescent="0.25">
      <c r="A715" s="175" t="str">
        <f t="shared" ref="A715:A778" ca="1" si="119">IF(B715=0,IF(COUNTIF(Entity_3,Common)&lt;=A714,"",A714+1),A714)</f>
        <v/>
      </c>
      <c r="B715" s="175">
        <f t="shared" ca="1" si="118"/>
        <v>0</v>
      </c>
      <c r="C715" s="175" t="str">
        <f ca="1">IF(B715&gt;0,C714,IF(COUNTIF(Entity_3,Common)&lt;=A715,"",C714+MATCH(Common,INDIRECT(ADDRESS(C714+1,8,4,1,sheet_entity)):INDIRECT(ADDRESS(COUNTIF(Entity_1,"&lt;&gt;"),8,4,1,sheet_entity)),0)))</f>
        <v/>
      </c>
      <c r="D715" s="177" t="str">
        <f t="shared" ca="1" si="114"/>
        <v/>
      </c>
      <c r="E715" s="178"/>
      <c r="F715" s="129" t="str">
        <f t="shared" ca="1" si="115"/>
        <v/>
      </c>
      <c r="G715" s="130" t="str">
        <f t="shared" ca="1" si="116"/>
        <v/>
      </c>
      <c r="H715" s="140" t="str">
        <f t="shared" ref="H715:H778" ca="1" si="120">IF(F715&lt;&gt;"",IF(K715&lt;&gt;"",K715,IF(G715&lt;&gt;"",IF(M715&lt;&gt;"",M715,N715),IF(N715&lt;&gt;"",N715,M715))),"")</f>
        <v/>
      </c>
      <c r="I715" s="17" t="str">
        <f t="shared" ref="I715:I778" ca="1" si="121">IF(L715=H715,IF(OR(exp_sub_adopt=no,AND(exp_sub_adopt=yes,G715&lt;&gt;"")),IF(C715&lt;&gt;"",IFERROR(CELL("contents",INDIRECT(ADDRESS(MATCH(CONCATENATE(F715,IF(G715&lt;&gt;"",CONCATENATE("/",G715),"")),export_entity_2,0),2,1,1,exp_fillin))),IFERROR(VLOOKUP(CONCATENATE(F715,IF(G715&lt;&gt;"",CONCATENATE("/",G715),"")),Import_DRS,5,FALSE),"")),""),""),IF(ISERROR(FIND(H715,L715,1)),IF(L715=H715,"",L715),RIGHT(L715,LEN(L715)-LEN(H715))))</f>
        <v/>
      </c>
      <c r="J715" s="178"/>
      <c r="K715" s="189"/>
      <c r="L715" s="189" t="str">
        <f t="shared" ca="1" si="117"/>
        <v/>
      </c>
      <c r="M715" s="187" t="str">
        <f t="shared" ref="M715:M778" ca="1" si="122">IF(C715&lt;&gt;"",IFERROR(CELL("contents",INDIRECT(ADDRESS(MATCH(CONCATENATE(F715,IF(G715&lt;&gt;"",CONCATENATE("/",G715),"")),export_entity_2,0),1,1,1,exp_fillin))),IF(N715="",M714,"")),"")</f>
        <v/>
      </c>
      <c r="N715" s="188" t="str">
        <f t="shared" ref="N715:N778" ca="1" si="123">IF(C715&lt;&gt;"",IFERROR(VLOOKUP(CONCATENATE(F715,IF(G715&lt;&gt;"",CONCATENATE("/",G715),"")),Import_DRS,4,FALSE),IFERROR(VLOOKUP(F715,Import_DRS,4,FALSE),"")),"")</f>
        <v/>
      </c>
    </row>
    <row r="716" spans="1:14" x14ac:dyDescent="0.25">
      <c r="A716" s="175" t="str">
        <f t="shared" ca="1" si="119"/>
        <v/>
      </c>
      <c r="B716" s="175">
        <f t="shared" ca="1" si="118"/>
        <v>0</v>
      </c>
      <c r="C716" s="175" t="str">
        <f ca="1">IF(B716&gt;0,C715,IF(COUNTIF(Entity_3,Common)&lt;=A716,"",C715+MATCH(Common,INDIRECT(ADDRESS(C715+1,8,4,1,sheet_entity)):INDIRECT(ADDRESS(COUNTIF(Entity_1,"&lt;&gt;"),8,4,1,sheet_entity)),0)))</f>
        <v/>
      </c>
      <c r="D716" s="177" t="str">
        <f t="shared" ca="1" si="114"/>
        <v/>
      </c>
      <c r="E716" s="178"/>
      <c r="F716" s="129" t="str">
        <f t="shared" ca="1" si="115"/>
        <v/>
      </c>
      <c r="G716" s="130" t="str">
        <f t="shared" ca="1" si="116"/>
        <v/>
      </c>
      <c r="H716" s="140" t="str">
        <f t="shared" ca="1" si="120"/>
        <v/>
      </c>
      <c r="I716" s="17" t="str">
        <f t="shared" ca="1" si="121"/>
        <v/>
      </c>
      <c r="J716" s="178"/>
      <c r="K716" s="189"/>
      <c r="L716" s="189" t="str">
        <f t="shared" ca="1" si="117"/>
        <v/>
      </c>
      <c r="M716" s="187" t="str">
        <f t="shared" ca="1" si="122"/>
        <v/>
      </c>
      <c r="N716" s="188" t="str">
        <f t="shared" ca="1" si="123"/>
        <v/>
      </c>
    </row>
    <row r="717" spans="1:14" x14ac:dyDescent="0.25">
      <c r="A717" s="175" t="str">
        <f t="shared" ca="1" si="119"/>
        <v/>
      </c>
      <c r="B717" s="175">
        <f t="shared" ca="1" si="118"/>
        <v>0</v>
      </c>
      <c r="C717" s="175" t="str">
        <f ca="1">IF(B717&gt;0,C716,IF(COUNTIF(Entity_3,Common)&lt;=A717,"",C716+MATCH(Common,INDIRECT(ADDRESS(C716+1,8,4,1,sheet_entity)):INDIRECT(ADDRESS(COUNTIF(Entity_1,"&lt;&gt;"),8,4,1,sheet_entity)),0)))</f>
        <v/>
      </c>
      <c r="D717" s="177" t="str">
        <f t="shared" ca="1" si="114"/>
        <v/>
      </c>
      <c r="E717" s="178"/>
      <c r="F717" s="129" t="str">
        <f t="shared" ca="1" si="115"/>
        <v/>
      </c>
      <c r="G717" s="130" t="str">
        <f t="shared" ca="1" si="116"/>
        <v/>
      </c>
      <c r="H717" s="140" t="str">
        <f t="shared" ca="1" si="120"/>
        <v/>
      </c>
      <c r="I717" s="17" t="str">
        <f t="shared" ca="1" si="121"/>
        <v/>
      </c>
      <c r="J717" s="178"/>
      <c r="K717" s="189"/>
      <c r="L717" s="189" t="str">
        <f t="shared" ca="1" si="117"/>
        <v/>
      </c>
      <c r="M717" s="187" t="str">
        <f t="shared" ca="1" si="122"/>
        <v/>
      </c>
      <c r="N717" s="188" t="str">
        <f t="shared" ca="1" si="123"/>
        <v/>
      </c>
    </row>
    <row r="718" spans="1:14" x14ac:dyDescent="0.25">
      <c r="A718" s="175" t="str">
        <f t="shared" ca="1" si="119"/>
        <v/>
      </c>
      <c r="B718" s="175">
        <f t="shared" ca="1" si="118"/>
        <v>0</v>
      </c>
      <c r="C718" s="175" t="str">
        <f ca="1">IF(B718&gt;0,C717,IF(COUNTIF(Entity_3,Common)&lt;=A718,"",C717+MATCH(Common,INDIRECT(ADDRESS(C717+1,8,4,1,sheet_entity)):INDIRECT(ADDRESS(COUNTIF(Entity_1,"&lt;&gt;"),8,4,1,sheet_entity)),0)))</f>
        <v/>
      </c>
      <c r="D718" s="177" t="str">
        <f t="shared" ca="1" si="114"/>
        <v/>
      </c>
      <c r="E718" s="178"/>
      <c r="F718" s="129" t="str">
        <f t="shared" ca="1" si="115"/>
        <v/>
      </c>
      <c r="G718" s="130" t="str">
        <f t="shared" ca="1" si="116"/>
        <v/>
      </c>
      <c r="H718" s="140" t="str">
        <f t="shared" ca="1" si="120"/>
        <v/>
      </c>
      <c r="I718" s="17" t="str">
        <f t="shared" ca="1" si="121"/>
        <v/>
      </c>
      <c r="J718" s="178"/>
      <c r="K718" s="189"/>
      <c r="L718" s="189" t="str">
        <f t="shared" ca="1" si="117"/>
        <v/>
      </c>
      <c r="M718" s="187" t="str">
        <f t="shared" ca="1" si="122"/>
        <v/>
      </c>
      <c r="N718" s="188" t="str">
        <f t="shared" ca="1" si="123"/>
        <v/>
      </c>
    </row>
    <row r="719" spans="1:14" x14ac:dyDescent="0.25">
      <c r="A719" s="175" t="str">
        <f t="shared" ca="1" si="119"/>
        <v/>
      </c>
      <c r="B719" s="175">
        <f t="shared" ca="1" si="118"/>
        <v>0</v>
      </c>
      <c r="C719" s="175" t="str">
        <f ca="1">IF(B719&gt;0,C718,IF(COUNTIF(Entity_3,Common)&lt;=A719,"",C718+MATCH(Common,INDIRECT(ADDRESS(C718+1,8,4,1,sheet_entity)):INDIRECT(ADDRESS(COUNTIF(Entity_1,"&lt;&gt;"),8,4,1,sheet_entity)),0)))</f>
        <v/>
      </c>
      <c r="D719" s="177" t="str">
        <f t="shared" ref="D719:D782" ca="1" si="124">IF(AND(F719&lt;&gt;"",F719&lt;&gt;not,F719&lt;&gt;0),HYPERLINK(CONCATENATE(link4x0,IFERROR(VLOOKUP(F719,Entity,2,FALSE),""),link_Entity,LOWER(F719),".htm"),"&gt;&gt;"),"")</f>
        <v/>
      </c>
      <c r="E719" s="178"/>
      <c r="F719" s="129" t="str">
        <f t="shared" ref="F719:F782" ca="1" si="125">IF(C719&lt;&gt;"",INDIRECT(ADDRESS(C719,3,1,1,sheet_entity),TRUE),"")</f>
        <v/>
      </c>
      <c r="G719" s="130" t="str">
        <f t="shared" ref="G719:G782" ca="1" si="126">IF(B719&gt;0,INDEX(INDIRECT(CONCATENATE(F719,"Enum")),B719,1),"")</f>
        <v/>
      </c>
      <c r="H719" s="140" t="str">
        <f t="shared" ca="1" si="120"/>
        <v/>
      </c>
      <c r="I719" s="17" t="str">
        <f t="shared" ca="1" si="121"/>
        <v/>
      </c>
      <c r="J719" s="178"/>
      <c r="K719" s="189"/>
      <c r="L719" s="189" t="str">
        <f t="shared" ca="1" si="117"/>
        <v/>
      </c>
      <c r="M719" s="187" t="str">
        <f t="shared" ca="1" si="122"/>
        <v/>
      </c>
      <c r="N719" s="188" t="str">
        <f t="shared" ca="1" si="123"/>
        <v/>
      </c>
    </row>
    <row r="720" spans="1:14" x14ac:dyDescent="0.25">
      <c r="A720" s="175" t="str">
        <f t="shared" ca="1" si="119"/>
        <v/>
      </c>
      <c r="B720" s="175">
        <f t="shared" ca="1" si="118"/>
        <v>0</v>
      </c>
      <c r="C720" s="175" t="str">
        <f ca="1">IF(B720&gt;0,C719,IF(COUNTIF(Entity_3,Common)&lt;=A720,"",C719+MATCH(Common,INDIRECT(ADDRESS(C719+1,8,4,1,sheet_entity)):INDIRECT(ADDRESS(COUNTIF(Entity_1,"&lt;&gt;"),8,4,1,sheet_entity)),0)))</f>
        <v/>
      </c>
      <c r="D720" s="177" t="str">
        <f t="shared" ca="1" si="124"/>
        <v/>
      </c>
      <c r="E720" s="178"/>
      <c r="F720" s="129" t="str">
        <f t="shared" ca="1" si="125"/>
        <v/>
      </c>
      <c r="G720" s="130" t="str">
        <f t="shared" ca="1" si="126"/>
        <v/>
      </c>
      <c r="H720" s="140" t="str">
        <f t="shared" ca="1" si="120"/>
        <v/>
      </c>
      <c r="I720" s="17" t="str">
        <f t="shared" ca="1" si="121"/>
        <v/>
      </c>
      <c r="J720" s="178"/>
      <c r="K720" s="189"/>
      <c r="L720" s="189" t="str">
        <f t="shared" ca="1" si="117"/>
        <v/>
      </c>
      <c r="M720" s="187" t="str">
        <f t="shared" ca="1" si="122"/>
        <v/>
      </c>
      <c r="N720" s="188" t="str">
        <f t="shared" ca="1" si="123"/>
        <v/>
      </c>
    </row>
    <row r="721" spans="1:14" x14ac:dyDescent="0.25">
      <c r="A721" s="175" t="str">
        <f t="shared" ca="1" si="119"/>
        <v/>
      </c>
      <c r="B721" s="175">
        <f t="shared" ca="1" si="118"/>
        <v>0</v>
      </c>
      <c r="C721" s="175" t="str">
        <f ca="1">IF(B721&gt;0,C720,IF(COUNTIF(Entity_3,Common)&lt;=A721,"",C720+MATCH(Common,INDIRECT(ADDRESS(C720+1,8,4,1,sheet_entity)):INDIRECT(ADDRESS(COUNTIF(Entity_1,"&lt;&gt;"),8,4,1,sheet_entity)),0)))</f>
        <v/>
      </c>
      <c r="D721" s="177" t="str">
        <f t="shared" ca="1" si="124"/>
        <v/>
      </c>
      <c r="E721" s="178"/>
      <c r="F721" s="129" t="str">
        <f t="shared" ca="1" si="125"/>
        <v/>
      </c>
      <c r="G721" s="130" t="str">
        <f t="shared" ca="1" si="126"/>
        <v/>
      </c>
      <c r="H721" s="140" t="str">
        <f t="shared" ca="1" si="120"/>
        <v/>
      </c>
      <c r="I721" s="17" t="str">
        <f t="shared" ca="1" si="121"/>
        <v/>
      </c>
      <c r="J721" s="178"/>
      <c r="K721" s="189"/>
      <c r="L721" s="189" t="str">
        <f t="shared" ca="1" si="117"/>
        <v/>
      </c>
      <c r="M721" s="187" t="str">
        <f t="shared" ca="1" si="122"/>
        <v/>
      </c>
      <c r="N721" s="188" t="str">
        <f t="shared" ca="1" si="123"/>
        <v/>
      </c>
    </row>
    <row r="722" spans="1:14" x14ac:dyDescent="0.25">
      <c r="A722" s="175" t="str">
        <f t="shared" ca="1" si="119"/>
        <v/>
      </c>
      <c r="B722" s="175">
        <f t="shared" ca="1" si="118"/>
        <v>0</v>
      </c>
      <c r="C722" s="175" t="str">
        <f ca="1">IF(B722&gt;0,C721,IF(COUNTIF(Entity_3,Common)&lt;=A722,"",C721+MATCH(Common,INDIRECT(ADDRESS(C721+1,8,4,1,sheet_entity)):INDIRECT(ADDRESS(COUNTIF(Entity_1,"&lt;&gt;"),8,4,1,sheet_entity)),0)))</f>
        <v/>
      </c>
      <c r="D722" s="177" t="str">
        <f t="shared" ca="1" si="124"/>
        <v/>
      </c>
      <c r="E722" s="178"/>
      <c r="F722" s="129" t="str">
        <f t="shared" ca="1" si="125"/>
        <v/>
      </c>
      <c r="G722" s="130" t="str">
        <f t="shared" ca="1" si="126"/>
        <v/>
      </c>
      <c r="H722" s="140" t="str">
        <f t="shared" ca="1" si="120"/>
        <v/>
      </c>
      <c r="I722" s="17" t="str">
        <f t="shared" ca="1" si="121"/>
        <v/>
      </c>
      <c r="J722" s="178"/>
      <c r="K722" s="189"/>
      <c r="L722" s="189" t="str">
        <f t="shared" ca="1" si="117"/>
        <v/>
      </c>
      <c r="M722" s="187" t="str">
        <f t="shared" ca="1" si="122"/>
        <v/>
      </c>
      <c r="N722" s="188" t="str">
        <f t="shared" ca="1" si="123"/>
        <v/>
      </c>
    </row>
    <row r="723" spans="1:14" x14ac:dyDescent="0.25">
      <c r="A723" s="175" t="str">
        <f t="shared" ca="1" si="119"/>
        <v/>
      </c>
      <c r="B723" s="175">
        <f t="shared" ca="1" si="118"/>
        <v>0</v>
      </c>
      <c r="C723" s="175" t="str">
        <f ca="1">IF(B723&gt;0,C722,IF(COUNTIF(Entity_3,Common)&lt;=A723,"",C722+MATCH(Common,INDIRECT(ADDRESS(C722+1,8,4,1,sheet_entity)):INDIRECT(ADDRESS(COUNTIF(Entity_1,"&lt;&gt;"),8,4,1,sheet_entity)),0)))</f>
        <v/>
      </c>
      <c r="D723" s="177" t="str">
        <f t="shared" ca="1" si="124"/>
        <v/>
      </c>
      <c r="E723" s="178"/>
      <c r="F723" s="129" t="str">
        <f t="shared" ca="1" si="125"/>
        <v/>
      </c>
      <c r="G723" s="130" t="str">
        <f t="shared" ca="1" si="126"/>
        <v/>
      </c>
      <c r="H723" s="140" t="str">
        <f t="shared" ca="1" si="120"/>
        <v/>
      </c>
      <c r="I723" s="17" t="str">
        <f t="shared" ca="1" si="121"/>
        <v/>
      </c>
      <c r="J723" s="178"/>
      <c r="K723" s="189"/>
      <c r="L723" s="189" t="str">
        <f t="shared" ca="1" si="117"/>
        <v/>
      </c>
      <c r="M723" s="187" t="str">
        <f t="shared" ca="1" si="122"/>
        <v/>
      </c>
      <c r="N723" s="188" t="str">
        <f t="shared" ca="1" si="123"/>
        <v/>
      </c>
    </row>
    <row r="724" spans="1:14" x14ac:dyDescent="0.25">
      <c r="A724" s="175" t="str">
        <f t="shared" ca="1" si="119"/>
        <v/>
      </c>
      <c r="B724" s="175">
        <f t="shared" ca="1" si="118"/>
        <v>0</v>
      </c>
      <c r="C724" s="175" t="str">
        <f ca="1">IF(B724&gt;0,C723,IF(COUNTIF(Entity_3,Common)&lt;=A724,"",C723+MATCH(Common,INDIRECT(ADDRESS(C723+1,8,4,1,sheet_entity)):INDIRECT(ADDRESS(COUNTIF(Entity_1,"&lt;&gt;"),8,4,1,sheet_entity)),0)))</f>
        <v/>
      </c>
      <c r="D724" s="177" t="str">
        <f t="shared" ca="1" si="124"/>
        <v/>
      </c>
      <c r="E724" s="178"/>
      <c r="F724" s="129" t="str">
        <f t="shared" ca="1" si="125"/>
        <v/>
      </c>
      <c r="G724" s="130" t="str">
        <f t="shared" ca="1" si="126"/>
        <v/>
      </c>
      <c r="H724" s="140" t="str">
        <f t="shared" ca="1" si="120"/>
        <v/>
      </c>
      <c r="I724" s="17" t="str">
        <f t="shared" ca="1" si="121"/>
        <v/>
      </c>
      <c r="J724" s="178"/>
      <c r="K724" s="189"/>
      <c r="L724" s="189" t="str">
        <f t="shared" ca="1" si="117"/>
        <v/>
      </c>
      <c r="M724" s="187" t="str">
        <f t="shared" ca="1" si="122"/>
        <v/>
      </c>
      <c r="N724" s="188" t="str">
        <f t="shared" ca="1" si="123"/>
        <v/>
      </c>
    </row>
    <row r="725" spans="1:14" x14ac:dyDescent="0.25">
      <c r="A725" s="175" t="str">
        <f t="shared" ca="1" si="119"/>
        <v/>
      </c>
      <c r="B725" s="175">
        <f t="shared" ca="1" si="118"/>
        <v>0</v>
      </c>
      <c r="C725" s="175" t="str">
        <f ca="1">IF(B725&gt;0,C724,IF(COUNTIF(Entity_3,Common)&lt;=A725,"",C724+MATCH(Common,INDIRECT(ADDRESS(C724+1,8,4,1,sheet_entity)):INDIRECT(ADDRESS(COUNTIF(Entity_1,"&lt;&gt;"),8,4,1,sheet_entity)),0)))</f>
        <v/>
      </c>
      <c r="D725" s="177" t="str">
        <f t="shared" ca="1" si="124"/>
        <v/>
      </c>
      <c r="E725" s="178"/>
      <c r="F725" s="129" t="str">
        <f t="shared" ca="1" si="125"/>
        <v/>
      </c>
      <c r="G725" s="130" t="str">
        <f t="shared" ca="1" si="126"/>
        <v/>
      </c>
      <c r="H725" s="140" t="str">
        <f t="shared" ca="1" si="120"/>
        <v/>
      </c>
      <c r="I725" s="17" t="str">
        <f t="shared" ca="1" si="121"/>
        <v/>
      </c>
      <c r="J725" s="178"/>
      <c r="K725" s="189"/>
      <c r="L725" s="189" t="str">
        <f t="shared" ca="1" si="117"/>
        <v/>
      </c>
      <c r="M725" s="187" t="str">
        <f t="shared" ca="1" si="122"/>
        <v/>
      </c>
      <c r="N725" s="188" t="str">
        <f t="shared" ca="1" si="123"/>
        <v/>
      </c>
    </row>
    <row r="726" spans="1:14" x14ac:dyDescent="0.25">
      <c r="A726" s="175" t="str">
        <f t="shared" ca="1" si="119"/>
        <v/>
      </c>
      <c r="B726" s="175">
        <f t="shared" ca="1" si="118"/>
        <v>0</v>
      </c>
      <c r="C726" s="175" t="str">
        <f ca="1">IF(B726&gt;0,C725,IF(COUNTIF(Entity_3,Common)&lt;=A726,"",C725+MATCH(Common,INDIRECT(ADDRESS(C725+1,8,4,1,sheet_entity)):INDIRECT(ADDRESS(COUNTIF(Entity_1,"&lt;&gt;"),8,4,1,sheet_entity)),0)))</f>
        <v/>
      </c>
      <c r="D726" s="177" t="str">
        <f t="shared" ca="1" si="124"/>
        <v/>
      </c>
      <c r="E726" s="178"/>
      <c r="F726" s="129" t="str">
        <f t="shared" ca="1" si="125"/>
        <v/>
      </c>
      <c r="G726" s="130" t="str">
        <f t="shared" ca="1" si="126"/>
        <v/>
      </c>
      <c r="H726" s="140" t="str">
        <f t="shared" ca="1" si="120"/>
        <v/>
      </c>
      <c r="I726" s="17" t="str">
        <f t="shared" ca="1" si="121"/>
        <v/>
      </c>
      <c r="J726" s="178"/>
      <c r="K726" s="189"/>
      <c r="L726" s="189" t="str">
        <f t="shared" ca="1" si="117"/>
        <v/>
      </c>
      <c r="M726" s="187" t="str">
        <f t="shared" ca="1" si="122"/>
        <v/>
      </c>
      <c r="N726" s="188" t="str">
        <f t="shared" ca="1" si="123"/>
        <v/>
      </c>
    </row>
    <row r="727" spans="1:14" x14ac:dyDescent="0.25">
      <c r="A727" s="175" t="str">
        <f t="shared" ca="1" si="119"/>
        <v/>
      </c>
      <c r="B727" s="175">
        <f t="shared" ca="1" si="118"/>
        <v>0</v>
      </c>
      <c r="C727" s="175" t="str">
        <f ca="1">IF(B727&gt;0,C726,IF(COUNTIF(Entity_3,Common)&lt;=A727,"",C726+MATCH(Common,INDIRECT(ADDRESS(C726+1,8,4,1,sheet_entity)):INDIRECT(ADDRESS(COUNTIF(Entity_1,"&lt;&gt;"),8,4,1,sheet_entity)),0)))</f>
        <v/>
      </c>
      <c r="D727" s="177" t="str">
        <f t="shared" ca="1" si="124"/>
        <v/>
      </c>
      <c r="E727" s="178"/>
      <c r="F727" s="129" t="str">
        <f t="shared" ca="1" si="125"/>
        <v/>
      </c>
      <c r="G727" s="130" t="str">
        <f t="shared" ca="1" si="126"/>
        <v/>
      </c>
      <c r="H727" s="140" t="str">
        <f t="shared" ca="1" si="120"/>
        <v/>
      </c>
      <c r="I727" s="17" t="str">
        <f t="shared" ca="1" si="121"/>
        <v/>
      </c>
      <c r="J727" s="178"/>
      <c r="K727" s="189"/>
      <c r="L727" s="189" t="str">
        <f t="shared" ca="1" si="117"/>
        <v/>
      </c>
      <c r="M727" s="187" t="str">
        <f t="shared" ca="1" si="122"/>
        <v/>
      </c>
      <c r="N727" s="188" t="str">
        <f t="shared" ca="1" si="123"/>
        <v/>
      </c>
    </row>
    <row r="728" spans="1:14" x14ac:dyDescent="0.25">
      <c r="A728" s="175" t="str">
        <f t="shared" ca="1" si="119"/>
        <v/>
      </c>
      <c r="B728" s="175">
        <f t="shared" ca="1" si="118"/>
        <v>0</v>
      </c>
      <c r="C728" s="175" t="str">
        <f ca="1">IF(B728&gt;0,C727,IF(COUNTIF(Entity_3,Common)&lt;=A728,"",C727+MATCH(Common,INDIRECT(ADDRESS(C727+1,8,4,1,sheet_entity)):INDIRECT(ADDRESS(COUNTIF(Entity_1,"&lt;&gt;"),8,4,1,sheet_entity)),0)))</f>
        <v/>
      </c>
      <c r="D728" s="177" t="str">
        <f t="shared" ca="1" si="124"/>
        <v/>
      </c>
      <c r="E728" s="178"/>
      <c r="F728" s="129" t="str">
        <f t="shared" ca="1" si="125"/>
        <v/>
      </c>
      <c r="G728" s="130" t="str">
        <f t="shared" ca="1" si="126"/>
        <v/>
      </c>
      <c r="H728" s="140" t="str">
        <f t="shared" ca="1" si="120"/>
        <v/>
      </c>
      <c r="I728" s="17" t="str">
        <f t="shared" ca="1" si="121"/>
        <v/>
      </c>
      <c r="J728" s="178"/>
      <c r="K728" s="189"/>
      <c r="L728" s="189" t="str">
        <f t="shared" ca="1" si="117"/>
        <v/>
      </c>
      <c r="M728" s="187" t="str">
        <f t="shared" ca="1" si="122"/>
        <v/>
      </c>
      <c r="N728" s="188" t="str">
        <f t="shared" ca="1" si="123"/>
        <v/>
      </c>
    </row>
    <row r="729" spans="1:14" x14ac:dyDescent="0.25">
      <c r="A729" s="175" t="str">
        <f t="shared" ca="1" si="119"/>
        <v/>
      </c>
      <c r="B729" s="175">
        <f t="shared" ca="1" si="118"/>
        <v>0</v>
      </c>
      <c r="C729" s="175" t="str">
        <f ca="1">IF(B729&gt;0,C728,IF(COUNTIF(Entity_3,Common)&lt;=A729,"",C728+MATCH(Common,INDIRECT(ADDRESS(C728+1,8,4,1,sheet_entity)):INDIRECT(ADDRESS(COUNTIF(Entity_1,"&lt;&gt;"),8,4,1,sheet_entity)),0)))</f>
        <v/>
      </c>
      <c r="D729" s="177" t="str">
        <f t="shared" ca="1" si="124"/>
        <v/>
      </c>
      <c r="E729" s="178"/>
      <c r="F729" s="129" t="str">
        <f t="shared" ca="1" si="125"/>
        <v/>
      </c>
      <c r="G729" s="130" t="str">
        <f t="shared" ca="1" si="126"/>
        <v/>
      </c>
      <c r="H729" s="140" t="str">
        <f t="shared" ca="1" si="120"/>
        <v/>
      </c>
      <c r="I729" s="17" t="str">
        <f t="shared" ca="1" si="121"/>
        <v/>
      </c>
      <c r="J729" s="178"/>
      <c r="K729" s="189"/>
      <c r="L729" s="189" t="str">
        <f t="shared" ca="1" si="117"/>
        <v/>
      </c>
      <c r="M729" s="187" t="str">
        <f t="shared" ca="1" si="122"/>
        <v/>
      </c>
      <c r="N729" s="188" t="str">
        <f t="shared" ca="1" si="123"/>
        <v/>
      </c>
    </row>
    <row r="730" spans="1:14" x14ac:dyDescent="0.25">
      <c r="A730" s="175" t="str">
        <f t="shared" ca="1" si="119"/>
        <v/>
      </c>
      <c r="B730" s="175">
        <f t="shared" ca="1" si="118"/>
        <v>0</v>
      </c>
      <c r="C730" s="175" t="str">
        <f ca="1">IF(B730&gt;0,C729,IF(COUNTIF(Entity_3,Common)&lt;=A730,"",C729+MATCH(Common,INDIRECT(ADDRESS(C729+1,8,4,1,sheet_entity)):INDIRECT(ADDRESS(COUNTIF(Entity_1,"&lt;&gt;"),8,4,1,sheet_entity)),0)))</f>
        <v/>
      </c>
      <c r="D730" s="177" t="str">
        <f t="shared" ca="1" si="124"/>
        <v/>
      </c>
      <c r="E730" s="178"/>
      <c r="F730" s="129" t="str">
        <f t="shared" ca="1" si="125"/>
        <v/>
      </c>
      <c r="G730" s="130" t="str">
        <f t="shared" ca="1" si="126"/>
        <v/>
      </c>
      <c r="H730" s="140" t="str">
        <f t="shared" ca="1" si="120"/>
        <v/>
      </c>
      <c r="I730" s="17" t="str">
        <f t="shared" ca="1" si="121"/>
        <v/>
      </c>
      <c r="J730" s="178"/>
      <c r="K730" s="189"/>
      <c r="L730" s="189" t="str">
        <f t="shared" ref="L730:L793" ca="1" si="127">H730</f>
        <v/>
      </c>
      <c r="M730" s="187" t="str">
        <f t="shared" ca="1" si="122"/>
        <v/>
      </c>
      <c r="N730" s="188" t="str">
        <f t="shared" ca="1" si="123"/>
        <v/>
      </c>
    </row>
    <row r="731" spans="1:14" x14ac:dyDescent="0.25">
      <c r="A731" s="175" t="str">
        <f t="shared" ca="1" si="119"/>
        <v/>
      </c>
      <c r="B731" s="175">
        <f t="shared" ca="1" si="118"/>
        <v>0</v>
      </c>
      <c r="C731" s="175" t="str">
        <f ca="1">IF(B731&gt;0,C730,IF(COUNTIF(Entity_3,Common)&lt;=A731,"",C730+MATCH(Common,INDIRECT(ADDRESS(C730+1,8,4,1,sheet_entity)):INDIRECT(ADDRESS(COUNTIF(Entity_1,"&lt;&gt;"),8,4,1,sheet_entity)),0)))</f>
        <v/>
      </c>
      <c r="D731" s="177" t="str">
        <f t="shared" ca="1" si="124"/>
        <v/>
      </c>
      <c r="E731" s="178"/>
      <c r="F731" s="129" t="str">
        <f t="shared" ca="1" si="125"/>
        <v/>
      </c>
      <c r="G731" s="130" t="str">
        <f t="shared" ca="1" si="126"/>
        <v/>
      </c>
      <c r="H731" s="140" t="str">
        <f t="shared" ca="1" si="120"/>
        <v/>
      </c>
      <c r="I731" s="17" t="str">
        <f t="shared" ca="1" si="121"/>
        <v/>
      </c>
      <c r="J731" s="178"/>
      <c r="K731" s="189"/>
      <c r="L731" s="189" t="str">
        <f t="shared" ca="1" si="127"/>
        <v/>
      </c>
      <c r="M731" s="187" t="str">
        <f t="shared" ca="1" si="122"/>
        <v/>
      </c>
      <c r="N731" s="188" t="str">
        <f t="shared" ca="1" si="123"/>
        <v/>
      </c>
    </row>
    <row r="732" spans="1:14" x14ac:dyDescent="0.25">
      <c r="A732" s="175" t="str">
        <f t="shared" ca="1" si="119"/>
        <v/>
      </c>
      <c r="B732" s="175">
        <f t="shared" ca="1" si="118"/>
        <v>0</v>
      </c>
      <c r="C732" s="175" t="str">
        <f ca="1">IF(B732&gt;0,C731,IF(COUNTIF(Entity_3,Common)&lt;=A732,"",C731+MATCH(Common,INDIRECT(ADDRESS(C731+1,8,4,1,sheet_entity)):INDIRECT(ADDRESS(COUNTIF(Entity_1,"&lt;&gt;"),8,4,1,sheet_entity)),0)))</f>
        <v/>
      </c>
      <c r="D732" s="177" t="str">
        <f t="shared" ca="1" si="124"/>
        <v/>
      </c>
      <c r="E732" s="178"/>
      <c r="F732" s="129" t="str">
        <f t="shared" ca="1" si="125"/>
        <v/>
      </c>
      <c r="G732" s="130" t="str">
        <f t="shared" ca="1" si="126"/>
        <v/>
      </c>
      <c r="H732" s="140" t="str">
        <f t="shared" ca="1" si="120"/>
        <v/>
      </c>
      <c r="I732" s="17" t="str">
        <f t="shared" ca="1" si="121"/>
        <v/>
      </c>
      <c r="J732" s="178"/>
      <c r="K732" s="189"/>
      <c r="L732" s="189" t="str">
        <f t="shared" ca="1" si="127"/>
        <v/>
      </c>
      <c r="M732" s="187" t="str">
        <f t="shared" ca="1" si="122"/>
        <v/>
      </c>
      <c r="N732" s="188" t="str">
        <f t="shared" ca="1" si="123"/>
        <v/>
      </c>
    </row>
    <row r="733" spans="1:14" x14ac:dyDescent="0.25">
      <c r="A733" s="175" t="str">
        <f t="shared" ca="1" si="119"/>
        <v/>
      </c>
      <c r="B733" s="175">
        <f t="shared" ca="1" si="118"/>
        <v>0</v>
      </c>
      <c r="C733" s="175" t="str">
        <f ca="1">IF(B733&gt;0,C732,IF(COUNTIF(Entity_3,Common)&lt;=A733,"",C732+MATCH(Common,INDIRECT(ADDRESS(C732+1,8,4,1,sheet_entity)):INDIRECT(ADDRESS(COUNTIF(Entity_1,"&lt;&gt;"),8,4,1,sheet_entity)),0)))</f>
        <v/>
      </c>
      <c r="D733" s="177" t="str">
        <f t="shared" ca="1" si="124"/>
        <v/>
      </c>
      <c r="E733" s="178"/>
      <c r="F733" s="129" t="str">
        <f t="shared" ca="1" si="125"/>
        <v/>
      </c>
      <c r="G733" s="130" t="str">
        <f t="shared" ca="1" si="126"/>
        <v/>
      </c>
      <c r="H733" s="140" t="str">
        <f t="shared" ca="1" si="120"/>
        <v/>
      </c>
      <c r="I733" s="17" t="str">
        <f t="shared" ca="1" si="121"/>
        <v/>
      </c>
      <c r="J733" s="178"/>
      <c r="K733" s="189"/>
      <c r="L733" s="189" t="str">
        <f t="shared" ca="1" si="127"/>
        <v/>
      </c>
      <c r="M733" s="187" t="str">
        <f t="shared" ca="1" si="122"/>
        <v/>
      </c>
      <c r="N733" s="188" t="str">
        <f t="shared" ca="1" si="123"/>
        <v/>
      </c>
    </row>
    <row r="734" spans="1:14" x14ac:dyDescent="0.25">
      <c r="A734" s="175" t="str">
        <f t="shared" ca="1" si="119"/>
        <v/>
      </c>
      <c r="B734" s="175">
        <f t="shared" ca="1" si="118"/>
        <v>0</v>
      </c>
      <c r="C734" s="175" t="str">
        <f ca="1">IF(B734&gt;0,C733,IF(COUNTIF(Entity_3,Common)&lt;=A734,"",C733+MATCH(Common,INDIRECT(ADDRESS(C733+1,8,4,1,sheet_entity)):INDIRECT(ADDRESS(COUNTIF(Entity_1,"&lt;&gt;"),8,4,1,sheet_entity)),0)))</f>
        <v/>
      </c>
      <c r="D734" s="177" t="str">
        <f t="shared" ca="1" si="124"/>
        <v/>
      </c>
      <c r="E734" s="178"/>
      <c r="F734" s="129" t="str">
        <f t="shared" ca="1" si="125"/>
        <v/>
      </c>
      <c r="G734" s="130" t="str">
        <f t="shared" ca="1" si="126"/>
        <v/>
      </c>
      <c r="H734" s="140" t="str">
        <f t="shared" ca="1" si="120"/>
        <v/>
      </c>
      <c r="I734" s="17" t="str">
        <f t="shared" ca="1" si="121"/>
        <v/>
      </c>
      <c r="J734" s="178"/>
      <c r="K734" s="189"/>
      <c r="L734" s="189" t="str">
        <f t="shared" ca="1" si="127"/>
        <v/>
      </c>
      <c r="M734" s="187" t="str">
        <f t="shared" ca="1" si="122"/>
        <v/>
      </c>
      <c r="N734" s="188" t="str">
        <f t="shared" ca="1" si="123"/>
        <v/>
      </c>
    </row>
    <row r="735" spans="1:14" x14ac:dyDescent="0.25">
      <c r="A735" s="175" t="str">
        <f t="shared" ca="1" si="119"/>
        <v/>
      </c>
      <c r="B735" s="175">
        <f t="shared" ca="1" si="118"/>
        <v>0</v>
      </c>
      <c r="C735" s="175" t="str">
        <f ca="1">IF(B735&gt;0,C734,IF(COUNTIF(Entity_3,Common)&lt;=A735,"",C734+MATCH(Common,INDIRECT(ADDRESS(C734+1,8,4,1,sheet_entity)):INDIRECT(ADDRESS(COUNTIF(Entity_1,"&lt;&gt;"),8,4,1,sheet_entity)),0)))</f>
        <v/>
      </c>
      <c r="D735" s="177" t="str">
        <f t="shared" ca="1" si="124"/>
        <v/>
      </c>
      <c r="E735" s="178"/>
      <c r="F735" s="129" t="str">
        <f t="shared" ca="1" si="125"/>
        <v/>
      </c>
      <c r="G735" s="130" t="str">
        <f t="shared" ca="1" si="126"/>
        <v/>
      </c>
      <c r="H735" s="140" t="str">
        <f t="shared" ca="1" si="120"/>
        <v/>
      </c>
      <c r="I735" s="17" t="str">
        <f t="shared" ca="1" si="121"/>
        <v/>
      </c>
      <c r="J735" s="178"/>
      <c r="K735" s="189"/>
      <c r="L735" s="189" t="str">
        <f t="shared" ca="1" si="127"/>
        <v/>
      </c>
      <c r="M735" s="187" t="str">
        <f t="shared" ca="1" si="122"/>
        <v/>
      </c>
      <c r="N735" s="188" t="str">
        <f t="shared" ca="1" si="123"/>
        <v/>
      </c>
    </row>
    <row r="736" spans="1:14" x14ac:dyDescent="0.25">
      <c r="A736" s="175" t="str">
        <f t="shared" ca="1" si="119"/>
        <v/>
      </c>
      <c r="B736" s="175">
        <f t="shared" ca="1" si="118"/>
        <v>0</v>
      </c>
      <c r="C736" s="175" t="str">
        <f ca="1">IF(B736&gt;0,C735,IF(COUNTIF(Entity_3,Common)&lt;=A736,"",C735+MATCH(Common,INDIRECT(ADDRESS(C735+1,8,4,1,sheet_entity)):INDIRECT(ADDRESS(COUNTIF(Entity_1,"&lt;&gt;"),8,4,1,sheet_entity)),0)))</f>
        <v/>
      </c>
      <c r="D736" s="177" t="str">
        <f t="shared" ca="1" si="124"/>
        <v/>
      </c>
      <c r="E736" s="178"/>
      <c r="F736" s="129" t="str">
        <f t="shared" ca="1" si="125"/>
        <v/>
      </c>
      <c r="G736" s="130" t="str">
        <f t="shared" ca="1" si="126"/>
        <v/>
      </c>
      <c r="H736" s="140" t="str">
        <f t="shared" ca="1" si="120"/>
        <v/>
      </c>
      <c r="I736" s="17" t="str">
        <f t="shared" ca="1" si="121"/>
        <v/>
      </c>
      <c r="J736" s="178"/>
      <c r="K736" s="189"/>
      <c r="L736" s="189" t="str">
        <f t="shared" ca="1" si="127"/>
        <v/>
      </c>
      <c r="M736" s="187" t="str">
        <f t="shared" ca="1" si="122"/>
        <v/>
      </c>
      <c r="N736" s="188" t="str">
        <f t="shared" ca="1" si="123"/>
        <v/>
      </c>
    </row>
    <row r="737" spans="1:14" x14ac:dyDescent="0.25">
      <c r="A737" s="175" t="str">
        <f t="shared" ca="1" si="119"/>
        <v/>
      </c>
      <c r="B737" s="175">
        <f t="shared" ca="1" si="118"/>
        <v>0</v>
      </c>
      <c r="C737" s="175" t="str">
        <f ca="1">IF(B737&gt;0,C736,IF(COUNTIF(Entity_3,Common)&lt;=A737,"",C736+MATCH(Common,INDIRECT(ADDRESS(C736+1,8,4,1,sheet_entity)):INDIRECT(ADDRESS(COUNTIF(Entity_1,"&lt;&gt;"),8,4,1,sheet_entity)),0)))</f>
        <v/>
      </c>
      <c r="D737" s="177" t="str">
        <f t="shared" ca="1" si="124"/>
        <v/>
      </c>
      <c r="E737" s="178"/>
      <c r="F737" s="129" t="str">
        <f t="shared" ca="1" si="125"/>
        <v/>
      </c>
      <c r="G737" s="130" t="str">
        <f t="shared" ca="1" si="126"/>
        <v/>
      </c>
      <c r="H737" s="140" t="str">
        <f t="shared" ca="1" si="120"/>
        <v/>
      </c>
      <c r="I737" s="17" t="str">
        <f t="shared" ca="1" si="121"/>
        <v/>
      </c>
      <c r="J737" s="178"/>
      <c r="K737" s="189"/>
      <c r="L737" s="189" t="str">
        <f t="shared" ca="1" si="127"/>
        <v/>
      </c>
      <c r="M737" s="187" t="str">
        <f t="shared" ca="1" si="122"/>
        <v/>
      </c>
      <c r="N737" s="188" t="str">
        <f t="shared" ca="1" si="123"/>
        <v/>
      </c>
    </row>
    <row r="738" spans="1:14" x14ac:dyDescent="0.25">
      <c r="A738" s="175" t="str">
        <f t="shared" ca="1" si="119"/>
        <v/>
      </c>
      <c r="B738" s="175">
        <f t="shared" ca="1" si="118"/>
        <v>0</v>
      </c>
      <c r="C738" s="175" t="str">
        <f ca="1">IF(B738&gt;0,C737,IF(COUNTIF(Entity_3,Common)&lt;=A738,"",C737+MATCH(Common,INDIRECT(ADDRESS(C737+1,8,4,1,sheet_entity)):INDIRECT(ADDRESS(COUNTIF(Entity_1,"&lt;&gt;"),8,4,1,sheet_entity)),0)))</f>
        <v/>
      </c>
      <c r="D738" s="177" t="str">
        <f t="shared" ca="1" si="124"/>
        <v/>
      </c>
      <c r="E738" s="178"/>
      <c r="F738" s="129" t="str">
        <f t="shared" ca="1" si="125"/>
        <v/>
      </c>
      <c r="G738" s="130" t="str">
        <f t="shared" ca="1" si="126"/>
        <v/>
      </c>
      <c r="H738" s="140" t="str">
        <f t="shared" ca="1" si="120"/>
        <v/>
      </c>
      <c r="I738" s="17" t="str">
        <f t="shared" ca="1" si="121"/>
        <v/>
      </c>
      <c r="J738" s="178"/>
      <c r="K738" s="189"/>
      <c r="L738" s="189" t="str">
        <f t="shared" ca="1" si="127"/>
        <v/>
      </c>
      <c r="M738" s="187" t="str">
        <f t="shared" ca="1" si="122"/>
        <v/>
      </c>
      <c r="N738" s="188" t="str">
        <f t="shared" ca="1" si="123"/>
        <v/>
      </c>
    </row>
    <row r="739" spans="1:14" x14ac:dyDescent="0.25">
      <c r="A739" s="175" t="str">
        <f t="shared" ca="1" si="119"/>
        <v/>
      </c>
      <c r="B739" s="175">
        <f t="shared" ca="1" si="118"/>
        <v>0</v>
      </c>
      <c r="C739" s="175" t="str">
        <f ca="1">IF(B739&gt;0,C738,IF(COUNTIF(Entity_3,Common)&lt;=A739,"",C738+MATCH(Common,INDIRECT(ADDRESS(C738+1,8,4,1,sheet_entity)):INDIRECT(ADDRESS(COUNTIF(Entity_1,"&lt;&gt;"),8,4,1,sheet_entity)),0)))</f>
        <v/>
      </c>
      <c r="D739" s="177" t="str">
        <f t="shared" ca="1" si="124"/>
        <v/>
      </c>
      <c r="E739" s="178"/>
      <c r="F739" s="129" t="str">
        <f t="shared" ca="1" si="125"/>
        <v/>
      </c>
      <c r="G739" s="130" t="str">
        <f t="shared" ca="1" si="126"/>
        <v/>
      </c>
      <c r="H739" s="140" t="str">
        <f t="shared" ca="1" si="120"/>
        <v/>
      </c>
      <c r="I739" s="17" t="str">
        <f t="shared" ca="1" si="121"/>
        <v/>
      </c>
      <c r="J739" s="178"/>
      <c r="K739" s="189"/>
      <c r="L739" s="189" t="str">
        <f t="shared" ca="1" si="127"/>
        <v/>
      </c>
      <c r="M739" s="187" t="str">
        <f t="shared" ca="1" si="122"/>
        <v/>
      </c>
      <c r="N739" s="188" t="str">
        <f t="shared" ca="1" si="123"/>
        <v/>
      </c>
    </row>
    <row r="740" spans="1:14" x14ac:dyDescent="0.25">
      <c r="A740" s="175" t="str">
        <f t="shared" ca="1" si="119"/>
        <v/>
      </c>
      <c r="B740" s="175">
        <f t="shared" ca="1" si="118"/>
        <v>0</v>
      </c>
      <c r="C740" s="175" t="str">
        <f ca="1">IF(B740&gt;0,C739,IF(COUNTIF(Entity_3,Common)&lt;=A740,"",C739+MATCH(Common,INDIRECT(ADDRESS(C739+1,8,4,1,sheet_entity)):INDIRECT(ADDRESS(COUNTIF(Entity_1,"&lt;&gt;"),8,4,1,sheet_entity)),0)))</f>
        <v/>
      </c>
      <c r="D740" s="177" t="str">
        <f t="shared" ca="1" si="124"/>
        <v/>
      </c>
      <c r="E740" s="178"/>
      <c r="F740" s="129" t="str">
        <f t="shared" ca="1" si="125"/>
        <v/>
      </c>
      <c r="G740" s="130" t="str">
        <f t="shared" ca="1" si="126"/>
        <v/>
      </c>
      <c r="H740" s="140" t="str">
        <f t="shared" ca="1" si="120"/>
        <v/>
      </c>
      <c r="I740" s="17" t="str">
        <f t="shared" ca="1" si="121"/>
        <v/>
      </c>
      <c r="J740" s="178"/>
      <c r="K740" s="189"/>
      <c r="L740" s="189" t="str">
        <f t="shared" ca="1" si="127"/>
        <v/>
      </c>
      <c r="M740" s="187" t="str">
        <f t="shared" ca="1" si="122"/>
        <v/>
      </c>
      <c r="N740" s="188" t="str">
        <f t="shared" ca="1" si="123"/>
        <v/>
      </c>
    </row>
    <row r="741" spans="1:14" x14ac:dyDescent="0.25">
      <c r="A741" s="175" t="str">
        <f t="shared" ca="1" si="119"/>
        <v/>
      </c>
      <c r="B741" s="175">
        <f t="shared" ca="1" si="118"/>
        <v>0</v>
      </c>
      <c r="C741" s="175" t="str">
        <f ca="1">IF(B741&gt;0,C740,IF(COUNTIF(Entity_3,Common)&lt;=A741,"",C740+MATCH(Common,INDIRECT(ADDRESS(C740+1,8,4,1,sheet_entity)):INDIRECT(ADDRESS(COUNTIF(Entity_1,"&lt;&gt;"),8,4,1,sheet_entity)),0)))</f>
        <v/>
      </c>
      <c r="D741" s="177" t="str">
        <f t="shared" ca="1" si="124"/>
        <v/>
      </c>
      <c r="E741" s="178"/>
      <c r="F741" s="129" t="str">
        <f t="shared" ca="1" si="125"/>
        <v/>
      </c>
      <c r="G741" s="130" t="str">
        <f t="shared" ca="1" si="126"/>
        <v/>
      </c>
      <c r="H741" s="140" t="str">
        <f t="shared" ca="1" si="120"/>
        <v/>
      </c>
      <c r="I741" s="17" t="str">
        <f t="shared" ca="1" si="121"/>
        <v/>
      </c>
      <c r="J741" s="178"/>
      <c r="K741" s="189"/>
      <c r="L741" s="189" t="str">
        <f t="shared" ca="1" si="127"/>
        <v/>
      </c>
      <c r="M741" s="187" t="str">
        <f t="shared" ca="1" si="122"/>
        <v/>
      </c>
      <c r="N741" s="188" t="str">
        <f t="shared" ca="1" si="123"/>
        <v/>
      </c>
    </row>
    <row r="742" spans="1:14" x14ac:dyDescent="0.25">
      <c r="A742" s="175" t="str">
        <f t="shared" ca="1" si="119"/>
        <v/>
      </c>
      <c r="B742" s="175">
        <f t="shared" ca="1" si="118"/>
        <v>0</v>
      </c>
      <c r="C742" s="175" t="str">
        <f ca="1">IF(B742&gt;0,C741,IF(COUNTIF(Entity_3,Common)&lt;=A742,"",C741+MATCH(Common,INDIRECT(ADDRESS(C741+1,8,4,1,sheet_entity)):INDIRECT(ADDRESS(COUNTIF(Entity_1,"&lt;&gt;"),8,4,1,sheet_entity)),0)))</f>
        <v/>
      </c>
      <c r="D742" s="177" t="str">
        <f t="shared" ca="1" si="124"/>
        <v/>
      </c>
      <c r="E742" s="178"/>
      <c r="F742" s="129" t="str">
        <f t="shared" ca="1" si="125"/>
        <v/>
      </c>
      <c r="G742" s="130" t="str">
        <f t="shared" ca="1" si="126"/>
        <v/>
      </c>
      <c r="H742" s="140" t="str">
        <f t="shared" ca="1" si="120"/>
        <v/>
      </c>
      <c r="I742" s="17" t="str">
        <f t="shared" ca="1" si="121"/>
        <v/>
      </c>
      <c r="J742" s="178"/>
      <c r="K742" s="189"/>
      <c r="L742" s="189" t="str">
        <f t="shared" ca="1" si="127"/>
        <v/>
      </c>
      <c r="M742" s="187" t="str">
        <f t="shared" ca="1" si="122"/>
        <v/>
      </c>
      <c r="N742" s="188" t="str">
        <f t="shared" ca="1" si="123"/>
        <v/>
      </c>
    </row>
    <row r="743" spans="1:14" x14ac:dyDescent="0.25">
      <c r="A743" s="175" t="str">
        <f t="shared" ca="1" si="119"/>
        <v/>
      </c>
      <c r="B743" s="175">
        <f t="shared" ca="1" si="118"/>
        <v>0</v>
      </c>
      <c r="C743" s="175" t="str">
        <f ca="1">IF(B743&gt;0,C742,IF(COUNTIF(Entity_3,Common)&lt;=A743,"",C742+MATCH(Common,INDIRECT(ADDRESS(C742+1,8,4,1,sheet_entity)):INDIRECT(ADDRESS(COUNTIF(Entity_1,"&lt;&gt;"),8,4,1,sheet_entity)),0)))</f>
        <v/>
      </c>
      <c r="D743" s="177" t="str">
        <f t="shared" ca="1" si="124"/>
        <v/>
      </c>
      <c r="E743" s="178"/>
      <c r="F743" s="129" t="str">
        <f t="shared" ca="1" si="125"/>
        <v/>
      </c>
      <c r="G743" s="130" t="str">
        <f t="shared" ca="1" si="126"/>
        <v/>
      </c>
      <c r="H743" s="140" t="str">
        <f t="shared" ca="1" si="120"/>
        <v/>
      </c>
      <c r="I743" s="17" t="str">
        <f t="shared" ca="1" si="121"/>
        <v/>
      </c>
      <c r="J743" s="178"/>
      <c r="K743" s="189"/>
      <c r="L743" s="189" t="str">
        <f t="shared" ca="1" si="127"/>
        <v/>
      </c>
      <c r="M743" s="187" t="str">
        <f t="shared" ca="1" si="122"/>
        <v/>
      </c>
      <c r="N743" s="188" t="str">
        <f t="shared" ca="1" si="123"/>
        <v/>
      </c>
    </row>
    <row r="744" spans="1:14" x14ac:dyDescent="0.25">
      <c r="A744" s="175" t="str">
        <f t="shared" ca="1" si="119"/>
        <v/>
      </c>
      <c r="B744" s="175">
        <f t="shared" ca="1" si="118"/>
        <v>0</v>
      </c>
      <c r="C744" s="175" t="str">
        <f ca="1">IF(B744&gt;0,C743,IF(COUNTIF(Entity_3,Common)&lt;=A744,"",C743+MATCH(Common,INDIRECT(ADDRESS(C743+1,8,4,1,sheet_entity)):INDIRECT(ADDRESS(COUNTIF(Entity_1,"&lt;&gt;"),8,4,1,sheet_entity)),0)))</f>
        <v/>
      </c>
      <c r="D744" s="177" t="str">
        <f t="shared" ca="1" si="124"/>
        <v/>
      </c>
      <c r="E744" s="178"/>
      <c r="F744" s="129" t="str">
        <f t="shared" ca="1" si="125"/>
        <v/>
      </c>
      <c r="G744" s="130" t="str">
        <f t="shared" ca="1" si="126"/>
        <v/>
      </c>
      <c r="H744" s="140" t="str">
        <f t="shared" ca="1" si="120"/>
        <v/>
      </c>
      <c r="I744" s="17" t="str">
        <f t="shared" ca="1" si="121"/>
        <v/>
      </c>
      <c r="J744" s="178"/>
      <c r="K744" s="189"/>
      <c r="L744" s="189" t="str">
        <f t="shared" ca="1" si="127"/>
        <v/>
      </c>
      <c r="M744" s="187" t="str">
        <f t="shared" ca="1" si="122"/>
        <v/>
      </c>
      <c r="N744" s="188" t="str">
        <f t="shared" ca="1" si="123"/>
        <v/>
      </c>
    </row>
    <row r="745" spans="1:14" x14ac:dyDescent="0.25">
      <c r="A745" s="175" t="str">
        <f t="shared" ca="1" si="119"/>
        <v/>
      </c>
      <c r="B745" s="175">
        <f t="shared" ca="1" si="118"/>
        <v>0</v>
      </c>
      <c r="C745" s="175" t="str">
        <f ca="1">IF(B745&gt;0,C744,IF(COUNTIF(Entity_3,Common)&lt;=A745,"",C744+MATCH(Common,INDIRECT(ADDRESS(C744+1,8,4,1,sheet_entity)):INDIRECT(ADDRESS(COUNTIF(Entity_1,"&lt;&gt;"),8,4,1,sheet_entity)),0)))</f>
        <v/>
      </c>
      <c r="D745" s="177" t="str">
        <f t="shared" ca="1" si="124"/>
        <v/>
      </c>
      <c r="E745" s="178"/>
      <c r="F745" s="129" t="str">
        <f t="shared" ca="1" si="125"/>
        <v/>
      </c>
      <c r="G745" s="130" t="str">
        <f t="shared" ca="1" si="126"/>
        <v/>
      </c>
      <c r="H745" s="140" t="str">
        <f t="shared" ca="1" si="120"/>
        <v/>
      </c>
      <c r="I745" s="17" t="str">
        <f t="shared" ca="1" si="121"/>
        <v/>
      </c>
      <c r="J745" s="178"/>
      <c r="K745" s="189"/>
      <c r="L745" s="189" t="str">
        <f t="shared" ca="1" si="127"/>
        <v/>
      </c>
      <c r="M745" s="187" t="str">
        <f t="shared" ca="1" si="122"/>
        <v/>
      </c>
      <c r="N745" s="188" t="str">
        <f t="shared" ca="1" si="123"/>
        <v/>
      </c>
    </row>
    <row r="746" spans="1:14" x14ac:dyDescent="0.25">
      <c r="A746" s="175" t="str">
        <f t="shared" ca="1" si="119"/>
        <v/>
      </c>
      <c r="B746" s="175">
        <f t="shared" ca="1" si="118"/>
        <v>0</v>
      </c>
      <c r="C746" s="175" t="str">
        <f ca="1">IF(B746&gt;0,C745,IF(COUNTIF(Entity_3,Common)&lt;=A746,"",C745+MATCH(Common,INDIRECT(ADDRESS(C745+1,8,4,1,sheet_entity)):INDIRECT(ADDRESS(COUNTIF(Entity_1,"&lt;&gt;"),8,4,1,sheet_entity)),0)))</f>
        <v/>
      </c>
      <c r="D746" s="177" t="str">
        <f t="shared" ca="1" si="124"/>
        <v/>
      </c>
      <c r="E746" s="178"/>
      <c r="F746" s="129" t="str">
        <f t="shared" ca="1" si="125"/>
        <v/>
      </c>
      <c r="G746" s="130" t="str">
        <f t="shared" ca="1" si="126"/>
        <v/>
      </c>
      <c r="H746" s="140" t="str">
        <f t="shared" ca="1" si="120"/>
        <v/>
      </c>
      <c r="I746" s="17" t="str">
        <f t="shared" ca="1" si="121"/>
        <v/>
      </c>
      <c r="J746" s="178"/>
      <c r="K746" s="189"/>
      <c r="L746" s="189" t="str">
        <f t="shared" ca="1" si="127"/>
        <v/>
      </c>
      <c r="M746" s="187" t="str">
        <f t="shared" ca="1" si="122"/>
        <v/>
      </c>
      <c r="N746" s="188" t="str">
        <f t="shared" ca="1" si="123"/>
        <v/>
      </c>
    </row>
    <row r="747" spans="1:14" x14ac:dyDescent="0.25">
      <c r="A747" s="175" t="str">
        <f t="shared" ca="1" si="119"/>
        <v/>
      </c>
      <c r="B747" s="175">
        <f t="shared" ca="1" si="118"/>
        <v>0</v>
      </c>
      <c r="C747" s="175" t="str">
        <f ca="1">IF(B747&gt;0,C746,IF(COUNTIF(Entity_3,Common)&lt;=A747,"",C746+MATCH(Common,INDIRECT(ADDRESS(C746+1,8,4,1,sheet_entity)):INDIRECT(ADDRESS(COUNTIF(Entity_1,"&lt;&gt;"),8,4,1,sheet_entity)),0)))</f>
        <v/>
      </c>
      <c r="D747" s="177" t="str">
        <f t="shared" ca="1" si="124"/>
        <v/>
      </c>
      <c r="E747" s="178"/>
      <c r="F747" s="129" t="str">
        <f t="shared" ca="1" si="125"/>
        <v/>
      </c>
      <c r="G747" s="130" t="str">
        <f t="shared" ca="1" si="126"/>
        <v/>
      </c>
      <c r="H747" s="140" t="str">
        <f t="shared" ca="1" si="120"/>
        <v/>
      </c>
      <c r="I747" s="17" t="str">
        <f t="shared" ca="1" si="121"/>
        <v/>
      </c>
      <c r="J747" s="178"/>
      <c r="K747" s="189"/>
      <c r="L747" s="189" t="str">
        <f t="shared" ca="1" si="127"/>
        <v/>
      </c>
      <c r="M747" s="187" t="str">
        <f t="shared" ca="1" si="122"/>
        <v/>
      </c>
      <c r="N747" s="188" t="str">
        <f t="shared" ca="1" si="123"/>
        <v/>
      </c>
    </row>
    <row r="748" spans="1:14" x14ac:dyDescent="0.25">
      <c r="A748" s="175" t="str">
        <f t="shared" ca="1" si="119"/>
        <v/>
      </c>
      <c r="B748" s="175">
        <f t="shared" ca="1" si="118"/>
        <v>0</v>
      </c>
      <c r="C748" s="175" t="str">
        <f ca="1">IF(B748&gt;0,C747,IF(COUNTIF(Entity_3,Common)&lt;=A748,"",C747+MATCH(Common,INDIRECT(ADDRESS(C747+1,8,4,1,sheet_entity)):INDIRECT(ADDRESS(COUNTIF(Entity_1,"&lt;&gt;"),8,4,1,sheet_entity)),0)))</f>
        <v/>
      </c>
      <c r="D748" s="177" t="str">
        <f t="shared" ca="1" si="124"/>
        <v/>
      </c>
      <c r="E748" s="178"/>
      <c r="F748" s="129" t="str">
        <f t="shared" ca="1" si="125"/>
        <v/>
      </c>
      <c r="G748" s="130" t="str">
        <f t="shared" ca="1" si="126"/>
        <v/>
      </c>
      <c r="H748" s="140" t="str">
        <f t="shared" ca="1" si="120"/>
        <v/>
      </c>
      <c r="I748" s="17" t="str">
        <f t="shared" ca="1" si="121"/>
        <v/>
      </c>
      <c r="J748" s="178"/>
      <c r="K748" s="189"/>
      <c r="L748" s="189" t="str">
        <f t="shared" ca="1" si="127"/>
        <v/>
      </c>
      <c r="M748" s="187" t="str">
        <f t="shared" ca="1" si="122"/>
        <v/>
      </c>
      <c r="N748" s="188" t="str">
        <f t="shared" ca="1" si="123"/>
        <v/>
      </c>
    </row>
    <row r="749" spans="1:14" x14ac:dyDescent="0.25">
      <c r="A749" s="175" t="str">
        <f t="shared" ca="1" si="119"/>
        <v/>
      </c>
      <c r="B749" s="175">
        <f t="shared" ca="1" si="118"/>
        <v>0</v>
      </c>
      <c r="C749" s="175" t="str">
        <f ca="1">IF(B749&gt;0,C748,IF(COUNTIF(Entity_3,Common)&lt;=A749,"",C748+MATCH(Common,INDIRECT(ADDRESS(C748+1,8,4,1,sheet_entity)):INDIRECT(ADDRESS(COUNTIF(Entity_1,"&lt;&gt;"),8,4,1,sheet_entity)),0)))</f>
        <v/>
      </c>
      <c r="D749" s="177" t="str">
        <f t="shared" ca="1" si="124"/>
        <v/>
      </c>
      <c r="E749" s="178"/>
      <c r="F749" s="129" t="str">
        <f t="shared" ca="1" si="125"/>
        <v/>
      </c>
      <c r="G749" s="130" t="str">
        <f t="shared" ca="1" si="126"/>
        <v/>
      </c>
      <c r="H749" s="140" t="str">
        <f t="shared" ca="1" si="120"/>
        <v/>
      </c>
      <c r="I749" s="17" t="str">
        <f t="shared" ca="1" si="121"/>
        <v/>
      </c>
      <c r="J749" s="178"/>
      <c r="K749" s="189"/>
      <c r="L749" s="189" t="str">
        <f t="shared" ca="1" si="127"/>
        <v/>
      </c>
      <c r="M749" s="187" t="str">
        <f t="shared" ca="1" si="122"/>
        <v/>
      </c>
      <c r="N749" s="188" t="str">
        <f t="shared" ca="1" si="123"/>
        <v/>
      </c>
    </row>
    <row r="750" spans="1:14" x14ac:dyDescent="0.25">
      <c r="A750" s="175" t="str">
        <f t="shared" ca="1" si="119"/>
        <v/>
      </c>
      <c r="B750" s="175">
        <f t="shared" ca="1" si="118"/>
        <v>0</v>
      </c>
      <c r="C750" s="175" t="str">
        <f ca="1">IF(B750&gt;0,C749,IF(COUNTIF(Entity_3,Common)&lt;=A750,"",C749+MATCH(Common,INDIRECT(ADDRESS(C749+1,8,4,1,sheet_entity)):INDIRECT(ADDRESS(COUNTIF(Entity_1,"&lt;&gt;"),8,4,1,sheet_entity)),0)))</f>
        <v/>
      </c>
      <c r="D750" s="177" t="str">
        <f t="shared" ca="1" si="124"/>
        <v/>
      </c>
      <c r="E750" s="178"/>
      <c r="F750" s="129" t="str">
        <f t="shared" ca="1" si="125"/>
        <v/>
      </c>
      <c r="G750" s="130" t="str">
        <f t="shared" ca="1" si="126"/>
        <v/>
      </c>
      <c r="H750" s="140" t="str">
        <f t="shared" ca="1" si="120"/>
        <v/>
      </c>
      <c r="I750" s="17" t="str">
        <f t="shared" ca="1" si="121"/>
        <v/>
      </c>
      <c r="J750" s="178"/>
      <c r="K750" s="189"/>
      <c r="L750" s="189" t="str">
        <f t="shared" ca="1" si="127"/>
        <v/>
      </c>
      <c r="M750" s="187" t="str">
        <f t="shared" ca="1" si="122"/>
        <v/>
      </c>
      <c r="N750" s="188" t="str">
        <f t="shared" ca="1" si="123"/>
        <v/>
      </c>
    </row>
    <row r="751" spans="1:14" x14ac:dyDescent="0.25">
      <c r="A751" s="175" t="str">
        <f t="shared" ca="1" si="119"/>
        <v/>
      </c>
      <c r="B751" s="175">
        <f t="shared" ca="1" si="118"/>
        <v>0</v>
      </c>
      <c r="C751" s="175" t="str">
        <f ca="1">IF(B751&gt;0,C750,IF(COUNTIF(Entity_3,Common)&lt;=A751,"",C750+MATCH(Common,INDIRECT(ADDRESS(C750+1,8,4,1,sheet_entity)):INDIRECT(ADDRESS(COUNTIF(Entity_1,"&lt;&gt;"),8,4,1,sheet_entity)),0)))</f>
        <v/>
      </c>
      <c r="D751" s="177" t="str">
        <f t="shared" ca="1" si="124"/>
        <v/>
      </c>
      <c r="E751" s="178"/>
      <c r="F751" s="129" t="str">
        <f t="shared" ca="1" si="125"/>
        <v/>
      </c>
      <c r="G751" s="130" t="str">
        <f t="shared" ca="1" si="126"/>
        <v/>
      </c>
      <c r="H751" s="140" t="str">
        <f t="shared" ca="1" si="120"/>
        <v/>
      </c>
      <c r="I751" s="17" t="str">
        <f t="shared" ca="1" si="121"/>
        <v/>
      </c>
      <c r="J751" s="178"/>
      <c r="K751" s="189"/>
      <c r="L751" s="189" t="str">
        <f t="shared" ca="1" si="127"/>
        <v/>
      </c>
      <c r="M751" s="187" t="str">
        <f t="shared" ca="1" si="122"/>
        <v/>
      </c>
      <c r="N751" s="188" t="str">
        <f t="shared" ca="1" si="123"/>
        <v/>
      </c>
    </row>
    <row r="752" spans="1:14" x14ac:dyDescent="0.25">
      <c r="A752" s="175" t="str">
        <f t="shared" ca="1" si="119"/>
        <v/>
      </c>
      <c r="B752" s="175">
        <f t="shared" ref="B752:B815" ca="1" si="128">IF(B751&gt;0,B751-1,IF(RIGHT(F751,4)="Type",IFERROR(ROWS(INDIRECT(CONCATENATE(F751,"Enum"))),0),0))</f>
        <v>0</v>
      </c>
      <c r="C752" s="175" t="str">
        <f ca="1">IF(B752&gt;0,C751,IF(COUNTIF(Entity_3,Common)&lt;=A752,"",C751+MATCH(Common,INDIRECT(ADDRESS(C751+1,8,4,1,sheet_entity)):INDIRECT(ADDRESS(COUNTIF(Entity_1,"&lt;&gt;"),8,4,1,sheet_entity)),0)))</f>
        <v/>
      </c>
      <c r="D752" s="177" t="str">
        <f t="shared" ca="1" si="124"/>
        <v/>
      </c>
      <c r="E752" s="178"/>
      <c r="F752" s="129" t="str">
        <f t="shared" ca="1" si="125"/>
        <v/>
      </c>
      <c r="G752" s="130" t="str">
        <f t="shared" ca="1" si="126"/>
        <v/>
      </c>
      <c r="H752" s="140" t="str">
        <f t="shared" ca="1" si="120"/>
        <v/>
      </c>
      <c r="I752" s="17" t="str">
        <f t="shared" ca="1" si="121"/>
        <v/>
      </c>
      <c r="J752" s="178"/>
      <c r="K752" s="189"/>
      <c r="L752" s="189" t="str">
        <f t="shared" ca="1" si="127"/>
        <v/>
      </c>
      <c r="M752" s="187" t="str">
        <f t="shared" ca="1" si="122"/>
        <v/>
      </c>
      <c r="N752" s="188" t="str">
        <f t="shared" ca="1" si="123"/>
        <v/>
      </c>
    </row>
    <row r="753" spans="1:14" x14ac:dyDescent="0.25">
      <c r="A753" s="175" t="str">
        <f t="shared" ca="1" si="119"/>
        <v/>
      </c>
      <c r="B753" s="175">
        <f t="shared" ca="1" si="128"/>
        <v>0</v>
      </c>
      <c r="C753" s="175" t="str">
        <f ca="1">IF(B753&gt;0,C752,IF(COUNTIF(Entity_3,Common)&lt;=A753,"",C752+MATCH(Common,INDIRECT(ADDRESS(C752+1,8,4,1,sheet_entity)):INDIRECT(ADDRESS(COUNTIF(Entity_1,"&lt;&gt;"),8,4,1,sheet_entity)),0)))</f>
        <v/>
      </c>
      <c r="D753" s="177" t="str">
        <f t="shared" ca="1" si="124"/>
        <v/>
      </c>
      <c r="E753" s="178"/>
      <c r="F753" s="129" t="str">
        <f t="shared" ca="1" si="125"/>
        <v/>
      </c>
      <c r="G753" s="130" t="str">
        <f t="shared" ca="1" si="126"/>
        <v/>
      </c>
      <c r="H753" s="140" t="str">
        <f t="shared" ca="1" si="120"/>
        <v/>
      </c>
      <c r="I753" s="17" t="str">
        <f t="shared" ca="1" si="121"/>
        <v/>
      </c>
      <c r="J753" s="178"/>
      <c r="K753" s="189"/>
      <c r="L753" s="189" t="str">
        <f t="shared" ca="1" si="127"/>
        <v/>
      </c>
      <c r="M753" s="187" t="str">
        <f t="shared" ca="1" si="122"/>
        <v/>
      </c>
      <c r="N753" s="188" t="str">
        <f t="shared" ca="1" si="123"/>
        <v/>
      </c>
    </row>
    <row r="754" spans="1:14" x14ac:dyDescent="0.25">
      <c r="A754" s="175" t="str">
        <f t="shared" ca="1" si="119"/>
        <v/>
      </c>
      <c r="B754" s="175">
        <f t="shared" ca="1" si="128"/>
        <v>0</v>
      </c>
      <c r="C754" s="175" t="str">
        <f ca="1">IF(B754&gt;0,C753,IF(COUNTIF(Entity_3,Common)&lt;=A754,"",C753+MATCH(Common,INDIRECT(ADDRESS(C753+1,8,4,1,sheet_entity)):INDIRECT(ADDRESS(COUNTIF(Entity_1,"&lt;&gt;"),8,4,1,sheet_entity)),0)))</f>
        <v/>
      </c>
      <c r="D754" s="177" t="str">
        <f t="shared" ca="1" si="124"/>
        <v/>
      </c>
      <c r="E754" s="178"/>
      <c r="F754" s="129" t="str">
        <f t="shared" ca="1" si="125"/>
        <v/>
      </c>
      <c r="G754" s="130" t="str">
        <f t="shared" ca="1" si="126"/>
        <v/>
      </c>
      <c r="H754" s="140" t="str">
        <f t="shared" ca="1" si="120"/>
        <v/>
      </c>
      <c r="I754" s="17" t="str">
        <f t="shared" ca="1" si="121"/>
        <v/>
      </c>
      <c r="J754" s="178"/>
      <c r="K754" s="189"/>
      <c r="L754" s="189" t="str">
        <f t="shared" ca="1" si="127"/>
        <v/>
      </c>
      <c r="M754" s="187" t="str">
        <f t="shared" ca="1" si="122"/>
        <v/>
      </c>
      <c r="N754" s="188" t="str">
        <f t="shared" ca="1" si="123"/>
        <v/>
      </c>
    </row>
    <row r="755" spans="1:14" x14ac:dyDescent="0.25">
      <c r="A755" s="175" t="str">
        <f t="shared" ca="1" si="119"/>
        <v/>
      </c>
      <c r="B755" s="175">
        <f t="shared" ca="1" si="128"/>
        <v>0</v>
      </c>
      <c r="C755" s="175" t="str">
        <f ca="1">IF(B755&gt;0,C754,IF(COUNTIF(Entity_3,Common)&lt;=A755,"",C754+MATCH(Common,INDIRECT(ADDRESS(C754+1,8,4,1,sheet_entity)):INDIRECT(ADDRESS(COUNTIF(Entity_1,"&lt;&gt;"),8,4,1,sheet_entity)),0)))</f>
        <v/>
      </c>
      <c r="D755" s="177" t="str">
        <f t="shared" ca="1" si="124"/>
        <v/>
      </c>
      <c r="E755" s="178"/>
      <c r="F755" s="129" t="str">
        <f t="shared" ca="1" si="125"/>
        <v/>
      </c>
      <c r="G755" s="130" t="str">
        <f t="shared" ca="1" si="126"/>
        <v/>
      </c>
      <c r="H755" s="140" t="str">
        <f t="shared" ca="1" si="120"/>
        <v/>
      </c>
      <c r="I755" s="17" t="str">
        <f t="shared" ca="1" si="121"/>
        <v/>
      </c>
      <c r="J755" s="178"/>
      <c r="K755" s="189"/>
      <c r="L755" s="189" t="str">
        <f t="shared" ca="1" si="127"/>
        <v/>
      </c>
      <c r="M755" s="187" t="str">
        <f t="shared" ca="1" si="122"/>
        <v/>
      </c>
      <c r="N755" s="188" t="str">
        <f t="shared" ca="1" si="123"/>
        <v/>
      </c>
    </row>
    <row r="756" spans="1:14" x14ac:dyDescent="0.25">
      <c r="A756" s="175" t="str">
        <f t="shared" ca="1" si="119"/>
        <v/>
      </c>
      <c r="B756" s="175">
        <f t="shared" ca="1" si="128"/>
        <v>0</v>
      </c>
      <c r="C756" s="175" t="str">
        <f ca="1">IF(B756&gt;0,C755,IF(COUNTIF(Entity_3,Common)&lt;=A756,"",C755+MATCH(Common,INDIRECT(ADDRESS(C755+1,8,4,1,sheet_entity)):INDIRECT(ADDRESS(COUNTIF(Entity_1,"&lt;&gt;"),8,4,1,sheet_entity)),0)))</f>
        <v/>
      </c>
      <c r="D756" s="177" t="str">
        <f t="shared" ca="1" si="124"/>
        <v/>
      </c>
      <c r="E756" s="178"/>
      <c r="F756" s="129" t="str">
        <f t="shared" ca="1" si="125"/>
        <v/>
      </c>
      <c r="G756" s="130" t="str">
        <f t="shared" ca="1" si="126"/>
        <v/>
      </c>
      <c r="H756" s="140" t="str">
        <f t="shared" ca="1" si="120"/>
        <v/>
      </c>
      <c r="I756" s="17" t="str">
        <f t="shared" ca="1" si="121"/>
        <v/>
      </c>
      <c r="J756" s="178"/>
      <c r="K756" s="189"/>
      <c r="L756" s="189" t="str">
        <f t="shared" ca="1" si="127"/>
        <v/>
      </c>
      <c r="M756" s="187" t="str">
        <f t="shared" ca="1" si="122"/>
        <v/>
      </c>
      <c r="N756" s="188" t="str">
        <f t="shared" ca="1" si="123"/>
        <v/>
      </c>
    </row>
    <row r="757" spans="1:14" x14ac:dyDescent="0.25">
      <c r="A757" s="175" t="str">
        <f t="shared" ca="1" si="119"/>
        <v/>
      </c>
      <c r="B757" s="175">
        <f t="shared" ca="1" si="128"/>
        <v>0</v>
      </c>
      <c r="C757" s="175" t="str">
        <f ca="1">IF(B757&gt;0,C756,IF(COUNTIF(Entity_3,Common)&lt;=A757,"",C756+MATCH(Common,INDIRECT(ADDRESS(C756+1,8,4,1,sheet_entity)):INDIRECT(ADDRESS(COUNTIF(Entity_1,"&lt;&gt;"),8,4,1,sheet_entity)),0)))</f>
        <v/>
      </c>
      <c r="D757" s="177" t="str">
        <f t="shared" ca="1" si="124"/>
        <v/>
      </c>
      <c r="E757" s="178"/>
      <c r="F757" s="129" t="str">
        <f t="shared" ca="1" si="125"/>
        <v/>
      </c>
      <c r="G757" s="130" t="str">
        <f t="shared" ca="1" si="126"/>
        <v/>
      </c>
      <c r="H757" s="140" t="str">
        <f t="shared" ca="1" si="120"/>
        <v/>
      </c>
      <c r="I757" s="17" t="str">
        <f t="shared" ca="1" si="121"/>
        <v/>
      </c>
      <c r="J757" s="178"/>
      <c r="K757" s="189"/>
      <c r="L757" s="189" t="str">
        <f t="shared" ca="1" si="127"/>
        <v/>
      </c>
      <c r="M757" s="187" t="str">
        <f t="shared" ca="1" si="122"/>
        <v/>
      </c>
      <c r="N757" s="188" t="str">
        <f t="shared" ca="1" si="123"/>
        <v/>
      </c>
    </row>
    <row r="758" spans="1:14" x14ac:dyDescent="0.25">
      <c r="A758" s="175" t="str">
        <f t="shared" ca="1" si="119"/>
        <v/>
      </c>
      <c r="B758" s="175">
        <f t="shared" ca="1" si="128"/>
        <v>0</v>
      </c>
      <c r="C758" s="175" t="str">
        <f ca="1">IF(B758&gt;0,C757,IF(COUNTIF(Entity_3,Common)&lt;=A758,"",C757+MATCH(Common,INDIRECT(ADDRESS(C757+1,8,4,1,sheet_entity)):INDIRECT(ADDRESS(COUNTIF(Entity_1,"&lt;&gt;"),8,4,1,sheet_entity)),0)))</f>
        <v/>
      </c>
      <c r="D758" s="177" t="str">
        <f t="shared" ca="1" si="124"/>
        <v/>
      </c>
      <c r="E758" s="178"/>
      <c r="F758" s="129" t="str">
        <f t="shared" ca="1" si="125"/>
        <v/>
      </c>
      <c r="G758" s="130" t="str">
        <f t="shared" ca="1" si="126"/>
        <v/>
      </c>
      <c r="H758" s="140" t="str">
        <f t="shared" ca="1" si="120"/>
        <v/>
      </c>
      <c r="I758" s="17" t="str">
        <f t="shared" ca="1" si="121"/>
        <v/>
      </c>
      <c r="J758" s="178"/>
      <c r="K758" s="189"/>
      <c r="L758" s="189" t="str">
        <f t="shared" ca="1" si="127"/>
        <v/>
      </c>
      <c r="M758" s="187" t="str">
        <f t="shared" ca="1" si="122"/>
        <v/>
      </c>
      <c r="N758" s="188" t="str">
        <f t="shared" ca="1" si="123"/>
        <v/>
      </c>
    </row>
    <row r="759" spans="1:14" x14ac:dyDescent="0.25">
      <c r="A759" s="175" t="str">
        <f t="shared" ca="1" si="119"/>
        <v/>
      </c>
      <c r="B759" s="175">
        <f t="shared" ca="1" si="128"/>
        <v>0</v>
      </c>
      <c r="C759" s="175" t="str">
        <f ca="1">IF(B759&gt;0,C758,IF(COUNTIF(Entity_3,Common)&lt;=A759,"",C758+MATCH(Common,INDIRECT(ADDRESS(C758+1,8,4,1,sheet_entity)):INDIRECT(ADDRESS(COUNTIF(Entity_1,"&lt;&gt;"),8,4,1,sheet_entity)),0)))</f>
        <v/>
      </c>
      <c r="D759" s="177" t="str">
        <f t="shared" ca="1" si="124"/>
        <v/>
      </c>
      <c r="E759" s="178"/>
      <c r="F759" s="129" t="str">
        <f t="shared" ca="1" si="125"/>
        <v/>
      </c>
      <c r="G759" s="130" t="str">
        <f t="shared" ca="1" si="126"/>
        <v/>
      </c>
      <c r="H759" s="140" t="str">
        <f t="shared" ca="1" si="120"/>
        <v/>
      </c>
      <c r="I759" s="17" t="str">
        <f t="shared" ca="1" si="121"/>
        <v/>
      </c>
      <c r="J759" s="178"/>
      <c r="K759" s="189"/>
      <c r="L759" s="189" t="str">
        <f t="shared" ca="1" si="127"/>
        <v/>
      </c>
      <c r="M759" s="187" t="str">
        <f t="shared" ca="1" si="122"/>
        <v/>
      </c>
      <c r="N759" s="188" t="str">
        <f t="shared" ca="1" si="123"/>
        <v/>
      </c>
    </row>
    <row r="760" spans="1:14" x14ac:dyDescent="0.25">
      <c r="A760" s="175" t="str">
        <f t="shared" ca="1" si="119"/>
        <v/>
      </c>
      <c r="B760" s="175">
        <f t="shared" ca="1" si="128"/>
        <v>0</v>
      </c>
      <c r="C760" s="175" t="str">
        <f ca="1">IF(B760&gt;0,C759,IF(COUNTIF(Entity_3,Common)&lt;=A760,"",C759+MATCH(Common,INDIRECT(ADDRESS(C759+1,8,4,1,sheet_entity)):INDIRECT(ADDRESS(COUNTIF(Entity_1,"&lt;&gt;"),8,4,1,sheet_entity)),0)))</f>
        <v/>
      </c>
      <c r="D760" s="177" t="str">
        <f t="shared" ca="1" si="124"/>
        <v/>
      </c>
      <c r="E760" s="178"/>
      <c r="F760" s="129" t="str">
        <f t="shared" ca="1" si="125"/>
        <v/>
      </c>
      <c r="G760" s="130" t="str">
        <f t="shared" ca="1" si="126"/>
        <v/>
      </c>
      <c r="H760" s="140" t="str">
        <f t="shared" ca="1" si="120"/>
        <v/>
      </c>
      <c r="I760" s="17" t="str">
        <f t="shared" ca="1" si="121"/>
        <v/>
      </c>
      <c r="J760" s="178"/>
      <c r="K760" s="189"/>
      <c r="L760" s="189" t="str">
        <f t="shared" ca="1" si="127"/>
        <v/>
      </c>
      <c r="M760" s="187" t="str">
        <f t="shared" ca="1" si="122"/>
        <v/>
      </c>
      <c r="N760" s="188" t="str">
        <f t="shared" ca="1" si="123"/>
        <v/>
      </c>
    </row>
    <row r="761" spans="1:14" x14ac:dyDescent="0.25">
      <c r="A761" s="175" t="str">
        <f t="shared" ca="1" si="119"/>
        <v/>
      </c>
      <c r="B761" s="175">
        <f t="shared" ca="1" si="128"/>
        <v>0</v>
      </c>
      <c r="C761" s="175" t="str">
        <f ca="1">IF(B761&gt;0,C760,IF(COUNTIF(Entity_3,Common)&lt;=A761,"",C760+MATCH(Common,INDIRECT(ADDRESS(C760+1,8,4,1,sheet_entity)):INDIRECT(ADDRESS(COUNTIF(Entity_1,"&lt;&gt;"),8,4,1,sheet_entity)),0)))</f>
        <v/>
      </c>
      <c r="D761" s="177" t="str">
        <f t="shared" ca="1" si="124"/>
        <v/>
      </c>
      <c r="E761" s="178"/>
      <c r="F761" s="129" t="str">
        <f t="shared" ca="1" si="125"/>
        <v/>
      </c>
      <c r="G761" s="130" t="str">
        <f t="shared" ca="1" si="126"/>
        <v/>
      </c>
      <c r="H761" s="140" t="str">
        <f t="shared" ca="1" si="120"/>
        <v/>
      </c>
      <c r="I761" s="17" t="str">
        <f t="shared" ca="1" si="121"/>
        <v/>
      </c>
      <c r="J761" s="178"/>
      <c r="K761" s="189"/>
      <c r="L761" s="189" t="str">
        <f t="shared" ca="1" si="127"/>
        <v/>
      </c>
      <c r="M761" s="187" t="str">
        <f t="shared" ca="1" si="122"/>
        <v/>
      </c>
      <c r="N761" s="188" t="str">
        <f t="shared" ca="1" si="123"/>
        <v/>
      </c>
    </row>
    <row r="762" spans="1:14" x14ac:dyDescent="0.25">
      <c r="A762" s="175" t="str">
        <f t="shared" ca="1" si="119"/>
        <v/>
      </c>
      <c r="B762" s="175">
        <f t="shared" ca="1" si="128"/>
        <v>0</v>
      </c>
      <c r="C762" s="175" t="str">
        <f ca="1">IF(B762&gt;0,C761,IF(COUNTIF(Entity_3,Common)&lt;=A762,"",C761+MATCH(Common,INDIRECT(ADDRESS(C761+1,8,4,1,sheet_entity)):INDIRECT(ADDRESS(COUNTIF(Entity_1,"&lt;&gt;"),8,4,1,sheet_entity)),0)))</f>
        <v/>
      </c>
      <c r="D762" s="177" t="str">
        <f t="shared" ca="1" si="124"/>
        <v/>
      </c>
      <c r="E762" s="178"/>
      <c r="F762" s="129" t="str">
        <f t="shared" ca="1" si="125"/>
        <v/>
      </c>
      <c r="G762" s="130" t="str">
        <f t="shared" ca="1" si="126"/>
        <v/>
      </c>
      <c r="H762" s="140" t="str">
        <f t="shared" ca="1" si="120"/>
        <v/>
      </c>
      <c r="I762" s="17" t="str">
        <f t="shared" ca="1" si="121"/>
        <v/>
      </c>
      <c r="J762" s="178"/>
      <c r="K762" s="189"/>
      <c r="L762" s="189" t="str">
        <f t="shared" ca="1" si="127"/>
        <v/>
      </c>
      <c r="M762" s="187" t="str">
        <f t="shared" ca="1" si="122"/>
        <v/>
      </c>
      <c r="N762" s="188" t="str">
        <f t="shared" ca="1" si="123"/>
        <v/>
      </c>
    </row>
    <row r="763" spans="1:14" x14ac:dyDescent="0.25">
      <c r="A763" s="175" t="str">
        <f t="shared" ca="1" si="119"/>
        <v/>
      </c>
      <c r="B763" s="175">
        <f t="shared" ca="1" si="128"/>
        <v>0</v>
      </c>
      <c r="C763" s="175" t="str">
        <f ca="1">IF(B763&gt;0,C762,IF(COUNTIF(Entity_3,Common)&lt;=A763,"",C762+MATCH(Common,INDIRECT(ADDRESS(C762+1,8,4,1,sheet_entity)):INDIRECT(ADDRESS(COUNTIF(Entity_1,"&lt;&gt;"),8,4,1,sheet_entity)),0)))</f>
        <v/>
      </c>
      <c r="D763" s="177" t="str">
        <f t="shared" ca="1" si="124"/>
        <v/>
      </c>
      <c r="E763" s="178"/>
      <c r="F763" s="129" t="str">
        <f t="shared" ca="1" si="125"/>
        <v/>
      </c>
      <c r="G763" s="130" t="str">
        <f t="shared" ca="1" si="126"/>
        <v/>
      </c>
      <c r="H763" s="140" t="str">
        <f t="shared" ca="1" si="120"/>
        <v/>
      </c>
      <c r="I763" s="17" t="str">
        <f t="shared" ca="1" si="121"/>
        <v/>
      </c>
      <c r="J763" s="178"/>
      <c r="K763" s="189"/>
      <c r="L763" s="189" t="str">
        <f t="shared" ca="1" si="127"/>
        <v/>
      </c>
      <c r="M763" s="187" t="str">
        <f t="shared" ca="1" si="122"/>
        <v/>
      </c>
      <c r="N763" s="188" t="str">
        <f t="shared" ca="1" si="123"/>
        <v/>
      </c>
    </row>
    <row r="764" spans="1:14" x14ac:dyDescent="0.25">
      <c r="A764" s="175" t="str">
        <f t="shared" ca="1" si="119"/>
        <v/>
      </c>
      <c r="B764" s="175">
        <f t="shared" ca="1" si="128"/>
        <v>0</v>
      </c>
      <c r="C764" s="175" t="str">
        <f ca="1">IF(B764&gt;0,C763,IF(COUNTIF(Entity_3,Common)&lt;=A764,"",C763+MATCH(Common,INDIRECT(ADDRESS(C763+1,8,4,1,sheet_entity)):INDIRECT(ADDRESS(COUNTIF(Entity_1,"&lt;&gt;"),8,4,1,sheet_entity)),0)))</f>
        <v/>
      </c>
      <c r="D764" s="177" t="str">
        <f t="shared" ca="1" si="124"/>
        <v/>
      </c>
      <c r="E764" s="178"/>
      <c r="F764" s="129" t="str">
        <f t="shared" ca="1" si="125"/>
        <v/>
      </c>
      <c r="G764" s="130" t="str">
        <f t="shared" ca="1" si="126"/>
        <v/>
      </c>
      <c r="H764" s="140" t="str">
        <f t="shared" ca="1" si="120"/>
        <v/>
      </c>
      <c r="I764" s="17" t="str">
        <f t="shared" ca="1" si="121"/>
        <v/>
      </c>
      <c r="J764" s="178"/>
      <c r="K764" s="189"/>
      <c r="L764" s="189" t="str">
        <f t="shared" ca="1" si="127"/>
        <v/>
      </c>
      <c r="M764" s="187" t="str">
        <f t="shared" ca="1" si="122"/>
        <v/>
      </c>
      <c r="N764" s="188" t="str">
        <f t="shared" ca="1" si="123"/>
        <v/>
      </c>
    </row>
    <row r="765" spans="1:14" x14ac:dyDescent="0.25">
      <c r="A765" s="175" t="str">
        <f t="shared" ca="1" si="119"/>
        <v/>
      </c>
      <c r="B765" s="175">
        <f t="shared" ca="1" si="128"/>
        <v>0</v>
      </c>
      <c r="C765" s="175" t="str">
        <f ca="1">IF(B765&gt;0,C764,IF(COUNTIF(Entity_3,Common)&lt;=A765,"",C764+MATCH(Common,INDIRECT(ADDRESS(C764+1,8,4,1,sheet_entity)):INDIRECT(ADDRESS(COUNTIF(Entity_1,"&lt;&gt;"),8,4,1,sheet_entity)),0)))</f>
        <v/>
      </c>
      <c r="D765" s="177" t="str">
        <f t="shared" ca="1" si="124"/>
        <v/>
      </c>
      <c r="E765" s="178"/>
      <c r="F765" s="129" t="str">
        <f t="shared" ca="1" si="125"/>
        <v/>
      </c>
      <c r="G765" s="130" t="str">
        <f t="shared" ca="1" si="126"/>
        <v/>
      </c>
      <c r="H765" s="140" t="str">
        <f t="shared" ca="1" si="120"/>
        <v/>
      </c>
      <c r="I765" s="17" t="str">
        <f t="shared" ca="1" si="121"/>
        <v/>
      </c>
      <c r="J765" s="178"/>
      <c r="K765" s="189"/>
      <c r="L765" s="189" t="str">
        <f t="shared" ca="1" si="127"/>
        <v/>
      </c>
      <c r="M765" s="187" t="str">
        <f t="shared" ca="1" si="122"/>
        <v/>
      </c>
      <c r="N765" s="188" t="str">
        <f t="shared" ca="1" si="123"/>
        <v/>
      </c>
    </row>
    <row r="766" spans="1:14" x14ac:dyDescent="0.25">
      <c r="A766" s="175" t="str">
        <f t="shared" ca="1" si="119"/>
        <v/>
      </c>
      <c r="B766" s="175">
        <f t="shared" ca="1" si="128"/>
        <v>0</v>
      </c>
      <c r="C766" s="175" t="str">
        <f ca="1">IF(B766&gt;0,C765,IF(COUNTIF(Entity_3,Common)&lt;=A766,"",C765+MATCH(Common,INDIRECT(ADDRESS(C765+1,8,4,1,sheet_entity)):INDIRECT(ADDRESS(COUNTIF(Entity_1,"&lt;&gt;"),8,4,1,sheet_entity)),0)))</f>
        <v/>
      </c>
      <c r="D766" s="177" t="str">
        <f t="shared" ca="1" si="124"/>
        <v/>
      </c>
      <c r="E766" s="178"/>
      <c r="F766" s="129" t="str">
        <f t="shared" ca="1" si="125"/>
        <v/>
      </c>
      <c r="G766" s="130" t="str">
        <f t="shared" ca="1" si="126"/>
        <v/>
      </c>
      <c r="H766" s="140" t="str">
        <f t="shared" ca="1" si="120"/>
        <v/>
      </c>
      <c r="I766" s="17" t="str">
        <f t="shared" ca="1" si="121"/>
        <v/>
      </c>
      <c r="J766" s="178"/>
      <c r="K766" s="189"/>
      <c r="L766" s="189" t="str">
        <f t="shared" ca="1" si="127"/>
        <v/>
      </c>
      <c r="M766" s="187" t="str">
        <f t="shared" ca="1" si="122"/>
        <v/>
      </c>
      <c r="N766" s="188" t="str">
        <f t="shared" ca="1" si="123"/>
        <v/>
      </c>
    </row>
    <row r="767" spans="1:14" x14ac:dyDescent="0.25">
      <c r="A767" s="175" t="str">
        <f t="shared" ca="1" si="119"/>
        <v/>
      </c>
      <c r="B767" s="175">
        <f t="shared" ca="1" si="128"/>
        <v>0</v>
      </c>
      <c r="C767" s="175" t="str">
        <f ca="1">IF(B767&gt;0,C766,IF(COUNTIF(Entity_3,Common)&lt;=A767,"",C766+MATCH(Common,INDIRECT(ADDRESS(C766+1,8,4,1,sheet_entity)):INDIRECT(ADDRESS(COUNTIF(Entity_1,"&lt;&gt;"),8,4,1,sheet_entity)),0)))</f>
        <v/>
      </c>
      <c r="D767" s="177" t="str">
        <f t="shared" ca="1" si="124"/>
        <v/>
      </c>
      <c r="E767" s="178"/>
      <c r="F767" s="129" t="str">
        <f t="shared" ca="1" si="125"/>
        <v/>
      </c>
      <c r="G767" s="130" t="str">
        <f t="shared" ca="1" si="126"/>
        <v/>
      </c>
      <c r="H767" s="140" t="str">
        <f t="shared" ca="1" si="120"/>
        <v/>
      </c>
      <c r="I767" s="17" t="str">
        <f t="shared" ca="1" si="121"/>
        <v/>
      </c>
      <c r="J767" s="178"/>
      <c r="K767" s="189"/>
      <c r="L767" s="189" t="str">
        <f t="shared" ca="1" si="127"/>
        <v/>
      </c>
      <c r="M767" s="187" t="str">
        <f t="shared" ca="1" si="122"/>
        <v/>
      </c>
      <c r="N767" s="188" t="str">
        <f t="shared" ca="1" si="123"/>
        <v/>
      </c>
    </row>
    <row r="768" spans="1:14" x14ac:dyDescent="0.25">
      <c r="A768" s="175" t="str">
        <f t="shared" ca="1" si="119"/>
        <v/>
      </c>
      <c r="B768" s="175">
        <f t="shared" ca="1" si="128"/>
        <v>0</v>
      </c>
      <c r="C768" s="175" t="str">
        <f ca="1">IF(B768&gt;0,C767,IF(COUNTIF(Entity_3,Common)&lt;=A768,"",C767+MATCH(Common,INDIRECT(ADDRESS(C767+1,8,4,1,sheet_entity)):INDIRECT(ADDRESS(COUNTIF(Entity_1,"&lt;&gt;"),8,4,1,sheet_entity)),0)))</f>
        <v/>
      </c>
      <c r="D768" s="177" t="str">
        <f t="shared" ca="1" si="124"/>
        <v/>
      </c>
      <c r="E768" s="178"/>
      <c r="F768" s="129" t="str">
        <f t="shared" ca="1" si="125"/>
        <v/>
      </c>
      <c r="G768" s="130" t="str">
        <f t="shared" ca="1" si="126"/>
        <v/>
      </c>
      <c r="H768" s="140" t="str">
        <f t="shared" ca="1" si="120"/>
        <v/>
      </c>
      <c r="I768" s="17" t="str">
        <f t="shared" ca="1" si="121"/>
        <v/>
      </c>
      <c r="J768" s="178"/>
      <c r="K768" s="189"/>
      <c r="L768" s="189" t="str">
        <f t="shared" ca="1" si="127"/>
        <v/>
      </c>
      <c r="M768" s="187" t="str">
        <f t="shared" ca="1" si="122"/>
        <v/>
      </c>
      <c r="N768" s="188" t="str">
        <f t="shared" ca="1" si="123"/>
        <v/>
      </c>
    </row>
    <row r="769" spans="1:14" x14ac:dyDescent="0.25">
      <c r="A769" s="175" t="str">
        <f t="shared" ca="1" si="119"/>
        <v/>
      </c>
      <c r="B769" s="175">
        <f t="shared" ca="1" si="128"/>
        <v>0</v>
      </c>
      <c r="C769" s="175" t="str">
        <f ca="1">IF(B769&gt;0,C768,IF(COUNTIF(Entity_3,Common)&lt;=A769,"",C768+MATCH(Common,INDIRECT(ADDRESS(C768+1,8,4,1,sheet_entity)):INDIRECT(ADDRESS(COUNTIF(Entity_1,"&lt;&gt;"),8,4,1,sheet_entity)),0)))</f>
        <v/>
      </c>
      <c r="D769" s="177" t="str">
        <f t="shared" ca="1" si="124"/>
        <v/>
      </c>
      <c r="E769" s="178"/>
      <c r="F769" s="129" t="str">
        <f t="shared" ca="1" si="125"/>
        <v/>
      </c>
      <c r="G769" s="130" t="str">
        <f t="shared" ca="1" si="126"/>
        <v/>
      </c>
      <c r="H769" s="140" t="str">
        <f t="shared" ca="1" si="120"/>
        <v/>
      </c>
      <c r="I769" s="17" t="str">
        <f t="shared" ca="1" si="121"/>
        <v/>
      </c>
      <c r="J769" s="178"/>
      <c r="K769" s="189"/>
      <c r="L769" s="189" t="str">
        <f t="shared" ca="1" si="127"/>
        <v/>
      </c>
      <c r="M769" s="187" t="str">
        <f t="shared" ca="1" si="122"/>
        <v/>
      </c>
      <c r="N769" s="188" t="str">
        <f t="shared" ca="1" si="123"/>
        <v/>
      </c>
    </row>
    <row r="770" spans="1:14" x14ac:dyDescent="0.25">
      <c r="A770" s="175" t="str">
        <f t="shared" ca="1" si="119"/>
        <v/>
      </c>
      <c r="B770" s="175">
        <f t="shared" ca="1" si="128"/>
        <v>0</v>
      </c>
      <c r="C770" s="175" t="str">
        <f ca="1">IF(B770&gt;0,C769,IF(COUNTIF(Entity_3,Common)&lt;=A770,"",C769+MATCH(Common,INDIRECT(ADDRESS(C769+1,8,4,1,sheet_entity)):INDIRECT(ADDRESS(COUNTIF(Entity_1,"&lt;&gt;"),8,4,1,sheet_entity)),0)))</f>
        <v/>
      </c>
      <c r="D770" s="177" t="str">
        <f t="shared" ca="1" si="124"/>
        <v/>
      </c>
      <c r="E770" s="178"/>
      <c r="F770" s="129" t="str">
        <f t="shared" ca="1" si="125"/>
        <v/>
      </c>
      <c r="G770" s="130" t="str">
        <f t="shared" ca="1" si="126"/>
        <v/>
      </c>
      <c r="H770" s="140" t="str">
        <f t="shared" ca="1" si="120"/>
        <v/>
      </c>
      <c r="I770" s="17" t="str">
        <f t="shared" ca="1" si="121"/>
        <v/>
      </c>
      <c r="J770" s="178"/>
      <c r="K770" s="189"/>
      <c r="L770" s="189" t="str">
        <f t="shared" ca="1" si="127"/>
        <v/>
      </c>
      <c r="M770" s="187" t="str">
        <f t="shared" ca="1" si="122"/>
        <v/>
      </c>
      <c r="N770" s="188" t="str">
        <f t="shared" ca="1" si="123"/>
        <v/>
      </c>
    </row>
    <row r="771" spans="1:14" x14ac:dyDescent="0.25">
      <c r="A771" s="175" t="str">
        <f t="shared" ca="1" si="119"/>
        <v/>
      </c>
      <c r="B771" s="175">
        <f t="shared" ca="1" si="128"/>
        <v>0</v>
      </c>
      <c r="C771" s="175" t="str">
        <f ca="1">IF(B771&gt;0,C770,IF(COUNTIF(Entity_3,Common)&lt;=A771,"",C770+MATCH(Common,INDIRECT(ADDRESS(C770+1,8,4,1,sheet_entity)):INDIRECT(ADDRESS(COUNTIF(Entity_1,"&lt;&gt;"),8,4,1,sheet_entity)),0)))</f>
        <v/>
      </c>
      <c r="D771" s="177" t="str">
        <f t="shared" ca="1" si="124"/>
        <v/>
      </c>
      <c r="E771" s="178"/>
      <c r="F771" s="129" t="str">
        <f t="shared" ca="1" si="125"/>
        <v/>
      </c>
      <c r="G771" s="130" t="str">
        <f t="shared" ca="1" si="126"/>
        <v/>
      </c>
      <c r="H771" s="140" t="str">
        <f t="shared" ca="1" si="120"/>
        <v/>
      </c>
      <c r="I771" s="17" t="str">
        <f t="shared" ca="1" si="121"/>
        <v/>
      </c>
      <c r="J771" s="178"/>
      <c r="K771" s="189"/>
      <c r="L771" s="189" t="str">
        <f t="shared" ca="1" si="127"/>
        <v/>
      </c>
      <c r="M771" s="187" t="str">
        <f t="shared" ca="1" si="122"/>
        <v/>
      </c>
      <c r="N771" s="188" t="str">
        <f t="shared" ca="1" si="123"/>
        <v/>
      </c>
    </row>
    <row r="772" spans="1:14" x14ac:dyDescent="0.25">
      <c r="A772" s="175" t="str">
        <f t="shared" ca="1" si="119"/>
        <v/>
      </c>
      <c r="B772" s="175">
        <f t="shared" ca="1" si="128"/>
        <v>0</v>
      </c>
      <c r="C772" s="175" t="str">
        <f ca="1">IF(B772&gt;0,C771,IF(COUNTIF(Entity_3,Common)&lt;=A772,"",C771+MATCH(Common,INDIRECT(ADDRESS(C771+1,8,4,1,sheet_entity)):INDIRECT(ADDRESS(COUNTIF(Entity_1,"&lt;&gt;"),8,4,1,sheet_entity)),0)))</f>
        <v/>
      </c>
      <c r="D772" s="177" t="str">
        <f t="shared" ca="1" si="124"/>
        <v/>
      </c>
      <c r="E772" s="178"/>
      <c r="F772" s="129" t="str">
        <f t="shared" ca="1" si="125"/>
        <v/>
      </c>
      <c r="G772" s="130" t="str">
        <f t="shared" ca="1" si="126"/>
        <v/>
      </c>
      <c r="H772" s="140" t="str">
        <f t="shared" ca="1" si="120"/>
        <v/>
      </c>
      <c r="I772" s="17" t="str">
        <f t="shared" ca="1" si="121"/>
        <v/>
      </c>
      <c r="J772" s="178"/>
      <c r="K772" s="189"/>
      <c r="L772" s="189" t="str">
        <f t="shared" ca="1" si="127"/>
        <v/>
      </c>
      <c r="M772" s="187" t="str">
        <f t="shared" ca="1" si="122"/>
        <v/>
      </c>
      <c r="N772" s="188" t="str">
        <f t="shared" ca="1" si="123"/>
        <v/>
      </c>
    </row>
    <row r="773" spans="1:14" x14ac:dyDescent="0.25">
      <c r="A773" s="175" t="str">
        <f t="shared" ca="1" si="119"/>
        <v/>
      </c>
      <c r="B773" s="175">
        <f t="shared" ca="1" si="128"/>
        <v>0</v>
      </c>
      <c r="C773" s="175" t="str">
        <f ca="1">IF(B773&gt;0,C772,IF(COUNTIF(Entity_3,Common)&lt;=A773,"",C772+MATCH(Common,INDIRECT(ADDRESS(C772+1,8,4,1,sheet_entity)):INDIRECT(ADDRESS(COUNTIF(Entity_1,"&lt;&gt;"),8,4,1,sheet_entity)),0)))</f>
        <v/>
      </c>
      <c r="D773" s="177" t="str">
        <f t="shared" ca="1" si="124"/>
        <v/>
      </c>
      <c r="E773" s="178"/>
      <c r="F773" s="129" t="str">
        <f t="shared" ca="1" si="125"/>
        <v/>
      </c>
      <c r="G773" s="130" t="str">
        <f t="shared" ca="1" si="126"/>
        <v/>
      </c>
      <c r="H773" s="140" t="str">
        <f t="shared" ca="1" si="120"/>
        <v/>
      </c>
      <c r="I773" s="17" t="str">
        <f t="shared" ca="1" si="121"/>
        <v/>
      </c>
      <c r="J773" s="178"/>
      <c r="K773" s="189"/>
      <c r="L773" s="189" t="str">
        <f t="shared" ca="1" si="127"/>
        <v/>
      </c>
      <c r="M773" s="187" t="str">
        <f t="shared" ca="1" si="122"/>
        <v/>
      </c>
      <c r="N773" s="188" t="str">
        <f t="shared" ca="1" si="123"/>
        <v/>
      </c>
    </row>
    <row r="774" spans="1:14" x14ac:dyDescent="0.25">
      <c r="A774" s="175" t="str">
        <f t="shared" ca="1" si="119"/>
        <v/>
      </c>
      <c r="B774" s="175">
        <f t="shared" ca="1" si="128"/>
        <v>0</v>
      </c>
      <c r="C774" s="175" t="str">
        <f ca="1">IF(B774&gt;0,C773,IF(COUNTIF(Entity_3,Common)&lt;=A774,"",C773+MATCH(Common,INDIRECT(ADDRESS(C773+1,8,4,1,sheet_entity)):INDIRECT(ADDRESS(COUNTIF(Entity_1,"&lt;&gt;"),8,4,1,sheet_entity)),0)))</f>
        <v/>
      </c>
      <c r="D774" s="177" t="str">
        <f t="shared" ca="1" si="124"/>
        <v/>
      </c>
      <c r="E774" s="178"/>
      <c r="F774" s="129" t="str">
        <f t="shared" ca="1" si="125"/>
        <v/>
      </c>
      <c r="G774" s="130" t="str">
        <f t="shared" ca="1" si="126"/>
        <v/>
      </c>
      <c r="H774" s="140" t="str">
        <f t="shared" ca="1" si="120"/>
        <v/>
      </c>
      <c r="I774" s="17" t="str">
        <f t="shared" ca="1" si="121"/>
        <v/>
      </c>
      <c r="J774" s="178"/>
      <c r="K774" s="189"/>
      <c r="L774" s="189" t="str">
        <f t="shared" ca="1" si="127"/>
        <v/>
      </c>
      <c r="M774" s="187" t="str">
        <f t="shared" ca="1" si="122"/>
        <v/>
      </c>
      <c r="N774" s="188" t="str">
        <f t="shared" ca="1" si="123"/>
        <v/>
      </c>
    </row>
    <row r="775" spans="1:14" x14ac:dyDescent="0.25">
      <c r="A775" s="175" t="str">
        <f t="shared" ca="1" si="119"/>
        <v/>
      </c>
      <c r="B775" s="175">
        <f t="shared" ca="1" si="128"/>
        <v>0</v>
      </c>
      <c r="C775" s="175" t="str">
        <f ca="1">IF(B775&gt;0,C774,IF(COUNTIF(Entity_3,Common)&lt;=A775,"",C774+MATCH(Common,INDIRECT(ADDRESS(C774+1,8,4,1,sheet_entity)):INDIRECT(ADDRESS(COUNTIF(Entity_1,"&lt;&gt;"),8,4,1,sheet_entity)),0)))</f>
        <v/>
      </c>
      <c r="D775" s="177" t="str">
        <f t="shared" ca="1" si="124"/>
        <v/>
      </c>
      <c r="E775" s="178"/>
      <c r="F775" s="129" t="str">
        <f t="shared" ca="1" si="125"/>
        <v/>
      </c>
      <c r="G775" s="130" t="str">
        <f t="shared" ca="1" si="126"/>
        <v/>
      </c>
      <c r="H775" s="140" t="str">
        <f t="shared" ca="1" si="120"/>
        <v/>
      </c>
      <c r="I775" s="17" t="str">
        <f t="shared" ca="1" si="121"/>
        <v/>
      </c>
      <c r="J775" s="178"/>
      <c r="K775" s="189"/>
      <c r="L775" s="189" t="str">
        <f t="shared" ca="1" si="127"/>
        <v/>
      </c>
      <c r="M775" s="187" t="str">
        <f t="shared" ca="1" si="122"/>
        <v/>
      </c>
      <c r="N775" s="188" t="str">
        <f t="shared" ca="1" si="123"/>
        <v/>
      </c>
    </row>
    <row r="776" spans="1:14" x14ac:dyDescent="0.25">
      <c r="A776" s="175" t="str">
        <f t="shared" ca="1" si="119"/>
        <v/>
      </c>
      <c r="B776" s="175">
        <f t="shared" ca="1" si="128"/>
        <v>0</v>
      </c>
      <c r="C776" s="175" t="str">
        <f ca="1">IF(B776&gt;0,C775,IF(COUNTIF(Entity_3,Common)&lt;=A776,"",C775+MATCH(Common,INDIRECT(ADDRESS(C775+1,8,4,1,sheet_entity)):INDIRECT(ADDRESS(COUNTIF(Entity_1,"&lt;&gt;"),8,4,1,sheet_entity)),0)))</f>
        <v/>
      </c>
      <c r="D776" s="177" t="str">
        <f t="shared" ca="1" si="124"/>
        <v/>
      </c>
      <c r="E776" s="178"/>
      <c r="F776" s="129" t="str">
        <f t="shared" ca="1" si="125"/>
        <v/>
      </c>
      <c r="G776" s="130" t="str">
        <f t="shared" ca="1" si="126"/>
        <v/>
      </c>
      <c r="H776" s="140" t="str">
        <f t="shared" ca="1" si="120"/>
        <v/>
      </c>
      <c r="I776" s="17" t="str">
        <f t="shared" ca="1" si="121"/>
        <v/>
      </c>
      <c r="J776" s="178"/>
      <c r="K776" s="189"/>
      <c r="L776" s="189" t="str">
        <f t="shared" ca="1" si="127"/>
        <v/>
      </c>
      <c r="M776" s="187" t="str">
        <f t="shared" ca="1" si="122"/>
        <v/>
      </c>
      <c r="N776" s="188" t="str">
        <f t="shared" ca="1" si="123"/>
        <v/>
      </c>
    </row>
    <row r="777" spans="1:14" x14ac:dyDescent="0.25">
      <c r="A777" s="175" t="str">
        <f t="shared" ca="1" si="119"/>
        <v/>
      </c>
      <c r="B777" s="175">
        <f t="shared" ca="1" si="128"/>
        <v>0</v>
      </c>
      <c r="C777" s="175" t="str">
        <f ca="1">IF(B777&gt;0,C776,IF(COUNTIF(Entity_3,Common)&lt;=A777,"",C776+MATCH(Common,INDIRECT(ADDRESS(C776+1,8,4,1,sheet_entity)):INDIRECT(ADDRESS(COUNTIF(Entity_1,"&lt;&gt;"),8,4,1,sheet_entity)),0)))</f>
        <v/>
      </c>
      <c r="D777" s="177" t="str">
        <f t="shared" ca="1" si="124"/>
        <v/>
      </c>
      <c r="E777" s="178"/>
      <c r="F777" s="129" t="str">
        <f t="shared" ca="1" si="125"/>
        <v/>
      </c>
      <c r="G777" s="130" t="str">
        <f t="shared" ca="1" si="126"/>
        <v/>
      </c>
      <c r="H777" s="140" t="str">
        <f t="shared" ca="1" si="120"/>
        <v/>
      </c>
      <c r="I777" s="17" t="str">
        <f t="shared" ca="1" si="121"/>
        <v/>
      </c>
      <c r="J777" s="178"/>
      <c r="K777" s="189"/>
      <c r="L777" s="189" t="str">
        <f t="shared" ca="1" si="127"/>
        <v/>
      </c>
      <c r="M777" s="187" t="str">
        <f t="shared" ca="1" si="122"/>
        <v/>
      </c>
      <c r="N777" s="188" t="str">
        <f t="shared" ca="1" si="123"/>
        <v/>
      </c>
    </row>
    <row r="778" spans="1:14" x14ac:dyDescent="0.25">
      <c r="A778" s="175" t="str">
        <f t="shared" ca="1" si="119"/>
        <v/>
      </c>
      <c r="B778" s="175">
        <f t="shared" ca="1" si="128"/>
        <v>0</v>
      </c>
      <c r="C778" s="175" t="str">
        <f ca="1">IF(B778&gt;0,C777,IF(COUNTIF(Entity_3,Common)&lt;=A778,"",C777+MATCH(Common,INDIRECT(ADDRESS(C777+1,8,4,1,sheet_entity)):INDIRECT(ADDRESS(COUNTIF(Entity_1,"&lt;&gt;"),8,4,1,sheet_entity)),0)))</f>
        <v/>
      </c>
      <c r="D778" s="177" t="str">
        <f t="shared" ca="1" si="124"/>
        <v/>
      </c>
      <c r="E778" s="178"/>
      <c r="F778" s="129" t="str">
        <f t="shared" ca="1" si="125"/>
        <v/>
      </c>
      <c r="G778" s="130" t="str">
        <f t="shared" ca="1" si="126"/>
        <v/>
      </c>
      <c r="H778" s="140" t="str">
        <f t="shared" ca="1" si="120"/>
        <v/>
      </c>
      <c r="I778" s="17" t="str">
        <f t="shared" ca="1" si="121"/>
        <v/>
      </c>
      <c r="J778" s="178"/>
      <c r="K778" s="189"/>
      <c r="L778" s="189" t="str">
        <f t="shared" ca="1" si="127"/>
        <v/>
      </c>
      <c r="M778" s="187" t="str">
        <f t="shared" ca="1" si="122"/>
        <v/>
      </c>
      <c r="N778" s="188" t="str">
        <f t="shared" ca="1" si="123"/>
        <v/>
      </c>
    </row>
    <row r="779" spans="1:14" x14ac:dyDescent="0.25">
      <c r="A779" s="175" t="str">
        <f t="shared" ref="A779:A842" ca="1" si="129">IF(B779=0,IF(COUNTIF(Entity_3,Common)&lt;=A778,"",A778+1),A778)</f>
        <v/>
      </c>
      <c r="B779" s="175">
        <f t="shared" ca="1" si="128"/>
        <v>0</v>
      </c>
      <c r="C779" s="175" t="str">
        <f ca="1">IF(B779&gt;0,C778,IF(COUNTIF(Entity_3,Common)&lt;=A779,"",C778+MATCH(Common,INDIRECT(ADDRESS(C778+1,8,4,1,sheet_entity)):INDIRECT(ADDRESS(COUNTIF(Entity_1,"&lt;&gt;"),8,4,1,sheet_entity)),0)))</f>
        <v/>
      </c>
      <c r="D779" s="177" t="str">
        <f t="shared" ca="1" si="124"/>
        <v/>
      </c>
      <c r="E779" s="178"/>
      <c r="F779" s="129" t="str">
        <f t="shared" ca="1" si="125"/>
        <v/>
      </c>
      <c r="G779" s="130" t="str">
        <f t="shared" ca="1" si="126"/>
        <v/>
      </c>
      <c r="H779" s="140" t="str">
        <f t="shared" ref="H779:H842" ca="1" si="130">IF(F779&lt;&gt;"",IF(K779&lt;&gt;"",K779,IF(G779&lt;&gt;"",IF(M779&lt;&gt;"",M779,N779),IF(N779&lt;&gt;"",N779,M779))),"")</f>
        <v/>
      </c>
      <c r="I779" s="17" t="str">
        <f t="shared" ref="I779:I842" ca="1" si="131">IF(L779=H779,IF(OR(exp_sub_adopt=no,AND(exp_sub_adopt=yes,G779&lt;&gt;"")),IF(C779&lt;&gt;"",IFERROR(CELL("contents",INDIRECT(ADDRESS(MATCH(CONCATENATE(F779,IF(G779&lt;&gt;"",CONCATENATE("/",G779),"")),export_entity_2,0),2,1,1,exp_fillin))),IFERROR(VLOOKUP(CONCATENATE(F779,IF(G779&lt;&gt;"",CONCATENATE("/",G779),"")),Import_DRS,5,FALSE),"")),""),""),IF(ISERROR(FIND(H779,L779,1)),IF(L779=H779,"",L779),RIGHT(L779,LEN(L779)-LEN(H779))))</f>
        <v/>
      </c>
      <c r="J779" s="178"/>
      <c r="K779" s="189"/>
      <c r="L779" s="189" t="str">
        <f t="shared" ca="1" si="127"/>
        <v/>
      </c>
      <c r="M779" s="187" t="str">
        <f t="shared" ref="M779:M842" ca="1" si="132">IF(C779&lt;&gt;"",IFERROR(CELL("contents",INDIRECT(ADDRESS(MATCH(CONCATENATE(F779,IF(G779&lt;&gt;"",CONCATENATE("/",G779),"")),export_entity_2,0),1,1,1,exp_fillin))),IF(N779="",M778,"")),"")</f>
        <v/>
      </c>
      <c r="N779" s="188" t="str">
        <f t="shared" ref="N779:N842" ca="1" si="133">IF(C779&lt;&gt;"",IFERROR(VLOOKUP(CONCATENATE(F779,IF(G779&lt;&gt;"",CONCATENATE("/",G779),"")),Import_DRS,4,FALSE),IFERROR(VLOOKUP(F779,Import_DRS,4,FALSE),"")),"")</f>
        <v/>
      </c>
    </row>
    <row r="780" spans="1:14" x14ac:dyDescent="0.25">
      <c r="A780" s="175" t="str">
        <f t="shared" ca="1" si="129"/>
        <v/>
      </c>
      <c r="B780" s="175">
        <f t="shared" ca="1" si="128"/>
        <v>0</v>
      </c>
      <c r="C780" s="175" t="str">
        <f ca="1">IF(B780&gt;0,C779,IF(COUNTIF(Entity_3,Common)&lt;=A780,"",C779+MATCH(Common,INDIRECT(ADDRESS(C779+1,8,4,1,sheet_entity)):INDIRECT(ADDRESS(COUNTIF(Entity_1,"&lt;&gt;"),8,4,1,sheet_entity)),0)))</f>
        <v/>
      </c>
      <c r="D780" s="177" t="str">
        <f t="shared" ca="1" si="124"/>
        <v/>
      </c>
      <c r="E780" s="178"/>
      <c r="F780" s="129" t="str">
        <f t="shared" ca="1" si="125"/>
        <v/>
      </c>
      <c r="G780" s="130" t="str">
        <f t="shared" ca="1" si="126"/>
        <v/>
      </c>
      <c r="H780" s="140" t="str">
        <f t="shared" ca="1" si="130"/>
        <v/>
      </c>
      <c r="I780" s="17" t="str">
        <f t="shared" ca="1" si="131"/>
        <v/>
      </c>
      <c r="J780" s="178"/>
      <c r="K780" s="189"/>
      <c r="L780" s="189" t="str">
        <f t="shared" ca="1" si="127"/>
        <v/>
      </c>
      <c r="M780" s="187" t="str">
        <f t="shared" ca="1" si="132"/>
        <v/>
      </c>
      <c r="N780" s="188" t="str">
        <f t="shared" ca="1" si="133"/>
        <v/>
      </c>
    </row>
    <row r="781" spans="1:14" x14ac:dyDescent="0.25">
      <c r="A781" s="175" t="str">
        <f t="shared" ca="1" si="129"/>
        <v/>
      </c>
      <c r="B781" s="175">
        <f t="shared" ca="1" si="128"/>
        <v>0</v>
      </c>
      <c r="C781" s="175" t="str">
        <f ca="1">IF(B781&gt;0,C780,IF(COUNTIF(Entity_3,Common)&lt;=A781,"",C780+MATCH(Common,INDIRECT(ADDRESS(C780+1,8,4,1,sheet_entity)):INDIRECT(ADDRESS(COUNTIF(Entity_1,"&lt;&gt;"),8,4,1,sheet_entity)),0)))</f>
        <v/>
      </c>
      <c r="D781" s="177" t="str">
        <f t="shared" ca="1" si="124"/>
        <v/>
      </c>
      <c r="E781" s="178"/>
      <c r="F781" s="129" t="str">
        <f t="shared" ca="1" si="125"/>
        <v/>
      </c>
      <c r="G781" s="130" t="str">
        <f t="shared" ca="1" si="126"/>
        <v/>
      </c>
      <c r="H781" s="140" t="str">
        <f t="shared" ca="1" si="130"/>
        <v/>
      </c>
      <c r="I781" s="17" t="str">
        <f t="shared" ca="1" si="131"/>
        <v/>
      </c>
      <c r="J781" s="178"/>
      <c r="K781" s="189"/>
      <c r="L781" s="189" t="str">
        <f t="shared" ca="1" si="127"/>
        <v/>
      </c>
      <c r="M781" s="187" t="str">
        <f t="shared" ca="1" si="132"/>
        <v/>
      </c>
      <c r="N781" s="188" t="str">
        <f t="shared" ca="1" si="133"/>
        <v/>
      </c>
    </row>
    <row r="782" spans="1:14" x14ac:dyDescent="0.25">
      <c r="A782" s="175" t="str">
        <f t="shared" ca="1" si="129"/>
        <v/>
      </c>
      <c r="B782" s="175">
        <f t="shared" ca="1" si="128"/>
        <v>0</v>
      </c>
      <c r="C782" s="175" t="str">
        <f ca="1">IF(B782&gt;0,C781,IF(COUNTIF(Entity_3,Common)&lt;=A782,"",C781+MATCH(Common,INDIRECT(ADDRESS(C781+1,8,4,1,sheet_entity)):INDIRECT(ADDRESS(COUNTIF(Entity_1,"&lt;&gt;"),8,4,1,sheet_entity)),0)))</f>
        <v/>
      </c>
      <c r="D782" s="177" t="str">
        <f t="shared" ca="1" si="124"/>
        <v/>
      </c>
      <c r="E782" s="178"/>
      <c r="F782" s="129" t="str">
        <f t="shared" ca="1" si="125"/>
        <v/>
      </c>
      <c r="G782" s="130" t="str">
        <f t="shared" ca="1" si="126"/>
        <v/>
      </c>
      <c r="H782" s="140" t="str">
        <f t="shared" ca="1" si="130"/>
        <v/>
      </c>
      <c r="I782" s="17" t="str">
        <f t="shared" ca="1" si="131"/>
        <v/>
      </c>
      <c r="J782" s="178"/>
      <c r="K782" s="189"/>
      <c r="L782" s="189" t="str">
        <f t="shared" ca="1" si="127"/>
        <v/>
      </c>
      <c r="M782" s="187" t="str">
        <f t="shared" ca="1" si="132"/>
        <v/>
      </c>
      <c r="N782" s="188" t="str">
        <f t="shared" ca="1" si="133"/>
        <v/>
      </c>
    </row>
    <row r="783" spans="1:14" x14ac:dyDescent="0.25">
      <c r="A783" s="175" t="str">
        <f t="shared" ca="1" si="129"/>
        <v/>
      </c>
      <c r="B783" s="175">
        <f t="shared" ca="1" si="128"/>
        <v>0</v>
      </c>
      <c r="C783" s="175" t="str">
        <f ca="1">IF(B783&gt;0,C782,IF(COUNTIF(Entity_3,Common)&lt;=A783,"",C782+MATCH(Common,INDIRECT(ADDRESS(C782+1,8,4,1,sheet_entity)):INDIRECT(ADDRESS(COUNTIF(Entity_1,"&lt;&gt;"),8,4,1,sheet_entity)),0)))</f>
        <v/>
      </c>
      <c r="D783" s="177" t="str">
        <f t="shared" ref="D783:D846" ca="1" si="134">IF(AND(F783&lt;&gt;"",F783&lt;&gt;not,F783&lt;&gt;0),HYPERLINK(CONCATENATE(link4x0,IFERROR(VLOOKUP(F783,Entity,2,FALSE),""),link_Entity,LOWER(F783),".htm"),"&gt;&gt;"),"")</f>
        <v/>
      </c>
      <c r="E783" s="178"/>
      <c r="F783" s="129" t="str">
        <f t="shared" ref="F783:F846" ca="1" si="135">IF(C783&lt;&gt;"",INDIRECT(ADDRESS(C783,3,1,1,sheet_entity),TRUE),"")</f>
        <v/>
      </c>
      <c r="G783" s="130" t="str">
        <f t="shared" ref="G783:G846" ca="1" si="136">IF(B783&gt;0,INDEX(INDIRECT(CONCATENATE(F783,"Enum")),B783,1),"")</f>
        <v/>
      </c>
      <c r="H783" s="140" t="str">
        <f t="shared" ca="1" si="130"/>
        <v/>
      </c>
      <c r="I783" s="17" t="str">
        <f t="shared" ca="1" si="131"/>
        <v/>
      </c>
      <c r="J783" s="178"/>
      <c r="K783" s="189"/>
      <c r="L783" s="189" t="str">
        <f t="shared" ca="1" si="127"/>
        <v/>
      </c>
      <c r="M783" s="187" t="str">
        <f t="shared" ca="1" si="132"/>
        <v/>
      </c>
      <c r="N783" s="188" t="str">
        <f t="shared" ca="1" si="133"/>
        <v/>
      </c>
    </row>
    <row r="784" spans="1:14" x14ac:dyDescent="0.25">
      <c r="A784" s="175" t="str">
        <f t="shared" ca="1" si="129"/>
        <v/>
      </c>
      <c r="B784" s="175">
        <f t="shared" ca="1" si="128"/>
        <v>0</v>
      </c>
      <c r="C784" s="175" t="str">
        <f ca="1">IF(B784&gt;0,C783,IF(COUNTIF(Entity_3,Common)&lt;=A784,"",C783+MATCH(Common,INDIRECT(ADDRESS(C783+1,8,4,1,sheet_entity)):INDIRECT(ADDRESS(COUNTIF(Entity_1,"&lt;&gt;"),8,4,1,sheet_entity)),0)))</f>
        <v/>
      </c>
      <c r="D784" s="177" t="str">
        <f t="shared" ca="1" si="134"/>
        <v/>
      </c>
      <c r="E784" s="178"/>
      <c r="F784" s="129" t="str">
        <f t="shared" ca="1" si="135"/>
        <v/>
      </c>
      <c r="G784" s="130" t="str">
        <f t="shared" ca="1" si="136"/>
        <v/>
      </c>
      <c r="H784" s="140" t="str">
        <f t="shared" ca="1" si="130"/>
        <v/>
      </c>
      <c r="I784" s="17" t="str">
        <f t="shared" ca="1" si="131"/>
        <v/>
      </c>
      <c r="J784" s="178"/>
      <c r="K784" s="189"/>
      <c r="L784" s="189" t="str">
        <f t="shared" ca="1" si="127"/>
        <v/>
      </c>
      <c r="M784" s="187" t="str">
        <f t="shared" ca="1" si="132"/>
        <v/>
      </c>
      <c r="N784" s="188" t="str">
        <f t="shared" ca="1" si="133"/>
        <v/>
      </c>
    </row>
    <row r="785" spans="1:14" x14ac:dyDescent="0.25">
      <c r="A785" s="175" t="str">
        <f t="shared" ca="1" si="129"/>
        <v/>
      </c>
      <c r="B785" s="175">
        <f t="shared" ca="1" si="128"/>
        <v>0</v>
      </c>
      <c r="C785" s="175" t="str">
        <f ca="1">IF(B785&gt;0,C784,IF(COUNTIF(Entity_3,Common)&lt;=A785,"",C784+MATCH(Common,INDIRECT(ADDRESS(C784+1,8,4,1,sheet_entity)):INDIRECT(ADDRESS(COUNTIF(Entity_1,"&lt;&gt;"),8,4,1,sheet_entity)),0)))</f>
        <v/>
      </c>
      <c r="D785" s="177" t="str">
        <f t="shared" ca="1" si="134"/>
        <v/>
      </c>
      <c r="E785" s="178"/>
      <c r="F785" s="129" t="str">
        <f t="shared" ca="1" si="135"/>
        <v/>
      </c>
      <c r="G785" s="130" t="str">
        <f t="shared" ca="1" si="136"/>
        <v/>
      </c>
      <c r="H785" s="140" t="str">
        <f t="shared" ca="1" si="130"/>
        <v/>
      </c>
      <c r="I785" s="17" t="str">
        <f t="shared" ca="1" si="131"/>
        <v/>
      </c>
      <c r="J785" s="178"/>
      <c r="K785" s="189"/>
      <c r="L785" s="189" t="str">
        <f t="shared" ca="1" si="127"/>
        <v/>
      </c>
      <c r="M785" s="187" t="str">
        <f t="shared" ca="1" si="132"/>
        <v/>
      </c>
      <c r="N785" s="188" t="str">
        <f t="shared" ca="1" si="133"/>
        <v/>
      </c>
    </row>
    <row r="786" spans="1:14" x14ac:dyDescent="0.25">
      <c r="A786" s="175" t="str">
        <f t="shared" ca="1" si="129"/>
        <v/>
      </c>
      <c r="B786" s="175">
        <f t="shared" ca="1" si="128"/>
        <v>0</v>
      </c>
      <c r="C786" s="175" t="str">
        <f ca="1">IF(B786&gt;0,C785,IF(COUNTIF(Entity_3,Common)&lt;=A786,"",C785+MATCH(Common,INDIRECT(ADDRESS(C785+1,8,4,1,sheet_entity)):INDIRECT(ADDRESS(COUNTIF(Entity_1,"&lt;&gt;"),8,4,1,sheet_entity)),0)))</f>
        <v/>
      </c>
      <c r="D786" s="177" t="str">
        <f t="shared" ca="1" si="134"/>
        <v/>
      </c>
      <c r="E786" s="178"/>
      <c r="F786" s="129" t="str">
        <f t="shared" ca="1" si="135"/>
        <v/>
      </c>
      <c r="G786" s="130" t="str">
        <f t="shared" ca="1" si="136"/>
        <v/>
      </c>
      <c r="H786" s="140" t="str">
        <f t="shared" ca="1" si="130"/>
        <v/>
      </c>
      <c r="I786" s="17" t="str">
        <f t="shared" ca="1" si="131"/>
        <v/>
      </c>
      <c r="J786" s="178"/>
      <c r="K786" s="189"/>
      <c r="L786" s="189" t="str">
        <f t="shared" ca="1" si="127"/>
        <v/>
      </c>
      <c r="M786" s="187" t="str">
        <f t="shared" ca="1" si="132"/>
        <v/>
      </c>
      <c r="N786" s="188" t="str">
        <f t="shared" ca="1" si="133"/>
        <v/>
      </c>
    </row>
    <row r="787" spans="1:14" x14ac:dyDescent="0.25">
      <c r="A787" s="175" t="str">
        <f t="shared" ca="1" si="129"/>
        <v/>
      </c>
      <c r="B787" s="175">
        <f t="shared" ca="1" si="128"/>
        <v>0</v>
      </c>
      <c r="C787" s="175" t="str">
        <f ca="1">IF(B787&gt;0,C786,IF(COUNTIF(Entity_3,Common)&lt;=A787,"",C786+MATCH(Common,INDIRECT(ADDRESS(C786+1,8,4,1,sheet_entity)):INDIRECT(ADDRESS(COUNTIF(Entity_1,"&lt;&gt;"),8,4,1,sheet_entity)),0)))</f>
        <v/>
      </c>
      <c r="D787" s="177" t="str">
        <f t="shared" ca="1" si="134"/>
        <v/>
      </c>
      <c r="E787" s="178"/>
      <c r="F787" s="129" t="str">
        <f t="shared" ca="1" si="135"/>
        <v/>
      </c>
      <c r="G787" s="130" t="str">
        <f t="shared" ca="1" si="136"/>
        <v/>
      </c>
      <c r="H787" s="140" t="str">
        <f t="shared" ca="1" si="130"/>
        <v/>
      </c>
      <c r="I787" s="17" t="str">
        <f t="shared" ca="1" si="131"/>
        <v/>
      </c>
      <c r="J787" s="178"/>
      <c r="K787" s="189"/>
      <c r="L787" s="189" t="str">
        <f t="shared" ca="1" si="127"/>
        <v/>
      </c>
      <c r="M787" s="187" t="str">
        <f t="shared" ca="1" si="132"/>
        <v/>
      </c>
      <c r="N787" s="188" t="str">
        <f t="shared" ca="1" si="133"/>
        <v/>
      </c>
    </row>
    <row r="788" spans="1:14" x14ac:dyDescent="0.25">
      <c r="A788" s="175" t="str">
        <f t="shared" ca="1" si="129"/>
        <v/>
      </c>
      <c r="B788" s="175">
        <f t="shared" ca="1" si="128"/>
        <v>0</v>
      </c>
      <c r="C788" s="175" t="str">
        <f ca="1">IF(B788&gt;0,C787,IF(COUNTIF(Entity_3,Common)&lt;=A788,"",C787+MATCH(Common,INDIRECT(ADDRESS(C787+1,8,4,1,sheet_entity)):INDIRECT(ADDRESS(COUNTIF(Entity_1,"&lt;&gt;"),8,4,1,sheet_entity)),0)))</f>
        <v/>
      </c>
      <c r="D788" s="177" t="str">
        <f t="shared" ca="1" si="134"/>
        <v/>
      </c>
      <c r="E788" s="178"/>
      <c r="F788" s="129" t="str">
        <f t="shared" ca="1" si="135"/>
        <v/>
      </c>
      <c r="G788" s="130" t="str">
        <f t="shared" ca="1" si="136"/>
        <v/>
      </c>
      <c r="H788" s="140" t="str">
        <f t="shared" ca="1" si="130"/>
        <v/>
      </c>
      <c r="I788" s="17" t="str">
        <f t="shared" ca="1" si="131"/>
        <v/>
      </c>
      <c r="J788" s="178"/>
      <c r="K788" s="189"/>
      <c r="L788" s="189" t="str">
        <f t="shared" ca="1" si="127"/>
        <v/>
      </c>
      <c r="M788" s="187" t="str">
        <f t="shared" ca="1" si="132"/>
        <v/>
      </c>
      <c r="N788" s="188" t="str">
        <f t="shared" ca="1" si="133"/>
        <v/>
      </c>
    </row>
    <row r="789" spans="1:14" x14ac:dyDescent="0.25">
      <c r="A789" s="175" t="str">
        <f t="shared" ca="1" si="129"/>
        <v/>
      </c>
      <c r="B789" s="175">
        <f t="shared" ca="1" si="128"/>
        <v>0</v>
      </c>
      <c r="C789" s="175" t="str">
        <f ca="1">IF(B789&gt;0,C788,IF(COUNTIF(Entity_3,Common)&lt;=A789,"",C788+MATCH(Common,INDIRECT(ADDRESS(C788+1,8,4,1,sheet_entity)):INDIRECT(ADDRESS(COUNTIF(Entity_1,"&lt;&gt;"),8,4,1,sheet_entity)),0)))</f>
        <v/>
      </c>
      <c r="D789" s="177" t="str">
        <f t="shared" ca="1" si="134"/>
        <v/>
      </c>
      <c r="E789" s="178"/>
      <c r="F789" s="129" t="str">
        <f t="shared" ca="1" si="135"/>
        <v/>
      </c>
      <c r="G789" s="130" t="str">
        <f t="shared" ca="1" si="136"/>
        <v/>
      </c>
      <c r="H789" s="140" t="str">
        <f t="shared" ca="1" si="130"/>
        <v/>
      </c>
      <c r="I789" s="17" t="str">
        <f t="shared" ca="1" si="131"/>
        <v/>
      </c>
      <c r="J789" s="178"/>
      <c r="K789" s="189"/>
      <c r="L789" s="189" t="str">
        <f t="shared" ca="1" si="127"/>
        <v/>
      </c>
      <c r="M789" s="187" t="str">
        <f t="shared" ca="1" si="132"/>
        <v/>
      </c>
      <c r="N789" s="188" t="str">
        <f t="shared" ca="1" si="133"/>
        <v/>
      </c>
    </row>
    <row r="790" spans="1:14" x14ac:dyDescent="0.25">
      <c r="A790" s="175" t="str">
        <f t="shared" ca="1" si="129"/>
        <v/>
      </c>
      <c r="B790" s="175">
        <f t="shared" ca="1" si="128"/>
        <v>0</v>
      </c>
      <c r="C790" s="175" t="str">
        <f ca="1">IF(B790&gt;0,C789,IF(COUNTIF(Entity_3,Common)&lt;=A790,"",C789+MATCH(Common,INDIRECT(ADDRESS(C789+1,8,4,1,sheet_entity)):INDIRECT(ADDRESS(COUNTIF(Entity_1,"&lt;&gt;"),8,4,1,sheet_entity)),0)))</f>
        <v/>
      </c>
      <c r="D790" s="177" t="str">
        <f t="shared" ca="1" si="134"/>
        <v/>
      </c>
      <c r="E790" s="178"/>
      <c r="F790" s="129" t="str">
        <f t="shared" ca="1" si="135"/>
        <v/>
      </c>
      <c r="G790" s="130" t="str">
        <f t="shared" ca="1" si="136"/>
        <v/>
      </c>
      <c r="H790" s="140" t="str">
        <f t="shared" ca="1" si="130"/>
        <v/>
      </c>
      <c r="I790" s="17" t="str">
        <f t="shared" ca="1" si="131"/>
        <v/>
      </c>
      <c r="J790" s="178"/>
      <c r="K790" s="189"/>
      <c r="L790" s="189" t="str">
        <f t="shared" ca="1" si="127"/>
        <v/>
      </c>
      <c r="M790" s="187" t="str">
        <f t="shared" ca="1" si="132"/>
        <v/>
      </c>
      <c r="N790" s="188" t="str">
        <f t="shared" ca="1" si="133"/>
        <v/>
      </c>
    </row>
    <row r="791" spans="1:14" x14ac:dyDescent="0.25">
      <c r="A791" s="175" t="str">
        <f t="shared" ca="1" si="129"/>
        <v/>
      </c>
      <c r="B791" s="175">
        <f t="shared" ca="1" si="128"/>
        <v>0</v>
      </c>
      <c r="C791" s="175" t="str">
        <f ca="1">IF(B791&gt;0,C790,IF(COUNTIF(Entity_3,Common)&lt;=A791,"",C790+MATCH(Common,INDIRECT(ADDRESS(C790+1,8,4,1,sheet_entity)):INDIRECT(ADDRESS(COUNTIF(Entity_1,"&lt;&gt;"),8,4,1,sheet_entity)),0)))</f>
        <v/>
      </c>
      <c r="D791" s="177" t="str">
        <f t="shared" ca="1" si="134"/>
        <v/>
      </c>
      <c r="E791" s="178"/>
      <c r="F791" s="129" t="str">
        <f t="shared" ca="1" si="135"/>
        <v/>
      </c>
      <c r="G791" s="130" t="str">
        <f t="shared" ca="1" si="136"/>
        <v/>
      </c>
      <c r="H791" s="140" t="str">
        <f t="shared" ca="1" si="130"/>
        <v/>
      </c>
      <c r="I791" s="17" t="str">
        <f t="shared" ca="1" si="131"/>
        <v/>
      </c>
      <c r="J791" s="178"/>
      <c r="K791" s="189"/>
      <c r="L791" s="189" t="str">
        <f t="shared" ca="1" si="127"/>
        <v/>
      </c>
      <c r="M791" s="187" t="str">
        <f t="shared" ca="1" si="132"/>
        <v/>
      </c>
      <c r="N791" s="188" t="str">
        <f t="shared" ca="1" si="133"/>
        <v/>
      </c>
    </row>
    <row r="792" spans="1:14" x14ac:dyDescent="0.25">
      <c r="A792" s="175" t="str">
        <f t="shared" ca="1" si="129"/>
        <v/>
      </c>
      <c r="B792" s="175">
        <f t="shared" ca="1" si="128"/>
        <v>0</v>
      </c>
      <c r="C792" s="175" t="str">
        <f ca="1">IF(B792&gt;0,C791,IF(COUNTIF(Entity_3,Common)&lt;=A792,"",C791+MATCH(Common,INDIRECT(ADDRESS(C791+1,8,4,1,sheet_entity)):INDIRECT(ADDRESS(COUNTIF(Entity_1,"&lt;&gt;"),8,4,1,sheet_entity)),0)))</f>
        <v/>
      </c>
      <c r="D792" s="177" t="str">
        <f t="shared" ca="1" si="134"/>
        <v/>
      </c>
      <c r="E792" s="178"/>
      <c r="F792" s="129" t="str">
        <f t="shared" ca="1" si="135"/>
        <v/>
      </c>
      <c r="G792" s="130" t="str">
        <f t="shared" ca="1" si="136"/>
        <v/>
      </c>
      <c r="H792" s="140" t="str">
        <f t="shared" ca="1" si="130"/>
        <v/>
      </c>
      <c r="I792" s="17" t="str">
        <f t="shared" ca="1" si="131"/>
        <v/>
      </c>
      <c r="J792" s="178"/>
      <c r="K792" s="189"/>
      <c r="L792" s="189" t="str">
        <f t="shared" ca="1" si="127"/>
        <v/>
      </c>
      <c r="M792" s="187" t="str">
        <f t="shared" ca="1" si="132"/>
        <v/>
      </c>
      <c r="N792" s="188" t="str">
        <f t="shared" ca="1" si="133"/>
        <v/>
      </c>
    </row>
    <row r="793" spans="1:14" x14ac:dyDescent="0.25">
      <c r="A793" s="175" t="str">
        <f t="shared" ca="1" si="129"/>
        <v/>
      </c>
      <c r="B793" s="175">
        <f t="shared" ca="1" si="128"/>
        <v>0</v>
      </c>
      <c r="C793" s="175" t="str">
        <f ca="1">IF(B793&gt;0,C792,IF(COUNTIF(Entity_3,Common)&lt;=A793,"",C792+MATCH(Common,INDIRECT(ADDRESS(C792+1,8,4,1,sheet_entity)):INDIRECT(ADDRESS(COUNTIF(Entity_1,"&lt;&gt;"),8,4,1,sheet_entity)),0)))</f>
        <v/>
      </c>
      <c r="D793" s="177" t="str">
        <f t="shared" ca="1" si="134"/>
        <v/>
      </c>
      <c r="E793" s="178"/>
      <c r="F793" s="129" t="str">
        <f t="shared" ca="1" si="135"/>
        <v/>
      </c>
      <c r="G793" s="130" t="str">
        <f t="shared" ca="1" si="136"/>
        <v/>
      </c>
      <c r="H793" s="140" t="str">
        <f t="shared" ca="1" si="130"/>
        <v/>
      </c>
      <c r="I793" s="17" t="str">
        <f t="shared" ca="1" si="131"/>
        <v/>
      </c>
      <c r="J793" s="178"/>
      <c r="K793" s="189"/>
      <c r="L793" s="189" t="str">
        <f t="shared" ca="1" si="127"/>
        <v/>
      </c>
      <c r="M793" s="187" t="str">
        <f t="shared" ca="1" si="132"/>
        <v/>
      </c>
      <c r="N793" s="188" t="str">
        <f t="shared" ca="1" si="133"/>
        <v/>
      </c>
    </row>
    <row r="794" spans="1:14" x14ac:dyDescent="0.25">
      <c r="A794" s="175" t="str">
        <f t="shared" ca="1" si="129"/>
        <v/>
      </c>
      <c r="B794" s="175">
        <f t="shared" ca="1" si="128"/>
        <v>0</v>
      </c>
      <c r="C794" s="175" t="str">
        <f ca="1">IF(B794&gt;0,C793,IF(COUNTIF(Entity_3,Common)&lt;=A794,"",C793+MATCH(Common,INDIRECT(ADDRESS(C793+1,8,4,1,sheet_entity)):INDIRECT(ADDRESS(COUNTIF(Entity_1,"&lt;&gt;"),8,4,1,sheet_entity)),0)))</f>
        <v/>
      </c>
      <c r="D794" s="177" t="str">
        <f t="shared" ca="1" si="134"/>
        <v/>
      </c>
      <c r="E794" s="178"/>
      <c r="F794" s="129" t="str">
        <f t="shared" ca="1" si="135"/>
        <v/>
      </c>
      <c r="G794" s="130" t="str">
        <f t="shared" ca="1" si="136"/>
        <v/>
      </c>
      <c r="H794" s="140" t="str">
        <f t="shared" ca="1" si="130"/>
        <v/>
      </c>
      <c r="I794" s="17" t="str">
        <f t="shared" ca="1" si="131"/>
        <v/>
      </c>
      <c r="J794" s="178"/>
      <c r="K794" s="189"/>
      <c r="L794" s="189" t="str">
        <f t="shared" ref="L794:L857" ca="1" si="137">H794</f>
        <v/>
      </c>
      <c r="M794" s="187" t="str">
        <f t="shared" ca="1" si="132"/>
        <v/>
      </c>
      <c r="N794" s="188" t="str">
        <f t="shared" ca="1" si="133"/>
        <v/>
      </c>
    </row>
    <row r="795" spans="1:14" x14ac:dyDescent="0.25">
      <c r="A795" s="175" t="str">
        <f t="shared" ca="1" si="129"/>
        <v/>
      </c>
      <c r="B795" s="175">
        <f t="shared" ca="1" si="128"/>
        <v>0</v>
      </c>
      <c r="C795" s="175" t="str">
        <f ca="1">IF(B795&gt;0,C794,IF(COUNTIF(Entity_3,Common)&lt;=A795,"",C794+MATCH(Common,INDIRECT(ADDRESS(C794+1,8,4,1,sheet_entity)):INDIRECT(ADDRESS(COUNTIF(Entity_1,"&lt;&gt;"),8,4,1,sheet_entity)),0)))</f>
        <v/>
      </c>
      <c r="D795" s="177" t="str">
        <f t="shared" ca="1" si="134"/>
        <v/>
      </c>
      <c r="E795" s="178"/>
      <c r="F795" s="129" t="str">
        <f t="shared" ca="1" si="135"/>
        <v/>
      </c>
      <c r="G795" s="130" t="str">
        <f t="shared" ca="1" si="136"/>
        <v/>
      </c>
      <c r="H795" s="140" t="str">
        <f t="shared" ca="1" si="130"/>
        <v/>
      </c>
      <c r="I795" s="17" t="str">
        <f t="shared" ca="1" si="131"/>
        <v/>
      </c>
      <c r="J795" s="178"/>
      <c r="K795" s="189"/>
      <c r="L795" s="189" t="str">
        <f t="shared" ca="1" si="137"/>
        <v/>
      </c>
      <c r="M795" s="187" t="str">
        <f t="shared" ca="1" si="132"/>
        <v/>
      </c>
      <c r="N795" s="188" t="str">
        <f t="shared" ca="1" si="133"/>
        <v/>
      </c>
    </row>
    <row r="796" spans="1:14" x14ac:dyDescent="0.25">
      <c r="A796" s="175" t="str">
        <f t="shared" ca="1" si="129"/>
        <v/>
      </c>
      <c r="B796" s="175">
        <f t="shared" ca="1" si="128"/>
        <v>0</v>
      </c>
      <c r="C796" s="175" t="str">
        <f ca="1">IF(B796&gt;0,C795,IF(COUNTIF(Entity_3,Common)&lt;=A796,"",C795+MATCH(Common,INDIRECT(ADDRESS(C795+1,8,4,1,sheet_entity)):INDIRECT(ADDRESS(COUNTIF(Entity_1,"&lt;&gt;"),8,4,1,sheet_entity)),0)))</f>
        <v/>
      </c>
      <c r="D796" s="177" t="str">
        <f t="shared" ca="1" si="134"/>
        <v/>
      </c>
      <c r="E796" s="178"/>
      <c r="F796" s="129" t="str">
        <f t="shared" ca="1" si="135"/>
        <v/>
      </c>
      <c r="G796" s="130" t="str">
        <f t="shared" ca="1" si="136"/>
        <v/>
      </c>
      <c r="H796" s="140" t="str">
        <f t="shared" ca="1" si="130"/>
        <v/>
      </c>
      <c r="I796" s="17" t="str">
        <f t="shared" ca="1" si="131"/>
        <v/>
      </c>
      <c r="J796" s="178"/>
      <c r="K796" s="189"/>
      <c r="L796" s="189" t="str">
        <f t="shared" ca="1" si="137"/>
        <v/>
      </c>
      <c r="M796" s="187" t="str">
        <f t="shared" ca="1" si="132"/>
        <v/>
      </c>
      <c r="N796" s="188" t="str">
        <f t="shared" ca="1" si="133"/>
        <v/>
      </c>
    </row>
    <row r="797" spans="1:14" x14ac:dyDescent="0.25">
      <c r="A797" s="175" t="str">
        <f t="shared" ca="1" si="129"/>
        <v/>
      </c>
      <c r="B797" s="175">
        <f t="shared" ca="1" si="128"/>
        <v>0</v>
      </c>
      <c r="C797" s="175" t="str">
        <f ca="1">IF(B797&gt;0,C796,IF(COUNTIF(Entity_3,Common)&lt;=A797,"",C796+MATCH(Common,INDIRECT(ADDRESS(C796+1,8,4,1,sheet_entity)):INDIRECT(ADDRESS(COUNTIF(Entity_1,"&lt;&gt;"),8,4,1,sheet_entity)),0)))</f>
        <v/>
      </c>
      <c r="D797" s="177" t="str">
        <f t="shared" ca="1" si="134"/>
        <v/>
      </c>
      <c r="E797" s="178"/>
      <c r="F797" s="129" t="str">
        <f t="shared" ca="1" si="135"/>
        <v/>
      </c>
      <c r="G797" s="130" t="str">
        <f t="shared" ca="1" si="136"/>
        <v/>
      </c>
      <c r="H797" s="140" t="str">
        <f t="shared" ca="1" si="130"/>
        <v/>
      </c>
      <c r="I797" s="17" t="str">
        <f t="shared" ca="1" si="131"/>
        <v/>
      </c>
      <c r="J797" s="178"/>
      <c r="K797" s="189"/>
      <c r="L797" s="189" t="str">
        <f t="shared" ca="1" si="137"/>
        <v/>
      </c>
      <c r="M797" s="187" t="str">
        <f t="shared" ca="1" si="132"/>
        <v/>
      </c>
      <c r="N797" s="188" t="str">
        <f t="shared" ca="1" si="133"/>
        <v/>
      </c>
    </row>
    <row r="798" spans="1:14" x14ac:dyDescent="0.25">
      <c r="A798" s="175" t="str">
        <f t="shared" ca="1" si="129"/>
        <v/>
      </c>
      <c r="B798" s="175">
        <f t="shared" ca="1" si="128"/>
        <v>0</v>
      </c>
      <c r="C798" s="175" t="str">
        <f ca="1">IF(B798&gt;0,C797,IF(COUNTIF(Entity_3,Common)&lt;=A798,"",C797+MATCH(Common,INDIRECT(ADDRESS(C797+1,8,4,1,sheet_entity)):INDIRECT(ADDRESS(COUNTIF(Entity_1,"&lt;&gt;"),8,4,1,sheet_entity)),0)))</f>
        <v/>
      </c>
      <c r="D798" s="177" t="str">
        <f t="shared" ca="1" si="134"/>
        <v/>
      </c>
      <c r="E798" s="178"/>
      <c r="F798" s="129" t="str">
        <f t="shared" ca="1" si="135"/>
        <v/>
      </c>
      <c r="G798" s="130" t="str">
        <f t="shared" ca="1" si="136"/>
        <v/>
      </c>
      <c r="H798" s="140" t="str">
        <f t="shared" ca="1" si="130"/>
        <v/>
      </c>
      <c r="I798" s="17" t="str">
        <f t="shared" ca="1" si="131"/>
        <v/>
      </c>
      <c r="J798" s="178"/>
      <c r="K798" s="189"/>
      <c r="L798" s="189" t="str">
        <f t="shared" ca="1" si="137"/>
        <v/>
      </c>
      <c r="M798" s="187" t="str">
        <f t="shared" ca="1" si="132"/>
        <v/>
      </c>
      <c r="N798" s="188" t="str">
        <f t="shared" ca="1" si="133"/>
        <v/>
      </c>
    </row>
    <row r="799" spans="1:14" x14ac:dyDescent="0.25">
      <c r="A799" s="175" t="str">
        <f t="shared" ca="1" si="129"/>
        <v/>
      </c>
      <c r="B799" s="175">
        <f t="shared" ca="1" si="128"/>
        <v>0</v>
      </c>
      <c r="C799" s="175" t="str">
        <f ca="1">IF(B799&gt;0,C798,IF(COUNTIF(Entity_3,Common)&lt;=A799,"",C798+MATCH(Common,INDIRECT(ADDRESS(C798+1,8,4,1,sheet_entity)):INDIRECT(ADDRESS(COUNTIF(Entity_1,"&lt;&gt;"),8,4,1,sheet_entity)),0)))</f>
        <v/>
      </c>
      <c r="D799" s="177" t="str">
        <f t="shared" ca="1" si="134"/>
        <v/>
      </c>
      <c r="E799" s="178"/>
      <c r="F799" s="129" t="str">
        <f t="shared" ca="1" si="135"/>
        <v/>
      </c>
      <c r="G799" s="130" t="str">
        <f t="shared" ca="1" si="136"/>
        <v/>
      </c>
      <c r="H799" s="140" t="str">
        <f t="shared" ca="1" si="130"/>
        <v/>
      </c>
      <c r="I799" s="17" t="str">
        <f t="shared" ca="1" si="131"/>
        <v/>
      </c>
      <c r="J799" s="178"/>
      <c r="K799" s="189"/>
      <c r="L799" s="189" t="str">
        <f t="shared" ca="1" si="137"/>
        <v/>
      </c>
      <c r="M799" s="187" t="str">
        <f t="shared" ca="1" si="132"/>
        <v/>
      </c>
      <c r="N799" s="188" t="str">
        <f t="shared" ca="1" si="133"/>
        <v/>
      </c>
    </row>
    <row r="800" spans="1:14" x14ac:dyDescent="0.25">
      <c r="A800" s="175" t="str">
        <f t="shared" ca="1" si="129"/>
        <v/>
      </c>
      <c r="B800" s="175">
        <f t="shared" ca="1" si="128"/>
        <v>0</v>
      </c>
      <c r="C800" s="175" t="str">
        <f ca="1">IF(B800&gt;0,C799,IF(COUNTIF(Entity_3,Common)&lt;=A800,"",C799+MATCH(Common,INDIRECT(ADDRESS(C799+1,8,4,1,sheet_entity)):INDIRECT(ADDRESS(COUNTIF(Entity_1,"&lt;&gt;"),8,4,1,sheet_entity)),0)))</f>
        <v/>
      </c>
      <c r="D800" s="177" t="str">
        <f t="shared" ca="1" si="134"/>
        <v/>
      </c>
      <c r="E800" s="178"/>
      <c r="F800" s="129" t="str">
        <f t="shared" ca="1" si="135"/>
        <v/>
      </c>
      <c r="G800" s="130" t="str">
        <f t="shared" ca="1" si="136"/>
        <v/>
      </c>
      <c r="H800" s="140" t="str">
        <f t="shared" ca="1" si="130"/>
        <v/>
      </c>
      <c r="I800" s="17" t="str">
        <f t="shared" ca="1" si="131"/>
        <v/>
      </c>
      <c r="J800" s="178"/>
      <c r="K800" s="189"/>
      <c r="L800" s="189" t="str">
        <f t="shared" ca="1" si="137"/>
        <v/>
      </c>
      <c r="M800" s="187" t="str">
        <f t="shared" ca="1" si="132"/>
        <v/>
      </c>
      <c r="N800" s="188" t="str">
        <f t="shared" ca="1" si="133"/>
        <v/>
      </c>
    </row>
    <row r="801" spans="1:14" x14ac:dyDescent="0.25">
      <c r="A801" s="175" t="str">
        <f t="shared" ca="1" si="129"/>
        <v/>
      </c>
      <c r="B801" s="175">
        <f t="shared" ca="1" si="128"/>
        <v>0</v>
      </c>
      <c r="C801" s="175" t="str">
        <f ca="1">IF(B801&gt;0,C800,IF(COUNTIF(Entity_3,Common)&lt;=A801,"",C800+MATCH(Common,INDIRECT(ADDRESS(C800+1,8,4,1,sheet_entity)):INDIRECT(ADDRESS(COUNTIF(Entity_1,"&lt;&gt;"),8,4,1,sheet_entity)),0)))</f>
        <v/>
      </c>
      <c r="D801" s="177" t="str">
        <f t="shared" ca="1" si="134"/>
        <v/>
      </c>
      <c r="E801" s="178"/>
      <c r="F801" s="129" t="str">
        <f t="shared" ca="1" si="135"/>
        <v/>
      </c>
      <c r="G801" s="130" t="str">
        <f t="shared" ca="1" si="136"/>
        <v/>
      </c>
      <c r="H801" s="140" t="str">
        <f t="shared" ca="1" si="130"/>
        <v/>
      </c>
      <c r="I801" s="17" t="str">
        <f t="shared" ca="1" si="131"/>
        <v/>
      </c>
      <c r="J801" s="178"/>
      <c r="K801" s="189"/>
      <c r="L801" s="189" t="str">
        <f t="shared" ca="1" si="137"/>
        <v/>
      </c>
      <c r="M801" s="187" t="str">
        <f t="shared" ca="1" si="132"/>
        <v/>
      </c>
      <c r="N801" s="188" t="str">
        <f t="shared" ca="1" si="133"/>
        <v/>
      </c>
    </row>
    <row r="802" spans="1:14" x14ac:dyDescent="0.25">
      <c r="A802" s="175" t="str">
        <f t="shared" ca="1" si="129"/>
        <v/>
      </c>
      <c r="B802" s="175">
        <f t="shared" ca="1" si="128"/>
        <v>0</v>
      </c>
      <c r="C802" s="175" t="str">
        <f ca="1">IF(B802&gt;0,C801,IF(COUNTIF(Entity_3,Common)&lt;=A802,"",C801+MATCH(Common,INDIRECT(ADDRESS(C801+1,8,4,1,sheet_entity)):INDIRECT(ADDRESS(COUNTIF(Entity_1,"&lt;&gt;"),8,4,1,sheet_entity)),0)))</f>
        <v/>
      </c>
      <c r="D802" s="177" t="str">
        <f t="shared" ca="1" si="134"/>
        <v/>
      </c>
      <c r="E802" s="178"/>
      <c r="F802" s="129" t="str">
        <f t="shared" ca="1" si="135"/>
        <v/>
      </c>
      <c r="G802" s="130" t="str">
        <f t="shared" ca="1" si="136"/>
        <v/>
      </c>
      <c r="H802" s="140" t="str">
        <f t="shared" ca="1" si="130"/>
        <v/>
      </c>
      <c r="I802" s="17" t="str">
        <f t="shared" ca="1" si="131"/>
        <v/>
      </c>
      <c r="J802" s="178"/>
      <c r="K802" s="189"/>
      <c r="L802" s="189" t="str">
        <f t="shared" ca="1" si="137"/>
        <v/>
      </c>
      <c r="M802" s="187" t="str">
        <f t="shared" ca="1" si="132"/>
        <v/>
      </c>
      <c r="N802" s="188" t="str">
        <f t="shared" ca="1" si="133"/>
        <v/>
      </c>
    </row>
    <row r="803" spans="1:14" x14ac:dyDescent="0.25">
      <c r="A803" s="175" t="str">
        <f t="shared" ca="1" si="129"/>
        <v/>
      </c>
      <c r="B803" s="175">
        <f t="shared" ca="1" si="128"/>
        <v>0</v>
      </c>
      <c r="C803" s="175" t="str">
        <f ca="1">IF(B803&gt;0,C802,IF(COUNTIF(Entity_3,Common)&lt;=A803,"",C802+MATCH(Common,INDIRECT(ADDRESS(C802+1,8,4,1,sheet_entity)):INDIRECT(ADDRESS(COUNTIF(Entity_1,"&lt;&gt;"),8,4,1,sheet_entity)),0)))</f>
        <v/>
      </c>
      <c r="D803" s="177" t="str">
        <f t="shared" ca="1" si="134"/>
        <v/>
      </c>
      <c r="E803" s="178"/>
      <c r="F803" s="129" t="str">
        <f t="shared" ca="1" si="135"/>
        <v/>
      </c>
      <c r="G803" s="130" t="str">
        <f t="shared" ca="1" si="136"/>
        <v/>
      </c>
      <c r="H803" s="140" t="str">
        <f t="shared" ca="1" si="130"/>
        <v/>
      </c>
      <c r="I803" s="17" t="str">
        <f t="shared" ca="1" si="131"/>
        <v/>
      </c>
      <c r="J803" s="178"/>
      <c r="K803" s="189"/>
      <c r="L803" s="189" t="str">
        <f t="shared" ca="1" si="137"/>
        <v/>
      </c>
      <c r="M803" s="187" t="str">
        <f t="shared" ca="1" si="132"/>
        <v/>
      </c>
      <c r="N803" s="188" t="str">
        <f t="shared" ca="1" si="133"/>
        <v/>
      </c>
    </row>
    <row r="804" spans="1:14" x14ac:dyDescent="0.25">
      <c r="A804" s="175" t="str">
        <f t="shared" ca="1" si="129"/>
        <v/>
      </c>
      <c r="B804" s="175">
        <f t="shared" ca="1" si="128"/>
        <v>0</v>
      </c>
      <c r="C804" s="175" t="str">
        <f ca="1">IF(B804&gt;0,C803,IF(COUNTIF(Entity_3,Common)&lt;=A804,"",C803+MATCH(Common,INDIRECT(ADDRESS(C803+1,8,4,1,sheet_entity)):INDIRECT(ADDRESS(COUNTIF(Entity_1,"&lt;&gt;"),8,4,1,sheet_entity)),0)))</f>
        <v/>
      </c>
      <c r="D804" s="177" t="str">
        <f t="shared" ca="1" si="134"/>
        <v/>
      </c>
      <c r="E804" s="178"/>
      <c r="F804" s="129" t="str">
        <f t="shared" ca="1" si="135"/>
        <v/>
      </c>
      <c r="G804" s="130" t="str">
        <f t="shared" ca="1" si="136"/>
        <v/>
      </c>
      <c r="H804" s="140" t="str">
        <f t="shared" ca="1" si="130"/>
        <v/>
      </c>
      <c r="I804" s="17" t="str">
        <f t="shared" ca="1" si="131"/>
        <v/>
      </c>
      <c r="J804" s="178"/>
      <c r="K804" s="189"/>
      <c r="L804" s="189" t="str">
        <f t="shared" ca="1" si="137"/>
        <v/>
      </c>
      <c r="M804" s="187" t="str">
        <f t="shared" ca="1" si="132"/>
        <v/>
      </c>
      <c r="N804" s="188" t="str">
        <f t="shared" ca="1" si="133"/>
        <v/>
      </c>
    </row>
    <row r="805" spans="1:14" x14ac:dyDescent="0.25">
      <c r="A805" s="175" t="str">
        <f t="shared" ca="1" si="129"/>
        <v/>
      </c>
      <c r="B805" s="175">
        <f t="shared" ca="1" si="128"/>
        <v>0</v>
      </c>
      <c r="C805" s="175" t="str">
        <f ca="1">IF(B805&gt;0,C804,IF(COUNTIF(Entity_3,Common)&lt;=A805,"",C804+MATCH(Common,INDIRECT(ADDRESS(C804+1,8,4,1,sheet_entity)):INDIRECT(ADDRESS(COUNTIF(Entity_1,"&lt;&gt;"),8,4,1,sheet_entity)),0)))</f>
        <v/>
      </c>
      <c r="D805" s="177" t="str">
        <f t="shared" ca="1" si="134"/>
        <v/>
      </c>
      <c r="E805" s="178"/>
      <c r="F805" s="129" t="str">
        <f t="shared" ca="1" si="135"/>
        <v/>
      </c>
      <c r="G805" s="130" t="str">
        <f t="shared" ca="1" si="136"/>
        <v/>
      </c>
      <c r="H805" s="140" t="str">
        <f t="shared" ca="1" si="130"/>
        <v/>
      </c>
      <c r="I805" s="17" t="str">
        <f t="shared" ca="1" si="131"/>
        <v/>
      </c>
      <c r="J805" s="178"/>
      <c r="K805" s="189"/>
      <c r="L805" s="189" t="str">
        <f t="shared" ca="1" si="137"/>
        <v/>
      </c>
      <c r="M805" s="187" t="str">
        <f t="shared" ca="1" si="132"/>
        <v/>
      </c>
      <c r="N805" s="188" t="str">
        <f t="shared" ca="1" si="133"/>
        <v/>
      </c>
    </row>
    <row r="806" spans="1:14" x14ac:dyDescent="0.25">
      <c r="A806" s="175" t="str">
        <f t="shared" ca="1" si="129"/>
        <v/>
      </c>
      <c r="B806" s="175">
        <f t="shared" ca="1" si="128"/>
        <v>0</v>
      </c>
      <c r="C806" s="175" t="str">
        <f ca="1">IF(B806&gt;0,C805,IF(COUNTIF(Entity_3,Common)&lt;=A806,"",C805+MATCH(Common,INDIRECT(ADDRESS(C805+1,8,4,1,sheet_entity)):INDIRECT(ADDRESS(COUNTIF(Entity_1,"&lt;&gt;"),8,4,1,sheet_entity)),0)))</f>
        <v/>
      </c>
      <c r="D806" s="177" t="str">
        <f t="shared" ca="1" si="134"/>
        <v/>
      </c>
      <c r="E806" s="178"/>
      <c r="F806" s="129" t="str">
        <f t="shared" ca="1" si="135"/>
        <v/>
      </c>
      <c r="G806" s="130" t="str">
        <f t="shared" ca="1" si="136"/>
        <v/>
      </c>
      <c r="H806" s="140" t="str">
        <f t="shared" ca="1" si="130"/>
        <v/>
      </c>
      <c r="I806" s="17" t="str">
        <f t="shared" ca="1" si="131"/>
        <v/>
      </c>
      <c r="J806" s="178"/>
      <c r="K806" s="189"/>
      <c r="L806" s="189" t="str">
        <f t="shared" ca="1" si="137"/>
        <v/>
      </c>
      <c r="M806" s="187" t="str">
        <f t="shared" ca="1" si="132"/>
        <v/>
      </c>
      <c r="N806" s="188" t="str">
        <f t="shared" ca="1" si="133"/>
        <v/>
      </c>
    </row>
    <row r="807" spans="1:14" x14ac:dyDescent="0.25">
      <c r="A807" s="175" t="str">
        <f t="shared" ca="1" si="129"/>
        <v/>
      </c>
      <c r="B807" s="175">
        <f t="shared" ca="1" si="128"/>
        <v>0</v>
      </c>
      <c r="C807" s="175" t="str">
        <f ca="1">IF(B807&gt;0,C806,IF(COUNTIF(Entity_3,Common)&lt;=A807,"",C806+MATCH(Common,INDIRECT(ADDRESS(C806+1,8,4,1,sheet_entity)):INDIRECT(ADDRESS(COUNTIF(Entity_1,"&lt;&gt;"),8,4,1,sheet_entity)),0)))</f>
        <v/>
      </c>
      <c r="D807" s="177" t="str">
        <f t="shared" ca="1" si="134"/>
        <v/>
      </c>
      <c r="E807" s="178"/>
      <c r="F807" s="129" t="str">
        <f t="shared" ca="1" si="135"/>
        <v/>
      </c>
      <c r="G807" s="130" t="str">
        <f t="shared" ca="1" si="136"/>
        <v/>
      </c>
      <c r="H807" s="140" t="str">
        <f t="shared" ca="1" si="130"/>
        <v/>
      </c>
      <c r="I807" s="17" t="str">
        <f t="shared" ca="1" si="131"/>
        <v/>
      </c>
      <c r="J807" s="178"/>
      <c r="K807" s="189"/>
      <c r="L807" s="189" t="str">
        <f t="shared" ca="1" si="137"/>
        <v/>
      </c>
      <c r="M807" s="187" t="str">
        <f t="shared" ca="1" si="132"/>
        <v/>
      </c>
      <c r="N807" s="188" t="str">
        <f t="shared" ca="1" si="133"/>
        <v/>
      </c>
    </row>
    <row r="808" spans="1:14" x14ac:dyDescent="0.25">
      <c r="A808" s="175" t="str">
        <f t="shared" ca="1" si="129"/>
        <v/>
      </c>
      <c r="B808" s="175">
        <f t="shared" ca="1" si="128"/>
        <v>0</v>
      </c>
      <c r="C808" s="175" t="str">
        <f ca="1">IF(B808&gt;0,C807,IF(COUNTIF(Entity_3,Common)&lt;=A808,"",C807+MATCH(Common,INDIRECT(ADDRESS(C807+1,8,4,1,sheet_entity)):INDIRECT(ADDRESS(COUNTIF(Entity_1,"&lt;&gt;"),8,4,1,sheet_entity)),0)))</f>
        <v/>
      </c>
      <c r="D808" s="177" t="str">
        <f t="shared" ca="1" si="134"/>
        <v/>
      </c>
      <c r="E808" s="178"/>
      <c r="F808" s="129" t="str">
        <f t="shared" ca="1" si="135"/>
        <v/>
      </c>
      <c r="G808" s="130" t="str">
        <f t="shared" ca="1" si="136"/>
        <v/>
      </c>
      <c r="H808" s="140" t="str">
        <f t="shared" ca="1" si="130"/>
        <v/>
      </c>
      <c r="I808" s="17" t="str">
        <f t="shared" ca="1" si="131"/>
        <v/>
      </c>
      <c r="J808" s="178"/>
      <c r="K808" s="189"/>
      <c r="L808" s="189" t="str">
        <f t="shared" ca="1" si="137"/>
        <v/>
      </c>
      <c r="M808" s="187" t="str">
        <f t="shared" ca="1" si="132"/>
        <v/>
      </c>
      <c r="N808" s="188" t="str">
        <f t="shared" ca="1" si="133"/>
        <v/>
      </c>
    </row>
    <row r="809" spans="1:14" x14ac:dyDescent="0.25">
      <c r="A809" s="175" t="str">
        <f t="shared" ca="1" si="129"/>
        <v/>
      </c>
      <c r="B809" s="175">
        <f t="shared" ca="1" si="128"/>
        <v>0</v>
      </c>
      <c r="C809" s="175" t="str">
        <f ca="1">IF(B809&gt;0,C808,IF(COUNTIF(Entity_3,Common)&lt;=A809,"",C808+MATCH(Common,INDIRECT(ADDRESS(C808+1,8,4,1,sheet_entity)):INDIRECT(ADDRESS(COUNTIF(Entity_1,"&lt;&gt;"),8,4,1,sheet_entity)),0)))</f>
        <v/>
      </c>
      <c r="D809" s="177" t="str">
        <f t="shared" ca="1" si="134"/>
        <v/>
      </c>
      <c r="E809" s="178"/>
      <c r="F809" s="129" t="str">
        <f t="shared" ca="1" si="135"/>
        <v/>
      </c>
      <c r="G809" s="130" t="str">
        <f t="shared" ca="1" si="136"/>
        <v/>
      </c>
      <c r="H809" s="140" t="str">
        <f t="shared" ca="1" si="130"/>
        <v/>
      </c>
      <c r="I809" s="17" t="str">
        <f t="shared" ca="1" si="131"/>
        <v/>
      </c>
      <c r="J809" s="178"/>
      <c r="K809" s="189"/>
      <c r="L809" s="189" t="str">
        <f t="shared" ca="1" si="137"/>
        <v/>
      </c>
      <c r="M809" s="187" t="str">
        <f t="shared" ca="1" si="132"/>
        <v/>
      </c>
      <c r="N809" s="188" t="str">
        <f t="shared" ca="1" si="133"/>
        <v/>
      </c>
    </row>
    <row r="810" spans="1:14" x14ac:dyDescent="0.25">
      <c r="A810" s="175" t="str">
        <f t="shared" ca="1" si="129"/>
        <v/>
      </c>
      <c r="B810" s="175">
        <f t="shared" ca="1" si="128"/>
        <v>0</v>
      </c>
      <c r="C810" s="175" t="str">
        <f ca="1">IF(B810&gt;0,C809,IF(COUNTIF(Entity_3,Common)&lt;=A810,"",C809+MATCH(Common,INDIRECT(ADDRESS(C809+1,8,4,1,sheet_entity)):INDIRECT(ADDRESS(COUNTIF(Entity_1,"&lt;&gt;"),8,4,1,sheet_entity)),0)))</f>
        <v/>
      </c>
      <c r="D810" s="177" t="str">
        <f t="shared" ca="1" si="134"/>
        <v/>
      </c>
      <c r="E810" s="178"/>
      <c r="F810" s="129" t="str">
        <f t="shared" ca="1" si="135"/>
        <v/>
      </c>
      <c r="G810" s="130" t="str">
        <f t="shared" ca="1" si="136"/>
        <v/>
      </c>
      <c r="H810" s="140" t="str">
        <f t="shared" ca="1" si="130"/>
        <v/>
      </c>
      <c r="I810" s="17" t="str">
        <f t="shared" ca="1" si="131"/>
        <v/>
      </c>
      <c r="J810" s="178"/>
      <c r="K810" s="189"/>
      <c r="L810" s="189" t="str">
        <f t="shared" ca="1" si="137"/>
        <v/>
      </c>
      <c r="M810" s="187" t="str">
        <f t="shared" ca="1" si="132"/>
        <v/>
      </c>
      <c r="N810" s="188" t="str">
        <f t="shared" ca="1" si="133"/>
        <v/>
      </c>
    </row>
    <row r="811" spans="1:14" x14ac:dyDescent="0.25">
      <c r="A811" s="175" t="str">
        <f t="shared" ca="1" si="129"/>
        <v/>
      </c>
      <c r="B811" s="175">
        <f t="shared" ca="1" si="128"/>
        <v>0</v>
      </c>
      <c r="C811" s="175" t="str">
        <f ca="1">IF(B811&gt;0,C810,IF(COUNTIF(Entity_3,Common)&lt;=A811,"",C810+MATCH(Common,INDIRECT(ADDRESS(C810+1,8,4,1,sheet_entity)):INDIRECT(ADDRESS(COUNTIF(Entity_1,"&lt;&gt;"),8,4,1,sheet_entity)),0)))</f>
        <v/>
      </c>
      <c r="D811" s="177" t="str">
        <f t="shared" ca="1" si="134"/>
        <v/>
      </c>
      <c r="E811" s="178"/>
      <c r="F811" s="129" t="str">
        <f t="shared" ca="1" si="135"/>
        <v/>
      </c>
      <c r="G811" s="130" t="str">
        <f t="shared" ca="1" si="136"/>
        <v/>
      </c>
      <c r="H811" s="140" t="str">
        <f t="shared" ca="1" si="130"/>
        <v/>
      </c>
      <c r="I811" s="17" t="str">
        <f t="shared" ca="1" si="131"/>
        <v/>
      </c>
      <c r="J811" s="178"/>
      <c r="K811" s="189"/>
      <c r="L811" s="189" t="str">
        <f t="shared" ca="1" si="137"/>
        <v/>
      </c>
      <c r="M811" s="187" t="str">
        <f t="shared" ca="1" si="132"/>
        <v/>
      </c>
      <c r="N811" s="188" t="str">
        <f t="shared" ca="1" si="133"/>
        <v/>
      </c>
    </row>
    <row r="812" spans="1:14" x14ac:dyDescent="0.25">
      <c r="A812" s="175" t="str">
        <f t="shared" ca="1" si="129"/>
        <v/>
      </c>
      <c r="B812" s="175">
        <f t="shared" ca="1" si="128"/>
        <v>0</v>
      </c>
      <c r="C812" s="175" t="str">
        <f ca="1">IF(B812&gt;0,C811,IF(COUNTIF(Entity_3,Common)&lt;=A812,"",C811+MATCH(Common,INDIRECT(ADDRESS(C811+1,8,4,1,sheet_entity)):INDIRECT(ADDRESS(COUNTIF(Entity_1,"&lt;&gt;"),8,4,1,sheet_entity)),0)))</f>
        <v/>
      </c>
      <c r="D812" s="177" t="str">
        <f t="shared" ca="1" si="134"/>
        <v/>
      </c>
      <c r="E812" s="178"/>
      <c r="F812" s="129" t="str">
        <f t="shared" ca="1" si="135"/>
        <v/>
      </c>
      <c r="G812" s="130" t="str">
        <f t="shared" ca="1" si="136"/>
        <v/>
      </c>
      <c r="H812" s="140" t="str">
        <f t="shared" ca="1" si="130"/>
        <v/>
      </c>
      <c r="I812" s="17" t="str">
        <f t="shared" ca="1" si="131"/>
        <v/>
      </c>
      <c r="J812" s="178"/>
      <c r="K812" s="189"/>
      <c r="L812" s="189" t="str">
        <f t="shared" ca="1" si="137"/>
        <v/>
      </c>
      <c r="M812" s="187" t="str">
        <f t="shared" ca="1" si="132"/>
        <v/>
      </c>
      <c r="N812" s="188" t="str">
        <f t="shared" ca="1" si="133"/>
        <v/>
      </c>
    </row>
    <row r="813" spans="1:14" x14ac:dyDescent="0.25">
      <c r="A813" s="175" t="str">
        <f t="shared" ca="1" si="129"/>
        <v/>
      </c>
      <c r="B813" s="175">
        <f t="shared" ca="1" si="128"/>
        <v>0</v>
      </c>
      <c r="C813" s="175" t="str">
        <f ca="1">IF(B813&gt;0,C812,IF(COUNTIF(Entity_3,Common)&lt;=A813,"",C812+MATCH(Common,INDIRECT(ADDRESS(C812+1,8,4,1,sheet_entity)):INDIRECT(ADDRESS(COUNTIF(Entity_1,"&lt;&gt;"),8,4,1,sheet_entity)),0)))</f>
        <v/>
      </c>
      <c r="D813" s="177" t="str">
        <f t="shared" ca="1" si="134"/>
        <v/>
      </c>
      <c r="E813" s="178"/>
      <c r="F813" s="129" t="str">
        <f t="shared" ca="1" si="135"/>
        <v/>
      </c>
      <c r="G813" s="130" t="str">
        <f t="shared" ca="1" si="136"/>
        <v/>
      </c>
      <c r="H813" s="140" t="str">
        <f t="shared" ca="1" si="130"/>
        <v/>
      </c>
      <c r="I813" s="17" t="str">
        <f t="shared" ca="1" si="131"/>
        <v/>
      </c>
      <c r="J813" s="178"/>
      <c r="K813" s="189"/>
      <c r="L813" s="189" t="str">
        <f t="shared" ca="1" si="137"/>
        <v/>
      </c>
      <c r="M813" s="187" t="str">
        <f t="shared" ca="1" si="132"/>
        <v/>
      </c>
      <c r="N813" s="188" t="str">
        <f t="shared" ca="1" si="133"/>
        <v/>
      </c>
    </row>
    <row r="814" spans="1:14" x14ac:dyDescent="0.25">
      <c r="A814" s="175" t="str">
        <f t="shared" ca="1" si="129"/>
        <v/>
      </c>
      <c r="B814" s="175">
        <f t="shared" ca="1" si="128"/>
        <v>0</v>
      </c>
      <c r="C814" s="175" t="str">
        <f ca="1">IF(B814&gt;0,C813,IF(COUNTIF(Entity_3,Common)&lt;=A814,"",C813+MATCH(Common,INDIRECT(ADDRESS(C813+1,8,4,1,sheet_entity)):INDIRECT(ADDRESS(COUNTIF(Entity_1,"&lt;&gt;"),8,4,1,sheet_entity)),0)))</f>
        <v/>
      </c>
      <c r="D814" s="177" t="str">
        <f t="shared" ca="1" si="134"/>
        <v/>
      </c>
      <c r="E814" s="178"/>
      <c r="F814" s="129" t="str">
        <f t="shared" ca="1" si="135"/>
        <v/>
      </c>
      <c r="G814" s="130" t="str">
        <f t="shared" ca="1" si="136"/>
        <v/>
      </c>
      <c r="H814" s="140" t="str">
        <f t="shared" ca="1" si="130"/>
        <v/>
      </c>
      <c r="I814" s="17" t="str">
        <f t="shared" ca="1" si="131"/>
        <v/>
      </c>
      <c r="J814" s="178"/>
      <c r="K814" s="189"/>
      <c r="L814" s="189" t="str">
        <f t="shared" ca="1" si="137"/>
        <v/>
      </c>
      <c r="M814" s="187" t="str">
        <f t="shared" ca="1" si="132"/>
        <v/>
      </c>
      <c r="N814" s="188" t="str">
        <f t="shared" ca="1" si="133"/>
        <v/>
      </c>
    </row>
    <row r="815" spans="1:14" x14ac:dyDescent="0.25">
      <c r="A815" s="175" t="str">
        <f t="shared" ca="1" si="129"/>
        <v/>
      </c>
      <c r="B815" s="175">
        <f t="shared" ca="1" si="128"/>
        <v>0</v>
      </c>
      <c r="C815" s="175" t="str">
        <f ca="1">IF(B815&gt;0,C814,IF(COUNTIF(Entity_3,Common)&lt;=A815,"",C814+MATCH(Common,INDIRECT(ADDRESS(C814+1,8,4,1,sheet_entity)):INDIRECT(ADDRESS(COUNTIF(Entity_1,"&lt;&gt;"),8,4,1,sheet_entity)),0)))</f>
        <v/>
      </c>
      <c r="D815" s="177" t="str">
        <f t="shared" ca="1" si="134"/>
        <v/>
      </c>
      <c r="E815" s="178"/>
      <c r="F815" s="129" t="str">
        <f t="shared" ca="1" si="135"/>
        <v/>
      </c>
      <c r="G815" s="130" t="str">
        <f t="shared" ca="1" si="136"/>
        <v/>
      </c>
      <c r="H815" s="140" t="str">
        <f t="shared" ca="1" si="130"/>
        <v/>
      </c>
      <c r="I815" s="17" t="str">
        <f t="shared" ca="1" si="131"/>
        <v/>
      </c>
      <c r="J815" s="178"/>
      <c r="K815" s="189"/>
      <c r="L815" s="189" t="str">
        <f t="shared" ca="1" si="137"/>
        <v/>
      </c>
      <c r="M815" s="187" t="str">
        <f t="shared" ca="1" si="132"/>
        <v/>
      </c>
      <c r="N815" s="188" t="str">
        <f t="shared" ca="1" si="133"/>
        <v/>
      </c>
    </row>
    <row r="816" spans="1:14" x14ac:dyDescent="0.25">
      <c r="A816" s="175" t="str">
        <f t="shared" ca="1" si="129"/>
        <v/>
      </c>
      <c r="B816" s="175">
        <f t="shared" ref="B816:B879" ca="1" si="138">IF(B815&gt;0,B815-1,IF(RIGHT(F815,4)="Type",IFERROR(ROWS(INDIRECT(CONCATENATE(F815,"Enum"))),0),0))</f>
        <v>0</v>
      </c>
      <c r="C816" s="175" t="str">
        <f ca="1">IF(B816&gt;0,C815,IF(COUNTIF(Entity_3,Common)&lt;=A816,"",C815+MATCH(Common,INDIRECT(ADDRESS(C815+1,8,4,1,sheet_entity)):INDIRECT(ADDRESS(COUNTIF(Entity_1,"&lt;&gt;"),8,4,1,sheet_entity)),0)))</f>
        <v/>
      </c>
      <c r="D816" s="177" t="str">
        <f t="shared" ca="1" si="134"/>
        <v/>
      </c>
      <c r="E816" s="178"/>
      <c r="F816" s="129" t="str">
        <f t="shared" ca="1" si="135"/>
        <v/>
      </c>
      <c r="G816" s="130" t="str">
        <f t="shared" ca="1" si="136"/>
        <v/>
      </c>
      <c r="H816" s="140" t="str">
        <f t="shared" ca="1" si="130"/>
        <v/>
      </c>
      <c r="I816" s="17" t="str">
        <f t="shared" ca="1" si="131"/>
        <v/>
      </c>
      <c r="J816" s="178"/>
      <c r="K816" s="189"/>
      <c r="L816" s="189" t="str">
        <f t="shared" ca="1" si="137"/>
        <v/>
      </c>
      <c r="M816" s="187" t="str">
        <f t="shared" ca="1" si="132"/>
        <v/>
      </c>
      <c r="N816" s="188" t="str">
        <f t="shared" ca="1" si="133"/>
        <v/>
      </c>
    </row>
    <row r="817" spans="1:14" x14ac:dyDescent="0.25">
      <c r="A817" s="175" t="str">
        <f t="shared" ca="1" si="129"/>
        <v/>
      </c>
      <c r="B817" s="175">
        <f t="shared" ca="1" si="138"/>
        <v>0</v>
      </c>
      <c r="C817" s="175" t="str">
        <f ca="1">IF(B817&gt;0,C816,IF(COUNTIF(Entity_3,Common)&lt;=A817,"",C816+MATCH(Common,INDIRECT(ADDRESS(C816+1,8,4,1,sheet_entity)):INDIRECT(ADDRESS(COUNTIF(Entity_1,"&lt;&gt;"),8,4,1,sheet_entity)),0)))</f>
        <v/>
      </c>
      <c r="D817" s="177" t="str">
        <f t="shared" ca="1" si="134"/>
        <v/>
      </c>
      <c r="E817" s="178"/>
      <c r="F817" s="129" t="str">
        <f t="shared" ca="1" si="135"/>
        <v/>
      </c>
      <c r="G817" s="130" t="str">
        <f t="shared" ca="1" si="136"/>
        <v/>
      </c>
      <c r="H817" s="140" t="str">
        <f t="shared" ca="1" si="130"/>
        <v/>
      </c>
      <c r="I817" s="17" t="str">
        <f t="shared" ca="1" si="131"/>
        <v/>
      </c>
      <c r="J817" s="178"/>
      <c r="K817" s="189"/>
      <c r="L817" s="189" t="str">
        <f t="shared" ca="1" si="137"/>
        <v/>
      </c>
      <c r="M817" s="187" t="str">
        <f t="shared" ca="1" si="132"/>
        <v/>
      </c>
      <c r="N817" s="188" t="str">
        <f t="shared" ca="1" si="133"/>
        <v/>
      </c>
    </row>
    <row r="818" spans="1:14" x14ac:dyDescent="0.25">
      <c r="A818" s="175" t="str">
        <f t="shared" ca="1" si="129"/>
        <v/>
      </c>
      <c r="B818" s="175">
        <f t="shared" ca="1" si="138"/>
        <v>0</v>
      </c>
      <c r="C818" s="175" t="str">
        <f ca="1">IF(B818&gt;0,C817,IF(COUNTIF(Entity_3,Common)&lt;=A818,"",C817+MATCH(Common,INDIRECT(ADDRESS(C817+1,8,4,1,sheet_entity)):INDIRECT(ADDRESS(COUNTIF(Entity_1,"&lt;&gt;"),8,4,1,sheet_entity)),0)))</f>
        <v/>
      </c>
      <c r="D818" s="177" t="str">
        <f t="shared" ca="1" si="134"/>
        <v/>
      </c>
      <c r="E818" s="178"/>
      <c r="F818" s="129" t="str">
        <f t="shared" ca="1" si="135"/>
        <v/>
      </c>
      <c r="G818" s="130" t="str">
        <f t="shared" ca="1" si="136"/>
        <v/>
      </c>
      <c r="H818" s="140" t="str">
        <f t="shared" ca="1" si="130"/>
        <v/>
      </c>
      <c r="I818" s="17" t="str">
        <f t="shared" ca="1" si="131"/>
        <v/>
      </c>
      <c r="J818" s="178"/>
      <c r="K818" s="189"/>
      <c r="L818" s="189" t="str">
        <f t="shared" ca="1" si="137"/>
        <v/>
      </c>
      <c r="M818" s="187" t="str">
        <f t="shared" ca="1" si="132"/>
        <v/>
      </c>
      <c r="N818" s="188" t="str">
        <f t="shared" ca="1" si="133"/>
        <v/>
      </c>
    </row>
    <row r="819" spans="1:14" x14ac:dyDescent="0.25">
      <c r="A819" s="175" t="str">
        <f t="shared" ca="1" si="129"/>
        <v/>
      </c>
      <c r="B819" s="175">
        <f t="shared" ca="1" si="138"/>
        <v>0</v>
      </c>
      <c r="C819" s="175" t="str">
        <f ca="1">IF(B819&gt;0,C818,IF(COUNTIF(Entity_3,Common)&lt;=A819,"",C818+MATCH(Common,INDIRECT(ADDRESS(C818+1,8,4,1,sheet_entity)):INDIRECT(ADDRESS(COUNTIF(Entity_1,"&lt;&gt;"),8,4,1,sheet_entity)),0)))</f>
        <v/>
      </c>
      <c r="D819" s="177" t="str">
        <f t="shared" ca="1" si="134"/>
        <v/>
      </c>
      <c r="E819" s="178"/>
      <c r="F819" s="129" t="str">
        <f t="shared" ca="1" si="135"/>
        <v/>
      </c>
      <c r="G819" s="130" t="str">
        <f t="shared" ca="1" si="136"/>
        <v/>
      </c>
      <c r="H819" s="140" t="str">
        <f t="shared" ca="1" si="130"/>
        <v/>
      </c>
      <c r="I819" s="17" t="str">
        <f t="shared" ca="1" si="131"/>
        <v/>
      </c>
      <c r="J819" s="178"/>
      <c r="K819" s="189"/>
      <c r="L819" s="189" t="str">
        <f t="shared" ca="1" si="137"/>
        <v/>
      </c>
      <c r="M819" s="187" t="str">
        <f t="shared" ca="1" si="132"/>
        <v/>
      </c>
      <c r="N819" s="188" t="str">
        <f t="shared" ca="1" si="133"/>
        <v/>
      </c>
    </row>
    <row r="820" spans="1:14" x14ac:dyDescent="0.25">
      <c r="A820" s="175" t="str">
        <f t="shared" ca="1" si="129"/>
        <v/>
      </c>
      <c r="B820" s="175">
        <f t="shared" ca="1" si="138"/>
        <v>0</v>
      </c>
      <c r="C820" s="175" t="str">
        <f ca="1">IF(B820&gt;0,C819,IF(COUNTIF(Entity_3,Common)&lt;=A820,"",C819+MATCH(Common,INDIRECT(ADDRESS(C819+1,8,4,1,sheet_entity)):INDIRECT(ADDRESS(COUNTIF(Entity_1,"&lt;&gt;"),8,4,1,sheet_entity)),0)))</f>
        <v/>
      </c>
      <c r="D820" s="177" t="str">
        <f t="shared" ca="1" si="134"/>
        <v/>
      </c>
      <c r="E820" s="178"/>
      <c r="F820" s="129" t="str">
        <f t="shared" ca="1" si="135"/>
        <v/>
      </c>
      <c r="G820" s="130" t="str">
        <f t="shared" ca="1" si="136"/>
        <v/>
      </c>
      <c r="H820" s="140" t="str">
        <f t="shared" ca="1" si="130"/>
        <v/>
      </c>
      <c r="I820" s="17" t="str">
        <f t="shared" ca="1" si="131"/>
        <v/>
      </c>
      <c r="J820" s="178"/>
      <c r="K820" s="189"/>
      <c r="L820" s="189" t="str">
        <f t="shared" ca="1" si="137"/>
        <v/>
      </c>
      <c r="M820" s="187" t="str">
        <f t="shared" ca="1" si="132"/>
        <v/>
      </c>
      <c r="N820" s="188" t="str">
        <f t="shared" ca="1" si="133"/>
        <v/>
      </c>
    </row>
    <row r="821" spans="1:14" x14ac:dyDescent="0.25">
      <c r="A821" s="175" t="str">
        <f t="shared" ca="1" si="129"/>
        <v/>
      </c>
      <c r="B821" s="175">
        <f t="shared" ca="1" si="138"/>
        <v>0</v>
      </c>
      <c r="C821" s="175" t="str">
        <f ca="1">IF(B821&gt;0,C820,IF(COUNTIF(Entity_3,Common)&lt;=A821,"",C820+MATCH(Common,INDIRECT(ADDRESS(C820+1,8,4,1,sheet_entity)):INDIRECT(ADDRESS(COUNTIF(Entity_1,"&lt;&gt;"),8,4,1,sheet_entity)),0)))</f>
        <v/>
      </c>
      <c r="D821" s="177" t="str">
        <f t="shared" ca="1" si="134"/>
        <v/>
      </c>
      <c r="E821" s="178"/>
      <c r="F821" s="129" t="str">
        <f t="shared" ca="1" si="135"/>
        <v/>
      </c>
      <c r="G821" s="130" t="str">
        <f t="shared" ca="1" si="136"/>
        <v/>
      </c>
      <c r="H821" s="140" t="str">
        <f t="shared" ca="1" si="130"/>
        <v/>
      </c>
      <c r="I821" s="17" t="str">
        <f t="shared" ca="1" si="131"/>
        <v/>
      </c>
      <c r="J821" s="178"/>
      <c r="K821" s="189"/>
      <c r="L821" s="189" t="str">
        <f t="shared" ca="1" si="137"/>
        <v/>
      </c>
      <c r="M821" s="187" t="str">
        <f t="shared" ca="1" si="132"/>
        <v/>
      </c>
      <c r="N821" s="188" t="str">
        <f t="shared" ca="1" si="133"/>
        <v/>
      </c>
    </row>
    <row r="822" spans="1:14" x14ac:dyDescent="0.25">
      <c r="A822" s="175" t="str">
        <f t="shared" ca="1" si="129"/>
        <v/>
      </c>
      <c r="B822" s="175">
        <f t="shared" ca="1" si="138"/>
        <v>0</v>
      </c>
      <c r="C822" s="175" t="str">
        <f ca="1">IF(B822&gt;0,C821,IF(COUNTIF(Entity_3,Common)&lt;=A822,"",C821+MATCH(Common,INDIRECT(ADDRESS(C821+1,8,4,1,sheet_entity)):INDIRECT(ADDRESS(COUNTIF(Entity_1,"&lt;&gt;"),8,4,1,sheet_entity)),0)))</f>
        <v/>
      </c>
      <c r="D822" s="177" t="str">
        <f t="shared" ca="1" si="134"/>
        <v/>
      </c>
      <c r="E822" s="178"/>
      <c r="F822" s="129" t="str">
        <f t="shared" ca="1" si="135"/>
        <v/>
      </c>
      <c r="G822" s="130" t="str">
        <f t="shared" ca="1" si="136"/>
        <v/>
      </c>
      <c r="H822" s="140" t="str">
        <f t="shared" ca="1" si="130"/>
        <v/>
      </c>
      <c r="I822" s="17" t="str">
        <f t="shared" ca="1" si="131"/>
        <v/>
      </c>
      <c r="J822" s="178"/>
      <c r="K822" s="189"/>
      <c r="L822" s="189" t="str">
        <f t="shared" ca="1" si="137"/>
        <v/>
      </c>
      <c r="M822" s="187" t="str">
        <f t="shared" ca="1" si="132"/>
        <v/>
      </c>
      <c r="N822" s="188" t="str">
        <f t="shared" ca="1" si="133"/>
        <v/>
      </c>
    </row>
    <row r="823" spans="1:14" x14ac:dyDescent="0.25">
      <c r="A823" s="175" t="str">
        <f t="shared" ca="1" si="129"/>
        <v/>
      </c>
      <c r="B823" s="175">
        <f t="shared" ca="1" si="138"/>
        <v>0</v>
      </c>
      <c r="C823" s="175" t="str">
        <f ca="1">IF(B823&gt;0,C822,IF(COUNTIF(Entity_3,Common)&lt;=A823,"",C822+MATCH(Common,INDIRECT(ADDRESS(C822+1,8,4,1,sheet_entity)):INDIRECT(ADDRESS(COUNTIF(Entity_1,"&lt;&gt;"),8,4,1,sheet_entity)),0)))</f>
        <v/>
      </c>
      <c r="D823" s="177" t="str">
        <f t="shared" ca="1" si="134"/>
        <v/>
      </c>
      <c r="E823" s="178"/>
      <c r="F823" s="129" t="str">
        <f t="shared" ca="1" si="135"/>
        <v/>
      </c>
      <c r="G823" s="130" t="str">
        <f t="shared" ca="1" si="136"/>
        <v/>
      </c>
      <c r="H823" s="140" t="str">
        <f t="shared" ca="1" si="130"/>
        <v/>
      </c>
      <c r="I823" s="17" t="str">
        <f t="shared" ca="1" si="131"/>
        <v/>
      </c>
      <c r="J823" s="178"/>
      <c r="K823" s="189"/>
      <c r="L823" s="189" t="str">
        <f t="shared" ca="1" si="137"/>
        <v/>
      </c>
      <c r="M823" s="187" t="str">
        <f t="shared" ca="1" si="132"/>
        <v/>
      </c>
      <c r="N823" s="188" t="str">
        <f t="shared" ca="1" si="133"/>
        <v/>
      </c>
    </row>
    <row r="824" spans="1:14" x14ac:dyDescent="0.25">
      <c r="A824" s="175" t="str">
        <f t="shared" ca="1" si="129"/>
        <v/>
      </c>
      <c r="B824" s="175">
        <f t="shared" ca="1" si="138"/>
        <v>0</v>
      </c>
      <c r="C824" s="175" t="str">
        <f ca="1">IF(B824&gt;0,C823,IF(COUNTIF(Entity_3,Common)&lt;=A824,"",C823+MATCH(Common,INDIRECT(ADDRESS(C823+1,8,4,1,sheet_entity)):INDIRECT(ADDRESS(COUNTIF(Entity_1,"&lt;&gt;"),8,4,1,sheet_entity)),0)))</f>
        <v/>
      </c>
      <c r="D824" s="177" t="str">
        <f t="shared" ca="1" si="134"/>
        <v/>
      </c>
      <c r="E824" s="178"/>
      <c r="F824" s="129" t="str">
        <f t="shared" ca="1" si="135"/>
        <v/>
      </c>
      <c r="G824" s="130" t="str">
        <f t="shared" ca="1" si="136"/>
        <v/>
      </c>
      <c r="H824" s="140" t="str">
        <f t="shared" ca="1" si="130"/>
        <v/>
      </c>
      <c r="I824" s="17" t="str">
        <f t="shared" ca="1" si="131"/>
        <v/>
      </c>
      <c r="J824" s="178"/>
      <c r="K824" s="189"/>
      <c r="L824" s="189" t="str">
        <f t="shared" ca="1" si="137"/>
        <v/>
      </c>
      <c r="M824" s="187" t="str">
        <f t="shared" ca="1" si="132"/>
        <v/>
      </c>
      <c r="N824" s="188" t="str">
        <f t="shared" ca="1" si="133"/>
        <v/>
      </c>
    </row>
    <row r="825" spans="1:14" x14ac:dyDescent="0.25">
      <c r="A825" s="175" t="str">
        <f t="shared" ca="1" si="129"/>
        <v/>
      </c>
      <c r="B825" s="175">
        <f t="shared" ca="1" si="138"/>
        <v>0</v>
      </c>
      <c r="C825" s="175" t="str">
        <f ca="1">IF(B825&gt;0,C824,IF(COUNTIF(Entity_3,Common)&lt;=A825,"",C824+MATCH(Common,INDIRECT(ADDRESS(C824+1,8,4,1,sheet_entity)):INDIRECT(ADDRESS(COUNTIF(Entity_1,"&lt;&gt;"),8,4,1,sheet_entity)),0)))</f>
        <v/>
      </c>
      <c r="D825" s="177" t="str">
        <f t="shared" ca="1" si="134"/>
        <v/>
      </c>
      <c r="E825" s="178"/>
      <c r="F825" s="129" t="str">
        <f t="shared" ca="1" si="135"/>
        <v/>
      </c>
      <c r="G825" s="130" t="str">
        <f t="shared" ca="1" si="136"/>
        <v/>
      </c>
      <c r="H825" s="140" t="str">
        <f t="shared" ca="1" si="130"/>
        <v/>
      </c>
      <c r="I825" s="17" t="str">
        <f t="shared" ca="1" si="131"/>
        <v/>
      </c>
      <c r="J825" s="178"/>
      <c r="K825" s="189"/>
      <c r="L825" s="189" t="str">
        <f t="shared" ca="1" si="137"/>
        <v/>
      </c>
      <c r="M825" s="187" t="str">
        <f t="shared" ca="1" si="132"/>
        <v/>
      </c>
      <c r="N825" s="188" t="str">
        <f t="shared" ca="1" si="133"/>
        <v/>
      </c>
    </row>
    <row r="826" spans="1:14" x14ac:dyDescent="0.25">
      <c r="A826" s="175" t="str">
        <f t="shared" ca="1" si="129"/>
        <v/>
      </c>
      <c r="B826" s="175">
        <f t="shared" ca="1" si="138"/>
        <v>0</v>
      </c>
      <c r="C826" s="175" t="str">
        <f ca="1">IF(B826&gt;0,C825,IF(COUNTIF(Entity_3,Common)&lt;=A826,"",C825+MATCH(Common,INDIRECT(ADDRESS(C825+1,8,4,1,sheet_entity)):INDIRECT(ADDRESS(COUNTIF(Entity_1,"&lt;&gt;"),8,4,1,sheet_entity)),0)))</f>
        <v/>
      </c>
      <c r="D826" s="177" t="str">
        <f t="shared" ca="1" si="134"/>
        <v/>
      </c>
      <c r="E826" s="178"/>
      <c r="F826" s="129" t="str">
        <f t="shared" ca="1" si="135"/>
        <v/>
      </c>
      <c r="G826" s="130" t="str">
        <f t="shared" ca="1" si="136"/>
        <v/>
      </c>
      <c r="H826" s="140" t="str">
        <f t="shared" ca="1" si="130"/>
        <v/>
      </c>
      <c r="I826" s="17" t="str">
        <f t="shared" ca="1" si="131"/>
        <v/>
      </c>
      <c r="J826" s="178"/>
      <c r="K826" s="189"/>
      <c r="L826" s="189" t="str">
        <f t="shared" ca="1" si="137"/>
        <v/>
      </c>
      <c r="M826" s="187" t="str">
        <f t="shared" ca="1" si="132"/>
        <v/>
      </c>
      <c r="N826" s="188" t="str">
        <f t="shared" ca="1" si="133"/>
        <v/>
      </c>
    </row>
    <row r="827" spans="1:14" x14ac:dyDescent="0.25">
      <c r="A827" s="175" t="str">
        <f t="shared" ca="1" si="129"/>
        <v/>
      </c>
      <c r="B827" s="175">
        <f t="shared" ca="1" si="138"/>
        <v>0</v>
      </c>
      <c r="C827" s="175" t="str">
        <f ca="1">IF(B827&gt;0,C826,IF(COUNTIF(Entity_3,Common)&lt;=A827,"",C826+MATCH(Common,INDIRECT(ADDRESS(C826+1,8,4,1,sheet_entity)):INDIRECT(ADDRESS(COUNTIF(Entity_1,"&lt;&gt;"),8,4,1,sheet_entity)),0)))</f>
        <v/>
      </c>
      <c r="D827" s="177" t="str">
        <f t="shared" ca="1" si="134"/>
        <v/>
      </c>
      <c r="E827" s="178"/>
      <c r="F827" s="129" t="str">
        <f t="shared" ca="1" si="135"/>
        <v/>
      </c>
      <c r="G827" s="130" t="str">
        <f t="shared" ca="1" si="136"/>
        <v/>
      </c>
      <c r="H827" s="140" t="str">
        <f t="shared" ca="1" si="130"/>
        <v/>
      </c>
      <c r="I827" s="17" t="str">
        <f t="shared" ca="1" si="131"/>
        <v/>
      </c>
      <c r="J827" s="178"/>
      <c r="K827" s="189"/>
      <c r="L827" s="189" t="str">
        <f t="shared" ca="1" si="137"/>
        <v/>
      </c>
      <c r="M827" s="187" t="str">
        <f t="shared" ca="1" si="132"/>
        <v/>
      </c>
      <c r="N827" s="188" t="str">
        <f t="shared" ca="1" si="133"/>
        <v/>
      </c>
    </row>
    <row r="828" spans="1:14" x14ac:dyDescent="0.25">
      <c r="A828" s="175" t="str">
        <f t="shared" ca="1" si="129"/>
        <v/>
      </c>
      <c r="B828" s="175">
        <f t="shared" ca="1" si="138"/>
        <v>0</v>
      </c>
      <c r="C828" s="175" t="str">
        <f ca="1">IF(B828&gt;0,C827,IF(COUNTIF(Entity_3,Common)&lt;=A828,"",C827+MATCH(Common,INDIRECT(ADDRESS(C827+1,8,4,1,sheet_entity)):INDIRECT(ADDRESS(COUNTIF(Entity_1,"&lt;&gt;"),8,4,1,sheet_entity)),0)))</f>
        <v/>
      </c>
      <c r="D828" s="177" t="str">
        <f t="shared" ca="1" si="134"/>
        <v/>
      </c>
      <c r="E828" s="178"/>
      <c r="F828" s="129" t="str">
        <f t="shared" ca="1" si="135"/>
        <v/>
      </c>
      <c r="G828" s="130" t="str">
        <f t="shared" ca="1" si="136"/>
        <v/>
      </c>
      <c r="H828" s="140" t="str">
        <f t="shared" ca="1" si="130"/>
        <v/>
      </c>
      <c r="I828" s="17" t="str">
        <f t="shared" ca="1" si="131"/>
        <v/>
      </c>
      <c r="J828" s="178"/>
      <c r="K828" s="189"/>
      <c r="L828" s="189" t="str">
        <f t="shared" ca="1" si="137"/>
        <v/>
      </c>
      <c r="M828" s="187" t="str">
        <f t="shared" ca="1" si="132"/>
        <v/>
      </c>
      <c r="N828" s="188" t="str">
        <f t="shared" ca="1" si="133"/>
        <v/>
      </c>
    </row>
    <row r="829" spans="1:14" x14ac:dyDescent="0.25">
      <c r="A829" s="175" t="str">
        <f t="shared" ca="1" si="129"/>
        <v/>
      </c>
      <c r="B829" s="175">
        <f t="shared" ca="1" si="138"/>
        <v>0</v>
      </c>
      <c r="C829" s="175" t="str">
        <f ca="1">IF(B829&gt;0,C828,IF(COUNTIF(Entity_3,Common)&lt;=A829,"",C828+MATCH(Common,INDIRECT(ADDRESS(C828+1,8,4,1,sheet_entity)):INDIRECT(ADDRESS(COUNTIF(Entity_1,"&lt;&gt;"),8,4,1,sheet_entity)),0)))</f>
        <v/>
      </c>
      <c r="D829" s="177" t="str">
        <f t="shared" ca="1" si="134"/>
        <v/>
      </c>
      <c r="E829" s="178"/>
      <c r="F829" s="129" t="str">
        <f t="shared" ca="1" si="135"/>
        <v/>
      </c>
      <c r="G829" s="130" t="str">
        <f t="shared" ca="1" si="136"/>
        <v/>
      </c>
      <c r="H829" s="140" t="str">
        <f t="shared" ca="1" si="130"/>
        <v/>
      </c>
      <c r="I829" s="17" t="str">
        <f t="shared" ca="1" si="131"/>
        <v/>
      </c>
      <c r="J829" s="178"/>
      <c r="K829" s="189"/>
      <c r="L829" s="189" t="str">
        <f t="shared" ca="1" si="137"/>
        <v/>
      </c>
      <c r="M829" s="187" t="str">
        <f t="shared" ca="1" si="132"/>
        <v/>
      </c>
      <c r="N829" s="188" t="str">
        <f t="shared" ca="1" si="133"/>
        <v/>
      </c>
    </row>
    <row r="830" spans="1:14" x14ac:dyDescent="0.25">
      <c r="A830" s="175" t="str">
        <f t="shared" ca="1" si="129"/>
        <v/>
      </c>
      <c r="B830" s="175">
        <f t="shared" ca="1" si="138"/>
        <v>0</v>
      </c>
      <c r="C830" s="175" t="str">
        <f ca="1">IF(B830&gt;0,C829,IF(COUNTIF(Entity_3,Common)&lt;=A830,"",C829+MATCH(Common,INDIRECT(ADDRESS(C829+1,8,4,1,sheet_entity)):INDIRECT(ADDRESS(COUNTIF(Entity_1,"&lt;&gt;"),8,4,1,sheet_entity)),0)))</f>
        <v/>
      </c>
      <c r="D830" s="177" t="str">
        <f t="shared" ca="1" si="134"/>
        <v/>
      </c>
      <c r="E830" s="178"/>
      <c r="F830" s="129" t="str">
        <f t="shared" ca="1" si="135"/>
        <v/>
      </c>
      <c r="G830" s="130" t="str">
        <f t="shared" ca="1" si="136"/>
        <v/>
      </c>
      <c r="H830" s="140" t="str">
        <f t="shared" ca="1" si="130"/>
        <v/>
      </c>
      <c r="I830" s="17" t="str">
        <f t="shared" ca="1" si="131"/>
        <v/>
      </c>
      <c r="J830" s="178"/>
      <c r="K830" s="189"/>
      <c r="L830" s="189" t="str">
        <f t="shared" ca="1" si="137"/>
        <v/>
      </c>
      <c r="M830" s="187" t="str">
        <f t="shared" ca="1" si="132"/>
        <v/>
      </c>
      <c r="N830" s="188" t="str">
        <f t="shared" ca="1" si="133"/>
        <v/>
      </c>
    </row>
    <row r="831" spans="1:14" x14ac:dyDescent="0.25">
      <c r="A831" s="175" t="str">
        <f t="shared" ca="1" si="129"/>
        <v/>
      </c>
      <c r="B831" s="175">
        <f t="shared" ca="1" si="138"/>
        <v>0</v>
      </c>
      <c r="C831" s="175" t="str">
        <f ca="1">IF(B831&gt;0,C830,IF(COUNTIF(Entity_3,Common)&lt;=A831,"",C830+MATCH(Common,INDIRECT(ADDRESS(C830+1,8,4,1,sheet_entity)):INDIRECT(ADDRESS(COUNTIF(Entity_1,"&lt;&gt;"),8,4,1,sheet_entity)),0)))</f>
        <v/>
      </c>
      <c r="D831" s="177" t="str">
        <f t="shared" ca="1" si="134"/>
        <v/>
      </c>
      <c r="E831" s="178"/>
      <c r="F831" s="129" t="str">
        <f t="shared" ca="1" si="135"/>
        <v/>
      </c>
      <c r="G831" s="130" t="str">
        <f t="shared" ca="1" si="136"/>
        <v/>
      </c>
      <c r="H831" s="140" t="str">
        <f t="shared" ca="1" si="130"/>
        <v/>
      </c>
      <c r="I831" s="17" t="str">
        <f t="shared" ca="1" si="131"/>
        <v/>
      </c>
      <c r="J831" s="178"/>
      <c r="K831" s="189"/>
      <c r="L831" s="189" t="str">
        <f t="shared" ca="1" si="137"/>
        <v/>
      </c>
      <c r="M831" s="187" t="str">
        <f t="shared" ca="1" si="132"/>
        <v/>
      </c>
      <c r="N831" s="188" t="str">
        <f t="shared" ca="1" si="133"/>
        <v/>
      </c>
    </row>
    <row r="832" spans="1:14" x14ac:dyDescent="0.25">
      <c r="A832" s="175" t="str">
        <f t="shared" ca="1" si="129"/>
        <v/>
      </c>
      <c r="B832" s="175">
        <f t="shared" ca="1" si="138"/>
        <v>0</v>
      </c>
      <c r="C832" s="175" t="str">
        <f ca="1">IF(B832&gt;0,C831,IF(COUNTIF(Entity_3,Common)&lt;=A832,"",C831+MATCH(Common,INDIRECT(ADDRESS(C831+1,8,4,1,sheet_entity)):INDIRECT(ADDRESS(COUNTIF(Entity_1,"&lt;&gt;"),8,4,1,sheet_entity)),0)))</f>
        <v/>
      </c>
      <c r="D832" s="177" t="str">
        <f t="shared" ca="1" si="134"/>
        <v/>
      </c>
      <c r="E832" s="178"/>
      <c r="F832" s="129" t="str">
        <f t="shared" ca="1" si="135"/>
        <v/>
      </c>
      <c r="G832" s="130" t="str">
        <f t="shared" ca="1" si="136"/>
        <v/>
      </c>
      <c r="H832" s="140" t="str">
        <f t="shared" ca="1" si="130"/>
        <v/>
      </c>
      <c r="I832" s="17" t="str">
        <f t="shared" ca="1" si="131"/>
        <v/>
      </c>
      <c r="J832" s="178"/>
      <c r="K832" s="189"/>
      <c r="L832" s="189" t="str">
        <f t="shared" ca="1" si="137"/>
        <v/>
      </c>
      <c r="M832" s="187" t="str">
        <f t="shared" ca="1" si="132"/>
        <v/>
      </c>
      <c r="N832" s="188" t="str">
        <f t="shared" ca="1" si="133"/>
        <v/>
      </c>
    </row>
    <row r="833" spans="1:14" x14ac:dyDescent="0.25">
      <c r="A833" s="175" t="str">
        <f t="shared" ca="1" si="129"/>
        <v/>
      </c>
      <c r="B833" s="175">
        <f t="shared" ca="1" si="138"/>
        <v>0</v>
      </c>
      <c r="C833" s="175" t="str">
        <f ca="1">IF(B833&gt;0,C832,IF(COUNTIF(Entity_3,Common)&lt;=A833,"",C832+MATCH(Common,INDIRECT(ADDRESS(C832+1,8,4,1,sheet_entity)):INDIRECT(ADDRESS(COUNTIF(Entity_1,"&lt;&gt;"),8,4,1,sheet_entity)),0)))</f>
        <v/>
      </c>
      <c r="D833" s="177" t="str">
        <f t="shared" ca="1" si="134"/>
        <v/>
      </c>
      <c r="E833" s="178"/>
      <c r="F833" s="129" t="str">
        <f t="shared" ca="1" si="135"/>
        <v/>
      </c>
      <c r="G833" s="130" t="str">
        <f t="shared" ca="1" si="136"/>
        <v/>
      </c>
      <c r="H833" s="140" t="str">
        <f t="shared" ca="1" si="130"/>
        <v/>
      </c>
      <c r="I833" s="17" t="str">
        <f t="shared" ca="1" si="131"/>
        <v/>
      </c>
      <c r="J833" s="178"/>
      <c r="K833" s="189"/>
      <c r="L833" s="189" t="str">
        <f t="shared" ca="1" si="137"/>
        <v/>
      </c>
      <c r="M833" s="187" t="str">
        <f t="shared" ca="1" si="132"/>
        <v/>
      </c>
      <c r="N833" s="188" t="str">
        <f t="shared" ca="1" si="133"/>
        <v/>
      </c>
    </row>
    <row r="834" spans="1:14" x14ac:dyDescent="0.25">
      <c r="A834" s="175" t="str">
        <f t="shared" ca="1" si="129"/>
        <v/>
      </c>
      <c r="B834" s="175">
        <f t="shared" ca="1" si="138"/>
        <v>0</v>
      </c>
      <c r="C834" s="175" t="str">
        <f ca="1">IF(B834&gt;0,C833,IF(COUNTIF(Entity_3,Common)&lt;=A834,"",C833+MATCH(Common,INDIRECT(ADDRESS(C833+1,8,4,1,sheet_entity)):INDIRECT(ADDRESS(COUNTIF(Entity_1,"&lt;&gt;"),8,4,1,sheet_entity)),0)))</f>
        <v/>
      </c>
      <c r="D834" s="177" t="str">
        <f t="shared" ca="1" si="134"/>
        <v/>
      </c>
      <c r="E834" s="178"/>
      <c r="F834" s="129" t="str">
        <f t="shared" ca="1" si="135"/>
        <v/>
      </c>
      <c r="G834" s="130" t="str">
        <f t="shared" ca="1" si="136"/>
        <v/>
      </c>
      <c r="H834" s="140" t="str">
        <f t="shared" ca="1" si="130"/>
        <v/>
      </c>
      <c r="I834" s="17" t="str">
        <f t="shared" ca="1" si="131"/>
        <v/>
      </c>
      <c r="J834" s="178"/>
      <c r="K834" s="189"/>
      <c r="L834" s="189" t="str">
        <f t="shared" ca="1" si="137"/>
        <v/>
      </c>
      <c r="M834" s="187" t="str">
        <f t="shared" ca="1" si="132"/>
        <v/>
      </c>
      <c r="N834" s="188" t="str">
        <f t="shared" ca="1" si="133"/>
        <v/>
      </c>
    </row>
    <row r="835" spans="1:14" x14ac:dyDescent="0.25">
      <c r="A835" s="175" t="str">
        <f t="shared" ca="1" si="129"/>
        <v/>
      </c>
      <c r="B835" s="175">
        <f t="shared" ca="1" si="138"/>
        <v>0</v>
      </c>
      <c r="C835" s="175" t="str">
        <f ca="1">IF(B835&gt;0,C834,IF(COUNTIF(Entity_3,Common)&lt;=A835,"",C834+MATCH(Common,INDIRECT(ADDRESS(C834+1,8,4,1,sheet_entity)):INDIRECT(ADDRESS(COUNTIF(Entity_1,"&lt;&gt;"),8,4,1,sheet_entity)),0)))</f>
        <v/>
      </c>
      <c r="D835" s="177" t="str">
        <f t="shared" ca="1" si="134"/>
        <v/>
      </c>
      <c r="E835" s="178"/>
      <c r="F835" s="129" t="str">
        <f t="shared" ca="1" si="135"/>
        <v/>
      </c>
      <c r="G835" s="130" t="str">
        <f t="shared" ca="1" si="136"/>
        <v/>
      </c>
      <c r="H835" s="140" t="str">
        <f t="shared" ca="1" si="130"/>
        <v/>
      </c>
      <c r="I835" s="17" t="str">
        <f t="shared" ca="1" si="131"/>
        <v/>
      </c>
      <c r="J835" s="178"/>
      <c r="K835" s="189"/>
      <c r="L835" s="189" t="str">
        <f t="shared" ca="1" si="137"/>
        <v/>
      </c>
      <c r="M835" s="187" t="str">
        <f t="shared" ca="1" si="132"/>
        <v/>
      </c>
      <c r="N835" s="188" t="str">
        <f t="shared" ca="1" si="133"/>
        <v/>
      </c>
    </row>
    <row r="836" spans="1:14" x14ac:dyDescent="0.25">
      <c r="A836" s="175" t="str">
        <f t="shared" ca="1" si="129"/>
        <v/>
      </c>
      <c r="B836" s="175">
        <f t="shared" ca="1" si="138"/>
        <v>0</v>
      </c>
      <c r="C836" s="175" t="str">
        <f ca="1">IF(B836&gt;0,C835,IF(COUNTIF(Entity_3,Common)&lt;=A836,"",C835+MATCH(Common,INDIRECT(ADDRESS(C835+1,8,4,1,sheet_entity)):INDIRECT(ADDRESS(COUNTIF(Entity_1,"&lt;&gt;"),8,4,1,sheet_entity)),0)))</f>
        <v/>
      </c>
      <c r="D836" s="177" t="str">
        <f t="shared" ca="1" si="134"/>
        <v/>
      </c>
      <c r="E836" s="178"/>
      <c r="F836" s="129" t="str">
        <f t="shared" ca="1" si="135"/>
        <v/>
      </c>
      <c r="G836" s="130" t="str">
        <f t="shared" ca="1" si="136"/>
        <v/>
      </c>
      <c r="H836" s="140" t="str">
        <f t="shared" ca="1" si="130"/>
        <v/>
      </c>
      <c r="I836" s="17" t="str">
        <f t="shared" ca="1" si="131"/>
        <v/>
      </c>
      <c r="J836" s="178"/>
      <c r="K836" s="189"/>
      <c r="L836" s="189" t="str">
        <f t="shared" ca="1" si="137"/>
        <v/>
      </c>
      <c r="M836" s="187" t="str">
        <f t="shared" ca="1" si="132"/>
        <v/>
      </c>
      <c r="N836" s="188" t="str">
        <f t="shared" ca="1" si="133"/>
        <v/>
      </c>
    </row>
    <row r="837" spans="1:14" x14ac:dyDescent="0.25">
      <c r="A837" s="175" t="str">
        <f t="shared" ca="1" si="129"/>
        <v/>
      </c>
      <c r="B837" s="175">
        <f t="shared" ca="1" si="138"/>
        <v>0</v>
      </c>
      <c r="C837" s="175" t="str">
        <f ca="1">IF(B837&gt;0,C836,IF(COUNTIF(Entity_3,Common)&lt;=A837,"",C836+MATCH(Common,INDIRECT(ADDRESS(C836+1,8,4,1,sheet_entity)):INDIRECT(ADDRESS(COUNTIF(Entity_1,"&lt;&gt;"),8,4,1,sheet_entity)),0)))</f>
        <v/>
      </c>
      <c r="D837" s="177" t="str">
        <f t="shared" ca="1" si="134"/>
        <v/>
      </c>
      <c r="E837" s="178"/>
      <c r="F837" s="129" t="str">
        <f t="shared" ca="1" si="135"/>
        <v/>
      </c>
      <c r="G837" s="130" t="str">
        <f t="shared" ca="1" si="136"/>
        <v/>
      </c>
      <c r="H837" s="140" t="str">
        <f t="shared" ca="1" si="130"/>
        <v/>
      </c>
      <c r="I837" s="17" t="str">
        <f t="shared" ca="1" si="131"/>
        <v/>
      </c>
      <c r="J837" s="178"/>
      <c r="K837" s="189"/>
      <c r="L837" s="189" t="str">
        <f t="shared" ca="1" si="137"/>
        <v/>
      </c>
      <c r="M837" s="187" t="str">
        <f t="shared" ca="1" si="132"/>
        <v/>
      </c>
      <c r="N837" s="188" t="str">
        <f t="shared" ca="1" si="133"/>
        <v/>
      </c>
    </row>
    <row r="838" spans="1:14" x14ac:dyDescent="0.25">
      <c r="A838" s="175" t="str">
        <f t="shared" ca="1" si="129"/>
        <v/>
      </c>
      <c r="B838" s="175">
        <f t="shared" ca="1" si="138"/>
        <v>0</v>
      </c>
      <c r="C838" s="175" t="str">
        <f ca="1">IF(B838&gt;0,C837,IF(COUNTIF(Entity_3,Common)&lt;=A838,"",C837+MATCH(Common,INDIRECT(ADDRESS(C837+1,8,4,1,sheet_entity)):INDIRECT(ADDRESS(COUNTIF(Entity_1,"&lt;&gt;"),8,4,1,sheet_entity)),0)))</f>
        <v/>
      </c>
      <c r="D838" s="177" t="str">
        <f t="shared" ca="1" si="134"/>
        <v/>
      </c>
      <c r="E838" s="178"/>
      <c r="F838" s="129" t="str">
        <f t="shared" ca="1" si="135"/>
        <v/>
      </c>
      <c r="G838" s="130" t="str">
        <f t="shared" ca="1" si="136"/>
        <v/>
      </c>
      <c r="H838" s="140" t="str">
        <f t="shared" ca="1" si="130"/>
        <v/>
      </c>
      <c r="I838" s="17" t="str">
        <f t="shared" ca="1" si="131"/>
        <v/>
      </c>
      <c r="J838" s="178"/>
      <c r="K838" s="189"/>
      <c r="L838" s="189" t="str">
        <f t="shared" ca="1" si="137"/>
        <v/>
      </c>
      <c r="M838" s="187" t="str">
        <f t="shared" ca="1" si="132"/>
        <v/>
      </c>
      <c r="N838" s="188" t="str">
        <f t="shared" ca="1" si="133"/>
        <v/>
      </c>
    </row>
    <row r="839" spans="1:14" x14ac:dyDescent="0.25">
      <c r="A839" s="175" t="str">
        <f t="shared" ca="1" si="129"/>
        <v/>
      </c>
      <c r="B839" s="175">
        <f t="shared" ca="1" si="138"/>
        <v>0</v>
      </c>
      <c r="C839" s="175" t="str">
        <f ca="1">IF(B839&gt;0,C838,IF(COUNTIF(Entity_3,Common)&lt;=A839,"",C838+MATCH(Common,INDIRECT(ADDRESS(C838+1,8,4,1,sheet_entity)):INDIRECT(ADDRESS(COUNTIF(Entity_1,"&lt;&gt;"),8,4,1,sheet_entity)),0)))</f>
        <v/>
      </c>
      <c r="D839" s="177" t="str">
        <f t="shared" ca="1" si="134"/>
        <v/>
      </c>
      <c r="E839" s="178"/>
      <c r="F839" s="129" t="str">
        <f t="shared" ca="1" si="135"/>
        <v/>
      </c>
      <c r="G839" s="130" t="str">
        <f t="shared" ca="1" si="136"/>
        <v/>
      </c>
      <c r="H839" s="140" t="str">
        <f t="shared" ca="1" si="130"/>
        <v/>
      </c>
      <c r="I839" s="17" t="str">
        <f t="shared" ca="1" si="131"/>
        <v/>
      </c>
      <c r="J839" s="178"/>
      <c r="K839" s="189"/>
      <c r="L839" s="189" t="str">
        <f t="shared" ca="1" si="137"/>
        <v/>
      </c>
      <c r="M839" s="187" t="str">
        <f t="shared" ca="1" si="132"/>
        <v/>
      </c>
      <c r="N839" s="188" t="str">
        <f t="shared" ca="1" si="133"/>
        <v/>
      </c>
    </row>
    <row r="840" spans="1:14" x14ac:dyDescent="0.25">
      <c r="A840" s="175" t="str">
        <f t="shared" ca="1" si="129"/>
        <v/>
      </c>
      <c r="B840" s="175">
        <f t="shared" ca="1" si="138"/>
        <v>0</v>
      </c>
      <c r="C840" s="175" t="str">
        <f ca="1">IF(B840&gt;0,C839,IF(COUNTIF(Entity_3,Common)&lt;=A840,"",C839+MATCH(Common,INDIRECT(ADDRESS(C839+1,8,4,1,sheet_entity)):INDIRECT(ADDRESS(COUNTIF(Entity_1,"&lt;&gt;"),8,4,1,sheet_entity)),0)))</f>
        <v/>
      </c>
      <c r="D840" s="177" t="str">
        <f t="shared" ca="1" si="134"/>
        <v/>
      </c>
      <c r="E840" s="178"/>
      <c r="F840" s="129" t="str">
        <f t="shared" ca="1" si="135"/>
        <v/>
      </c>
      <c r="G840" s="130" t="str">
        <f t="shared" ca="1" si="136"/>
        <v/>
      </c>
      <c r="H840" s="140" t="str">
        <f t="shared" ca="1" si="130"/>
        <v/>
      </c>
      <c r="I840" s="17" t="str">
        <f t="shared" ca="1" si="131"/>
        <v/>
      </c>
      <c r="J840" s="178"/>
      <c r="K840" s="189"/>
      <c r="L840" s="189" t="str">
        <f t="shared" ca="1" si="137"/>
        <v/>
      </c>
      <c r="M840" s="187" t="str">
        <f t="shared" ca="1" si="132"/>
        <v/>
      </c>
      <c r="N840" s="188" t="str">
        <f t="shared" ca="1" si="133"/>
        <v/>
      </c>
    </row>
    <row r="841" spans="1:14" x14ac:dyDescent="0.25">
      <c r="A841" s="175" t="str">
        <f t="shared" ca="1" si="129"/>
        <v/>
      </c>
      <c r="B841" s="175">
        <f t="shared" ca="1" si="138"/>
        <v>0</v>
      </c>
      <c r="C841" s="175" t="str">
        <f ca="1">IF(B841&gt;0,C840,IF(COUNTIF(Entity_3,Common)&lt;=A841,"",C840+MATCH(Common,INDIRECT(ADDRESS(C840+1,8,4,1,sheet_entity)):INDIRECT(ADDRESS(COUNTIF(Entity_1,"&lt;&gt;"),8,4,1,sheet_entity)),0)))</f>
        <v/>
      </c>
      <c r="D841" s="177" t="str">
        <f t="shared" ca="1" si="134"/>
        <v/>
      </c>
      <c r="E841" s="178"/>
      <c r="F841" s="129" t="str">
        <f t="shared" ca="1" si="135"/>
        <v/>
      </c>
      <c r="G841" s="130" t="str">
        <f t="shared" ca="1" si="136"/>
        <v/>
      </c>
      <c r="H841" s="140" t="str">
        <f t="shared" ca="1" si="130"/>
        <v/>
      </c>
      <c r="I841" s="17" t="str">
        <f t="shared" ca="1" si="131"/>
        <v/>
      </c>
      <c r="J841" s="178"/>
      <c r="K841" s="189"/>
      <c r="L841" s="189" t="str">
        <f t="shared" ca="1" si="137"/>
        <v/>
      </c>
      <c r="M841" s="187" t="str">
        <f t="shared" ca="1" si="132"/>
        <v/>
      </c>
      <c r="N841" s="188" t="str">
        <f t="shared" ca="1" si="133"/>
        <v/>
      </c>
    </row>
    <row r="842" spans="1:14" x14ac:dyDescent="0.25">
      <c r="A842" s="175" t="str">
        <f t="shared" ca="1" si="129"/>
        <v/>
      </c>
      <c r="B842" s="175">
        <f t="shared" ca="1" si="138"/>
        <v>0</v>
      </c>
      <c r="C842" s="175" t="str">
        <f ca="1">IF(B842&gt;0,C841,IF(COUNTIF(Entity_3,Common)&lt;=A842,"",C841+MATCH(Common,INDIRECT(ADDRESS(C841+1,8,4,1,sheet_entity)):INDIRECT(ADDRESS(COUNTIF(Entity_1,"&lt;&gt;"),8,4,1,sheet_entity)),0)))</f>
        <v/>
      </c>
      <c r="D842" s="177" t="str">
        <f t="shared" ca="1" si="134"/>
        <v/>
      </c>
      <c r="E842" s="178"/>
      <c r="F842" s="129" t="str">
        <f t="shared" ca="1" si="135"/>
        <v/>
      </c>
      <c r="G842" s="130" t="str">
        <f t="shared" ca="1" si="136"/>
        <v/>
      </c>
      <c r="H842" s="140" t="str">
        <f t="shared" ca="1" si="130"/>
        <v/>
      </c>
      <c r="I842" s="17" t="str">
        <f t="shared" ca="1" si="131"/>
        <v/>
      </c>
      <c r="J842" s="178"/>
      <c r="K842" s="189"/>
      <c r="L842" s="189" t="str">
        <f t="shared" ca="1" si="137"/>
        <v/>
      </c>
      <c r="M842" s="187" t="str">
        <f t="shared" ca="1" si="132"/>
        <v/>
      </c>
      <c r="N842" s="188" t="str">
        <f t="shared" ca="1" si="133"/>
        <v/>
      </c>
    </row>
    <row r="843" spans="1:14" x14ac:dyDescent="0.25">
      <c r="A843" s="175" t="str">
        <f t="shared" ref="A843:A906" ca="1" si="139">IF(B843=0,IF(COUNTIF(Entity_3,Common)&lt;=A842,"",A842+1),A842)</f>
        <v/>
      </c>
      <c r="B843" s="175">
        <f t="shared" ca="1" si="138"/>
        <v>0</v>
      </c>
      <c r="C843" s="175" t="str">
        <f ca="1">IF(B843&gt;0,C842,IF(COUNTIF(Entity_3,Common)&lt;=A843,"",C842+MATCH(Common,INDIRECT(ADDRESS(C842+1,8,4,1,sheet_entity)):INDIRECT(ADDRESS(COUNTIF(Entity_1,"&lt;&gt;"),8,4,1,sheet_entity)),0)))</f>
        <v/>
      </c>
      <c r="D843" s="177" t="str">
        <f t="shared" ca="1" si="134"/>
        <v/>
      </c>
      <c r="E843" s="178"/>
      <c r="F843" s="129" t="str">
        <f t="shared" ca="1" si="135"/>
        <v/>
      </c>
      <c r="G843" s="130" t="str">
        <f t="shared" ca="1" si="136"/>
        <v/>
      </c>
      <c r="H843" s="140" t="str">
        <f t="shared" ref="H843:H906" ca="1" si="140">IF(F843&lt;&gt;"",IF(K843&lt;&gt;"",K843,IF(G843&lt;&gt;"",IF(M843&lt;&gt;"",M843,N843),IF(N843&lt;&gt;"",N843,M843))),"")</f>
        <v/>
      </c>
      <c r="I843" s="17" t="str">
        <f t="shared" ref="I843:I906" ca="1" si="141">IF(L843=H843,IF(OR(exp_sub_adopt=no,AND(exp_sub_adopt=yes,G843&lt;&gt;"")),IF(C843&lt;&gt;"",IFERROR(CELL("contents",INDIRECT(ADDRESS(MATCH(CONCATENATE(F843,IF(G843&lt;&gt;"",CONCATENATE("/",G843),"")),export_entity_2,0),2,1,1,exp_fillin))),IFERROR(VLOOKUP(CONCATENATE(F843,IF(G843&lt;&gt;"",CONCATENATE("/",G843),"")),Import_DRS,5,FALSE),"")),""),""),IF(ISERROR(FIND(H843,L843,1)),IF(L843=H843,"",L843),RIGHT(L843,LEN(L843)-LEN(H843))))</f>
        <v/>
      </c>
      <c r="J843" s="178"/>
      <c r="K843" s="189"/>
      <c r="L843" s="189" t="str">
        <f t="shared" ca="1" si="137"/>
        <v/>
      </c>
      <c r="M843" s="187" t="str">
        <f t="shared" ref="M843:M906" ca="1" si="142">IF(C843&lt;&gt;"",IFERROR(CELL("contents",INDIRECT(ADDRESS(MATCH(CONCATENATE(F843,IF(G843&lt;&gt;"",CONCATENATE("/",G843),"")),export_entity_2,0),1,1,1,exp_fillin))),IF(N843="",M842,"")),"")</f>
        <v/>
      </c>
      <c r="N843" s="188" t="str">
        <f t="shared" ref="N843:N906" ca="1" si="143">IF(C843&lt;&gt;"",IFERROR(VLOOKUP(CONCATENATE(F843,IF(G843&lt;&gt;"",CONCATENATE("/",G843),"")),Import_DRS,4,FALSE),IFERROR(VLOOKUP(F843,Import_DRS,4,FALSE),"")),"")</f>
        <v/>
      </c>
    </row>
    <row r="844" spans="1:14" x14ac:dyDescent="0.25">
      <c r="A844" s="175" t="str">
        <f t="shared" ca="1" si="139"/>
        <v/>
      </c>
      <c r="B844" s="175">
        <f t="shared" ca="1" si="138"/>
        <v>0</v>
      </c>
      <c r="C844" s="175" t="str">
        <f ca="1">IF(B844&gt;0,C843,IF(COUNTIF(Entity_3,Common)&lt;=A844,"",C843+MATCH(Common,INDIRECT(ADDRESS(C843+1,8,4,1,sheet_entity)):INDIRECT(ADDRESS(COUNTIF(Entity_1,"&lt;&gt;"),8,4,1,sheet_entity)),0)))</f>
        <v/>
      </c>
      <c r="D844" s="177" t="str">
        <f t="shared" ca="1" si="134"/>
        <v/>
      </c>
      <c r="E844" s="178"/>
      <c r="F844" s="129" t="str">
        <f t="shared" ca="1" si="135"/>
        <v/>
      </c>
      <c r="G844" s="130" t="str">
        <f t="shared" ca="1" si="136"/>
        <v/>
      </c>
      <c r="H844" s="140" t="str">
        <f t="shared" ca="1" si="140"/>
        <v/>
      </c>
      <c r="I844" s="17" t="str">
        <f t="shared" ca="1" si="141"/>
        <v/>
      </c>
      <c r="J844" s="178"/>
      <c r="K844" s="189"/>
      <c r="L844" s="189" t="str">
        <f t="shared" ca="1" si="137"/>
        <v/>
      </c>
      <c r="M844" s="187" t="str">
        <f t="shared" ca="1" si="142"/>
        <v/>
      </c>
      <c r="N844" s="188" t="str">
        <f t="shared" ca="1" si="143"/>
        <v/>
      </c>
    </row>
    <row r="845" spans="1:14" x14ac:dyDescent="0.25">
      <c r="A845" s="175" t="str">
        <f t="shared" ca="1" si="139"/>
        <v/>
      </c>
      <c r="B845" s="175">
        <f t="shared" ca="1" si="138"/>
        <v>0</v>
      </c>
      <c r="C845" s="175" t="str">
        <f ca="1">IF(B845&gt;0,C844,IF(COUNTIF(Entity_3,Common)&lt;=A845,"",C844+MATCH(Common,INDIRECT(ADDRESS(C844+1,8,4,1,sheet_entity)):INDIRECT(ADDRESS(COUNTIF(Entity_1,"&lt;&gt;"),8,4,1,sheet_entity)),0)))</f>
        <v/>
      </c>
      <c r="D845" s="177" t="str">
        <f t="shared" ca="1" si="134"/>
        <v/>
      </c>
      <c r="E845" s="178"/>
      <c r="F845" s="129" t="str">
        <f t="shared" ca="1" si="135"/>
        <v/>
      </c>
      <c r="G845" s="130" t="str">
        <f t="shared" ca="1" si="136"/>
        <v/>
      </c>
      <c r="H845" s="140" t="str">
        <f t="shared" ca="1" si="140"/>
        <v/>
      </c>
      <c r="I845" s="17" t="str">
        <f t="shared" ca="1" si="141"/>
        <v/>
      </c>
      <c r="J845" s="178"/>
      <c r="K845" s="189"/>
      <c r="L845" s="189" t="str">
        <f t="shared" ca="1" si="137"/>
        <v/>
      </c>
      <c r="M845" s="187" t="str">
        <f t="shared" ca="1" si="142"/>
        <v/>
      </c>
      <c r="N845" s="188" t="str">
        <f t="shared" ca="1" si="143"/>
        <v/>
      </c>
    </row>
    <row r="846" spans="1:14" x14ac:dyDescent="0.25">
      <c r="A846" s="175" t="str">
        <f t="shared" ca="1" si="139"/>
        <v/>
      </c>
      <c r="B846" s="175">
        <f t="shared" ca="1" si="138"/>
        <v>0</v>
      </c>
      <c r="C846" s="175" t="str">
        <f ca="1">IF(B846&gt;0,C845,IF(COUNTIF(Entity_3,Common)&lt;=A846,"",C845+MATCH(Common,INDIRECT(ADDRESS(C845+1,8,4,1,sheet_entity)):INDIRECT(ADDRESS(COUNTIF(Entity_1,"&lt;&gt;"),8,4,1,sheet_entity)),0)))</f>
        <v/>
      </c>
      <c r="D846" s="177" t="str">
        <f t="shared" ca="1" si="134"/>
        <v/>
      </c>
      <c r="E846" s="178"/>
      <c r="F846" s="129" t="str">
        <f t="shared" ca="1" si="135"/>
        <v/>
      </c>
      <c r="G846" s="130" t="str">
        <f t="shared" ca="1" si="136"/>
        <v/>
      </c>
      <c r="H846" s="140" t="str">
        <f t="shared" ca="1" si="140"/>
        <v/>
      </c>
      <c r="I846" s="17" t="str">
        <f t="shared" ca="1" si="141"/>
        <v/>
      </c>
      <c r="J846" s="178"/>
      <c r="K846" s="189"/>
      <c r="L846" s="189" t="str">
        <f t="shared" ca="1" si="137"/>
        <v/>
      </c>
      <c r="M846" s="187" t="str">
        <f t="shared" ca="1" si="142"/>
        <v/>
      </c>
      <c r="N846" s="188" t="str">
        <f t="shared" ca="1" si="143"/>
        <v/>
      </c>
    </row>
    <row r="847" spans="1:14" x14ac:dyDescent="0.25">
      <c r="A847" s="175" t="str">
        <f t="shared" ca="1" si="139"/>
        <v/>
      </c>
      <c r="B847" s="175">
        <f t="shared" ca="1" si="138"/>
        <v>0</v>
      </c>
      <c r="C847" s="175" t="str">
        <f ca="1">IF(B847&gt;0,C846,IF(COUNTIF(Entity_3,Common)&lt;=A847,"",C846+MATCH(Common,INDIRECT(ADDRESS(C846+1,8,4,1,sheet_entity)):INDIRECT(ADDRESS(COUNTIF(Entity_1,"&lt;&gt;"),8,4,1,sheet_entity)),0)))</f>
        <v/>
      </c>
      <c r="D847" s="177" t="str">
        <f t="shared" ref="D847:D910" ca="1" si="144">IF(AND(F847&lt;&gt;"",F847&lt;&gt;not,F847&lt;&gt;0),HYPERLINK(CONCATENATE(link4x0,IFERROR(VLOOKUP(F847,Entity,2,FALSE),""),link_Entity,LOWER(F847),".htm"),"&gt;&gt;"),"")</f>
        <v/>
      </c>
      <c r="E847" s="178"/>
      <c r="F847" s="129" t="str">
        <f t="shared" ref="F847:F910" ca="1" si="145">IF(C847&lt;&gt;"",INDIRECT(ADDRESS(C847,3,1,1,sheet_entity),TRUE),"")</f>
        <v/>
      </c>
      <c r="G847" s="130" t="str">
        <f t="shared" ref="G847:G910" ca="1" si="146">IF(B847&gt;0,INDEX(INDIRECT(CONCATENATE(F847,"Enum")),B847,1),"")</f>
        <v/>
      </c>
      <c r="H847" s="140" t="str">
        <f t="shared" ca="1" si="140"/>
        <v/>
      </c>
      <c r="I847" s="17" t="str">
        <f t="shared" ca="1" si="141"/>
        <v/>
      </c>
      <c r="J847" s="178"/>
      <c r="K847" s="189"/>
      <c r="L847" s="189" t="str">
        <f t="shared" ca="1" si="137"/>
        <v/>
      </c>
      <c r="M847" s="187" t="str">
        <f t="shared" ca="1" si="142"/>
        <v/>
      </c>
      <c r="N847" s="188" t="str">
        <f t="shared" ca="1" si="143"/>
        <v/>
      </c>
    </row>
    <row r="848" spans="1:14" x14ac:dyDescent="0.25">
      <c r="A848" s="175" t="str">
        <f t="shared" ca="1" si="139"/>
        <v/>
      </c>
      <c r="B848" s="175">
        <f t="shared" ca="1" si="138"/>
        <v>0</v>
      </c>
      <c r="C848" s="175" t="str">
        <f ca="1">IF(B848&gt;0,C847,IF(COUNTIF(Entity_3,Common)&lt;=A848,"",C847+MATCH(Common,INDIRECT(ADDRESS(C847+1,8,4,1,sheet_entity)):INDIRECT(ADDRESS(COUNTIF(Entity_1,"&lt;&gt;"),8,4,1,sheet_entity)),0)))</f>
        <v/>
      </c>
      <c r="D848" s="177" t="str">
        <f t="shared" ca="1" si="144"/>
        <v/>
      </c>
      <c r="E848" s="178"/>
      <c r="F848" s="129" t="str">
        <f t="shared" ca="1" si="145"/>
        <v/>
      </c>
      <c r="G848" s="130" t="str">
        <f t="shared" ca="1" si="146"/>
        <v/>
      </c>
      <c r="H848" s="140" t="str">
        <f t="shared" ca="1" si="140"/>
        <v/>
      </c>
      <c r="I848" s="17" t="str">
        <f t="shared" ca="1" si="141"/>
        <v/>
      </c>
      <c r="J848" s="178"/>
      <c r="K848" s="189"/>
      <c r="L848" s="189" t="str">
        <f t="shared" ca="1" si="137"/>
        <v/>
      </c>
      <c r="M848" s="187" t="str">
        <f t="shared" ca="1" si="142"/>
        <v/>
      </c>
      <c r="N848" s="188" t="str">
        <f t="shared" ca="1" si="143"/>
        <v/>
      </c>
    </row>
    <row r="849" spans="1:14" x14ac:dyDescent="0.25">
      <c r="A849" s="175" t="str">
        <f t="shared" ca="1" si="139"/>
        <v/>
      </c>
      <c r="B849" s="175">
        <f t="shared" ca="1" si="138"/>
        <v>0</v>
      </c>
      <c r="C849" s="175" t="str">
        <f ca="1">IF(B849&gt;0,C848,IF(COUNTIF(Entity_3,Common)&lt;=A849,"",C848+MATCH(Common,INDIRECT(ADDRESS(C848+1,8,4,1,sheet_entity)):INDIRECT(ADDRESS(COUNTIF(Entity_1,"&lt;&gt;"),8,4,1,sheet_entity)),0)))</f>
        <v/>
      </c>
      <c r="D849" s="177" t="str">
        <f t="shared" ca="1" si="144"/>
        <v/>
      </c>
      <c r="E849" s="178"/>
      <c r="F849" s="129" t="str">
        <f t="shared" ca="1" si="145"/>
        <v/>
      </c>
      <c r="G849" s="130" t="str">
        <f t="shared" ca="1" si="146"/>
        <v/>
      </c>
      <c r="H849" s="140" t="str">
        <f t="shared" ca="1" si="140"/>
        <v/>
      </c>
      <c r="I849" s="17" t="str">
        <f t="shared" ca="1" si="141"/>
        <v/>
      </c>
      <c r="J849" s="178"/>
      <c r="K849" s="189"/>
      <c r="L849" s="189" t="str">
        <f t="shared" ca="1" si="137"/>
        <v/>
      </c>
      <c r="M849" s="187" t="str">
        <f t="shared" ca="1" si="142"/>
        <v/>
      </c>
      <c r="N849" s="188" t="str">
        <f t="shared" ca="1" si="143"/>
        <v/>
      </c>
    </row>
    <row r="850" spans="1:14" x14ac:dyDescent="0.25">
      <c r="A850" s="175" t="str">
        <f t="shared" ca="1" si="139"/>
        <v/>
      </c>
      <c r="B850" s="175">
        <f t="shared" ca="1" si="138"/>
        <v>0</v>
      </c>
      <c r="C850" s="175" t="str">
        <f ca="1">IF(B850&gt;0,C849,IF(COUNTIF(Entity_3,Common)&lt;=A850,"",C849+MATCH(Common,INDIRECT(ADDRESS(C849+1,8,4,1,sheet_entity)):INDIRECT(ADDRESS(COUNTIF(Entity_1,"&lt;&gt;"),8,4,1,sheet_entity)),0)))</f>
        <v/>
      </c>
      <c r="D850" s="177" t="str">
        <f t="shared" ca="1" si="144"/>
        <v/>
      </c>
      <c r="E850" s="178"/>
      <c r="F850" s="129" t="str">
        <f t="shared" ca="1" si="145"/>
        <v/>
      </c>
      <c r="G850" s="130" t="str">
        <f t="shared" ca="1" si="146"/>
        <v/>
      </c>
      <c r="H850" s="140" t="str">
        <f t="shared" ca="1" si="140"/>
        <v/>
      </c>
      <c r="I850" s="17" t="str">
        <f t="shared" ca="1" si="141"/>
        <v/>
      </c>
      <c r="J850" s="178"/>
      <c r="K850" s="189"/>
      <c r="L850" s="189" t="str">
        <f t="shared" ca="1" si="137"/>
        <v/>
      </c>
      <c r="M850" s="187" t="str">
        <f t="shared" ca="1" si="142"/>
        <v/>
      </c>
      <c r="N850" s="188" t="str">
        <f t="shared" ca="1" si="143"/>
        <v/>
      </c>
    </row>
    <row r="851" spans="1:14" x14ac:dyDescent="0.25">
      <c r="A851" s="175" t="str">
        <f t="shared" ca="1" si="139"/>
        <v/>
      </c>
      <c r="B851" s="175">
        <f t="shared" ca="1" si="138"/>
        <v>0</v>
      </c>
      <c r="C851" s="175" t="str">
        <f ca="1">IF(B851&gt;0,C850,IF(COUNTIF(Entity_3,Common)&lt;=A851,"",C850+MATCH(Common,INDIRECT(ADDRESS(C850+1,8,4,1,sheet_entity)):INDIRECT(ADDRESS(COUNTIF(Entity_1,"&lt;&gt;"),8,4,1,sheet_entity)),0)))</f>
        <v/>
      </c>
      <c r="D851" s="177" t="str">
        <f t="shared" ca="1" si="144"/>
        <v/>
      </c>
      <c r="E851" s="178"/>
      <c r="F851" s="129" t="str">
        <f t="shared" ca="1" si="145"/>
        <v/>
      </c>
      <c r="G851" s="130" t="str">
        <f t="shared" ca="1" si="146"/>
        <v/>
      </c>
      <c r="H851" s="140" t="str">
        <f t="shared" ca="1" si="140"/>
        <v/>
      </c>
      <c r="I851" s="17" t="str">
        <f t="shared" ca="1" si="141"/>
        <v/>
      </c>
      <c r="J851" s="178"/>
      <c r="K851" s="189"/>
      <c r="L851" s="189" t="str">
        <f t="shared" ca="1" si="137"/>
        <v/>
      </c>
      <c r="M851" s="187" t="str">
        <f t="shared" ca="1" si="142"/>
        <v/>
      </c>
      <c r="N851" s="188" t="str">
        <f t="shared" ca="1" si="143"/>
        <v/>
      </c>
    </row>
    <row r="852" spans="1:14" x14ac:dyDescent="0.25">
      <c r="A852" s="175" t="str">
        <f t="shared" ca="1" si="139"/>
        <v/>
      </c>
      <c r="B852" s="175">
        <f t="shared" ca="1" si="138"/>
        <v>0</v>
      </c>
      <c r="C852" s="175" t="str">
        <f ca="1">IF(B852&gt;0,C851,IF(COUNTIF(Entity_3,Common)&lt;=A852,"",C851+MATCH(Common,INDIRECT(ADDRESS(C851+1,8,4,1,sheet_entity)):INDIRECT(ADDRESS(COUNTIF(Entity_1,"&lt;&gt;"),8,4,1,sheet_entity)),0)))</f>
        <v/>
      </c>
      <c r="D852" s="177" t="str">
        <f t="shared" ca="1" si="144"/>
        <v/>
      </c>
      <c r="E852" s="178"/>
      <c r="F852" s="129" t="str">
        <f t="shared" ca="1" si="145"/>
        <v/>
      </c>
      <c r="G852" s="130" t="str">
        <f t="shared" ca="1" si="146"/>
        <v/>
      </c>
      <c r="H852" s="140" t="str">
        <f t="shared" ca="1" si="140"/>
        <v/>
      </c>
      <c r="I852" s="17" t="str">
        <f t="shared" ca="1" si="141"/>
        <v/>
      </c>
      <c r="J852" s="178"/>
      <c r="K852" s="189"/>
      <c r="L852" s="189" t="str">
        <f t="shared" ca="1" si="137"/>
        <v/>
      </c>
      <c r="M852" s="187" t="str">
        <f t="shared" ca="1" si="142"/>
        <v/>
      </c>
      <c r="N852" s="188" t="str">
        <f t="shared" ca="1" si="143"/>
        <v/>
      </c>
    </row>
    <row r="853" spans="1:14" x14ac:dyDescent="0.25">
      <c r="A853" s="175" t="str">
        <f t="shared" ca="1" si="139"/>
        <v/>
      </c>
      <c r="B853" s="175">
        <f t="shared" ca="1" si="138"/>
        <v>0</v>
      </c>
      <c r="C853" s="175" t="str">
        <f ca="1">IF(B853&gt;0,C852,IF(COUNTIF(Entity_3,Common)&lt;=A853,"",C852+MATCH(Common,INDIRECT(ADDRESS(C852+1,8,4,1,sheet_entity)):INDIRECT(ADDRESS(COUNTIF(Entity_1,"&lt;&gt;"),8,4,1,sheet_entity)),0)))</f>
        <v/>
      </c>
      <c r="D853" s="177" t="str">
        <f t="shared" ca="1" si="144"/>
        <v/>
      </c>
      <c r="E853" s="178"/>
      <c r="F853" s="129" t="str">
        <f t="shared" ca="1" si="145"/>
        <v/>
      </c>
      <c r="G853" s="130" t="str">
        <f t="shared" ca="1" si="146"/>
        <v/>
      </c>
      <c r="H853" s="140" t="str">
        <f t="shared" ca="1" si="140"/>
        <v/>
      </c>
      <c r="I853" s="17" t="str">
        <f t="shared" ca="1" si="141"/>
        <v/>
      </c>
      <c r="J853" s="178"/>
      <c r="K853" s="189"/>
      <c r="L853" s="189" t="str">
        <f t="shared" ca="1" si="137"/>
        <v/>
      </c>
      <c r="M853" s="187" t="str">
        <f t="shared" ca="1" si="142"/>
        <v/>
      </c>
      <c r="N853" s="188" t="str">
        <f t="shared" ca="1" si="143"/>
        <v/>
      </c>
    </row>
    <row r="854" spans="1:14" x14ac:dyDescent="0.25">
      <c r="A854" s="175" t="str">
        <f t="shared" ca="1" si="139"/>
        <v/>
      </c>
      <c r="B854" s="175">
        <f t="shared" ca="1" si="138"/>
        <v>0</v>
      </c>
      <c r="C854" s="175" t="str">
        <f ca="1">IF(B854&gt;0,C853,IF(COUNTIF(Entity_3,Common)&lt;=A854,"",C853+MATCH(Common,INDIRECT(ADDRESS(C853+1,8,4,1,sheet_entity)):INDIRECT(ADDRESS(COUNTIF(Entity_1,"&lt;&gt;"),8,4,1,sheet_entity)),0)))</f>
        <v/>
      </c>
      <c r="D854" s="177" t="str">
        <f t="shared" ca="1" si="144"/>
        <v/>
      </c>
      <c r="E854" s="178"/>
      <c r="F854" s="129" t="str">
        <f t="shared" ca="1" si="145"/>
        <v/>
      </c>
      <c r="G854" s="130" t="str">
        <f t="shared" ca="1" si="146"/>
        <v/>
      </c>
      <c r="H854" s="140" t="str">
        <f t="shared" ca="1" si="140"/>
        <v/>
      </c>
      <c r="I854" s="17" t="str">
        <f t="shared" ca="1" si="141"/>
        <v/>
      </c>
      <c r="J854" s="178"/>
      <c r="K854" s="189"/>
      <c r="L854" s="189" t="str">
        <f t="shared" ca="1" si="137"/>
        <v/>
      </c>
      <c r="M854" s="187" t="str">
        <f t="shared" ca="1" si="142"/>
        <v/>
      </c>
      <c r="N854" s="188" t="str">
        <f t="shared" ca="1" si="143"/>
        <v/>
      </c>
    </row>
    <row r="855" spans="1:14" x14ac:dyDescent="0.25">
      <c r="A855" s="175" t="str">
        <f t="shared" ca="1" si="139"/>
        <v/>
      </c>
      <c r="B855" s="175">
        <f t="shared" ca="1" si="138"/>
        <v>0</v>
      </c>
      <c r="C855" s="175" t="str">
        <f ca="1">IF(B855&gt;0,C854,IF(COUNTIF(Entity_3,Common)&lt;=A855,"",C854+MATCH(Common,INDIRECT(ADDRESS(C854+1,8,4,1,sheet_entity)):INDIRECT(ADDRESS(COUNTIF(Entity_1,"&lt;&gt;"),8,4,1,sheet_entity)),0)))</f>
        <v/>
      </c>
      <c r="D855" s="177" t="str">
        <f t="shared" ca="1" si="144"/>
        <v/>
      </c>
      <c r="E855" s="178"/>
      <c r="F855" s="129" t="str">
        <f t="shared" ca="1" si="145"/>
        <v/>
      </c>
      <c r="G855" s="130" t="str">
        <f t="shared" ca="1" si="146"/>
        <v/>
      </c>
      <c r="H855" s="140" t="str">
        <f t="shared" ca="1" si="140"/>
        <v/>
      </c>
      <c r="I855" s="17" t="str">
        <f t="shared" ca="1" si="141"/>
        <v/>
      </c>
      <c r="J855" s="178"/>
      <c r="K855" s="189"/>
      <c r="L855" s="189" t="str">
        <f t="shared" ca="1" si="137"/>
        <v/>
      </c>
      <c r="M855" s="187" t="str">
        <f t="shared" ca="1" si="142"/>
        <v/>
      </c>
      <c r="N855" s="188" t="str">
        <f t="shared" ca="1" si="143"/>
        <v/>
      </c>
    </row>
    <row r="856" spans="1:14" x14ac:dyDescent="0.25">
      <c r="A856" s="175" t="str">
        <f t="shared" ca="1" si="139"/>
        <v/>
      </c>
      <c r="B856" s="175">
        <f t="shared" ca="1" si="138"/>
        <v>0</v>
      </c>
      <c r="C856" s="175" t="str">
        <f ca="1">IF(B856&gt;0,C855,IF(COUNTIF(Entity_3,Common)&lt;=A856,"",C855+MATCH(Common,INDIRECT(ADDRESS(C855+1,8,4,1,sheet_entity)):INDIRECT(ADDRESS(COUNTIF(Entity_1,"&lt;&gt;"),8,4,1,sheet_entity)),0)))</f>
        <v/>
      </c>
      <c r="D856" s="177" t="str">
        <f t="shared" ca="1" si="144"/>
        <v/>
      </c>
      <c r="E856" s="178"/>
      <c r="F856" s="129" t="str">
        <f t="shared" ca="1" si="145"/>
        <v/>
      </c>
      <c r="G856" s="130" t="str">
        <f t="shared" ca="1" si="146"/>
        <v/>
      </c>
      <c r="H856" s="140" t="str">
        <f t="shared" ca="1" si="140"/>
        <v/>
      </c>
      <c r="I856" s="17" t="str">
        <f t="shared" ca="1" si="141"/>
        <v/>
      </c>
      <c r="J856" s="178"/>
      <c r="K856" s="189"/>
      <c r="L856" s="189" t="str">
        <f t="shared" ca="1" si="137"/>
        <v/>
      </c>
      <c r="M856" s="187" t="str">
        <f t="shared" ca="1" si="142"/>
        <v/>
      </c>
      <c r="N856" s="188" t="str">
        <f t="shared" ca="1" si="143"/>
        <v/>
      </c>
    </row>
    <row r="857" spans="1:14" x14ac:dyDescent="0.25">
      <c r="A857" s="175" t="str">
        <f t="shared" ca="1" si="139"/>
        <v/>
      </c>
      <c r="B857" s="175">
        <f t="shared" ca="1" si="138"/>
        <v>0</v>
      </c>
      <c r="C857" s="175" t="str">
        <f ca="1">IF(B857&gt;0,C856,IF(COUNTIF(Entity_3,Common)&lt;=A857,"",C856+MATCH(Common,INDIRECT(ADDRESS(C856+1,8,4,1,sheet_entity)):INDIRECT(ADDRESS(COUNTIF(Entity_1,"&lt;&gt;"),8,4,1,sheet_entity)),0)))</f>
        <v/>
      </c>
      <c r="D857" s="177" t="str">
        <f t="shared" ca="1" si="144"/>
        <v/>
      </c>
      <c r="E857" s="178"/>
      <c r="F857" s="129" t="str">
        <f t="shared" ca="1" si="145"/>
        <v/>
      </c>
      <c r="G857" s="130" t="str">
        <f t="shared" ca="1" si="146"/>
        <v/>
      </c>
      <c r="H857" s="140" t="str">
        <f t="shared" ca="1" si="140"/>
        <v/>
      </c>
      <c r="I857" s="17" t="str">
        <f t="shared" ca="1" si="141"/>
        <v/>
      </c>
      <c r="J857" s="178"/>
      <c r="K857" s="189"/>
      <c r="L857" s="189" t="str">
        <f t="shared" ca="1" si="137"/>
        <v/>
      </c>
      <c r="M857" s="187" t="str">
        <f t="shared" ca="1" si="142"/>
        <v/>
      </c>
      <c r="N857" s="188" t="str">
        <f t="shared" ca="1" si="143"/>
        <v/>
      </c>
    </row>
    <row r="858" spans="1:14" x14ac:dyDescent="0.25">
      <c r="A858" s="175" t="str">
        <f t="shared" ca="1" si="139"/>
        <v/>
      </c>
      <c r="B858" s="175">
        <f t="shared" ca="1" si="138"/>
        <v>0</v>
      </c>
      <c r="C858" s="175" t="str">
        <f ca="1">IF(B858&gt;0,C857,IF(COUNTIF(Entity_3,Common)&lt;=A858,"",C857+MATCH(Common,INDIRECT(ADDRESS(C857+1,8,4,1,sheet_entity)):INDIRECT(ADDRESS(COUNTIF(Entity_1,"&lt;&gt;"),8,4,1,sheet_entity)),0)))</f>
        <v/>
      </c>
      <c r="D858" s="177" t="str">
        <f t="shared" ca="1" si="144"/>
        <v/>
      </c>
      <c r="E858" s="178"/>
      <c r="F858" s="129" t="str">
        <f t="shared" ca="1" si="145"/>
        <v/>
      </c>
      <c r="G858" s="130" t="str">
        <f t="shared" ca="1" si="146"/>
        <v/>
      </c>
      <c r="H858" s="140" t="str">
        <f t="shared" ca="1" si="140"/>
        <v/>
      </c>
      <c r="I858" s="17" t="str">
        <f t="shared" ca="1" si="141"/>
        <v/>
      </c>
      <c r="J858" s="178"/>
      <c r="K858" s="189"/>
      <c r="L858" s="189" t="str">
        <f t="shared" ref="L858:L921" ca="1" si="147">H858</f>
        <v/>
      </c>
      <c r="M858" s="187" t="str">
        <f t="shared" ca="1" si="142"/>
        <v/>
      </c>
      <c r="N858" s="188" t="str">
        <f t="shared" ca="1" si="143"/>
        <v/>
      </c>
    </row>
    <row r="859" spans="1:14" x14ac:dyDescent="0.25">
      <c r="A859" s="175" t="str">
        <f t="shared" ca="1" si="139"/>
        <v/>
      </c>
      <c r="B859" s="175">
        <f t="shared" ca="1" si="138"/>
        <v>0</v>
      </c>
      <c r="C859" s="175" t="str">
        <f ca="1">IF(B859&gt;0,C858,IF(COUNTIF(Entity_3,Common)&lt;=A859,"",C858+MATCH(Common,INDIRECT(ADDRESS(C858+1,8,4,1,sheet_entity)):INDIRECT(ADDRESS(COUNTIF(Entity_1,"&lt;&gt;"),8,4,1,sheet_entity)),0)))</f>
        <v/>
      </c>
      <c r="D859" s="177" t="str">
        <f t="shared" ca="1" si="144"/>
        <v/>
      </c>
      <c r="E859" s="178"/>
      <c r="F859" s="129" t="str">
        <f t="shared" ca="1" si="145"/>
        <v/>
      </c>
      <c r="G859" s="130" t="str">
        <f t="shared" ca="1" si="146"/>
        <v/>
      </c>
      <c r="H859" s="140" t="str">
        <f t="shared" ca="1" si="140"/>
        <v/>
      </c>
      <c r="I859" s="17" t="str">
        <f t="shared" ca="1" si="141"/>
        <v/>
      </c>
      <c r="J859" s="178"/>
      <c r="K859" s="189"/>
      <c r="L859" s="189" t="str">
        <f t="shared" ca="1" si="147"/>
        <v/>
      </c>
      <c r="M859" s="187" t="str">
        <f t="shared" ca="1" si="142"/>
        <v/>
      </c>
      <c r="N859" s="188" t="str">
        <f t="shared" ca="1" si="143"/>
        <v/>
      </c>
    </row>
    <row r="860" spans="1:14" x14ac:dyDescent="0.25">
      <c r="A860" s="175" t="str">
        <f t="shared" ca="1" si="139"/>
        <v/>
      </c>
      <c r="B860" s="175">
        <f t="shared" ca="1" si="138"/>
        <v>0</v>
      </c>
      <c r="C860" s="175" t="str">
        <f ca="1">IF(B860&gt;0,C859,IF(COUNTIF(Entity_3,Common)&lt;=A860,"",C859+MATCH(Common,INDIRECT(ADDRESS(C859+1,8,4,1,sheet_entity)):INDIRECT(ADDRESS(COUNTIF(Entity_1,"&lt;&gt;"),8,4,1,sheet_entity)),0)))</f>
        <v/>
      </c>
      <c r="D860" s="177" t="str">
        <f t="shared" ca="1" si="144"/>
        <v/>
      </c>
      <c r="E860" s="178"/>
      <c r="F860" s="129" t="str">
        <f t="shared" ca="1" si="145"/>
        <v/>
      </c>
      <c r="G860" s="130" t="str">
        <f t="shared" ca="1" si="146"/>
        <v/>
      </c>
      <c r="H860" s="140" t="str">
        <f t="shared" ca="1" si="140"/>
        <v/>
      </c>
      <c r="I860" s="17" t="str">
        <f t="shared" ca="1" si="141"/>
        <v/>
      </c>
      <c r="J860" s="178"/>
      <c r="K860" s="189"/>
      <c r="L860" s="189" t="str">
        <f t="shared" ca="1" si="147"/>
        <v/>
      </c>
      <c r="M860" s="187" t="str">
        <f t="shared" ca="1" si="142"/>
        <v/>
      </c>
      <c r="N860" s="188" t="str">
        <f t="shared" ca="1" si="143"/>
        <v/>
      </c>
    </row>
    <row r="861" spans="1:14" x14ac:dyDescent="0.25">
      <c r="A861" s="175" t="str">
        <f t="shared" ca="1" si="139"/>
        <v/>
      </c>
      <c r="B861" s="175">
        <f t="shared" ca="1" si="138"/>
        <v>0</v>
      </c>
      <c r="C861" s="175" t="str">
        <f ca="1">IF(B861&gt;0,C860,IF(COUNTIF(Entity_3,Common)&lt;=A861,"",C860+MATCH(Common,INDIRECT(ADDRESS(C860+1,8,4,1,sheet_entity)):INDIRECT(ADDRESS(COUNTIF(Entity_1,"&lt;&gt;"),8,4,1,sheet_entity)),0)))</f>
        <v/>
      </c>
      <c r="D861" s="177" t="str">
        <f t="shared" ca="1" si="144"/>
        <v/>
      </c>
      <c r="E861" s="178"/>
      <c r="F861" s="129" t="str">
        <f t="shared" ca="1" si="145"/>
        <v/>
      </c>
      <c r="G861" s="130" t="str">
        <f t="shared" ca="1" si="146"/>
        <v/>
      </c>
      <c r="H861" s="140" t="str">
        <f t="shared" ca="1" si="140"/>
        <v/>
      </c>
      <c r="I861" s="17" t="str">
        <f t="shared" ca="1" si="141"/>
        <v/>
      </c>
      <c r="J861" s="178"/>
      <c r="K861" s="189"/>
      <c r="L861" s="189" t="str">
        <f t="shared" ca="1" si="147"/>
        <v/>
      </c>
      <c r="M861" s="187" t="str">
        <f t="shared" ca="1" si="142"/>
        <v/>
      </c>
      <c r="N861" s="188" t="str">
        <f t="shared" ca="1" si="143"/>
        <v/>
      </c>
    </row>
    <row r="862" spans="1:14" x14ac:dyDescent="0.25">
      <c r="A862" s="175" t="str">
        <f t="shared" ca="1" si="139"/>
        <v/>
      </c>
      <c r="B862" s="175">
        <f t="shared" ca="1" si="138"/>
        <v>0</v>
      </c>
      <c r="C862" s="175" t="str">
        <f ca="1">IF(B862&gt;0,C861,IF(COUNTIF(Entity_3,Common)&lt;=A862,"",C861+MATCH(Common,INDIRECT(ADDRESS(C861+1,8,4,1,sheet_entity)):INDIRECT(ADDRESS(COUNTIF(Entity_1,"&lt;&gt;"),8,4,1,sheet_entity)),0)))</f>
        <v/>
      </c>
      <c r="D862" s="177" t="str">
        <f t="shared" ca="1" si="144"/>
        <v/>
      </c>
      <c r="E862" s="178"/>
      <c r="F862" s="129" t="str">
        <f t="shared" ca="1" si="145"/>
        <v/>
      </c>
      <c r="G862" s="130" t="str">
        <f t="shared" ca="1" si="146"/>
        <v/>
      </c>
      <c r="H862" s="140" t="str">
        <f t="shared" ca="1" si="140"/>
        <v/>
      </c>
      <c r="I862" s="17" t="str">
        <f t="shared" ca="1" si="141"/>
        <v/>
      </c>
      <c r="J862" s="178"/>
      <c r="K862" s="189"/>
      <c r="L862" s="189" t="str">
        <f t="shared" ca="1" si="147"/>
        <v/>
      </c>
      <c r="M862" s="187" t="str">
        <f t="shared" ca="1" si="142"/>
        <v/>
      </c>
      <c r="N862" s="188" t="str">
        <f t="shared" ca="1" si="143"/>
        <v/>
      </c>
    </row>
    <row r="863" spans="1:14" x14ac:dyDescent="0.25">
      <c r="A863" s="175" t="str">
        <f t="shared" ca="1" si="139"/>
        <v/>
      </c>
      <c r="B863" s="175">
        <f t="shared" ca="1" si="138"/>
        <v>0</v>
      </c>
      <c r="C863" s="175" t="str">
        <f ca="1">IF(B863&gt;0,C862,IF(COUNTIF(Entity_3,Common)&lt;=A863,"",C862+MATCH(Common,INDIRECT(ADDRESS(C862+1,8,4,1,sheet_entity)):INDIRECT(ADDRESS(COUNTIF(Entity_1,"&lt;&gt;"),8,4,1,sheet_entity)),0)))</f>
        <v/>
      </c>
      <c r="D863" s="177" t="str">
        <f t="shared" ca="1" si="144"/>
        <v/>
      </c>
      <c r="E863" s="178"/>
      <c r="F863" s="129" t="str">
        <f t="shared" ca="1" si="145"/>
        <v/>
      </c>
      <c r="G863" s="130" t="str">
        <f t="shared" ca="1" si="146"/>
        <v/>
      </c>
      <c r="H863" s="140" t="str">
        <f t="shared" ca="1" si="140"/>
        <v/>
      </c>
      <c r="I863" s="17" t="str">
        <f t="shared" ca="1" si="141"/>
        <v/>
      </c>
      <c r="J863" s="178"/>
      <c r="K863" s="189"/>
      <c r="L863" s="189" t="str">
        <f t="shared" ca="1" si="147"/>
        <v/>
      </c>
      <c r="M863" s="187" t="str">
        <f t="shared" ca="1" si="142"/>
        <v/>
      </c>
      <c r="N863" s="188" t="str">
        <f t="shared" ca="1" si="143"/>
        <v/>
      </c>
    </row>
    <row r="864" spans="1:14" x14ac:dyDescent="0.25">
      <c r="A864" s="175" t="str">
        <f t="shared" ca="1" si="139"/>
        <v/>
      </c>
      <c r="B864" s="175">
        <f t="shared" ca="1" si="138"/>
        <v>0</v>
      </c>
      <c r="C864" s="175" t="str">
        <f ca="1">IF(B864&gt;0,C863,IF(COUNTIF(Entity_3,Common)&lt;=A864,"",C863+MATCH(Common,INDIRECT(ADDRESS(C863+1,8,4,1,sheet_entity)):INDIRECT(ADDRESS(COUNTIF(Entity_1,"&lt;&gt;"),8,4,1,sheet_entity)),0)))</f>
        <v/>
      </c>
      <c r="D864" s="177" t="str">
        <f t="shared" ca="1" si="144"/>
        <v/>
      </c>
      <c r="E864" s="178"/>
      <c r="F864" s="129" t="str">
        <f t="shared" ca="1" si="145"/>
        <v/>
      </c>
      <c r="G864" s="130" t="str">
        <f t="shared" ca="1" si="146"/>
        <v/>
      </c>
      <c r="H864" s="140" t="str">
        <f t="shared" ca="1" si="140"/>
        <v/>
      </c>
      <c r="I864" s="17" t="str">
        <f t="shared" ca="1" si="141"/>
        <v/>
      </c>
      <c r="J864" s="178"/>
      <c r="K864" s="189"/>
      <c r="L864" s="189" t="str">
        <f t="shared" ca="1" si="147"/>
        <v/>
      </c>
      <c r="M864" s="187" t="str">
        <f t="shared" ca="1" si="142"/>
        <v/>
      </c>
      <c r="N864" s="188" t="str">
        <f t="shared" ca="1" si="143"/>
        <v/>
      </c>
    </row>
    <row r="865" spans="1:14" x14ac:dyDescent="0.25">
      <c r="A865" s="175" t="str">
        <f t="shared" ca="1" si="139"/>
        <v/>
      </c>
      <c r="B865" s="175">
        <f t="shared" ca="1" si="138"/>
        <v>0</v>
      </c>
      <c r="C865" s="175" t="str">
        <f ca="1">IF(B865&gt;0,C864,IF(COUNTIF(Entity_3,Common)&lt;=A865,"",C864+MATCH(Common,INDIRECT(ADDRESS(C864+1,8,4,1,sheet_entity)):INDIRECT(ADDRESS(COUNTIF(Entity_1,"&lt;&gt;"),8,4,1,sheet_entity)),0)))</f>
        <v/>
      </c>
      <c r="D865" s="177" t="str">
        <f t="shared" ca="1" si="144"/>
        <v/>
      </c>
      <c r="E865" s="178"/>
      <c r="F865" s="129" t="str">
        <f t="shared" ca="1" si="145"/>
        <v/>
      </c>
      <c r="G865" s="130" t="str">
        <f t="shared" ca="1" si="146"/>
        <v/>
      </c>
      <c r="H865" s="140" t="str">
        <f t="shared" ca="1" si="140"/>
        <v/>
      </c>
      <c r="I865" s="17" t="str">
        <f t="shared" ca="1" si="141"/>
        <v/>
      </c>
      <c r="J865" s="178"/>
      <c r="K865" s="189"/>
      <c r="L865" s="189" t="str">
        <f t="shared" ca="1" si="147"/>
        <v/>
      </c>
      <c r="M865" s="187" t="str">
        <f t="shared" ca="1" si="142"/>
        <v/>
      </c>
      <c r="N865" s="188" t="str">
        <f t="shared" ca="1" si="143"/>
        <v/>
      </c>
    </row>
    <row r="866" spans="1:14" x14ac:dyDescent="0.25">
      <c r="A866" s="175" t="str">
        <f t="shared" ca="1" si="139"/>
        <v/>
      </c>
      <c r="B866" s="175">
        <f t="shared" ca="1" si="138"/>
        <v>0</v>
      </c>
      <c r="C866" s="175" t="str">
        <f ca="1">IF(B866&gt;0,C865,IF(COUNTIF(Entity_3,Common)&lt;=A866,"",C865+MATCH(Common,INDIRECT(ADDRESS(C865+1,8,4,1,sheet_entity)):INDIRECT(ADDRESS(COUNTIF(Entity_1,"&lt;&gt;"),8,4,1,sheet_entity)),0)))</f>
        <v/>
      </c>
      <c r="D866" s="177" t="str">
        <f t="shared" ca="1" si="144"/>
        <v/>
      </c>
      <c r="E866" s="178"/>
      <c r="F866" s="129" t="str">
        <f t="shared" ca="1" si="145"/>
        <v/>
      </c>
      <c r="G866" s="130" t="str">
        <f t="shared" ca="1" si="146"/>
        <v/>
      </c>
      <c r="H866" s="140" t="str">
        <f t="shared" ca="1" si="140"/>
        <v/>
      </c>
      <c r="I866" s="17" t="str">
        <f t="shared" ca="1" si="141"/>
        <v/>
      </c>
      <c r="J866" s="178"/>
      <c r="K866" s="189"/>
      <c r="L866" s="189" t="str">
        <f t="shared" ca="1" si="147"/>
        <v/>
      </c>
      <c r="M866" s="187" t="str">
        <f t="shared" ca="1" si="142"/>
        <v/>
      </c>
      <c r="N866" s="188" t="str">
        <f t="shared" ca="1" si="143"/>
        <v/>
      </c>
    </row>
    <row r="867" spans="1:14" x14ac:dyDescent="0.25">
      <c r="A867" s="175" t="str">
        <f t="shared" ca="1" si="139"/>
        <v/>
      </c>
      <c r="B867" s="175">
        <f t="shared" ca="1" si="138"/>
        <v>0</v>
      </c>
      <c r="C867" s="175" t="str">
        <f ca="1">IF(B867&gt;0,C866,IF(COUNTIF(Entity_3,Common)&lt;=A867,"",C866+MATCH(Common,INDIRECT(ADDRESS(C866+1,8,4,1,sheet_entity)):INDIRECT(ADDRESS(COUNTIF(Entity_1,"&lt;&gt;"),8,4,1,sheet_entity)),0)))</f>
        <v/>
      </c>
      <c r="D867" s="177" t="str">
        <f t="shared" ca="1" si="144"/>
        <v/>
      </c>
      <c r="E867" s="178"/>
      <c r="F867" s="129" t="str">
        <f t="shared" ca="1" si="145"/>
        <v/>
      </c>
      <c r="G867" s="130" t="str">
        <f t="shared" ca="1" si="146"/>
        <v/>
      </c>
      <c r="H867" s="140" t="str">
        <f t="shared" ca="1" si="140"/>
        <v/>
      </c>
      <c r="I867" s="17" t="str">
        <f t="shared" ca="1" si="141"/>
        <v/>
      </c>
      <c r="J867" s="178"/>
      <c r="K867" s="189"/>
      <c r="L867" s="189" t="str">
        <f t="shared" ca="1" si="147"/>
        <v/>
      </c>
      <c r="M867" s="187" t="str">
        <f t="shared" ca="1" si="142"/>
        <v/>
      </c>
      <c r="N867" s="188" t="str">
        <f t="shared" ca="1" si="143"/>
        <v/>
      </c>
    </row>
    <row r="868" spans="1:14" x14ac:dyDescent="0.25">
      <c r="A868" s="175" t="str">
        <f t="shared" ca="1" si="139"/>
        <v/>
      </c>
      <c r="B868" s="175">
        <f t="shared" ca="1" si="138"/>
        <v>0</v>
      </c>
      <c r="C868" s="175" t="str">
        <f ca="1">IF(B868&gt;0,C867,IF(COUNTIF(Entity_3,Common)&lt;=A868,"",C867+MATCH(Common,INDIRECT(ADDRESS(C867+1,8,4,1,sheet_entity)):INDIRECT(ADDRESS(COUNTIF(Entity_1,"&lt;&gt;"),8,4,1,sheet_entity)),0)))</f>
        <v/>
      </c>
      <c r="D868" s="177" t="str">
        <f t="shared" ca="1" si="144"/>
        <v/>
      </c>
      <c r="E868" s="178"/>
      <c r="F868" s="129" t="str">
        <f t="shared" ca="1" si="145"/>
        <v/>
      </c>
      <c r="G868" s="130" t="str">
        <f t="shared" ca="1" si="146"/>
        <v/>
      </c>
      <c r="H868" s="140" t="str">
        <f t="shared" ca="1" si="140"/>
        <v/>
      </c>
      <c r="I868" s="17" t="str">
        <f t="shared" ca="1" si="141"/>
        <v/>
      </c>
      <c r="J868" s="178"/>
      <c r="K868" s="189"/>
      <c r="L868" s="189" t="str">
        <f t="shared" ca="1" si="147"/>
        <v/>
      </c>
      <c r="M868" s="187" t="str">
        <f t="shared" ca="1" si="142"/>
        <v/>
      </c>
      <c r="N868" s="188" t="str">
        <f t="shared" ca="1" si="143"/>
        <v/>
      </c>
    </row>
    <row r="869" spans="1:14" x14ac:dyDescent="0.25">
      <c r="A869" s="175" t="str">
        <f t="shared" ca="1" si="139"/>
        <v/>
      </c>
      <c r="B869" s="175">
        <f t="shared" ca="1" si="138"/>
        <v>0</v>
      </c>
      <c r="C869" s="175" t="str">
        <f ca="1">IF(B869&gt;0,C868,IF(COUNTIF(Entity_3,Common)&lt;=A869,"",C868+MATCH(Common,INDIRECT(ADDRESS(C868+1,8,4,1,sheet_entity)):INDIRECT(ADDRESS(COUNTIF(Entity_1,"&lt;&gt;"),8,4,1,sheet_entity)),0)))</f>
        <v/>
      </c>
      <c r="D869" s="177" t="str">
        <f t="shared" ca="1" si="144"/>
        <v/>
      </c>
      <c r="E869" s="178"/>
      <c r="F869" s="129" t="str">
        <f t="shared" ca="1" si="145"/>
        <v/>
      </c>
      <c r="G869" s="130" t="str">
        <f t="shared" ca="1" si="146"/>
        <v/>
      </c>
      <c r="H869" s="140" t="str">
        <f t="shared" ca="1" si="140"/>
        <v/>
      </c>
      <c r="I869" s="17" t="str">
        <f t="shared" ca="1" si="141"/>
        <v/>
      </c>
      <c r="J869" s="178"/>
      <c r="K869" s="189"/>
      <c r="L869" s="189" t="str">
        <f t="shared" ca="1" si="147"/>
        <v/>
      </c>
      <c r="M869" s="187" t="str">
        <f t="shared" ca="1" si="142"/>
        <v/>
      </c>
      <c r="N869" s="188" t="str">
        <f t="shared" ca="1" si="143"/>
        <v/>
      </c>
    </row>
    <row r="870" spans="1:14" x14ac:dyDescent="0.25">
      <c r="A870" s="175" t="str">
        <f t="shared" ca="1" si="139"/>
        <v/>
      </c>
      <c r="B870" s="175">
        <f t="shared" ca="1" si="138"/>
        <v>0</v>
      </c>
      <c r="C870" s="175" t="str">
        <f ca="1">IF(B870&gt;0,C869,IF(COUNTIF(Entity_3,Common)&lt;=A870,"",C869+MATCH(Common,INDIRECT(ADDRESS(C869+1,8,4,1,sheet_entity)):INDIRECT(ADDRESS(COUNTIF(Entity_1,"&lt;&gt;"),8,4,1,sheet_entity)),0)))</f>
        <v/>
      </c>
      <c r="D870" s="177" t="str">
        <f t="shared" ca="1" si="144"/>
        <v/>
      </c>
      <c r="E870" s="178"/>
      <c r="F870" s="129" t="str">
        <f t="shared" ca="1" si="145"/>
        <v/>
      </c>
      <c r="G870" s="130" t="str">
        <f t="shared" ca="1" si="146"/>
        <v/>
      </c>
      <c r="H870" s="140" t="str">
        <f t="shared" ca="1" si="140"/>
        <v/>
      </c>
      <c r="I870" s="17" t="str">
        <f t="shared" ca="1" si="141"/>
        <v/>
      </c>
      <c r="J870" s="178"/>
      <c r="K870" s="189"/>
      <c r="L870" s="189" t="str">
        <f t="shared" ca="1" si="147"/>
        <v/>
      </c>
      <c r="M870" s="187" t="str">
        <f t="shared" ca="1" si="142"/>
        <v/>
      </c>
      <c r="N870" s="188" t="str">
        <f t="shared" ca="1" si="143"/>
        <v/>
      </c>
    </row>
    <row r="871" spans="1:14" x14ac:dyDescent="0.25">
      <c r="A871" s="175" t="str">
        <f t="shared" ca="1" si="139"/>
        <v/>
      </c>
      <c r="B871" s="175">
        <f t="shared" ca="1" si="138"/>
        <v>0</v>
      </c>
      <c r="C871" s="175" t="str">
        <f ca="1">IF(B871&gt;0,C870,IF(COUNTIF(Entity_3,Common)&lt;=A871,"",C870+MATCH(Common,INDIRECT(ADDRESS(C870+1,8,4,1,sheet_entity)):INDIRECT(ADDRESS(COUNTIF(Entity_1,"&lt;&gt;"),8,4,1,sheet_entity)),0)))</f>
        <v/>
      </c>
      <c r="D871" s="177" t="str">
        <f t="shared" ca="1" si="144"/>
        <v/>
      </c>
      <c r="E871" s="178"/>
      <c r="F871" s="129" t="str">
        <f t="shared" ca="1" si="145"/>
        <v/>
      </c>
      <c r="G871" s="130" t="str">
        <f t="shared" ca="1" si="146"/>
        <v/>
      </c>
      <c r="H871" s="140" t="str">
        <f t="shared" ca="1" si="140"/>
        <v/>
      </c>
      <c r="I871" s="17" t="str">
        <f t="shared" ca="1" si="141"/>
        <v/>
      </c>
      <c r="J871" s="178"/>
      <c r="K871" s="189"/>
      <c r="L871" s="189" t="str">
        <f t="shared" ca="1" si="147"/>
        <v/>
      </c>
      <c r="M871" s="187" t="str">
        <f t="shared" ca="1" si="142"/>
        <v/>
      </c>
      <c r="N871" s="188" t="str">
        <f t="shared" ca="1" si="143"/>
        <v/>
      </c>
    </row>
    <row r="872" spans="1:14" x14ac:dyDescent="0.25">
      <c r="A872" s="175" t="str">
        <f t="shared" ca="1" si="139"/>
        <v/>
      </c>
      <c r="B872" s="175">
        <f t="shared" ca="1" si="138"/>
        <v>0</v>
      </c>
      <c r="C872" s="175" t="str">
        <f ca="1">IF(B872&gt;0,C871,IF(COUNTIF(Entity_3,Common)&lt;=A872,"",C871+MATCH(Common,INDIRECT(ADDRESS(C871+1,8,4,1,sheet_entity)):INDIRECT(ADDRESS(COUNTIF(Entity_1,"&lt;&gt;"),8,4,1,sheet_entity)),0)))</f>
        <v/>
      </c>
      <c r="D872" s="177" t="str">
        <f t="shared" ca="1" si="144"/>
        <v/>
      </c>
      <c r="E872" s="178"/>
      <c r="F872" s="129" t="str">
        <f t="shared" ca="1" si="145"/>
        <v/>
      </c>
      <c r="G872" s="130" t="str">
        <f t="shared" ca="1" si="146"/>
        <v/>
      </c>
      <c r="H872" s="140" t="str">
        <f t="shared" ca="1" si="140"/>
        <v/>
      </c>
      <c r="I872" s="17" t="str">
        <f t="shared" ca="1" si="141"/>
        <v/>
      </c>
      <c r="J872" s="178"/>
      <c r="K872" s="189"/>
      <c r="L872" s="189" t="str">
        <f t="shared" ca="1" si="147"/>
        <v/>
      </c>
      <c r="M872" s="187" t="str">
        <f t="shared" ca="1" si="142"/>
        <v/>
      </c>
      <c r="N872" s="188" t="str">
        <f t="shared" ca="1" si="143"/>
        <v/>
      </c>
    </row>
    <row r="873" spans="1:14" x14ac:dyDescent="0.25">
      <c r="A873" s="175" t="str">
        <f t="shared" ca="1" si="139"/>
        <v/>
      </c>
      <c r="B873" s="175">
        <f t="shared" ca="1" si="138"/>
        <v>0</v>
      </c>
      <c r="C873" s="175" t="str">
        <f ca="1">IF(B873&gt;0,C872,IF(COUNTIF(Entity_3,Common)&lt;=A873,"",C872+MATCH(Common,INDIRECT(ADDRESS(C872+1,8,4,1,sheet_entity)):INDIRECT(ADDRESS(COUNTIF(Entity_1,"&lt;&gt;"),8,4,1,sheet_entity)),0)))</f>
        <v/>
      </c>
      <c r="D873" s="177" t="str">
        <f t="shared" ca="1" si="144"/>
        <v/>
      </c>
      <c r="E873" s="178"/>
      <c r="F873" s="129" t="str">
        <f t="shared" ca="1" si="145"/>
        <v/>
      </c>
      <c r="G873" s="130" t="str">
        <f t="shared" ca="1" si="146"/>
        <v/>
      </c>
      <c r="H873" s="140" t="str">
        <f t="shared" ca="1" si="140"/>
        <v/>
      </c>
      <c r="I873" s="17" t="str">
        <f t="shared" ca="1" si="141"/>
        <v/>
      </c>
      <c r="J873" s="178"/>
      <c r="K873" s="189"/>
      <c r="L873" s="189" t="str">
        <f t="shared" ca="1" si="147"/>
        <v/>
      </c>
      <c r="M873" s="187" t="str">
        <f t="shared" ca="1" si="142"/>
        <v/>
      </c>
      <c r="N873" s="188" t="str">
        <f t="shared" ca="1" si="143"/>
        <v/>
      </c>
    </row>
    <row r="874" spans="1:14" x14ac:dyDescent="0.25">
      <c r="A874" s="175" t="str">
        <f t="shared" ca="1" si="139"/>
        <v/>
      </c>
      <c r="B874" s="175">
        <f t="shared" ca="1" si="138"/>
        <v>0</v>
      </c>
      <c r="C874" s="175" t="str">
        <f ca="1">IF(B874&gt;0,C873,IF(COUNTIF(Entity_3,Common)&lt;=A874,"",C873+MATCH(Common,INDIRECT(ADDRESS(C873+1,8,4,1,sheet_entity)):INDIRECT(ADDRESS(COUNTIF(Entity_1,"&lt;&gt;"),8,4,1,sheet_entity)),0)))</f>
        <v/>
      </c>
      <c r="D874" s="177" t="str">
        <f t="shared" ca="1" si="144"/>
        <v/>
      </c>
      <c r="E874" s="178"/>
      <c r="F874" s="129" t="str">
        <f t="shared" ca="1" si="145"/>
        <v/>
      </c>
      <c r="G874" s="130" t="str">
        <f t="shared" ca="1" si="146"/>
        <v/>
      </c>
      <c r="H874" s="140" t="str">
        <f t="shared" ca="1" si="140"/>
        <v/>
      </c>
      <c r="I874" s="17" t="str">
        <f t="shared" ca="1" si="141"/>
        <v/>
      </c>
      <c r="J874" s="178"/>
      <c r="K874" s="189"/>
      <c r="L874" s="189" t="str">
        <f t="shared" ca="1" si="147"/>
        <v/>
      </c>
      <c r="M874" s="187" t="str">
        <f t="shared" ca="1" si="142"/>
        <v/>
      </c>
      <c r="N874" s="188" t="str">
        <f t="shared" ca="1" si="143"/>
        <v/>
      </c>
    </row>
    <row r="875" spans="1:14" x14ac:dyDescent="0.25">
      <c r="A875" s="175" t="str">
        <f t="shared" ca="1" si="139"/>
        <v/>
      </c>
      <c r="B875" s="175">
        <f t="shared" ca="1" si="138"/>
        <v>0</v>
      </c>
      <c r="C875" s="175" t="str">
        <f ca="1">IF(B875&gt;0,C874,IF(COUNTIF(Entity_3,Common)&lt;=A875,"",C874+MATCH(Common,INDIRECT(ADDRESS(C874+1,8,4,1,sheet_entity)):INDIRECT(ADDRESS(COUNTIF(Entity_1,"&lt;&gt;"),8,4,1,sheet_entity)),0)))</f>
        <v/>
      </c>
      <c r="D875" s="177" t="str">
        <f t="shared" ca="1" si="144"/>
        <v/>
      </c>
      <c r="E875" s="178"/>
      <c r="F875" s="129" t="str">
        <f t="shared" ca="1" si="145"/>
        <v/>
      </c>
      <c r="G875" s="130" t="str">
        <f t="shared" ca="1" si="146"/>
        <v/>
      </c>
      <c r="H875" s="140" t="str">
        <f t="shared" ca="1" si="140"/>
        <v/>
      </c>
      <c r="I875" s="17" t="str">
        <f t="shared" ca="1" si="141"/>
        <v/>
      </c>
      <c r="J875" s="178"/>
      <c r="K875" s="189"/>
      <c r="L875" s="189" t="str">
        <f t="shared" ca="1" si="147"/>
        <v/>
      </c>
      <c r="M875" s="187" t="str">
        <f t="shared" ca="1" si="142"/>
        <v/>
      </c>
      <c r="N875" s="188" t="str">
        <f t="shared" ca="1" si="143"/>
        <v/>
      </c>
    </row>
    <row r="876" spans="1:14" x14ac:dyDescent="0.25">
      <c r="A876" s="175" t="str">
        <f t="shared" ca="1" si="139"/>
        <v/>
      </c>
      <c r="B876" s="175">
        <f t="shared" ca="1" si="138"/>
        <v>0</v>
      </c>
      <c r="C876" s="175" t="str">
        <f ca="1">IF(B876&gt;0,C875,IF(COUNTIF(Entity_3,Common)&lt;=A876,"",C875+MATCH(Common,INDIRECT(ADDRESS(C875+1,8,4,1,sheet_entity)):INDIRECT(ADDRESS(COUNTIF(Entity_1,"&lt;&gt;"),8,4,1,sheet_entity)),0)))</f>
        <v/>
      </c>
      <c r="D876" s="177" t="str">
        <f t="shared" ca="1" si="144"/>
        <v/>
      </c>
      <c r="E876" s="178"/>
      <c r="F876" s="129" t="str">
        <f t="shared" ca="1" si="145"/>
        <v/>
      </c>
      <c r="G876" s="130" t="str">
        <f t="shared" ca="1" si="146"/>
        <v/>
      </c>
      <c r="H876" s="140" t="str">
        <f t="shared" ca="1" si="140"/>
        <v/>
      </c>
      <c r="I876" s="17" t="str">
        <f t="shared" ca="1" si="141"/>
        <v/>
      </c>
      <c r="J876" s="178"/>
      <c r="K876" s="189"/>
      <c r="L876" s="189" t="str">
        <f t="shared" ca="1" si="147"/>
        <v/>
      </c>
      <c r="M876" s="187" t="str">
        <f t="shared" ca="1" si="142"/>
        <v/>
      </c>
      <c r="N876" s="188" t="str">
        <f t="shared" ca="1" si="143"/>
        <v/>
      </c>
    </row>
    <row r="877" spans="1:14" x14ac:dyDescent="0.25">
      <c r="A877" s="175" t="str">
        <f t="shared" ca="1" si="139"/>
        <v/>
      </c>
      <c r="B877" s="175">
        <f t="shared" ca="1" si="138"/>
        <v>0</v>
      </c>
      <c r="C877" s="175" t="str">
        <f ca="1">IF(B877&gt;0,C876,IF(COUNTIF(Entity_3,Common)&lt;=A877,"",C876+MATCH(Common,INDIRECT(ADDRESS(C876+1,8,4,1,sheet_entity)):INDIRECT(ADDRESS(COUNTIF(Entity_1,"&lt;&gt;"),8,4,1,sheet_entity)),0)))</f>
        <v/>
      </c>
      <c r="D877" s="177" t="str">
        <f t="shared" ca="1" si="144"/>
        <v/>
      </c>
      <c r="E877" s="178"/>
      <c r="F877" s="129" t="str">
        <f t="shared" ca="1" si="145"/>
        <v/>
      </c>
      <c r="G877" s="130" t="str">
        <f t="shared" ca="1" si="146"/>
        <v/>
      </c>
      <c r="H877" s="140" t="str">
        <f t="shared" ca="1" si="140"/>
        <v/>
      </c>
      <c r="I877" s="17" t="str">
        <f t="shared" ca="1" si="141"/>
        <v/>
      </c>
      <c r="J877" s="178"/>
      <c r="K877" s="189"/>
      <c r="L877" s="189" t="str">
        <f t="shared" ca="1" si="147"/>
        <v/>
      </c>
      <c r="M877" s="187" t="str">
        <f t="shared" ca="1" si="142"/>
        <v/>
      </c>
      <c r="N877" s="188" t="str">
        <f t="shared" ca="1" si="143"/>
        <v/>
      </c>
    </row>
    <row r="878" spans="1:14" x14ac:dyDescent="0.25">
      <c r="A878" s="175" t="str">
        <f t="shared" ca="1" si="139"/>
        <v/>
      </c>
      <c r="B878" s="175">
        <f t="shared" ca="1" si="138"/>
        <v>0</v>
      </c>
      <c r="C878" s="175" t="str">
        <f ca="1">IF(B878&gt;0,C877,IF(COUNTIF(Entity_3,Common)&lt;=A878,"",C877+MATCH(Common,INDIRECT(ADDRESS(C877+1,8,4,1,sheet_entity)):INDIRECT(ADDRESS(COUNTIF(Entity_1,"&lt;&gt;"),8,4,1,sheet_entity)),0)))</f>
        <v/>
      </c>
      <c r="D878" s="177" t="str">
        <f t="shared" ca="1" si="144"/>
        <v/>
      </c>
      <c r="E878" s="178"/>
      <c r="F878" s="129" t="str">
        <f t="shared" ca="1" si="145"/>
        <v/>
      </c>
      <c r="G878" s="130" t="str">
        <f t="shared" ca="1" si="146"/>
        <v/>
      </c>
      <c r="H878" s="140" t="str">
        <f t="shared" ca="1" si="140"/>
        <v/>
      </c>
      <c r="I878" s="17" t="str">
        <f t="shared" ca="1" si="141"/>
        <v/>
      </c>
      <c r="J878" s="178"/>
      <c r="K878" s="189"/>
      <c r="L878" s="189" t="str">
        <f t="shared" ca="1" si="147"/>
        <v/>
      </c>
      <c r="M878" s="187" t="str">
        <f t="shared" ca="1" si="142"/>
        <v/>
      </c>
      <c r="N878" s="188" t="str">
        <f t="shared" ca="1" si="143"/>
        <v/>
      </c>
    </row>
    <row r="879" spans="1:14" x14ac:dyDescent="0.25">
      <c r="A879" s="175" t="str">
        <f t="shared" ca="1" si="139"/>
        <v/>
      </c>
      <c r="B879" s="175">
        <f t="shared" ca="1" si="138"/>
        <v>0</v>
      </c>
      <c r="C879" s="175" t="str">
        <f ca="1">IF(B879&gt;0,C878,IF(COUNTIF(Entity_3,Common)&lt;=A879,"",C878+MATCH(Common,INDIRECT(ADDRESS(C878+1,8,4,1,sheet_entity)):INDIRECT(ADDRESS(COUNTIF(Entity_1,"&lt;&gt;"),8,4,1,sheet_entity)),0)))</f>
        <v/>
      </c>
      <c r="D879" s="177" t="str">
        <f t="shared" ca="1" si="144"/>
        <v/>
      </c>
      <c r="E879" s="178"/>
      <c r="F879" s="129" t="str">
        <f t="shared" ca="1" si="145"/>
        <v/>
      </c>
      <c r="G879" s="130" t="str">
        <f t="shared" ca="1" si="146"/>
        <v/>
      </c>
      <c r="H879" s="140" t="str">
        <f t="shared" ca="1" si="140"/>
        <v/>
      </c>
      <c r="I879" s="17" t="str">
        <f t="shared" ca="1" si="141"/>
        <v/>
      </c>
      <c r="J879" s="178"/>
      <c r="K879" s="189"/>
      <c r="L879" s="189" t="str">
        <f t="shared" ca="1" si="147"/>
        <v/>
      </c>
      <c r="M879" s="187" t="str">
        <f t="shared" ca="1" si="142"/>
        <v/>
      </c>
      <c r="N879" s="188" t="str">
        <f t="shared" ca="1" si="143"/>
        <v/>
      </c>
    </row>
    <row r="880" spans="1:14" x14ac:dyDescent="0.25">
      <c r="A880" s="175" t="str">
        <f t="shared" ca="1" si="139"/>
        <v/>
      </c>
      <c r="B880" s="175">
        <f t="shared" ref="B880:B943" ca="1" si="148">IF(B879&gt;0,B879-1,IF(RIGHT(F879,4)="Type",IFERROR(ROWS(INDIRECT(CONCATENATE(F879,"Enum"))),0),0))</f>
        <v>0</v>
      </c>
      <c r="C880" s="175" t="str">
        <f ca="1">IF(B880&gt;0,C879,IF(COUNTIF(Entity_3,Common)&lt;=A880,"",C879+MATCH(Common,INDIRECT(ADDRESS(C879+1,8,4,1,sheet_entity)):INDIRECT(ADDRESS(COUNTIF(Entity_1,"&lt;&gt;"),8,4,1,sheet_entity)),0)))</f>
        <v/>
      </c>
      <c r="D880" s="177" t="str">
        <f t="shared" ca="1" si="144"/>
        <v/>
      </c>
      <c r="E880" s="178"/>
      <c r="F880" s="129" t="str">
        <f t="shared" ca="1" si="145"/>
        <v/>
      </c>
      <c r="G880" s="130" t="str">
        <f t="shared" ca="1" si="146"/>
        <v/>
      </c>
      <c r="H880" s="140" t="str">
        <f t="shared" ca="1" si="140"/>
        <v/>
      </c>
      <c r="I880" s="17" t="str">
        <f t="shared" ca="1" si="141"/>
        <v/>
      </c>
      <c r="J880" s="178"/>
      <c r="K880" s="189"/>
      <c r="L880" s="189" t="str">
        <f t="shared" ca="1" si="147"/>
        <v/>
      </c>
      <c r="M880" s="187" t="str">
        <f t="shared" ca="1" si="142"/>
        <v/>
      </c>
      <c r="N880" s="188" t="str">
        <f t="shared" ca="1" si="143"/>
        <v/>
      </c>
    </row>
    <row r="881" spans="1:14" x14ac:dyDescent="0.25">
      <c r="A881" s="175" t="str">
        <f t="shared" ca="1" si="139"/>
        <v/>
      </c>
      <c r="B881" s="175">
        <f t="shared" ca="1" si="148"/>
        <v>0</v>
      </c>
      <c r="C881" s="175" t="str">
        <f ca="1">IF(B881&gt;0,C880,IF(COUNTIF(Entity_3,Common)&lt;=A881,"",C880+MATCH(Common,INDIRECT(ADDRESS(C880+1,8,4,1,sheet_entity)):INDIRECT(ADDRESS(COUNTIF(Entity_1,"&lt;&gt;"),8,4,1,sheet_entity)),0)))</f>
        <v/>
      </c>
      <c r="D881" s="177" t="str">
        <f t="shared" ca="1" si="144"/>
        <v/>
      </c>
      <c r="E881" s="178"/>
      <c r="F881" s="129" t="str">
        <f t="shared" ca="1" si="145"/>
        <v/>
      </c>
      <c r="G881" s="130" t="str">
        <f t="shared" ca="1" si="146"/>
        <v/>
      </c>
      <c r="H881" s="140" t="str">
        <f t="shared" ca="1" si="140"/>
        <v/>
      </c>
      <c r="I881" s="17" t="str">
        <f t="shared" ca="1" si="141"/>
        <v/>
      </c>
      <c r="J881" s="178"/>
      <c r="K881" s="189"/>
      <c r="L881" s="189" t="str">
        <f t="shared" ca="1" si="147"/>
        <v/>
      </c>
      <c r="M881" s="187" t="str">
        <f t="shared" ca="1" si="142"/>
        <v/>
      </c>
      <c r="N881" s="188" t="str">
        <f t="shared" ca="1" si="143"/>
        <v/>
      </c>
    </row>
    <row r="882" spans="1:14" x14ac:dyDescent="0.25">
      <c r="A882" s="175" t="str">
        <f t="shared" ca="1" si="139"/>
        <v/>
      </c>
      <c r="B882" s="175">
        <f t="shared" ca="1" si="148"/>
        <v>0</v>
      </c>
      <c r="C882" s="175" t="str">
        <f ca="1">IF(B882&gt;0,C881,IF(COUNTIF(Entity_3,Common)&lt;=A882,"",C881+MATCH(Common,INDIRECT(ADDRESS(C881+1,8,4,1,sheet_entity)):INDIRECT(ADDRESS(COUNTIF(Entity_1,"&lt;&gt;"),8,4,1,sheet_entity)),0)))</f>
        <v/>
      </c>
      <c r="D882" s="177" t="str">
        <f t="shared" ca="1" si="144"/>
        <v/>
      </c>
      <c r="E882" s="178"/>
      <c r="F882" s="129" t="str">
        <f t="shared" ca="1" si="145"/>
        <v/>
      </c>
      <c r="G882" s="130" t="str">
        <f t="shared" ca="1" si="146"/>
        <v/>
      </c>
      <c r="H882" s="140" t="str">
        <f t="shared" ca="1" si="140"/>
        <v/>
      </c>
      <c r="I882" s="17" t="str">
        <f t="shared" ca="1" si="141"/>
        <v/>
      </c>
      <c r="J882" s="178"/>
      <c r="K882" s="189"/>
      <c r="L882" s="189" t="str">
        <f t="shared" ca="1" si="147"/>
        <v/>
      </c>
      <c r="M882" s="187" t="str">
        <f t="shared" ca="1" si="142"/>
        <v/>
      </c>
      <c r="N882" s="188" t="str">
        <f t="shared" ca="1" si="143"/>
        <v/>
      </c>
    </row>
    <row r="883" spans="1:14" x14ac:dyDescent="0.25">
      <c r="A883" s="175" t="str">
        <f t="shared" ca="1" si="139"/>
        <v/>
      </c>
      <c r="B883" s="175">
        <f t="shared" ca="1" si="148"/>
        <v>0</v>
      </c>
      <c r="C883" s="175" t="str">
        <f ca="1">IF(B883&gt;0,C882,IF(COUNTIF(Entity_3,Common)&lt;=A883,"",C882+MATCH(Common,INDIRECT(ADDRESS(C882+1,8,4,1,sheet_entity)):INDIRECT(ADDRESS(COUNTIF(Entity_1,"&lt;&gt;"),8,4,1,sheet_entity)),0)))</f>
        <v/>
      </c>
      <c r="D883" s="177" t="str">
        <f t="shared" ca="1" si="144"/>
        <v/>
      </c>
      <c r="E883" s="178"/>
      <c r="F883" s="129" t="str">
        <f t="shared" ca="1" si="145"/>
        <v/>
      </c>
      <c r="G883" s="130" t="str">
        <f t="shared" ca="1" si="146"/>
        <v/>
      </c>
      <c r="H883" s="140" t="str">
        <f t="shared" ca="1" si="140"/>
        <v/>
      </c>
      <c r="I883" s="17" t="str">
        <f t="shared" ca="1" si="141"/>
        <v/>
      </c>
      <c r="J883" s="178"/>
      <c r="K883" s="189"/>
      <c r="L883" s="189" t="str">
        <f t="shared" ca="1" si="147"/>
        <v/>
      </c>
      <c r="M883" s="187" t="str">
        <f t="shared" ca="1" si="142"/>
        <v/>
      </c>
      <c r="N883" s="188" t="str">
        <f t="shared" ca="1" si="143"/>
        <v/>
      </c>
    </row>
    <row r="884" spans="1:14" x14ac:dyDescent="0.25">
      <c r="A884" s="175" t="str">
        <f t="shared" ca="1" si="139"/>
        <v/>
      </c>
      <c r="B884" s="175">
        <f t="shared" ca="1" si="148"/>
        <v>0</v>
      </c>
      <c r="C884" s="175" t="str">
        <f ca="1">IF(B884&gt;0,C883,IF(COUNTIF(Entity_3,Common)&lt;=A884,"",C883+MATCH(Common,INDIRECT(ADDRESS(C883+1,8,4,1,sheet_entity)):INDIRECT(ADDRESS(COUNTIF(Entity_1,"&lt;&gt;"),8,4,1,sheet_entity)),0)))</f>
        <v/>
      </c>
      <c r="D884" s="177" t="str">
        <f t="shared" ca="1" si="144"/>
        <v/>
      </c>
      <c r="E884" s="178"/>
      <c r="F884" s="129" t="str">
        <f t="shared" ca="1" si="145"/>
        <v/>
      </c>
      <c r="G884" s="130" t="str">
        <f t="shared" ca="1" si="146"/>
        <v/>
      </c>
      <c r="H884" s="140" t="str">
        <f t="shared" ca="1" si="140"/>
        <v/>
      </c>
      <c r="I884" s="17" t="str">
        <f t="shared" ca="1" si="141"/>
        <v/>
      </c>
      <c r="J884" s="178"/>
      <c r="K884" s="189"/>
      <c r="L884" s="189" t="str">
        <f t="shared" ca="1" si="147"/>
        <v/>
      </c>
      <c r="M884" s="187" t="str">
        <f t="shared" ca="1" si="142"/>
        <v/>
      </c>
      <c r="N884" s="188" t="str">
        <f t="shared" ca="1" si="143"/>
        <v/>
      </c>
    </row>
    <row r="885" spans="1:14" x14ac:dyDescent="0.25">
      <c r="A885" s="175" t="str">
        <f t="shared" ca="1" si="139"/>
        <v/>
      </c>
      <c r="B885" s="175">
        <f t="shared" ca="1" si="148"/>
        <v>0</v>
      </c>
      <c r="C885" s="175" t="str">
        <f ca="1">IF(B885&gt;0,C884,IF(COUNTIF(Entity_3,Common)&lt;=A885,"",C884+MATCH(Common,INDIRECT(ADDRESS(C884+1,8,4,1,sheet_entity)):INDIRECT(ADDRESS(COUNTIF(Entity_1,"&lt;&gt;"),8,4,1,sheet_entity)),0)))</f>
        <v/>
      </c>
      <c r="D885" s="177" t="str">
        <f t="shared" ca="1" si="144"/>
        <v/>
      </c>
      <c r="E885" s="178"/>
      <c r="F885" s="129" t="str">
        <f t="shared" ca="1" si="145"/>
        <v/>
      </c>
      <c r="G885" s="130" t="str">
        <f t="shared" ca="1" si="146"/>
        <v/>
      </c>
      <c r="H885" s="140" t="str">
        <f t="shared" ca="1" si="140"/>
        <v/>
      </c>
      <c r="I885" s="17" t="str">
        <f t="shared" ca="1" si="141"/>
        <v/>
      </c>
      <c r="J885" s="178"/>
      <c r="K885" s="189"/>
      <c r="L885" s="189" t="str">
        <f t="shared" ca="1" si="147"/>
        <v/>
      </c>
      <c r="M885" s="187" t="str">
        <f t="shared" ca="1" si="142"/>
        <v/>
      </c>
      <c r="N885" s="188" t="str">
        <f t="shared" ca="1" si="143"/>
        <v/>
      </c>
    </row>
    <row r="886" spans="1:14" x14ac:dyDescent="0.25">
      <c r="A886" s="175" t="str">
        <f t="shared" ca="1" si="139"/>
        <v/>
      </c>
      <c r="B886" s="175">
        <f t="shared" ca="1" si="148"/>
        <v>0</v>
      </c>
      <c r="C886" s="175" t="str">
        <f ca="1">IF(B886&gt;0,C885,IF(COUNTIF(Entity_3,Common)&lt;=A886,"",C885+MATCH(Common,INDIRECT(ADDRESS(C885+1,8,4,1,sheet_entity)):INDIRECT(ADDRESS(COUNTIF(Entity_1,"&lt;&gt;"),8,4,1,sheet_entity)),0)))</f>
        <v/>
      </c>
      <c r="D886" s="177" t="str">
        <f t="shared" ca="1" si="144"/>
        <v/>
      </c>
      <c r="E886" s="178"/>
      <c r="F886" s="129" t="str">
        <f t="shared" ca="1" si="145"/>
        <v/>
      </c>
      <c r="G886" s="130" t="str">
        <f t="shared" ca="1" si="146"/>
        <v/>
      </c>
      <c r="H886" s="140" t="str">
        <f t="shared" ca="1" si="140"/>
        <v/>
      </c>
      <c r="I886" s="17" t="str">
        <f t="shared" ca="1" si="141"/>
        <v/>
      </c>
      <c r="J886" s="178"/>
      <c r="K886" s="189"/>
      <c r="L886" s="189" t="str">
        <f t="shared" ca="1" si="147"/>
        <v/>
      </c>
      <c r="M886" s="187" t="str">
        <f t="shared" ca="1" si="142"/>
        <v/>
      </c>
      <c r="N886" s="188" t="str">
        <f t="shared" ca="1" si="143"/>
        <v/>
      </c>
    </row>
    <row r="887" spans="1:14" x14ac:dyDescent="0.25">
      <c r="A887" s="175" t="str">
        <f t="shared" ca="1" si="139"/>
        <v/>
      </c>
      <c r="B887" s="175">
        <f t="shared" ca="1" si="148"/>
        <v>0</v>
      </c>
      <c r="C887" s="175" t="str">
        <f ca="1">IF(B887&gt;0,C886,IF(COUNTIF(Entity_3,Common)&lt;=A887,"",C886+MATCH(Common,INDIRECT(ADDRESS(C886+1,8,4,1,sheet_entity)):INDIRECT(ADDRESS(COUNTIF(Entity_1,"&lt;&gt;"),8,4,1,sheet_entity)),0)))</f>
        <v/>
      </c>
      <c r="D887" s="177" t="str">
        <f t="shared" ca="1" si="144"/>
        <v/>
      </c>
      <c r="E887" s="178"/>
      <c r="F887" s="129" t="str">
        <f t="shared" ca="1" si="145"/>
        <v/>
      </c>
      <c r="G887" s="130" t="str">
        <f t="shared" ca="1" si="146"/>
        <v/>
      </c>
      <c r="H887" s="140" t="str">
        <f t="shared" ca="1" si="140"/>
        <v/>
      </c>
      <c r="I887" s="17" t="str">
        <f t="shared" ca="1" si="141"/>
        <v/>
      </c>
      <c r="J887" s="178"/>
      <c r="K887" s="189"/>
      <c r="L887" s="189" t="str">
        <f t="shared" ca="1" si="147"/>
        <v/>
      </c>
      <c r="M887" s="187" t="str">
        <f t="shared" ca="1" si="142"/>
        <v/>
      </c>
      <c r="N887" s="188" t="str">
        <f t="shared" ca="1" si="143"/>
        <v/>
      </c>
    </row>
    <row r="888" spans="1:14" x14ac:dyDescent="0.25">
      <c r="A888" s="175" t="str">
        <f t="shared" ca="1" si="139"/>
        <v/>
      </c>
      <c r="B888" s="175">
        <f t="shared" ca="1" si="148"/>
        <v>0</v>
      </c>
      <c r="C888" s="175" t="str">
        <f ca="1">IF(B888&gt;0,C887,IF(COUNTIF(Entity_3,Common)&lt;=A888,"",C887+MATCH(Common,INDIRECT(ADDRESS(C887+1,8,4,1,sheet_entity)):INDIRECT(ADDRESS(COUNTIF(Entity_1,"&lt;&gt;"),8,4,1,sheet_entity)),0)))</f>
        <v/>
      </c>
      <c r="D888" s="177" t="str">
        <f t="shared" ca="1" si="144"/>
        <v/>
      </c>
      <c r="E888" s="178"/>
      <c r="F888" s="129" t="str">
        <f t="shared" ca="1" si="145"/>
        <v/>
      </c>
      <c r="G888" s="130" t="str">
        <f t="shared" ca="1" si="146"/>
        <v/>
      </c>
      <c r="H888" s="140" t="str">
        <f t="shared" ca="1" si="140"/>
        <v/>
      </c>
      <c r="I888" s="17" t="str">
        <f t="shared" ca="1" si="141"/>
        <v/>
      </c>
      <c r="J888" s="178"/>
      <c r="K888" s="189"/>
      <c r="L888" s="189" t="str">
        <f t="shared" ca="1" si="147"/>
        <v/>
      </c>
      <c r="M888" s="187" t="str">
        <f t="shared" ca="1" si="142"/>
        <v/>
      </c>
      <c r="N888" s="188" t="str">
        <f t="shared" ca="1" si="143"/>
        <v/>
      </c>
    </row>
    <row r="889" spans="1:14" x14ac:dyDescent="0.25">
      <c r="A889" s="175" t="str">
        <f t="shared" ca="1" si="139"/>
        <v/>
      </c>
      <c r="B889" s="175">
        <f t="shared" ca="1" si="148"/>
        <v>0</v>
      </c>
      <c r="C889" s="175" t="str">
        <f ca="1">IF(B889&gt;0,C888,IF(COUNTIF(Entity_3,Common)&lt;=A889,"",C888+MATCH(Common,INDIRECT(ADDRESS(C888+1,8,4,1,sheet_entity)):INDIRECT(ADDRESS(COUNTIF(Entity_1,"&lt;&gt;"),8,4,1,sheet_entity)),0)))</f>
        <v/>
      </c>
      <c r="D889" s="177" t="str">
        <f t="shared" ca="1" si="144"/>
        <v/>
      </c>
      <c r="E889" s="178"/>
      <c r="F889" s="129" t="str">
        <f t="shared" ca="1" si="145"/>
        <v/>
      </c>
      <c r="G889" s="130" t="str">
        <f t="shared" ca="1" si="146"/>
        <v/>
      </c>
      <c r="H889" s="140" t="str">
        <f t="shared" ca="1" si="140"/>
        <v/>
      </c>
      <c r="I889" s="17" t="str">
        <f t="shared" ca="1" si="141"/>
        <v/>
      </c>
      <c r="J889" s="178"/>
      <c r="K889" s="189"/>
      <c r="L889" s="189" t="str">
        <f t="shared" ca="1" si="147"/>
        <v/>
      </c>
      <c r="M889" s="187" t="str">
        <f t="shared" ca="1" si="142"/>
        <v/>
      </c>
      <c r="N889" s="188" t="str">
        <f t="shared" ca="1" si="143"/>
        <v/>
      </c>
    </row>
    <row r="890" spans="1:14" x14ac:dyDescent="0.25">
      <c r="A890" s="175" t="str">
        <f t="shared" ca="1" si="139"/>
        <v/>
      </c>
      <c r="B890" s="175">
        <f t="shared" ca="1" si="148"/>
        <v>0</v>
      </c>
      <c r="C890" s="175" t="str">
        <f ca="1">IF(B890&gt;0,C889,IF(COUNTIF(Entity_3,Common)&lt;=A890,"",C889+MATCH(Common,INDIRECT(ADDRESS(C889+1,8,4,1,sheet_entity)):INDIRECT(ADDRESS(COUNTIF(Entity_1,"&lt;&gt;"),8,4,1,sheet_entity)),0)))</f>
        <v/>
      </c>
      <c r="D890" s="177" t="str">
        <f t="shared" ca="1" si="144"/>
        <v/>
      </c>
      <c r="E890" s="178"/>
      <c r="F890" s="129" t="str">
        <f t="shared" ca="1" si="145"/>
        <v/>
      </c>
      <c r="G890" s="130" t="str">
        <f t="shared" ca="1" si="146"/>
        <v/>
      </c>
      <c r="H890" s="140" t="str">
        <f t="shared" ca="1" si="140"/>
        <v/>
      </c>
      <c r="I890" s="17" t="str">
        <f t="shared" ca="1" si="141"/>
        <v/>
      </c>
      <c r="J890" s="178"/>
      <c r="K890" s="189"/>
      <c r="L890" s="189" t="str">
        <f t="shared" ca="1" si="147"/>
        <v/>
      </c>
      <c r="M890" s="187" t="str">
        <f t="shared" ca="1" si="142"/>
        <v/>
      </c>
      <c r="N890" s="188" t="str">
        <f t="shared" ca="1" si="143"/>
        <v/>
      </c>
    </row>
    <row r="891" spans="1:14" x14ac:dyDescent="0.25">
      <c r="A891" s="175" t="str">
        <f t="shared" ca="1" si="139"/>
        <v/>
      </c>
      <c r="B891" s="175">
        <f t="shared" ca="1" si="148"/>
        <v>0</v>
      </c>
      <c r="C891" s="175" t="str">
        <f ca="1">IF(B891&gt;0,C890,IF(COUNTIF(Entity_3,Common)&lt;=A891,"",C890+MATCH(Common,INDIRECT(ADDRESS(C890+1,8,4,1,sheet_entity)):INDIRECT(ADDRESS(COUNTIF(Entity_1,"&lt;&gt;"),8,4,1,sheet_entity)),0)))</f>
        <v/>
      </c>
      <c r="D891" s="177" t="str">
        <f t="shared" ca="1" si="144"/>
        <v/>
      </c>
      <c r="E891" s="178"/>
      <c r="F891" s="129" t="str">
        <f t="shared" ca="1" si="145"/>
        <v/>
      </c>
      <c r="G891" s="130" t="str">
        <f t="shared" ca="1" si="146"/>
        <v/>
      </c>
      <c r="H891" s="140" t="str">
        <f t="shared" ca="1" si="140"/>
        <v/>
      </c>
      <c r="I891" s="17" t="str">
        <f t="shared" ca="1" si="141"/>
        <v/>
      </c>
      <c r="J891" s="178"/>
      <c r="K891" s="189"/>
      <c r="L891" s="189" t="str">
        <f t="shared" ca="1" si="147"/>
        <v/>
      </c>
      <c r="M891" s="187" t="str">
        <f t="shared" ca="1" si="142"/>
        <v/>
      </c>
      <c r="N891" s="188" t="str">
        <f t="shared" ca="1" si="143"/>
        <v/>
      </c>
    </row>
    <row r="892" spans="1:14" x14ac:dyDescent="0.25">
      <c r="A892" s="175" t="str">
        <f t="shared" ca="1" si="139"/>
        <v/>
      </c>
      <c r="B892" s="175">
        <f t="shared" ca="1" si="148"/>
        <v>0</v>
      </c>
      <c r="C892" s="175" t="str">
        <f ca="1">IF(B892&gt;0,C891,IF(COUNTIF(Entity_3,Common)&lt;=A892,"",C891+MATCH(Common,INDIRECT(ADDRESS(C891+1,8,4,1,sheet_entity)):INDIRECT(ADDRESS(COUNTIF(Entity_1,"&lt;&gt;"),8,4,1,sheet_entity)),0)))</f>
        <v/>
      </c>
      <c r="D892" s="177" t="str">
        <f t="shared" ca="1" si="144"/>
        <v/>
      </c>
      <c r="E892" s="178"/>
      <c r="F892" s="129" t="str">
        <f t="shared" ca="1" si="145"/>
        <v/>
      </c>
      <c r="G892" s="130" t="str">
        <f t="shared" ca="1" si="146"/>
        <v/>
      </c>
      <c r="H892" s="140" t="str">
        <f t="shared" ca="1" si="140"/>
        <v/>
      </c>
      <c r="I892" s="17" t="str">
        <f t="shared" ca="1" si="141"/>
        <v/>
      </c>
      <c r="J892" s="178"/>
      <c r="K892" s="189"/>
      <c r="L892" s="189" t="str">
        <f t="shared" ca="1" si="147"/>
        <v/>
      </c>
      <c r="M892" s="187" t="str">
        <f t="shared" ca="1" si="142"/>
        <v/>
      </c>
      <c r="N892" s="188" t="str">
        <f t="shared" ca="1" si="143"/>
        <v/>
      </c>
    </row>
    <row r="893" spans="1:14" x14ac:dyDescent="0.25">
      <c r="A893" s="175" t="str">
        <f t="shared" ca="1" si="139"/>
        <v/>
      </c>
      <c r="B893" s="175">
        <f t="shared" ca="1" si="148"/>
        <v>0</v>
      </c>
      <c r="C893" s="175" t="str">
        <f ca="1">IF(B893&gt;0,C892,IF(COUNTIF(Entity_3,Common)&lt;=A893,"",C892+MATCH(Common,INDIRECT(ADDRESS(C892+1,8,4,1,sheet_entity)):INDIRECT(ADDRESS(COUNTIF(Entity_1,"&lt;&gt;"),8,4,1,sheet_entity)),0)))</f>
        <v/>
      </c>
      <c r="D893" s="177" t="str">
        <f t="shared" ca="1" si="144"/>
        <v/>
      </c>
      <c r="E893" s="178"/>
      <c r="F893" s="129" t="str">
        <f t="shared" ca="1" si="145"/>
        <v/>
      </c>
      <c r="G893" s="130" t="str">
        <f t="shared" ca="1" si="146"/>
        <v/>
      </c>
      <c r="H893" s="140" t="str">
        <f t="shared" ca="1" si="140"/>
        <v/>
      </c>
      <c r="I893" s="17" t="str">
        <f t="shared" ca="1" si="141"/>
        <v/>
      </c>
      <c r="J893" s="178"/>
      <c r="K893" s="189"/>
      <c r="L893" s="189" t="str">
        <f t="shared" ca="1" si="147"/>
        <v/>
      </c>
      <c r="M893" s="187" t="str">
        <f t="shared" ca="1" si="142"/>
        <v/>
      </c>
      <c r="N893" s="188" t="str">
        <f t="shared" ca="1" si="143"/>
        <v/>
      </c>
    </row>
    <row r="894" spans="1:14" x14ac:dyDescent="0.25">
      <c r="A894" s="175" t="str">
        <f t="shared" ca="1" si="139"/>
        <v/>
      </c>
      <c r="B894" s="175">
        <f t="shared" ca="1" si="148"/>
        <v>0</v>
      </c>
      <c r="C894" s="175" t="str">
        <f ca="1">IF(B894&gt;0,C893,IF(COUNTIF(Entity_3,Common)&lt;=A894,"",C893+MATCH(Common,INDIRECT(ADDRESS(C893+1,8,4,1,sheet_entity)):INDIRECT(ADDRESS(COUNTIF(Entity_1,"&lt;&gt;"),8,4,1,sheet_entity)),0)))</f>
        <v/>
      </c>
      <c r="D894" s="177" t="str">
        <f t="shared" ca="1" si="144"/>
        <v/>
      </c>
      <c r="E894" s="178"/>
      <c r="F894" s="129" t="str">
        <f t="shared" ca="1" si="145"/>
        <v/>
      </c>
      <c r="G894" s="130" t="str">
        <f t="shared" ca="1" si="146"/>
        <v/>
      </c>
      <c r="H894" s="140" t="str">
        <f t="shared" ca="1" si="140"/>
        <v/>
      </c>
      <c r="I894" s="17" t="str">
        <f t="shared" ca="1" si="141"/>
        <v/>
      </c>
      <c r="J894" s="178"/>
      <c r="K894" s="189"/>
      <c r="L894" s="189" t="str">
        <f t="shared" ca="1" si="147"/>
        <v/>
      </c>
      <c r="M894" s="187" t="str">
        <f t="shared" ca="1" si="142"/>
        <v/>
      </c>
      <c r="N894" s="188" t="str">
        <f t="shared" ca="1" si="143"/>
        <v/>
      </c>
    </row>
    <row r="895" spans="1:14" x14ac:dyDescent="0.25">
      <c r="A895" s="175" t="str">
        <f t="shared" ca="1" si="139"/>
        <v/>
      </c>
      <c r="B895" s="175">
        <f t="shared" ca="1" si="148"/>
        <v>0</v>
      </c>
      <c r="C895" s="175" t="str">
        <f ca="1">IF(B895&gt;0,C894,IF(COUNTIF(Entity_3,Common)&lt;=A895,"",C894+MATCH(Common,INDIRECT(ADDRESS(C894+1,8,4,1,sheet_entity)):INDIRECT(ADDRESS(COUNTIF(Entity_1,"&lt;&gt;"),8,4,1,sheet_entity)),0)))</f>
        <v/>
      </c>
      <c r="D895" s="177" t="str">
        <f t="shared" ca="1" si="144"/>
        <v/>
      </c>
      <c r="E895" s="178"/>
      <c r="F895" s="129" t="str">
        <f t="shared" ca="1" si="145"/>
        <v/>
      </c>
      <c r="G895" s="130" t="str">
        <f t="shared" ca="1" si="146"/>
        <v/>
      </c>
      <c r="H895" s="140" t="str">
        <f t="shared" ca="1" si="140"/>
        <v/>
      </c>
      <c r="I895" s="17" t="str">
        <f t="shared" ca="1" si="141"/>
        <v/>
      </c>
      <c r="J895" s="178"/>
      <c r="K895" s="189"/>
      <c r="L895" s="189" t="str">
        <f t="shared" ca="1" si="147"/>
        <v/>
      </c>
      <c r="M895" s="187" t="str">
        <f t="shared" ca="1" si="142"/>
        <v/>
      </c>
      <c r="N895" s="188" t="str">
        <f t="shared" ca="1" si="143"/>
        <v/>
      </c>
    </row>
    <row r="896" spans="1:14" x14ac:dyDescent="0.25">
      <c r="A896" s="175" t="str">
        <f t="shared" ca="1" si="139"/>
        <v/>
      </c>
      <c r="B896" s="175">
        <f t="shared" ca="1" si="148"/>
        <v>0</v>
      </c>
      <c r="C896" s="175" t="str">
        <f ca="1">IF(B896&gt;0,C895,IF(COUNTIF(Entity_3,Common)&lt;=A896,"",C895+MATCH(Common,INDIRECT(ADDRESS(C895+1,8,4,1,sheet_entity)):INDIRECT(ADDRESS(COUNTIF(Entity_1,"&lt;&gt;"),8,4,1,sheet_entity)),0)))</f>
        <v/>
      </c>
      <c r="D896" s="177" t="str">
        <f t="shared" ca="1" si="144"/>
        <v/>
      </c>
      <c r="E896" s="178"/>
      <c r="F896" s="129" t="str">
        <f t="shared" ca="1" si="145"/>
        <v/>
      </c>
      <c r="G896" s="130" t="str">
        <f t="shared" ca="1" si="146"/>
        <v/>
      </c>
      <c r="H896" s="140" t="str">
        <f t="shared" ca="1" si="140"/>
        <v/>
      </c>
      <c r="I896" s="17" t="str">
        <f t="shared" ca="1" si="141"/>
        <v/>
      </c>
      <c r="J896" s="178"/>
      <c r="K896" s="189"/>
      <c r="L896" s="189" t="str">
        <f t="shared" ca="1" si="147"/>
        <v/>
      </c>
      <c r="M896" s="187" t="str">
        <f t="shared" ca="1" si="142"/>
        <v/>
      </c>
      <c r="N896" s="188" t="str">
        <f t="shared" ca="1" si="143"/>
        <v/>
      </c>
    </row>
    <row r="897" spans="1:14" x14ac:dyDescent="0.25">
      <c r="A897" s="175" t="str">
        <f t="shared" ca="1" si="139"/>
        <v/>
      </c>
      <c r="B897" s="175">
        <f t="shared" ca="1" si="148"/>
        <v>0</v>
      </c>
      <c r="C897" s="175" t="str">
        <f ca="1">IF(B897&gt;0,C896,IF(COUNTIF(Entity_3,Common)&lt;=A897,"",C896+MATCH(Common,INDIRECT(ADDRESS(C896+1,8,4,1,sheet_entity)):INDIRECT(ADDRESS(COUNTIF(Entity_1,"&lt;&gt;"),8,4,1,sheet_entity)),0)))</f>
        <v/>
      </c>
      <c r="D897" s="177" t="str">
        <f t="shared" ca="1" si="144"/>
        <v/>
      </c>
      <c r="E897" s="178"/>
      <c r="F897" s="129" t="str">
        <f t="shared" ca="1" si="145"/>
        <v/>
      </c>
      <c r="G897" s="130" t="str">
        <f t="shared" ca="1" si="146"/>
        <v/>
      </c>
      <c r="H897" s="140" t="str">
        <f t="shared" ca="1" si="140"/>
        <v/>
      </c>
      <c r="I897" s="17" t="str">
        <f t="shared" ca="1" si="141"/>
        <v/>
      </c>
      <c r="J897" s="178"/>
      <c r="K897" s="189"/>
      <c r="L897" s="189" t="str">
        <f t="shared" ca="1" si="147"/>
        <v/>
      </c>
      <c r="M897" s="187" t="str">
        <f t="shared" ca="1" si="142"/>
        <v/>
      </c>
      <c r="N897" s="188" t="str">
        <f t="shared" ca="1" si="143"/>
        <v/>
      </c>
    </row>
    <row r="898" spans="1:14" x14ac:dyDescent="0.25">
      <c r="A898" s="175" t="str">
        <f t="shared" ca="1" si="139"/>
        <v/>
      </c>
      <c r="B898" s="175">
        <f t="shared" ca="1" si="148"/>
        <v>0</v>
      </c>
      <c r="C898" s="175" t="str">
        <f ca="1">IF(B898&gt;0,C897,IF(COUNTIF(Entity_3,Common)&lt;=A898,"",C897+MATCH(Common,INDIRECT(ADDRESS(C897+1,8,4,1,sheet_entity)):INDIRECT(ADDRESS(COUNTIF(Entity_1,"&lt;&gt;"),8,4,1,sheet_entity)),0)))</f>
        <v/>
      </c>
      <c r="D898" s="177" t="str">
        <f t="shared" ca="1" si="144"/>
        <v/>
      </c>
      <c r="E898" s="178"/>
      <c r="F898" s="129" t="str">
        <f t="shared" ca="1" si="145"/>
        <v/>
      </c>
      <c r="G898" s="130" t="str">
        <f t="shared" ca="1" si="146"/>
        <v/>
      </c>
      <c r="H898" s="140" t="str">
        <f t="shared" ca="1" si="140"/>
        <v/>
      </c>
      <c r="I898" s="17" t="str">
        <f t="shared" ca="1" si="141"/>
        <v/>
      </c>
      <c r="J898" s="178"/>
      <c r="K898" s="189"/>
      <c r="L898" s="189" t="str">
        <f t="shared" ca="1" si="147"/>
        <v/>
      </c>
      <c r="M898" s="187" t="str">
        <f t="shared" ca="1" si="142"/>
        <v/>
      </c>
      <c r="N898" s="188" t="str">
        <f t="shared" ca="1" si="143"/>
        <v/>
      </c>
    </row>
    <row r="899" spans="1:14" x14ac:dyDescent="0.25">
      <c r="A899" s="175" t="str">
        <f t="shared" ca="1" si="139"/>
        <v/>
      </c>
      <c r="B899" s="175">
        <f t="shared" ca="1" si="148"/>
        <v>0</v>
      </c>
      <c r="C899" s="175" t="str">
        <f ca="1">IF(B899&gt;0,C898,IF(COUNTIF(Entity_3,Common)&lt;=A899,"",C898+MATCH(Common,INDIRECT(ADDRESS(C898+1,8,4,1,sheet_entity)):INDIRECT(ADDRESS(COUNTIF(Entity_1,"&lt;&gt;"),8,4,1,sheet_entity)),0)))</f>
        <v/>
      </c>
      <c r="D899" s="177" t="str">
        <f t="shared" ca="1" si="144"/>
        <v/>
      </c>
      <c r="E899" s="178"/>
      <c r="F899" s="129" t="str">
        <f t="shared" ca="1" si="145"/>
        <v/>
      </c>
      <c r="G899" s="130" t="str">
        <f t="shared" ca="1" si="146"/>
        <v/>
      </c>
      <c r="H899" s="140" t="str">
        <f t="shared" ca="1" si="140"/>
        <v/>
      </c>
      <c r="I899" s="17" t="str">
        <f t="shared" ca="1" si="141"/>
        <v/>
      </c>
      <c r="J899" s="178"/>
      <c r="K899" s="189"/>
      <c r="L899" s="189" t="str">
        <f t="shared" ca="1" si="147"/>
        <v/>
      </c>
      <c r="M899" s="187" t="str">
        <f t="shared" ca="1" si="142"/>
        <v/>
      </c>
      <c r="N899" s="188" t="str">
        <f t="shared" ca="1" si="143"/>
        <v/>
      </c>
    </row>
    <row r="900" spans="1:14" x14ac:dyDescent="0.25">
      <c r="A900" s="175" t="str">
        <f t="shared" ca="1" si="139"/>
        <v/>
      </c>
      <c r="B900" s="175">
        <f t="shared" ca="1" si="148"/>
        <v>0</v>
      </c>
      <c r="C900" s="175" t="str">
        <f ca="1">IF(B900&gt;0,C899,IF(COUNTIF(Entity_3,Common)&lt;=A900,"",C899+MATCH(Common,INDIRECT(ADDRESS(C899+1,8,4,1,sheet_entity)):INDIRECT(ADDRESS(COUNTIF(Entity_1,"&lt;&gt;"),8,4,1,sheet_entity)),0)))</f>
        <v/>
      </c>
      <c r="D900" s="177" t="str">
        <f t="shared" ca="1" si="144"/>
        <v/>
      </c>
      <c r="E900" s="178"/>
      <c r="F900" s="129" t="str">
        <f t="shared" ca="1" si="145"/>
        <v/>
      </c>
      <c r="G900" s="130" t="str">
        <f t="shared" ca="1" si="146"/>
        <v/>
      </c>
      <c r="H900" s="140" t="str">
        <f t="shared" ca="1" si="140"/>
        <v/>
      </c>
      <c r="I900" s="17" t="str">
        <f t="shared" ca="1" si="141"/>
        <v/>
      </c>
      <c r="J900" s="178"/>
      <c r="K900" s="189"/>
      <c r="L900" s="189" t="str">
        <f t="shared" ca="1" si="147"/>
        <v/>
      </c>
      <c r="M900" s="187" t="str">
        <f t="shared" ca="1" si="142"/>
        <v/>
      </c>
      <c r="N900" s="188" t="str">
        <f t="shared" ca="1" si="143"/>
        <v/>
      </c>
    </row>
    <row r="901" spans="1:14" x14ac:dyDescent="0.25">
      <c r="A901" s="175" t="str">
        <f t="shared" ca="1" si="139"/>
        <v/>
      </c>
      <c r="B901" s="175">
        <f t="shared" ca="1" si="148"/>
        <v>0</v>
      </c>
      <c r="C901" s="175" t="str">
        <f ca="1">IF(B901&gt;0,C900,IF(COUNTIF(Entity_3,Common)&lt;=A901,"",C900+MATCH(Common,INDIRECT(ADDRESS(C900+1,8,4,1,sheet_entity)):INDIRECT(ADDRESS(COUNTIF(Entity_1,"&lt;&gt;"),8,4,1,sheet_entity)),0)))</f>
        <v/>
      </c>
      <c r="D901" s="177" t="str">
        <f t="shared" ca="1" si="144"/>
        <v/>
      </c>
      <c r="E901" s="178"/>
      <c r="F901" s="129" t="str">
        <f t="shared" ca="1" si="145"/>
        <v/>
      </c>
      <c r="G901" s="130" t="str">
        <f t="shared" ca="1" si="146"/>
        <v/>
      </c>
      <c r="H901" s="140" t="str">
        <f t="shared" ca="1" si="140"/>
        <v/>
      </c>
      <c r="I901" s="17" t="str">
        <f t="shared" ca="1" si="141"/>
        <v/>
      </c>
      <c r="J901" s="178"/>
      <c r="K901" s="189"/>
      <c r="L901" s="189" t="str">
        <f t="shared" ca="1" si="147"/>
        <v/>
      </c>
      <c r="M901" s="187" t="str">
        <f t="shared" ca="1" si="142"/>
        <v/>
      </c>
      <c r="N901" s="188" t="str">
        <f t="shared" ca="1" si="143"/>
        <v/>
      </c>
    </row>
    <row r="902" spans="1:14" x14ac:dyDescent="0.25">
      <c r="A902" s="175" t="str">
        <f t="shared" ca="1" si="139"/>
        <v/>
      </c>
      <c r="B902" s="175">
        <f t="shared" ca="1" si="148"/>
        <v>0</v>
      </c>
      <c r="C902" s="175" t="str">
        <f ca="1">IF(B902&gt;0,C901,IF(COUNTIF(Entity_3,Common)&lt;=A902,"",C901+MATCH(Common,INDIRECT(ADDRESS(C901+1,8,4,1,sheet_entity)):INDIRECT(ADDRESS(COUNTIF(Entity_1,"&lt;&gt;"),8,4,1,sheet_entity)),0)))</f>
        <v/>
      </c>
      <c r="D902" s="177" t="str">
        <f t="shared" ca="1" si="144"/>
        <v/>
      </c>
      <c r="E902" s="178"/>
      <c r="F902" s="129" t="str">
        <f t="shared" ca="1" si="145"/>
        <v/>
      </c>
      <c r="G902" s="130" t="str">
        <f t="shared" ca="1" si="146"/>
        <v/>
      </c>
      <c r="H902" s="140" t="str">
        <f t="shared" ca="1" si="140"/>
        <v/>
      </c>
      <c r="I902" s="17" t="str">
        <f t="shared" ca="1" si="141"/>
        <v/>
      </c>
      <c r="J902" s="178"/>
      <c r="K902" s="189"/>
      <c r="L902" s="189" t="str">
        <f t="shared" ca="1" si="147"/>
        <v/>
      </c>
      <c r="M902" s="187" t="str">
        <f t="shared" ca="1" si="142"/>
        <v/>
      </c>
      <c r="N902" s="188" t="str">
        <f t="shared" ca="1" si="143"/>
        <v/>
      </c>
    </row>
    <row r="903" spans="1:14" x14ac:dyDescent="0.25">
      <c r="A903" s="175" t="str">
        <f t="shared" ca="1" si="139"/>
        <v/>
      </c>
      <c r="B903" s="175">
        <f t="shared" ca="1" si="148"/>
        <v>0</v>
      </c>
      <c r="C903" s="175" t="str">
        <f ca="1">IF(B903&gt;0,C902,IF(COUNTIF(Entity_3,Common)&lt;=A903,"",C902+MATCH(Common,INDIRECT(ADDRESS(C902+1,8,4,1,sheet_entity)):INDIRECT(ADDRESS(COUNTIF(Entity_1,"&lt;&gt;"),8,4,1,sheet_entity)),0)))</f>
        <v/>
      </c>
      <c r="D903" s="177" t="str">
        <f t="shared" ca="1" si="144"/>
        <v/>
      </c>
      <c r="E903" s="178"/>
      <c r="F903" s="129" t="str">
        <f t="shared" ca="1" si="145"/>
        <v/>
      </c>
      <c r="G903" s="130" t="str">
        <f t="shared" ca="1" si="146"/>
        <v/>
      </c>
      <c r="H903" s="140" t="str">
        <f t="shared" ca="1" si="140"/>
        <v/>
      </c>
      <c r="I903" s="17" t="str">
        <f t="shared" ca="1" si="141"/>
        <v/>
      </c>
      <c r="J903" s="178"/>
      <c r="K903" s="189"/>
      <c r="L903" s="189" t="str">
        <f t="shared" ca="1" si="147"/>
        <v/>
      </c>
      <c r="M903" s="187" t="str">
        <f t="shared" ca="1" si="142"/>
        <v/>
      </c>
      <c r="N903" s="188" t="str">
        <f t="shared" ca="1" si="143"/>
        <v/>
      </c>
    </row>
    <row r="904" spans="1:14" x14ac:dyDescent="0.25">
      <c r="A904" s="175" t="str">
        <f t="shared" ca="1" si="139"/>
        <v/>
      </c>
      <c r="B904" s="175">
        <f t="shared" ca="1" si="148"/>
        <v>0</v>
      </c>
      <c r="C904" s="175" t="str">
        <f ca="1">IF(B904&gt;0,C903,IF(COUNTIF(Entity_3,Common)&lt;=A904,"",C903+MATCH(Common,INDIRECT(ADDRESS(C903+1,8,4,1,sheet_entity)):INDIRECT(ADDRESS(COUNTIF(Entity_1,"&lt;&gt;"),8,4,1,sheet_entity)),0)))</f>
        <v/>
      </c>
      <c r="D904" s="177" t="str">
        <f t="shared" ca="1" si="144"/>
        <v/>
      </c>
      <c r="E904" s="178"/>
      <c r="F904" s="129" t="str">
        <f t="shared" ca="1" si="145"/>
        <v/>
      </c>
      <c r="G904" s="130" t="str">
        <f t="shared" ca="1" si="146"/>
        <v/>
      </c>
      <c r="H904" s="140" t="str">
        <f t="shared" ca="1" si="140"/>
        <v/>
      </c>
      <c r="I904" s="17" t="str">
        <f t="shared" ca="1" si="141"/>
        <v/>
      </c>
      <c r="J904" s="178"/>
      <c r="K904" s="189"/>
      <c r="L904" s="189" t="str">
        <f t="shared" ca="1" si="147"/>
        <v/>
      </c>
      <c r="M904" s="187" t="str">
        <f t="shared" ca="1" si="142"/>
        <v/>
      </c>
      <c r="N904" s="188" t="str">
        <f t="shared" ca="1" si="143"/>
        <v/>
      </c>
    </row>
    <row r="905" spans="1:14" x14ac:dyDescent="0.25">
      <c r="A905" s="175" t="str">
        <f t="shared" ca="1" si="139"/>
        <v/>
      </c>
      <c r="B905" s="175">
        <f t="shared" ca="1" si="148"/>
        <v>0</v>
      </c>
      <c r="C905" s="175" t="str">
        <f ca="1">IF(B905&gt;0,C904,IF(COUNTIF(Entity_3,Common)&lt;=A905,"",C904+MATCH(Common,INDIRECT(ADDRESS(C904+1,8,4,1,sheet_entity)):INDIRECT(ADDRESS(COUNTIF(Entity_1,"&lt;&gt;"),8,4,1,sheet_entity)),0)))</f>
        <v/>
      </c>
      <c r="D905" s="177" t="str">
        <f t="shared" ca="1" si="144"/>
        <v/>
      </c>
      <c r="E905" s="178"/>
      <c r="F905" s="129" t="str">
        <f t="shared" ca="1" si="145"/>
        <v/>
      </c>
      <c r="G905" s="130" t="str">
        <f t="shared" ca="1" si="146"/>
        <v/>
      </c>
      <c r="H905" s="140" t="str">
        <f t="shared" ca="1" si="140"/>
        <v/>
      </c>
      <c r="I905" s="17" t="str">
        <f t="shared" ca="1" si="141"/>
        <v/>
      </c>
      <c r="J905" s="178"/>
      <c r="K905" s="189"/>
      <c r="L905" s="189" t="str">
        <f t="shared" ca="1" si="147"/>
        <v/>
      </c>
      <c r="M905" s="187" t="str">
        <f t="shared" ca="1" si="142"/>
        <v/>
      </c>
      <c r="N905" s="188" t="str">
        <f t="shared" ca="1" si="143"/>
        <v/>
      </c>
    </row>
    <row r="906" spans="1:14" x14ac:dyDescent="0.25">
      <c r="A906" s="175" t="str">
        <f t="shared" ca="1" si="139"/>
        <v/>
      </c>
      <c r="B906" s="175">
        <f t="shared" ca="1" si="148"/>
        <v>0</v>
      </c>
      <c r="C906" s="175" t="str">
        <f ca="1">IF(B906&gt;0,C905,IF(COUNTIF(Entity_3,Common)&lt;=A906,"",C905+MATCH(Common,INDIRECT(ADDRESS(C905+1,8,4,1,sheet_entity)):INDIRECT(ADDRESS(COUNTIF(Entity_1,"&lt;&gt;"),8,4,1,sheet_entity)),0)))</f>
        <v/>
      </c>
      <c r="D906" s="177" t="str">
        <f t="shared" ca="1" si="144"/>
        <v/>
      </c>
      <c r="E906" s="178"/>
      <c r="F906" s="129" t="str">
        <f t="shared" ca="1" si="145"/>
        <v/>
      </c>
      <c r="G906" s="130" t="str">
        <f t="shared" ca="1" si="146"/>
        <v/>
      </c>
      <c r="H906" s="140" t="str">
        <f t="shared" ca="1" si="140"/>
        <v/>
      </c>
      <c r="I906" s="17" t="str">
        <f t="shared" ca="1" si="141"/>
        <v/>
      </c>
      <c r="J906" s="178"/>
      <c r="K906" s="189"/>
      <c r="L906" s="189" t="str">
        <f t="shared" ca="1" si="147"/>
        <v/>
      </c>
      <c r="M906" s="187" t="str">
        <f t="shared" ca="1" si="142"/>
        <v/>
      </c>
      <c r="N906" s="188" t="str">
        <f t="shared" ca="1" si="143"/>
        <v/>
      </c>
    </row>
    <row r="907" spans="1:14" x14ac:dyDescent="0.25">
      <c r="A907" s="175" t="str">
        <f t="shared" ref="A907:A970" ca="1" si="149">IF(B907=0,IF(COUNTIF(Entity_3,Common)&lt;=A906,"",A906+1),A906)</f>
        <v/>
      </c>
      <c r="B907" s="175">
        <f t="shared" ca="1" si="148"/>
        <v>0</v>
      </c>
      <c r="C907" s="175" t="str">
        <f ca="1">IF(B907&gt;0,C906,IF(COUNTIF(Entity_3,Common)&lt;=A907,"",C906+MATCH(Common,INDIRECT(ADDRESS(C906+1,8,4,1,sheet_entity)):INDIRECT(ADDRESS(COUNTIF(Entity_1,"&lt;&gt;"),8,4,1,sheet_entity)),0)))</f>
        <v/>
      </c>
      <c r="D907" s="177" t="str">
        <f t="shared" ca="1" si="144"/>
        <v/>
      </c>
      <c r="E907" s="178"/>
      <c r="F907" s="129" t="str">
        <f t="shared" ca="1" si="145"/>
        <v/>
      </c>
      <c r="G907" s="130" t="str">
        <f t="shared" ca="1" si="146"/>
        <v/>
      </c>
      <c r="H907" s="140" t="str">
        <f t="shared" ref="H907:H970" ca="1" si="150">IF(F907&lt;&gt;"",IF(K907&lt;&gt;"",K907,IF(G907&lt;&gt;"",IF(M907&lt;&gt;"",M907,N907),IF(N907&lt;&gt;"",N907,M907))),"")</f>
        <v/>
      </c>
      <c r="I907" s="17" t="str">
        <f t="shared" ref="I907:I970" ca="1" si="151">IF(L907=H907,IF(OR(exp_sub_adopt=no,AND(exp_sub_adopt=yes,G907&lt;&gt;"")),IF(C907&lt;&gt;"",IFERROR(CELL("contents",INDIRECT(ADDRESS(MATCH(CONCATENATE(F907,IF(G907&lt;&gt;"",CONCATENATE("/",G907),"")),export_entity_2,0),2,1,1,exp_fillin))),IFERROR(VLOOKUP(CONCATENATE(F907,IF(G907&lt;&gt;"",CONCATENATE("/",G907),"")),Import_DRS,5,FALSE),"")),""),""),IF(ISERROR(FIND(H907,L907,1)),IF(L907=H907,"",L907),RIGHT(L907,LEN(L907)-LEN(H907))))</f>
        <v/>
      </c>
      <c r="J907" s="178"/>
      <c r="K907" s="189"/>
      <c r="L907" s="189" t="str">
        <f t="shared" ca="1" si="147"/>
        <v/>
      </c>
      <c r="M907" s="187" t="str">
        <f t="shared" ref="M907:M970" ca="1" si="152">IF(C907&lt;&gt;"",IFERROR(CELL("contents",INDIRECT(ADDRESS(MATCH(CONCATENATE(F907,IF(G907&lt;&gt;"",CONCATENATE("/",G907),"")),export_entity_2,0),1,1,1,exp_fillin))),IF(N907="",M906,"")),"")</f>
        <v/>
      </c>
      <c r="N907" s="188" t="str">
        <f t="shared" ref="N907:N970" ca="1" si="153">IF(C907&lt;&gt;"",IFERROR(VLOOKUP(CONCATENATE(F907,IF(G907&lt;&gt;"",CONCATENATE("/",G907),"")),Import_DRS,4,FALSE),IFERROR(VLOOKUP(F907,Import_DRS,4,FALSE),"")),"")</f>
        <v/>
      </c>
    </row>
    <row r="908" spans="1:14" x14ac:dyDescent="0.25">
      <c r="A908" s="175" t="str">
        <f t="shared" ca="1" si="149"/>
        <v/>
      </c>
      <c r="B908" s="175">
        <f t="shared" ca="1" si="148"/>
        <v>0</v>
      </c>
      <c r="C908" s="175" t="str">
        <f ca="1">IF(B908&gt;0,C907,IF(COUNTIF(Entity_3,Common)&lt;=A908,"",C907+MATCH(Common,INDIRECT(ADDRESS(C907+1,8,4,1,sheet_entity)):INDIRECT(ADDRESS(COUNTIF(Entity_1,"&lt;&gt;"),8,4,1,sheet_entity)),0)))</f>
        <v/>
      </c>
      <c r="D908" s="177" t="str">
        <f t="shared" ca="1" si="144"/>
        <v/>
      </c>
      <c r="E908" s="178"/>
      <c r="F908" s="129" t="str">
        <f t="shared" ca="1" si="145"/>
        <v/>
      </c>
      <c r="G908" s="130" t="str">
        <f t="shared" ca="1" si="146"/>
        <v/>
      </c>
      <c r="H908" s="140" t="str">
        <f t="shared" ca="1" si="150"/>
        <v/>
      </c>
      <c r="I908" s="17" t="str">
        <f t="shared" ca="1" si="151"/>
        <v/>
      </c>
      <c r="J908" s="178"/>
      <c r="K908" s="189"/>
      <c r="L908" s="189" t="str">
        <f t="shared" ca="1" si="147"/>
        <v/>
      </c>
      <c r="M908" s="187" t="str">
        <f t="shared" ca="1" si="152"/>
        <v/>
      </c>
      <c r="N908" s="188" t="str">
        <f t="shared" ca="1" si="153"/>
        <v/>
      </c>
    </row>
    <row r="909" spans="1:14" x14ac:dyDescent="0.25">
      <c r="A909" s="175" t="str">
        <f t="shared" ca="1" si="149"/>
        <v/>
      </c>
      <c r="B909" s="175">
        <f t="shared" ca="1" si="148"/>
        <v>0</v>
      </c>
      <c r="C909" s="175" t="str">
        <f ca="1">IF(B909&gt;0,C908,IF(COUNTIF(Entity_3,Common)&lt;=A909,"",C908+MATCH(Common,INDIRECT(ADDRESS(C908+1,8,4,1,sheet_entity)):INDIRECT(ADDRESS(COUNTIF(Entity_1,"&lt;&gt;"),8,4,1,sheet_entity)),0)))</f>
        <v/>
      </c>
      <c r="D909" s="177" t="str">
        <f t="shared" ca="1" si="144"/>
        <v/>
      </c>
      <c r="E909" s="178"/>
      <c r="F909" s="129" t="str">
        <f t="shared" ca="1" si="145"/>
        <v/>
      </c>
      <c r="G909" s="130" t="str">
        <f t="shared" ca="1" si="146"/>
        <v/>
      </c>
      <c r="H909" s="140" t="str">
        <f t="shared" ca="1" si="150"/>
        <v/>
      </c>
      <c r="I909" s="17" t="str">
        <f t="shared" ca="1" si="151"/>
        <v/>
      </c>
      <c r="J909" s="178"/>
      <c r="K909" s="189"/>
      <c r="L909" s="189" t="str">
        <f t="shared" ca="1" si="147"/>
        <v/>
      </c>
      <c r="M909" s="187" t="str">
        <f t="shared" ca="1" si="152"/>
        <v/>
      </c>
      <c r="N909" s="188" t="str">
        <f t="shared" ca="1" si="153"/>
        <v/>
      </c>
    </row>
    <row r="910" spans="1:14" x14ac:dyDescent="0.25">
      <c r="A910" s="175" t="str">
        <f t="shared" ca="1" si="149"/>
        <v/>
      </c>
      <c r="B910" s="175">
        <f t="shared" ca="1" si="148"/>
        <v>0</v>
      </c>
      <c r="C910" s="175" t="str">
        <f ca="1">IF(B910&gt;0,C909,IF(COUNTIF(Entity_3,Common)&lt;=A910,"",C909+MATCH(Common,INDIRECT(ADDRESS(C909+1,8,4,1,sheet_entity)):INDIRECT(ADDRESS(COUNTIF(Entity_1,"&lt;&gt;"),8,4,1,sheet_entity)),0)))</f>
        <v/>
      </c>
      <c r="D910" s="177" t="str">
        <f t="shared" ca="1" si="144"/>
        <v/>
      </c>
      <c r="E910" s="178"/>
      <c r="F910" s="129" t="str">
        <f t="shared" ca="1" si="145"/>
        <v/>
      </c>
      <c r="G910" s="130" t="str">
        <f t="shared" ca="1" si="146"/>
        <v/>
      </c>
      <c r="H910" s="140" t="str">
        <f t="shared" ca="1" si="150"/>
        <v/>
      </c>
      <c r="I910" s="17" t="str">
        <f t="shared" ca="1" si="151"/>
        <v/>
      </c>
      <c r="J910" s="178"/>
      <c r="K910" s="189"/>
      <c r="L910" s="189" t="str">
        <f t="shared" ca="1" si="147"/>
        <v/>
      </c>
      <c r="M910" s="187" t="str">
        <f t="shared" ca="1" si="152"/>
        <v/>
      </c>
      <c r="N910" s="188" t="str">
        <f t="shared" ca="1" si="153"/>
        <v/>
      </c>
    </row>
    <row r="911" spans="1:14" x14ac:dyDescent="0.25">
      <c r="A911" s="175" t="str">
        <f t="shared" ca="1" si="149"/>
        <v/>
      </c>
      <c r="B911" s="175">
        <f t="shared" ca="1" si="148"/>
        <v>0</v>
      </c>
      <c r="C911" s="175" t="str">
        <f ca="1">IF(B911&gt;0,C910,IF(COUNTIF(Entity_3,Common)&lt;=A911,"",C910+MATCH(Common,INDIRECT(ADDRESS(C910+1,8,4,1,sheet_entity)):INDIRECT(ADDRESS(COUNTIF(Entity_1,"&lt;&gt;"),8,4,1,sheet_entity)),0)))</f>
        <v/>
      </c>
      <c r="D911" s="177" t="str">
        <f t="shared" ref="D911:D974" ca="1" si="154">IF(AND(F911&lt;&gt;"",F911&lt;&gt;not,F911&lt;&gt;0),HYPERLINK(CONCATENATE(link4x0,IFERROR(VLOOKUP(F911,Entity,2,FALSE),""),link_Entity,LOWER(F911),".htm"),"&gt;&gt;"),"")</f>
        <v/>
      </c>
      <c r="E911" s="178"/>
      <c r="F911" s="129" t="str">
        <f t="shared" ref="F911:F974" ca="1" si="155">IF(C911&lt;&gt;"",INDIRECT(ADDRESS(C911,3,1,1,sheet_entity),TRUE),"")</f>
        <v/>
      </c>
      <c r="G911" s="130" t="str">
        <f t="shared" ref="G911:G974" ca="1" si="156">IF(B911&gt;0,INDEX(INDIRECT(CONCATENATE(F911,"Enum")),B911,1),"")</f>
        <v/>
      </c>
      <c r="H911" s="140" t="str">
        <f t="shared" ca="1" si="150"/>
        <v/>
      </c>
      <c r="I911" s="17" t="str">
        <f t="shared" ca="1" si="151"/>
        <v/>
      </c>
      <c r="J911" s="178"/>
      <c r="K911" s="189"/>
      <c r="L911" s="189" t="str">
        <f t="shared" ca="1" si="147"/>
        <v/>
      </c>
      <c r="M911" s="187" t="str">
        <f t="shared" ca="1" si="152"/>
        <v/>
      </c>
      <c r="N911" s="188" t="str">
        <f t="shared" ca="1" si="153"/>
        <v/>
      </c>
    </row>
    <row r="912" spans="1:14" x14ac:dyDescent="0.25">
      <c r="A912" s="175" t="str">
        <f t="shared" ca="1" si="149"/>
        <v/>
      </c>
      <c r="B912" s="175">
        <f t="shared" ca="1" si="148"/>
        <v>0</v>
      </c>
      <c r="C912" s="175" t="str">
        <f ca="1">IF(B912&gt;0,C911,IF(COUNTIF(Entity_3,Common)&lt;=A912,"",C911+MATCH(Common,INDIRECT(ADDRESS(C911+1,8,4,1,sheet_entity)):INDIRECT(ADDRESS(COUNTIF(Entity_1,"&lt;&gt;"),8,4,1,sheet_entity)),0)))</f>
        <v/>
      </c>
      <c r="D912" s="177" t="str">
        <f t="shared" ca="1" si="154"/>
        <v/>
      </c>
      <c r="E912" s="178"/>
      <c r="F912" s="129" t="str">
        <f t="shared" ca="1" si="155"/>
        <v/>
      </c>
      <c r="G912" s="130" t="str">
        <f t="shared" ca="1" si="156"/>
        <v/>
      </c>
      <c r="H912" s="140" t="str">
        <f t="shared" ca="1" si="150"/>
        <v/>
      </c>
      <c r="I912" s="17" t="str">
        <f t="shared" ca="1" si="151"/>
        <v/>
      </c>
      <c r="J912" s="178"/>
      <c r="K912" s="189"/>
      <c r="L912" s="189" t="str">
        <f t="shared" ca="1" si="147"/>
        <v/>
      </c>
      <c r="M912" s="187" t="str">
        <f t="shared" ca="1" si="152"/>
        <v/>
      </c>
      <c r="N912" s="188" t="str">
        <f t="shared" ca="1" si="153"/>
        <v/>
      </c>
    </row>
    <row r="913" spans="1:14" x14ac:dyDescent="0.25">
      <c r="A913" s="175" t="str">
        <f t="shared" ca="1" si="149"/>
        <v/>
      </c>
      <c r="B913" s="175">
        <f t="shared" ca="1" si="148"/>
        <v>0</v>
      </c>
      <c r="C913" s="175" t="str">
        <f ca="1">IF(B913&gt;0,C912,IF(COUNTIF(Entity_3,Common)&lt;=A913,"",C912+MATCH(Common,INDIRECT(ADDRESS(C912+1,8,4,1,sheet_entity)):INDIRECT(ADDRESS(COUNTIF(Entity_1,"&lt;&gt;"),8,4,1,sheet_entity)),0)))</f>
        <v/>
      </c>
      <c r="D913" s="177" t="str">
        <f t="shared" ca="1" si="154"/>
        <v/>
      </c>
      <c r="E913" s="178"/>
      <c r="F913" s="129" t="str">
        <f t="shared" ca="1" si="155"/>
        <v/>
      </c>
      <c r="G913" s="130" t="str">
        <f t="shared" ca="1" si="156"/>
        <v/>
      </c>
      <c r="H913" s="140" t="str">
        <f t="shared" ca="1" si="150"/>
        <v/>
      </c>
      <c r="I913" s="17" t="str">
        <f t="shared" ca="1" si="151"/>
        <v/>
      </c>
      <c r="J913" s="178"/>
      <c r="K913" s="189"/>
      <c r="L913" s="189" t="str">
        <f t="shared" ca="1" si="147"/>
        <v/>
      </c>
      <c r="M913" s="187" t="str">
        <f t="shared" ca="1" si="152"/>
        <v/>
      </c>
      <c r="N913" s="188" t="str">
        <f t="shared" ca="1" si="153"/>
        <v/>
      </c>
    </row>
    <row r="914" spans="1:14" x14ac:dyDescent="0.25">
      <c r="A914" s="175" t="str">
        <f t="shared" ca="1" si="149"/>
        <v/>
      </c>
      <c r="B914" s="175">
        <f t="shared" ca="1" si="148"/>
        <v>0</v>
      </c>
      <c r="C914" s="175" t="str">
        <f ca="1">IF(B914&gt;0,C913,IF(COUNTIF(Entity_3,Common)&lt;=A914,"",C913+MATCH(Common,INDIRECT(ADDRESS(C913+1,8,4,1,sheet_entity)):INDIRECT(ADDRESS(COUNTIF(Entity_1,"&lt;&gt;"),8,4,1,sheet_entity)),0)))</f>
        <v/>
      </c>
      <c r="D914" s="177" t="str">
        <f t="shared" ca="1" si="154"/>
        <v/>
      </c>
      <c r="E914" s="178"/>
      <c r="F914" s="129" t="str">
        <f t="shared" ca="1" si="155"/>
        <v/>
      </c>
      <c r="G914" s="130" t="str">
        <f t="shared" ca="1" si="156"/>
        <v/>
      </c>
      <c r="H914" s="140" t="str">
        <f t="shared" ca="1" si="150"/>
        <v/>
      </c>
      <c r="I914" s="17" t="str">
        <f t="shared" ca="1" si="151"/>
        <v/>
      </c>
      <c r="J914" s="178"/>
      <c r="K914" s="189"/>
      <c r="L914" s="189" t="str">
        <f t="shared" ca="1" si="147"/>
        <v/>
      </c>
      <c r="M914" s="187" t="str">
        <f t="shared" ca="1" si="152"/>
        <v/>
      </c>
      <c r="N914" s="188" t="str">
        <f t="shared" ca="1" si="153"/>
        <v/>
      </c>
    </row>
    <row r="915" spans="1:14" x14ac:dyDescent="0.25">
      <c r="A915" s="175" t="str">
        <f t="shared" ca="1" si="149"/>
        <v/>
      </c>
      <c r="B915" s="175">
        <f t="shared" ca="1" si="148"/>
        <v>0</v>
      </c>
      <c r="C915" s="175" t="str">
        <f ca="1">IF(B915&gt;0,C914,IF(COUNTIF(Entity_3,Common)&lt;=A915,"",C914+MATCH(Common,INDIRECT(ADDRESS(C914+1,8,4,1,sheet_entity)):INDIRECT(ADDRESS(COUNTIF(Entity_1,"&lt;&gt;"),8,4,1,sheet_entity)),0)))</f>
        <v/>
      </c>
      <c r="D915" s="177" t="str">
        <f t="shared" ca="1" si="154"/>
        <v/>
      </c>
      <c r="E915" s="178"/>
      <c r="F915" s="129" t="str">
        <f t="shared" ca="1" si="155"/>
        <v/>
      </c>
      <c r="G915" s="130" t="str">
        <f t="shared" ca="1" si="156"/>
        <v/>
      </c>
      <c r="H915" s="140" t="str">
        <f t="shared" ca="1" si="150"/>
        <v/>
      </c>
      <c r="I915" s="17" t="str">
        <f t="shared" ca="1" si="151"/>
        <v/>
      </c>
      <c r="J915" s="178"/>
      <c r="K915" s="189"/>
      <c r="L915" s="189" t="str">
        <f t="shared" ca="1" si="147"/>
        <v/>
      </c>
      <c r="M915" s="187" t="str">
        <f t="shared" ca="1" si="152"/>
        <v/>
      </c>
      <c r="N915" s="188" t="str">
        <f t="shared" ca="1" si="153"/>
        <v/>
      </c>
    </row>
    <row r="916" spans="1:14" x14ac:dyDescent="0.25">
      <c r="A916" s="175" t="str">
        <f t="shared" ca="1" si="149"/>
        <v/>
      </c>
      <c r="B916" s="175">
        <f t="shared" ca="1" si="148"/>
        <v>0</v>
      </c>
      <c r="C916" s="175" t="str">
        <f ca="1">IF(B916&gt;0,C915,IF(COUNTIF(Entity_3,Common)&lt;=A916,"",C915+MATCH(Common,INDIRECT(ADDRESS(C915+1,8,4,1,sheet_entity)):INDIRECT(ADDRESS(COUNTIF(Entity_1,"&lt;&gt;"),8,4,1,sheet_entity)),0)))</f>
        <v/>
      </c>
      <c r="D916" s="177" t="str">
        <f t="shared" ca="1" si="154"/>
        <v/>
      </c>
      <c r="E916" s="178"/>
      <c r="F916" s="129" t="str">
        <f t="shared" ca="1" si="155"/>
        <v/>
      </c>
      <c r="G916" s="130" t="str">
        <f t="shared" ca="1" si="156"/>
        <v/>
      </c>
      <c r="H916" s="140" t="str">
        <f t="shared" ca="1" si="150"/>
        <v/>
      </c>
      <c r="I916" s="17" t="str">
        <f t="shared" ca="1" si="151"/>
        <v/>
      </c>
      <c r="J916" s="178"/>
      <c r="K916" s="189"/>
      <c r="L916" s="189" t="str">
        <f t="shared" ca="1" si="147"/>
        <v/>
      </c>
      <c r="M916" s="187" t="str">
        <f t="shared" ca="1" si="152"/>
        <v/>
      </c>
      <c r="N916" s="188" t="str">
        <f t="shared" ca="1" si="153"/>
        <v/>
      </c>
    </row>
    <row r="917" spans="1:14" x14ac:dyDescent="0.25">
      <c r="A917" s="175" t="str">
        <f t="shared" ca="1" si="149"/>
        <v/>
      </c>
      <c r="B917" s="175">
        <f t="shared" ca="1" si="148"/>
        <v>0</v>
      </c>
      <c r="C917" s="175" t="str">
        <f ca="1">IF(B917&gt;0,C916,IF(COUNTIF(Entity_3,Common)&lt;=A917,"",C916+MATCH(Common,INDIRECT(ADDRESS(C916+1,8,4,1,sheet_entity)):INDIRECT(ADDRESS(COUNTIF(Entity_1,"&lt;&gt;"),8,4,1,sheet_entity)),0)))</f>
        <v/>
      </c>
      <c r="D917" s="177" t="str">
        <f t="shared" ca="1" si="154"/>
        <v/>
      </c>
      <c r="E917" s="178"/>
      <c r="F917" s="129" t="str">
        <f t="shared" ca="1" si="155"/>
        <v/>
      </c>
      <c r="G917" s="130" t="str">
        <f t="shared" ca="1" si="156"/>
        <v/>
      </c>
      <c r="H917" s="140" t="str">
        <f t="shared" ca="1" si="150"/>
        <v/>
      </c>
      <c r="I917" s="17" t="str">
        <f t="shared" ca="1" si="151"/>
        <v/>
      </c>
      <c r="J917" s="178"/>
      <c r="K917" s="189"/>
      <c r="L917" s="189" t="str">
        <f t="shared" ca="1" si="147"/>
        <v/>
      </c>
      <c r="M917" s="187" t="str">
        <f t="shared" ca="1" si="152"/>
        <v/>
      </c>
      <c r="N917" s="188" t="str">
        <f t="shared" ca="1" si="153"/>
        <v/>
      </c>
    </row>
    <row r="918" spans="1:14" x14ac:dyDescent="0.25">
      <c r="A918" s="175" t="str">
        <f t="shared" ca="1" si="149"/>
        <v/>
      </c>
      <c r="B918" s="175">
        <f t="shared" ca="1" si="148"/>
        <v>0</v>
      </c>
      <c r="C918" s="175" t="str">
        <f ca="1">IF(B918&gt;0,C917,IF(COUNTIF(Entity_3,Common)&lt;=A918,"",C917+MATCH(Common,INDIRECT(ADDRESS(C917+1,8,4,1,sheet_entity)):INDIRECT(ADDRESS(COUNTIF(Entity_1,"&lt;&gt;"),8,4,1,sheet_entity)),0)))</f>
        <v/>
      </c>
      <c r="D918" s="177" t="str">
        <f t="shared" ca="1" si="154"/>
        <v/>
      </c>
      <c r="E918" s="178"/>
      <c r="F918" s="129" t="str">
        <f t="shared" ca="1" si="155"/>
        <v/>
      </c>
      <c r="G918" s="130" t="str">
        <f t="shared" ca="1" si="156"/>
        <v/>
      </c>
      <c r="H918" s="140" t="str">
        <f t="shared" ca="1" si="150"/>
        <v/>
      </c>
      <c r="I918" s="17" t="str">
        <f t="shared" ca="1" si="151"/>
        <v/>
      </c>
      <c r="J918" s="178"/>
      <c r="K918" s="189"/>
      <c r="L918" s="189" t="str">
        <f t="shared" ca="1" si="147"/>
        <v/>
      </c>
      <c r="M918" s="187" t="str">
        <f t="shared" ca="1" si="152"/>
        <v/>
      </c>
      <c r="N918" s="188" t="str">
        <f t="shared" ca="1" si="153"/>
        <v/>
      </c>
    </row>
    <row r="919" spans="1:14" x14ac:dyDescent="0.25">
      <c r="A919" s="175" t="str">
        <f t="shared" ca="1" si="149"/>
        <v/>
      </c>
      <c r="B919" s="175">
        <f t="shared" ca="1" si="148"/>
        <v>0</v>
      </c>
      <c r="C919" s="175" t="str">
        <f ca="1">IF(B919&gt;0,C918,IF(COUNTIF(Entity_3,Common)&lt;=A919,"",C918+MATCH(Common,INDIRECT(ADDRESS(C918+1,8,4,1,sheet_entity)):INDIRECT(ADDRESS(COUNTIF(Entity_1,"&lt;&gt;"),8,4,1,sheet_entity)),0)))</f>
        <v/>
      </c>
      <c r="D919" s="177" t="str">
        <f t="shared" ca="1" si="154"/>
        <v/>
      </c>
      <c r="E919" s="178"/>
      <c r="F919" s="129" t="str">
        <f t="shared" ca="1" si="155"/>
        <v/>
      </c>
      <c r="G919" s="130" t="str">
        <f t="shared" ca="1" si="156"/>
        <v/>
      </c>
      <c r="H919" s="140" t="str">
        <f t="shared" ca="1" si="150"/>
        <v/>
      </c>
      <c r="I919" s="17" t="str">
        <f t="shared" ca="1" si="151"/>
        <v/>
      </c>
      <c r="J919" s="178"/>
      <c r="K919" s="189"/>
      <c r="L919" s="189" t="str">
        <f t="shared" ca="1" si="147"/>
        <v/>
      </c>
      <c r="M919" s="187" t="str">
        <f t="shared" ca="1" si="152"/>
        <v/>
      </c>
      <c r="N919" s="188" t="str">
        <f t="shared" ca="1" si="153"/>
        <v/>
      </c>
    </row>
    <row r="920" spans="1:14" x14ac:dyDescent="0.25">
      <c r="A920" s="175" t="str">
        <f t="shared" ca="1" si="149"/>
        <v/>
      </c>
      <c r="B920" s="175">
        <f t="shared" ca="1" si="148"/>
        <v>0</v>
      </c>
      <c r="C920" s="175" t="str">
        <f ca="1">IF(B920&gt;0,C919,IF(COUNTIF(Entity_3,Common)&lt;=A920,"",C919+MATCH(Common,INDIRECT(ADDRESS(C919+1,8,4,1,sheet_entity)):INDIRECT(ADDRESS(COUNTIF(Entity_1,"&lt;&gt;"),8,4,1,sheet_entity)),0)))</f>
        <v/>
      </c>
      <c r="D920" s="177" t="str">
        <f t="shared" ca="1" si="154"/>
        <v/>
      </c>
      <c r="E920" s="178"/>
      <c r="F920" s="129" t="str">
        <f t="shared" ca="1" si="155"/>
        <v/>
      </c>
      <c r="G920" s="130" t="str">
        <f t="shared" ca="1" si="156"/>
        <v/>
      </c>
      <c r="H920" s="140" t="str">
        <f t="shared" ca="1" si="150"/>
        <v/>
      </c>
      <c r="I920" s="17" t="str">
        <f t="shared" ca="1" si="151"/>
        <v/>
      </c>
      <c r="J920" s="178"/>
      <c r="K920" s="189"/>
      <c r="L920" s="189" t="str">
        <f t="shared" ca="1" si="147"/>
        <v/>
      </c>
      <c r="M920" s="187" t="str">
        <f t="shared" ca="1" si="152"/>
        <v/>
      </c>
      <c r="N920" s="188" t="str">
        <f t="shared" ca="1" si="153"/>
        <v/>
      </c>
    </row>
    <row r="921" spans="1:14" x14ac:dyDescent="0.25">
      <c r="A921" s="175" t="str">
        <f t="shared" ca="1" si="149"/>
        <v/>
      </c>
      <c r="B921" s="175">
        <f t="shared" ca="1" si="148"/>
        <v>0</v>
      </c>
      <c r="C921" s="175" t="str">
        <f ca="1">IF(B921&gt;0,C920,IF(COUNTIF(Entity_3,Common)&lt;=A921,"",C920+MATCH(Common,INDIRECT(ADDRESS(C920+1,8,4,1,sheet_entity)):INDIRECT(ADDRESS(COUNTIF(Entity_1,"&lt;&gt;"),8,4,1,sheet_entity)),0)))</f>
        <v/>
      </c>
      <c r="D921" s="177" t="str">
        <f t="shared" ca="1" si="154"/>
        <v/>
      </c>
      <c r="E921" s="178"/>
      <c r="F921" s="129" t="str">
        <f t="shared" ca="1" si="155"/>
        <v/>
      </c>
      <c r="G921" s="130" t="str">
        <f t="shared" ca="1" si="156"/>
        <v/>
      </c>
      <c r="H921" s="140" t="str">
        <f t="shared" ca="1" si="150"/>
        <v/>
      </c>
      <c r="I921" s="17" t="str">
        <f t="shared" ca="1" si="151"/>
        <v/>
      </c>
      <c r="J921" s="178"/>
      <c r="K921" s="189"/>
      <c r="L921" s="189" t="str">
        <f t="shared" ca="1" si="147"/>
        <v/>
      </c>
      <c r="M921" s="187" t="str">
        <f t="shared" ca="1" si="152"/>
        <v/>
      </c>
      <c r="N921" s="188" t="str">
        <f t="shared" ca="1" si="153"/>
        <v/>
      </c>
    </row>
    <row r="922" spans="1:14" x14ac:dyDescent="0.25">
      <c r="A922" s="175" t="str">
        <f t="shared" ca="1" si="149"/>
        <v/>
      </c>
      <c r="B922" s="175">
        <f t="shared" ca="1" si="148"/>
        <v>0</v>
      </c>
      <c r="C922" s="175" t="str">
        <f ca="1">IF(B922&gt;0,C921,IF(COUNTIF(Entity_3,Common)&lt;=A922,"",C921+MATCH(Common,INDIRECT(ADDRESS(C921+1,8,4,1,sheet_entity)):INDIRECT(ADDRESS(COUNTIF(Entity_1,"&lt;&gt;"),8,4,1,sheet_entity)),0)))</f>
        <v/>
      </c>
      <c r="D922" s="177" t="str">
        <f t="shared" ca="1" si="154"/>
        <v/>
      </c>
      <c r="E922" s="178"/>
      <c r="F922" s="129" t="str">
        <f t="shared" ca="1" si="155"/>
        <v/>
      </c>
      <c r="G922" s="130" t="str">
        <f t="shared" ca="1" si="156"/>
        <v/>
      </c>
      <c r="H922" s="140" t="str">
        <f t="shared" ca="1" si="150"/>
        <v/>
      </c>
      <c r="I922" s="17" t="str">
        <f t="shared" ca="1" si="151"/>
        <v/>
      </c>
      <c r="J922" s="178"/>
      <c r="K922" s="189"/>
      <c r="L922" s="189" t="str">
        <f t="shared" ref="L922:L985" ca="1" si="157">H922</f>
        <v/>
      </c>
      <c r="M922" s="187" t="str">
        <f t="shared" ca="1" si="152"/>
        <v/>
      </c>
      <c r="N922" s="188" t="str">
        <f t="shared" ca="1" si="153"/>
        <v/>
      </c>
    </row>
    <row r="923" spans="1:14" x14ac:dyDescent="0.25">
      <c r="A923" s="175" t="str">
        <f t="shared" ca="1" si="149"/>
        <v/>
      </c>
      <c r="B923" s="175">
        <f t="shared" ca="1" si="148"/>
        <v>0</v>
      </c>
      <c r="C923" s="175" t="str">
        <f ca="1">IF(B923&gt;0,C922,IF(COUNTIF(Entity_3,Common)&lt;=A923,"",C922+MATCH(Common,INDIRECT(ADDRESS(C922+1,8,4,1,sheet_entity)):INDIRECT(ADDRESS(COUNTIF(Entity_1,"&lt;&gt;"),8,4,1,sheet_entity)),0)))</f>
        <v/>
      </c>
      <c r="D923" s="177" t="str">
        <f t="shared" ca="1" si="154"/>
        <v/>
      </c>
      <c r="E923" s="178"/>
      <c r="F923" s="129" t="str">
        <f t="shared" ca="1" si="155"/>
        <v/>
      </c>
      <c r="G923" s="130" t="str">
        <f t="shared" ca="1" si="156"/>
        <v/>
      </c>
      <c r="H923" s="140" t="str">
        <f t="shared" ca="1" si="150"/>
        <v/>
      </c>
      <c r="I923" s="17" t="str">
        <f t="shared" ca="1" si="151"/>
        <v/>
      </c>
      <c r="J923" s="178"/>
      <c r="K923" s="189"/>
      <c r="L923" s="189" t="str">
        <f t="shared" ca="1" si="157"/>
        <v/>
      </c>
      <c r="M923" s="187" t="str">
        <f t="shared" ca="1" si="152"/>
        <v/>
      </c>
      <c r="N923" s="188" t="str">
        <f t="shared" ca="1" si="153"/>
        <v/>
      </c>
    </row>
    <row r="924" spans="1:14" x14ac:dyDescent="0.25">
      <c r="A924" s="175" t="str">
        <f t="shared" ca="1" si="149"/>
        <v/>
      </c>
      <c r="B924" s="175">
        <f t="shared" ca="1" si="148"/>
        <v>0</v>
      </c>
      <c r="C924" s="175" t="str">
        <f ca="1">IF(B924&gt;0,C923,IF(COUNTIF(Entity_3,Common)&lt;=A924,"",C923+MATCH(Common,INDIRECT(ADDRESS(C923+1,8,4,1,sheet_entity)):INDIRECT(ADDRESS(COUNTIF(Entity_1,"&lt;&gt;"),8,4,1,sheet_entity)),0)))</f>
        <v/>
      </c>
      <c r="D924" s="177" t="str">
        <f t="shared" ca="1" si="154"/>
        <v/>
      </c>
      <c r="E924" s="178"/>
      <c r="F924" s="129" t="str">
        <f t="shared" ca="1" si="155"/>
        <v/>
      </c>
      <c r="G924" s="130" t="str">
        <f t="shared" ca="1" si="156"/>
        <v/>
      </c>
      <c r="H924" s="140" t="str">
        <f t="shared" ca="1" si="150"/>
        <v/>
      </c>
      <c r="I924" s="17" t="str">
        <f t="shared" ca="1" si="151"/>
        <v/>
      </c>
      <c r="J924" s="178"/>
      <c r="K924" s="189"/>
      <c r="L924" s="189" t="str">
        <f t="shared" ca="1" si="157"/>
        <v/>
      </c>
      <c r="M924" s="187" t="str">
        <f t="shared" ca="1" si="152"/>
        <v/>
      </c>
      <c r="N924" s="188" t="str">
        <f t="shared" ca="1" si="153"/>
        <v/>
      </c>
    </row>
    <row r="925" spans="1:14" x14ac:dyDescent="0.25">
      <c r="A925" s="175" t="str">
        <f t="shared" ca="1" si="149"/>
        <v/>
      </c>
      <c r="B925" s="175">
        <f t="shared" ca="1" si="148"/>
        <v>0</v>
      </c>
      <c r="C925" s="175" t="str">
        <f ca="1">IF(B925&gt;0,C924,IF(COUNTIF(Entity_3,Common)&lt;=A925,"",C924+MATCH(Common,INDIRECT(ADDRESS(C924+1,8,4,1,sheet_entity)):INDIRECT(ADDRESS(COUNTIF(Entity_1,"&lt;&gt;"),8,4,1,sheet_entity)),0)))</f>
        <v/>
      </c>
      <c r="D925" s="177" t="str">
        <f t="shared" ca="1" si="154"/>
        <v/>
      </c>
      <c r="E925" s="178"/>
      <c r="F925" s="129" t="str">
        <f t="shared" ca="1" si="155"/>
        <v/>
      </c>
      <c r="G925" s="130" t="str">
        <f t="shared" ca="1" si="156"/>
        <v/>
      </c>
      <c r="H925" s="140" t="str">
        <f t="shared" ca="1" si="150"/>
        <v/>
      </c>
      <c r="I925" s="17" t="str">
        <f t="shared" ca="1" si="151"/>
        <v/>
      </c>
      <c r="J925" s="178"/>
      <c r="K925" s="189"/>
      <c r="L925" s="189" t="str">
        <f t="shared" ca="1" si="157"/>
        <v/>
      </c>
      <c r="M925" s="187" t="str">
        <f t="shared" ca="1" si="152"/>
        <v/>
      </c>
      <c r="N925" s="188" t="str">
        <f t="shared" ca="1" si="153"/>
        <v/>
      </c>
    </row>
    <row r="926" spans="1:14" x14ac:dyDescent="0.25">
      <c r="A926" s="175" t="str">
        <f t="shared" ca="1" si="149"/>
        <v/>
      </c>
      <c r="B926" s="175">
        <f t="shared" ca="1" si="148"/>
        <v>0</v>
      </c>
      <c r="C926" s="175" t="str">
        <f ca="1">IF(B926&gt;0,C925,IF(COUNTIF(Entity_3,Common)&lt;=A926,"",C925+MATCH(Common,INDIRECT(ADDRESS(C925+1,8,4,1,sheet_entity)):INDIRECT(ADDRESS(COUNTIF(Entity_1,"&lt;&gt;"),8,4,1,sheet_entity)),0)))</f>
        <v/>
      </c>
      <c r="D926" s="177" t="str">
        <f t="shared" ca="1" si="154"/>
        <v/>
      </c>
      <c r="E926" s="178"/>
      <c r="F926" s="129" t="str">
        <f t="shared" ca="1" si="155"/>
        <v/>
      </c>
      <c r="G926" s="130" t="str">
        <f t="shared" ca="1" si="156"/>
        <v/>
      </c>
      <c r="H926" s="140" t="str">
        <f t="shared" ca="1" si="150"/>
        <v/>
      </c>
      <c r="I926" s="17" t="str">
        <f t="shared" ca="1" si="151"/>
        <v/>
      </c>
      <c r="J926" s="178"/>
      <c r="K926" s="189"/>
      <c r="L926" s="189" t="str">
        <f t="shared" ca="1" si="157"/>
        <v/>
      </c>
      <c r="M926" s="187" t="str">
        <f t="shared" ca="1" si="152"/>
        <v/>
      </c>
      <c r="N926" s="188" t="str">
        <f t="shared" ca="1" si="153"/>
        <v/>
      </c>
    </row>
    <row r="927" spans="1:14" x14ac:dyDescent="0.25">
      <c r="A927" s="175" t="str">
        <f t="shared" ca="1" si="149"/>
        <v/>
      </c>
      <c r="B927" s="175">
        <f t="shared" ca="1" si="148"/>
        <v>0</v>
      </c>
      <c r="C927" s="175" t="str">
        <f ca="1">IF(B927&gt;0,C926,IF(COUNTIF(Entity_3,Common)&lt;=A927,"",C926+MATCH(Common,INDIRECT(ADDRESS(C926+1,8,4,1,sheet_entity)):INDIRECT(ADDRESS(COUNTIF(Entity_1,"&lt;&gt;"),8,4,1,sheet_entity)),0)))</f>
        <v/>
      </c>
      <c r="D927" s="177" t="str">
        <f t="shared" ca="1" si="154"/>
        <v/>
      </c>
      <c r="E927" s="178"/>
      <c r="F927" s="129" t="str">
        <f t="shared" ca="1" si="155"/>
        <v/>
      </c>
      <c r="G927" s="130" t="str">
        <f t="shared" ca="1" si="156"/>
        <v/>
      </c>
      <c r="H927" s="140" t="str">
        <f t="shared" ca="1" si="150"/>
        <v/>
      </c>
      <c r="I927" s="17" t="str">
        <f t="shared" ca="1" si="151"/>
        <v/>
      </c>
      <c r="J927" s="178"/>
      <c r="K927" s="189"/>
      <c r="L927" s="189" t="str">
        <f t="shared" ca="1" si="157"/>
        <v/>
      </c>
      <c r="M927" s="187" t="str">
        <f t="shared" ca="1" si="152"/>
        <v/>
      </c>
      <c r="N927" s="188" t="str">
        <f t="shared" ca="1" si="153"/>
        <v/>
      </c>
    </row>
    <row r="928" spans="1:14" x14ac:dyDescent="0.25">
      <c r="A928" s="175" t="str">
        <f t="shared" ca="1" si="149"/>
        <v/>
      </c>
      <c r="B928" s="175">
        <f t="shared" ca="1" si="148"/>
        <v>0</v>
      </c>
      <c r="C928" s="175" t="str">
        <f ca="1">IF(B928&gt;0,C927,IF(COUNTIF(Entity_3,Common)&lt;=A928,"",C927+MATCH(Common,INDIRECT(ADDRESS(C927+1,8,4,1,sheet_entity)):INDIRECT(ADDRESS(COUNTIF(Entity_1,"&lt;&gt;"),8,4,1,sheet_entity)),0)))</f>
        <v/>
      </c>
      <c r="D928" s="177" t="str">
        <f t="shared" ca="1" si="154"/>
        <v/>
      </c>
      <c r="E928" s="178"/>
      <c r="F928" s="129" t="str">
        <f t="shared" ca="1" si="155"/>
        <v/>
      </c>
      <c r="G928" s="130" t="str">
        <f t="shared" ca="1" si="156"/>
        <v/>
      </c>
      <c r="H928" s="140" t="str">
        <f t="shared" ca="1" si="150"/>
        <v/>
      </c>
      <c r="I928" s="17" t="str">
        <f t="shared" ca="1" si="151"/>
        <v/>
      </c>
      <c r="J928" s="178"/>
      <c r="K928" s="189"/>
      <c r="L928" s="189" t="str">
        <f t="shared" ca="1" si="157"/>
        <v/>
      </c>
      <c r="M928" s="187" t="str">
        <f t="shared" ca="1" si="152"/>
        <v/>
      </c>
      <c r="N928" s="188" t="str">
        <f t="shared" ca="1" si="153"/>
        <v/>
      </c>
    </row>
    <row r="929" spans="1:14" x14ac:dyDescent="0.25">
      <c r="A929" s="175" t="str">
        <f t="shared" ca="1" si="149"/>
        <v/>
      </c>
      <c r="B929" s="175">
        <f t="shared" ca="1" si="148"/>
        <v>0</v>
      </c>
      <c r="C929" s="175" t="str">
        <f ca="1">IF(B929&gt;0,C928,IF(COUNTIF(Entity_3,Common)&lt;=A929,"",C928+MATCH(Common,INDIRECT(ADDRESS(C928+1,8,4,1,sheet_entity)):INDIRECT(ADDRESS(COUNTIF(Entity_1,"&lt;&gt;"),8,4,1,sheet_entity)),0)))</f>
        <v/>
      </c>
      <c r="D929" s="177" t="str">
        <f t="shared" ca="1" si="154"/>
        <v/>
      </c>
      <c r="E929" s="178"/>
      <c r="F929" s="129" t="str">
        <f t="shared" ca="1" si="155"/>
        <v/>
      </c>
      <c r="G929" s="130" t="str">
        <f t="shared" ca="1" si="156"/>
        <v/>
      </c>
      <c r="H929" s="140" t="str">
        <f t="shared" ca="1" si="150"/>
        <v/>
      </c>
      <c r="I929" s="17" t="str">
        <f t="shared" ca="1" si="151"/>
        <v/>
      </c>
      <c r="J929" s="178"/>
      <c r="K929" s="189"/>
      <c r="L929" s="189" t="str">
        <f t="shared" ca="1" si="157"/>
        <v/>
      </c>
      <c r="M929" s="187" t="str">
        <f t="shared" ca="1" si="152"/>
        <v/>
      </c>
      <c r="N929" s="188" t="str">
        <f t="shared" ca="1" si="153"/>
        <v/>
      </c>
    </row>
    <row r="930" spans="1:14" x14ac:dyDescent="0.25">
      <c r="A930" s="175" t="str">
        <f t="shared" ca="1" si="149"/>
        <v/>
      </c>
      <c r="B930" s="175">
        <f t="shared" ca="1" si="148"/>
        <v>0</v>
      </c>
      <c r="C930" s="175" t="str">
        <f ca="1">IF(B930&gt;0,C929,IF(COUNTIF(Entity_3,Common)&lt;=A930,"",C929+MATCH(Common,INDIRECT(ADDRESS(C929+1,8,4,1,sheet_entity)):INDIRECT(ADDRESS(COUNTIF(Entity_1,"&lt;&gt;"),8,4,1,sheet_entity)),0)))</f>
        <v/>
      </c>
      <c r="D930" s="177" t="str">
        <f t="shared" ca="1" si="154"/>
        <v/>
      </c>
      <c r="E930" s="178"/>
      <c r="F930" s="129" t="str">
        <f t="shared" ca="1" si="155"/>
        <v/>
      </c>
      <c r="G930" s="130" t="str">
        <f t="shared" ca="1" si="156"/>
        <v/>
      </c>
      <c r="H930" s="140" t="str">
        <f t="shared" ca="1" si="150"/>
        <v/>
      </c>
      <c r="I930" s="17" t="str">
        <f t="shared" ca="1" si="151"/>
        <v/>
      </c>
      <c r="J930" s="178"/>
      <c r="K930" s="189"/>
      <c r="L930" s="189" t="str">
        <f t="shared" ca="1" si="157"/>
        <v/>
      </c>
      <c r="M930" s="187" t="str">
        <f t="shared" ca="1" si="152"/>
        <v/>
      </c>
      <c r="N930" s="188" t="str">
        <f t="shared" ca="1" si="153"/>
        <v/>
      </c>
    </row>
    <row r="931" spans="1:14" x14ac:dyDescent="0.25">
      <c r="A931" s="175" t="str">
        <f t="shared" ca="1" si="149"/>
        <v/>
      </c>
      <c r="B931" s="175">
        <f t="shared" ca="1" si="148"/>
        <v>0</v>
      </c>
      <c r="C931" s="175" t="str">
        <f ca="1">IF(B931&gt;0,C930,IF(COUNTIF(Entity_3,Common)&lt;=A931,"",C930+MATCH(Common,INDIRECT(ADDRESS(C930+1,8,4,1,sheet_entity)):INDIRECT(ADDRESS(COUNTIF(Entity_1,"&lt;&gt;"),8,4,1,sheet_entity)),0)))</f>
        <v/>
      </c>
      <c r="D931" s="177" t="str">
        <f t="shared" ca="1" si="154"/>
        <v/>
      </c>
      <c r="E931" s="178"/>
      <c r="F931" s="129" t="str">
        <f t="shared" ca="1" si="155"/>
        <v/>
      </c>
      <c r="G931" s="130" t="str">
        <f t="shared" ca="1" si="156"/>
        <v/>
      </c>
      <c r="H931" s="140" t="str">
        <f t="shared" ca="1" si="150"/>
        <v/>
      </c>
      <c r="I931" s="17" t="str">
        <f t="shared" ca="1" si="151"/>
        <v/>
      </c>
      <c r="J931" s="178"/>
      <c r="K931" s="189"/>
      <c r="L931" s="189" t="str">
        <f t="shared" ca="1" si="157"/>
        <v/>
      </c>
      <c r="M931" s="187" t="str">
        <f t="shared" ca="1" si="152"/>
        <v/>
      </c>
      <c r="N931" s="188" t="str">
        <f t="shared" ca="1" si="153"/>
        <v/>
      </c>
    </row>
    <row r="932" spans="1:14" x14ac:dyDescent="0.25">
      <c r="A932" s="175" t="str">
        <f t="shared" ca="1" si="149"/>
        <v/>
      </c>
      <c r="B932" s="175">
        <f t="shared" ca="1" si="148"/>
        <v>0</v>
      </c>
      <c r="C932" s="175" t="str">
        <f ca="1">IF(B932&gt;0,C931,IF(COUNTIF(Entity_3,Common)&lt;=A932,"",C931+MATCH(Common,INDIRECT(ADDRESS(C931+1,8,4,1,sheet_entity)):INDIRECT(ADDRESS(COUNTIF(Entity_1,"&lt;&gt;"),8,4,1,sheet_entity)),0)))</f>
        <v/>
      </c>
      <c r="D932" s="177" t="str">
        <f t="shared" ca="1" si="154"/>
        <v/>
      </c>
      <c r="E932" s="178"/>
      <c r="F932" s="129" t="str">
        <f t="shared" ca="1" si="155"/>
        <v/>
      </c>
      <c r="G932" s="130" t="str">
        <f t="shared" ca="1" si="156"/>
        <v/>
      </c>
      <c r="H932" s="140" t="str">
        <f t="shared" ca="1" si="150"/>
        <v/>
      </c>
      <c r="I932" s="17" t="str">
        <f t="shared" ca="1" si="151"/>
        <v/>
      </c>
      <c r="J932" s="178"/>
      <c r="K932" s="189"/>
      <c r="L932" s="189" t="str">
        <f t="shared" ca="1" si="157"/>
        <v/>
      </c>
      <c r="M932" s="187" t="str">
        <f t="shared" ca="1" si="152"/>
        <v/>
      </c>
      <c r="N932" s="188" t="str">
        <f t="shared" ca="1" si="153"/>
        <v/>
      </c>
    </row>
    <row r="933" spans="1:14" x14ac:dyDescent="0.25">
      <c r="A933" s="175" t="str">
        <f t="shared" ca="1" si="149"/>
        <v/>
      </c>
      <c r="B933" s="175">
        <f t="shared" ca="1" si="148"/>
        <v>0</v>
      </c>
      <c r="C933" s="175" t="str">
        <f ca="1">IF(B933&gt;0,C932,IF(COUNTIF(Entity_3,Common)&lt;=A933,"",C932+MATCH(Common,INDIRECT(ADDRESS(C932+1,8,4,1,sheet_entity)):INDIRECT(ADDRESS(COUNTIF(Entity_1,"&lt;&gt;"),8,4,1,sheet_entity)),0)))</f>
        <v/>
      </c>
      <c r="D933" s="177" t="str">
        <f t="shared" ca="1" si="154"/>
        <v/>
      </c>
      <c r="E933" s="178"/>
      <c r="F933" s="129" t="str">
        <f t="shared" ca="1" si="155"/>
        <v/>
      </c>
      <c r="G933" s="130" t="str">
        <f t="shared" ca="1" si="156"/>
        <v/>
      </c>
      <c r="H933" s="140" t="str">
        <f t="shared" ca="1" si="150"/>
        <v/>
      </c>
      <c r="I933" s="17" t="str">
        <f t="shared" ca="1" si="151"/>
        <v/>
      </c>
      <c r="J933" s="178"/>
      <c r="K933" s="189"/>
      <c r="L933" s="189" t="str">
        <f t="shared" ca="1" si="157"/>
        <v/>
      </c>
      <c r="M933" s="187" t="str">
        <f t="shared" ca="1" si="152"/>
        <v/>
      </c>
      <c r="N933" s="188" t="str">
        <f t="shared" ca="1" si="153"/>
        <v/>
      </c>
    </row>
    <row r="934" spans="1:14" x14ac:dyDescent="0.25">
      <c r="A934" s="175" t="str">
        <f t="shared" ca="1" si="149"/>
        <v/>
      </c>
      <c r="B934" s="175">
        <f t="shared" ca="1" si="148"/>
        <v>0</v>
      </c>
      <c r="C934" s="175" t="str">
        <f ca="1">IF(B934&gt;0,C933,IF(COUNTIF(Entity_3,Common)&lt;=A934,"",C933+MATCH(Common,INDIRECT(ADDRESS(C933+1,8,4,1,sheet_entity)):INDIRECT(ADDRESS(COUNTIF(Entity_1,"&lt;&gt;"),8,4,1,sheet_entity)),0)))</f>
        <v/>
      </c>
      <c r="D934" s="177" t="str">
        <f t="shared" ca="1" si="154"/>
        <v/>
      </c>
      <c r="E934" s="178"/>
      <c r="F934" s="129" t="str">
        <f t="shared" ca="1" si="155"/>
        <v/>
      </c>
      <c r="G934" s="130" t="str">
        <f t="shared" ca="1" si="156"/>
        <v/>
      </c>
      <c r="H934" s="140" t="str">
        <f t="shared" ca="1" si="150"/>
        <v/>
      </c>
      <c r="I934" s="17" t="str">
        <f t="shared" ca="1" si="151"/>
        <v/>
      </c>
      <c r="J934" s="178"/>
      <c r="K934" s="189"/>
      <c r="L934" s="189" t="str">
        <f t="shared" ca="1" si="157"/>
        <v/>
      </c>
      <c r="M934" s="187" t="str">
        <f t="shared" ca="1" si="152"/>
        <v/>
      </c>
      <c r="N934" s="188" t="str">
        <f t="shared" ca="1" si="153"/>
        <v/>
      </c>
    </row>
    <row r="935" spans="1:14" x14ac:dyDescent="0.25">
      <c r="A935" s="175" t="str">
        <f t="shared" ca="1" si="149"/>
        <v/>
      </c>
      <c r="B935" s="175">
        <f t="shared" ca="1" si="148"/>
        <v>0</v>
      </c>
      <c r="C935" s="175" t="str">
        <f ca="1">IF(B935&gt;0,C934,IF(COUNTIF(Entity_3,Common)&lt;=A935,"",C934+MATCH(Common,INDIRECT(ADDRESS(C934+1,8,4,1,sheet_entity)):INDIRECT(ADDRESS(COUNTIF(Entity_1,"&lt;&gt;"),8,4,1,sheet_entity)),0)))</f>
        <v/>
      </c>
      <c r="D935" s="177" t="str">
        <f t="shared" ca="1" si="154"/>
        <v/>
      </c>
      <c r="E935" s="178"/>
      <c r="F935" s="129" t="str">
        <f t="shared" ca="1" si="155"/>
        <v/>
      </c>
      <c r="G935" s="130" t="str">
        <f t="shared" ca="1" si="156"/>
        <v/>
      </c>
      <c r="H935" s="140" t="str">
        <f t="shared" ca="1" si="150"/>
        <v/>
      </c>
      <c r="I935" s="17" t="str">
        <f t="shared" ca="1" si="151"/>
        <v/>
      </c>
      <c r="J935" s="178"/>
      <c r="K935" s="189"/>
      <c r="L935" s="189" t="str">
        <f t="shared" ca="1" si="157"/>
        <v/>
      </c>
      <c r="M935" s="187" t="str">
        <f t="shared" ca="1" si="152"/>
        <v/>
      </c>
      <c r="N935" s="188" t="str">
        <f t="shared" ca="1" si="153"/>
        <v/>
      </c>
    </row>
    <row r="936" spans="1:14" x14ac:dyDescent="0.25">
      <c r="A936" s="175" t="str">
        <f t="shared" ca="1" si="149"/>
        <v/>
      </c>
      <c r="B936" s="175">
        <f t="shared" ca="1" si="148"/>
        <v>0</v>
      </c>
      <c r="C936" s="175" t="str">
        <f ca="1">IF(B936&gt;0,C935,IF(COUNTIF(Entity_3,Common)&lt;=A936,"",C935+MATCH(Common,INDIRECT(ADDRESS(C935+1,8,4,1,sheet_entity)):INDIRECT(ADDRESS(COUNTIF(Entity_1,"&lt;&gt;"),8,4,1,sheet_entity)),0)))</f>
        <v/>
      </c>
      <c r="D936" s="177" t="str">
        <f t="shared" ca="1" si="154"/>
        <v/>
      </c>
      <c r="E936" s="178"/>
      <c r="F936" s="129" t="str">
        <f t="shared" ca="1" si="155"/>
        <v/>
      </c>
      <c r="G936" s="130" t="str">
        <f t="shared" ca="1" si="156"/>
        <v/>
      </c>
      <c r="H936" s="140" t="str">
        <f t="shared" ca="1" si="150"/>
        <v/>
      </c>
      <c r="I936" s="17" t="str">
        <f t="shared" ca="1" si="151"/>
        <v/>
      </c>
      <c r="J936" s="178"/>
      <c r="K936" s="189"/>
      <c r="L936" s="189" t="str">
        <f t="shared" ca="1" si="157"/>
        <v/>
      </c>
      <c r="M936" s="187" t="str">
        <f t="shared" ca="1" si="152"/>
        <v/>
      </c>
      <c r="N936" s="188" t="str">
        <f t="shared" ca="1" si="153"/>
        <v/>
      </c>
    </row>
    <row r="937" spans="1:14" x14ac:dyDescent="0.25">
      <c r="A937" s="175" t="str">
        <f t="shared" ca="1" si="149"/>
        <v/>
      </c>
      <c r="B937" s="175">
        <f t="shared" ca="1" si="148"/>
        <v>0</v>
      </c>
      <c r="C937" s="175" t="str">
        <f ca="1">IF(B937&gt;0,C936,IF(COUNTIF(Entity_3,Common)&lt;=A937,"",C936+MATCH(Common,INDIRECT(ADDRESS(C936+1,8,4,1,sheet_entity)):INDIRECT(ADDRESS(COUNTIF(Entity_1,"&lt;&gt;"),8,4,1,sheet_entity)),0)))</f>
        <v/>
      </c>
      <c r="D937" s="177" t="str">
        <f t="shared" ca="1" si="154"/>
        <v/>
      </c>
      <c r="E937" s="178"/>
      <c r="F937" s="129" t="str">
        <f t="shared" ca="1" si="155"/>
        <v/>
      </c>
      <c r="G937" s="130" t="str">
        <f t="shared" ca="1" si="156"/>
        <v/>
      </c>
      <c r="H937" s="140" t="str">
        <f t="shared" ca="1" si="150"/>
        <v/>
      </c>
      <c r="I937" s="17" t="str">
        <f t="shared" ca="1" si="151"/>
        <v/>
      </c>
      <c r="J937" s="178"/>
      <c r="K937" s="189"/>
      <c r="L937" s="189" t="str">
        <f t="shared" ca="1" si="157"/>
        <v/>
      </c>
      <c r="M937" s="187" t="str">
        <f t="shared" ca="1" si="152"/>
        <v/>
      </c>
      <c r="N937" s="188" t="str">
        <f t="shared" ca="1" si="153"/>
        <v/>
      </c>
    </row>
    <row r="938" spans="1:14" x14ac:dyDescent="0.25">
      <c r="A938" s="175" t="str">
        <f t="shared" ca="1" si="149"/>
        <v/>
      </c>
      <c r="B938" s="175">
        <f t="shared" ca="1" si="148"/>
        <v>0</v>
      </c>
      <c r="C938" s="175" t="str">
        <f ca="1">IF(B938&gt;0,C937,IF(COUNTIF(Entity_3,Common)&lt;=A938,"",C937+MATCH(Common,INDIRECT(ADDRESS(C937+1,8,4,1,sheet_entity)):INDIRECT(ADDRESS(COUNTIF(Entity_1,"&lt;&gt;"),8,4,1,sheet_entity)),0)))</f>
        <v/>
      </c>
      <c r="D938" s="177" t="str">
        <f t="shared" ca="1" si="154"/>
        <v/>
      </c>
      <c r="E938" s="178"/>
      <c r="F938" s="129" t="str">
        <f t="shared" ca="1" si="155"/>
        <v/>
      </c>
      <c r="G938" s="130" t="str">
        <f t="shared" ca="1" si="156"/>
        <v/>
      </c>
      <c r="H938" s="140" t="str">
        <f t="shared" ca="1" si="150"/>
        <v/>
      </c>
      <c r="I938" s="17" t="str">
        <f t="shared" ca="1" si="151"/>
        <v/>
      </c>
      <c r="J938" s="178"/>
      <c r="K938" s="189"/>
      <c r="L938" s="189" t="str">
        <f t="shared" ca="1" si="157"/>
        <v/>
      </c>
      <c r="M938" s="187" t="str">
        <f t="shared" ca="1" si="152"/>
        <v/>
      </c>
      <c r="N938" s="188" t="str">
        <f t="shared" ca="1" si="153"/>
        <v/>
      </c>
    </row>
    <row r="939" spans="1:14" x14ac:dyDescent="0.25">
      <c r="A939" s="175" t="str">
        <f t="shared" ca="1" si="149"/>
        <v/>
      </c>
      <c r="B939" s="175">
        <f t="shared" ca="1" si="148"/>
        <v>0</v>
      </c>
      <c r="C939" s="175" t="str">
        <f ca="1">IF(B939&gt;0,C938,IF(COUNTIF(Entity_3,Common)&lt;=A939,"",C938+MATCH(Common,INDIRECT(ADDRESS(C938+1,8,4,1,sheet_entity)):INDIRECT(ADDRESS(COUNTIF(Entity_1,"&lt;&gt;"),8,4,1,sheet_entity)),0)))</f>
        <v/>
      </c>
      <c r="D939" s="177" t="str">
        <f t="shared" ca="1" si="154"/>
        <v/>
      </c>
      <c r="E939" s="178"/>
      <c r="F939" s="129" t="str">
        <f t="shared" ca="1" si="155"/>
        <v/>
      </c>
      <c r="G939" s="130" t="str">
        <f t="shared" ca="1" si="156"/>
        <v/>
      </c>
      <c r="H939" s="140" t="str">
        <f t="shared" ca="1" si="150"/>
        <v/>
      </c>
      <c r="I939" s="17" t="str">
        <f t="shared" ca="1" si="151"/>
        <v/>
      </c>
      <c r="J939" s="178"/>
      <c r="K939" s="189"/>
      <c r="L939" s="189" t="str">
        <f t="shared" ca="1" si="157"/>
        <v/>
      </c>
      <c r="M939" s="187" t="str">
        <f t="shared" ca="1" si="152"/>
        <v/>
      </c>
      <c r="N939" s="188" t="str">
        <f t="shared" ca="1" si="153"/>
        <v/>
      </c>
    </row>
    <row r="940" spans="1:14" x14ac:dyDescent="0.25">
      <c r="A940" s="175" t="str">
        <f t="shared" ca="1" si="149"/>
        <v/>
      </c>
      <c r="B940" s="175">
        <f t="shared" ca="1" si="148"/>
        <v>0</v>
      </c>
      <c r="C940" s="175" t="str">
        <f ca="1">IF(B940&gt;0,C939,IF(COUNTIF(Entity_3,Common)&lt;=A940,"",C939+MATCH(Common,INDIRECT(ADDRESS(C939+1,8,4,1,sheet_entity)):INDIRECT(ADDRESS(COUNTIF(Entity_1,"&lt;&gt;"),8,4,1,sheet_entity)),0)))</f>
        <v/>
      </c>
      <c r="D940" s="177" t="str">
        <f t="shared" ca="1" si="154"/>
        <v/>
      </c>
      <c r="E940" s="178"/>
      <c r="F940" s="129" t="str">
        <f t="shared" ca="1" si="155"/>
        <v/>
      </c>
      <c r="G940" s="130" t="str">
        <f t="shared" ca="1" si="156"/>
        <v/>
      </c>
      <c r="H940" s="140" t="str">
        <f t="shared" ca="1" si="150"/>
        <v/>
      </c>
      <c r="I940" s="17" t="str">
        <f t="shared" ca="1" si="151"/>
        <v/>
      </c>
      <c r="J940" s="178"/>
      <c r="K940" s="189"/>
      <c r="L940" s="189" t="str">
        <f t="shared" ca="1" si="157"/>
        <v/>
      </c>
      <c r="M940" s="187" t="str">
        <f t="shared" ca="1" si="152"/>
        <v/>
      </c>
      <c r="N940" s="188" t="str">
        <f t="shared" ca="1" si="153"/>
        <v/>
      </c>
    </row>
    <row r="941" spans="1:14" x14ac:dyDescent="0.25">
      <c r="A941" s="175" t="str">
        <f t="shared" ca="1" si="149"/>
        <v/>
      </c>
      <c r="B941" s="175">
        <f t="shared" ca="1" si="148"/>
        <v>0</v>
      </c>
      <c r="C941" s="175" t="str">
        <f ca="1">IF(B941&gt;0,C940,IF(COUNTIF(Entity_3,Common)&lt;=A941,"",C940+MATCH(Common,INDIRECT(ADDRESS(C940+1,8,4,1,sheet_entity)):INDIRECT(ADDRESS(COUNTIF(Entity_1,"&lt;&gt;"),8,4,1,sheet_entity)),0)))</f>
        <v/>
      </c>
      <c r="D941" s="177" t="str">
        <f t="shared" ca="1" si="154"/>
        <v/>
      </c>
      <c r="E941" s="178"/>
      <c r="F941" s="129" t="str">
        <f t="shared" ca="1" si="155"/>
        <v/>
      </c>
      <c r="G941" s="130" t="str">
        <f t="shared" ca="1" si="156"/>
        <v/>
      </c>
      <c r="H941" s="140" t="str">
        <f t="shared" ca="1" si="150"/>
        <v/>
      </c>
      <c r="I941" s="17" t="str">
        <f t="shared" ca="1" si="151"/>
        <v/>
      </c>
      <c r="J941" s="178"/>
      <c r="K941" s="189"/>
      <c r="L941" s="189" t="str">
        <f t="shared" ca="1" si="157"/>
        <v/>
      </c>
      <c r="M941" s="187" t="str">
        <f t="shared" ca="1" si="152"/>
        <v/>
      </c>
      <c r="N941" s="188" t="str">
        <f t="shared" ca="1" si="153"/>
        <v/>
      </c>
    </row>
    <row r="942" spans="1:14" x14ac:dyDescent="0.25">
      <c r="A942" s="175" t="str">
        <f t="shared" ca="1" si="149"/>
        <v/>
      </c>
      <c r="B942" s="175">
        <f t="shared" ca="1" si="148"/>
        <v>0</v>
      </c>
      <c r="C942" s="175" t="str">
        <f ca="1">IF(B942&gt;0,C941,IF(COUNTIF(Entity_3,Common)&lt;=A942,"",C941+MATCH(Common,INDIRECT(ADDRESS(C941+1,8,4,1,sheet_entity)):INDIRECT(ADDRESS(COUNTIF(Entity_1,"&lt;&gt;"),8,4,1,sheet_entity)),0)))</f>
        <v/>
      </c>
      <c r="D942" s="177" t="str">
        <f t="shared" ca="1" si="154"/>
        <v/>
      </c>
      <c r="E942" s="178"/>
      <c r="F942" s="129" t="str">
        <f t="shared" ca="1" si="155"/>
        <v/>
      </c>
      <c r="G942" s="130" t="str">
        <f t="shared" ca="1" si="156"/>
        <v/>
      </c>
      <c r="H942" s="140" t="str">
        <f t="shared" ca="1" si="150"/>
        <v/>
      </c>
      <c r="I942" s="17" t="str">
        <f t="shared" ca="1" si="151"/>
        <v/>
      </c>
      <c r="J942" s="178"/>
      <c r="K942" s="189"/>
      <c r="L942" s="189" t="str">
        <f t="shared" ca="1" si="157"/>
        <v/>
      </c>
      <c r="M942" s="187" t="str">
        <f t="shared" ca="1" si="152"/>
        <v/>
      </c>
      <c r="N942" s="188" t="str">
        <f t="shared" ca="1" si="153"/>
        <v/>
      </c>
    </row>
    <row r="943" spans="1:14" x14ac:dyDescent="0.25">
      <c r="A943" s="175" t="str">
        <f t="shared" ca="1" si="149"/>
        <v/>
      </c>
      <c r="B943" s="175">
        <f t="shared" ca="1" si="148"/>
        <v>0</v>
      </c>
      <c r="C943" s="175" t="str">
        <f ca="1">IF(B943&gt;0,C942,IF(COUNTIF(Entity_3,Common)&lt;=A943,"",C942+MATCH(Common,INDIRECT(ADDRESS(C942+1,8,4,1,sheet_entity)):INDIRECT(ADDRESS(COUNTIF(Entity_1,"&lt;&gt;"),8,4,1,sheet_entity)),0)))</f>
        <v/>
      </c>
      <c r="D943" s="177" t="str">
        <f t="shared" ca="1" si="154"/>
        <v/>
      </c>
      <c r="E943" s="178"/>
      <c r="F943" s="129" t="str">
        <f t="shared" ca="1" si="155"/>
        <v/>
      </c>
      <c r="G943" s="130" t="str">
        <f t="shared" ca="1" si="156"/>
        <v/>
      </c>
      <c r="H943" s="140" t="str">
        <f t="shared" ca="1" si="150"/>
        <v/>
      </c>
      <c r="I943" s="17" t="str">
        <f t="shared" ca="1" si="151"/>
        <v/>
      </c>
      <c r="J943" s="178"/>
      <c r="K943" s="189"/>
      <c r="L943" s="189" t="str">
        <f t="shared" ca="1" si="157"/>
        <v/>
      </c>
      <c r="M943" s="187" t="str">
        <f t="shared" ca="1" si="152"/>
        <v/>
      </c>
      <c r="N943" s="188" t="str">
        <f t="shared" ca="1" si="153"/>
        <v/>
      </c>
    </row>
    <row r="944" spans="1:14" x14ac:dyDescent="0.25">
      <c r="A944" s="175" t="str">
        <f t="shared" ca="1" si="149"/>
        <v/>
      </c>
      <c r="B944" s="175">
        <f t="shared" ref="B944:B999" ca="1" si="158">IF(B943&gt;0,B943-1,IF(RIGHT(F943,4)="Type",IFERROR(ROWS(INDIRECT(CONCATENATE(F943,"Enum"))),0),0))</f>
        <v>0</v>
      </c>
      <c r="C944" s="175" t="str">
        <f ca="1">IF(B944&gt;0,C943,IF(COUNTIF(Entity_3,Common)&lt;=A944,"",C943+MATCH(Common,INDIRECT(ADDRESS(C943+1,8,4,1,sheet_entity)):INDIRECT(ADDRESS(COUNTIF(Entity_1,"&lt;&gt;"),8,4,1,sheet_entity)),0)))</f>
        <v/>
      </c>
      <c r="D944" s="177" t="str">
        <f t="shared" ca="1" si="154"/>
        <v/>
      </c>
      <c r="E944" s="178"/>
      <c r="F944" s="129" t="str">
        <f t="shared" ca="1" si="155"/>
        <v/>
      </c>
      <c r="G944" s="130" t="str">
        <f t="shared" ca="1" si="156"/>
        <v/>
      </c>
      <c r="H944" s="140" t="str">
        <f t="shared" ca="1" si="150"/>
        <v/>
      </c>
      <c r="I944" s="17" t="str">
        <f t="shared" ca="1" si="151"/>
        <v/>
      </c>
      <c r="J944" s="178"/>
      <c r="K944" s="189"/>
      <c r="L944" s="189" t="str">
        <f t="shared" ca="1" si="157"/>
        <v/>
      </c>
      <c r="M944" s="187" t="str">
        <f t="shared" ca="1" si="152"/>
        <v/>
      </c>
      <c r="N944" s="188" t="str">
        <f t="shared" ca="1" si="153"/>
        <v/>
      </c>
    </row>
    <row r="945" spans="1:14" x14ac:dyDescent="0.25">
      <c r="A945" s="175" t="str">
        <f t="shared" ca="1" si="149"/>
        <v/>
      </c>
      <c r="B945" s="175">
        <f t="shared" ca="1" si="158"/>
        <v>0</v>
      </c>
      <c r="C945" s="175" t="str">
        <f ca="1">IF(B945&gt;0,C944,IF(COUNTIF(Entity_3,Common)&lt;=A945,"",C944+MATCH(Common,INDIRECT(ADDRESS(C944+1,8,4,1,sheet_entity)):INDIRECT(ADDRESS(COUNTIF(Entity_1,"&lt;&gt;"),8,4,1,sheet_entity)),0)))</f>
        <v/>
      </c>
      <c r="D945" s="177" t="str">
        <f t="shared" ca="1" si="154"/>
        <v/>
      </c>
      <c r="E945" s="178"/>
      <c r="F945" s="129" t="str">
        <f t="shared" ca="1" si="155"/>
        <v/>
      </c>
      <c r="G945" s="130" t="str">
        <f t="shared" ca="1" si="156"/>
        <v/>
      </c>
      <c r="H945" s="140" t="str">
        <f t="shared" ca="1" si="150"/>
        <v/>
      </c>
      <c r="I945" s="17" t="str">
        <f t="shared" ca="1" si="151"/>
        <v/>
      </c>
      <c r="J945" s="178"/>
      <c r="K945" s="189"/>
      <c r="L945" s="189" t="str">
        <f t="shared" ca="1" si="157"/>
        <v/>
      </c>
      <c r="M945" s="187" t="str">
        <f t="shared" ca="1" si="152"/>
        <v/>
      </c>
      <c r="N945" s="188" t="str">
        <f t="shared" ca="1" si="153"/>
        <v/>
      </c>
    </row>
    <row r="946" spans="1:14" x14ac:dyDescent="0.25">
      <c r="A946" s="175" t="str">
        <f t="shared" ca="1" si="149"/>
        <v/>
      </c>
      <c r="B946" s="175">
        <f t="shared" ca="1" si="158"/>
        <v>0</v>
      </c>
      <c r="C946" s="175" t="str">
        <f ca="1">IF(B946&gt;0,C945,IF(COUNTIF(Entity_3,Common)&lt;=A946,"",C945+MATCH(Common,INDIRECT(ADDRESS(C945+1,8,4,1,sheet_entity)):INDIRECT(ADDRESS(COUNTIF(Entity_1,"&lt;&gt;"),8,4,1,sheet_entity)),0)))</f>
        <v/>
      </c>
      <c r="D946" s="177" t="str">
        <f t="shared" ca="1" si="154"/>
        <v/>
      </c>
      <c r="E946" s="178"/>
      <c r="F946" s="129" t="str">
        <f t="shared" ca="1" si="155"/>
        <v/>
      </c>
      <c r="G946" s="130" t="str">
        <f t="shared" ca="1" si="156"/>
        <v/>
      </c>
      <c r="H946" s="140" t="str">
        <f t="shared" ca="1" si="150"/>
        <v/>
      </c>
      <c r="I946" s="17" t="str">
        <f t="shared" ca="1" si="151"/>
        <v/>
      </c>
      <c r="J946" s="178"/>
      <c r="K946" s="189"/>
      <c r="L946" s="189" t="str">
        <f t="shared" ca="1" si="157"/>
        <v/>
      </c>
      <c r="M946" s="187" t="str">
        <f t="shared" ca="1" si="152"/>
        <v/>
      </c>
      <c r="N946" s="188" t="str">
        <f t="shared" ca="1" si="153"/>
        <v/>
      </c>
    </row>
    <row r="947" spans="1:14" x14ac:dyDescent="0.25">
      <c r="A947" s="175" t="str">
        <f t="shared" ca="1" si="149"/>
        <v/>
      </c>
      <c r="B947" s="175">
        <f t="shared" ca="1" si="158"/>
        <v>0</v>
      </c>
      <c r="C947" s="175" t="str">
        <f ca="1">IF(B947&gt;0,C946,IF(COUNTIF(Entity_3,Common)&lt;=A947,"",C946+MATCH(Common,INDIRECT(ADDRESS(C946+1,8,4,1,sheet_entity)):INDIRECT(ADDRESS(COUNTIF(Entity_1,"&lt;&gt;"),8,4,1,sheet_entity)),0)))</f>
        <v/>
      </c>
      <c r="D947" s="177" t="str">
        <f t="shared" ca="1" si="154"/>
        <v/>
      </c>
      <c r="E947" s="178"/>
      <c r="F947" s="129" t="str">
        <f t="shared" ca="1" si="155"/>
        <v/>
      </c>
      <c r="G947" s="130" t="str">
        <f t="shared" ca="1" si="156"/>
        <v/>
      </c>
      <c r="H947" s="140" t="str">
        <f t="shared" ca="1" si="150"/>
        <v/>
      </c>
      <c r="I947" s="17" t="str">
        <f t="shared" ca="1" si="151"/>
        <v/>
      </c>
      <c r="J947" s="178"/>
      <c r="K947" s="189"/>
      <c r="L947" s="189" t="str">
        <f t="shared" ca="1" si="157"/>
        <v/>
      </c>
      <c r="M947" s="187" t="str">
        <f t="shared" ca="1" si="152"/>
        <v/>
      </c>
      <c r="N947" s="188" t="str">
        <f t="shared" ca="1" si="153"/>
        <v/>
      </c>
    </row>
    <row r="948" spans="1:14" x14ac:dyDescent="0.25">
      <c r="A948" s="175" t="str">
        <f t="shared" ca="1" si="149"/>
        <v/>
      </c>
      <c r="B948" s="175">
        <f t="shared" ca="1" si="158"/>
        <v>0</v>
      </c>
      <c r="C948" s="175" t="str">
        <f ca="1">IF(B948&gt;0,C947,IF(COUNTIF(Entity_3,Common)&lt;=A948,"",C947+MATCH(Common,INDIRECT(ADDRESS(C947+1,8,4,1,sheet_entity)):INDIRECT(ADDRESS(COUNTIF(Entity_1,"&lt;&gt;"),8,4,1,sheet_entity)),0)))</f>
        <v/>
      </c>
      <c r="D948" s="177" t="str">
        <f t="shared" ca="1" si="154"/>
        <v/>
      </c>
      <c r="E948" s="178"/>
      <c r="F948" s="129" t="str">
        <f t="shared" ca="1" si="155"/>
        <v/>
      </c>
      <c r="G948" s="130" t="str">
        <f t="shared" ca="1" si="156"/>
        <v/>
      </c>
      <c r="H948" s="140" t="str">
        <f t="shared" ca="1" si="150"/>
        <v/>
      </c>
      <c r="I948" s="17" t="str">
        <f t="shared" ca="1" si="151"/>
        <v/>
      </c>
      <c r="J948" s="178"/>
      <c r="K948" s="189"/>
      <c r="L948" s="189" t="str">
        <f t="shared" ca="1" si="157"/>
        <v/>
      </c>
      <c r="M948" s="187" t="str">
        <f t="shared" ca="1" si="152"/>
        <v/>
      </c>
      <c r="N948" s="188" t="str">
        <f t="shared" ca="1" si="153"/>
        <v/>
      </c>
    </row>
    <row r="949" spans="1:14" x14ac:dyDescent="0.25">
      <c r="A949" s="175" t="str">
        <f t="shared" ca="1" si="149"/>
        <v/>
      </c>
      <c r="B949" s="175">
        <f t="shared" ca="1" si="158"/>
        <v>0</v>
      </c>
      <c r="C949" s="175" t="str">
        <f ca="1">IF(B949&gt;0,C948,IF(COUNTIF(Entity_3,Common)&lt;=A949,"",C948+MATCH(Common,INDIRECT(ADDRESS(C948+1,8,4,1,sheet_entity)):INDIRECT(ADDRESS(COUNTIF(Entity_1,"&lt;&gt;"),8,4,1,sheet_entity)),0)))</f>
        <v/>
      </c>
      <c r="D949" s="177" t="str">
        <f t="shared" ca="1" si="154"/>
        <v/>
      </c>
      <c r="E949" s="178"/>
      <c r="F949" s="129" t="str">
        <f t="shared" ca="1" si="155"/>
        <v/>
      </c>
      <c r="G949" s="130" t="str">
        <f t="shared" ca="1" si="156"/>
        <v/>
      </c>
      <c r="H949" s="140" t="str">
        <f t="shared" ca="1" si="150"/>
        <v/>
      </c>
      <c r="I949" s="17" t="str">
        <f t="shared" ca="1" si="151"/>
        <v/>
      </c>
      <c r="J949" s="178"/>
      <c r="K949" s="189"/>
      <c r="L949" s="189" t="str">
        <f t="shared" ca="1" si="157"/>
        <v/>
      </c>
      <c r="M949" s="187" t="str">
        <f t="shared" ca="1" si="152"/>
        <v/>
      </c>
      <c r="N949" s="188" t="str">
        <f t="shared" ca="1" si="153"/>
        <v/>
      </c>
    </row>
    <row r="950" spans="1:14" x14ac:dyDescent="0.25">
      <c r="A950" s="175" t="str">
        <f t="shared" ca="1" si="149"/>
        <v/>
      </c>
      <c r="B950" s="175">
        <f t="shared" ca="1" si="158"/>
        <v>0</v>
      </c>
      <c r="C950" s="175" t="str">
        <f ca="1">IF(B950&gt;0,C949,IF(COUNTIF(Entity_3,Common)&lt;=A950,"",C949+MATCH(Common,INDIRECT(ADDRESS(C949+1,8,4,1,sheet_entity)):INDIRECT(ADDRESS(COUNTIF(Entity_1,"&lt;&gt;"),8,4,1,sheet_entity)),0)))</f>
        <v/>
      </c>
      <c r="D950" s="177" t="str">
        <f t="shared" ca="1" si="154"/>
        <v/>
      </c>
      <c r="E950" s="178"/>
      <c r="F950" s="129" t="str">
        <f t="shared" ca="1" si="155"/>
        <v/>
      </c>
      <c r="G950" s="130" t="str">
        <f t="shared" ca="1" si="156"/>
        <v/>
      </c>
      <c r="H950" s="140" t="str">
        <f t="shared" ca="1" si="150"/>
        <v/>
      </c>
      <c r="I950" s="17" t="str">
        <f t="shared" ca="1" si="151"/>
        <v/>
      </c>
      <c r="J950" s="178"/>
      <c r="K950" s="189"/>
      <c r="L950" s="189" t="str">
        <f t="shared" ca="1" si="157"/>
        <v/>
      </c>
      <c r="M950" s="187" t="str">
        <f t="shared" ca="1" si="152"/>
        <v/>
      </c>
      <c r="N950" s="188" t="str">
        <f t="shared" ca="1" si="153"/>
        <v/>
      </c>
    </row>
    <row r="951" spans="1:14" x14ac:dyDescent="0.25">
      <c r="A951" s="175" t="str">
        <f t="shared" ca="1" si="149"/>
        <v/>
      </c>
      <c r="B951" s="175">
        <f t="shared" ca="1" si="158"/>
        <v>0</v>
      </c>
      <c r="C951" s="175" t="str">
        <f ca="1">IF(B951&gt;0,C950,IF(COUNTIF(Entity_3,Common)&lt;=A951,"",C950+MATCH(Common,INDIRECT(ADDRESS(C950+1,8,4,1,sheet_entity)):INDIRECT(ADDRESS(COUNTIF(Entity_1,"&lt;&gt;"),8,4,1,sheet_entity)),0)))</f>
        <v/>
      </c>
      <c r="D951" s="177" t="str">
        <f t="shared" ca="1" si="154"/>
        <v/>
      </c>
      <c r="E951" s="178"/>
      <c r="F951" s="129" t="str">
        <f t="shared" ca="1" si="155"/>
        <v/>
      </c>
      <c r="G951" s="130" t="str">
        <f t="shared" ca="1" si="156"/>
        <v/>
      </c>
      <c r="H951" s="140" t="str">
        <f t="shared" ca="1" si="150"/>
        <v/>
      </c>
      <c r="I951" s="17" t="str">
        <f t="shared" ca="1" si="151"/>
        <v/>
      </c>
      <c r="J951" s="178"/>
      <c r="K951" s="189"/>
      <c r="L951" s="189" t="str">
        <f t="shared" ca="1" si="157"/>
        <v/>
      </c>
      <c r="M951" s="187" t="str">
        <f t="shared" ca="1" si="152"/>
        <v/>
      </c>
      <c r="N951" s="188" t="str">
        <f t="shared" ca="1" si="153"/>
        <v/>
      </c>
    </row>
    <row r="952" spans="1:14" x14ac:dyDescent="0.25">
      <c r="A952" s="175" t="str">
        <f t="shared" ca="1" si="149"/>
        <v/>
      </c>
      <c r="B952" s="175">
        <f t="shared" ca="1" si="158"/>
        <v>0</v>
      </c>
      <c r="C952" s="175" t="str">
        <f ca="1">IF(B952&gt;0,C951,IF(COUNTIF(Entity_3,Common)&lt;=A952,"",C951+MATCH(Common,INDIRECT(ADDRESS(C951+1,8,4,1,sheet_entity)):INDIRECT(ADDRESS(COUNTIF(Entity_1,"&lt;&gt;"),8,4,1,sheet_entity)),0)))</f>
        <v/>
      </c>
      <c r="D952" s="177" t="str">
        <f t="shared" ca="1" si="154"/>
        <v/>
      </c>
      <c r="E952" s="178"/>
      <c r="F952" s="129" t="str">
        <f t="shared" ca="1" si="155"/>
        <v/>
      </c>
      <c r="G952" s="130" t="str">
        <f t="shared" ca="1" si="156"/>
        <v/>
      </c>
      <c r="H952" s="140" t="str">
        <f t="shared" ca="1" si="150"/>
        <v/>
      </c>
      <c r="I952" s="17" t="str">
        <f t="shared" ca="1" si="151"/>
        <v/>
      </c>
      <c r="J952" s="178"/>
      <c r="K952" s="189"/>
      <c r="L952" s="189" t="str">
        <f t="shared" ca="1" si="157"/>
        <v/>
      </c>
      <c r="M952" s="187" t="str">
        <f t="shared" ca="1" si="152"/>
        <v/>
      </c>
      <c r="N952" s="188" t="str">
        <f t="shared" ca="1" si="153"/>
        <v/>
      </c>
    </row>
    <row r="953" spans="1:14" x14ac:dyDescent="0.25">
      <c r="A953" s="175" t="str">
        <f t="shared" ca="1" si="149"/>
        <v/>
      </c>
      <c r="B953" s="175">
        <f t="shared" ca="1" si="158"/>
        <v>0</v>
      </c>
      <c r="C953" s="175" t="str">
        <f ca="1">IF(B953&gt;0,C952,IF(COUNTIF(Entity_3,Common)&lt;=A953,"",C952+MATCH(Common,INDIRECT(ADDRESS(C952+1,8,4,1,sheet_entity)):INDIRECT(ADDRESS(COUNTIF(Entity_1,"&lt;&gt;"),8,4,1,sheet_entity)),0)))</f>
        <v/>
      </c>
      <c r="D953" s="177" t="str">
        <f t="shared" ca="1" si="154"/>
        <v/>
      </c>
      <c r="E953" s="178"/>
      <c r="F953" s="129" t="str">
        <f t="shared" ca="1" si="155"/>
        <v/>
      </c>
      <c r="G953" s="130" t="str">
        <f t="shared" ca="1" si="156"/>
        <v/>
      </c>
      <c r="H953" s="140" t="str">
        <f t="shared" ca="1" si="150"/>
        <v/>
      </c>
      <c r="I953" s="17" t="str">
        <f t="shared" ca="1" si="151"/>
        <v/>
      </c>
      <c r="J953" s="178"/>
      <c r="K953" s="189"/>
      <c r="L953" s="189" t="str">
        <f t="shared" ca="1" si="157"/>
        <v/>
      </c>
      <c r="M953" s="187" t="str">
        <f t="shared" ca="1" si="152"/>
        <v/>
      </c>
      <c r="N953" s="188" t="str">
        <f t="shared" ca="1" si="153"/>
        <v/>
      </c>
    </row>
    <row r="954" spans="1:14" x14ac:dyDescent="0.25">
      <c r="A954" s="175" t="str">
        <f t="shared" ca="1" si="149"/>
        <v/>
      </c>
      <c r="B954" s="175">
        <f t="shared" ca="1" si="158"/>
        <v>0</v>
      </c>
      <c r="C954" s="175" t="str">
        <f ca="1">IF(B954&gt;0,C953,IF(COUNTIF(Entity_3,Common)&lt;=A954,"",C953+MATCH(Common,INDIRECT(ADDRESS(C953+1,8,4,1,sheet_entity)):INDIRECT(ADDRESS(COUNTIF(Entity_1,"&lt;&gt;"),8,4,1,sheet_entity)),0)))</f>
        <v/>
      </c>
      <c r="D954" s="177" t="str">
        <f t="shared" ca="1" si="154"/>
        <v/>
      </c>
      <c r="E954" s="178"/>
      <c r="F954" s="129" t="str">
        <f t="shared" ca="1" si="155"/>
        <v/>
      </c>
      <c r="G954" s="130" t="str">
        <f t="shared" ca="1" si="156"/>
        <v/>
      </c>
      <c r="H954" s="140" t="str">
        <f t="shared" ca="1" si="150"/>
        <v/>
      </c>
      <c r="I954" s="17" t="str">
        <f t="shared" ca="1" si="151"/>
        <v/>
      </c>
      <c r="J954" s="178"/>
      <c r="K954" s="189"/>
      <c r="L954" s="189" t="str">
        <f t="shared" ca="1" si="157"/>
        <v/>
      </c>
      <c r="M954" s="187" t="str">
        <f t="shared" ca="1" si="152"/>
        <v/>
      </c>
      <c r="N954" s="188" t="str">
        <f t="shared" ca="1" si="153"/>
        <v/>
      </c>
    </row>
    <row r="955" spans="1:14" x14ac:dyDescent="0.25">
      <c r="A955" s="175" t="str">
        <f t="shared" ca="1" si="149"/>
        <v/>
      </c>
      <c r="B955" s="175">
        <f t="shared" ca="1" si="158"/>
        <v>0</v>
      </c>
      <c r="C955" s="175" t="str">
        <f ca="1">IF(B955&gt;0,C954,IF(COUNTIF(Entity_3,Common)&lt;=A955,"",C954+MATCH(Common,INDIRECT(ADDRESS(C954+1,8,4,1,sheet_entity)):INDIRECT(ADDRESS(COUNTIF(Entity_1,"&lt;&gt;"),8,4,1,sheet_entity)),0)))</f>
        <v/>
      </c>
      <c r="D955" s="177" t="str">
        <f t="shared" ca="1" si="154"/>
        <v/>
      </c>
      <c r="E955" s="178"/>
      <c r="F955" s="129" t="str">
        <f t="shared" ca="1" si="155"/>
        <v/>
      </c>
      <c r="G955" s="130" t="str">
        <f t="shared" ca="1" si="156"/>
        <v/>
      </c>
      <c r="H955" s="140" t="str">
        <f t="shared" ca="1" si="150"/>
        <v/>
      </c>
      <c r="I955" s="17" t="str">
        <f t="shared" ca="1" si="151"/>
        <v/>
      </c>
      <c r="J955" s="178"/>
      <c r="K955" s="189"/>
      <c r="L955" s="189" t="str">
        <f t="shared" ca="1" si="157"/>
        <v/>
      </c>
      <c r="M955" s="187" t="str">
        <f t="shared" ca="1" si="152"/>
        <v/>
      </c>
      <c r="N955" s="188" t="str">
        <f t="shared" ca="1" si="153"/>
        <v/>
      </c>
    </row>
    <row r="956" spans="1:14" x14ac:dyDescent="0.25">
      <c r="A956" s="175" t="str">
        <f t="shared" ca="1" si="149"/>
        <v/>
      </c>
      <c r="B956" s="175">
        <f t="shared" ca="1" si="158"/>
        <v>0</v>
      </c>
      <c r="C956" s="175" t="str">
        <f ca="1">IF(B956&gt;0,C955,IF(COUNTIF(Entity_3,Common)&lt;=A956,"",C955+MATCH(Common,INDIRECT(ADDRESS(C955+1,8,4,1,sheet_entity)):INDIRECT(ADDRESS(COUNTIF(Entity_1,"&lt;&gt;"),8,4,1,sheet_entity)),0)))</f>
        <v/>
      </c>
      <c r="D956" s="177" t="str">
        <f t="shared" ca="1" si="154"/>
        <v/>
      </c>
      <c r="E956" s="178"/>
      <c r="F956" s="129" t="str">
        <f t="shared" ca="1" si="155"/>
        <v/>
      </c>
      <c r="G956" s="130" t="str">
        <f t="shared" ca="1" si="156"/>
        <v/>
      </c>
      <c r="H956" s="140" t="str">
        <f t="shared" ca="1" si="150"/>
        <v/>
      </c>
      <c r="I956" s="17" t="str">
        <f t="shared" ca="1" si="151"/>
        <v/>
      </c>
      <c r="J956" s="178"/>
      <c r="K956" s="189"/>
      <c r="L956" s="189" t="str">
        <f t="shared" ca="1" si="157"/>
        <v/>
      </c>
      <c r="M956" s="187" t="str">
        <f t="shared" ca="1" si="152"/>
        <v/>
      </c>
      <c r="N956" s="188" t="str">
        <f t="shared" ca="1" si="153"/>
        <v/>
      </c>
    </row>
    <row r="957" spans="1:14" x14ac:dyDescent="0.25">
      <c r="A957" s="175" t="str">
        <f t="shared" ca="1" si="149"/>
        <v/>
      </c>
      <c r="B957" s="175">
        <f t="shared" ca="1" si="158"/>
        <v>0</v>
      </c>
      <c r="C957" s="175" t="str">
        <f ca="1">IF(B957&gt;0,C956,IF(COUNTIF(Entity_3,Common)&lt;=A957,"",C956+MATCH(Common,INDIRECT(ADDRESS(C956+1,8,4,1,sheet_entity)):INDIRECT(ADDRESS(COUNTIF(Entity_1,"&lt;&gt;"),8,4,1,sheet_entity)),0)))</f>
        <v/>
      </c>
      <c r="D957" s="177" t="str">
        <f t="shared" ca="1" si="154"/>
        <v/>
      </c>
      <c r="E957" s="178"/>
      <c r="F957" s="129" t="str">
        <f t="shared" ca="1" si="155"/>
        <v/>
      </c>
      <c r="G957" s="130" t="str">
        <f t="shared" ca="1" si="156"/>
        <v/>
      </c>
      <c r="H957" s="140" t="str">
        <f t="shared" ca="1" si="150"/>
        <v/>
      </c>
      <c r="I957" s="17" t="str">
        <f t="shared" ca="1" si="151"/>
        <v/>
      </c>
      <c r="J957" s="178"/>
      <c r="K957" s="189"/>
      <c r="L957" s="189" t="str">
        <f t="shared" ca="1" si="157"/>
        <v/>
      </c>
      <c r="M957" s="187" t="str">
        <f t="shared" ca="1" si="152"/>
        <v/>
      </c>
      <c r="N957" s="188" t="str">
        <f t="shared" ca="1" si="153"/>
        <v/>
      </c>
    </row>
    <row r="958" spans="1:14" x14ac:dyDescent="0.25">
      <c r="A958" s="175" t="str">
        <f t="shared" ca="1" si="149"/>
        <v/>
      </c>
      <c r="B958" s="175">
        <f t="shared" ca="1" si="158"/>
        <v>0</v>
      </c>
      <c r="C958" s="175" t="str">
        <f ca="1">IF(B958&gt;0,C957,IF(COUNTIF(Entity_3,Common)&lt;=A958,"",C957+MATCH(Common,INDIRECT(ADDRESS(C957+1,8,4,1,sheet_entity)):INDIRECT(ADDRESS(COUNTIF(Entity_1,"&lt;&gt;"),8,4,1,sheet_entity)),0)))</f>
        <v/>
      </c>
      <c r="D958" s="177" t="str">
        <f t="shared" ca="1" si="154"/>
        <v/>
      </c>
      <c r="E958" s="178"/>
      <c r="F958" s="129" t="str">
        <f t="shared" ca="1" si="155"/>
        <v/>
      </c>
      <c r="G958" s="130" t="str">
        <f t="shared" ca="1" si="156"/>
        <v/>
      </c>
      <c r="H958" s="140" t="str">
        <f t="shared" ca="1" si="150"/>
        <v/>
      </c>
      <c r="I958" s="17" t="str">
        <f t="shared" ca="1" si="151"/>
        <v/>
      </c>
      <c r="J958" s="178"/>
      <c r="K958" s="189"/>
      <c r="L958" s="189" t="str">
        <f t="shared" ca="1" si="157"/>
        <v/>
      </c>
      <c r="M958" s="187" t="str">
        <f t="shared" ca="1" si="152"/>
        <v/>
      </c>
      <c r="N958" s="188" t="str">
        <f t="shared" ca="1" si="153"/>
        <v/>
      </c>
    </row>
    <row r="959" spans="1:14" x14ac:dyDescent="0.25">
      <c r="A959" s="175" t="str">
        <f t="shared" ca="1" si="149"/>
        <v/>
      </c>
      <c r="B959" s="175">
        <f t="shared" ca="1" si="158"/>
        <v>0</v>
      </c>
      <c r="C959" s="175" t="str">
        <f ca="1">IF(B959&gt;0,C958,IF(COUNTIF(Entity_3,Common)&lt;=A959,"",C958+MATCH(Common,INDIRECT(ADDRESS(C958+1,8,4,1,sheet_entity)):INDIRECT(ADDRESS(COUNTIF(Entity_1,"&lt;&gt;"),8,4,1,sheet_entity)),0)))</f>
        <v/>
      </c>
      <c r="D959" s="177" t="str">
        <f t="shared" ca="1" si="154"/>
        <v/>
      </c>
      <c r="E959" s="178"/>
      <c r="F959" s="129" t="str">
        <f t="shared" ca="1" si="155"/>
        <v/>
      </c>
      <c r="G959" s="130" t="str">
        <f t="shared" ca="1" si="156"/>
        <v/>
      </c>
      <c r="H959" s="140" t="str">
        <f t="shared" ca="1" si="150"/>
        <v/>
      </c>
      <c r="I959" s="17" t="str">
        <f t="shared" ca="1" si="151"/>
        <v/>
      </c>
      <c r="J959" s="178"/>
      <c r="K959" s="189"/>
      <c r="L959" s="189" t="str">
        <f t="shared" ca="1" si="157"/>
        <v/>
      </c>
      <c r="M959" s="187" t="str">
        <f t="shared" ca="1" si="152"/>
        <v/>
      </c>
      <c r="N959" s="188" t="str">
        <f t="shared" ca="1" si="153"/>
        <v/>
      </c>
    </row>
    <row r="960" spans="1:14" x14ac:dyDescent="0.25">
      <c r="A960" s="175" t="str">
        <f t="shared" ca="1" si="149"/>
        <v/>
      </c>
      <c r="B960" s="175">
        <f t="shared" ca="1" si="158"/>
        <v>0</v>
      </c>
      <c r="C960" s="175" t="str">
        <f ca="1">IF(B960&gt;0,C959,IF(COUNTIF(Entity_3,Common)&lt;=A960,"",C959+MATCH(Common,INDIRECT(ADDRESS(C959+1,8,4,1,sheet_entity)):INDIRECT(ADDRESS(COUNTIF(Entity_1,"&lt;&gt;"),8,4,1,sheet_entity)),0)))</f>
        <v/>
      </c>
      <c r="D960" s="177" t="str">
        <f t="shared" ca="1" si="154"/>
        <v/>
      </c>
      <c r="E960" s="178"/>
      <c r="F960" s="129" t="str">
        <f t="shared" ca="1" si="155"/>
        <v/>
      </c>
      <c r="G960" s="130" t="str">
        <f t="shared" ca="1" si="156"/>
        <v/>
      </c>
      <c r="H960" s="140" t="str">
        <f t="shared" ca="1" si="150"/>
        <v/>
      </c>
      <c r="I960" s="17" t="str">
        <f t="shared" ca="1" si="151"/>
        <v/>
      </c>
      <c r="J960" s="178"/>
      <c r="K960" s="189"/>
      <c r="L960" s="189" t="str">
        <f t="shared" ca="1" si="157"/>
        <v/>
      </c>
      <c r="M960" s="187" t="str">
        <f t="shared" ca="1" si="152"/>
        <v/>
      </c>
      <c r="N960" s="188" t="str">
        <f t="shared" ca="1" si="153"/>
        <v/>
      </c>
    </row>
    <row r="961" spans="1:14" x14ac:dyDescent="0.25">
      <c r="A961" s="175" t="str">
        <f t="shared" ca="1" si="149"/>
        <v/>
      </c>
      <c r="B961" s="175">
        <f t="shared" ca="1" si="158"/>
        <v>0</v>
      </c>
      <c r="C961" s="175" t="str">
        <f ca="1">IF(B961&gt;0,C960,IF(COUNTIF(Entity_3,Common)&lt;=A961,"",C960+MATCH(Common,INDIRECT(ADDRESS(C960+1,8,4,1,sheet_entity)):INDIRECT(ADDRESS(COUNTIF(Entity_1,"&lt;&gt;"),8,4,1,sheet_entity)),0)))</f>
        <v/>
      </c>
      <c r="D961" s="177" t="str">
        <f t="shared" ca="1" si="154"/>
        <v/>
      </c>
      <c r="E961" s="178"/>
      <c r="F961" s="129" t="str">
        <f t="shared" ca="1" si="155"/>
        <v/>
      </c>
      <c r="G961" s="130" t="str">
        <f t="shared" ca="1" si="156"/>
        <v/>
      </c>
      <c r="H961" s="140" t="str">
        <f t="shared" ca="1" si="150"/>
        <v/>
      </c>
      <c r="I961" s="17" t="str">
        <f t="shared" ca="1" si="151"/>
        <v/>
      </c>
      <c r="J961" s="178"/>
      <c r="K961" s="189"/>
      <c r="L961" s="189" t="str">
        <f t="shared" ca="1" si="157"/>
        <v/>
      </c>
      <c r="M961" s="187" t="str">
        <f t="shared" ca="1" si="152"/>
        <v/>
      </c>
      <c r="N961" s="188" t="str">
        <f t="shared" ca="1" si="153"/>
        <v/>
      </c>
    </row>
    <row r="962" spans="1:14" x14ac:dyDescent="0.25">
      <c r="A962" s="175" t="str">
        <f t="shared" ca="1" si="149"/>
        <v/>
      </c>
      <c r="B962" s="175">
        <f t="shared" ca="1" si="158"/>
        <v>0</v>
      </c>
      <c r="C962" s="175" t="str">
        <f ca="1">IF(B962&gt;0,C961,IF(COUNTIF(Entity_3,Common)&lt;=A962,"",C961+MATCH(Common,INDIRECT(ADDRESS(C961+1,8,4,1,sheet_entity)):INDIRECT(ADDRESS(COUNTIF(Entity_1,"&lt;&gt;"),8,4,1,sheet_entity)),0)))</f>
        <v/>
      </c>
      <c r="D962" s="177" t="str">
        <f t="shared" ca="1" si="154"/>
        <v/>
      </c>
      <c r="E962" s="178"/>
      <c r="F962" s="129" t="str">
        <f t="shared" ca="1" si="155"/>
        <v/>
      </c>
      <c r="G962" s="130" t="str">
        <f t="shared" ca="1" si="156"/>
        <v/>
      </c>
      <c r="H962" s="140" t="str">
        <f t="shared" ca="1" si="150"/>
        <v/>
      </c>
      <c r="I962" s="17" t="str">
        <f t="shared" ca="1" si="151"/>
        <v/>
      </c>
      <c r="J962" s="178"/>
      <c r="K962" s="189"/>
      <c r="L962" s="189" t="str">
        <f t="shared" ca="1" si="157"/>
        <v/>
      </c>
      <c r="M962" s="187" t="str">
        <f t="shared" ca="1" si="152"/>
        <v/>
      </c>
      <c r="N962" s="188" t="str">
        <f t="shared" ca="1" si="153"/>
        <v/>
      </c>
    </row>
    <row r="963" spans="1:14" x14ac:dyDescent="0.25">
      <c r="A963" s="175" t="str">
        <f t="shared" ca="1" si="149"/>
        <v/>
      </c>
      <c r="B963" s="175">
        <f t="shared" ca="1" si="158"/>
        <v>0</v>
      </c>
      <c r="C963" s="175" t="str">
        <f ca="1">IF(B963&gt;0,C962,IF(COUNTIF(Entity_3,Common)&lt;=A963,"",C962+MATCH(Common,INDIRECT(ADDRESS(C962+1,8,4,1,sheet_entity)):INDIRECT(ADDRESS(COUNTIF(Entity_1,"&lt;&gt;"),8,4,1,sheet_entity)),0)))</f>
        <v/>
      </c>
      <c r="D963" s="177" t="str">
        <f t="shared" ca="1" si="154"/>
        <v/>
      </c>
      <c r="E963" s="178"/>
      <c r="F963" s="129" t="str">
        <f t="shared" ca="1" si="155"/>
        <v/>
      </c>
      <c r="G963" s="130" t="str">
        <f t="shared" ca="1" si="156"/>
        <v/>
      </c>
      <c r="H963" s="140" t="str">
        <f t="shared" ca="1" si="150"/>
        <v/>
      </c>
      <c r="I963" s="17" t="str">
        <f t="shared" ca="1" si="151"/>
        <v/>
      </c>
      <c r="J963" s="178"/>
      <c r="K963" s="189"/>
      <c r="L963" s="189" t="str">
        <f t="shared" ca="1" si="157"/>
        <v/>
      </c>
      <c r="M963" s="187" t="str">
        <f t="shared" ca="1" si="152"/>
        <v/>
      </c>
      <c r="N963" s="188" t="str">
        <f t="shared" ca="1" si="153"/>
        <v/>
      </c>
    </row>
    <row r="964" spans="1:14" x14ac:dyDescent="0.25">
      <c r="A964" s="175" t="str">
        <f t="shared" ca="1" si="149"/>
        <v/>
      </c>
      <c r="B964" s="175">
        <f t="shared" ca="1" si="158"/>
        <v>0</v>
      </c>
      <c r="C964" s="175" t="str">
        <f ca="1">IF(B964&gt;0,C963,IF(COUNTIF(Entity_3,Common)&lt;=A964,"",C963+MATCH(Common,INDIRECT(ADDRESS(C963+1,8,4,1,sheet_entity)):INDIRECT(ADDRESS(COUNTIF(Entity_1,"&lt;&gt;"),8,4,1,sheet_entity)),0)))</f>
        <v/>
      </c>
      <c r="D964" s="177" t="str">
        <f t="shared" ca="1" si="154"/>
        <v/>
      </c>
      <c r="E964" s="178"/>
      <c r="F964" s="129" t="str">
        <f t="shared" ca="1" si="155"/>
        <v/>
      </c>
      <c r="G964" s="130" t="str">
        <f t="shared" ca="1" si="156"/>
        <v/>
      </c>
      <c r="H964" s="140" t="str">
        <f t="shared" ca="1" si="150"/>
        <v/>
      </c>
      <c r="I964" s="17" t="str">
        <f t="shared" ca="1" si="151"/>
        <v/>
      </c>
      <c r="J964" s="178"/>
      <c r="K964" s="189"/>
      <c r="L964" s="189" t="str">
        <f t="shared" ca="1" si="157"/>
        <v/>
      </c>
      <c r="M964" s="187" t="str">
        <f t="shared" ca="1" si="152"/>
        <v/>
      </c>
      <c r="N964" s="188" t="str">
        <f t="shared" ca="1" si="153"/>
        <v/>
      </c>
    </row>
    <row r="965" spans="1:14" x14ac:dyDescent="0.25">
      <c r="A965" s="175" t="str">
        <f t="shared" ca="1" si="149"/>
        <v/>
      </c>
      <c r="B965" s="175">
        <f t="shared" ca="1" si="158"/>
        <v>0</v>
      </c>
      <c r="C965" s="175" t="str">
        <f ca="1">IF(B965&gt;0,C964,IF(COUNTIF(Entity_3,Common)&lt;=A965,"",C964+MATCH(Common,INDIRECT(ADDRESS(C964+1,8,4,1,sheet_entity)):INDIRECT(ADDRESS(COUNTIF(Entity_1,"&lt;&gt;"),8,4,1,sheet_entity)),0)))</f>
        <v/>
      </c>
      <c r="D965" s="177" t="str">
        <f t="shared" ca="1" si="154"/>
        <v/>
      </c>
      <c r="E965" s="178"/>
      <c r="F965" s="129" t="str">
        <f t="shared" ca="1" si="155"/>
        <v/>
      </c>
      <c r="G965" s="130" t="str">
        <f t="shared" ca="1" si="156"/>
        <v/>
      </c>
      <c r="H965" s="140" t="str">
        <f t="shared" ca="1" si="150"/>
        <v/>
      </c>
      <c r="I965" s="17" t="str">
        <f t="shared" ca="1" si="151"/>
        <v/>
      </c>
      <c r="J965" s="178"/>
      <c r="K965" s="189"/>
      <c r="L965" s="189" t="str">
        <f t="shared" ca="1" si="157"/>
        <v/>
      </c>
      <c r="M965" s="187" t="str">
        <f t="shared" ca="1" si="152"/>
        <v/>
      </c>
      <c r="N965" s="188" t="str">
        <f t="shared" ca="1" si="153"/>
        <v/>
      </c>
    </row>
    <row r="966" spans="1:14" x14ac:dyDescent="0.25">
      <c r="A966" s="175" t="str">
        <f t="shared" ca="1" si="149"/>
        <v/>
      </c>
      <c r="B966" s="175">
        <f t="shared" ca="1" si="158"/>
        <v>0</v>
      </c>
      <c r="C966" s="175" t="str">
        <f ca="1">IF(B966&gt;0,C965,IF(COUNTIF(Entity_3,Common)&lt;=A966,"",C965+MATCH(Common,INDIRECT(ADDRESS(C965+1,8,4,1,sheet_entity)):INDIRECT(ADDRESS(COUNTIF(Entity_1,"&lt;&gt;"),8,4,1,sheet_entity)),0)))</f>
        <v/>
      </c>
      <c r="D966" s="177" t="str">
        <f t="shared" ca="1" si="154"/>
        <v/>
      </c>
      <c r="E966" s="178"/>
      <c r="F966" s="129" t="str">
        <f t="shared" ca="1" si="155"/>
        <v/>
      </c>
      <c r="G966" s="130" t="str">
        <f t="shared" ca="1" si="156"/>
        <v/>
      </c>
      <c r="H966" s="140" t="str">
        <f t="shared" ca="1" si="150"/>
        <v/>
      </c>
      <c r="I966" s="17" t="str">
        <f t="shared" ca="1" si="151"/>
        <v/>
      </c>
      <c r="J966" s="178"/>
      <c r="K966" s="189"/>
      <c r="L966" s="189" t="str">
        <f t="shared" ca="1" si="157"/>
        <v/>
      </c>
      <c r="M966" s="187" t="str">
        <f t="shared" ca="1" si="152"/>
        <v/>
      </c>
      <c r="N966" s="188" t="str">
        <f t="shared" ca="1" si="153"/>
        <v/>
      </c>
    </row>
    <row r="967" spans="1:14" x14ac:dyDescent="0.25">
      <c r="A967" s="175" t="str">
        <f t="shared" ca="1" si="149"/>
        <v/>
      </c>
      <c r="B967" s="175">
        <f t="shared" ca="1" si="158"/>
        <v>0</v>
      </c>
      <c r="C967" s="175" t="str">
        <f ca="1">IF(B967&gt;0,C966,IF(COUNTIF(Entity_3,Common)&lt;=A967,"",C966+MATCH(Common,INDIRECT(ADDRESS(C966+1,8,4,1,sheet_entity)):INDIRECT(ADDRESS(COUNTIF(Entity_1,"&lt;&gt;"),8,4,1,sheet_entity)),0)))</f>
        <v/>
      </c>
      <c r="D967" s="177" t="str">
        <f t="shared" ca="1" si="154"/>
        <v/>
      </c>
      <c r="E967" s="178"/>
      <c r="F967" s="129" t="str">
        <f t="shared" ca="1" si="155"/>
        <v/>
      </c>
      <c r="G967" s="130" t="str">
        <f t="shared" ca="1" si="156"/>
        <v/>
      </c>
      <c r="H967" s="140" t="str">
        <f t="shared" ca="1" si="150"/>
        <v/>
      </c>
      <c r="I967" s="17" t="str">
        <f t="shared" ca="1" si="151"/>
        <v/>
      </c>
      <c r="J967" s="178"/>
      <c r="K967" s="189"/>
      <c r="L967" s="189" t="str">
        <f t="shared" ca="1" si="157"/>
        <v/>
      </c>
      <c r="M967" s="187" t="str">
        <f t="shared" ca="1" si="152"/>
        <v/>
      </c>
      <c r="N967" s="188" t="str">
        <f t="shared" ca="1" si="153"/>
        <v/>
      </c>
    </row>
    <row r="968" spans="1:14" x14ac:dyDescent="0.25">
      <c r="A968" s="175" t="str">
        <f t="shared" ca="1" si="149"/>
        <v/>
      </c>
      <c r="B968" s="175">
        <f t="shared" ca="1" si="158"/>
        <v>0</v>
      </c>
      <c r="C968" s="175" t="str">
        <f ca="1">IF(B968&gt;0,C967,IF(COUNTIF(Entity_3,Common)&lt;=A968,"",C967+MATCH(Common,INDIRECT(ADDRESS(C967+1,8,4,1,sheet_entity)):INDIRECT(ADDRESS(COUNTIF(Entity_1,"&lt;&gt;"),8,4,1,sheet_entity)),0)))</f>
        <v/>
      </c>
      <c r="D968" s="177" t="str">
        <f t="shared" ca="1" si="154"/>
        <v/>
      </c>
      <c r="E968" s="178"/>
      <c r="F968" s="129" t="str">
        <f t="shared" ca="1" si="155"/>
        <v/>
      </c>
      <c r="G968" s="130" t="str">
        <f t="shared" ca="1" si="156"/>
        <v/>
      </c>
      <c r="H968" s="140" t="str">
        <f t="shared" ca="1" si="150"/>
        <v/>
      </c>
      <c r="I968" s="17" t="str">
        <f t="shared" ca="1" si="151"/>
        <v/>
      </c>
      <c r="J968" s="178"/>
      <c r="K968" s="189"/>
      <c r="L968" s="189" t="str">
        <f t="shared" ca="1" si="157"/>
        <v/>
      </c>
      <c r="M968" s="187" t="str">
        <f t="shared" ca="1" si="152"/>
        <v/>
      </c>
      <c r="N968" s="188" t="str">
        <f t="shared" ca="1" si="153"/>
        <v/>
      </c>
    </row>
    <row r="969" spans="1:14" x14ac:dyDescent="0.25">
      <c r="A969" s="175" t="str">
        <f t="shared" ca="1" si="149"/>
        <v/>
      </c>
      <c r="B969" s="175">
        <f t="shared" ca="1" si="158"/>
        <v>0</v>
      </c>
      <c r="C969" s="175" t="str">
        <f ca="1">IF(B969&gt;0,C968,IF(COUNTIF(Entity_3,Common)&lt;=A969,"",C968+MATCH(Common,INDIRECT(ADDRESS(C968+1,8,4,1,sheet_entity)):INDIRECT(ADDRESS(COUNTIF(Entity_1,"&lt;&gt;"),8,4,1,sheet_entity)),0)))</f>
        <v/>
      </c>
      <c r="D969" s="177" t="str">
        <f t="shared" ca="1" si="154"/>
        <v/>
      </c>
      <c r="E969" s="178"/>
      <c r="F969" s="129" t="str">
        <f t="shared" ca="1" si="155"/>
        <v/>
      </c>
      <c r="G969" s="130" t="str">
        <f t="shared" ca="1" si="156"/>
        <v/>
      </c>
      <c r="H969" s="140" t="str">
        <f t="shared" ca="1" si="150"/>
        <v/>
      </c>
      <c r="I969" s="17" t="str">
        <f t="shared" ca="1" si="151"/>
        <v/>
      </c>
      <c r="J969" s="178"/>
      <c r="K969" s="189"/>
      <c r="L969" s="189" t="str">
        <f t="shared" ca="1" si="157"/>
        <v/>
      </c>
      <c r="M969" s="187" t="str">
        <f t="shared" ca="1" si="152"/>
        <v/>
      </c>
      <c r="N969" s="188" t="str">
        <f t="shared" ca="1" si="153"/>
        <v/>
      </c>
    </row>
    <row r="970" spans="1:14" x14ac:dyDescent="0.25">
      <c r="A970" s="175" t="str">
        <f t="shared" ca="1" si="149"/>
        <v/>
      </c>
      <c r="B970" s="175">
        <f t="shared" ca="1" si="158"/>
        <v>0</v>
      </c>
      <c r="C970" s="175" t="str">
        <f ca="1">IF(B970&gt;0,C969,IF(COUNTIF(Entity_3,Common)&lt;=A970,"",C969+MATCH(Common,INDIRECT(ADDRESS(C969+1,8,4,1,sheet_entity)):INDIRECT(ADDRESS(COUNTIF(Entity_1,"&lt;&gt;"),8,4,1,sheet_entity)),0)))</f>
        <v/>
      </c>
      <c r="D970" s="177" t="str">
        <f t="shared" ca="1" si="154"/>
        <v/>
      </c>
      <c r="E970" s="178"/>
      <c r="F970" s="129" t="str">
        <f t="shared" ca="1" si="155"/>
        <v/>
      </c>
      <c r="G970" s="130" t="str">
        <f t="shared" ca="1" si="156"/>
        <v/>
      </c>
      <c r="H970" s="140" t="str">
        <f t="shared" ca="1" si="150"/>
        <v/>
      </c>
      <c r="I970" s="17" t="str">
        <f t="shared" ca="1" si="151"/>
        <v/>
      </c>
      <c r="J970" s="178"/>
      <c r="K970" s="189"/>
      <c r="L970" s="189" t="str">
        <f t="shared" ca="1" si="157"/>
        <v/>
      </c>
      <c r="M970" s="187" t="str">
        <f t="shared" ca="1" si="152"/>
        <v/>
      </c>
      <c r="N970" s="188" t="str">
        <f t="shared" ca="1" si="153"/>
        <v/>
      </c>
    </row>
    <row r="971" spans="1:14" x14ac:dyDescent="0.25">
      <c r="A971" s="175" t="str">
        <f t="shared" ref="A971:A999" ca="1" si="159">IF(B971=0,IF(COUNTIF(Entity_3,Common)&lt;=A970,"",A970+1),A970)</f>
        <v/>
      </c>
      <c r="B971" s="175">
        <f t="shared" ca="1" si="158"/>
        <v>0</v>
      </c>
      <c r="C971" s="175" t="str">
        <f ca="1">IF(B971&gt;0,C970,IF(COUNTIF(Entity_3,Common)&lt;=A971,"",C970+MATCH(Common,INDIRECT(ADDRESS(C970+1,8,4,1,sheet_entity)):INDIRECT(ADDRESS(COUNTIF(Entity_1,"&lt;&gt;"),8,4,1,sheet_entity)),0)))</f>
        <v/>
      </c>
      <c r="D971" s="177" t="str">
        <f t="shared" ca="1" si="154"/>
        <v/>
      </c>
      <c r="E971" s="178"/>
      <c r="F971" s="129" t="str">
        <f t="shared" ca="1" si="155"/>
        <v/>
      </c>
      <c r="G971" s="130" t="str">
        <f t="shared" ca="1" si="156"/>
        <v/>
      </c>
      <c r="H971" s="140" t="str">
        <f t="shared" ref="H971:H999" ca="1" si="160">IF(F971&lt;&gt;"",IF(K971&lt;&gt;"",K971,IF(G971&lt;&gt;"",IF(M971&lt;&gt;"",M971,N971),IF(N971&lt;&gt;"",N971,M971))),"")</f>
        <v/>
      </c>
      <c r="I971" s="17" t="str">
        <f t="shared" ref="I971:I999" ca="1" si="161">IF(L971=H971,IF(OR(exp_sub_adopt=no,AND(exp_sub_adopt=yes,G971&lt;&gt;"")),IF(C971&lt;&gt;"",IFERROR(CELL("contents",INDIRECT(ADDRESS(MATCH(CONCATENATE(F971,IF(G971&lt;&gt;"",CONCATENATE("/",G971),"")),export_entity_2,0),2,1,1,exp_fillin))),IFERROR(VLOOKUP(CONCATENATE(F971,IF(G971&lt;&gt;"",CONCATENATE("/",G971),"")),Import_DRS,5,FALSE),"")),""),""),IF(ISERROR(FIND(H971,L971,1)),IF(L971=H971,"",L971),RIGHT(L971,LEN(L971)-LEN(H971))))</f>
        <v/>
      </c>
      <c r="J971" s="178"/>
      <c r="K971" s="189"/>
      <c r="L971" s="189" t="str">
        <f t="shared" ca="1" si="157"/>
        <v/>
      </c>
      <c r="M971" s="187" t="str">
        <f t="shared" ref="M971:M999" ca="1" si="162">IF(C971&lt;&gt;"",IFERROR(CELL("contents",INDIRECT(ADDRESS(MATCH(CONCATENATE(F971,IF(G971&lt;&gt;"",CONCATENATE("/",G971),"")),export_entity_2,0),1,1,1,exp_fillin))),IF(N971="",M970,"")),"")</f>
        <v/>
      </c>
      <c r="N971" s="188" t="str">
        <f t="shared" ref="N971:N999" ca="1" si="163">IF(C971&lt;&gt;"",IFERROR(VLOOKUP(CONCATENATE(F971,IF(G971&lt;&gt;"",CONCATENATE("/",G971),"")),Import_DRS,4,FALSE),IFERROR(VLOOKUP(F971,Import_DRS,4,FALSE),"")),"")</f>
        <v/>
      </c>
    </row>
    <row r="972" spans="1:14" x14ac:dyDescent="0.25">
      <c r="A972" s="175" t="str">
        <f t="shared" ca="1" si="159"/>
        <v/>
      </c>
      <c r="B972" s="175">
        <f t="shared" ca="1" si="158"/>
        <v>0</v>
      </c>
      <c r="C972" s="175" t="str">
        <f ca="1">IF(B972&gt;0,C971,IF(COUNTIF(Entity_3,Common)&lt;=A972,"",C971+MATCH(Common,INDIRECT(ADDRESS(C971+1,8,4,1,sheet_entity)):INDIRECT(ADDRESS(COUNTIF(Entity_1,"&lt;&gt;"),8,4,1,sheet_entity)),0)))</f>
        <v/>
      </c>
      <c r="D972" s="177" t="str">
        <f t="shared" ca="1" si="154"/>
        <v/>
      </c>
      <c r="E972" s="178"/>
      <c r="F972" s="129" t="str">
        <f t="shared" ca="1" si="155"/>
        <v/>
      </c>
      <c r="G972" s="130" t="str">
        <f t="shared" ca="1" si="156"/>
        <v/>
      </c>
      <c r="H972" s="140" t="str">
        <f t="shared" ca="1" si="160"/>
        <v/>
      </c>
      <c r="I972" s="17" t="str">
        <f t="shared" ca="1" si="161"/>
        <v/>
      </c>
      <c r="J972" s="178"/>
      <c r="K972" s="189"/>
      <c r="L972" s="189" t="str">
        <f t="shared" ca="1" si="157"/>
        <v/>
      </c>
      <c r="M972" s="187" t="str">
        <f t="shared" ca="1" si="162"/>
        <v/>
      </c>
      <c r="N972" s="188" t="str">
        <f t="shared" ca="1" si="163"/>
        <v/>
      </c>
    </row>
    <row r="973" spans="1:14" x14ac:dyDescent="0.25">
      <c r="A973" s="175" t="str">
        <f t="shared" ca="1" si="159"/>
        <v/>
      </c>
      <c r="B973" s="175">
        <f t="shared" ca="1" si="158"/>
        <v>0</v>
      </c>
      <c r="C973" s="175" t="str">
        <f ca="1">IF(B973&gt;0,C972,IF(COUNTIF(Entity_3,Common)&lt;=A973,"",C972+MATCH(Common,INDIRECT(ADDRESS(C972+1,8,4,1,sheet_entity)):INDIRECT(ADDRESS(COUNTIF(Entity_1,"&lt;&gt;"),8,4,1,sheet_entity)),0)))</f>
        <v/>
      </c>
      <c r="D973" s="177" t="str">
        <f t="shared" ca="1" si="154"/>
        <v/>
      </c>
      <c r="E973" s="178"/>
      <c r="F973" s="129" t="str">
        <f t="shared" ca="1" si="155"/>
        <v/>
      </c>
      <c r="G973" s="130" t="str">
        <f t="shared" ca="1" si="156"/>
        <v/>
      </c>
      <c r="H973" s="140" t="str">
        <f t="shared" ca="1" si="160"/>
        <v/>
      </c>
      <c r="I973" s="17" t="str">
        <f t="shared" ca="1" si="161"/>
        <v/>
      </c>
      <c r="J973" s="178"/>
      <c r="K973" s="189"/>
      <c r="L973" s="189" t="str">
        <f t="shared" ca="1" si="157"/>
        <v/>
      </c>
      <c r="M973" s="187" t="str">
        <f t="shared" ca="1" si="162"/>
        <v/>
      </c>
      <c r="N973" s="188" t="str">
        <f t="shared" ca="1" si="163"/>
        <v/>
      </c>
    </row>
    <row r="974" spans="1:14" x14ac:dyDescent="0.25">
      <c r="A974" s="175" t="str">
        <f t="shared" ca="1" si="159"/>
        <v/>
      </c>
      <c r="B974" s="175">
        <f t="shared" ca="1" si="158"/>
        <v>0</v>
      </c>
      <c r="C974" s="175" t="str">
        <f ca="1">IF(B974&gt;0,C973,IF(COUNTIF(Entity_3,Common)&lt;=A974,"",C973+MATCH(Common,INDIRECT(ADDRESS(C973+1,8,4,1,sheet_entity)):INDIRECT(ADDRESS(COUNTIF(Entity_1,"&lt;&gt;"),8,4,1,sheet_entity)),0)))</f>
        <v/>
      </c>
      <c r="D974" s="177" t="str">
        <f t="shared" ca="1" si="154"/>
        <v/>
      </c>
      <c r="E974" s="178"/>
      <c r="F974" s="129" t="str">
        <f t="shared" ca="1" si="155"/>
        <v/>
      </c>
      <c r="G974" s="130" t="str">
        <f t="shared" ca="1" si="156"/>
        <v/>
      </c>
      <c r="H974" s="140" t="str">
        <f t="shared" ca="1" si="160"/>
        <v/>
      </c>
      <c r="I974" s="17" t="str">
        <f t="shared" ca="1" si="161"/>
        <v/>
      </c>
      <c r="J974" s="178"/>
      <c r="K974" s="189"/>
      <c r="L974" s="189" t="str">
        <f t="shared" ca="1" si="157"/>
        <v/>
      </c>
      <c r="M974" s="187" t="str">
        <f t="shared" ca="1" si="162"/>
        <v/>
      </c>
      <c r="N974" s="188" t="str">
        <f t="shared" ca="1" si="163"/>
        <v/>
      </c>
    </row>
    <row r="975" spans="1:14" x14ac:dyDescent="0.25">
      <c r="A975" s="175" t="str">
        <f t="shared" ca="1" si="159"/>
        <v/>
      </c>
      <c r="B975" s="175">
        <f t="shared" ca="1" si="158"/>
        <v>0</v>
      </c>
      <c r="C975" s="175" t="str">
        <f ca="1">IF(B975&gt;0,C974,IF(COUNTIF(Entity_3,Common)&lt;=A975,"",C974+MATCH(Common,INDIRECT(ADDRESS(C974+1,8,4,1,sheet_entity)):INDIRECT(ADDRESS(COUNTIF(Entity_1,"&lt;&gt;"),8,4,1,sheet_entity)),0)))</f>
        <v/>
      </c>
      <c r="D975" s="177" t="str">
        <f t="shared" ref="D975:D999" ca="1" si="164">IF(AND(F975&lt;&gt;"",F975&lt;&gt;not,F975&lt;&gt;0),HYPERLINK(CONCATENATE(link4x0,IFERROR(VLOOKUP(F975,Entity,2,FALSE),""),link_Entity,LOWER(F975),".htm"),"&gt;&gt;"),"")</f>
        <v/>
      </c>
      <c r="E975" s="178"/>
      <c r="F975" s="129" t="str">
        <f t="shared" ref="F975:F999" ca="1" si="165">IF(C975&lt;&gt;"",INDIRECT(ADDRESS(C975,3,1,1,sheet_entity),TRUE),"")</f>
        <v/>
      </c>
      <c r="G975" s="130" t="str">
        <f t="shared" ref="G975:G999" ca="1" si="166">IF(B975&gt;0,INDEX(INDIRECT(CONCATENATE(F975,"Enum")),B975,1),"")</f>
        <v/>
      </c>
      <c r="H975" s="140" t="str">
        <f t="shared" ca="1" si="160"/>
        <v/>
      </c>
      <c r="I975" s="17" t="str">
        <f t="shared" ca="1" si="161"/>
        <v/>
      </c>
      <c r="J975" s="178"/>
      <c r="K975" s="189"/>
      <c r="L975" s="189" t="str">
        <f t="shared" ca="1" si="157"/>
        <v/>
      </c>
      <c r="M975" s="187" t="str">
        <f t="shared" ca="1" si="162"/>
        <v/>
      </c>
      <c r="N975" s="188" t="str">
        <f t="shared" ca="1" si="163"/>
        <v/>
      </c>
    </row>
    <row r="976" spans="1:14" x14ac:dyDescent="0.25">
      <c r="A976" s="175" t="str">
        <f t="shared" ca="1" si="159"/>
        <v/>
      </c>
      <c r="B976" s="175">
        <f t="shared" ca="1" si="158"/>
        <v>0</v>
      </c>
      <c r="C976" s="175" t="str">
        <f ca="1">IF(B976&gt;0,C975,IF(COUNTIF(Entity_3,Common)&lt;=A976,"",C975+MATCH(Common,INDIRECT(ADDRESS(C975+1,8,4,1,sheet_entity)):INDIRECT(ADDRESS(COUNTIF(Entity_1,"&lt;&gt;"),8,4,1,sheet_entity)),0)))</f>
        <v/>
      </c>
      <c r="D976" s="177" t="str">
        <f t="shared" ca="1" si="164"/>
        <v/>
      </c>
      <c r="E976" s="178"/>
      <c r="F976" s="129" t="str">
        <f t="shared" ca="1" si="165"/>
        <v/>
      </c>
      <c r="G976" s="130" t="str">
        <f t="shared" ca="1" si="166"/>
        <v/>
      </c>
      <c r="H976" s="140" t="str">
        <f t="shared" ca="1" si="160"/>
        <v/>
      </c>
      <c r="I976" s="17" t="str">
        <f t="shared" ca="1" si="161"/>
        <v/>
      </c>
      <c r="J976" s="178"/>
      <c r="K976" s="189"/>
      <c r="L976" s="189" t="str">
        <f t="shared" ca="1" si="157"/>
        <v/>
      </c>
      <c r="M976" s="187" t="str">
        <f t="shared" ca="1" si="162"/>
        <v/>
      </c>
      <c r="N976" s="188" t="str">
        <f t="shared" ca="1" si="163"/>
        <v/>
      </c>
    </row>
    <row r="977" spans="1:14" x14ac:dyDescent="0.25">
      <c r="A977" s="175" t="str">
        <f t="shared" ca="1" si="159"/>
        <v/>
      </c>
      <c r="B977" s="175">
        <f t="shared" ca="1" si="158"/>
        <v>0</v>
      </c>
      <c r="C977" s="175" t="str">
        <f ca="1">IF(B977&gt;0,C976,IF(COUNTIF(Entity_3,Common)&lt;=A977,"",C976+MATCH(Common,INDIRECT(ADDRESS(C976+1,8,4,1,sheet_entity)):INDIRECT(ADDRESS(COUNTIF(Entity_1,"&lt;&gt;"),8,4,1,sheet_entity)),0)))</f>
        <v/>
      </c>
      <c r="D977" s="177" t="str">
        <f t="shared" ca="1" si="164"/>
        <v/>
      </c>
      <c r="E977" s="178"/>
      <c r="F977" s="129" t="str">
        <f t="shared" ca="1" si="165"/>
        <v/>
      </c>
      <c r="G977" s="130" t="str">
        <f t="shared" ca="1" si="166"/>
        <v/>
      </c>
      <c r="H977" s="140" t="str">
        <f t="shared" ca="1" si="160"/>
        <v/>
      </c>
      <c r="I977" s="17" t="str">
        <f t="shared" ca="1" si="161"/>
        <v/>
      </c>
      <c r="J977" s="178"/>
      <c r="K977" s="189"/>
      <c r="L977" s="189" t="str">
        <f t="shared" ca="1" si="157"/>
        <v/>
      </c>
      <c r="M977" s="187" t="str">
        <f t="shared" ca="1" si="162"/>
        <v/>
      </c>
      <c r="N977" s="188" t="str">
        <f t="shared" ca="1" si="163"/>
        <v/>
      </c>
    </row>
    <row r="978" spans="1:14" x14ac:dyDescent="0.25">
      <c r="A978" s="175" t="str">
        <f t="shared" ca="1" si="159"/>
        <v/>
      </c>
      <c r="B978" s="175">
        <f t="shared" ca="1" si="158"/>
        <v>0</v>
      </c>
      <c r="C978" s="175" t="str">
        <f ca="1">IF(B978&gt;0,C977,IF(COUNTIF(Entity_3,Common)&lt;=A978,"",C977+MATCH(Common,INDIRECT(ADDRESS(C977+1,8,4,1,sheet_entity)):INDIRECT(ADDRESS(COUNTIF(Entity_1,"&lt;&gt;"),8,4,1,sheet_entity)),0)))</f>
        <v/>
      </c>
      <c r="D978" s="177" t="str">
        <f t="shared" ca="1" si="164"/>
        <v/>
      </c>
      <c r="E978" s="178"/>
      <c r="F978" s="129" t="str">
        <f t="shared" ca="1" si="165"/>
        <v/>
      </c>
      <c r="G978" s="130" t="str">
        <f t="shared" ca="1" si="166"/>
        <v/>
      </c>
      <c r="H978" s="140" t="str">
        <f t="shared" ca="1" si="160"/>
        <v/>
      </c>
      <c r="I978" s="17" t="str">
        <f t="shared" ca="1" si="161"/>
        <v/>
      </c>
      <c r="J978" s="178"/>
      <c r="K978" s="189"/>
      <c r="L978" s="189" t="str">
        <f t="shared" ca="1" si="157"/>
        <v/>
      </c>
      <c r="M978" s="187" t="str">
        <f t="shared" ca="1" si="162"/>
        <v/>
      </c>
      <c r="N978" s="188" t="str">
        <f t="shared" ca="1" si="163"/>
        <v/>
      </c>
    </row>
    <row r="979" spans="1:14" x14ac:dyDescent="0.25">
      <c r="A979" s="175" t="str">
        <f t="shared" ca="1" si="159"/>
        <v/>
      </c>
      <c r="B979" s="175">
        <f t="shared" ca="1" si="158"/>
        <v>0</v>
      </c>
      <c r="C979" s="175" t="str">
        <f ca="1">IF(B979&gt;0,C978,IF(COUNTIF(Entity_3,Common)&lt;=A979,"",C978+MATCH(Common,INDIRECT(ADDRESS(C978+1,8,4,1,sheet_entity)):INDIRECT(ADDRESS(COUNTIF(Entity_1,"&lt;&gt;"),8,4,1,sheet_entity)),0)))</f>
        <v/>
      </c>
      <c r="D979" s="177" t="str">
        <f t="shared" ca="1" si="164"/>
        <v/>
      </c>
      <c r="E979" s="178"/>
      <c r="F979" s="129" t="str">
        <f t="shared" ca="1" si="165"/>
        <v/>
      </c>
      <c r="G979" s="130" t="str">
        <f t="shared" ca="1" si="166"/>
        <v/>
      </c>
      <c r="H979" s="140" t="str">
        <f t="shared" ca="1" si="160"/>
        <v/>
      </c>
      <c r="I979" s="17" t="str">
        <f t="shared" ca="1" si="161"/>
        <v/>
      </c>
      <c r="J979" s="178"/>
      <c r="K979" s="189"/>
      <c r="L979" s="189" t="str">
        <f t="shared" ca="1" si="157"/>
        <v/>
      </c>
      <c r="M979" s="187" t="str">
        <f t="shared" ca="1" si="162"/>
        <v/>
      </c>
      <c r="N979" s="188" t="str">
        <f t="shared" ca="1" si="163"/>
        <v/>
      </c>
    </row>
    <row r="980" spans="1:14" x14ac:dyDescent="0.25">
      <c r="A980" s="175" t="str">
        <f t="shared" ca="1" si="159"/>
        <v/>
      </c>
      <c r="B980" s="175">
        <f t="shared" ca="1" si="158"/>
        <v>0</v>
      </c>
      <c r="C980" s="175" t="str">
        <f ca="1">IF(B980&gt;0,C979,IF(COUNTIF(Entity_3,Common)&lt;=A980,"",C979+MATCH(Common,INDIRECT(ADDRESS(C979+1,8,4,1,sheet_entity)):INDIRECT(ADDRESS(COUNTIF(Entity_1,"&lt;&gt;"),8,4,1,sheet_entity)),0)))</f>
        <v/>
      </c>
      <c r="D980" s="177" t="str">
        <f t="shared" ca="1" si="164"/>
        <v/>
      </c>
      <c r="E980" s="178"/>
      <c r="F980" s="129" t="str">
        <f t="shared" ca="1" si="165"/>
        <v/>
      </c>
      <c r="G980" s="130" t="str">
        <f t="shared" ca="1" si="166"/>
        <v/>
      </c>
      <c r="H980" s="140" t="str">
        <f t="shared" ca="1" si="160"/>
        <v/>
      </c>
      <c r="I980" s="17" t="str">
        <f t="shared" ca="1" si="161"/>
        <v/>
      </c>
      <c r="J980" s="178"/>
      <c r="K980" s="189"/>
      <c r="L980" s="189" t="str">
        <f t="shared" ca="1" si="157"/>
        <v/>
      </c>
      <c r="M980" s="187" t="str">
        <f t="shared" ca="1" si="162"/>
        <v/>
      </c>
      <c r="N980" s="188" t="str">
        <f t="shared" ca="1" si="163"/>
        <v/>
      </c>
    </row>
    <row r="981" spans="1:14" x14ac:dyDescent="0.25">
      <c r="A981" s="175" t="str">
        <f t="shared" ca="1" si="159"/>
        <v/>
      </c>
      <c r="B981" s="175">
        <f t="shared" ca="1" si="158"/>
        <v>0</v>
      </c>
      <c r="C981" s="175" t="str">
        <f ca="1">IF(B981&gt;0,C980,IF(COUNTIF(Entity_3,Common)&lt;=A981,"",C980+MATCH(Common,INDIRECT(ADDRESS(C980+1,8,4,1,sheet_entity)):INDIRECT(ADDRESS(COUNTIF(Entity_1,"&lt;&gt;"),8,4,1,sheet_entity)),0)))</f>
        <v/>
      </c>
      <c r="D981" s="177" t="str">
        <f t="shared" ca="1" si="164"/>
        <v/>
      </c>
      <c r="E981" s="178"/>
      <c r="F981" s="129" t="str">
        <f t="shared" ca="1" si="165"/>
        <v/>
      </c>
      <c r="G981" s="130" t="str">
        <f t="shared" ca="1" si="166"/>
        <v/>
      </c>
      <c r="H981" s="140" t="str">
        <f t="shared" ca="1" si="160"/>
        <v/>
      </c>
      <c r="I981" s="17" t="str">
        <f t="shared" ca="1" si="161"/>
        <v/>
      </c>
      <c r="J981" s="178"/>
      <c r="K981" s="189"/>
      <c r="L981" s="189" t="str">
        <f t="shared" ca="1" si="157"/>
        <v/>
      </c>
      <c r="M981" s="187" t="str">
        <f t="shared" ca="1" si="162"/>
        <v/>
      </c>
      <c r="N981" s="188" t="str">
        <f t="shared" ca="1" si="163"/>
        <v/>
      </c>
    </row>
    <row r="982" spans="1:14" x14ac:dyDescent="0.25">
      <c r="A982" s="175" t="str">
        <f t="shared" ca="1" si="159"/>
        <v/>
      </c>
      <c r="B982" s="175">
        <f t="shared" ca="1" si="158"/>
        <v>0</v>
      </c>
      <c r="C982" s="175" t="str">
        <f ca="1">IF(B982&gt;0,C981,IF(COUNTIF(Entity_3,Common)&lt;=A982,"",C981+MATCH(Common,INDIRECT(ADDRESS(C981+1,8,4,1,sheet_entity)):INDIRECT(ADDRESS(COUNTIF(Entity_1,"&lt;&gt;"),8,4,1,sheet_entity)),0)))</f>
        <v/>
      </c>
      <c r="D982" s="177" t="str">
        <f t="shared" ca="1" si="164"/>
        <v/>
      </c>
      <c r="E982" s="178"/>
      <c r="F982" s="129" t="str">
        <f t="shared" ca="1" si="165"/>
        <v/>
      </c>
      <c r="G982" s="130" t="str">
        <f t="shared" ca="1" si="166"/>
        <v/>
      </c>
      <c r="H982" s="140" t="str">
        <f t="shared" ca="1" si="160"/>
        <v/>
      </c>
      <c r="I982" s="17" t="str">
        <f t="shared" ca="1" si="161"/>
        <v/>
      </c>
      <c r="J982" s="178"/>
      <c r="K982" s="189"/>
      <c r="L982" s="189" t="str">
        <f t="shared" ca="1" si="157"/>
        <v/>
      </c>
      <c r="M982" s="187" t="str">
        <f t="shared" ca="1" si="162"/>
        <v/>
      </c>
      <c r="N982" s="188" t="str">
        <f t="shared" ca="1" si="163"/>
        <v/>
      </c>
    </row>
    <row r="983" spans="1:14" x14ac:dyDescent="0.25">
      <c r="A983" s="175" t="str">
        <f t="shared" ca="1" si="159"/>
        <v/>
      </c>
      <c r="B983" s="175">
        <f t="shared" ca="1" si="158"/>
        <v>0</v>
      </c>
      <c r="C983" s="175" t="str">
        <f ca="1">IF(B983&gt;0,C982,IF(COUNTIF(Entity_3,Common)&lt;=A983,"",C982+MATCH(Common,INDIRECT(ADDRESS(C982+1,8,4,1,sheet_entity)):INDIRECT(ADDRESS(COUNTIF(Entity_1,"&lt;&gt;"),8,4,1,sheet_entity)),0)))</f>
        <v/>
      </c>
      <c r="D983" s="177" t="str">
        <f t="shared" ca="1" si="164"/>
        <v/>
      </c>
      <c r="E983" s="178"/>
      <c r="F983" s="129" t="str">
        <f t="shared" ca="1" si="165"/>
        <v/>
      </c>
      <c r="G983" s="130" t="str">
        <f t="shared" ca="1" si="166"/>
        <v/>
      </c>
      <c r="H983" s="140" t="str">
        <f t="shared" ca="1" si="160"/>
        <v/>
      </c>
      <c r="I983" s="17" t="str">
        <f t="shared" ca="1" si="161"/>
        <v/>
      </c>
      <c r="J983" s="178"/>
      <c r="K983" s="189"/>
      <c r="L983" s="189" t="str">
        <f t="shared" ca="1" si="157"/>
        <v/>
      </c>
      <c r="M983" s="187" t="str">
        <f t="shared" ca="1" si="162"/>
        <v/>
      </c>
      <c r="N983" s="188" t="str">
        <f t="shared" ca="1" si="163"/>
        <v/>
      </c>
    </row>
    <row r="984" spans="1:14" x14ac:dyDescent="0.25">
      <c r="A984" s="175" t="str">
        <f t="shared" ca="1" si="159"/>
        <v/>
      </c>
      <c r="B984" s="175">
        <f t="shared" ca="1" si="158"/>
        <v>0</v>
      </c>
      <c r="C984" s="175" t="str">
        <f ca="1">IF(B984&gt;0,C983,IF(COUNTIF(Entity_3,Common)&lt;=A984,"",C983+MATCH(Common,INDIRECT(ADDRESS(C983+1,8,4,1,sheet_entity)):INDIRECT(ADDRESS(COUNTIF(Entity_1,"&lt;&gt;"),8,4,1,sheet_entity)),0)))</f>
        <v/>
      </c>
      <c r="D984" s="177" t="str">
        <f t="shared" ca="1" si="164"/>
        <v/>
      </c>
      <c r="E984" s="178"/>
      <c r="F984" s="129" t="str">
        <f t="shared" ca="1" si="165"/>
        <v/>
      </c>
      <c r="G984" s="130" t="str">
        <f t="shared" ca="1" si="166"/>
        <v/>
      </c>
      <c r="H984" s="140" t="str">
        <f t="shared" ca="1" si="160"/>
        <v/>
      </c>
      <c r="I984" s="17" t="str">
        <f t="shared" ca="1" si="161"/>
        <v/>
      </c>
      <c r="J984" s="178"/>
      <c r="K984" s="189"/>
      <c r="L984" s="189" t="str">
        <f t="shared" ca="1" si="157"/>
        <v/>
      </c>
      <c r="M984" s="187" t="str">
        <f t="shared" ca="1" si="162"/>
        <v/>
      </c>
      <c r="N984" s="188" t="str">
        <f t="shared" ca="1" si="163"/>
        <v/>
      </c>
    </row>
    <row r="985" spans="1:14" x14ac:dyDescent="0.25">
      <c r="A985" s="175" t="str">
        <f t="shared" ca="1" si="159"/>
        <v/>
      </c>
      <c r="B985" s="175">
        <f t="shared" ca="1" si="158"/>
        <v>0</v>
      </c>
      <c r="C985" s="175" t="str">
        <f ca="1">IF(B985&gt;0,C984,IF(COUNTIF(Entity_3,Common)&lt;=A985,"",C984+MATCH(Common,INDIRECT(ADDRESS(C984+1,8,4,1,sheet_entity)):INDIRECT(ADDRESS(COUNTIF(Entity_1,"&lt;&gt;"),8,4,1,sheet_entity)),0)))</f>
        <v/>
      </c>
      <c r="D985" s="177" t="str">
        <f t="shared" ca="1" si="164"/>
        <v/>
      </c>
      <c r="E985" s="178"/>
      <c r="F985" s="129" t="str">
        <f t="shared" ca="1" si="165"/>
        <v/>
      </c>
      <c r="G985" s="130" t="str">
        <f t="shared" ca="1" si="166"/>
        <v/>
      </c>
      <c r="H985" s="140" t="str">
        <f t="shared" ca="1" si="160"/>
        <v/>
      </c>
      <c r="I985" s="17" t="str">
        <f t="shared" ca="1" si="161"/>
        <v/>
      </c>
      <c r="J985" s="178"/>
      <c r="K985" s="189"/>
      <c r="L985" s="189" t="str">
        <f t="shared" ca="1" si="157"/>
        <v/>
      </c>
      <c r="M985" s="187" t="str">
        <f t="shared" ca="1" si="162"/>
        <v/>
      </c>
      <c r="N985" s="188" t="str">
        <f t="shared" ca="1" si="163"/>
        <v/>
      </c>
    </row>
    <row r="986" spans="1:14" x14ac:dyDescent="0.25">
      <c r="A986" s="175" t="str">
        <f t="shared" ca="1" si="159"/>
        <v/>
      </c>
      <c r="B986" s="175">
        <f t="shared" ca="1" si="158"/>
        <v>0</v>
      </c>
      <c r="C986" s="175" t="str">
        <f ca="1">IF(B986&gt;0,C985,IF(COUNTIF(Entity_3,Common)&lt;=A986,"",C985+MATCH(Common,INDIRECT(ADDRESS(C985+1,8,4,1,sheet_entity)):INDIRECT(ADDRESS(COUNTIF(Entity_1,"&lt;&gt;"),8,4,1,sheet_entity)),0)))</f>
        <v/>
      </c>
      <c r="D986" s="177" t="str">
        <f t="shared" ca="1" si="164"/>
        <v/>
      </c>
      <c r="E986" s="178"/>
      <c r="F986" s="129" t="str">
        <f t="shared" ca="1" si="165"/>
        <v/>
      </c>
      <c r="G986" s="130" t="str">
        <f t="shared" ca="1" si="166"/>
        <v/>
      </c>
      <c r="H986" s="140" t="str">
        <f t="shared" ca="1" si="160"/>
        <v/>
      </c>
      <c r="I986" s="17" t="str">
        <f t="shared" ca="1" si="161"/>
        <v/>
      </c>
      <c r="J986" s="178"/>
      <c r="K986" s="189"/>
      <c r="L986" s="189" t="str">
        <f t="shared" ref="L986:L999" ca="1" si="167">H986</f>
        <v/>
      </c>
      <c r="M986" s="187" t="str">
        <f t="shared" ca="1" si="162"/>
        <v/>
      </c>
      <c r="N986" s="188" t="str">
        <f t="shared" ca="1" si="163"/>
        <v/>
      </c>
    </row>
    <row r="987" spans="1:14" x14ac:dyDescent="0.25">
      <c r="A987" s="175" t="str">
        <f t="shared" ca="1" si="159"/>
        <v/>
      </c>
      <c r="B987" s="175">
        <f t="shared" ca="1" si="158"/>
        <v>0</v>
      </c>
      <c r="C987" s="175" t="str">
        <f ca="1">IF(B987&gt;0,C986,IF(COUNTIF(Entity_3,Common)&lt;=A987,"",C986+MATCH(Common,INDIRECT(ADDRESS(C986+1,8,4,1,sheet_entity)):INDIRECT(ADDRESS(COUNTIF(Entity_1,"&lt;&gt;"),8,4,1,sheet_entity)),0)))</f>
        <v/>
      </c>
      <c r="D987" s="177" t="str">
        <f t="shared" ca="1" si="164"/>
        <v/>
      </c>
      <c r="E987" s="178"/>
      <c r="F987" s="129" t="str">
        <f t="shared" ca="1" si="165"/>
        <v/>
      </c>
      <c r="G987" s="130" t="str">
        <f t="shared" ca="1" si="166"/>
        <v/>
      </c>
      <c r="H987" s="140" t="str">
        <f t="shared" ca="1" si="160"/>
        <v/>
      </c>
      <c r="I987" s="17" t="str">
        <f t="shared" ca="1" si="161"/>
        <v/>
      </c>
      <c r="J987" s="178"/>
      <c r="K987" s="189"/>
      <c r="L987" s="189" t="str">
        <f t="shared" ca="1" si="167"/>
        <v/>
      </c>
      <c r="M987" s="187" t="str">
        <f t="shared" ca="1" si="162"/>
        <v/>
      </c>
      <c r="N987" s="188" t="str">
        <f t="shared" ca="1" si="163"/>
        <v/>
      </c>
    </row>
    <row r="988" spans="1:14" x14ac:dyDescent="0.25">
      <c r="A988" s="175" t="str">
        <f t="shared" ca="1" si="159"/>
        <v/>
      </c>
      <c r="B988" s="175">
        <f t="shared" ca="1" si="158"/>
        <v>0</v>
      </c>
      <c r="C988" s="175" t="str">
        <f ca="1">IF(B988&gt;0,C987,IF(COUNTIF(Entity_3,Common)&lt;=A988,"",C987+MATCH(Common,INDIRECT(ADDRESS(C987+1,8,4,1,sheet_entity)):INDIRECT(ADDRESS(COUNTIF(Entity_1,"&lt;&gt;"),8,4,1,sheet_entity)),0)))</f>
        <v/>
      </c>
      <c r="D988" s="177" t="str">
        <f t="shared" ca="1" si="164"/>
        <v/>
      </c>
      <c r="E988" s="178"/>
      <c r="F988" s="129" t="str">
        <f t="shared" ca="1" si="165"/>
        <v/>
      </c>
      <c r="G988" s="130" t="str">
        <f t="shared" ca="1" si="166"/>
        <v/>
      </c>
      <c r="H988" s="140" t="str">
        <f t="shared" ca="1" si="160"/>
        <v/>
      </c>
      <c r="I988" s="17" t="str">
        <f t="shared" ca="1" si="161"/>
        <v/>
      </c>
      <c r="J988" s="178"/>
      <c r="K988" s="189"/>
      <c r="L988" s="189" t="str">
        <f t="shared" ca="1" si="167"/>
        <v/>
      </c>
      <c r="M988" s="187" t="str">
        <f t="shared" ca="1" si="162"/>
        <v/>
      </c>
      <c r="N988" s="188" t="str">
        <f t="shared" ca="1" si="163"/>
        <v/>
      </c>
    </row>
    <row r="989" spans="1:14" x14ac:dyDescent="0.25">
      <c r="A989" s="175" t="str">
        <f t="shared" ca="1" si="159"/>
        <v/>
      </c>
      <c r="B989" s="175">
        <f t="shared" ca="1" si="158"/>
        <v>0</v>
      </c>
      <c r="C989" s="175" t="str">
        <f ca="1">IF(B989&gt;0,C988,IF(COUNTIF(Entity_3,Common)&lt;=A989,"",C988+MATCH(Common,INDIRECT(ADDRESS(C988+1,8,4,1,sheet_entity)):INDIRECT(ADDRESS(COUNTIF(Entity_1,"&lt;&gt;"),8,4,1,sheet_entity)),0)))</f>
        <v/>
      </c>
      <c r="D989" s="177" t="str">
        <f t="shared" ca="1" si="164"/>
        <v/>
      </c>
      <c r="E989" s="178"/>
      <c r="F989" s="129" t="str">
        <f t="shared" ca="1" si="165"/>
        <v/>
      </c>
      <c r="G989" s="130" t="str">
        <f t="shared" ca="1" si="166"/>
        <v/>
      </c>
      <c r="H989" s="140" t="str">
        <f t="shared" ca="1" si="160"/>
        <v/>
      </c>
      <c r="I989" s="17" t="str">
        <f t="shared" ca="1" si="161"/>
        <v/>
      </c>
      <c r="J989" s="178"/>
      <c r="K989" s="189"/>
      <c r="L989" s="189" t="str">
        <f t="shared" ca="1" si="167"/>
        <v/>
      </c>
      <c r="M989" s="187" t="str">
        <f t="shared" ca="1" si="162"/>
        <v/>
      </c>
      <c r="N989" s="188" t="str">
        <f t="shared" ca="1" si="163"/>
        <v/>
      </c>
    </row>
    <row r="990" spans="1:14" x14ac:dyDescent="0.25">
      <c r="A990" s="175" t="str">
        <f t="shared" ca="1" si="159"/>
        <v/>
      </c>
      <c r="B990" s="175">
        <f t="shared" ca="1" si="158"/>
        <v>0</v>
      </c>
      <c r="C990" s="175" t="str">
        <f ca="1">IF(B990&gt;0,C989,IF(COUNTIF(Entity_3,Common)&lt;=A990,"",C989+MATCH(Common,INDIRECT(ADDRESS(C989+1,8,4,1,sheet_entity)):INDIRECT(ADDRESS(COUNTIF(Entity_1,"&lt;&gt;"),8,4,1,sheet_entity)),0)))</f>
        <v/>
      </c>
      <c r="D990" s="177" t="str">
        <f t="shared" ca="1" si="164"/>
        <v/>
      </c>
      <c r="E990" s="178"/>
      <c r="F990" s="129" t="str">
        <f t="shared" ca="1" si="165"/>
        <v/>
      </c>
      <c r="G990" s="130" t="str">
        <f t="shared" ca="1" si="166"/>
        <v/>
      </c>
      <c r="H990" s="140" t="str">
        <f t="shared" ca="1" si="160"/>
        <v/>
      </c>
      <c r="I990" s="17" t="str">
        <f t="shared" ca="1" si="161"/>
        <v/>
      </c>
      <c r="J990" s="178"/>
      <c r="K990" s="189"/>
      <c r="L990" s="189" t="str">
        <f t="shared" ca="1" si="167"/>
        <v/>
      </c>
      <c r="M990" s="187" t="str">
        <f t="shared" ca="1" si="162"/>
        <v/>
      </c>
      <c r="N990" s="188" t="str">
        <f t="shared" ca="1" si="163"/>
        <v/>
      </c>
    </row>
    <row r="991" spans="1:14" x14ac:dyDescent="0.25">
      <c r="A991" s="175" t="str">
        <f t="shared" ca="1" si="159"/>
        <v/>
      </c>
      <c r="B991" s="175">
        <f t="shared" ca="1" si="158"/>
        <v>0</v>
      </c>
      <c r="C991" s="175" t="str">
        <f ca="1">IF(B991&gt;0,C990,IF(COUNTIF(Entity_3,Common)&lt;=A991,"",C990+MATCH(Common,INDIRECT(ADDRESS(C990+1,8,4,1,sheet_entity)):INDIRECT(ADDRESS(COUNTIF(Entity_1,"&lt;&gt;"),8,4,1,sheet_entity)),0)))</f>
        <v/>
      </c>
      <c r="D991" s="177" t="str">
        <f t="shared" ca="1" si="164"/>
        <v/>
      </c>
      <c r="E991" s="178"/>
      <c r="F991" s="129" t="str">
        <f t="shared" ca="1" si="165"/>
        <v/>
      </c>
      <c r="G991" s="130" t="str">
        <f t="shared" ca="1" si="166"/>
        <v/>
      </c>
      <c r="H991" s="140" t="str">
        <f t="shared" ca="1" si="160"/>
        <v/>
      </c>
      <c r="I991" s="17" t="str">
        <f t="shared" ca="1" si="161"/>
        <v/>
      </c>
      <c r="J991" s="178"/>
      <c r="K991" s="189"/>
      <c r="L991" s="189" t="str">
        <f t="shared" ca="1" si="167"/>
        <v/>
      </c>
      <c r="M991" s="187" t="str">
        <f t="shared" ca="1" si="162"/>
        <v/>
      </c>
      <c r="N991" s="188" t="str">
        <f t="shared" ca="1" si="163"/>
        <v/>
      </c>
    </row>
    <row r="992" spans="1:14" x14ac:dyDescent="0.25">
      <c r="A992" s="175" t="str">
        <f t="shared" ca="1" si="159"/>
        <v/>
      </c>
      <c r="B992" s="175">
        <f t="shared" ca="1" si="158"/>
        <v>0</v>
      </c>
      <c r="C992" s="175" t="str">
        <f ca="1">IF(B992&gt;0,C991,IF(COUNTIF(Entity_3,Common)&lt;=A992,"",C991+MATCH(Common,INDIRECT(ADDRESS(C991+1,8,4,1,sheet_entity)):INDIRECT(ADDRESS(COUNTIF(Entity_1,"&lt;&gt;"),8,4,1,sheet_entity)),0)))</f>
        <v/>
      </c>
      <c r="D992" s="177" t="str">
        <f t="shared" ca="1" si="164"/>
        <v/>
      </c>
      <c r="E992" s="178"/>
      <c r="F992" s="129" t="str">
        <f t="shared" ca="1" si="165"/>
        <v/>
      </c>
      <c r="G992" s="130" t="str">
        <f t="shared" ca="1" si="166"/>
        <v/>
      </c>
      <c r="H992" s="140" t="str">
        <f t="shared" ca="1" si="160"/>
        <v/>
      </c>
      <c r="I992" s="17" t="str">
        <f t="shared" ca="1" si="161"/>
        <v/>
      </c>
      <c r="J992" s="178"/>
      <c r="K992" s="189"/>
      <c r="L992" s="189" t="str">
        <f t="shared" ca="1" si="167"/>
        <v/>
      </c>
      <c r="M992" s="187" t="str">
        <f t="shared" ca="1" si="162"/>
        <v/>
      </c>
      <c r="N992" s="188" t="str">
        <f t="shared" ca="1" si="163"/>
        <v/>
      </c>
    </row>
    <row r="993" spans="1:14" x14ac:dyDescent="0.25">
      <c r="A993" s="175" t="str">
        <f t="shared" ca="1" si="159"/>
        <v/>
      </c>
      <c r="B993" s="175">
        <f t="shared" ca="1" si="158"/>
        <v>0</v>
      </c>
      <c r="C993" s="175" t="str">
        <f ca="1">IF(B993&gt;0,C992,IF(COUNTIF(Entity_3,Common)&lt;=A993,"",C992+MATCH(Common,INDIRECT(ADDRESS(C992+1,8,4,1,sheet_entity)):INDIRECT(ADDRESS(COUNTIF(Entity_1,"&lt;&gt;"),8,4,1,sheet_entity)),0)))</f>
        <v/>
      </c>
      <c r="D993" s="177" t="str">
        <f t="shared" ca="1" si="164"/>
        <v/>
      </c>
      <c r="E993" s="178"/>
      <c r="F993" s="129" t="str">
        <f t="shared" ca="1" si="165"/>
        <v/>
      </c>
      <c r="G993" s="130" t="str">
        <f t="shared" ca="1" si="166"/>
        <v/>
      </c>
      <c r="H993" s="140" t="str">
        <f t="shared" ca="1" si="160"/>
        <v/>
      </c>
      <c r="I993" s="17" t="str">
        <f t="shared" ca="1" si="161"/>
        <v/>
      </c>
      <c r="J993" s="178"/>
      <c r="K993" s="189"/>
      <c r="L993" s="189" t="str">
        <f t="shared" ca="1" si="167"/>
        <v/>
      </c>
      <c r="M993" s="187" t="str">
        <f t="shared" ca="1" si="162"/>
        <v/>
      </c>
      <c r="N993" s="188" t="str">
        <f t="shared" ca="1" si="163"/>
        <v/>
      </c>
    </row>
    <row r="994" spans="1:14" x14ac:dyDescent="0.25">
      <c r="A994" s="175" t="str">
        <f t="shared" ca="1" si="159"/>
        <v/>
      </c>
      <c r="B994" s="175">
        <f t="shared" ca="1" si="158"/>
        <v>0</v>
      </c>
      <c r="C994" s="175" t="str">
        <f ca="1">IF(B994&gt;0,C993,IF(COUNTIF(Entity_3,Common)&lt;=A994,"",C993+MATCH(Common,INDIRECT(ADDRESS(C993+1,8,4,1,sheet_entity)):INDIRECT(ADDRESS(COUNTIF(Entity_1,"&lt;&gt;"),8,4,1,sheet_entity)),0)))</f>
        <v/>
      </c>
      <c r="D994" s="177" t="str">
        <f t="shared" ca="1" si="164"/>
        <v/>
      </c>
      <c r="E994" s="178"/>
      <c r="F994" s="129" t="str">
        <f t="shared" ca="1" si="165"/>
        <v/>
      </c>
      <c r="G994" s="130" t="str">
        <f t="shared" ca="1" si="166"/>
        <v/>
      </c>
      <c r="H994" s="140" t="str">
        <f t="shared" ca="1" si="160"/>
        <v/>
      </c>
      <c r="I994" s="17" t="str">
        <f t="shared" ca="1" si="161"/>
        <v/>
      </c>
      <c r="J994" s="178"/>
      <c r="K994" s="189"/>
      <c r="L994" s="189" t="str">
        <f t="shared" ca="1" si="167"/>
        <v/>
      </c>
      <c r="M994" s="187" t="str">
        <f t="shared" ca="1" si="162"/>
        <v/>
      </c>
      <c r="N994" s="188" t="str">
        <f t="shared" ca="1" si="163"/>
        <v/>
      </c>
    </row>
    <row r="995" spans="1:14" x14ac:dyDescent="0.25">
      <c r="A995" s="175" t="str">
        <f t="shared" ca="1" si="159"/>
        <v/>
      </c>
      <c r="B995" s="175">
        <f t="shared" ca="1" si="158"/>
        <v>0</v>
      </c>
      <c r="C995" s="175" t="str">
        <f ca="1">IF(B995&gt;0,C994,IF(COUNTIF(Entity_3,Common)&lt;=A995,"",C994+MATCH(Common,INDIRECT(ADDRESS(C994+1,8,4,1,sheet_entity)):INDIRECT(ADDRESS(COUNTIF(Entity_1,"&lt;&gt;"),8,4,1,sheet_entity)),0)))</f>
        <v/>
      </c>
      <c r="D995" s="177" t="str">
        <f t="shared" ca="1" si="164"/>
        <v/>
      </c>
      <c r="E995" s="178"/>
      <c r="F995" s="129" t="str">
        <f t="shared" ca="1" si="165"/>
        <v/>
      </c>
      <c r="G995" s="130" t="str">
        <f t="shared" ca="1" si="166"/>
        <v/>
      </c>
      <c r="H995" s="140" t="str">
        <f t="shared" ca="1" si="160"/>
        <v/>
      </c>
      <c r="I995" s="17" t="str">
        <f t="shared" ca="1" si="161"/>
        <v/>
      </c>
      <c r="J995" s="178"/>
      <c r="K995" s="189"/>
      <c r="L995" s="189" t="str">
        <f t="shared" ca="1" si="167"/>
        <v/>
      </c>
      <c r="M995" s="187" t="str">
        <f t="shared" ca="1" si="162"/>
        <v/>
      </c>
      <c r="N995" s="188" t="str">
        <f t="shared" ca="1" si="163"/>
        <v/>
      </c>
    </row>
    <row r="996" spans="1:14" x14ac:dyDescent="0.25">
      <c r="A996" s="175" t="str">
        <f t="shared" ca="1" si="159"/>
        <v/>
      </c>
      <c r="B996" s="175">
        <f t="shared" ca="1" si="158"/>
        <v>0</v>
      </c>
      <c r="C996" s="175" t="str">
        <f ca="1">IF(B996&gt;0,C995,IF(COUNTIF(Entity_3,Common)&lt;=A996,"",C995+MATCH(Common,INDIRECT(ADDRESS(C995+1,8,4,1,sheet_entity)):INDIRECT(ADDRESS(COUNTIF(Entity_1,"&lt;&gt;"),8,4,1,sheet_entity)),0)))</f>
        <v/>
      </c>
      <c r="D996" s="177" t="str">
        <f t="shared" ca="1" si="164"/>
        <v/>
      </c>
      <c r="E996" s="178"/>
      <c r="F996" s="129" t="str">
        <f t="shared" ca="1" si="165"/>
        <v/>
      </c>
      <c r="G996" s="130" t="str">
        <f t="shared" ca="1" si="166"/>
        <v/>
      </c>
      <c r="H996" s="140" t="str">
        <f t="shared" ca="1" si="160"/>
        <v/>
      </c>
      <c r="I996" s="17" t="str">
        <f t="shared" ca="1" si="161"/>
        <v/>
      </c>
      <c r="J996" s="178"/>
      <c r="K996" s="189"/>
      <c r="L996" s="189" t="str">
        <f t="shared" ca="1" si="167"/>
        <v/>
      </c>
      <c r="M996" s="187" t="str">
        <f t="shared" ca="1" si="162"/>
        <v/>
      </c>
      <c r="N996" s="188" t="str">
        <f t="shared" ca="1" si="163"/>
        <v/>
      </c>
    </row>
    <row r="997" spans="1:14" x14ac:dyDescent="0.25">
      <c r="A997" s="175" t="str">
        <f t="shared" ca="1" si="159"/>
        <v/>
      </c>
      <c r="B997" s="175">
        <f t="shared" ca="1" si="158"/>
        <v>0</v>
      </c>
      <c r="C997" s="175" t="str">
        <f ca="1">IF(B997&gt;0,C996,IF(COUNTIF(Entity_3,Common)&lt;=A997,"",C996+MATCH(Common,INDIRECT(ADDRESS(C996+1,8,4,1,sheet_entity)):INDIRECT(ADDRESS(COUNTIF(Entity_1,"&lt;&gt;"),8,4,1,sheet_entity)),0)))</f>
        <v/>
      </c>
      <c r="D997" s="177" t="str">
        <f t="shared" ca="1" si="164"/>
        <v/>
      </c>
      <c r="E997" s="178"/>
      <c r="F997" s="129" t="str">
        <f t="shared" ca="1" si="165"/>
        <v/>
      </c>
      <c r="G997" s="130" t="str">
        <f t="shared" ca="1" si="166"/>
        <v/>
      </c>
      <c r="H997" s="140" t="str">
        <f t="shared" ca="1" si="160"/>
        <v/>
      </c>
      <c r="I997" s="17" t="str">
        <f t="shared" ca="1" si="161"/>
        <v/>
      </c>
      <c r="J997" s="178"/>
      <c r="K997" s="189"/>
      <c r="L997" s="189" t="str">
        <f t="shared" ca="1" si="167"/>
        <v/>
      </c>
      <c r="M997" s="187" t="str">
        <f t="shared" ca="1" si="162"/>
        <v/>
      </c>
      <c r="N997" s="188" t="str">
        <f t="shared" ca="1" si="163"/>
        <v/>
      </c>
    </row>
    <row r="998" spans="1:14" x14ac:dyDescent="0.25">
      <c r="A998" s="175" t="str">
        <f t="shared" ca="1" si="159"/>
        <v/>
      </c>
      <c r="B998" s="175">
        <f t="shared" ca="1" si="158"/>
        <v>0</v>
      </c>
      <c r="C998" s="175" t="str">
        <f ca="1">IF(B998&gt;0,C997,IF(COUNTIF(Entity_3,Common)&lt;=A998,"",C997+MATCH(Common,INDIRECT(ADDRESS(C997+1,8,4,1,sheet_entity)):INDIRECT(ADDRESS(COUNTIF(Entity_1,"&lt;&gt;"),8,4,1,sheet_entity)),0)))</f>
        <v/>
      </c>
      <c r="D998" s="177" t="str">
        <f t="shared" ca="1" si="164"/>
        <v/>
      </c>
      <c r="E998" s="178"/>
      <c r="F998" s="129" t="str">
        <f t="shared" ca="1" si="165"/>
        <v/>
      </c>
      <c r="G998" s="130" t="str">
        <f t="shared" ca="1" si="166"/>
        <v/>
      </c>
      <c r="H998" s="140" t="str">
        <f t="shared" ca="1" si="160"/>
        <v/>
      </c>
      <c r="I998" s="17" t="str">
        <f t="shared" ca="1" si="161"/>
        <v/>
      </c>
      <c r="J998" s="178"/>
      <c r="K998" s="189"/>
      <c r="L998" s="189" t="str">
        <f t="shared" ca="1" si="167"/>
        <v/>
      </c>
      <c r="M998" s="187" t="str">
        <f t="shared" ca="1" si="162"/>
        <v/>
      </c>
      <c r="N998" s="188" t="str">
        <f t="shared" ca="1" si="163"/>
        <v/>
      </c>
    </row>
    <row r="999" spans="1:14" x14ac:dyDescent="0.25">
      <c r="A999" s="175" t="str">
        <f t="shared" ca="1" si="159"/>
        <v/>
      </c>
      <c r="B999" s="175">
        <f t="shared" ca="1" si="158"/>
        <v>0</v>
      </c>
      <c r="C999" s="175" t="str">
        <f ca="1">IF(B999&gt;0,C998,IF(COUNTIF(Entity_3,Common)&lt;=A999,"",C998+MATCH(Common,INDIRECT(ADDRESS(C998+1,8,4,1,sheet_entity)):INDIRECT(ADDRESS(COUNTIF(Entity_1,"&lt;&gt;"),8,4,1,sheet_entity)),0)))</f>
        <v/>
      </c>
      <c r="D999" s="177" t="str">
        <f t="shared" ca="1" si="164"/>
        <v/>
      </c>
      <c r="E999" s="178"/>
      <c r="F999" s="129" t="str">
        <f t="shared" ca="1" si="165"/>
        <v/>
      </c>
      <c r="G999" s="130" t="str">
        <f t="shared" ca="1" si="166"/>
        <v/>
      </c>
      <c r="H999" s="140" t="str">
        <f t="shared" ca="1" si="160"/>
        <v/>
      </c>
      <c r="I999" s="17" t="str">
        <f t="shared" ca="1" si="161"/>
        <v/>
      </c>
      <c r="J999" s="178"/>
      <c r="K999" s="189"/>
      <c r="L999" s="189" t="str">
        <f t="shared" ca="1" si="167"/>
        <v/>
      </c>
      <c r="M999" s="187" t="str">
        <f t="shared" ca="1" si="162"/>
        <v/>
      </c>
      <c r="N999" s="188" t="str">
        <f t="shared" ca="1" si="163"/>
        <v/>
      </c>
    </row>
    <row r="1000" spans="1:14" x14ac:dyDescent="0.25">
      <c r="A1000"/>
      <c r="B1000"/>
      <c r="D1000"/>
      <c r="J1000"/>
    </row>
    <row r="1001" spans="1:14" x14ac:dyDescent="0.25">
      <c r="A1001"/>
      <c r="B1001"/>
      <c r="D1001"/>
      <c r="J1001"/>
    </row>
    <row r="1002" spans="1:14" x14ac:dyDescent="0.25">
      <c r="A1002"/>
      <c r="B1002"/>
      <c r="D1002"/>
      <c r="J1002"/>
    </row>
    <row r="1003" spans="1:14" x14ac:dyDescent="0.25">
      <c r="A1003"/>
      <c r="B1003"/>
      <c r="D1003"/>
      <c r="J1003"/>
    </row>
    <row r="1004" spans="1:14" x14ac:dyDescent="0.25">
      <c r="A1004"/>
      <c r="B1004"/>
      <c r="D1004"/>
      <c r="J1004"/>
    </row>
    <row r="1005" spans="1:14" x14ac:dyDescent="0.25">
      <c r="A1005"/>
      <c r="B1005"/>
      <c r="D1005"/>
      <c r="J1005"/>
    </row>
    <row r="1006" spans="1:14" x14ac:dyDescent="0.25">
      <c r="A1006"/>
      <c r="B1006"/>
      <c r="D1006"/>
      <c r="J1006"/>
    </row>
    <row r="1007" spans="1:14" x14ac:dyDescent="0.25">
      <c r="A1007"/>
      <c r="B1007"/>
      <c r="D1007"/>
      <c r="J1007"/>
    </row>
    <row r="1008" spans="1:14" x14ac:dyDescent="0.25">
      <c r="A1008"/>
      <c r="B1008"/>
      <c r="D1008"/>
      <c r="J1008"/>
    </row>
    <row r="1009" spans="1:10" x14ac:dyDescent="0.25">
      <c r="A1009"/>
      <c r="B1009"/>
      <c r="D1009"/>
      <c r="J1009"/>
    </row>
    <row r="1010" spans="1:10" x14ac:dyDescent="0.25">
      <c r="A1010"/>
      <c r="B1010"/>
      <c r="D1010"/>
      <c r="J1010"/>
    </row>
    <row r="1011" spans="1:10" x14ac:dyDescent="0.25">
      <c r="A1011"/>
      <c r="B1011"/>
      <c r="D1011"/>
      <c r="J1011"/>
    </row>
    <row r="1012" spans="1:10" x14ac:dyDescent="0.25">
      <c r="A1012"/>
      <c r="B1012"/>
      <c r="D1012"/>
      <c r="J1012"/>
    </row>
    <row r="1013" spans="1:10" x14ac:dyDescent="0.25">
      <c r="A1013"/>
      <c r="B1013"/>
      <c r="D1013"/>
      <c r="J1013"/>
    </row>
    <row r="1014" spans="1:10" x14ac:dyDescent="0.25">
      <c r="A1014"/>
      <c r="B1014"/>
      <c r="D1014"/>
      <c r="J1014"/>
    </row>
    <row r="1015" spans="1:10" x14ac:dyDescent="0.25">
      <c r="A1015"/>
      <c r="B1015"/>
      <c r="D1015"/>
      <c r="J1015"/>
    </row>
    <row r="1016" spans="1:10" x14ac:dyDescent="0.25">
      <c r="A1016"/>
      <c r="B1016"/>
      <c r="D1016"/>
      <c r="J1016"/>
    </row>
    <row r="1017" spans="1:10" x14ac:dyDescent="0.25">
      <c r="A1017"/>
      <c r="B1017"/>
      <c r="D1017"/>
      <c r="J1017"/>
    </row>
    <row r="1018" spans="1:10" x14ac:dyDescent="0.25">
      <c r="A1018"/>
      <c r="B1018"/>
      <c r="D1018"/>
      <c r="J1018"/>
    </row>
    <row r="1019" spans="1:10" x14ac:dyDescent="0.25">
      <c r="A1019"/>
      <c r="B1019"/>
      <c r="D1019"/>
      <c r="J1019"/>
    </row>
    <row r="1020" spans="1:10" x14ac:dyDescent="0.25">
      <c r="A1020"/>
      <c r="B1020"/>
      <c r="D1020"/>
      <c r="J1020"/>
    </row>
    <row r="1021" spans="1:10" x14ac:dyDescent="0.25">
      <c r="A1021"/>
      <c r="B1021"/>
      <c r="D1021"/>
      <c r="J1021"/>
    </row>
    <row r="1022" spans="1:10" x14ac:dyDescent="0.25">
      <c r="A1022"/>
      <c r="B1022"/>
      <c r="D1022"/>
      <c r="J1022"/>
    </row>
    <row r="1023" spans="1:10" x14ac:dyDescent="0.25">
      <c r="A1023"/>
      <c r="B1023"/>
      <c r="D1023"/>
      <c r="J1023"/>
    </row>
    <row r="1024" spans="1:10" x14ac:dyDescent="0.25">
      <c r="A1024"/>
      <c r="B1024"/>
      <c r="D1024"/>
      <c r="J1024"/>
    </row>
    <row r="1025" spans="1:10" x14ac:dyDescent="0.25">
      <c r="A1025"/>
      <c r="B1025"/>
      <c r="D1025"/>
      <c r="J1025"/>
    </row>
    <row r="1026" spans="1:10" x14ac:dyDescent="0.25">
      <c r="A1026"/>
      <c r="B1026"/>
      <c r="D1026"/>
      <c r="J1026"/>
    </row>
    <row r="1027" spans="1:10" x14ac:dyDescent="0.25">
      <c r="A1027"/>
      <c r="B1027"/>
      <c r="D1027"/>
      <c r="J1027"/>
    </row>
    <row r="1028" spans="1:10" x14ac:dyDescent="0.25">
      <c r="A1028"/>
      <c r="B1028"/>
      <c r="D1028"/>
      <c r="J1028"/>
    </row>
    <row r="1029" spans="1:10" x14ac:dyDescent="0.25">
      <c r="A1029"/>
      <c r="B1029"/>
      <c r="D1029"/>
      <c r="J1029"/>
    </row>
    <row r="1030" spans="1:10" x14ac:dyDescent="0.25">
      <c r="A1030"/>
      <c r="B1030"/>
      <c r="D1030"/>
      <c r="J1030"/>
    </row>
    <row r="1031" spans="1:10" x14ac:dyDescent="0.25">
      <c r="A1031"/>
      <c r="B1031"/>
      <c r="D1031"/>
      <c r="J1031"/>
    </row>
    <row r="1032" spans="1:10" x14ac:dyDescent="0.25">
      <c r="A1032"/>
      <c r="B1032"/>
      <c r="D1032"/>
      <c r="J1032"/>
    </row>
    <row r="1033" spans="1:10" x14ac:dyDescent="0.25">
      <c r="A1033"/>
      <c r="B1033"/>
      <c r="D1033"/>
      <c r="J1033"/>
    </row>
    <row r="1034" spans="1:10" x14ac:dyDescent="0.25">
      <c r="A1034"/>
      <c r="B1034"/>
      <c r="D1034"/>
      <c r="J1034"/>
    </row>
    <row r="1035" spans="1:10" x14ac:dyDescent="0.25">
      <c r="A1035"/>
      <c r="B1035"/>
      <c r="D1035"/>
      <c r="J1035"/>
    </row>
    <row r="1036" spans="1:10" x14ac:dyDescent="0.25">
      <c r="A1036"/>
      <c r="B1036"/>
      <c r="D1036"/>
      <c r="J1036"/>
    </row>
    <row r="1037" spans="1:10" x14ac:dyDescent="0.25">
      <c r="A1037"/>
      <c r="B1037"/>
      <c r="D1037"/>
      <c r="J1037"/>
    </row>
    <row r="1038" spans="1:10" x14ac:dyDescent="0.25">
      <c r="A1038"/>
      <c r="B1038"/>
      <c r="D1038"/>
      <c r="J1038"/>
    </row>
    <row r="1039" spans="1:10" x14ac:dyDescent="0.25">
      <c r="A1039"/>
      <c r="B1039"/>
      <c r="D1039"/>
      <c r="J1039"/>
    </row>
    <row r="1040" spans="1:10" x14ac:dyDescent="0.25">
      <c r="A1040"/>
      <c r="B1040"/>
      <c r="D1040"/>
      <c r="J1040"/>
    </row>
    <row r="1041" spans="1:10" x14ac:dyDescent="0.25">
      <c r="A1041"/>
      <c r="B1041"/>
      <c r="D1041"/>
      <c r="J1041"/>
    </row>
    <row r="1042" spans="1:10" x14ac:dyDescent="0.25">
      <c r="A1042"/>
      <c r="B1042"/>
      <c r="D1042"/>
      <c r="J1042"/>
    </row>
    <row r="1043" spans="1:10" x14ac:dyDescent="0.25">
      <c r="A1043"/>
      <c r="B1043"/>
      <c r="D1043"/>
      <c r="J1043"/>
    </row>
    <row r="1044" spans="1:10" x14ac:dyDescent="0.25">
      <c r="A1044"/>
      <c r="B1044"/>
      <c r="D1044"/>
      <c r="J1044"/>
    </row>
    <row r="1045" spans="1:10" x14ac:dyDescent="0.25">
      <c r="A1045"/>
      <c r="B1045"/>
      <c r="D1045"/>
      <c r="J1045"/>
    </row>
    <row r="1046" spans="1:10" x14ac:dyDescent="0.25">
      <c r="A1046"/>
      <c r="B1046"/>
      <c r="D1046"/>
      <c r="J1046"/>
    </row>
    <row r="1047" spans="1:10" x14ac:dyDescent="0.25">
      <c r="A1047"/>
      <c r="B1047"/>
      <c r="D1047"/>
      <c r="J1047"/>
    </row>
    <row r="1048" spans="1:10" x14ac:dyDescent="0.25">
      <c r="A1048"/>
      <c r="B1048"/>
      <c r="D1048"/>
      <c r="J1048"/>
    </row>
    <row r="1049" spans="1:10" x14ac:dyDescent="0.25">
      <c r="A1049"/>
      <c r="B1049"/>
      <c r="D1049"/>
      <c r="J1049"/>
    </row>
    <row r="1050" spans="1:10" x14ac:dyDescent="0.25">
      <c r="A1050"/>
      <c r="B1050"/>
      <c r="D1050"/>
      <c r="J1050"/>
    </row>
    <row r="1051" spans="1:10" x14ac:dyDescent="0.25">
      <c r="A1051"/>
      <c r="B1051"/>
      <c r="D1051"/>
      <c r="J1051"/>
    </row>
    <row r="1052" spans="1:10" x14ac:dyDescent="0.25">
      <c r="A1052"/>
      <c r="B1052"/>
      <c r="D1052"/>
      <c r="J1052"/>
    </row>
    <row r="1053" spans="1:10" x14ac:dyDescent="0.25">
      <c r="A1053"/>
      <c r="B1053"/>
      <c r="D1053"/>
      <c r="J1053"/>
    </row>
    <row r="1054" spans="1:10" x14ac:dyDescent="0.25">
      <c r="A1054"/>
      <c r="B1054"/>
      <c r="D1054"/>
      <c r="J1054"/>
    </row>
    <row r="1055" spans="1:10" x14ac:dyDescent="0.25">
      <c r="A1055"/>
      <c r="B1055"/>
      <c r="D1055"/>
      <c r="J1055"/>
    </row>
    <row r="1056" spans="1:10" x14ac:dyDescent="0.25">
      <c r="A1056"/>
      <c r="B1056"/>
      <c r="D1056"/>
      <c r="J1056"/>
    </row>
    <row r="1057" spans="1:10" x14ac:dyDescent="0.25">
      <c r="A1057"/>
      <c r="B1057"/>
      <c r="D1057"/>
      <c r="J1057"/>
    </row>
    <row r="1058" spans="1:10" x14ac:dyDescent="0.25">
      <c r="A1058"/>
      <c r="B1058"/>
      <c r="D1058"/>
      <c r="J1058"/>
    </row>
    <row r="1059" spans="1:10" x14ac:dyDescent="0.25">
      <c r="A1059"/>
      <c r="B1059"/>
      <c r="D1059"/>
      <c r="J1059"/>
    </row>
    <row r="1060" spans="1:10" x14ac:dyDescent="0.25">
      <c r="A1060"/>
      <c r="B1060"/>
      <c r="D1060"/>
      <c r="J1060"/>
    </row>
    <row r="1061" spans="1:10" x14ac:dyDescent="0.25">
      <c r="A1061"/>
      <c r="B1061"/>
      <c r="D1061"/>
      <c r="J1061"/>
    </row>
    <row r="1062" spans="1:10" x14ac:dyDescent="0.25">
      <c r="A1062"/>
      <c r="B1062"/>
      <c r="D1062"/>
      <c r="J1062"/>
    </row>
    <row r="1063" spans="1:10" x14ac:dyDescent="0.25">
      <c r="A1063"/>
      <c r="B1063"/>
      <c r="D1063"/>
      <c r="J1063"/>
    </row>
    <row r="1064" spans="1:10" x14ac:dyDescent="0.25">
      <c r="A1064"/>
      <c r="B1064"/>
      <c r="D1064"/>
      <c r="J1064"/>
    </row>
    <row r="1065" spans="1:10" x14ac:dyDescent="0.25">
      <c r="A1065"/>
      <c r="B1065"/>
      <c r="D1065"/>
      <c r="J1065"/>
    </row>
    <row r="1066" spans="1:10" x14ac:dyDescent="0.25">
      <c r="A1066"/>
      <c r="B1066"/>
      <c r="D1066"/>
      <c r="J1066"/>
    </row>
    <row r="1067" spans="1:10" x14ac:dyDescent="0.25">
      <c r="A1067"/>
      <c r="B1067"/>
      <c r="D1067"/>
      <c r="J1067"/>
    </row>
    <row r="1068" spans="1:10" x14ac:dyDescent="0.25">
      <c r="A1068"/>
      <c r="B1068"/>
      <c r="D1068"/>
      <c r="J1068"/>
    </row>
    <row r="1069" spans="1:10" x14ac:dyDescent="0.25">
      <c r="A1069"/>
      <c r="B1069"/>
      <c r="D1069"/>
      <c r="J1069"/>
    </row>
    <row r="1070" spans="1:10" x14ac:dyDescent="0.25">
      <c r="A1070"/>
      <c r="B1070"/>
      <c r="D1070"/>
      <c r="J1070"/>
    </row>
    <row r="1071" spans="1:10" x14ac:dyDescent="0.25">
      <c r="A1071"/>
      <c r="B1071"/>
      <c r="D1071"/>
      <c r="J1071"/>
    </row>
    <row r="1072" spans="1:10" x14ac:dyDescent="0.25">
      <c r="A1072"/>
      <c r="B1072"/>
      <c r="D1072"/>
      <c r="J1072"/>
    </row>
    <row r="1073" spans="1:10" x14ac:dyDescent="0.25">
      <c r="A1073"/>
      <c r="B1073"/>
      <c r="D1073"/>
      <c r="J1073"/>
    </row>
    <row r="1074" spans="1:10" x14ac:dyDescent="0.25">
      <c r="A1074"/>
      <c r="B1074"/>
      <c r="D1074"/>
      <c r="J1074"/>
    </row>
    <row r="1075" spans="1:10" x14ac:dyDescent="0.25">
      <c r="A1075"/>
      <c r="B1075"/>
      <c r="D1075"/>
      <c r="J1075"/>
    </row>
    <row r="1076" spans="1:10" x14ac:dyDescent="0.25">
      <c r="A1076"/>
      <c r="B1076"/>
      <c r="D1076"/>
      <c r="J1076"/>
    </row>
    <row r="1077" spans="1:10" x14ac:dyDescent="0.25">
      <c r="A1077"/>
      <c r="B1077"/>
      <c r="D1077"/>
      <c r="J1077"/>
    </row>
    <row r="1078" spans="1:10" x14ac:dyDescent="0.25">
      <c r="A1078"/>
      <c r="B1078"/>
      <c r="D1078"/>
      <c r="J1078"/>
    </row>
    <row r="1079" spans="1:10" x14ac:dyDescent="0.25">
      <c r="A1079"/>
      <c r="B1079"/>
      <c r="D1079"/>
      <c r="J1079"/>
    </row>
    <row r="1080" spans="1:10" x14ac:dyDescent="0.25">
      <c r="A1080"/>
      <c r="B1080"/>
      <c r="D1080"/>
      <c r="J1080"/>
    </row>
    <row r="1081" spans="1:10" x14ac:dyDescent="0.25">
      <c r="A1081"/>
      <c r="B1081"/>
      <c r="D1081"/>
      <c r="J1081"/>
    </row>
    <row r="1082" spans="1:10" x14ac:dyDescent="0.25">
      <c r="A1082"/>
      <c r="B1082"/>
      <c r="D1082"/>
      <c r="J1082"/>
    </row>
    <row r="1083" spans="1:10" x14ac:dyDescent="0.25">
      <c r="A1083"/>
      <c r="B1083"/>
      <c r="D1083"/>
      <c r="J1083"/>
    </row>
    <row r="1084" spans="1:10" x14ac:dyDescent="0.25">
      <c r="A1084"/>
      <c r="B1084"/>
      <c r="D1084"/>
      <c r="J1084"/>
    </row>
    <row r="1085" spans="1:10" x14ac:dyDescent="0.25">
      <c r="A1085"/>
      <c r="B1085"/>
      <c r="D1085"/>
      <c r="J1085"/>
    </row>
    <row r="1086" spans="1:10" x14ac:dyDescent="0.25">
      <c r="A1086"/>
      <c r="B1086"/>
      <c r="D1086"/>
      <c r="J1086"/>
    </row>
    <row r="1087" spans="1:10" x14ac:dyDescent="0.25">
      <c r="A1087"/>
      <c r="B1087"/>
      <c r="D1087"/>
      <c r="J1087"/>
    </row>
    <row r="1088" spans="1:10" x14ac:dyDescent="0.25">
      <c r="A1088"/>
      <c r="B1088"/>
      <c r="D1088"/>
      <c r="J1088"/>
    </row>
    <row r="1089" spans="1:10" x14ac:dyDescent="0.25">
      <c r="A1089"/>
      <c r="B1089"/>
      <c r="D1089"/>
      <c r="J1089"/>
    </row>
    <row r="1090" spans="1:10" x14ac:dyDescent="0.25">
      <c r="A1090"/>
      <c r="B1090"/>
      <c r="D1090"/>
      <c r="J1090"/>
    </row>
    <row r="1091" spans="1:10" x14ac:dyDescent="0.25">
      <c r="A1091"/>
      <c r="B1091"/>
      <c r="D1091"/>
      <c r="J1091"/>
    </row>
    <row r="1092" spans="1:10" x14ac:dyDescent="0.25">
      <c r="A1092"/>
      <c r="B1092"/>
      <c r="D1092"/>
      <c r="J1092"/>
    </row>
    <row r="1093" spans="1:10" x14ac:dyDescent="0.25">
      <c r="A1093"/>
      <c r="B1093"/>
      <c r="D1093"/>
      <c r="J1093"/>
    </row>
    <row r="1094" spans="1:10" x14ac:dyDescent="0.25">
      <c r="A1094"/>
      <c r="B1094"/>
      <c r="D1094"/>
      <c r="J1094"/>
    </row>
    <row r="1095" spans="1:10" x14ac:dyDescent="0.25">
      <c r="A1095"/>
      <c r="B1095"/>
      <c r="D1095"/>
      <c r="J1095"/>
    </row>
    <row r="1096" spans="1:10" x14ac:dyDescent="0.25">
      <c r="A1096"/>
      <c r="B1096"/>
      <c r="D1096"/>
      <c r="J1096"/>
    </row>
    <row r="1097" spans="1:10" x14ac:dyDescent="0.25">
      <c r="A1097"/>
      <c r="B1097"/>
      <c r="D1097"/>
      <c r="J1097"/>
    </row>
    <row r="1098" spans="1:10" x14ac:dyDescent="0.25">
      <c r="A1098"/>
      <c r="B1098"/>
      <c r="D1098"/>
      <c r="J1098"/>
    </row>
    <row r="1099" spans="1:10" x14ac:dyDescent="0.25">
      <c r="A1099"/>
      <c r="B1099"/>
      <c r="D1099"/>
      <c r="J1099"/>
    </row>
    <row r="1100" spans="1:10" x14ac:dyDescent="0.25">
      <c r="A1100"/>
      <c r="B1100"/>
      <c r="D1100"/>
      <c r="J1100"/>
    </row>
    <row r="1101" spans="1:10" x14ac:dyDescent="0.25">
      <c r="A1101"/>
      <c r="B1101"/>
      <c r="D1101"/>
      <c r="J1101"/>
    </row>
    <row r="1102" spans="1:10" x14ac:dyDescent="0.25">
      <c r="A1102"/>
      <c r="B1102"/>
      <c r="D1102"/>
      <c r="J1102"/>
    </row>
    <row r="1103" spans="1:10" x14ac:dyDescent="0.25">
      <c r="A1103"/>
      <c r="B1103"/>
      <c r="D1103"/>
      <c r="J1103"/>
    </row>
    <row r="1104" spans="1:10" x14ac:dyDescent="0.25">
      <c r="A1104"/>
      <c r="B1104"/>
      <c r="D1104"/>
      <c r="J1104"/>
    </row>
    <row r="1105" spans="1:10" x14ac:dyDescent="0.25">
      <c r="A1105"/>
      <c r="B1105"/>
      <c r="D1105"/>
      <c r="J1105"/>
    </row>
    <row r="1106" spans="1:10" x14ac:dyDescent="0.25">
      <c r="A1106"/>
      <c r="B1106"/>
      <c r="D1106"/>
      <c r="J1106"/>
    </row>
    <row r="1107" spans="1:10" x14ac:dyDescent="0.25">
      <c r="A1107"/>
      <c r="B1107"/>
      <c r="D1107"/>
      <c r="J1107"/>
    </row>
    <row r="1108" spans="1:10" x14ac:dyDescent="0.25">
      <c r="A1108"/>
      <c r="B1108"/>
      <c r="D1108"/>
      <c r="J1108"/>
    </row>
    <row r="1109" spans="1:10" x14ac:dyDescent="0.25">
      <c r="A1109"/>
      <c r="B1109"/>
      <c r="D1109"/>
      <c r="J1109"/>
    </row>
    <row r="1110" spans="1:10" x14ac:dyDescent="0.25">
      <c r="A1110"/>
      <c r="B1110"/>
      <c r="D1110"/>
      <c r="J1110"/>
    </row>
    <row r="1111" spans="1:10" x14ac:dyDescent="0.25">
      <c r="A1111"/>
      <c r="B1111"/>
      <c r="D1111"/>
      <c r="J1111"/>
    </row>
    <row r="1112" spans="1:10" x14ac:dyDescent="0.25">
      <c r="A1112"/>
      <c r="B1112"/>
      <c r="D1112"/>
      <c r="J1112"/>
    </row>
    <row r="1113" spans="1:10" x14ac:dyDescent="0.25">
      <c r="A1113"/>
      <c r="B1113"/>
      <c r="D1113"/>
      <c r="J1113"/>
    </row>
    <row r="1114" spans="1:10" x14ac:dyDescent="0.25">
      <c r="A1114"/>
      <c r="B1114"/>
      <c r="D1114"/>
      <c r="J1114"/>
    </row>
    <row r="1115" spans="1:10" x14ac:dyDescent="0.25">
      <c r="A1115"/>
      <c r="B1115"/>
      <c r="D1115"/>
      <c r="J1115"/>
    </row>
    <row r="1116" spans="1:10" x14ac:dyDescent="0.25">
      <c r="A1116"/>
      <c r="B1116"/>
      <c r="D1116"/>
      <c r="J1116"/>
    </row>
    <row r="1117" spans="1:10" x14ac:dyDescent="0.25">
      <c r="A1117"/>
      <c r="B1117"/>
      <c r="D1117"/>
      <c r="J1117"/>
    </row>
    <row r="1118" spans="1:10" x14ac:dyDescent="0.25">
      <c r="A1118"/>
      <c r="B1118"/>
      <c r="D1118"/>
      <c r="J1118"/>
    </row>
    <row r="1119" spans="1:10" x14ac:dyDescent="0.25">
      <c r="A1119"/>
      <c r="B1119"/>
      <c r="D1119"/>
      <c r="J1119"/>
    </row>
    <row r="1120" spans="1:10" x14ac:dyDescent="0.25">
      <c r="A1120"/>
      <c r="B1120"/>
      <c r="D1120"/>
      <c r="J1120"/>
    </row>
    <row r="1121" spans="1:10" x14ac:dyDescent="0.25">
      <c r="A1121"/>
      <c r="B1121"/>
      <c r="D1121"/>
      <c r="J1121"/>
    </row>
    <row r="1122" spans="1:10" x14ac:dyDescent="0.25">
      <c r="A1122"/>
      <c r="B1122"/>
      <c r="D1122"/>
      <c r="J1122"/>
    </row>
    <row r="1123" spans="1:10" x14ac:dyDescent="0.25">
      <c r="A1123"/>
      <c r="B1123"/>
      <c r="D1123"/>
      <c r="J1123"/>
    </row>
    <row r="1124" spans="1:10" x14ac:dyDescent="0.25">
      <c r="A1124"/>
      <c r="B1124"/>
      <c r="D1124"/>
      <c r="J1124"/>
    </row>
    <row r="1125" spans="1:10" x14ac:dyDescent="0.25">
      <c r="A1125"/>
      <c r="B1125"/>
      <c r="D1125"/>
      <c r="J1125"/>
    </row>
    <row r="1126" spans="1:10" x14ac:dyDescent="0.25">
      <c r="A1126"/>
      <c r="B1126"/>
      <c r="D1126"/>
      <c r="J1126"/>
    </row>
    <row r="1127" spans="1:10" x14ac:dyDescent="0.25">
      <c r="A1127"/>
      <c r="B1127"/>
      <c r="D1127"/>
      <c r="J1127"/>
    </row>
    <row r="1128" spans="1:10" x14ac:dyDescent="0.25">
      <c r="A1128"/>
      <c r="B1128"/>
      <c r="D1128"/>
      <c r="J1128"/>
    </row>
    <row r="1129" spans="1:10" x14ac:dyDescent="0.25">
      <c r="A1129"/>
      <c r="B1129"/>
      <c r="D1129"/>
      <c r="J1129"/>
    </row>
    <row r="1130" spans="1:10" x14ac:dyDescent="0.25">
      <c r="A1130"/>
      <c r="B1130"/>
      <c r="D1130"/>
      <c r="J1130"/>
    </row>
    <row r="1131" spans="1:10" x14ac:dyDescent="0.25">
      <c r="A1131"/>
      <c r="B1131"/>
      <c r="D1131"/>
      <c r="J1131"/>
    </row>
    <row r="1132" spans="1:10" x14ac:dyDescent="0.25">
      <c r="A1132"/>
      <c r="B1132"/>
      <c r="D1132"/>
      <c r="J1132"/>
    </row>
    <row r="1133" spans="1:10" x14ac:dyDescent="0.25">
      <c r="A1133"/>
      <c r="B1133"/>
      <c r="D1133"/>
      <c r="J1133"/>
    </row>
    <row r="1134" spans="1:10" x14ac:dyDescent="0.25">
      <c r="A1134"/>
      <c r="B1134"/>
      <c r="D1134"/>
      <c r="J1134"/>
    </row>
    <row r="1135" spans="1:10" x14ac:dyDescent="0.25">
      <c r="A1135"/>
      <c r="B1135"/>
      <c r="D1135"/>
      <c r="J1135"/>
    </row>
    <row r="1136" spans="1:10" x14ac:dyDescent="0.25">
      <c r="A1136"/>
      <c r="B1136"/>
      <c r="D1136"/>
      <c r="J1136"/>
    </row>
    <row r="1137" spans="1:10" x14ac:dyDescent="0.25">
      <c r="A1137"/>
      <c r="B1137"/>
      <c r="D1137"/>
      <c r="J1137"/>
    </row>
    <row r="1138" spans="1:10" x14ac:dyDescent="0.25">
      <c r="A1138"/>
      <c r="B1138"/>
      <c r="D1138"/>
      <c r="J1138"/>
    </row>
    <row r="1139" spans="1:10" x14ac:dyDescent="0.25">
      <c r="A1139"/>
      <c r="B1139"/>
      <c r="D1139"/>
      <c r="J1139"/>
    </row>
    <row r="1140" spans="1:10" x14ac:dyDescent="0.25">
      <c r="A1140"/>
      <c r="B1140"/>
      <c r="D1140"/>
      <c r="J1140"/>
    </row>
    <row r="1141" spans="1:10" x14ac:dyDescent="0.25">
      <c r="A1141"/>
      <c r="B1141"/>
      <c r="D1141"/>
      <c r="J1141"/>
    </row>
    <row r="1142" spans="1:10" x14ac:dyDescent="0.25">
      <c r="A1142"/>
      <c r="B1142"/>
      <c r="D1142"/>
      <c r="J1142"/>
    </row>
    <row r="1143" spans="1:10" x14ac:dyDescent="0.25">
      <c r="A1143"/>
      <c r="B1143"/>
      <c r="D1143"/>
      <c r="J1143"/>
    </row>
    <row r="1144" spans="1:10" x14ac:dyDescent="0.25">
      <c r="A1144"/>
      <c r="B1144"/>
      <c r="D1144"/>
      <c r="J1144"/>
    </row>
    <row r="1145" spans="1:10" x14ac:dyDescent="0.25">
      <c r="A1145"/>
      <c r="B1145"/>
      <c r="D1145"/>
      <c r="J1145"/>
    </row>
    <row r="1146" spans="1:10" x14ac:dyDescent="0.25">
      <c r="A1146"/>
      <c r="B1146"/>
      <c r="D1146"/>
      <c r="J1146"/>
    </row>
    <row r="1147" spans="1:10" x14ac:dyDescent="0.25">
      <c r="A1147"/>
      <c r="B1147"/>
      <c r="D1147"/>
      <c r="J1147"/>
    </row>
    <row r="1148" spans="1:10" x14ac:dyDescent="0.25">
      <c r="A1148"/>
      <c r="B1148"/>
      <c r="D1148"/>
      <c r="J1148"/>
    </row>
    <row r="1149" spans="1:10" x14ac:dyDescent="0.25">
      <c r="A1149"/>
      <c r="B1149"/>
      <c r="D1149"/>
      <c r="J1149"/>
    </row>
    <row r="1150" spans="1:10" x14ac:dyDescent="0.25">
      <c r="A1150"/>
      <c r="B1150"/>
      <c r="D1150"/>
      <c r="J1150"/>
    </row>
    <row r="1151" spans="1:10" x14ac:dyDescent="0.25">
      <c r="A1151"/>
      <c r="B1151"/>
      <c r="D1151"/>
      <c r="J1151"/>
    </row>
    <row r="1152" spans="1:10" x14ac:dyDescent="0.25">
      <c r="A1152"/>
      <c r="B1152"/>
      <c r="D1152"/>
      <c r="J1152"/>
    </row>
    <row r="1153" spans="1:10" x14ac:dyDescent="0.25">
      <c r="A1153"/>
      <c r="B1153"/>
      <c r="D1153"/>
      <c r="J1153"/>
    </row>
    <row r="1154" spans="1:10" x14ac:dyDescent="0.25">
      <c r="A1154"/>
      <c r="B1154"/>
      <c r="D1154"/>
      <c r="J1154"/>
    </row>
    <row r="1155" spans="1:10" x14ac:dyDescent="0.25">
      <c r="A1155"/>
      <c r="B1155"/>
      <c r="D1155"/>
      <c r="J1155"/>
    </row>
    <row r="1156" spans="1:10" x14ac:dyDescent="0.25">
      <c r="A1156"/>
      <c r="B1156"/>
      <c r="D1156"/>
      <c r="J1156"/>
    </row>
    <row r="1157" spans="1:10" x14ac:dyDescent="0.25">
      <c r="A1157"/>
      <c r="B1157"/>
      <c r="D1157"/>
      <c r="J1157"/>
    </row>
    <row r="1158" spans="1:10" x14ac:dyDescent="0.25">
      <c r="A1158"/>
      <c r="B1158"/>
      <c r="D1158"/>
      <c r="J1158"/>
    </row>
    <row r="1159" spans="1:10" x14ac:dyDescent="0.25">
      <c r="A1159"/>
      <c r="B1159"/>
      <c r="D1159"/>
      <c r="J1159"/>
    </row>
    <row r="1160" spans="1:10" x14ac:dyDescent="0.25">
      <c r="A1160"/>
      <c r="B1160"/>
      <c r="D1160"/>
      <c r="J1160"/>
    </row>
    <row r="1161" spans="1:10" x14ac:dyDescent="0.25">
      <c r="A1161"/>
      <c r="B1161"/>
      <c r="D1161"/>
      <c r="J1161"/>
    </row>
    <row r="1162" spans="1:10" x14ac:dyDescent="0.25">
      <c r="A1162"/>
      <c r="B1162"/>
      <c r="D1162"/>
      <c r="J1162"/>
    </row>
    <row r="1163" spans="1:10" x14ac:dyDescent="0.25">
      <c r="A1163"/>
      <c r="B1163"/>
      <c r="D1163"/>
      <c r="J1163"/>
    </row>
    <row r="1164" spans="1:10" x14ac:dyDescent="0.25">
      <c r="A1164"/>
      <c r="B1164"/>
      <c r="D1164"/>
      <c r="J1164"/>
    </row>
    <row r="1165" spans="1:10" x14ac:dyDescent="0.25">
      <c r="A1165"/>
      <c r="B1165"/>
      <c r="D1165"/>
      <c r="J1165"/>
    </row>
    <row r="1166" spans="1:10" x14ac:dyDescent="0.25">
      <c r="A1166"/>
      <c r="B1166"/>
      <c r="D1166"/>
      <c r="J1166"/>
    </row>
    <row r="1167" spans="1:10" x14ac:dyDescent="0.25">
      <c r="A1167"/>
      <c r="B1167"/>
      <c r="D1167"/>
      <c r="J1167"/>
    </row>
    <row r="1168" spans="1:10" x14ac:dyDescent="0.25">
      <c r="A1168"/>
      <c r="B1168"/>
      <c r="D1168"/>
      <c r="J1168"/>
    </row>
    <row r="1169" spans="1:10" x14ac:dyDescent="0.25">
      <c r="A1169"/>
      <c r="B1169"/>
      <c r="D1169"/>
      <c r="J1169"/>
    </row>
    <row r="1170" spans="1:10" x14ac:dyDescent="0.25">
      <c r="A1170"/>
      <c r="B1170"/>
      <c r="D1170"/>
      <c r="J1170"/>
    </row>
    <row r="1171" spans="1:10" x14ac:dyDescent="0.25">
      <c r="A1171"/>
      <c r="B1171"/>
      <c r="D1171"/>
      <c r="J1171"/>
    </row>
    <row r="1172" spans="1:10" x14ac:dyDescent="0.25">
      <c r="A1172"/>
      <c r="B1172"/>
      <c r="D1172"/>
      <c r="J1172"/>
    </row>
    <row r="1173" spans="1:10" x14ac:dyDescent="0.25">
      <c r="A1173"/>
      <c r="B1173"/>
      <c r="D1173"/>
      <c r="J1173"/>
    </row>
    <row r="1174" spans="1:10" x14ac:dyDescent="0.25">
      <c r="A1174"/>
      <c r="B1174"/>
      <c r="D1174"/>
      <c r="J1174"/>
    </row>
    <row r="1175" spans="1:10" x14ac:dyDescent="0.25">
      <c r="A1175"/>
      <c r="B1175"/>
      <c r="D1175"/>
      <c r="J1175"/>
    </row>
    <row r="1176" spans="1:10" x14ac:dyDescent="0.25">
      <c r="A1176"/>
      <c r="B1176"/>
      <c r="D1176"/>
      <c r="J1176"/>
    </row>
    <row r="1177" spans="1:10" x14ac:dyDescent="0.25">
      <c r="A1177"/>
      <c r="B1177"/>
      <c r="D1177"/>
      <c r="J1177"/>
    </row>
    <row r="1178" spans="1:10" x14ac:dyDescent="0.25">
      <c r="A1178"/>
      <c r="B1178"/>
      <c r="D1178"/>
      <c r="J1178"/>
    </row>
    <row r="1179" spans="1:10" x14ac:dyDescent="0.25">
      <c r="A1179"/>
      <c r="B1179"/>
      <c r="D1179"/>
      <c r="J1179"/>
    </row>
    <row r="1180" spans="1:10" x14ac:dyDescent="0.25">
      <c r="A1180"/>
      <c r="B1180"/>
      <c r="D1180"/>
      <c r="J1180"/>
    </row>
    <row r="1181" spans="1:10" x14ac:dyDescent="0.25">
      <c r="A1181"/>
      <c r="B1181"/>
      <c r="D1181"/>
      <c r="J1181"/>
    </row>
    <row r="1182" spans="1:10" x14ac:dyDescent="0.25">
      <c r="A1182"/>
      <c r="B1182"/>
      <c r="D1182"/>
      <c r="J1182"/>
    </row>
    <row r="1183" spans="1:10" x14ac:dyDescent="0.25">
      <c r="A1183"/>
      <c r="B1183"/>
      <c r="D1183"/>
      <c r="J1183"/>
    </row>
    <row r="1184" spans="1:10" x14ac:dyDescent="0.25">
      <c r="A1184"/>
      <c r="B1184"/>
      <c r="D1184"/>
      <c r="J1184"/>
    </row>
    <row r="1185" spans="1:10" x14ac:dyDescent="0.25">
      <c r="A1185"/>
      <c r="B1185"/>
      <c r="D1185"/>
      <c r="J1185"/>
    </row>
    <row r="1186" spans="1:10" x14ac:dyDescent="0.25">
      <c r="A1186"/>
      <c r="B1186"/>
      <c r="D1186"/>
      <c r="J1186"/>
    </row>
    <row r="1187" spans="1:10" x14ac:dyDescent="0.25">
      <c r="A1187"/>
      <c r="B1187"/>
      <c r="D1187"/>
      <c r="J1187"/>
    </row>
    <row r="1188" spans="1:10" x14ac:dyDescent="0.25">
      <c r="A1188"/>
      <c r="B1188"/>
      <c r="D1188"/>
      <c r="J1188"/>
    </row>
    <row r="1189" spans="1:10" x14ac:dyDescent="0.25">
      <c r="A1189"/>
      <c r="B1189"/>
      <c r="D1189"/>
      <c r="J1189"/>
    </row>
    <row r="1190" spans="1:10" x14ac:dyDescent="0.25">
      <c r="A1190"/>
      <c r="B1190"/>
      <c r="D1190"/>
      <c r="J1190"/>
    </row>
    <row r="1191" spans="1:10" x14ac:dyDescent="0.25">
      <c r="A1191"/>
      <c r="B1191"/>
      <c r="D1191"/>
      <c r="J1191"/>
    </row>
    <row r="1192" spans="1:10" x14ac:dyDescent="0.25">
      <c r="A1192"/>
      <c r="B1192"/>
      <c r="D1192"/>
      <c r="J1192"/>
    </row>
    <row r="1193" spans="1:10" x14ac:dyDescent="0.25">
      <c r="A1193"/>
      <c r="B1193"/>
      <c r="D1193"/>
      <c r="J1193"/>
    </row>
    <row r="1194" spans="1:10" x14ac:dyDescent="0.25">
      <c r="A1194"/>
      <c r="B1194"/>
      <c r="D1194"/>
      <c r="J1194"/>
    </row>
    <row r="1195" spans="1:10" x14ac:dyDescent="0.25">
      <c r="A1195"/>
      <c r="B1195"/>
      <c r="D1195"/>
      <c r="J1195"/>
    </row>
    <row r="1196" spans="1:10" x14ac:dyDescent="0.25">
      <c r="A1196"/>
      <c r="B1196"/>
      <c r="D1196"/>
      <c r="J1196"/>
    </row>
    <row r="1197" spans="1:10" x14ac:dyDescent="0.25">
      <c r="A1197"/>
      <c r="B1197"/>
      <c r="D1197"/>
      <c r="J1197"/>
    </row>
    <row r="1198" spans="1:10" x14ac:dyDescent="0.25">
      <c r="A1198"/>
      <c r="B1198"/>
      <c r="D1198"/>
      <c r="J1198"/>
    </row>
    <row r="1199" spans="1:10" x14ac:dyDescent="0.25">
      <c r="A1199"/>
      <c r="B1199"/>
      <c r="D1199"/>
      <c r="J1199"/>
    </row>
    <row r="1200" spans="1:10" x14ac:dyDescent="0.25">
      <c r="A1200"/>
      <c r="B1200"/>
      <c r="D1200"/>
      <c r="J1200"/>
    </row>
    <row r="1201" spans="1:10" x14ac:dyDescent="0.25">
      <c r="A1201"/>
      <c r="B1201"/>
      <c r="D1201"/>
      <c r="J1201"/>
    </row>
    <row r="1202" spans="1:10" x14ac:dyDescent="0.25">
      <c r="A1202"/>
      <c r="B1202"/>
      <c r="D1202"/>
      <c r="J1202"/>
    </row>
    <row r="1203" spans="1:10" x14ac:dyDescent="0.25">
      <c r="A1203"/>
      <c r="B1203"/>
      <c r="D1203"/>
      <c r="J1203"/>
    </row>
    <row r="1204" spans="1:10" x14ac:dyDescent="0.25">
      <c r="A1204"/>
      <c r="B1204"/>
      <c r="D1204"/>
      <c r="J1204"/>
    </row>
    <row r="1205" spans="1:10" x14ac:dyDescent="0.25">
      <c r="A1205"/>
      <c r="B1205"/>
      <c r="D1205"/>
      <c r="J1205"/>
    </row>
    <row r="1206" spans="1:10" x14ac:dyDescent="0.25">
      <c r="A1206"/>
      <c r="B1206"/>
      <c r="D1206"/>
      <c r="J1206"/>
    </row>
    <row r="1207" spans="1:10" x14ac:dyDescent="0.25">
      <c r="A1207"/>
      <c r="B1207"/>
      <c r="D1207"/>
      <c r="J1207"/>
    </row>
    <row r="1208" spans="1:10" x14ac:dyDescent="0.25">
      <c r="A1208"/>
      <c r="B1208"/>
      <c r="D1208"/>
      <c r="J1208"/>
    </row>
    <row r="1209" spans="1:10" x14ac:dyDescent="0.25">
      <c r="A1209"/>
      <c r="B1209"/>
      <c r="D1209"/>
      <c r="J1209"/>
    </row>
    <row r="1210" spans="1:10" x14ac:dyDescent="0.25">
      <c r="A1210"/>
      <c r="B1210"/>
      <c r="D1210"/>
      <c r="J1210"/>
    </row>
    <row r="1211" spans="1:10" x14ac:dyDescent="0.25">
      <c r="A1211"/>
      <c r="B1211"/>
      <c r="D1211"/>
      <c r="J1211"/>
    </row>
    <row r="1212" spans="1:10" x14ac:dyDescent="0.25">
      <c r="A1212"/>
      <c r="B1212"/>
      <c r="D1212"/>
      <c r="J1212"/>
    </row>
    <row r="1213" spans="1:10" x14ac:dyDescent="0.25">
      <c r="A1213"/>
      <c r="B1213"/>
      <c r="D1213"/>
      <c r="J1213"/>
    </row>
    <row r="1214" spans="1:10" x14ac:dyDescent="0.25">
      <c r="A1214"/>
      <c r="B1214"/>
      <c r="D1214"/>
      <c r="J1214"/>
    </row>
    <row r="1215" spans="1:10" x14ac:dyDescent="0.25">
      <c r="A1215"/>
      <c r="B1215"/>
      <c r="D1215"/>
      <c r="J1215"/>
    </row>
    <row r="1216" spans="1:10" x14ac:dyDescent="0.25">
      <c r="A1216"/>
      <c r="B1216"/>
      <c r="D1216"/>
      <c r="J1216"/>
    </row>
    <row r="1217" spans="1:10" x14ac:dyDescent="0.25">
      <c r="A1217"/>
      <c r="B1217"/>
      <c r="D1217"/>
      <c r="J1217"/>
    </row>
    <row r="1218" spans="1:10" x14ac:dyDescent="0.25">
      <c r="A1218"/>
      <c r="B1218"/>
      <c r="D1218"/>
      <c r="J1218"/>
    </row>
    <row r="1219" spans="1:10" x14ac:dyDescent="0.25">
      <c r="A1219"/>
      <c r="B1219"/>
      <c r="D1219"/>
      <c r="J1219"/>
    </row>
    <row r="1220" spans="1:10" x14ac:dyDescent="0.25">
      <c r="A1220"/>
      <c r="B1220"/>
      <c r="D1220"/>
      <c r="J1220"/>
    </row>
    <row r="1221" spans="1:10" x14ac:dyDescent="0.25">
      <c r="A1221"/>
      <c r="B1221"/>
      <c r="D1221"/>
      <c r="J1221"/>
    </row>
    <row r="1222" spans="1:10" x14ac:dyDescent="0.25">
      <c r="A1222"/>
      <c r="B1222"/>
      <c r="D1222"/>
      <c r="J1222"/>
    </row>
    <row r="1223" spans="1:10" x14ac:dyDescent="0.25">
      <c r="A1223"/>
      <c r="B1223"/>
      <c r="D1223"/>
      <c r="J1223"/>
    </row>
    <row r="1224" spans="1:10" x14ac:dyDescent="0.25">
      <c r="A1224"/>
      <c r="B1224"/>
      <c r="D1224"/>
      <c r="J1224"/>
    </row>
    <row r="1225" spans="1:10" x14ac:dyDescent="0.25">
      <c r="A1225"/>
      <c r="B1225"/>
      <c r="D1225"/>
      <c r="J1225"/>
    </row>
    <row r="1226" spans="1:10" x14ac:dyDescent="0.25">
      <c r="A1226"/>
      <c r="B1226"/>
      <c r="D1226"/>
      <c r="J1226"/>
    </row>
    <row r="1227" spans="1:10" x14ac:dyDescent="0.25">
      <c r="A1227"/>
      <c r="B1227"/>
      <c r="D1227"/>
      <c r="J1227"/>
    </row>
    <row r="1228" spans="1:10" x14ac:dyDescent="0.25">
      <c r="A1228"/>
      <c r="B1228"/>
      <c r="D1228"/>
      <c r="J1228"/>
    </row>
    <row r="1229" spans="1:10" x14ac:dyDescent="0.25">
      <c r="A1229"/>
      <c r="B1229"/>
      <c r="D1229"/>
      <c r="J1229"/>
    </row>
    <row r="1230" spans="1:10" x14ac:dyDescent="0.25">
      <c r="A1230"/>
      <c r="B1230"/>
      <c r="D1230"/>
      <c r="J1230"/>
    </row>
    <row r="1231" spans="1:10" x14ac:dyDescent="0.25">
      <c r="A1231"/>
      <c r="B1231"/>
      <c r="D1231"/>
      <c r="J1231"/>
    </row>
    <row r="1232" spans="1:10" x14ac:dyDescent="0.25">
      <c r="A1232"/>
      <c r="B1232"/>
      <c r="D1232"/>
      <c r="J1232"/>
    </row>
    <row r="1233" spans="1:10" x14ac:dyDescent="0.25">
      <c r="A1233"/>
      <c r="B1233"/>
      <c r="D1233"/>
      <c r="J1233"/>
    </row>
    <row r="1234" spans="1:10" x14ac:dyDescent="0.25">
      <c r="A1234"/>
      <c r="B1234"/>
      <c r="D1234"/>
      <c r="J1234"/>
    </row>
    <row r="1235" spans="1:10" x14ac:dyDescent="0.25">
      <c r="A1235"/>
      <c r="B1235"/>
      <c r="D1235"/>
      <c r="J1235"/>
    </row>
    <row r="1236" spans="1:10" x14ac:dyDescent="0.25">
      <c r="A1236"/>
      <c r="B1236"/>
      <c r="D1236"/>
      <c r="J1236"/>
    </row>
    <row r="1237" spans="1:10" x14ac:dyDescent="0.25">
      <c r="A1237"/>
      <c r="B1237"/>
      <c r="D1237"/>
      <c r="J1237"/>
    </row>
    <row r="1238" spans="1:10" x14ac:dyDescent="0.25">
      <c r="A1238"/>
      <c r="B1238"/>
      <c r="D1238"/>
      <c r="J1238"/>
    </row>
    <row r="1239" spans="1:10" x14ac:dyDescent="0.25">
      <c r="A1239"/>
      <c r="B1239"/>
      <c r="D1239"/>
      <c r="J1239"/>
    </row>
    <row r="1240" spans="1:10" x14ac:dyDescent="0.25">
      <c r="A1240"/>
      <c r="B1240"/>
      <c r="D1240"/>
      <c r="J1240"/>
    </row>
    <row r="1241" spans="1:10" x14ac:dyDescent="0.25">
      <c r="A1241"/>
      <c r="B1241"/>
      <c r="D1241"/>
      <c r="J1241"/>
    </row>
    <row r="1242" spans="1:10" x14ac:dyDescent="0.25">
      <c r="A1242"/>
      <c r="B1242"/>
      <c r="D1242"/>
      <c r="J1242"/>
    </row>
    <row r="1243" spans="1:10" x14ac:dyDescent="0.25">
      <c r="A1243"/>
      <c r="B1243"/>
      <c r="D1243"/>
      <c r="J1243"/>
    </row>
    <row r="1244" spans="1:10" x14ac:dyDescent="0.25">
      <c r="A1244"/>
      <c r="B1244"/>
      <c r="D1244"/>
      <c r="J1244"/>
    </row>
    <row r="1245" spans="1:10" x14ac:dyDescent="0.25">
      <c r="A1245"/>
      <c r="B1245"/>
      <c r="D1245"/>
      <c r="J1245"/>
    </row>
    <row r="1246" spans="1:10" x14ac:dyDescent="0.25">
      <c r="A1246"/>
      <c r="B1246"/>
      <c r="D1246"/>
      <c r="J1246"/>
    </row>
    <row r="1247" spans="1:10" x14ac:dyDescent="0.25">
      <c r="A1247"/>
      <c r="B1247"/>
      <c r="D1247"/>
      <c r="J1247"/>
    </row>
    <row r="1248" spans="1:10" x14ac:dyDescent="0.25">
      <c r="A1248"/>
      <c r="B1248"/>
      <c r="D1248"/>
      <c r="J1248"/>
    </row>
    <row r="1249" spans="1:10" x14ac:dyDescent="0.25">
      <c r="A1249"/>
      <c r="B1249"/>
      <c r="D1249"/>
      <c r="J1249"/>
    </row>
    <row r="1250" spans="1:10" x14ac:dyDescent="0.25">
      <c r="A1250"/>
      <c r="B1250"/>
      <c r="D1250"/>
      <c r="J1250"/>
    </row>
    <row r="1251" spans="1:10" x14ac:dyDescent="0.25">
      <c r="A1251"/>
      <c r="B1251"/>
      <c r="D1251"/>
      <c r="J1251"/>
    </row>
    <row r="1252" spans="1:10" x14ac:dyDescent="0.25">
      <c r="A1252"/>
      <c r="B1252"/>
      <c r="D1252"/>
      <c r="J1252"/>
    </row>
    <row r="1253" spans="1:10" x14ac:dyDescent="0.25">
      <c r="A1253"/>
      <c r="B1253"/>
      <c r="D1253"/>
      <c r="J1253"/>
    </row>
    <row r="1254" spans="1:10" x14ac:dyDescent="0.25">
      <c r="A1254"/>
      <c r="B1254"/>
      <c r="D1254"/>
      <c r="J1254"/>
    </row>
    <row r="1255" spans="1:10" x14ac:dyDescent="0.25">
      <c r="A1255"/>
      <c r="B1255"/>
      <c r="D1255"/>
      <c r="J1255"/>
    </row>
    <row r="1256" spans="1:10" x14ac:dyDescent="0.25">
      <c r="A1256"/>
      <c r="B1256"/>
      <c r="D1256"/>
      <c r="J1256"/>
    </row>
    <row r="1257" spans="1:10" x14ac:dyDescent="0.25">
      <c r="A1257"/>
      <c r="B1257"/>
      <c r="D1257"/>
      <c r="J1257"/>
    </row>
    <row r="1258" spans="1:10" x14ac:dyDescent="0.25">
      <c r="A1258"/>
      <c r="B1258"/>
      <c r="D1258"/>
      <c r="J1258"/>
    </row>
    <row r="1259" spans="1:10" x14ac:dyDescent="0.25">
      <c r="A1259"/>
      <c r="B1259"/>
      <c r="D1259"/>
      <c r="J1259"/>
    </row>
    <row r="1260" spans="1:10" x14ac:dyDescent="0.25">
      <c r="A1260"/>
      <c r="B1260"/>
      <c r="D1260"/>
      <c r="J1260"/>
    </row>
    <row r="1261" spans="1:10" x14ac:dyDescent="0.25">
      <c r="A1261"/>
      <c r="B1261"/>
      <c r="D1261"/>
      <c r="J1261"/>
    </row>
    <row r="1262" spans="1:10" x14ac:dyDescent="0.25">
      <c r="A1262"/>
      <c r="B1262"/>
      <c r="D1262"/>
      <c r="J1262"/>
    </row>
    <row r="1263" spans="1:10" x14ac:dyDescent="0.25">
      <c r="A1263"/>
      <c r="B1263"/>
      <c r="D1263"/>
      <c r="J1263"/>
    </row>
    <row r="1264" spans="1:10" x14ac:dyDescent="0.25">
      <c r="A1264"/>
      <c r="B1264"/>
      <c r="D1264"/>
      <c r="J1264"/>
    </row>
    <row r="1265" spans="1:10" x14ac:dyDescent="0.25">
      <c r="A1265"/>
      <c r="B1265"/>
      <c r="D1265"/>
      <c r="J1265"/>
    </row>
    <row r="1266" spans="1:10" x14ac:dyDescent="0.25">
      <c r="A1266"/>
      <c r="B1266"/>
      <c r="D1266"/>
      <c r="J1266"/>
    </row>
    <row r="1267" spans="1:10" x14ac:dyDescent="0.25">
      <c r="A1267"/>
      <c r="B1267"/>
      <c r="D1267"/>
      <c r="J1267"/>
    </row>
    <row r="1268" spans="1:10" x14ac:dyDescent="0.25">
      <c r="A1268"/>
      <c r="B1268"/>
      <c r="D1268"/>
      <c r="J1268"/>
    </row>
    <row r="1269" spans="1:10" x14ac:dyDescent="0.25">
      <c r="A1269"/>
      <c r="B1269"/>
      <c r="D1269"/>
      <c r="J1269"/>
    </row>
    <row r="1270" spans="1:10" x14ac:dyDescent="0.25">
      <c r="A1270"/>
      <c r="B1270"/>
      <c r="D1270"/>
      <c r="J1270"/>
    </row>
    <row r="1271" spans="1:10" x14ac:dyDescent="0.25">
      <c r="A1271"/>
      <c r="B1271"/>
      <c r="D1271"/>
      <c r="J1271"/>
    </row>
    <row r="1272" spans="1:10" x14ac:dyDescent="0.25">
      <c r="A1272"/>
      <c r="B1272"/>
      <c r="D1272"/>
      <c r="J1272"/>
    </row>
    <row r="1273" spans="1:10" x14ac:dyDescent="0.25">
      <c r="A1273"/>
      <c r="B1273"/>
      <c r="D1273"/>
      <c r="J1273"/>
    </row>
    <row r="1274" spans="1:10" x14ac:dyDescent="0.25">
      <c r="A1274"/>
      <c r="B1274"/>
      <c r="D1274"/>
      <c r="J1274"/>
    </row>
    <row r="1275" spans="1:10" x14ac:dyDescent="0.25">
      <c r="A1275"/>
      <c r="B1275"/>
      <c r="D1275"/>
      <c r="J1275"/>
    </row>
    <row r="1276" spans="1:10" x14ac:dyDescent="0.25">
      <c r="A1276"/>
      <c r="B1276"/>
      <c r="D1276"/>
      <c r="J1276"/>
    </row>
    <row r="1277" spans="1:10" x14ac:dyDescent="0.25">
      <c r="A1277"/>
      <c r="B1277"/>
      <c r="D1277"/>
      <c r="J1277"/>
    </row>
    <row r="1278" spans="1:10" x14ac:dyDescent="0.25">
      <c r="A1278"/>
      <c r="B1278"/>
      <c r="D1278"/>
      <c r="J1278"/>
    </row>
    <row r="1279" spans="1:10" x14ac:dyDescent="0.25">
      <c r="A1279"/>
      <c r="B1279"/>
      <c r="D1279"/>
      <c r="J1279"/>
    </row>
    <row r="1280" spans="1:10" x14ac:dyDescent="0.25">
      <c r="A1280"/>
      <c r="B1280"/>
      <c r="D1280"/>
      <c r="J1280"/>
    </row>
    <row r="1281" spans="1:10" x14ac:dyDescent="0.25">
      <c r="A1281"/>
      <c r="B1281"/>
      <c r="D1281"/>
      <c r="J1281"/>
    </row>
    <row r="1282" spans="1:10" x14ac:dyDescent="0.25">
      <c r="A1282"/>
      <c r="B1282"/>
      <c r="D1282"/>
      <c r="J1282"/>
    </row>
    <row r="1283" spans="1:10" x14ac:dyDescent="0.25">
      <c r="A1283"/>
      <c r="B1283"/>
      <c r="D1283"/>
      <c r="J1283"/>
    </row>
    <row r="1284" spans="1:10" x14ac:dyDescent="0.25">
      <c r="A1284"/>
      <c r="B1284"/>
      <c r="D1284"/>
      <c r="J1284"/>
    </row>
    <row r="1285" spans="1:10" x14ac:dyDescent="0.25">
      <c r="A1285"/>
      <c r="B1285"/>
      <c r="D1285"/>
      <c r="J1285"/>
    </row>
    <row r="1286" spans="1:10" x14ac:dyDescent="0.25">
      <c r="A1286"/>
      <c r="B1286"/>
      <c r="D1286"/>
      <c r="J1286"/>
    </row>
    <row r="1287" spans="1:10" x14ac:dyDescent="0.25">
      <c r="A1287"/>
      <c r="B1287"/>
      <c r="D1287"/>
      <c r="J1287"/>
    </row>
    <row r="1288" spans="1:10" x14ac:dyDescent="0.25">
      <c r="A1288"/>
      <c r="B1288"/>
      <c r="D1288"/>
      <c r="J1288"/>
    </row>
    <row r="1289" spans="1:10" x14ac:dyDescent="0.25">
      <c r="A1289"/>
      <c r="B1289"/>
      <c r="D1289"/>
      <c r="J1289"/>
    </row>
    <row r="1290" spans="1:10" x14ac:dyDescent="0.25">
      <c r="A1290"/>
      <c r="B1290"/>
      <c r="D1290"/>
      <c r="J1290"/>
    </row>
    <row r="1291" spans="1:10" x14ac:dyDescent="0.25">
      <c r="A1291"/>
      <c r="B1291"/>
      <c r="D1291"/>
      <c r="J1291"/>
    </row>
    <row r="1292" spans="1:10" x14ac:dyDescent="0.25">
      <c r="A1292"/>
      <c r="B1292"/>
      <c r="D1292"/>
      <c r="J1292"/>
    </row>
    <row r="1293" spans="1:10" x14ac:dyDescent="0.25">
      <c r="A1293"/>
      <c r="B1293"/>
      <c r="D1293"/>
      <c r="J1293"/>
    </row>
    <row r="1294" spans="1:10" x14ac:dyDescent="0.25">
      <c r="A1294"/>
      <c r="B1294"/>
      <c r="D1294"/>
      <c r="J1294"/>
    </row>
    <row r="1295" spans="1:10" x14ac:dyDescent="0.25">
      <c r="A1295"/>
      <c r="B1295"/>
      <c r="D1295"/>
      <c r="J1295"/>
    </row>
    <row r="1296" spans="1:10" x14ac:dyDescent="0.25">
      <c r="A1296"/>
      <c r="B1296"/>
      <c r="D1296"/>
      <c r="J1296"/>
    </row>
    <row r="1297" spans="1:10" x14ac:dyDescent="0.25">
      <c r="A1297"/>
      <c r="B1297"/>
      <c r="D1297"/>
      <c r="J1297"/>
    </row>
    <row r="1298" spans="1:10" x14ac:dyDescent="0.25">
      <c r="A1298"/>
      <c r="B1298"/>
      <c r="D1298"/>
      <c r="J1298"/>
    </row>
    <row r="1299" spans="1:10" x14ac:dyDescent="0.25">
      <c r="A1299"/>
      <c r="B1299"/>
      <c r="D1299"/>
      <c r="J1299"/>
    </row>
    <row r="1300" spans="1:10" x14ac:dyDescent="0.25">
      <c r="A1300"/>
      <c r="B1300"/>
      <c r="D1300"/>
      <c r="J1300"/>
    </row>
    <row r="1301" spans="1:10" x14ac:dyDescent="0.25">
      <c r="A1301"/>
      <c r="B1301"/>
      <c r="D1301"/>
      <c r="J1301"/>
    </row>
    <row r="1302" spans="1:10" x14ac:dyDescent="0.25">
      <c r="A1302"/>
      <c r="B1302"/>
      <c r="D1302"/>
      <c r="J1302"/>
    </row>
    <row r="1303" spans="1:10" x14ac:dyDescent="0.25">
      <c r="A1303"/>
      <c r="B1303"/>
      <c r="D1303"/>
      <c r="J1303"/>
    </row>
    <row r="1304" spans="1:10" x14ac:dyDescent="0.25">
      <c r="A1304"/>
      <c r="B1304"/>
      <c r="D1304"/>
      <c r="J1304"/>
    </row>
    <row r="1305" spans="1:10" x14ac:dyDescent="0.25">
      <c r="A1305"/>
      <c r="B1305"/>
      <c r="D1305"/>
      <c r="J1305"/>
    </row>
    <row r="1306" spans="1:10" x14ac:dyDescent="0.25">
      <c r="A1306"/>
      <c r="B1306"/>
      <c r="D1306"/>
      <c r="J1306"/>
    </row>
    <row r="1307" spans="1:10" x14ac:dyDescent="0.25">
      <c r="A1307"/>
      <c r="B1307"/>
      <c r="D1307"/>
      <c r="J1307"/>
    </row>
    <row r="1308" spans="1:10" x14ac:dyDescent="0.25">
      <c r="A1308"/>
      <c r="B1308"/>
      <c r="D1308"/>
      <c r="J1308"/>
    </row>
    <row r="1309" spans="1:10" x14ac:dyDescent="0.25">
      <c r="A1309"/>
      <c r="B1309"/>
      <c r="D1309"/>
      <c r="J1309"/>
    </row>
    <row r="1310" spans="1:10" x14ac:dyDescent="0.25">
      <c r="A1310"/>
      <c r="B1310"/>
      <c r="D1310"/>
      <c r="J1310"/>
    </row>
    <row r="1311" spans="1:10" x14ac:dyDescent="0.25">
      <c r="A1311"/>
      <c r="B1311"/>
      <c r="D1311"/>
      <c r="J1311"/>
    </row>
    <row r="1312" spans="1:10" x14ac:dyDescent="0.25">
      <c r="A1312"/>
      <c r="B1312"/>
      <c r="D1312"/>
      <c r="J1312"/>
    </row>
    <row r="1313" spans="1:10" x14ac:dyDescent="0.25">
      <c r="A1313"/>
      <c r="B1313"/>
      <c r="D1313"/>
      <c r="J1313"/>
    </row>
    <row r="1314" spans="1:10" x14ac:dyDescent="0.25">
      <c r="A1314"/>
      <c r="B1314"/>
      <c r="D1314"/>
      <c r="J1314"/>
    </row>
    <row r="1315" spans="1:10" x14ac:dyDescent="0.25">
      <c r="A1315"/>
      <c r="B1315"/>
      <c r="D1315"/>
      <c r="J1315"/>
    </row>
    <row r="1316" spans="1:10" x14ac:dyDescent="0.25">
      <c r="A1316"/>
      <c r="B1316"/>
      <c r="D1316"/>
      <c r="J1316"/>
    </row>
    <row r="1317" spans="1:10" x14ac:dyDescent="0.25">
      <c r="A1317"/>
      <c r="B1317"/>
      <c r="D1317"/>
      <c r="J1317"/>
    </row>
    <row r="1318" spans="1:10" x14ac:dyDescent="0.25">
      <c r="A1318"/>
      <c r="B1318"/>
      <c r="D1318"/>
      <c r="J1318"/>
    </row>
    <row r="1319" spans="1:10" x14ac:dyDescent="0.25">
      <c r="A1319"/>
      <c r="B1319"/>
      <c r="D1319"/>
      <c r="J1319"/>
    </row>
    <row r="1320" spans="1:10" x14ac:dyDescent="0.25">
      <c r="A1320"/>
      <c r="B1320"/>
      <c r="D1320"/>
      <c r="J1320"/>
    </row>
    <row r="1321" spans="1:10" x14ac:dyDescent="0.25">
      <c r="A1321"/>
      <c r="B1321"/>
      <c r="D1321"/>
      <c r="J1321"/>
    </row>
    <row r="1322" spans="1:10" x14ac:dyDescent="0.25">
      <c r="A1322"/>
      <c r="B1322"/>
      <c r="D1322"/>
      <c r="J1322"/>
    </row>
    <row r="1323" spans="1:10" x14ac:dyDescent="0.25">
      <c r="A1323"/>
      <c r="B1323"/>
      <c r="D1323"/>
      <c r="J1323"/>
    </row>
    <row r="1324" spans="1:10" x14ac:dyDescent="0.25">
      <c r="A1324"/>
      <c r="B1324"/>
      <c r="D1324"/>
      <c r="J1324"/>
    </row>
    <row r="1325" spans="1:10" x14ac:dyDescent="0.25">
      <c r="A1325"/>
      <c r="B1325"/>
      <c r="D1325"/>
      <c r="J1325"/>
    </row>
    <row r="1326" spans="1:10" x14ac:dyDescent="0.25">
      <c r="A1326"/>
      <c r="B1326"/>
      <c r="D1326"/>
      <c r="J1326"/>
    </row>
    <row r="1327" spans="1:10" x14ac:dyDescent="0.25">
      <c r="A1327"/>
      <c r="B1327"/>
      <c r="D1327"/>
      <c r="J1327"/>
    </row>
    <row r="1328" spans="1:10" x14ac:dyDescent="0.25">
      <c r="A1328"/>
      <c r="B1328"/>
      <c r="D1328"/>
      <c r="J1328"/>
    </row>
    <row r="1329" spans="1:10" x14ac:dyDescent="0.25">
      <c r="A1329"/>
      <c r="B1329"/>
      <c r="D1329"/>
      <c r="J1329"/>
    </row>
    <row r="1330" spans="1:10" x14ac:dyDescent="0.25">
      <c r="A1330"/>
      <c r="B1330"/>
      <c r="D1330"/>
      <c r="J1330"/>
    </row>
    <row r="1331" spans="1:10" x14ac:dyDescent="0.25">
      <c r="A1331"/>
      <c r="B1331"/>
      <c r="D1331"/>
      <c r="J1331"/>
    </row>
    <row r="1332" spans="1:10" x14ac:dyDescent="0.25">
      <c r="A1332"/>
      <c r="B1332"/>
      <c r="D1332"/>
      <c r="J1332"/>
    </row>
    <row r="1333" spans="1:10" x14ac:dyDescent="0.25">
      <c r="A1333"/>
      <c r="B1333"/>
      <c r="D1333"/>
      <c r="J1333"/>
    </row>
    <row r="1334" spans="1:10" x14ac:dyDescent="0.25">
      <c r="A1334"/>
      <c r="B1334"/>
      <c r="D1334"/>
      <c r="J1334"/>
    </row>
    <row r="1335" spans="1:10" x14ac:dyDescent="0.25">
      <c r="A1335"/>
      <c r="B1335"/>
      <c r="D1335"/>
      <c r="J1335"/>
    </row>
    <row r="1336" spans="1:10" x14ac:dyDescent="0.25">
      <c r="A1336"/>
      <c r="B1336"/>
      <c r="D1336"/>
      <c r="J1336"/>
    </row>
    <row r="1337" spans="1:10" x14ac:dyDescent="0.25">
      <c r="A1337"/>
      <c r="B1337"/>
      <c r="D1337"/>
      <c r="J1337"/>
    </row>
    <row r="1338" spans="1:10" x14ac:dyDescent="0.25">
      <c r="A1338"/>
      <c r="B1338"/>
      <c r="D1338"/>
      <c r="J1338"/>
    </row>
    <row r="1339" spans="1:10" x14ac:dyDescent="0.25">
      <c r="A1339"/>
      <c r="B1339"/>
      <c r="D1339"/>
      <c r="J1339"/>
    </row>
    <row r="1340" spans="1:10" x14ac:dyDescent="0.25">
      <c r="A1340"/>
      <c r="B1340"/>
      <c r="D1340"/>
      <c r="J1340"/>
    </row>
    <row r="1341" spans="1:10" x14ac:dyDescent="0.25">
      <c r="A1341"/>
      <c r="B1341"/>
      <c r="D1341"/>
      <c r="J1341"/>
    </row>
    <row r="1342" spans="1:10" x14ac:dyDescent="0.25">
      <c r="A1342"/>
      <c r="B1342"/>
      <c r="D1342"/>
      <c r="J1342"/>
    </row>
    <row r="1343" spans="1:10" x14ac:dyDescent="0.25">
      <c r="A1343"/>
      <c r="B1343"/>
      <c r="D1343"/>
      <c r="J1343"/>
    </row>
    <row r="1344" spans="1:10" x14ac:dyDescent="0.25">
      <c r="A1344"/>
      <c r="B1344"/>
      <c r="D1344"/>
      <c r="J1344"/>
    </row>
    <row r="1345" spans="1:10" x14ac:dyDescent="0.25">
      <c r="A1345"/>
      <c r="B1345"/>
      <c r="D1345"/>
      <c r="J1345"/>
    </row>
    <row r="1346" spans="1:10" x14ac:dyDescent="0.25">
      <c r="A1346"/>
      <c r="B1346"/>
      <c r="D1346"/>
      <c r="J1346"/>
    </row>
    <row r="1347" spans="1:10" x14ac:dyDescent="0.25">
      <c r="A1347"/>
      <c r="B1347"/>
      <c r="D1347"/>
      <c r="J1347"/>
    </row>
    <row r="1348" spans="1:10" x14ac:dyDescent="0.25">
      <c r="A1348"/>
      <c r="B1348"/>
      <c r="D1348"/>
      <c r="J1348"/>
    </row>
    <row r="1349" spans="1:10" x14ac:dyDescent="0.25">
      <c r="A1349"/>
      <c r="B1349"/>
      <c r="D1349"/>
      <c r="J1349"/>
    </row>
    <row r="1350" spans="1:10" x14ac:dyDescent="0.25">
      <c r="A1350"/>
      <c r="B1350"/>
      <c r="D1350"/>
      <c r="J1350"/>
    </row>
    <row r="1351" spans="1:10" x14ac:dyDescent="0.25">
      <c r="A1351"/>
      <c r="B1351"/>
      <c r="D1351"/>
      <c r="J1351"/>
    </row>
    <row r="1352" spans="1:10" x14ac:dyDescent="0.25">
      <c r="A1352"/>
      <c r="B1352"/>
      <c r="D1352"/>
      <c r="J1352"/>
    </row>
    <row r="1353" spans="1:10" x14ac:dyDescent="0.25">
      <c r="A1353"/>
      <c r="B1353"/>
      <c r="D1353"/>
      <c r="J1353"/>
    </row>
    <row r="1354" spans="1:10" x14ac:dyDescent="0.25">
      <c r="A1354"/>
      <c r="B1354"/>
      <c r="D1354"/>
      <c r="J1354"/>
    </row>
    <row r="1355" spans="1:10" x14ac:dyDescent="0.25">
      <c r="A1355"/>
      <c r="B1355"/>
      <c r="D1355"/>
      <c r="J1355"/>
    </row>
    <row r="1356" spans="1:10" x14ac:dyDescent="0.25">
      <c r="A1356"/>
      <c r="B1356"/>
      <c r="D1356"/>
      <c r="J1356"/>
    </row>
    <row r="1357" spans="1:10" x14ac:dyDescent="0.25">
      <c r="A1357"/>
      <c r="B1357"/>
      <c r="D1357"/>
      <c r="J1357"/>
    </row>
    <row r="1358" spans="1:10" x14ac:dyDescent="0.25">
      <c r="A1358"/>
      <c r="B1358"/>
      <c r="D1358"/>
      <c r="J1358"/>
    </row>
    <row r="1359" spans="1:10" x14ac:dyDescent="0.25">
      <c r="A1359"/>
      <c r="B1359"/>
      <c r="D1359"/>
      <c r="J1359"/>
    </row>
    <row r="1360" spans="1:10" x14ac:dyDescent="0.25">
      <c r="A1360"/>
      <c r="B1360"/>
      <c r="D1360"/>
      <c r="J1360"/>
    </row>
    <row r="1361" spans="1:10" x14ac:dyDescent="0.25">
      <c r="A1361"/>
      <c r="B1361"/>
      <c r="D1361"/>
      <c r="J1361"/>
    </row>
    <row r="1362" spans="1:10" x14ac:dyDescent="0.25">
      <c r="A1362"/>
      <c r="B1362"/>
      <c r="D1362"/>
      <c r="J1362"/>
    </row>
    <row r="1363" spans="1:10" x14ac:dyDescent="0.25">
      <c r="A1363"/>
      <c r="B1363"/>
      <c r="D1363"/>
      <c r="J1363"/>
    </row>
    <row r="1364" spans="1:10" x14ac:dyDescent="0.25">
      <c r="A1364"/>
      <c r="B1364"/>
      <c r="D1364"/>
      <c r="J1364"/>
    </row>
    <row r="1365" spans="1:10" x14ac:dyDescent="0.25">
      <c r="A1365"/>
      <c r="B1365"/>
      <c r="D1365"/>
      <c r="J1365"/>
    </row>
    <row r="1366" spans="1:10" x14ac:dyDescent="0.25">
      <c r="A1366"/>
      <c r="B1366"/>
      <c r="D1366"/>
      <c r="J1366"/>
    </row>
    <row r="1367" spans="1:10" x14ac:dyDescent="0.25">
      <c r="A1367"/>
      <c r="B1367"/>
      <c r="D1367"/>
      <c r="J1367"/>
    </row>
    <row r="1368" spans="1:10" x14ac:dyDescent="0.25">
      <c r="A1368"/>
      <c r="B1368"/>
      <c r="D1368"/>
      <c r="J1368"/>
    </row>
    <row r="1369" spans="1:10" x14ac:dyDescent="0.25">
      <c r="A1369"/>
      <c r="B1369"/>
      <c r="D1369"/>
      <c r="J1369"/>
    </row>
    <row r="1370" spans="1:10" x14ac:dyDescent="0.25">
      <c r="A1370"/>
      <c r="B1370"/>
      <c r="D1370"/>
      <c r="J1370"/>
    </row>
    <row r="1371" spans="1:10" x14ac:dyDescent="0.25">
      <c r="A1371"/>
      <c r="B1371"/>
      <c r="D1371"/>
      <c r="J1371"/>
    </row>
    <row r="1372" spans="1:10" x14ac:dyDescent="0.25">
      <c r="A1372"/>
      <c r="B1372"/>
      <c r="D1372"/>
      <c r="J1372"/>
    </row>
    <row r="1373" spans="1:10" x14ac:dyDescent="0.25">
      <c r="A1373"/>
      <c r="B1373"/>
      <c r="D1373"/>
      <c r="J1373"/>
    </row>
    <row r="1374" spans="1:10" x14ac:dyDescent="0.25">
      <c r="A1374"/>
      <c r="B1374"/>
      <c r="D1374"/>
      <c r="J1374"/>
    </row>
    <row r="1375" spans="1:10" x14ac:dyDescent="0.25">
      <c r="A1375"/>
      <c r="B1375"/>
      <c r="D1375"/>
      <c r="J1375"/>
    </row>
    <row r="1376" spans="1:10" x14ac:dyDescent="0.25">
      <c r="A1376"/>
      <c r="B1376"/>
      <c r="D1376"/>
      <c r="J1376"/>
    </row>
    <row r="1377" spans="1:10" x14ac:dyDescent="0.25">
      <c r="A1377"/>
      <c r="B1377"/>
      <c r="D1377"/>
      <c r="J1377"/>
    </row>
    <row r="1378" spans="1:10" x14ac:dyDescent="0.25">
      <c r="A1378"/>
      <c r="B1378"/>
      <c r="D1378"/>
      <c r="J1378"/>
    </row>
    <row r="1379" spans="1:10" x14ac:dyDescent="0.25">
      <c r="A1379"/>
      <c r="B1379"/>
      <c r="D1379"/>
      <c r="J1379"/>
    </row>
    <row r="1380" spans="1:10" x14ac:dyDescent="0.25">
      <c r="A1380"/>
      <c r="B1380"/>
      <c r="D1380"/>
      <c r="J1380"/>
    </row>
    <row r="1381" spans="1:10" x14ac:dyDescent="0.25">
      <c r="A1381"/>
      <c r="B1381"/>
      <c r="D1381"/>
      <c r="J1381"/>
    </row>
    <row r="1382" spans="1:10" x14ac:dyDescent="0.25">
      <c r="A1382"/>
      <c r="B1382"/>
      <c r="D1382"/>
      <c r="J1382"/>
    </row>
    <row r="1383" spans="1:10" x14ac:dyDescent="0.25">
      <c r="A1383"/>
      <c r="B1383"/>
      <c r="D1383"/>
      <c r="J1383"/>
    </row>
    <row r="1384" spans="1:10" x14ac:dyDescent="0.25">
      <c r="A1384"/>
      <c r="B1384"/>
      <c r="D1384"/>
      <c r="J1384"/>
    </row>
    <row r="1385" spans="1:10" x14ac:dyDescent="0.25">
      <c r="A1385"/>
      <c r="B1385"/>
      <c r="D1385"/>
      <c r="J1385"/>
    </row>
    <row r="1386" spans="1:10" x14ac:dyDescent="0.25">
      <c r="A1386"/>
      <c r="B1386"/>
      <c r="D1386"/>
      <c r="J1386"/>
    </row>
    <row r="1387" spans="1:10" x14ac:dyDescent="0.25">
      <c r="A1387"/>
      <c r="B1387"/>
      <c r="D1387"/>
      <c r="J1387"/>
    </row>
    <row r="1388" spans="1:10" x14ac:dyDescent="0.25">
      <c r="A1388"/>
      <c r="B1388"/>
      <c r="D1388"/>
      <c r="J1388"/>
    </row>
    <row r="1389" spans="1:10" x14ac:dyDescent="0.25">
      <c r="A1389"/>
      <c r="B1389"/>
      <c r="D1389"/>
      <c r="J1389"/>
    </row>
    <row r="1390" spans="1:10" x14ac:dyDescent="0.25">
      <c r="A1390"/>
      <c r="B1390"/>
      <c r="D1390"/>
      <c r="J1390"/>
    </row>
    <row r="1391" spans="1:10" x14ac:dyDescent="0.25">
      <c r="A1391"/>
      <c r="B1391"/>
      <c r="D1391"/>
      <c r="J1391"/>
    </row>
    <row r="1392" spans="1:10" x14ac:dyDescent="0.25">
      <c r="A1392"/>
      <c r="B1392"/>
      <c r="D1392"/>
      <c r="J1392"/>
    </row>
    <row r="1393" spans="1:10" x14ac:dyDescent="0.25">
      <c r="A1393"/>
      <c r="B1393"/>
      <c r="D1393"/>
      <c r="J1393"/>
    </row>
    <row r="1394" spans="1:10" x14ac:dyDescent="0.25">
      <c r="A1394"/>
      <c r="B1394"/>
      <c r="D1394"/>
      <c r="J1394"/>
    </row>
    <row r="1395" spans="1:10" x14ac:dyDescent="0.25">
      <c r="A1395"/>
      <c r="B1395"/>
      <c r="D1395"/>
      <c r="J1395"/>
    </row>
    <row r="1396" spans="1:10" x14ac:dyDescent="0.25">
      <c r="A1396"/>
      <c r="B1396"/>
      <c r="D1396"/>
      <c r="J1396"/>
    </row>
    <row r="1397" spans="1:10" x14ac:dyDescent="0.25">
      <c r="A1397"/>
      <c r="B1397"/>
      <c r="D1397"/>
      <c r="J1397"/>
    </row>
    <row r="1398" spans="1:10" x14ac:dyDescent="0.25">
      <c r="A1398"/>
      <c r="B1398"/>
      <c r="D1398"/>
      <c r="J1398"/>
    </row>
    <row r="1399" spans="1:10" x14ac:dyDescent="0.25">
      <c r="A1399"/>
      <c r="B1399"/>
      <c r="D1399"/>
      <c r="J1399"/>
    </row>
    <row r="1400" spans="1:10" x14ac:dyDescent="0.25">
      <c r="A1400"/>
      <c r="B1400"/>
      <c r="D1400"/>
      <c r="J1400"/>
    </row>
    <row r="1401" spans="1:10" x14ac:dyDescent="0.25">
      <c r="A1401"/>
      <c r="B1401"/>
      <c r="D1401"/>
      <c r="J1401"/>
    </row>
    <row r="1402" spans="1:10" x14ac:dyDescent="0.25">
      <c r="A1402"/>
      <c r="B1402"/>
      <c r="D1402"/>
      <c r="J1402"/>
    </row>
    <row r="1403" spans="1:10" x14ac:dyDescent="0.25">
      <c r="A1403"/>
      <c r="B1403"/>
      <c r="D1403"/>
      <c r="J1403"/>
    </row>
    <row r="1404" spans="1:10" x14ac:dyDescent="0.25">
      <c r="A1404"/>
      <c r="B1404"/>
      <c r="D1404"/>
      <c r="J1404"/>
    </row>
    <row r="1405" spans="1:10" x14ac:dyDescent="0.25">
      <c r="A1405"/>
      <c r="B1405"/>
      <c r="D1405"/>
      <c r="J1405"/>
    </row>
    <row r="1406" spans="1:10" x14ac:dyDescent="0.25">
      <c r="A1406"/>
      <c r="B1406"/>
      <c r="D1406"/>
      <c r="J1406"/>
    </row>
    <row r="1407" spans="1:10" x14ac:dyDescent="0.25">
      <c r="A1407"/>
      <c r="B1407"/>
      <c r="D1407"/>
      <c r="J1407"/>
    </row>
    <row r="1408" spans="1:10" x14ac:dyDescent="0.25">
      <c r="A1408"/>
      <c r="B1408"/>
      <c r="D1408"/>
      <c r="J1408"/>
    </row>
    <row r="1409" spans="1:10" x14ac:dyDescent="0.25">
      <c r="A1409"/>
      <c r="B1409"/>
      <c r="D1409"/>
      <c r="J1409"/>
    </row>
    <row r="1410" spans="1:10" x14ac:dyDescent="0.25">
      <c r="A1410"/>
      <c r="B1410"/>
      <c r="D1410"/>
      <c r="J1410"/>
    </row>
    <row r="1411" spans="1:10" x14ac:dyDescent="0.25">
      <c r="A1411"/>
      <c r="B1411"/>
      <c r="D1411"/>
      <c r="J1411"/>
    </row>
    <row r="1412" spans="1:10" x14ac:dyDescent="0.25">
      <c r="A1412"/>
      <c r="B1412"/>
      <c r="D1412"/>
      <c r="J1412"/>
    </row>
    <row r="1413" spans="1:10" x14ac:dyDescent="0.25">
      <c r="A1413"/>
      <c r="B1413"/>
      <c r="D1413"/>
      <c r="J1413"/>
    </row>
    <row r="1414" spans="1:10" x14ac:dyDescent="0.25">
      <c r="A1414"/>
      <c r="B1414"/>
      <c r="D1414"/>
      <c r="J1414"/>
    </row>
    <row r="1415" spans="1:10" x14ac:dyDescent="0.25">
      <c r="A1415"/>
      <c r="B1415"/>
      <c r="D1415"/>
      <c r="J1415"/>
    </row>
    <row r="1416" spans="1:10" x14ac:dyDescent="0.25">
      <c r="A1416"/>
      <c r="B1416"/>
      <c r="D1416"/>
      <c r="J1416"/>
    </row>
    <row r="1417" spans="1:10" x14ac:dyDescent="0.25">
      <c r="A1417"/>
      <c r="B1417"/>
      <c r="D1417"/>
      <c r="J1417"/>
    </row>
    <row r="1418" spans="1:10" x14ac:dyDescent="0.25">
      <c r="A1418"/>
      <c r="B1418"/>
      <c r="D1418"/>
      <c r="J1418"/>
    </row>
    <row r="1419" spans="1:10" x14ac:dyDescent="0.25">
      <c r="A1419"/>
      <c r="B1419"/>
      <c r="D1419"/>
      <c r="J1419"/>
    </row>
    <row r="1420" spans="1:10" x14ac:dyDescent="0.25">
      <c r="A1420"/>
      <c r="B1420"/>
      <c r="D1420"/>
      <c r="J1420"/>
    </row>
    <row r="1421" spans="1:10" x14ac:dyDescent="0.25">
      <c r="A1421"/>
      <c r="B1421"/>
      <c r="D1421"/>
      <c r="J1421"/>
    </row>
    <row r="1422" spans="1:10" x14ac:dyDescent="0.25">
      <c r="A1422"/>
      <c r="B1422"/>
      <c r="D1422"/>
      <c r="J1422"/>
    </row>
    <row r="1423" spans="1:10" x14ac:dyDescent="0.25">
      <c r="A1423"/>
      <c r="B1423"/>
      <c r="D1423"/>
      <c r="J1423"/>
    </row>
    <row r="1424" spans="1:10" x14ac:dyDescent="0.25">
      <c r="A1424"/>
      <c r="B1424"/>
      <c r="D1424"/>
      <c r="J1424"/>
    </row>
    <row r="1425" spans="1:10" x14ac:dyDescent="0.25">
      <c r="A1425"/>
      <c r="B1425"/>
      <c r="D1425"/>
      <c r="J1425"/>
    </row>
    <row r="1426" spans="1:10" x14ac:dyDescent="0.25">
      <c r="A1426"/>
      <c r="B1426"/>
      <c r="D1426"/>
      <c r="J1426"/>
    </row>
    <row r="1427" spans="1:10" x14ac:dyDescent="0.25">
      <c r="A1427"/>
      <c r="B1427"/>
      <c r="D1427"/>
      <c r="J1427"/>
    </row>
    <row r="1428" spans="1:10" x14ac:dyDescent="0.25">
      <c r="A1428"/>
      <c r="B1428"/>
      <c r="D1428"/>
      <c r="J1428"/>
    </row>
    <row r="1429" spans="1:10" x14ac:dyDescent="0.25">
      <c r="A1429"/>
      <c r="B1429"/>
      <c r="D1429"/>
      <c r="J1429"/>
    </row>
    <row r="1430" spans="1:10" x14ac:dyDescent="0.25">
      <c r="A1430"/>
      <c r="B1430"/>
      <c r="D1430"/>
      <c r="J1430"/>
    </row>
    <row r="1431" spans="1:10" x14ac:dyDescent="0.25">
      <c r="A1431"/>
      <c r="B1431"/>
      <c r="D1431"/>
      <c r="J1431"/>
    </row>
    <row r="1432" spans="1:10" x14ac:dyDescent="0.25">
      <c r="A1432"/>
      <c r="B1432"/>
      <c r="D1432"/>
      <c r="J1432"/>
    </row>
    <row r="1433" spans="1:10" x14ac:dyDescent="0.25">
      <c r="A1433"/>
      <c r="B1433"/>
      <c r="D1433"/>
      <c r="J1433"/>
    </row>
    <row r="1434" spans="1:10" x14ac:dyDescent="0.25">
      <c r="A1434"/>
      <c r="B1434"/>
      <c r="D1434"/>
      <c r="J1434"/>
    </row>
    <row r="1435" spans="1:10" x14ac:dyDescent="0.25">
      <c r="A1435"/>
      <c r="B1435"/>
      <c r="D1435"/>
      <c r="J1435"/>
    </row>
    <row r="1436" spans="1:10" x14ac:dyDescent="0.25">
      <c r="A1436"/>
      <c r="B1436"/>
      <c r="D1436"/>
      <c r="J1436"/>
    </row>
    <row r="1437" spans="1:10" x14ac:dyDescent="0.25">
      <c r="A1437"/>
      <c r="B1437"/>
      <c r="D1437"/>
      <c r="J1437"/>
    </row>
    <row r="1438" spans="1:10" x14ac:dyDescent="0.25">
      <c r="A1438"/>
      <c r="B1438"/>
      <c r="D1438"/>
      <c r="J1438"/>
    </row>
    <row r="1439" spans="1:10" x14ac:dyDescent="0.25">
      <c r="A1439"/>
      <c r="B1439"/>
      <c r="D1439"/>
      <c r="J1439"/>
    </row>
    <row r="1440" spans="1:10" x14ac:dyDescent="0.25">
      <c r="A1440"/>
      <c r="B1440"/>
      <c r="D1440"/>
      <c r="J1440"/>
    </row>
    <row r="1441" spans="1:10" x14ac:dyDescent="0.25">
      <c r="A1441"/>
      <c r="B1441"/>
      <c r="D1441"/>
      <c r="J1441"/>
    </row>
    <row r="1442" spans="1:10" x14ac:dyDescent="0.25">
      <c r="A1442"/>
      <c r="B1442"/>
      <c r="D1442"/>
      <c r="J1442"/>
    </row>
    <row r="1443" spans="1:10" x14ac:dyDescent="0.25">
      <c r="A1443"/>
      <c r="B1443"/>
      <c r="D1443"/>
      <c r="J1443"/>
    </row>
    <row r="1444" spans="1:10" x14ac:dyDescent="0.25">
      <c r="A1444"/>
      <c r="B1444"/>
      <c r="D1444"/>
      <c r="J1444"/>
    </row>
    <row r="1445" spans="1:10" x14ac:dyDescent="0.25">
      <c r="A1445"/>
      <c r="B1445"/>
      <c r="D1445"/>
      <c r="J1445"/>
    </row>
    <row r="1446" spans="1:10" x14ac:dyDescent="0.25">
      <c r="A1446"/>
      <c r="B1446"/>
      <c r="D1446"/>
      <c r="J1446"/>
    </row>
    <row r="1447" spans="1:10" x14ac:dyDescent="0.25">
      <c r="A1447"/>
      <c r="B1447"/>
      <c r="D1447"/>
      <c r="J1447"/>
    </row>
    <row r="1448" spans="1:10" x14ac:dyDescent="0.25">
      <c r="A1448"/>
      <c r="B1448"/>
      <c r="D1448"/>
      <c r="J1448"/>
    </row>
    <row r="1449" spans="1:10" x14ac:dyDescent="0.25">
      <c r="A1449"/>
      <c r="B1449"/>
      <c r="D1449"/>
      <c r="J1449"/>
    </row>
    <row r="1450" spans="1:10" x14ac:dyDescent="0.25">
      <c r="A1450"/>
      <c r="B1450"/>
      <c r="D1450"/>
      <c r="J1450"/>
    </row>
    <row r="1451" spans="1:10" x14ac:dyDescent="0.25">
      <c r="A1451"/>
      <c r="B1451"/>
      <c r="D1451"/>
      <c r="J1451"/>
    </row>
    <row r="1452" spans="1:10" x14ac:dyDescent="0.25">
      <c r="A1452"/>
      <c r="B1452"/>
      <c r="D1452"/>
      <c r="J1452"/>
    </row>
    <row r="1453" spans="1:10" x14ac:dyDescent="0.25">
      <c r="A1453"/>
      <c r="B1453"/>
      <c r="D1453"/>
      <c r="J1453"/>
    </row>
    <row r="1454" spans="1:10" x14ac:dyDescent="0.25">
      <c r="A1454"/>
      <c r="B1454"/>
      <c r="D1454"/>
      <c r="J1454"/>
    </row>
    <row r="1455" spans="1:10" x14ac:dyDescent="0.25">
      <c r="A1455"/>
      <c r="B1455"/>
      <c r="D1455"/>
      <c r="J1455"/>
    </row>
    <row r="1456" spans="1:10" x14ac:dyDescent="0.25">
      <c r="A1456"/>
      <c r="B1456"/>
      <c r="D1456"/>
      <c r="J1456"/>
    </row>
    <row r="1457" spans="1:10" x14ac:dyDescent="0.25">
      <c r="A1457"/>
      <c r="B1457"/>
      <c r="D1457"/>
      <c r="J1457"/>
    </row>
    <row r="1458" spans="1:10" x14ac:dyDescent="0.25">
      <c r="A1458"/>
      <c r="B1458"/>
      <c r="D1458"/>
      <c r="J1458"/>
    </row>
    <row r="1459" spans="1:10" x14ac:dyDescent="0.25">
      <c r="A1459"/>
      <c r="B1459"/>
      <c r="D1459"/>
      <c r="J1459"/>
    </row>
    <row r="1460" spans="1:10" x14ac:dyDescent="0.25">
      <c r="A1460"/>
      <c r="B1460"/>
      <c r="D1460"/>
      <c r="J1460"/>
    </row>
    <row r="1461" spans="1:10" x14ac:dyDescent="0.25">
      <c r="A1461"/>
      <c r="B1461"/>
      <c r="D1461"/>
      <c r="J1461"/>
    </row>
    <row r="1462" spans="1:10" x14ac:dyDescent="0.25">
      <c r="A1462"/>
      <c r="B1462"/>
      <c r="D1462"/>
      <c r="J1462"/>
    </row>
    <row r="1463" spans="1:10" x14ac:dyDescent="0.25">
      <c r="A1463"/>
      <c r="B1463"/>
      <c r="D1463"/>
      <c r="J1463"/>
    </row>
    <row r="1464" spans="1:10" x14ac:dyDescent="0.25">
      <c r="A1464"/>
      <c r="B1464"/>
      <c r="D1464"/>
      <c r="J1464"/>
    </row>
    <row r="1465" spans="1:10" x14ac:dyDescent="0.25">
      <c r="A1465"/>
      <c r="B1465"/>
      <c r="D1465"/>
      <c r="J1465"/>
    </row>
    <row r="1466" spans="1:10" x14ac:dyDescent="0.25">
      <c r="A1466"/>
      <c r="B1466"/>
      <c r="D1466"/>
      <c r="J1466"/>
    </row>
    <row r="1467" spans="1:10" x14ac:dyDescent="0.25">
      <c r="A1467"/>
      <c r="B1467"/>
      <c r="D1467"/>
      <c r="J1467"/>
    </row>
    <row r="1468" spans="1:10" x14ac:dyDescent="0.25">
      <c r="A1468"/>
      <c r="B1468"/>
      <c r="D1468"/>
      <c r="J1468"/>
    </row>
    <row r="1469" spans="1:10" x14ac:dyDescent="0.25">
      <c r="A1469"/>
      <c r="B1469"/>
      <c r="D1469"/>
      <c r="J1469"/>
    </row>
    <row r="1470" spans="1:10" x14ac:dyDescent="0.25">
      <c r="A1470"/>
      <c r="B1470"/>
      <c r="D1470"/>
      <c r="J1470"/>
    </row>
    <row r="1471" spans="1:10" x14ac:dyDescent="0.25">
      <c r="A1471"/>
      <c r="B1471"/>
      <c r="D1471"/>
      <c r="J1471"/>
    </row>
    <row r="1472" spans="1:10" x14ac:dyDescent="0.25">
      <c r="A1472"/>
      <c r="B1472"/>
      <c r="D1472"/>
      <c r="J1472"/>
    </row>
    <row r="1473" spans="1:10" x14ac:dyDescent="0.25">
      <c r="A1473"/>
      <c r="B1473"/>
      <c r="D1473"/>
      <c r="J1473"/>
    </row>
    <row r="1474" spans="1:10" x14ac:dyDescent="0.25">
      <c r="A1474"/>
      <c r="B1474"/>
      <c r="D1474"/>
      <c r="J1474"/>
    </row>
    <row r="1475" spans="1:10" x14ac:dyDescent="0.25">
      <c r="A1475"/>
      <c r="B1475"/>
      <c r="D1475"/>
      <c r="J1475"/>
    </row>
    <row r="1476" spans="1:10" x14ac:dyDescent="0.25">
      <c r="A1476"/>
      <c r="B1476"/>
      <c r="D1476"/>
      <c r="J1476"/>
    </row>
    <row r="1477" spans="1:10" x14ac:dyDescent="0.25">
      <c r="A1477"/>
      <c r="B1477"/>
      <c r="D1477"/>
      <c r="J1477"/>
    </row>
    <row r="1478" spans="1:10" x14ac:dyDescent="0.25">
      <c r="A1478"/>
      <c r="B1478"/>
      <c r="D1478"/>
      <c r="J1478"/>
    </row>
    <row r="1479" spans="1:10" x14ac:dyDescent="0.25">
      <c r="A1479"/>
      <c r="B1479"/>
      <c r="D1479"/>
      <c r="J1479"/>
    </row>
    <row r="1480" spans="1:10" x14ac:dyDescent="0.25">
      <c r="A1480"/>
      <c r="B1480"/>
      <c r="D1480"/>
      <c r="J1480"/>
    </row>
    <row r="1481" spans="1:10" x14ac:dyDescent="0.25">
      <c r="A1481"/>
      <c r="B1481"/>
      <c r="D1481"/>
      <c r="J1481"/>
    </row>
    <row r="1482" spans="1:10" x14ac:dyDescent="0.25">
      <c r="A1482"/>
      <c r="B1482"/>
      <c r="D1482"/>
      <c r="J1482"/>
    </row>
    <row r="1483" spans="1:10" x14ac:dyDescent="0.25">
      <c r="A1483"/>
      <c r="B1483"/>
      <c r="D1483"/>
      <c r="J1483"/>
    </row>
    <row r="1484" spans="1:10" x14ac:dyDescent="0.25">
      <c r="A1484"/>
      <c r="B1484"/>
      <c r="D1484"/>
      <c r="J1484"/>
    </row>
    <row r="1485" spans="1:10" x14ac:dyDescent="0.25">
      <c r="A1485"/>
      <c r="B1485"/>
      <c r="D1485"/>
      <c r="J1485"/>
    </row>
    <row r="1486" spans="1:10" x14ac:dyDescent="0.25">
      <c r="A1486"/>
      <c r="B1486"/>
      <c r="D1486"/>
      <c r="J1486"/>
    </row>
    <row r="1487" spans="1:10" x14ac:dyDescent="0.25">
      <c r="A1487"/>
      <c r="B1487"/>
      <c r="D1487"/>
      <c r="J1487"/>
    </row>
    <row r="1488" spans="1:10" x14ac:dyDescent="0.25">
      <c r="A1488"/>
      <c r="B1488"/>
      <c r="D1488"/>
      <c r="J1488"/>
    </row>
    <row r="1489" spans="1:10" x14ac:dyDescent="0.25">
      <c r="A1489"/>
      <c r="B1489"/>
      <c r="D1489"/>
      <c r="J1489"/>
    </row>
    <row r="1490" spans="1:10" x14ac:dyDescent="0.25">
      <c r="A1490"/>
      <c r="B1490"/>
      <c r="D1490"/>
      <c r="J1490"/>
    </row>
    <row r="1491" spans="1:10" x14ac:dyDescent="0.25">
      <c r="A1491"/>
      <c r="B1491"/>
      <c r="D1491"/>
      <c r="J1491"/>
    </row>
    <row r="1492" spans="1:10" x14ac:dyDescent="0.25">
      <c r="A1492"/>
      <c r="B1492"/>
      <c r="D1492"/>
      <c r="J1492"/>
    </row>
    <row r="1493" spans="1:10" x14ac:dyDescent="0.25">
      <c r="A1493"/>
      <c r="B1493"/>
      <c r="D1493"/>
      <c r="J1493"/>
    </row>
    <row r="1494" spans="1:10" x14ac:dyDescent="0.25">
      <c r="A1494"/>
      <c r="B1494"/>
      <c r="D1494"/>
      <c r="J1494"/>
    </row>
    <row r="1495" spans="1:10" x14ac:dyDescent="0.25">
      <c r="A1495"/>
      <c r="B1495"/>
      <c r="D1495"/>
      <c r="J1495"/>
    </row>
    <row r="1496" spans="1:10" x14ac:dyDescent="0.25">
      <c r="A1496"/>
      <c r="B1496"/>
      <c r="D1496"/>
      <c r="J1496"/>
    </row>
    <row r="1497" spans="1:10" x14ac:dyDescent="0.25">
      <c r="A1497"/>
      <c r="B1497"/>
      <c r="D1497"/>
      <c r="J1497"/>
    </row>
    <row r="1498" spans="1:10" x14ac:dyDescent="0.25">
      <c r="A1498"/>
      <c r="B1498"/>
      <c r="D1498"/>
      <c r="J1498"/>
    </row>
    <row r="1499" spans="1:10" x14ac:dyDescent="0.25">
      <c r="A1499"/>
      <c r="B1499"/>
      <c r="D1499"/>
      <c r="J1499"/>
    </row>
    <row r="1500" spans="1:10" x14ac:dyDescent="0.25">
      <c r="A1500"/>
      <c r="B1500"/>
      <c r="D1500"/>
      <c r="J1500"/>
    </row>
    <row r="1501" spans="1:10" x14ac:dyDescent="0.25">
      <c r="A1501"/>
      <c r="B1501"/>
      <c r="D1501"/>
      <c r="J1501"/>
    </row>
    <row r="1502" spans="1:10" x14ac:dyDescent="0.25">
      <c r="A1502"/>
      <c r="B1502"/>
      <c r="D1502"/>
      <c r="J1502"/>
    </row>
    <row r="1503" spans="1:10" x14ac:dyDescent="0.25">
      <c r="A1503"/>
      <c r="B1503"/>
      <c r="D1503"/>
      <c r="J1503"/>
    </row>
    <row r="1504" spans="1:10" x14ac:dyDescent="0.25">
      <c r="A1504"/>
      <c r="B1504"/>
      <c r="D1504"/>
      <c r="J1504"/>
    </row>
    <row r="1505" spans="1:10" x14ac:dyDescent="0.25">
      <c r="A1505"/>
      <c r="B1505"/>
      <c r="D1505"/>
      <c r="J1505"/>
    </row>
    <row r="1506" spans="1:10" x14ac:dyDescent="0.25">
      <c r="A1506"/>
      <c r="B1506"/>
      <c r="D1506"/>
      <c r="J1506"/>
    </row>
    <row r="1507" spans="1:10" x14ac:dyDescent="0.25">
      <c r="A1507"/>
      <c r="B1507"/>
      <c r="D1507"/>
      <c r="J1507"/>
    </row>
    <row r="1508" spans="1:10" x14ac:dyDescent="0.25">
      <c r="A1508"/>
      <c r="B1508"/>
      <c r="D1508"/>
      <c r="J1508"/>
    </row>
    <row r="1509" spans="1:10" x14ac:dyDescent="0.25">
      <c r="A1509"/>
      <c r="B1509"/>
      <c r="D1509"/>
      <c r="J1509"/>
    </row>
    <row r="1510" spans="1:10" x14ac:dyDescent="0.25">
      <c r="A1510"/>
      <c r="B1510"/>
      <c r="D1510"/>
      <c r="J1510"/>
    </row>
    <row r="1511" spans="1:10" x14ac:dyDescent="0.25">
      <c r="A1511"/>
      <c r="B1511"/>
      <c r="D1511"/>
      <c r="J1511"/>
    </row>
    <row r="1512" spans="1:10" x14ac:dyDescent="0.25">
      <c r="A1512"/>
      <c r="B1512"/>
      <c r="D1512"/>
      <c r="J1512"/>
    </row>
    <row r="1513" spans="1:10" x14ac:dyDescent="0.25">
      <c r="A1513"/>
      <c r="B1513"/>
      <c r="D1513"/>
      <c r="J1513"/>
    </row>
    <row r="1514" spans="1:10" x14ac:dyDescent="0.25">
      <c r="A1514"/>
      <c r="B1514"/>
      <c r="D1514"/>
      <c r="J1514"/>
    </row>
    <row r="1515" spans="1:10" x14ac:dyDescent="0.25">
      <c r="A1515"/>
      <c r="B1515"/>
      <c r="D1515"/>
      <c r="J1515"/>
    </row>
    <row r="1516" spans="1:10" x14ac:dyDescent="0.25">
      <c r="A1516"/>
      <c r="B1516"/>
      <c r="D1516"/>
      <c r="J1516"/>
    </row>
    <row r="1517" spans="1:10" x14ac:dyDescent="0.25">
      <c r="A1517"/>
      <c r="B1517"/>
      <c r="D1517"/>
      <c r="J1517"/>
    </row>
    <row r="1518" spans="1:10" x14ac:dyDescent="0.25">
      <c r="A1518"/>
      <c r="B1518"/>
      <c r="D1518"/>
      <c r="J1518"/>
    </row>
    <row r="1519" spans="1:10" x14ac:dyDescent="0.25">
      <c r="A1519"/>
      <c r="B1519"/>
      <c r="D1519"/>
      <c r="J1519"/>
    </row>
    <row r="1520" spans="1:10" x14ac:dyDescent="0.25">
      <c r="A1520"/>
      <c r="B1520"/>
      <c r="D1520"/>
      <c r="J1520"/>
    </row>
    <row r="1521" spans="1:10" x14ac:dyDescent="0.25">
      <c r="A1521"/>
      <c r="B1521"/>
      <c r="D1521"/>
      <c r="J1521"/>
    </row>
    <row r="1522" spans="1:10" x14ac:dyDescent="0.25">
      <c r="A1522"/>
      <c r="B1522"/>
      <c r="D1522"/>
      <c r="J1522"/>
    </row>
    <row r="1523" spans="1:10" x14ac:dyDescent="0.25">
      <c r="A1523"/>
      <c r="B1523"/>
      <c r="D1523"/>
      <c r="J1523"/>
    </row>
    <row r="1524" spans="1:10" x14ac:dyDescent="0.25">
      <c r="A1524"/>
      <c r="B1524"/>
      <c r="D1524"/>
      <c r="J1524"/>
    </row>
    <row r="1525" spans="1:10" x14ac:dyDescent="0.25">
      <c r="A1525"/>
      <c r="B1525"/>
      <c r="D1525"/>
      <c r="J1525"/>
    </row>
    <row r="1526" spans="1:10" x14ac:dyDescent="0.25">
      <c r="A1526"/>
      <c r="B1526"/>
      <c r="D1526"/>
      <c r="J1526"/>
    </row>
    <row r="1527" spans="1:10" x14ac:dyDescent="0.25">
      <c r="A1527"/>
      <c r="B1527"/>
      <c r="D1527"/>
      <c r="J1527"/>
    </row>
    <row r="1528" spans="1:10" x14ac:dyDescent="0.25">
      <c r="A1528"/>
      <c r="B1528"/>
      <c r="D1528"/>
      <c r="J1528"/>
    </row>
    <row r="1529" spans="1:10" x14ac:dyDescent="0.25">
      <c r="A1529"/>
      <c r="B1529"/>
      <c r="D1529"/>
      <c r="J1529"/>
    </row>
    <row r="1530" spans="1:10" x14ac:dyDescent="0.25">
      <c r="A1530"/>
      <c r="B1530"/>
      <c r="D1530"/>
      <c r="J1530"/>
    </row>
    <row r="1531" spans="1:10" x14ac:dyDescent="0.25">
      <c r="A1531"/>
      <c r="B1531"/>
      <c r="D1531"/>
      <c r="J1531"/>
    </row>
    <row r="1532" spans="1:10" x14ac:dyDescent="0.25">
      <c r="A1532"/>
      <c r="B1532"/>
      <c r="D1532"/>
      <c r="J1532"/>
    </row>
    <row r="1533" spans="1:10" x14ac:dyDescent="0.25">
      <c r="A1533"/>
      <c r="B1533"/>
      <c r="D1533"/>
      <c r="J1533"/>
    </row>
    <row r="1534" spans="1:10" x14ac:dyDescent="0.25">
      <c r="A1534"/>
      <c r="B1534"/>
      <c r="D1534"/>
      <c r="J1534"/>
    </row>
    <row r="1535" spans="1:10" x14ac:dyDescent="0.25">
      <c r="A1535"/>
      <c r="B1535"/>
      <c r="D1535"/>
      <c r="J1535"/>
    </row>
    <row r="1536" spans="1:10" x14ac:dyDescent="0.25">
      <c r="A1536"/>
      <c r="B1536"/>
      <c r="D1536"/>
      <c r="J1536"/>
    </row>
    <row r="1537" spans="1:10" x14ac:dyDescent="0.25">
      <c r="A1537"/>
      <c r="B1537"/>
      <c r="D1537"/>
      <c r="J1537"/>
    </row>
    <row r="1538" spans="1:10" x14ac:dyDescent="0.25">
      <c r="A1538"/>
      <c r="B1538"/>
      <c r="D1538"/>
      <c r="J1538"/>
    </row>
    <row r="1539" spans="1:10" x14ac:dyDescent="0.25">
      <c r="A1539"/>
      <c r="B1539"/>
      <c r="D1539"/>
      <c r="J1539"/>
    </row>
    <row r="1540" spans="1:10" x14ac:dyDescent="0.25">
      <c r="A1540"/>
      <c r="B1540"/>
      <c r="D1540"/>
      <c r="J1540"/>
    </row>
    <row r="1541" spans="1:10" x14ac:dyDescent="0.25">
      <c r="A1541"/>
      <c r="B1541"/>
      <c r="D1541"/>
      <c r="J1541"/>
    </row>
    <row r="1542" spans="1:10" x14ac:dyDescent="0.25">
      <c r="A1542"/>
      <c r="B1542"/>
      <c r="D1542"/>
      <c r="J1542"/>
    </row>
    <row r="1543" spans="1:10" x14ac:dyDescent="0.25">
      <c r="A1543"/>
      <c r="B1543"/>
      <c r="D1543"/>
      <c r="J1543"/>
    </row>
    <row r="1544" spans="1:10" x14ac:dyDescent="0.25">
      <c r="A1544"/>
      <c r="B1544"/>
      <c r="D1544"/>
      <c r="J1544"/>
    </row>
    <row r="1545" spans="1:10" x14ac:dyDescent="0.25">
      <c r="A1545"/>
      <c r="B1545"/>
      <c r="D1545"/>
      <c r="J1545"/>
    </row>
    <row r="1546" spans="1:10" x14ac:dyDescent="0.25">
      <c r="A1546"/>
      <c r="B1546"/>
      <c r="D1546"/>
      <c r="J1546"/>
    </row>
    <row r="1547" spans="1:10" x14ac:dyDescent="0.25">
      <c r="A1547"/>
      <c r="B1547"/>
      <c r="D1547"/>
      <c r="J1547"/>
    </row>
    <row r="1548" spans="1:10" x14ac:dyDescent="0.25">
      <c r="A1548"/>
      <c r="B1548"/>
      <c r="D1548"/>
      <c r="J1548"/>
    </row>
    <row r="1549" spans="1:10" x14ac:dyDescent="0.25">
      <c r="A1549"/>
      <c r="B1549"/>
      <c r="D1549"/>
      <c r="J1549"/>
    </row>
    <row r="1550" spans="1:10" x14ac:dyDescent="0.25">
      <c r="A1550"/>
      <c r="B1550"/>
      <c r="D1550"/>
      <c r="J1550"/>
    </row>
    <row r="1551" spans="1:10" x14ac:dyDescent="0.25">
      <c r="A1551"/>
      <c r="B1551"/>
      <c r="D1551"/>
      <c r="J1551"/>
    </row>
    <row r="1552" spans="1:10" x14ac:dyDescent="0.25">
      <c r="A1552"/>
      <c r="B1552"/>
      <c r="D1552"/>
      <c r="J1552"/>
    </row>
    <row r="1553" spans="1:10" x14ac:dyDescent="0.25">
      <c r="A1553"/>
      <c r="B1553"/>
      <c r="D1553"/>
      <c r="J1553"/>
    </row>
    <row r="1554" spans="1:10" x14ac:dyDescent="0.25">
      <c r="A1554"/>
      <c r="B1554"/>
      <c r="D1554"/>
      <c r="J1554"/>
    </row>
    <row r="1555" spans="1:10" x14ac:dyDescent="0.25">
      <c r="A1555"/>
      <c r="B1555"/>
      <c r="D1555"/>
      <c r="J1555"/>
    </row>
    <row r="1556" spans="1:10" x14ac:dyDescent="0.25">
      <c r="A1556"/>
      <c r="B1556"/>
      <c r="D1556"/>
      <c r="J1556"/>
    </row>
    <row r="1557" spans="1:10" x14ac:dyDescent="0.25">
      <c r="A1557"/>
      <c r="B1557"/>
      <c r="D1557"/>
      <c r="J1557"/>
    </row>
    <row r="1558" spans="1:10" x14ac:dyDescent="0.25">
      <c r="A1558"/>
      <c r="B1558"/>
      <c r="D1558"/>
      <c r="J1558"/>
    </row>
    <row r="1559" spans="1:10" x14ac:dyDescent="0.25">
      <c r="A1559"/>
      <c r="B1559"/>
      <c r="D1559"/>
      <c r="J1559"/>
    </row>
    <row r="1560" spans="1:10" x14ac:dyDescent="0.25">
      <c r="A1560"/>
      <c r="B1560"/>
      <c r="D1560"/>
      <c r="J1560"/>
    </row>
    <row r="1561" spans="1:10" x14ac:dyDescent="0.25">
      <c r="A1561"/>
      <c r="B1561"/>
      <c r="D1561"/>
      <c r="J1561"/>
    </row>
    <row r="1562" spans="1:10" x14ac:dyDescent="0.25">
      <c r="A1562"/>
      <c r="B1562"/>
      <c r="D1562"/>
      <c r="J1562"/>
    </row>
    <row r="1563" spans="1:10" x14ac:dyDescent="0.25">
      <c r="A1563"/>
      <c r="B1563"/>
      <c r="D1563"/>
      <c r="J1563"/>
    </row>
    <row r="1564" spans="1:10" x14ac:dyDescent="0.25">
      <c r="A1564"/>
      <c r="B1564"/>
      <c r="D1564"/>
      <c r="J1564"/>
    </row>
    <row r="1565" spans="1:10" x14ac:dyDescent="0.25">
      <c r="A1565"/>
      <c r="B1565"/>
      <c r="D1565"/>
      <c r="J1565"/>
    </row>
    <row r="1566" spans="1:10" x14ac:dyDescent="0.25">
      <c r="A1566"/>
      <c r="B1566"/>
      <c r="D1566"/>
      <c r="J1566"/>
    </row>
    <row r="1567" spans="1:10" x14ac:dyDescent="0.25">
      <c r="A1567"/>
      <c r="B1567"/>
      <c r="D1567"/>
      <c r="J1567"/>
    </row>
    <row r="1568" spans="1:10" x14ac:dyDescent="0.25">
      <c r="A1568"/>
      <c r="B1568"/>
      <c r="D1568"/>
      <c r="J1568"/>
    </row>
    <row r="1569" spans="1:10" x14ac:dyDescent="0.25">
      <c r="A1569"/>
      <c r="B1569"/>
      <c r="D1569"/>
      <c r="J1569"/>
    </row>
    <row r="1570" spans="1:10" x14ac:dyDescent="0.25">
      <c r="A1570"/>
      <c r="B1570"/>
      <c r="D1570"/>
      <c r="J1570"/>
    </row>
    <row r="1571" spans="1:10" x14ac:dyDescent="0.25">
      <c r="A1571"/>
      <c r="B1571"/>
      <c r="D1571"/>
      <c r="J1571"/>
    </row>
    <row r="1572" spans="1:10" x14ac:dyDescent="0.25">
      <c r="A1572"/>
      <c r="B1572"/>
      <c r="D1572"/>
      <c r="J1572"/>
    </row>
    <row r="1573" spans="1:10" x14ac:dyDescent="0.25">
      <c r="A1573"/>
      <c r="B1573"/>
      <c r="D1573"/>
      <c r="J1573"/>
    </row>
    <row r="1574" spans="1:10" x14ac:dyDescent="0.25">
      <c r="A1574"/>
      <c r="B1574"/>
      <c r="D1574"/>
      <c r="J1574"/>
    </row>
  </sheetData>
  <conditionalFormatting sqref="F11:I999">
    <cfRule type="expression" dxfId="189" priority="4">
      <formula>FIND(".dwg",$F11,1)</formula>
    </cfRule>
  </conditionalFormatting>
  <conditionalFormatting sqref="D11:I999">
    <cfRule type="expression" dxfId="188" priority="1">
      <formula>IF($F11&lt;&gt;$F10,TRUE,FALSE)</formula>
    </cfRule>
    <cfRule type="expression" dxfId="187" priority="2">
      <formula>IF($F11&lt;&gt;"",TRUE,FALSE)</formula>
    </cfRule>
  </conditionalFormatting>
  <conditionalFormatting sqref="C11:C999">
    <cfRule type="expression" dxfId="186" priority="30">
      <formula>FIND(".dwg",$F11,1)</formula>
    </cfRule>
  </conditionalFormatting>
  <conditionalFormatting sqref="C11:C999">
    <cfRule type="expression" dxfId="185" priority="28">
      <formula>IF($H11&lt;&gt;$H10,TRUE,FALSE)</formula>
    </cfRule>
    <cfRule type="expression" dxfId="184" priority="29">
      <formula>IF($F11&lt;&gt;"",TRUE,FALSE)</formula>
    </cfRule>
  </conditionalFormatting>
  <conditionalFormatting sqref="J11:J999">
    <cfRule type="expression" dxfId="183" priority="26">
      <formula>IF($H11&lt;&gt;$H10,TRUE,FALSE)</formula>
    </cfRule>
    <cfRule type="expression" dxfId="182" priority="27">
      <formula>IF($F11&lt;&gt;"",TRUE,FALSE)</formula>
    </cfRule>
  </conditionalFormatting>
  <conditionalFormatting sqref="B11:B999">
    <cfRule type="expression" dxfId="181" priority="25">
      <formula>FIND(".dwg",$F11,1)</formula>
    </cfRule>
  </conditionalFormatting>
  <conditionalFormatting sqref="B11:B999">
    <cfRule type="expression" dxfId="180" priority="23">
      <formula>IF($H11&lt;&gt;$H10,TRUE,FALSE)</formula>
    </cfRule>
    <cfRule type="expression" dxfId="179" priority="24">
      <formula>IF($F11&lt;&gt;"",TRUE,FALSE)</formula>
    </cfRule>
  </conditionalFormatting>
  <conditionalFormatting sqref="A11:A999">
    <cfRule type="expression" dxfId="178" priority="16">
      <formula>FIND(".dwg",$F11,1)</formula>
    </cfRule>
  </conditionalFormatting>
  <conditionalFormatting sqref="A11:A999">
    <cfRule type="expression" dxfId="177" priority="14">
      <formula>IF($H11&lt;&gt;$H10,TRUE,FALSE)</formula>
    </cfRule>
    <cfRule type="expression" dxfId="176" priority="15">
      <formula>IF($F11&lt;&gt;"",TRUE,FALSE)</formula>
    </cfRule>
  </conditionalFormatting>
  <conditionalFormatting sqref="M11:N999">
    <cfRule type="expression" dxfId="175" priority="13">
      <formula>FIND(".dwg",$F11,1)</formula>
    </cfRule>
  </conditionalFormatting>
  <conditionalFormatting sqref="M11:N999">
    <cfRule type="expression" dxfId="174" priority="11">
      <formula>IF($F11&lt;&gt;$F10,TRUE,FALSE)</formula>
    </cfRule>
    <cfRule type="expression" dxfId="173" priority="12">
      <formula>IF($F11&lt;&gt;"",TRUE,FALSE)</formula>
    </cfRule>
  </conditionalFormatting>
  <conditionalFormatting sqref="K11:K999">
    <cfRule type="expression" dxfId="172" priority="10">
      <formula>FIND(".dwg",$F11,1)</formula>
    </cfRule>
  </conditionalFormatting>
  <conditionalFormatting sqref="K11:K999">
    <cfRule type="expression" dxfId="171" priority="8">
      <formula>IF($F11&lt;&gt;$F10,TRUE,FALSE)</formula>
    </cfRule>
    <cfRule type="expression" dxfId="170" priority="9">
      <formula>IF($F11&lt;&gt;"",TRUE,FALSE)</formula>
    </cfRule>
  </conditionalFormatting>
  <conditionalFormatting sqref="L11:L999">
    <cfRule type="expression" dxfId="169" priority="3">
      <formula>IF($H11=$L11,TRUE,FALSE)</formula>
    </cfRule>
    <cfRule type="expression" dxfId="168" priority="5">
      <formula>IF($F11&lt;&gt;$F10,TRUE,FALSE)</formula>
    </cfRule>
    <cfRule type="expression" dxfId="167" priority="7">
      <formula>FIND(".dwg",$F11,1)</formula>
    </cfRule>
  </conditionalFormatting>
  <conditionalFormatting sqref="L11:L999">
    <cfRule type="expression" dxfId="166" priority="6">
      <formula>IF($F11&lt;&gt;"",TRUE,FALSE)</formula>
    </cfRule>
  </conditionalFormatting>
  <conditionalFormatting sqref="I11:I999">
    <cfRule type="expression" dxfId="165" priority="58">
      <formula>IF(AND(M11&lt;&gt;"",M11&lt;&gt;0),TRUE,FALSE)</formula>
    </cfRule>
    <cfRule type="expression" dxfId="164" priority="59" stopIfTrue="1">
      <formula>IF(K11&lt;&gt;"",TRUE,FALSE)</formula>
    </cfRule>
  </conditionalFormatting>
  <conditionalFormatting sqref="H11:H999">
    <cfRule type="expression" dxfId="163" priority="31" stopIfTrue="1">
      <formula>IF($K11&lt;&gt;0,TRUE,FALSE)</formula>
    </cfRule>
    <cfRule type="expression" dxfId="162" priority="38">
      <formula>IF(G11&lt;&gt;"",IF(M11&lt;&gt;"",FALSE,TRUE),IF(N11&lt;&gt;"",TRUE,FALSE))</formula>
    </cfRule>
  </conditionalFormatting>
  <dataValidations count="3">
    <dataValidation type="list" showInputMessage="1" sqref="L11:L999" xr:uid="{00000000-0002-0000-0300-000000000000}">
      <formula1>rev_sub_cat</formula1>
    </dataValidation>
    <dataValidation type="list" allowBlank="1" showInputMessage="1" showErrorMessage="1" sqref="K11:K999" xr:uid="{00000000-0002-0000-0300-000001000000}">
      <formula1>rev_cat</formula1>
    </dataValidation>
    <dataValidation type="list" allowBlank="1" showInputMessage="1" showErrorMessage="1" sqref="D4:D5 I5" xr:uid="{00000000-0002-0000-0300-000002000000}">
      <formula1>"yes,no"</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Blad3">
    <tabColor rgb="FF00B050"/>
  </sheetPr>
  <dimension ref="A1:BL98"/>
  <sheetViews>
    <sheetView zoomScale="85" zoomScaleNormal="85" workbookViewId="0">
      <selection activeCell="J17" sqref="J17"/>
    </sheetView>
  </sheetViews>
  <sheetFormatPr defaultRowHeight="15" x14ac:dyDescent="0.25"/>
  <cols>
    <col min="1" max="2" width="3.7109375" customWidth="1"/>
    <col min="3" max="3" width="3.7109375" style="3" customWidth="1"/>
    <col min="4" max="8" width="3.7109375" style="33" customWidth="1"/>
    <col min="9" max="9" width="3.7109375" style="37" customWidth="1"/>
    <col min="10" max="10" width="3.7109375" style="77" customWidth="1"/>
    <col min="11" max="11" width="36.42578125" style="37" bestFit="1" customWidth="1"/>
    <col min="12" max="12" width="3.7109375" style="37" customWidth="1"/>
    <col min="13" max="13" width="35.7109375" style="37" customWidth="1"/>
    <col min="14" max="16" width="3.7109375" style="37" customWidth="1"/>
    <col min="17" max="17" width="3.7109375" style="77" customWidth="1"/>
    <col min="18" max="18" width="25.7109375" style="37" customWidth="1"/>
    <col min="19" max="19" width="3.7109375" style="33" customWidth="1"/>
    <col min="20" max="20" width="35.7109375" style="33" customWidth="1"/>
    <col min="21" max="21" width="3.7109375" style="33" customWidth="1"/>
    <col min="22" max="23" width="3.7109375" style="37" customWidth="1"/>
    <col min="24" max="24" width="3.7109375" style="77" customWidth="1"/>
    <col min="25" max="25" width="25.7109375" style="37" customWidth="1"/>
    <col min="26" max="26" width="3.7109375" style="33" customWidth="1"/>
    <col min="27" max="27" width="35.7109375" style="33" customWidth="1"/>
    <col min="28" max="28" width="3.7109375" style="33" customWidth="1"/>
    <col min="29" max="30" width="3.7109375" style="37" customWidth="1"/>
    <col min="31" max="31" width="3.7109375" style="77" customWidth="1"/>
    <col min="32" max="32" width="25.7109375" style="37" customWidth="1"/>
    <col min="33" max="33" width="3.7109375" style="33" customWidth="1"/>
    <col min="34" max="34" width="35.7109375" style="33" customWidth="1"/>
    <col min="35" max="36" width="3.7109375" style="33" customWidth="1"/>
    <col min="37" max="37" width="3.7109375" style="37" customWidth="1"/>
    <col min="38" max="38" width="3.7109375" style="77" customWidth="1"/>
    <col min="39" max="39" width="25.7109375" style="37" customWidth="1"/>
    <col min="40" max="40" width="3.7109375" style="33" customWidth="1"/>
    <col min="41" max="41" width="35.7109375" style="33" customWidth="1"/>
    <col min="42" max="43" width="3.7109375" style="33" customWidth="1"/>
    <col min="44" max="44" width="3.7109375" style="37" customWidth="1"/>
    <col min="45" max="45" width="3.7109375" style="77" customWidth="1"/>
    <col min="46" max="46" width="25.7109375" style="37" customWidth="1"/>
    <col min="47" max="47" width="3.7109375" style="33" customWidth="1"/>
    <col min="48" max="48" width="35.7109375" style="33" customWidth="1"/>
    <col min="49" max="50" width="3.7109375" style="33" customWidth="1"/>
    <col min="51" max="51" width="3.7109375" style="37" customWidth="1"/>
    <col min="52" max="52" width="3.7109375" style="77" customWidth="1"/>
    <col min="53" max="53" width="25.7109375" style="37" customWidth="1"/>
    <col min="54" max="54" width="3.7109375" style="33" customWidth="1"/>
    <col min="55" max="55" width="35.7109375" style="33" customWidth="1"/>
    <col min="56" max="57" width="3.7109375" style="33" customWidth="1"/>
    <col min="58" max="58" width="3.7109375" style="37" customWidth="1"/>
    <col min="59" max="59" width="3.7109375" style="77" customWidth="1"/>
    <col min="60" max="60" width="25.7109375" style="37" customWidth="1"/>
    <col min="61" max="61" width="3.7109375" style="33" customWidth="1"/>
    <col min="62" max="62" width="35.7109375" style="33" customWidth="1"/>
    <col min="63" max="63" width="3.7109375" style="33" customWidth="1"/>
    <col min="64" max="64" width="3.7109375" style="37" customWidth="1"/>
    <col min="65" max="65" width="3.7109375" customWidth="1"/>
    <col min="66" max="66" width="20.7109375" customWidth="1"/>
    <col min="67" max="67" width="3.7109375" customWidth="1"/>
    <col min="68" max="68" width="35.7109375" customWidth="1"/>
    <col min="69" max="69" width="3.7109375" customWidth="1"/>
  </cols>
  <sheetData>
    <row r="1" spans="2:64" ht="15.75" thickBot="1" x14ac:dyDescent="0.3"/>
    <row r="2" spans="2:64" ht="15.75" x14ac:dyDescent="0.25">
      <c r="B2" s="99"/>
      <c r="C2" s="100"/>
      <c r="D2" s="100"/>
      <c r="E2" s="100"/>
      <c r="F2" s="100"/>
      <c r="G2" s="100"/>
      <c r="H2" s="100"/>
      <c r="I2" s="100"/>
      <c r="J2" s="100" t="str">
        <f>IF(K2&lt;&gt;"",HYPERLINK(CONCATENATE(link4x0,IFERROR(VLOOKUP(K2,Entity,2,FALSE),""),link_Entity,LOWER(K2),".htm"),"&gt;&gt;"),"")</f>
        <v>&gt;&gt;</v>
      </c>
      <c r="K2" s="95" t="str">
        <f>$BH2</f>
        <v>Entity</v>
      </c>
      <c r="L2" s="100"/>
      <c r="M2" s="100"/>
      <c r="N2" s="100"/>
      <c r="O2" s="100"/>
      <c r="P2" s="100"/>
      <c r="Q2" s="100"/>
      <c r="R2" s="100"/>
      <c r="S2" s="100"/>
      <c r="T2" s="100"/>
      <c r="U2" s="100"/>
      <c r="V2" s="100"/>
      <c r="W2" s="100"/>
      <c r="X2" s="100" t="str">
        <f>IF(Y2&lt;&gt;"",HYPERLINK(CONCATENATE(link4x0,IFERROR(VLOOKUP(Y2,Entity,2,FALSE),""),link_Entity,LOWER(Y2),".htm"),"&gt;&gt;"),"")</f>
        <v>&gt;&gt;</v>
      </c>
      <c r="Y2" s="100" t="str">
        <f>$BH2</f>
        <v>Entity</v>
      </c>
      <c r="Z2" s="100"/>
      <c r="AA2" s="100"/>
      <c r="AB2" s="100"/>
      <c r="AC2" s="100"/>
      <c r="AD2" s="100"/>
      <c r="AE2" s="100"/>
      <c r="AF2" s="100"/>
      <c r="AG2" s="100"/>
      <c r="AH2" s="100"/>
      <c r="AI2" s="100"/>
      <c r="AJ2" s="100"/>
      <c r="AK2" s="100"/>
      <c r="AL2" s="100" t="str">
        <f>IF(AM2&lt;&gt;"",HYPERLINK(CONCATENATE(link4x0,IFERROR(VLOOKUP(AM2,Entity,2,FALSE),""),link_Entity,LOWER(AM2),".htm"),"&gt;&gt;"),"")</f>
        <v>&gt;&gt;</v>
      </c>
      <c r="AM2" s="100" t="str">
        <f>$BH2</f>
        <v>Entity</v>
      </c>
      <c r="AN2" s="100"/>
      <c r="AO2" s="100"/>
      <c r="AP2" s="100"/>
      <c r="AQ2" s="100"/>
      <c r="AR2" s="100"/>
      <c r="AS2" s="100" t="str">
        <f>IF(AT2&lt;&gt;"",HYPERLINK(CONCATENATE(link4x0,IFERROR(VLOOKUP(AT2,Entity,2,FALSE),""),link_Entity,LOWER(AT2),".htm"),"&gt;&gt;"),"")</f>
        <v>&gt;&gt;</v>
      </c>
      <c r="AT2" s="100" t="str">
        <f>$BH2</f>
        <v>Entity</v>
      </c>
      <c r="AU2" s="100"/>
      <c r="AV2" s="100"/>
      <c r="AW2" s="100"/>
      <c r="AX2" s="100"/>
      <c r="AY2" s="100"/>
      <c r="AZ2" s="100" t="str">
        <f>IF(BA2&lt;&gt;"",HYPERLINK(CONCATENATE(link4x0,IFERROR(VLOOKUP(BA2,Entity,2,FALSE),""),link_Entity,LOWER(BA2),".htm"),"&gt;&gt;"),"")</f>
        <v>&gt;&gt;</v>
      </c>
      <c r="BA2" s="100" t="str">
        <f>$BH2</f>
        <v>Entity</v>
      </c>
      <c r="BB2" s="100"/>
      <c r="BC2" s="100"/>
      <c r="BD2" s="100"/>
      <c r="BE2" s="100"/>
      <c r="BF2" s="100"/>
      <c r="BG2" s="100" t="str">
        <f>IF(BH2&lt;&gt;"",HYPERLINK(CONCATENATE(link4x0,IFERROR(VLOOKUP(BH2,Entity,2,FALSE),""),link_Entity,LOWER(BH2),".htm"),"&gt;&gt;"),"")</f>
        <v>&gt;&gt;</v>
      </c>
      <c r="BH2" s="95" t="str">
        <f>IFERROR(VLOOKUP(LEFT(BA17,IFERROR(FIND("/",BA17,1)-1,LEN(BA17))),Entity,3,FALSE),"")</f>
        <v>Entity</v>
      </c>
      <c r="BI2" s="100"/>
      <c r="BJ2" s="100"/>
      <c r="BK2" s="100"/>
      <c r="BL2" s="101"/>
    </row>
    <row r="3" spans="2:64" ht="16.5" thickBot="1" x14ac:dyDescent="0.3">
      <c r="B3" s="102"/>
      <c r="C3" s="96"/>
      <c r="D3" s="96"/>
      <c r="E3" s="96"/>
      <c r="F3" s="96"/>
      <c r="G3" s="96"/>
      <c r="H3" s="96"/>
      <c r="I3" s="96"/>
      <c r="J3" s="96"/>
      <c r="K3" s="96"/>
      <c r="L3" s="96"/>
      <c r="M3" s="96"/>
      <c r="N3" s="96"/>
      <c r="O3" s="96"/>
      <c r="P3" s="96"/>
      <c r="Q3" s="96"/>
      <c r="R3" s="96"/>
      <c r="S3" s="96"/>
      <c r="T3" s="96"/>
      <c r="U3" s="96"/>
      <c r="V3" s="96"/>
      <c r="W3" s="96"/>
      <c r="X3" s="96"/>
      <c r="Y3" s="96"/>
      <c r="Z3" s="96"/>
      <c r="AA3" s="96"/>
      <c r="AB3" s="96"/>
      <c r="AC3" s="96"/>
      <c r="AD3" s="96"/>
      <c r="AE3" s="96"/>
      <c r="AF3" s="96"/>
      <c r="AG3" s="96"/>
      <c r="AH3" s="96"/>
      <c r="AI3" s="96"/>
      <c r="AJ3" s="96"/>
      <c r="AK3" s="96"/>
      <c r="AL3" s="96"/>
      <c r="AM3" s="96"/>
      <c r="AN3" s="96"/>
      <c r="AO3" s="96"/>
      <c r="AP3" s="96"/>
      <c r="AQ3" s="96"/>
      <c r="AR3" s="96"/>
      <c r="AS3" s="96"/>
      <c r="AT3" s="96"/>
      <c r="AU3" s="96"/>
      <c r="AV3" s="96"/>
      <c r="AW3" s="96"/>
      <c r="AX3" s="96"/>
      <c r="AY3" s="96"/>
      <c r="AZ3" s="96"/>
      <c r="BA3" s="96"/>
      <c r="BB3" s="96"/>
      <c r="BC3" s="96"/>
      <c r="BD3" s="96"/>
      <c r="BE3" s="96"/>
      <c r="BF3" s="96"/>
      <c r="BG3" s="96"/>
      <c r="BH3" s="96"/>
      <c r="BI3" s="96"/>
      <c r="BJ3" s="96"/>
      <c r="BK3" s="96"/>
      <c r="BL3" s="103"/>
    </row>
    <row r="4" spans="2:64" ht="15.75" x14ac:dyDescent="0.25">
      <c r="B4" s="102"/>
      <c r="C4" s="104"/>
      <c r="D4" s="105"/>
      <c r="E4" s="105"/>
      <c r="F4" s="105"/>
      <c r="G4" s="105"/>
      <c r="H4" s="105"/>
      <c r="I4" s="105"/>
      <c r="J4" s="105" t="str">
        <f>IF(K4&lt;&gt;"",HYPERLINK(CONCATENATE(link4x0,IFERROR(VLOOKUP(K4,Entity,2,FALSE),""),link_Entity,LOWER(K4),".htm"),"&gt;&gt;"),"")</f>
        <v>&gt;&gt;</v>
      </c>
      <c r="K4" s="97" t="str">
        <f>$BA4</f>
        <v>IfcRoot</v>
      </c>
      <c r="L4" s="105"/>
      <c r="M4" s="105"/>
      <c r="N4" s="105"/>
      <c r="O4" s="105"/>
      <c r="P4" s="105"/>
      <c r="Q4" s="105"/>
      <c r="R4" s="105"/>
      <c r="S4" s="105"/>
      <c r="T4" s="105"/>
      <c r="U4" s="105"/>
      <c r="V4" s="105"/>
      <c r="W4" s="105"/>
      <c r="X4" s="105" t="str">
        <f>IF(Y4&lt;&gt;"",HYPERLINK(CONCATENATE(link4x0,IFERROR(VLOOKUP(Y4,Entity,2,FALSE),""),link_Entity,LOWER(Y4),".htm"),"&gt;&gt;"),"")</f>
        <v>&gt;&gt;</v>
      </c>
      <c r="Y4" s="105" t="str">
        <f>$BA4</f>
        <v>IfcRoot</v>
      </c>
      <c r="Z4" s="105"/>
      <c r="AA4" s="105"/>
      <c r="AB4" s="105"/>
      <c r="AC4" s="105"/>
      <c r="AD4" s="105"/>
      <c r="AE4" s="105"/>
      <c r="AF4" s="105"/>
      <c r="AG4" s="105"/>
      <c r="AH4" s="105"/>
      <c r="AI4" s="105"/>
      <c r="AJ4" s="105"/>
      <c r="AK4" s="105"/>
      <c r="AL4" s="105" t="str">
        <f>IF(AM4&lt;&gt;"",HYPERLINK(CONCATENATE(link4x0,IFERROR(VLOOKUP(AM4,Entity,2,FALSE),""),link_Entity,LOWER(AM4),".htm"),"&gt;&gt;"),"")</f>
        <v>&gt;&gt;</v>
      </c>
      <c r="AM4" s="105" t="str">
        <f>$BA4</f>
        <v>IfcRoot</v>
      </c>
      <c r="AN4" s="105"/>
      <c r="AO4" s="105"/>
      <c r="AP4" s="105"/>
      <c r="AQ4" s="105"/>
      <c r="AR4" s="105"/>
      <c r="AS4" s="105" t="str">
        <f>IF(AT4&lt;&gt;"",HYPERLINK(CONCATENATE(link4x0,IFERROR(VLOOKUP(AT4,Entity,2,FALSE),""),link_Entity,LOWER(AT4),".htm"),"&gt;&gt;"),"")</f>
        <v>&gt;&gt;</v>
      </c>
      <c r="AT4" s="105" t="str">
        <f>$BA4</f>
        <v>IfcRoot</v>
      </c>
      <c r="AU4" s="105"/>
      <c r="AV4" s="105"/>
      <c r="AW4" s="105"/>
      <c r="AX4" s="105"/>
      <c r="AY4" s="105"/>
      <c r="AZ4" s="105" t="str">
        <f>IF(BA4&lt;&gt;"",HYPERLINK(CONCATENATE(link4x0,IFERROR(VLOOKUP(BA4,Entity,2,FALSE),""),link_Entity,LOWER(BA4),".htm"),"&gt;&gt;"),"")</f>
        <v>&gt;&gt;</v>
      </c>
      <c r="BA4" s="97" t="str">
        <f>IFERROR(VLOOKUP(LEFT(AT17,IFERROR(FIND("/",AT17,1)-1,LEN(AT17))),Entity,3,FALSE),"")</f>
        <v>IfcRoot</v>
      </c>
      <c r="BB4" s="105"/>
      <c r="BC4" s="105"/>
      <c r="BD4" s="105"/>
      <c r="BE4" s="106"/>
      <c r="BF4" s="96"/>
      <c r="BG4" s="96"/>
      <c r="BH4" s="96"/>
      <c r="BI4" s="96"/>
      <c r="BJ4" s="96"/>
      <c r="BK4" s="96"/>
      <c r="BL4" s="103"/>
    </row>
    <row r="5" spans="2:64" ht="16.5" thickBot="1" x14ac:dyDescent="0.3">
      <c r="B5" s="102"/>
      <c r="C5" s="107"/>
      <c r="D5" s="98"/>
      <c r="E5" s="98"/>
      <c r="F5" s="98"/>
      <c r="G5" s="98"/>
      <c r="H5" s="98"/>
      <c r="I5" s="98"/>
      <c r="J5" s="98"/>
      <c r="K5" s="98"/>
      <c r="L5" s="98"/>
      <c r="M5" s="98"/>
      <c r="N5" s="98"/>
      <c r="O5" s="98"/>
      <c r="P5" s="98"/>
      <c r="Q5" s="98"/>
      <c r="R5" s="98"/>
      <c r="S5" s="98"/>
      <c r="T5" s="98"/>
      <c r="U5" s="98"/>
      <c r="V5" s="98"/>
      <c r="W5" s="98"/>
      <c r="X5" s="98"/>
      <c r="Y5" s="98"/>
      <c r="Z5" s="98"/>
      <c r="AA5" s="98"/>
      <c r="AB5" s="98"/>
      <c r="AC5" s="98"/>
      <c r="AD5" s="98"/>
      <c r="AE5" s="98"/>
      <c r="AF5" s="98"/>
      <c r="AG5" s="98"/>
      <c r="AH5" s="98"/>
      <c r="AI5" s="98"/>
      <c r="AJ5" s="98"/>
      <c r="AK5" s="98"/>
      <c r="AL5" s="98"/>
      <c r="AM5" s="98"/>
      <c r="AN5" s="98"/>
      <c r="AO5" s="98"/>
      <c r="AP5" s="98"/>
      <c r="AQ5" s="98"/>
      <c r="AR5" s="98"/>
      <c r="AS5" s="98"/>
      <c r="AT5" s="98"/>
      <c r="AU5" s="98"/>
      <c r="AV5" s="98"/>
      <c r="AW5" s="98"/>
      <c r="AX5" s="98"/>
      <c r="AY5" s="98"/>
      <c r="AZ5" s="98"/>
      <c r="BA5" s="98"/>
      <c r="BB5" s="98"/>
      <c r="BC5" s="98"/>
      <c r="BD5" s="98"/>
      <c r="BE5" s="108"/>
      <c r="BF5" s="96"/>
      <c r="BG5" s="96"/>
      <c r="BH5" s="96"/>
      <c r="BI5" s="96"/>
      <c r="BJ5" s="96"/>
      <c r="BK5" s="96"/>
      <c r="BL5" s="103"/>
    </row>
    <row r="6" spans="2:64" ht="15.75" x14ac:dyDescent="0.25">
      <c r="B6" s="102"/>
      <c r="C6" s="107"/>
      <c r="D6" s="99"/>
      <c r="E6" s="100"/>
      <c r="F6" s="100"/>
      <c r="G6" s="100"/>
      <c r="H6" s="100"/>
      <c r="I6" s="100"/>
      <c r="J6" s="100" t="str">
        <f>IF(K6&lt;&gt;"",HYPERLINK(CONCATENATE(link4x0,IFERROR(VLOOKUP(K6,Entity,2,FALSE),""),link_Entity,LOWER(K6),".htm"),"&gt;&gt;"),"")</f>
        <v>&gt;&gt;</v>
      </c>
      <c r="K6" s="95" t="str">
        <f>$AT6</f>
        <v>IfcObjectDefinition</v>
      </c>
      <c r="L6" s="100"/>
      <c r="M6" s="100"/>
      <c r="N6" s="100"/>
      <c r="O6" s="100"/>
      <c r="P6" s="100"/>
      <c r="Q6" s="100"/>
      <c r="R6" s="100"/>
      <c r="S6" s="100"/>
      <c r="T6" s="100"/>
      <c r="U6" s="100"/>
      <c r="V6" s="100"/>
      <c r="W6" s="100"/>
      <c r="X6" s="100" t="str">
        <f>IF(Y6&lt;&gt;"",HYPERLINK(CONCATENATE(link4x0,IFERROR(VLOOKUP(Y6,Entity,2,FALSE),""),link_Entity,LOWER(Y6),".htm"),"&gt;&gt;"),"")</f>
        <v>&gt;&gt;</v>
      </c>
      <c r="Y6" s="100" t="str">
        <f>$AT6</f>
        <v>IfcObjectDefinition</v>
      </c>
      <c r="Z6" s="100"/>
      <c r="AA6" s="100"/>
      <c r="AB6" s="100"/>
      <c r="AC6" s="100"/>
      <c r="AD6" s="100"/>
      <c r="AE6" s="100"/>
      <c r="AF6" s="100"/>
      <c r="AG6" s="100"/>
      <c r="AH6" s="100"/>
      <c r="AI6" s="100"/>
      <c r="AJ6" s="100"/>
      <c r="AK6" s="100"/>
      <c r="AL6" s="100" t="str">
        <f>IF(AM6&lt;&gt;"",HYPERLINK(CONCATENATE(link4x0,IFERROR(VLOOKUP(AM6,Entity,2,FALSE),""),link_Entity,LOWER(AM6),".htm"),"&gt;&gt;"),"")</f>
        <v>&gt;&gt;</v>
      </c>
      <c r="AM6" s="100" t="str">
        <f>$AT6</f>
        <v>IfcObjectDefinition</v>
      </c>
      <c r="AN6" s="100"/>
      <c r="AO6" s="100"/>
      <c r="AP6" s="100"/>
      <c r="AQ6" s="100"/>
      <c r="AR6" s="100"/>
      <c r="AS6" s="100" t="str">
        <f>IF(AT6&lt;&gt;"",HYPERLINK(CONCATENATE(link4x0,IFERROR(VLOOKUP(AT6,Entity,2,FALSE),""),link_Entity,LOWER(AT6),".htm"),"&gt;&gt;"),"")</f>
        <v>&gt;&gt;</v>
      </c>
      <c r="AT6" s="100" t="str">
        <f>IFERROR(VLOOKUP(LEFT(AM17,IFERROR(FIND("/",AM17,1)-1,LEN(AM17))),Entity,3,FALSE),"")</f>
        <v>IfcObjectDefinition</v>
      </c>
      <c r="AU6" s="100"/>
      <c r="AV6" s="100"/>
      <c r="AW6" s="100"/>
      <c r="AX6" s="101"/>
      <c r="AY6" s="98"/>
      <c r="AZ6" s="98"/>
      <c r="BA6" s="98"/>
      <c r="BB6" s="98"/>
      <c r="BC6" s="98"/>
      <c r="BD6" s="98"/>
      <c r="BE6" s="108"/>
      <c r="BF6" s="96"/>
      <c r="BG6" s="96"/>
      <c r="BH6" s="96"/>
      <c r="BI6" s="96"/>
      <c r="BJ6" s="96"/>
      <c r="BK6" s="96"/>
      <c r="BL6" s="103"/>
    </row>
    <row r="7" spans="2:64" ht="16.5" thickBot="1" x14ac:dyDescent="0.3">
      <c r="B7" s="102"/>
      <c r="C7" s="107"/>
      <c r="D7" s="102"/>
      <c r="E7" s="96"/>
      <c r="F7" s="96"/>
      <c r="G7" s="96"/>
      <c r="H7" s="96"/>
      <c r="I7" s="96"/>
      <c r="J7" s="96"/>
      <c r="K7" s="96"/>
      <c r="L7" s="96"/>
      <c r="M7" s="96"/>
      <c r="N7" s="96"/>
      <c r="O7" s="96"/>
      <c r="P7" s="96"/>
      <c r="Q7" s="96"/>
      <c r="R7" s="96"/>
      <c r="S7" s="96"/>
      <c r="T7" s="96"/>
      <c r="U7" s="96"/>
      <c r="V7" s="96"/>
      <c r="W7" s="96"/>
      <c r="X7" s="96"/>
      <c r="Y7" s="96"/>
      <c r="Z7" s="96"/>
      <c r="AA7" s="96"/>
      <c r="AB7" s="96"/>
      <c r="AC7" s="96"/>
      <c r="AD7" s="96"/>
      <c r="AE7" s="96"/>
      <c r="AF7" s="96"/>
      <c r="AG7" s="96"/>
      <c r="AH7" s="96"/>
      <c r="AI7" s="96"/>
      <c r="AJ7" s="96"/>
      <c r="AK7" s="96"/>
      <c r="AL7" s="96"/>
      <c r="AM7" s="96"/>
      <c r="AN7" s="96"/>
      <c r="AO7" s="96"/>
      <c r="AP7" s="96"/>
      <c r="AQ7" s="96"/>
      <c r="AR7" s="96"/>
      <c r="AS7" s="96"/>
      <c r="AT7" s="96"/>
      <c r="AU7" s="96"/>
      <c r="AV7" s="96"/>
      <c r="AW7" s="96"/>
      <c r="AX7" s="103"/>
      <c r="AY7" s="98"/>
      <c r="AZ7" s="98"/>
      <c r="BA7" s="98"/>
      <c r="BB7" s="98"/>
      <c r="BC7" s="98"/>
      <c r="BD7" s="98"/>
      <c r="BE7" s="108"/>
      <c r="BF7" s="96"/>
      <c r="BG7" s="96"/>
      <c r="BH7" s="96"/>
      <c r="BI7" s="96"/>
      <c r="BJ7" s="96"/>
      <c r="BK7" s="96"/>
      <c r="BL7" s="103"/>
    </row>
    <row r="8" spans="2:64" ht="15.75" x14ac:dyDescent="0.25">
      <c r="B8" s="102"/>
      <c r="C8" s="107"/>
      <c r="D8" s="102"/>
      <c r="E8" s="104"/>
      <c r="F8" s="105"/>
      <c r="G8" s="105"/>
      <c r="H8" s="105"/>
      <c r="I8" s="105"/>
      <c r="J8" s="105" t="str">
        <f>IF(K8&lt;&gt;"",HYPERLINK(CONCATENATE(link4x0,IFERROR(VLOOKUP(K8,Entity,2,FALSE),""),link_Entity,LOWER(K8),".htm"),"&gt;&gt;"),"")</f>
        <v>&gt;&gt;</v>
      </c>
      <c r="K8" s="97" t="str">
        <f>$AM8</f>
        <v>IfcObject</v>
      </c>
      <c r="L8" s="105"/>
      <c r="M8" s="105"/>
      <c r="N8" s="105"/>
      <c r="O8" s="105"/>
      <c r="P8" s="105"/>
      <c r="Q8" s="105"/>
      <c r="R8" s="105"/>
      <c r="S8" s="105"/>
      <c r="T8" s="105"/>
      <c r="U8" s="105"/>
      <c r="V8" s="105"/>
      <c r="W8" s="105"/>
      <c r="X8" s="105" t="str">
        <f>IF(Y8&lt;&gt;"",HYPERLINK(CONCATENATE(link4x0,IFERROR(VLOOKUP(Y8,Entity,2,FALSE),""),link_Entity,LOWER(Y8),".htm"),"&gt;&gt;"),"")</f>
        <v>&gt;&gt;</v>
      </c>
      <c r="Y8" s="105" t="str">
        <f>$AM8</f>
        <v>IfcObject</v>
      </c>
      <c r="Z8" s="105"/>
      <c r="AA8" s="105"/>
      <c r="AB8" s="105"/>
      <c r="AC8" s="105"/>
      <c r="AD8" s="105"/>
      <c r="AE8" s="105"/>
      <c r="AF8" s="105"/>
      <c r="AG8" s="105"/>
      <c r="AH8" s="105"/>
      <c r="AI8" s="105"/>
      <c r="AJ8" s="105"/>
      <c r="AK8" s="105"/>
      <c r="AL8" s="105" t="str">
        <f>IF(AM8&lt;&gt;"",HYPERLINK(CONCATENATE(link4x0,IFERROR(VLOOKUP(AM8,Entity,2,FALSE),""),link_Entity,LOWER(AM8),".htm"),"&gt;&gt;"),"")</f>
        <v>&gt;&gt;</v>
      </c>
      <c r="AM8" s="97" t="str">
        <f>IFERROR(VLOOKUP(LEFT(AF17,IFERROR(FIND("/",AF17,1)-1,LEN(AF17))),Entity,3,FALSE),"")</f>
        <v>IfcObject</v>
      </c>
      <c r="AN8" s="105"/>
      <c r="AO8" s="105"/>
      <c r="AP8" s="105"/>
      <c r="AQ8" s="106"/>
      <c r="AR8" s="96"/>
      <c r="AS8" s="96"/>
      <c r="AT8" s="96"/>
      <c r="AU8" s="96"/>
      <c r="AV8" s="96"/>
      <c r="AW8" s="96"/>
      <c r="AX8" s="103"/>
      <c r="AY8" s="98"/>
      <c r="AZ8" s="98"/>
      <c r="BA8" s="98"/>
      <c r="BB8" s="98"/>
      <c r="BC8" s="98"/>
      <c r="BD8" s="98"/>
      <c r="BE8" s="108"/>
      <c r="BF8" s="96"/>
      <c r="BG8" s="96"/>
      <c r="BH8" s="96"/>
      <c r="BI8" s="96"/>
      <c r="BJ8" s="96"/>
      <c r="BK8" s="96"/>
      <c r="BL8" s="103"/>
    </row>
    <row r="9" spans="2:64" ht="16.5" thickBot="1" x14ac:dyDescent="0.3">
      <c r="B9" s="102"/>
      <c r="C9" s="107"/>
      <c r="D9" s="102"/>
      <c r="E9" s="107"/>
      <c r="F9" s="98"/>
      <c r="G9" s="98"/>
      <c r="H9" s="98"/>
      <c r="I9" s="98"/>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108"/>
      <c r="AR9" s="96"/>
      <c r="AS9" s="96"/>
      <c r="AT9" s="96"/>
      <c r="AU9" s="96"/>
      <c r="AV9" s="96"/>
      <c r="AW9" s="96"/>
      <c r="AX9" s="103"/>
      <c r="AY9" s="98"/>
      <c r="AZ9" s="98"/>
      <c r="BA9" s="98"/>
      <c r="BB9" s="98"/>
      <c r="BC9" s="98"/>
      <c r="BD9" s="98"/>
      <c r="BE9" s="108"/>
      <c r="BF9" s="96"/>
      <c r="BG9" s="96"/>
      <c r="BH9" s="96"/>
      <c r="BI9" s="96"/>
      <c r="BJ9" s="96"/>
      <c r="BK9" s="96"/>
      <c r="BL9" s="103"/>
    </row>
    <row r="10" spans="2:64" ht="15.75" x14ac:dyDescent="0.25">
      <c r="B10" s="102"/>
      <c r="C10" s="107"/>
      <c r="D10" s="102"/>
      <c r="E10" s="107"/>
      <c r="F10" s="99"/>
      <c r="G10" s="100"/>
      <c r="H10" s="100"/>
      <c r="I10" s="100"/>
      <c r="J10" s="100" t="str">
        <f>IF(K10&lt;&gt;"",HYPERLINK(CONCATENATE(link4x0,IFERROR(VLOOKUP(K10,Entity,2,FALSE),""),link_Entity,LOWER(K10),".htm"),"&gt;&gt;"),"")</f>
        <v>&gt;&gt;</v>
      </c>
      <c r="K10" s="95" t="str">
        <f>$AF10</f>
        <v>IfcProduct</v>
      </c>
      <c r="L10" s="100"/>
      <c r="M10" s="100"/>
      <c r="N10" s="100"/>
      <c r="O10" s="100"/>
      <c r="P10" s="100"/>
      <c r="Q10" s="100"/>
      <c r="R10" s="100"/>
      <c r="S10" s="100"/>
      <c r="T10" s="100"/>
      <c r="U10" s="100"/>
      <c r="V10" s="100"/>
      <c r="W10" s="100"/>
      <c r="X10" s="100" t="str">
        <f>IF(Y10&lt;&gt;"",HYPERLINK(CONCATENATE(link4x0,IFERROR(VLOOKUP(Y10,Entity,2,FALSE),""),link_Entity,LOWER(Y10),".htm"),"&gt;&gt;"),"")</f>
        <v>&gt;&gt;</v>
      </c>
      <c r="Y10" s="100" t="str">
        <f>$AF10</f>
        <v>IfcProduct</v>
      </c>
      <c r="Z10" s="100"/>
      <c r="AA10" s="100"/>
      <c r="AB10" s="100"/>
      <c r="AC10" s="100"/>
      <c r="AD10" s="100"/>
      <c r="AE10" s="100" t="str">
        <f>IF(AF10&lt;&gt;"",HYPERLINK(CONCATENATE(link4x0,IFERROR(VLOOKUP(AF10,Entity,2,FALSE),""),link_Entity,LOWER(AF10),".htm"),"&gt;&gt;"),"")</f>
        <v>&gt;&gt;</v>
      </c>
      <c r="AF10" s="100" t="str">
        <f>IFERROR(VLOOKUP(LEFT(Y17,IFERROR(FIND("/",Y17,1)-1,LEN(Y17))),Entity,3,FALSE),"")</f>
        <v>IfcProduct</v>
      </c>
      <c r="AG10" s="100"/>
      <c r="AH10" s="100"/>
      <c r="AI10" s="100"/>
      <c r="AJ10" s="101"/>
      <c r="AK10" s="98"/>
      <c r="AL10" s="98"/>
      <c r="AM10" s="98"/>
      <c r="AN10" s="98"/>
      <c r="AO10" s="98"/>
      <c r="AP10" s="98"/>
      <c r="AQ10" s="108"/>
      <c r="AR10" s="96"/>
      <c r="AS10" s="96"/>
      <c r="AT10" s="96"/>
      <c r="AU10" s="96"/>
      <c r="AV10" s="96"/>
      <c r="AW10" s="96"/>
      <c r="AX10" s="103"/>
      <c r="AY10" s="98"/>
      <c r="AZ10" s="98"/>
      <c r="BA10" s="98"/>
      <c r="BB10" s="98"/>
      <c r="BC10" s="98"/>
      <c r="BD10" s="98"/>
      <c r="BE10" s="108"/>
      <c r="BF10" s="96"/>
      <c r="BG10" s="96"/>
      <c r="BH10" s="96"/>
      <c r="BI10" s="96"/>
      <c r="BJ10" s="96"/>
      <c r="BK10" s="96"/>
      <c r="BL10" s="103"/>
    </row>
    <row r="11" spans="2:64" ht="16.5" thickBot="1" x14ac:dyDescent="0.3">
      <c r="B11" s="102"/>
      <c r="C11" s="107"/>
      <c r="D11" s="102"/>
      <c r="E11" s="107"/>
      <c r="F11" s="102"/>
      <c r="G11" s="96"/>
      <c r="H11" s="96"/>
      <c r="I11" s="96"/>
      <c r="J11" s="96"/>
      <c r="K11" s="96"/>
      <c r="L11" s="96"/>
      <c r="M11" s="96"/>
      <c r="N11" s="96"/>
      <c r="O11" s="96"/>
      <c r="P11" s="96"/>
      <c r="Q11" s="96"/>
      <c r="R11" s="96"/>
      <c r="S11" s="96"/>
      <c r="T11" s="96"/>
      <c r="U11" s="96"/>
      <c r="V11" s="96"/>
      <c r="W11" s="96"/>
      <c r="X11" s="96"/>
      <c r="Y11" s="96"/>
      <c r="Z11" s="96"/>
      <c r="AA11" s="96"/>
      <c r="AB11" s="96"/>
      <c r="AC11" s="96"/>
      <c r="AD11" s="96"/>
      <c r="AE11" s="96"/>
      <c r="AF11" s="96"/>
      <c r="AG11" s="96"/>
      <c r="AH11" s="96"/>
      <c r="AI11" s="96"/>
      <c r="AJ11" s="103"/>
      <c r="AK11" s="98"/>
      <c r="AL11" s="98"/>
      <c r="AM11" s="98"/>
      <c r="AN11" s="98"/>
      <c r="AO11" s="98"/>
      <c r="AP11" s="98"/>
      <c r="AQ11" s="108"/>
      <c r="AR11" s="96"/>
      <c r="AS11" s="96"/>
      <c r="AT11" s="96"/>
      <c r="AU11" s="96"/>
      <c r="AV11" s="96"/>
      <c r="AW11" s="96"/>
      <c r="AX11" s="103"/>
      <c r="AY11" s="98"/>
      <c r="AZ11" s="98"/>
      <c r="BA11" s="98"/>
      <c r="BB11" s="98"/>
      <c r="BC11" s="98"/>
      <c r="BD11" s="98"/>
      <c r="BE11" s="108"/>
      <c r="BF11" s="96"/>
      <c r="BG11" s="96"/>
      <c r="BH11" s="96"/>
      <c r="BI11" s="96"/>
      <c r="BJ11" s="96"/>
      <c r="BK11" s="96"/>
      <c r="BL11" s="103"/>
    </row>
    <row r="12" spans="2:64" ht="15.75" x14ac:dyDescent="0.25">
      <c r="B12" s="102"/>
      <c r="C12" s="107"/>
      <c r="D12" s="102"/>
      <c r="E12" s="107"/>
      <c r="F12" s="102"/>
      <c r="G12" s="104"/>
      <c r="H12" s="105"/>
      <c r="I12" s="105"/>
      <c r="J12" s="105" t="str">
        <f>IF(K12&lt;&gt;"",HYPERLINK(CONCATENATE(link4x0,IFERROR(VLOOKUP(K12,Entity,2,FALSE),""),link_Entity,LOWER(K12),".htm"),"&gt;&gt;"),"")</f>
        <v>&gt;&gt;</v>
      </c>
      <c r="K12" s="97" t="str">
        <f>$Y12</f>
        <v>IfcElement</v>
      </c>
      <c r="L12" s="105"/>
      <c r="M12" s="105"/>
      <c r="N12" s="105"/>
      <c r="O12" s="105"/>
      <c r="P12" s="105"/>
      <c r="Q12" s="105"/>
      <c r="R12" s="105"/>
      <c r="S12" s="105"/>
      <c r="T12" s="105"/>
      <c r="U12" s="105"/>
      <c r="V12" s="105"/>
      <c r="W12" s="105"/>
      <c r="X12" s="105" t="str">
        <f>IF(Y12&lt;&gt;"",HYPERLINK(CONCATENATE(link4x0,IFERROR(VLOOKUP(Y12,Entity,2,FALSE),""),link_Entity,LOWER(Y12),".htm"),"&gt;&gt;"),"")</f>
        <v>&gt;&gt;</v>
      </c>
      <c r="Y12" s="97" t="str">
        <f>IFERROR(VLOOKUP(LEFT(R17,IFERROR(FIND("/",R17,1)-1,LEN(R17))),Entity,3,FALSE),"")</f>
        <v>IfcElement</v>
      </c>
      <c r="Z12" s="105"/>
      <c r="AA12" s="105"/>
      <c r="AB12" s="105"/>
      <c r="AC12" s="106"/>
      <c r="AD12" s="96"/>
      <c r="AE12" s="96"/>
      <c r="AF12" s="96"/>
      <c r="AG12" s="96"/>
      <c r="AH12" s="96"/>
      <c r="AI12" s="96"/>
      <c r="AJ12" s="103"/>
      <c r="AK12" s="98"/>
      <c r="AL12" s="98"/>
      <c r="AM12" s="98"/>
      <c r="AN12" s="98"/>
      <c r="AO12" s="98"/>
      <c r="AP12" s="98"/>
      <c r="AQ12" s="108"/>
      <c r="AR12" s="96"/>
      <c r="AS12" s="96"/>
      <c r="AT12" s="96"/>
      <c r="AU12" s="96"/>
      <c r="AV12" s="96"/>
      <c r="AW12" s="96"/>
      <c r="AX12" s="103"/>
      <c r="AY12" s="98"/>
      <c r="AZ12" s="98"/>
      <c r="BA12" s="98"/>
      <c r="BB12" s="98"/>
      <c r="BC12" s="98"/>
      <c r="BD12" s="98"/>
      <c r="BE12" s="108"/>
      <c r="BF12" s="96"/>
      <c r="BG12" s="96"/>
      <c r="BH12" s="96"/>
      <c r="BI12" s="96"/>
      <c r="BJ12" s="96"/>
      <c r="BK12" s="96"/>
      <c r="BL12" s="103"/>
    </row>
    <row r="13" spans="2:64" ht="16.5" thickBot="1" x14ac:dyDescent="0.3">
      <c r="B13" s="102"/>
      <c r="C13" s="107"/>
      <c r="D13" s="102"/>
      <c r="E13" s="107"/>
      <c r="F13" s="102"/>
      <c r="G13" s="107"/>
      <c r="H13" s="98"/>
      <c r="I13" s="98"/>
      <c r="J13" s="98"/>
      <c r="K13" s="98"/>
      <c r="L13" s="98"/>
      <c r="M13" s="98"/>
      <c r="N13" s="98"/>
      <c r="O13" s="98"/>
      <c r="P13" s="98"/>
      <c r="Q13" s="98"/>
      <c r="R13" s="98"/>
      <c r="S13" s="98"/>
      <c r="T13" s="98"/>
      <c r="U13" s="98"/>
      <c r="V13" s="98"/>
      <c r="W13" s="98"/>
      <c r="X13" s="98"/>
      <c r="Y13" s="98"/>
      <c r="Z13" s="98"/>
      <c r="AA13" s="98"/>
      <c r="AB13" s="98"/>
      <c r="AC13" s="108"/>
      <c r="AD13" s="96"/>
      <c r="AE13" s="96"/>
      <c r="AF13" s="96"/>
      <c r="AG13" s="96"/>
      <c r="AH13" s="96"/>
      <c r="AI13" s="96"/>
      <c r="AJ13" s="103"/>
      <c r="AK13" s="98"/>
      <c r="AL13" s="98"/>
      <c r="AM13" s="98"/>
      <c r="AN13" s="98"/>
      <c r="AO13" s="98"/>
      <c r="AP13" s="98"/>
      <c r="AQ13" s="108"/>
      <c r="AR13" s="96"/>
      <c r="AS13" s="96"/>
      <c r="AT13" s="96"/>
      <c r="AU13" s="96"/>
      <c r="AV13" s="96"/>
      <c r="AW13" s="96"/>
      <c r="AX13" s="103"/>
      <c r="AY13" s="98"/>
      <c r="AZ13" s="98"/>
      <c r="BA13" s="98"/>
      <c r="BB13" s="98"/>
      <c r="BC13" s="98"/>
      <c r="BD13" s="98"/>
      <c r="BE13" s="108"/>
      <c r="BF13" s="96"/>
      <c r="BG13" s="96"/>
      <c r="BH13" s="96"/>
      <c r="BI13" s="96"/>
      <c r="BJ13" s="96"/>
      <c r="BK13" s="96"/>
      <c r="BL13" s="103"/>
    </row>
    <row r="14" spans="2:64" s="3" customFormat="1" ht="15.75" x14ac:dyDescent="0.25">
      <c r="B14" s="102"/>
      <c r="C14" s="107"/>
      <c r="D14" s="102"/>
      <c r="E14" s="107"/>
      <c r="F14" s="102"/>
      <c r="G14" s="107"/>
      <c r="H14" s="99"/>
      <c r="I14" s="100"/>
      <c r="J14" s="100" t="str">
        <f>IF(K14&lt;&gt;"",HYPERLINK(CONCATENATE(link4x0,IFERROR(VLOOKUP(K14,Entity,2,FALSE),""),link_Entity,LOWER(K14),".htm"),"&gt;&gt;"),"")</f>
        <v>&gt;&gt;</v>
      </c>
      <c r="K14" s="95" t="str">
        <f>$R14</f>
        <v>IfcFurnishingElement</v>
      </c>
      <c r="L14" s="100"/>
      <c r="M14" s="100"/>
      <c r="N14" s="100"/>
      <c r="O14" s="100"/>
      <c r="P14" s="100"/>
      <c r="Q14" s="100" t="str">
        <f>IF(R14&lt;&gt;"",HYPERLINK(CONCATENATE(link4x0,IFERROR(VLOOKUP(R14,Entity,2,FALSE),""),link_Entity,LOWER(R14),".htm"),"&gt;&gt;"),"")</f>
        <v>&gt;&gt;</v>
      </c>
      <c r="R14" s="95" t="str">
        <f>IFERROR(VLOOKUP(LEFT(K17,IFERROR(FIND("/",K17,1)-1,LEN(K17))),Entity,3,FALSE),"")</f>
        <v>IfcFurnishingElement</v>
      </c>
      <c r="S14" s="100"/>
      <c r="T14" s="100"/>
      <c r="U14" s="100"/>
      <c r="V14" s="101"/>
      <c r="W14" s="98"/>
      <c r="X14" s="98"/>
      <c r="Y14" s="98"/>
      <c r="Z14" s="98"/>
      <c r="AA14" s="98"/>
      <c r="AB14" s="98"/>
      <c r="AC14" s="108"/>
      <c r="AD14" s="96"/>
      <c r="AE14" s="96"/>
      <c r="AF14" s="96"/>
      <c r="AG14" s="96"/>
      <c r="AH14" s="96"/>
      <c r="AI14" s="96"/>
      <c r="AJ14" s="103"/>
      <c r="AK14" s="98"/>
      <c r="AL14" s="98"/>
      <c r="AM14" s="98"/>
      <c r="AN14" s="98"/>
      <c r="AO14" s="98"/>
      <c r="AP14" s="98"/>
      <c r="AQ14" s="108"/>
      <c r="AR14" s="96"/>
      <c r="AS14" s="96"/>
      <c r="AT14" s="96"/>
      <c r="AU14" s="96"/>
      <c r="AV14" s="96"/>
      <c r="AW14" s="96"/>
      <c r="AX14" s="103"/>
      <c r="AY14" s="98"/>
      <c r="AZ14" s="98"/>
      <c r="BA14" s="98"/>
      <c r="BB14" s="98"/>
      <c r="BC14" s="98"/>
      <c r="BD14" s="98"/>
      <c r="BE14" s="108"/>
      <c r="BF14" s="96"/>
      <c r="BG14" s="96"/>
      <c r="BH14" s="96"/>
      <c r="BI14" s="96"/>
      <c r="BJ14" s="96"/>
      <c r="BK14" s="96"/>
      <c r="BL14" s="103"/>
    </row>
    <row r="15" spans="2:64" s="3" customFormat="1" ht="15.75" thickBot="1" x14ac:dyDescent="0.3">
      <c r="B15" s="57"/>
      <c r="C15" s="34"/>
      <c r="D15" s="47"/>
      <c r="E15" s="39"/>
      <c r="F15" s="47"/>
      <c r="G15" s="39"/>
      <c r="H15" s="47"/>
      <c r="I15" s="49"/>
      <c r="J15" s="93"/>
      <c r="K15" s="49"/>
      <c r="L15" s="49"/>
      <c r="M15" s="49"/>
      <c r="N15" s="49"/>
      <c r="O15" s="49"/>
      <c r="P15" s="54"/>
      <c r="Q15" s="78"/>
      <c r="R15" s="55"/>
      <c r="S15" s="54"/>
      <c r="T15" s="54"/>
      <c r="U15" s="54"/>
      <c r="V15" s="56"/>
      <c r="W15" s="35"/>
      <c r="X15" s="86"/>
      <c r="Y15" s="35"/>
      <c r="Z15" s="35"/>
      <c r="AA15" s="35"/>
      <c r="AB15" s="35"/>
      <c r="AC15" s="36"/>
      <c r="AD15" s="58"/>
      <c r="AE15" s="78"/>
      <c r="AF15" s="58"/>
      <c r="AG15" s="58"/>
      <c r="AH15" s="58"/>
      <c r="AI15" s="58"/>
      <c r="AJ15" s="56"/>
      <c r="AK15" s="35"/>
      <c r="AL15" s="86"/>
      <c r="AM15" s="35"/>
      <c r="AN15" s="35"/>
      <c r="AO15" s="35"/>
      <c r="AP15" s="35"/>
      <c r="AQ15" s="36"/>
      <c r="AR15" s="58"/>
      <c r="AS15" s="78"/>
      <c r="AT15" s="58"/>
      <c r="AU15" s="58"/>
      <c r="AV15" s="58"/>
      <c r="AW15" s="58"/>
      <c r="AX15" s="56"/>
      <c r="AY15" s="35"/>
      <c r="AZ15" s="86"/>
      <c r="BA15" s="35"/>
      <c r="BB15" s="35"/>
      <c r="BC15" s="35"/>
      <c r="BD15" s="35"/>
      <c r="BE15" s="36"/>
      <c r="BF15" s="58"/>
      <c r="BG15" s="78"/>
      <c r="BH15" s="58"/>
      <c r="BI15" s="58"/>
      <c r="BJ15" s="58"/>
      <c r="BK15" s="58"/>
      <c r="BL15" s="56"/>
    </row>
    <row r="16" spans="2:64" s="3" customFormat="1" x14ac:dyDescent="0.25">
      <c r="B16" s="57"/>
      <c r="C16" s="34"/>
      <c r="D16" s="47"/>
      <c r="E16" s="39"/>
      <c r="F16" s="47"/>
      <c r="G16" s="39"/>
      <c r="H16" s="47"/>
      <c r="I16" s="38"/>
      <c r="J16" s="85"/>
      <c r="K16" s="40"/>
      <c r="L16" s="40"/>
      <c r="M16" s="40"/>
      <c r="N16" s="40"/>
      <c r="O16" s="50"/>
      <c r="P16" s="54"/>
      <c r="Q16" s="78"/>
      <c r="R16" s="54"/>
      <c r="S16" s="54"/>
      <c r="T16" s="54"/>
      <c r="U16" s="54"/>
      <c r="V16" s="60"/>
      <c r="W16" s="42"/>
      <c r="X16" s="86"/>
      <c r="Y16" s="42"/>
      <c r="Z16" s="42"/>
      <c r="AA16" s="42"/>
      <c r="AB16" s="42"/>
      <c r="AC16" s="51"/>
      <c r="AD16" s="54"/>
      <c r="AE16" s="78"/>
      <c r="AF16" s="54"/>
      <c r="AG16" s="54"/>
      <c r="AH16" s="54"/>
      <c r="AI16" s="54"/>
      <c r="AJ16" s="60"/>
      <c r="AK16" s="42"/>
      <c r="AL16" s="86"/>
      <c r="AM16" s="42"/>
      <c r="AN16" s="42"/>
      <c r="AO16" s="42"/>
      <c r="AP16" s="42"/>
      <c r="AQ16" s="51"/>
      <c r="AR16" s="54"/>
      <c r="AS16" s="78"/>
      <c r="AT16" s="54"/>
      <c r="AU16" s="54"/>
      <c r="AV16" s="54"/>
      <c r="AW16" s="54"/>
      <c r="AX16" s="60"/>
      <c r="AY16" s="42"/>
      <c r="AZ16" s="86"/>
      <c r="BA16" s="42"/>
      <c r="BB16" s="42"/>
      <c r="BC16" s="42"/>
      <c r="BD16" s="42"/>
      <c r="BE16" s="51"/>
      <c r="BF16" s="54"/>
      <c r="BG16" s="78"/>
      <c r="BH16" s="54"/>
      <c r="BI16" s="54"/>
      <c r="BJ16" s="54"/>
      <c r="BK16" s="54"/>
      <c r="BL16" s="60"/>
    </row>
    <row r="17" spans="2:64" x14ac:dyDescent="0.25">
      <c r="B17" s="57"/>
      <c r="C17" s="34"/>
      <c r="D17" s="47"/>
      <c r="E17" s="39"/>
      <c r="F17" s="47"/>
      <c r="G17" s="39"/>
      <c r="H17" s="47"/>
      <c r="I17" s="39"/>
      <c r="J17" s="94" t="str">
        <f>IF(K17&lt;&gt;"",HYPERLINK(CONCATENATE(link4x0,IFERROR(VLOOKUP(K17,Entity,2,FALSE),""),link_Entity,LOWER(K17),".htm"),"&gt;&gt;"),"")</f>
        <v>&gt;&gt;</v>
      </c>
      <c r="K17" s="76" t="s">
        <v>633</v>
      </c>
      <c r="L17" s="41"/>
      <c r="M17" s="191"/>
      <c r="N17" s="41"/>
      <c r="O17" s="51"/>
      <c r="P17" s="54"/>
      <c r="Q17" s="78" t="str">
        <f>IF(R17&lt;&gt;"",HYPERLINK(CONCATENATE(link4x0,IFERROR(VLOOKUP(R17,Entity,2,FALSE),""),link_Entity,LOWER(R17),".htm"),"&gt;&gt;"),"")</f>
        <v>&gt;&gt;</v>
      </c>
      <c r="R17" s="54" t="str">
        <f>R14</f>
        <v>IfcFurnishingElement</v>
      </c>
      <c r="S17" s="54"/>
      <c r="T17" s="190"/>
      <c r="U17" s="54"/>
      <c r="V17" s="60"/>
      <c r="W17" s="42"/>
      <c r="X17" s="86" t="str">
        <f>IF(Y17&lt;&gt;"",HYPERLINK(CONCATENATE(link4x0,IFERROR(VLOOKUP(Y17,Entity,2,FALSE),""),link_Entity,LOWER(Y17),".htm"),"&gt;&gt;"),"")</f>
        <v>&gt;&gt;</v>
      </c>
      <c r="Y17" s="42" t="str">
        <f>Y12</f>
        <v>IfcElement</v>
      </c>
      <c r="Z17" s="42"/>
      <c r="AA17" s="191"/>
      <c r="AB17" s="42"/>
      <c r="AC17" s="51"/>
      <c r="AD17" s="54"/>
      <c r="AE17" s="78" t="str">
        <f>IF(AF17&lt;&gt;"",HYPERLINK(CONCATENATE(link4x0,IFERROR(VLOOKUP(AF17,Entity,2,FALSE),""),link_Entity,LOWER(AF17),".htm"),"&gt;&gt;"),"")</f>
        <v>&gt;&gt;</v>
      </c>
      <c r="AF17" s="54" t="str">
        <f>AF10</f>
        <v>IfcProduct</v>
      </c>
      <c r="AG17" s="54"/>
      <c r="AH17" s="190"/>
      <c r="AI17" s="54"/>
      <c r="AJ17" s="60"/>
      <c r="AK17" s="42"/>
      <c r="AL17" s="86" t="str">
        <f>IF(AM17&lt;&gt;"",HYPERLINK(CONCATENATE(link4x0,IFERROR(VLOOKUP(AM17,Entity,2,FALSE),""),link_Entity,LOWER(AM17),".htm"),"&gt;&gt;"),"")</f>
        <v>&gt;&gt;</v>
      </c>
      <c r="AM17" s="42" t="str">
        <f>AM8</f>
        <v>IfcObject</v>
      </c>
      <c r="AN17" s="42"/>
      <c r="AO17" s="191"/>
      <c r="AP17" s="42"/>
      <c r="AQ17" s="51"/>
      <c r="AR17" s="54"/>
      <c r="AS17" s="78" t="str">
        <f>IF(AT17&lt;&gt;"",HYPERLINK(CONCATENATE(link4x0,IFERROR(VLOOKUP(AT17,Entity,2,FALSE),""),link_Entity,LOWER(AT17),".htm"),"&gt;&gt;"),"")</f>
        <v>&gt;&gt;</v>
      </c>
      <c r="AT17" s="54" t="str">
        <f>AT6</f>
        <v>IfcObjectDefinition</v>
      </c>
      <c r="AU17" s="54"/>
      <c r="AV17" s="190"/>
      <c r="AW17" s="54"/>
      <c r="AX17" s="60"/>
      <c r="AY17" s="42"/>
      <c r="AZ17" s="86" t="str">
        <f>IF(BA17&lt;&gt;"",HYPERLINK(CONCATENATE(link4x0,IFERROR(VLOOKUP(BA17,Entity,2,FALSE),""),link_Entity,LOWER(BA17),".htm"),"&gt;&gt;"),"")</f>
        <v>&gt;&gt;</v>
      </c>
      <c r="BA17" s="42" t="str">
        <f>BA4</f>
        <v>IfcRoot</v>
      </c>
      <c r="BB17" s="42"/>
      <c r="BC17" s="191"/>
      <c r="BD17" s="42"/>
      <c r="BE17" s="51"/>
      <c r="BF17" s="54"/>
      <c r="BG17" s="78" t="str">
        <f>IF(BH17&lt;&gt;"",HYPERLINK(CONCATENATE(link4x0,IFERROR(VLOOKUP(BH17,Entity,2,FALSE),""),link_Entity,LOWER(BH17),".htm"),"&gt;&gt;"),"")</f>
        <v>&gt;&gt;</v>
      </c>
      <c r="BH17" s="54" t="str">
        <f>BH2</f>
        <v>Entity</v>
      </c>
      <c r="BI17" s="54"/>
      <c r="BJ17" s="190"/>
      <c r="BK17" s="54"/>
      <c r="BL17" s="60"/>
    </row>
    <row r="18" spans="2:64" x14ac:dyDescent="0.25">
      <c r="B18" s="57"/>
      <c r="C18" s="34"/>
      <c r="D18" s="47"/>
      <c r="E18" s="39"/>
      <c r="F18" s="47"/>
      <c r="G18" s="39"/>
      <c r="H18" s="47"/>
      <c r="I18" s="39"/>
      <c r="J18" s="87">
        <f ca="1">IF(RIGHT(K$17,4)="Type",IFERROR(ROWS(INDIRECT(CONCATENATE(K$17,"Enum"))),""),IF(1=IFERROR(-COUNTIF(Pset_1,CONCATENATE(LEFT(K$17,IFERROR(FIND("/",K$17,1)-1,LEN(K$17))),"/*"))+1,""),"",IFERROR(-COUNTIF(Pset_1,CONCATENATE(LEFT(K$17,IFERROR(FIND("/",K$17,1)-1,LEN(K$17))),"/*")),"")))</f>
        <v>-4</v>
      </c>
      <c r="K18" s="45" t="str">
        <f t="shared" ref="K18:K35" ca="1" si="0">IF(RIGHT(K$17,4)="Type",IFERROR(CELL("contents",INDEX(INDIRECT(CONCATENATE(K$17,"Enum")),J18,1)),""),IFERROR(CELL("contents",INDIRECT(ADDRESS(MATCH(LEFT(K$17,IFERROR(FIND("/",K$17,1)-1,LEN(K$17))),Pset_1,1)-J18+1,2,4,1,"Pset"))),""))</f>
        <v>IfcFurniture/TABLE</v>
      </c>
      <c r="L18" s="45">
        <f>IF(1=IFERROR(-COUNTIF(Pset_1,K17)+1,""),"",IFERROR(-COUNTIF(Pset_1,K17)+1,""))</f>
        <v>-7</v>
      </c>
      <c r="M18" s="45" t="str">
        <f t="shared" ref="M18:M35" ca="1" si="1">IF(L18&lt;&gt;"",CONCATENATE(CELL("contents",INDIRECT(ADDRESS(MATCH(K$17,Pset_1,1)+L18+1,3,4,1,"Pset"))),"  ",CELL("contents",INDIRECT(ADDRESS(MATCH(K$17,Pset_1,1)+L18+1,6,4,1,"Pset")))),"")</f>
        <v xml:space="preserve">Pset_FurnitureTypeCommon  </v>
      </c>
      <c r="N18" s="45" t="str">
        <f t="shared" ref="N18:N35" ca="1" si="2">IF(M18="","",IF(RIGHT(M18,1)=" ",HYPERLINK(CONCATENATE(link4x0,IFERROR(VLOOKUP(LEFT(M18,LEN(M18)-2),Pset_2,2,FALSE),""),link_Pset,LOWER(LEFT(M18,LEN(M18)-2)),".htm"),"&gt;&gt;"),"^"))</f>
        <v>&gt;&gt;</v>
      </c>
      <c r="O18" s="51"/>
      <c r="P18" s="54"/>
      <c r="Q18" s="79" t="str">
        <f ca="1">IF(RIGHT(R$17,4)="Type",IFERROR(ROWS(INDIRECT(CONCATENATE(R$17,"Enum"))),""),IF(1=IFERROR(-COUNTIF(Pset_1,CONCATENATE(LEFT(R$17,IFERROR(FIND("/",R$17,1)-1,LEN(R$17))),"/*"))+1,""),"",IFERROR(-COUNTIF(Pset_1,CONCATENATE(LEFT(R$17,IFERROR(FIND("/",R$17,1)-1,LEN(R$17))),"/*")),"")))</f>
        <v/>
      </c>
      <c r="R18" s="61" t="str">
        <f t="shared" ref="R18:R35" ca="1" si="3">IF(RIGHT(R$17,4)="Type",IFERROR(CELL("contents",INDEX(INDIRECT(CONCATENATE(R$17,"Enum")),Q18,1)),""),IFERROR(CELL("contents",INDIRECT(ADDRESS(MATCH(LEFT(R$17,IFERROR(FIND("/",R$17,1)-1,LEN(R$17))),Pset_1,1)-Q18+1,2,4,1,"Pset"))),""))</f>
        <v/>
      </c>
      <c r="S18" s="61" t="str">
        <f>IF(1=IFERROR(-COUNTIF(Pset_1,R17)+1,""),"",IFERROR(-COUNTIF(Pset_1,R17)+1,""))</f>
        <v/>
      </c>
      <c r="T18" s="61" t="str">
        <f t="shared" ref="T18:T35" ca="1" si="4">IF(S18&lt;&gt;"",CONCATENATE(CELL("contents",INDIRECT(ADDRESS(MATCH(R$17,Pset_1,1)+S18+1,3,4,1,"Pset"))),"  ",CELL("contents",INDIRECT(ADDRESS(MATCH(R$17,Pset_1,1)+S18+1,6,4,1,"Pset")))),"")</f>
        <v/>
      </c>
      <c r="U18" s="61" t="str">
        <f t="shared" ref="U18:U35" ca="1" si="5">IF(T18="","",IF(RIGHT(T18,1)=" ",HYPERLINK(CONCATENATE(link4x0,IFERROR(VLOOKUP(LEFT(T18,LEN(T18)-2),Pset_2,2,FALSE),""),link_Pset,LOWER(LEFT(T18,LEN(T18)-2)),".htm"),"&gt;&gt;"),"^"))</f>
        <v/>
      </c>
      <c r="V18" s="60"/>
      <c r="W18" s="42"/>
      <c r="X18" s="87" t="str">
        <f ca="1">IF(RIGHT(Y$17,4)="Type",IFERROR(ROWS(INDIRECT(CONCATENATE(Y$17,"Enum"))),""),IF(1=IFERROR(-COUNTIF(Pset_1,CONCATENATE(LEFT(Y$17,IFERROR(FIND("/",Y$17,1)-1,LEN(Y$17))),"/*"))+1,""),"",IFERROR(-COUNTIF(Pset_1,CONCATENATE(LEFT(Y$17,IFERROR(FIND("/",Y$17,1)-1,LEN(Y$17))),"/*")),"")))</f>
        <v/>
      </c>
      <c r="Y18" s="45" t="str">
        <f t="shared" ref="Y18:Y35" ca="1" si="6">IF(RIGHT(Y$17,4)="Type",IFERROR(CELL("contents",INDEX(INDIRECT(CONCATENATE(Y$17,"Enum")),X18,1)),""),IFERROR(CELL("contents",INDIRECT(ADDRESS(MATCH(LEFT(Y$17,IFERROR(FIND("/",Y$17,1)-1,LEN(Y$17))),Pset_1,1)-X18+1,2,4,1,"Pset"))),""))</f>
        <v/>
      </c>
      <c r="Z18" s="45">
        <f>IF(1=IFERROR(-COUNTIF(Pset_1,Y17)+1,""),"",IFERROR(-COUNTIF(Pset_1,Y17)+1,""))</f>
        <v>-6</v>
      </c>
      <c r="AA18" s="45" t="str">
        <f t="shared" ref="AA18:AA35" ca="1" si="7">IF(Z18&lt;&gt;"",CONCATENATE(CELL("contents",INDIRECT(ADDRESS(MATCH(Y$17,Pset_1,1)+Z18+1,3,4,1,"Pset"))),"  ",CELL("contents",INDIRECT(ADDRESS(MATCH(Y$17,Pset_1,1)+Z18+1,6,4,1,"Pset")))),"")</f>
        <v xml:space="preserve">Pset_Condition  </v>
      </c>
      <c r="AB18" s="45" t="str">
        <f t="shared" ref="AB18:AB35" ca="1" si="8">IF(AA18="","",IF(RIGHT(AA18,1)=" ",HYPERLINK(CONCATENATE(link4x0,IFERROR(VLOOKUP(LEFT(AA18,LEN(AA18)-2),Pset_2,2,FALSE),""),link_Pset,LOWER(LEFT(AA18,LEN(AA18)-2)),".htm"),"&gt;&gt;"),"^"))</f>
        <v>&gt;&gt;</v>
      </c>
      <c r="AC18" s="51"/>
      <c r="AD18" s="54"/>
      <c r="AE18" s="79" t="str">
        <f ca="1">IF(RIGHT(AF$17,4)="Type",IFERROR(ROWS(INDIRECT(CONCATENATE(AF$17,"Enum"))),""),IF(1=IFERROR(-COUNTIF(Pset_1,CONCATENATE(LEFT(AF$17,IFERROR(FIND("/",AF$17,1)-1,LEN(AF$17))),"/*"))+1,""),"",IFERROR(-COUNTIF(Pset_1,CONCATENATE(LEFT(AF$17,IFERROR(FIND("/",AF$17,1)-1,LEN(AF$17))),"/*")),"")))</f>
        <v/>
      </c>
      <c r="AF18" s="61" t="str">
        <f t="shared" ref="AF18:AF35" ca="1" si="9">IF(RIGHT(AF$17,4)="Type",IFERROR(CELL("contents",INDEX(INDIRECT(CONCATENATE(AF$17,"Enum")),AE18,1)),""),IFERROR(CELL("contents",INDIRECT(ADDRESS(MATCH(LEFT(AF$17,IFERROR(FIND("/",AF$17,1)-1,LEN(AF$17))),Pset_1,1)-AE18+1,2,4,1,"Pset"))),""))</f>
        <v/>
      </c>
      <c r="AG18" s="61" t="str">
        <f>IF(1=IFERROR(-COUNTIF(Pset_1,AF17)+1,""),"",IFERROR(-COUNTIF(Pset_1,AF17)+1,""))</f>
        <v/>
      </c>
      <c r="AH18" s="61" t="str">
        <f t="shared" ref="AH18:AH35" ca="1" si="10">IF(AG18&lt;&gt;"",CONCATENATE(CELL("contents",INDIRECT(ADDRESS(MATCH(AF$17,Pset_1,1)+AG18+1,3,4,1,"Pset"))),"  ",CELL("contents",INDIRECT(ADDRESS(MATCH(AF$17,Pset_1,1)+AG18+1,6,4,1,"Pset")))),"")</f>
        <v/>
      </c>
      <c r="AI18" s="61" t="str">
        <f t="shared" ref="AI18:AI35" ca="1" si="11">IF(AH18="","",IF(RIGHT(AH18,1)=" ",HYPERLINK(CONCATENATE(link4x0,IFERROR(VLOOKUP(LEFT(AH18,LEN(AH18)-2),Pset_2,2,FALSE),""),link_Pset,LOWER(LEFT(AH18,LEN(AH18)-2)),".htm"),"&gt;&gt;"),"^"))</f>
        <v/>
      </c>
      <c r="AJ18" s="64"/>
      <c r="AK18" s="42"/>
      <c r="AL18" s="87" t="str">
        <f ca="1">IF(RIGHT(AM$17,4)="Type",IFERROR(ROWS(INDIRECT(CONCATENATE(AM$17,"Enum"))),""),IF(1=IFERROR(-COUNTIF(Pset_1,CONCATENATE(LEFT(AM$17,IFERROR(FIND("/",AM$17,1)-1,LEN(AM$17))),"/*"))+1,""),"",IFERROR(-COUNTIF(Pset_1,CONCATENATE(LEFT(AM$17,IFERROR(FIND("/",AM$17,1)-1,LEN(AM$17))),"/*")),"")))</f>
        <v/>
      </c>
      <c r="AM18" s="45" t="str">
        <f t="shared" ref="AM18:AM35" ca="1" si="12">IF(RIGHT(AM$17,4)="Type",IFERROR(CELL("contents",INDEX(INDIRECT(CONCATENATE(AM$17,"Enum")),AL18,1)),""),IFERROR(CELL("contents",INDIRECT(ADDRESS(MATCH(LEFT(AM$17,IFERROR(FIND("/",AM$17,1)-1,LEN(AM$17))),Pset_1,1)-AL18+1,2,4,1,"Pset"))),""))</f>
        <v/>
      </c>
      <c r="AN18" s="45" t="str">
        <f>IF(1=IFERROR(-COUNTIF(Pset_1,AM17)+1,""),"",IFERROR(-COUNTIF(Pset_1,AM17)+1,""))</f>
        <v/>
      </c>
      <c r="AO18" s="45" t="str">
        <f t="shared" ref="AO18:AO35" ca="1" si="13">IF(AN18&lt;&gt;"",CONCATENATE(CELL("contents",INDIRECT(ADDRESS(MATCH(AM$17,Pset_1,1)+AN18+1,3,4,1,"Pset"))),"  ",CELL("contents",INDIRECT(ADDRESS(MATCH(AM$17,Pset_1,1)+AN18+1,6,4,1,"Pset")))),"")</f>
        <v/>
      </c>
      <c r="AP18" s="45" t="str">
        <f t="shared" ref="AP18:AP35" ca="1" si="14">IF(AO18="","",IF(RIGHT(AO18,1)=" ",HYPERLINK(CONCATENATE(link4x0,IFERROR(VLOOKUP(LEFT(AO18,LEN(AO18)-2),Pset_2,2,FALSE),""),link_Pset,LOWER(LEFT(AO18,LEN(AO18)-2)),".htm"),"&gt;&gt;"),"^"))</f>
        <v/>
      </c>
      <c r="AQ18" s="53"/>
      <c r="AR18" s="54"/>
      <c r="AS18" s="79" t="str">
        <f ca="1">IF(RIGHT(AT$17,4)="Type",IFERROR(ROWS(INDIRECT(CONCATENATE(AT$17,"Enum"))),""),IF(1=IFERROR(-COUNTIF(Pset_1,CONCATENATE(LEFT(AT$17,IFERROR(FIND("/",AT$17,1)-1,LEN(AT$17))),"/*"))+1,""),"",IFERROR(-COUNTIF(Pset_1,CONCATENATE(LEFT(AT$17,IFERROR(FIND("/",AT$17,1)-1,LEN(AT$17))),"/*")),"")))</f>
        <v/>
      </c>
      <c r="AT18" s="61" t="str">
        <f t="shared" ref="AT18:AT35" ca="1" si="15">IF(RIGHT(AT$17,4)="Type",IFERROR(CELL("contents",INDEX(INDIRECT(CONCATENATE(AT$17,"Enum")),AS18,1)),""),IFERROR(CELL("contents",INDIRECT(ADDRESS(MATCH(LEFT(AT$17,IFERROR(FIND("/",AT$17,1)-1,LEN(AT$17))),Pset_1,1)-AS18+1,2,4,1,"Pset"))),""))</f>
        <v/>
      </c>
      <c r="AU18" s="61" t="str">
        <f>IF(1=IFERROR(-COUNTIF(Pset_1,AT17)+1,""),"",IFERROR(-COUNTIF(Pset_1,AT17)+1,""))</f>
        <v/>
      </c>
      <c r="AV18" s="61" t="str">
        <f t="shared" ref="AV18:AV35" ca="1" si="16">IF(AU18&lt;&gt;"",CONCATENATE(CELL("contents",INDIRECT(ADDRESS(MATCH(AT$17,Pset_1,1)+AU18+1,3,4,1,"Pset"))),"  ",CELL("contents",INDIRECT(ADDRESS(MATCH(AT$17,Pset_1,1)+AU18+1,6,4,1,"Pset")))),"")</f>
        <v/>
      </c>
      <c r="AW18" s="61" t="str">
        <f t="shared" ref="AW18:AW35" ca="1" si="17">IF(AV18="","",IF(RIGHT(AV18,1)=" ",HYPERLINK(CONCATENATE(link4x0,IFERROR(VLOOKUP(LEFT(AV18,LEN(AV18)-2),Pset_2,2,FALSE),""),link_Pset,LOWER(LEFT(AV18,LEN(AV18)-2)),".htm"),"&gt;&gt;"),"^"))</f>
        <v/>
      </c>
      <c r="AX18" s="64"/>
      <c r="AY18" s="42"/>
      <c r="AZ18" s="87" t="str">
        <f ca="1">IF(RIGHT(BA$17,4)="Type",IFERROR(ROWS(INDIRECT(CONCATENATE(BA$17,"Enum"))),""),IF(1=IFERROR(-COUNTIF(Pset_1,CONCATENATE(LEFT(BA$17,IFERROR(FIND("/",BA$17,1)-1,LEN(BA$17))),"/*"))+1,""),"",IFERROR(-COUNTIF(Pset_1,CONCATENATE(LEFT(BA$17,IFERROR(FIND("/",BA$17,1)-1,LEN(BA$17))),"/*")),"")))</f>
        <v/>
      </c>
      <c r="BA18" s="45" t="str">
        <f t="shared" ref="BA18:BA35" ca="1" si="18">IF(RIGHT(BA$17,4)="Type",IFERROR(CELL("contents",INDEX(INDIRECT(CONCATENATE(BA$17,"Enum")),AZ18,1)),""),IFERROR(CELL("contents",INDIRECT(ADDRESS(MATCH(LEFT(BA$17,IFERROR(FIND("/",BA$17,1)-1,LEN(BA$17))),Pset_1,1)-AZ18+1,2,4,1,"Pset"))),""))</f>
        <v/>
      </c>
      <c r="BB18" s="45" t="str">
        <f>IF(1=IFERROR(-COUNTIF(Pset_1,BA17)+1,""),"",IFERROR(-COUNTIF(Pset_1,BA17)+1,""))</f>
        <v/>
      </c>
      <c r="BC18" s="45" t="str">
        <f t="shared" ref="BC18:BC35" ca="1" si="19">IF(BB18&lt;&gt;"",CONCATENATE(CELL("contents",INDIRECT(ADDRESS(MATCH(BA$17,Pset_1,1)+BB18+1,3,4,1,"Pset"))),"  ",CELL("contents",INDIRECT(ADDRESS(MATCH(BA$17,Pset_1,1)+BB18+1,6,4,1,"Pset")))),"")</f>
        <v/>
      </c>
      <c r="BD18" s="45" t="str">
        <f t="shared" ref="BD18:BD35" ca="1" si="20">IF(BC18="","",IF(RIGHT(BC18,1)=" ",HYPERLINK(CONCATENATE(link4x0,IFERROR(VLOOKUP(LEFT(BC18,LEN(BC18)-2),Pset_2,2,FALSE),""),link_Pset,LOWER(LEFT(BC18,LEN(BC18)-2)),".htm"),"&gt;&gt;"),"^"))</f>
        <v/>
      </c>
      <c r="BE18" s="53"/>
      <c r="BF18" s="54"/>
      <c r="BG18" s="79" t="str">
        <f ca="1">IF(RIGHT(BH$17,4)="Type",IFERROR(ROWS(INDIRECT(CONCATENATE(BH$17,"Enum"))),""),IF(1=IFERROR(-COUNTIF(Pset_1,CONCATENATE(LEFT(BH$17,IFERROR(FIND("/",BH$17,1)-1,LEN(BH$17))),"/*"))+1,""),"",IFERROR(-COUNTIF(Pset_1,CONCATENATE(LEFT(BH$17,IFERROR(FIND("/",BH$17,1)-1,LEN(BH$17))),"/*")),"")))</f>
        <v/>
      </c>
      <c r="BH18" s="61" t="str">
        <f t="shared" ref="BH18:BH35" ca="1" si="21">IF(RIGHT(BH$17,4)="Type",IFERROR(CELL("contents",INDEX(INDIRECT(CONCATENATE(BH$17,"Enum")),BG18,1)),""),IFERROR(CELL("contents",INDIRECT(ADDRESS(MATCH(LEFT(BH$17,IFERROR(FIND("/",BH$17,1)-1,LEN(BH$17))),Pset_1,1)-BG18+1,2,4,1,"Pset"))),""))</f>
        <v/>
      </c>
      <c r="BI18" s="61" t="str">
        <f>IF(1=IFERROR(-COUNTIF(Pset_1,BH17)+1,""),"",IFERROR(-COUNTIF(Pset_1,BH17)+1,""))</f>
        <v/>
      </c>
      <c r="BJ18" s="61" t="str">
        <f t="shared" ref="BJ18:BJ35" ca="1" si="22">IF(BI18&lt;&gt;"",CONCATENATE(CELL("contents",INDIRECT(ADDRESS(MATCH(BH$17,Pset_1,1)+BI18+1,3,4,1,"Pset"))),"  ",CELL("contents",INDIRECT(ADDRESS(MATCH(BH$17,Pset_1,1)+BI18+1,6,4,1,"Pset")))),"")</f>
        <v/>
      </c>
      <c r="BK18" s="61" t="str">
        <f t="shared" ref="BK18:BK35" ca="1" si="23">IF(BJ18="","",IF(RIGHT(BJ18,1)=" ",HYPERLINK(CONCATENATE(link4x0,IFERROR(VLOOKUP(LEFT(BJ18,LEN(BJ18)-2),Pset_2,2,FALSE),""),link_Pset,LOWER(LEFT(BJ18,LEN(BJ18)-2)),".htm"),"&gt;&gt;"),"^"))</f>
        <v/>
      </c>
      <c r="BL18" s="60"/>
    </row>
    <row r="19" spans="2:64" x14ac:dyDescent="0.25">
      <c r="B19" s="57"/>
      <c r="C19" s="34"/>
      <c r="D19" s="47"/>
      <c r="E19" s="39"/>
      <c r="F19" s="47"/>
      <c r="G19" s="39"/>
      <c r="H19" s="47"/>
      <c r="I19" s="39"/>
      <c r="J19" s="88">
        <f ca="1">IF(RIGHT(K$17,4)="Type",IF(AND(J18&gt;1,J18&lt;&gt;""),J18-1,""),IF(AND(J18&lt;0,J18&lt;&gt;""),J18+1,""))</f>
        <v>-3</v>
      </c>
      <c r="K19" s="46" t="str">
        <f t="shared" ca="1" si="0"/>
        <v>IfcFurniture/FILECABINET</v>
      </c>
      <c r="L19" s="46">
        <f t="shared" ref="L19:L35" si="24">IF(AND(L18&lt;0,L18&lt;&gt;""),L18+1,"")</f>
        <v>-6</v>
      </c>
      <c r="M19" s="46" t="str">
        <f t="shared" ca="1" si="1"/>
        <v>Pset_FurnitureTypeCommon  Description</v>
      </c>
      <c r="N19" s="46" t="str">
        <f t="shared" ca="1" si="2"/>
        <v>^</v>
      </c>
      <c r="O19" s="51"/>
      <c r="P19" s="54"/>
      <c r="Q19" s="80" t="str">
        <f ca="1">IF(RIGHT(R$17,4)="Type",IF(AND(Q18&gt;0,Q18&lt;&gt;""),Q18-1,""),IF(AND(Q18&lt;0,Q18&lt;&gt;""),Q18+1,""))</f>
        <v/>
      </c>
      <c r="R19" s="62" t="str">
        <f t="shared" ca="1" si="3"/>
        <v/>
      </c>
      <c r="S19" s="62" t="str">
        <f t="shared" ref="S19:S35" si="25">IF(AND(S18&lt;0,S18&lt;&gt;""),S18+1,"")</f>
        <v/>
      </c>
      <c r="T19" s="62" t="str">
        <f t="shared" ca="1" si="4"/>
        <v/>
      </c>
      <c r="U19" s="62" t="str">
        <f t="shared" ca="1" si="5"/>
        <v/>
      </c>
      <c r="V19" s="60"/>
      <c r="W19" s="42"/>
      <c r="X19" s="88" t="str">
        <f ca="1">IF(RIGHT(Y$17,4)="Type",IF(AND(X18&gt;0,X18&lt;&gt;""),X18-1,""),IF(AND(X18&lt;0,X18&lt;&gt;""),X18+1,""))</f>
        <v/>
      </c>
      <c r="Y19" s="46" t="str">
        <f t="shared" ca="1" si="6"/>
        <v/>
      </c>
      <c r="Z19" s="46">
        <f t="shared" ref="Z19:Z35" si="26">IF(AND(Z18&lt;0,Z18&lt;&gt;""),Z18+1,"")</f>
        <v>-5</v>
      </c>
      <c r="AA19" s="46" t="str">
        <f t="shared" ca="1" si="7"/>
        <v xml:space="preserve">Pset_EnvironmentalImpactIndicators  </v>
      </c>
      <c r="AB19" s="46" t="str">
        <f t="shared" ca="1" si="8"/>
        <v>&gt;&gt;</v>
      </c>
      <c r="AC19" s="51"/>
      <c r="AD19" s="54"/>
      <c r="AE19" s="80" t="str">
        <f ca="1">IF(RIGHT(AF$17,4)="Type",IF(AND(AE18&gt;0,AE18&lt;&gt;""),AE18-1,""),IF(AND(AE18&lt;0,AE18&lt;&gt;""),AE18+1,""))</f>
        <v/>
      </c>
      <c r="AF19" s="62" t="str">
        <f t="shared" ca="1" si="9"/>
        <v/>
      </c>
      <c r="AG19" s="62" t="str">
        <f t="shared" ref="AG19:AG35" si="27">IF(AND(AG18&lt;0,AG18&lt;&gt;""),AG18+1,"")</f>
        <v/>
      </c>
      <c r="AH19" s="62" t="str">
        <f t="shared" ca="1" si="10"/>
        <v/>
      </c>
      <c r="AI19" s="62" t="str">
        <f t="shared" ca="1" si="11"/>
        <v/>
      </c>
      <c r="AJ19" s="64"/>
      <c r="AK19" s="42"/>
      <c r="AL19" s="88" t="str">
        <f ca="1">IF(RIGHT(AM$17,4)="Type",IF(AND(AL18&gt;0,AL18&lt;&gt;""),AL18-1,""),IF(AND(AL18&lt;0,AL18&lt;&gt;""),AL18+1,""))</f>
        <v/>
      </c>
      <c r="AM19" s="46" t="str">
        <f t="shared" ca="1" si="12"/>
        <v/>
      </c>
      <c r="AN19" s="46" t="str">
        <f t="shared" ref="AN19:AN35" si="28">IF(AND(AN18&lt;0,AN18&lt;&gt;""),AN18+1,"")</f>
        <v/>
      </c>
      <c r="AO19" s="46" t="str">
        <f t="shared" ca="1" si="13"/>
        <v/>
      </c>
      <c r="AP19" s="46" t="str">
        <f t="shared" ca="1" si="14"/>
        <v/>
      </c>
      <c r="AQ19" s="53"/>
      <c r="AR19" s="54"/>
      <c r="AS19" s="80" t="str">
        <f ca="1">IF(RIGHT(AT$17,4)="Type",IF(AND(AS18&gt;0,AS18&lt;&gt;""),AS18-1,""),IF(AND(AS18&lt;0,AS18&lt;&gt;""),AS18+1,""))</f>
        <v/>
      </c>
      <c r="AT19" s="62" t="str">
        <f t="shared" ca="1" si="15"/>
        <v/>
      </c>
      <c r="AU19" s="62" t="str">
        <f t="shared" ref="AU19:AU35" si="29">IF(AND(AU18&lt;0,AU18&lt;&gt;""),AU18+1,"")</f>
        <v/>
      </c>
      <c r="AV19" s="62" t="str">
        <f t="shared" ca="1" si="16"/>
        <v/>
      </c>
      <c r="AW19" s="62" t="str">
        <f t="shared" ca="1" si="17"/>
        <v/>
      </c>
      <c r="AX19" s="64"/>
      <c r="AY19" s="42"/>
      <c r="AZ19" s="88" t="str">
        <f ca="1">IF(RIGHT(BA$17,4)="Type",IF(AND(AZ18&gt;0,AZ18&lt;&gt;""),AZ18-1,""),IF(AND(AZ18&lt;0,AZ18&lt;&gt;""),AZ18+1,""))</f>
        <v/>
      </c>
      <c r="BA19" s="46" t="str">
        <f t="shared" ca="1" si="18"/>
        <v/>
      </c>
      <c r="BB19" s="46" t="str">
        <f t="shared" ref="BB19:BB35" si="30">IF(AND(BB18&lt;0,BB18&lt;&gt;""),BB18+1,"")</f>
        <v/>
      </c>
      <c r="BC19" s="46" t="str">
        <f t="shared" ca="1" si="19"/>
        <v/>
      </c>
      <c r="BD19" s="46" t="str">
        <f t="shared" ca="1" si="20"/>
        <v/>
      </c>
      <c r="BE19" s="53"/>
      <c r="BF19" s="54"/>
      <c r="BG19" s="80" t="str">
        <f ca="1">IF(RIGHT(BH$17,4)="Type",IF(AND(BG18&gt;0,BG18&lt;&gt;""),BG18-1,""),IF(AND(BG18&lt;0,BG18&lt;&gt;""),BG18+1,""))</f>
        <v/>
      </c>
      <c r="BH19" s="62" t="str">
        <f t="shared" ca="1" si="21"/>
        <v/>
      </c>
      <c r="BI19" s="62" t="str">
        <f t="shared" ref="BI19:BI35" si="31">IF(AND(BI18&lt;0,BI18&lt;&gt;""),BI18+1,"")</f>
        <v/>
      </c>
      <c r="BJ19" s="62" t="str">
        <f t="shared" ca="1" si="22"/>
        <v/>
      </c>
      <c r="BK19" s="62" t="str">
        <f t="shared" ca="1" si="23"/>
        <v/>
      </c>
      <c r="BL19" s="60"/>
    </row>
    <row r="20" spans="2:64" x14ac:dyDescent="0.25">
      <c r="B20" s="57"/>
      <c r="C20" s="34"/>
      <c r="D20" s="47"/>
      <c r="E20" s="39"/>
      <c r="F20" s="47"/>
      <c r="G20" s="39"/>
      <c r="H20" s="47"/>
      <c r="I20" s="39"/>
      <c r="J20" s="88">
        <f t="shared" ref="J20:J35" ca="1" si="32">IF(RIGHT(K$17,4)="Type",IF(AND(J19&gt;1,J19&lt;&gt;""),J19-1,""),IF(AND(J19&lt;0,J19&lt;&gt;""),J19+1,""))</f>
        <v>-2</v>
      </c>
      <c r="K20" s="46" t="str">
        <f t="shared" ca="1" si="0"/>
        <v>IfcFurniture/DESK</v>
      </c>
      <c r="L20" s="46">
        <f t="shared" si="24"/>
        <v>-5</v>
      </c>
      <c r="M20" s="46" t="str">
        <f t="shared" ca="1" si="1"/>
        <v>Pset_FurnitureTypeCommon  Style</v>
      </c>
      <c r="N20" s="46" t="str">
        <f t="shared" ca="1" si="2"/>
        <v>^</v>
      </c>
      <c r="O20" s="51"/>
      <c r="P20" s="54"/>
      <c r="Q20" s="80" t="str">
        <f t="shared" ref="Q20:Q35" ca="1" si="33">IF(RIGHT(R$17,4)="Type",IF(AND(Q19&gt;0,Q19&lt;&gt;""),Q19-1,""),IF(AND(Q19&lt;0,Q19&lt;&gt;""),Q19+1,""))</f>
        <v/>
      </c>
      <c r="R20" s="62" t="str">
        <f t="shared" ca="1" si="3"/>
        <v/>
      </c>
      <c r="S20" s="62" t="str">
        <f t="shared" si="25"/>
        <v/>
      </c>
      <c r="T20" s="62" t="str">
        <f t="shared" ca="1" si="4"/>
        <v/>
      </c>
      <c r="U20" s="62" t="str">
        <f t="shared" ca="1" si="5"/>
        <v/>
      </c>
      <c r="V20" s="60"/>
      <c r="W20" s="42"/>
      <c r="X20" s="88" t="str">
        <f t="shared" ref="X20:X35" ca="1" si="34">IF(RIGHT(Y$17,4)="Type",IF(AND(X19&gt;0,X19&lt;&gt;""),X19-1,""),IF(AND(X19&lt;0,X19&lt;&gt;""),X19+1,""))</f>
        <v/>
      </c>
      <c r="Y20" s="46" t="str">
        <f t="shared" ca="1" si="6"/>
        <v/>
      </c>
      <c r="Z20" s="46">
        <f t="shared" si="26"/>
        <v>-4</v>
      </c>
      <c r="AA20" s="46" t="str">
        <f t="shared" ca="1" si="7"/>
        <v xml:space="preserve">Pset_EnvironmentalImpactValues  </v>
      </c>
      <c r="AB20" s="46" t="str">
        <f t="shared" ca="1" si="8"/>
        <v>&gt;&gt;</v>
      </c>
      <c r="AC20" s="51"/>
      <c r="AD20" s="54"/>
      <c r="AE20" s="80" t="str">
        <f t="shared" ref="AE20:AE35" ca="1" si="35">IF(RIGHT(AF$17,4)="Type",IF(AND(AE19&gt;0,AE19&lt;&gt;""),AE19-1,""),IF(AND(AE19&lt;0,AE19&lt;&gt;""),AE19+1,""))</f>
        <v/>
      </c>
      <c r="AF20" s="62" t="str">
        <f t="shared" ca="1" si="9"/>
        <v/>
      </c>
      <c r="AG20" s="62" t="str">
        <f t="shared" si="27"/>
        <v/>
      </c>
      <c r="AH20" s="62" t="str">
        <f t="shared" ca="1" si="10"/>
        <v/>
      </c>
      <c r="AI20" s="62" t="str">
        <f t="shared" ca="1" si="11"/>
        <v/>
      </c>
      <c r="AJ20" s="64"/>
      <c r="AK20" s="42"/>
      <c r="AL20" s="88" t="str">
        <f t="shared" ref="AL20:AL35" ca="1" si="36">IF(RIGHT(AM$17,4)="Type",IF(AND(AL19&gt;0,AL19&lt;&gt;""),AL19-1,""),IF(AND(AL19&lt;0,AL19&lt;&gt;""),AL19+1,""))</f>
        <v/>
      </c>
      <c r="AM20" s="46" t="str">
        <f t="shared" ca="1" si="12"/>
        <v/>
      </c>
      <c r="AN20" s="46" t="str">
        <f t="shared" si="28"/>
        <v/>
      </c>
      <c r="AO20" s="46" t="str">
        <f t="shared" ca="1" si="13"/>
        <v/>
      </c>
      <c r="AP20" s="46" t="str">
        <f t="shared" ca="1" si="14"/>
        <v/>
      </c>
      <c r="AQ20" s="53"/>
      <c r="AR20" s="54"/>
      <c r="AS20" s="80" t="str">
        <f t="shared" ref="AS20:AS35" ca="1" si="37">IF(RIGHT(AT$17,4)="Type",IF(AND(AS19&gt;0,AS19&lt;&gt;""),AS19-1,""),IF(AND(AS19&lt;0,AS19&lt;&gt;""),AS19+1,""))</f>
        <v/>
      </c>
      <c r="AT20" s="62" t="str">
        <f t="shared" ca="1" si="15"/>
        <v/>
      </c>
      <c r="AU20" s="62" t="str">
        <f t="shared" si="29"/>
        <v/>
      </c>
      <c r="AV20" s="62" t="str">
        <f t="shared" ca="1" si="16"/>
        <v/>
      </c>
      <c r="AW20" s="62" t="str">
        <f t="shared" ca="1" si="17"/>
        <v/>
      </c>
      <c r="AX20" s="64"/>
      <c r="AY20" s="42"/>
      <c r="AZ20" s="88" t="str">
        <f t="shared" ref="AZ20:AZ35" ca="1" si="38">IF(RIGHT(BA$17,4)="Type",IF(AND(AZ19&gt;0,AZ19&lt;&gt;""),AZ19-1,""),IF(AND(AZ19&lt;0,AZ19&lt;&gt;""),AZ19+1,""))</f>
        <v/>
      </c>
      <c r="BA20" s="46" t="str">
        <f t="shared" ca="1" si="18"/>
        <v/>
      </c>
      <c r="BB20" s="46" t="str">
        <f t="shared" si="30"/>
        <v/>
      </c>
      <c r="BC20" s="46" t="str">
        <f t="shared" ca="1" si="19"/>
        <v/>
      </c>
      <c r="BD20" s="46" t="str">
        <f t="shared" ca="1" si="20"/>
        <v/>
      </c>
      <c r="BE20" s="53"/>
      <c r="BF20" s="54"/>
      <c r="BG20" s="80" t="str">
        <f t="shared" ref="BG20:BG35" ca="1" si="39">IF(RIGHT(BH$17,4)="Type",IF(AND(BG19&gt;0,BG19&lt;&gt;""),BG19-1,""),IF(AND(BG19&lt;0,BG19&lt;&gt;""),BG19+1,""))</f>
        <v/>
      </c>
      <c r="BH20" s="62" t="str">
        <f t="shared" ca="1" si="21"/>
        <v/>
      </c>
      <c r="BI20" s="62" t="str">
        <f t="shared" si="31"/>
        <v/>
      </c>
      <c r="BJ20" s="62" t="str">
        <f t="shared" ca="1" si="22"/>
        <v/>
      </c>
      <c r="BK20" s="62" t="str">
        <f t="shared" ca="1" si="23"/>
        <v/>
      </c>
      <c r="BL20" s="60"/>
    </row>
    <row r="21" spans="2:64" x14ac:dyDescent="0.25">
      <c r="B21" s="57"/>
      <c r="C21" s="34"/>
      <c r="D21" s="47"/>
      <c r="E21" s="39"/>
      <c r="F21" s="47"/>
      <c r="G21" s="39"/>
      <c r="H21" s="47"/>
      <c r="I21" s="39"/>
      <c r="J21" s="88">
        <f t="shared" ca="1" si="32"/>
        <v>-1</v>
      </c>
      <c r="K21" s="46" t="str">
        <f t="shared" ca="1" si="0"/>
        <v>IfcFurniture/CHAIR</v>
      </c>
      <c r="L21" s="46">
        <f t="shared" si="24"/>
        <v>-4</v>
      </c>
      <c r="M21" s="46" t="str">
        <f t="shared" ca="1" si="1"/>
        <v>Pset_FurnitureTypeCommon  NominalHeight</v>
      </c>
      <c r="N21" s="46" t="str">
        <f t="shared" ca="1" si="2"/>
        <v>^</v>
      </c>
      <c r="O21" s="51"/>
      <c r="P21" s="54"/>
      <c r="Q21" s="80" t="str">
        <f t="shared" ca="1" si="33"/>
        <v/>
      </c>
      <c r="R21" s="62" t="str">
        <f t="shared" ca="1" si="3"/>
        <v/>
      </c>
      <c r="S21" s="62" t="str">
        <f t="shared" si="25"/>
        <v/>
      </c>
      <c r="T21" s="62" t="str">
        <f t="shared" ca="1" si="4"/>
        <v/>
      </c>
      <c r="U21" s="62" t="str">
        <f t="shared" ca="1" si="5"/>
        <v/>
      </c>
      <c r="V21" s="60"/>
      <c r="W21" s="42"/>
      <c r="X21" s="88" t="str">
        <f t="shared" ca="1" si="34"/>
        <v/>
      </c>
      <c r="Y21" s="46" t="str">
        <f t="shared" ca="1" si="6"/>
        <v/>
      </c>
      <c r="Z21" s="46">
        <f t="shared" si="26"/>
        <v>-3</v>
      </c>
      <c r="AA21" s="46" t="str">
        <f t="shared" ca="1" si="7"/>
        <v xml:space="preserve">Pset_ManufacturerOccurrence  </v>
      </c>
      <c r="AB21" s="46" t="str">
        <f t="shared" ca="1" si="8"/>
        <v>&gt;&gt;</v>
      </c>
      <c r="AC21" s="51"/>
      <c r="AD21" s="54"/>
      <c r="AE21" s="80" t="str">
        <f t="shared" ca="1" si="35"/>
        <v/>
      </c>
      <c r="AF21" s="62" t="str">
        <f t="shared" ca="1" si="9"/>
        <v/>
      </c>
      <c r="AG21" s="62" t="str">
        <f t="shared" si="27"/>
        <v/>
      </c>
      <c r="AH21" s="62" t="str">
        <f t="shared" ca="1" si="10"/>
        <v/>
      </c>
      <c r="AI21" s="62" t="str">
        <f t="shared" ca="1" si="11"/>
        <v/>
      </c>
      <c r="AJ21" s="64"/>
      <c r="AK21" s="42"/>
      <c r="AL21" s="88" t="str">
        <f t="shared" ca="1" si="36"/>
        <v/>
      </c>
      <c r="AM21" s="46" t="str">
        <f t="shared" ca="1" si="12"/>
        <v/>
      </c>
      <c r="AN21" s="46" t="str">
        <f t="shared" si="28"/>
        <v/>
      </c>
      <c r="AO21" s="46" t="str">
        <f t="shared" ca="1" si="13"/>
        <v/>
      </c>
      <c r="AP21" s="46" t="str">
        <f t="shared" ca="1" si="14"/>
        <v/>
      </c>
      <c r="AQ21" s="53"/>
      <c r="AR21" s="54"/>
      <c r="AS21" s="80" t="str">
        <f t="shared" ca="1" si="37"/>
        <v/>
      </c>
      <c r="AT21" s="62" t="str">
        <f t="shared" ca="1" si="15"/>
        <v/>
      </c>
      <c r="AU21" s="62" t="str">
        <f t="shared" si="29"/>
        <v/>
      </c>
      <c r="AV21" s="62" t="str">
        <f t="shared" ca="1" si="16"/>
        <v/>
      </c>
      <c r="AW21" s="62" t="str">
        <f t="shared" ca="1" si="17"/>
        <v/>
      </c>
      <c r="AX21" s="64"/>
      <c r="AY21" s="42"/>
      <c r="AZ21" s="88" t="str">
        <f t="shared" ca="1" si="38"/>
        <v/>
      </c>
      <c r="BA21" s="46" t="str">
        <f t="shared" ca="1" si="18"/>
        <v/>
      </c>
      <c r="BB21" s="46" t="str">
        <f t="shared" si="30"/>
        <v/>
      </c>
      <c r="BC21" s="46" t="str">
        <f t="shared" ca="1" si="19"/>
        <v/>
      </c>
      <c r="BD21" s="46" t="str">
        <f t="shared" ca="1" si="20"/>
        <v/>
      </c>
      <c r="BE21" s="53"/>
      <c r="BF21" s="54"/>
      <c r="BG21" s="80" t="str">
        <f t="shared" ca="1" si="39"/>
        <v/>
      </c>
      <c r="BH21" s="62" t="str">
        <f t="shared" ca="1" si="21"/>
        <v/>
      </c>
      <c r="BI21" s="62" t="str">
        <f t="shared" si="31"/>
        <v/>
      </c>
      <c r="BJ21" s="62" t="str">
        <f t="shared" ca="1" si="22"/>
        <v/>
      </c>
      <c r="BK21" s="62" t="str">
        <f t="shared" ca="1" si="23"/>
        <v/>
      </c>
      <c r="BL21" s="60"/>
    </row>
    <row r="22" spans="2:64" x14ac:dyDescent="0.25">
      <c r="B22" s="57"/>
      <c r="C22" s="34"/>
      <c r="D22" s="47"/>
      <c r="E22" s="39"/>
      <c r="F22" s="47"/>
      <c r="G22" s="39"/>
      <c r="H22" s="47"/>
      <c r="I22" s="39"/>
      <c r="J22" s="88">
        <f t="shared" ca="1" si="32"/>
        <v>0</v>
      </c>
      <c r="K22" s="46" t="str">
        <f t="shared" ca="1" si="0"/>
        <v>IfcFurniture</v>
      </c>
      <c r="L22" s="46">
        <f t="shared" si="24"/>
        <v>-3</v>
      </c>
      <c r="M22" s="46" t="str">
        <f t="shared" ca="1" si="1"/>
        <v>Pset_FurnitureTypeCommon  NominalLength</v>
      </c>
      <c r="N22" s="46" t="str">
        <f t="shared" ca="1" si="2"/>
        <v>^</v>
      </c>
      <c r="O22" s="51"/>
      <c r="P22" s="54"/>
      <c r="Q22" s="80" t="str">
        <f t="shared" ca="1" si="33"/>
        <v/>
      </c>
      <c r="R22" s="62" t="str">
        <f t="shared" ca="1" si="3"/>
        <v/>
      </c>
      <c r="S22" s="62" t="str">
        <f t="shared" si="25"/>
        <v/>
      </c>
      <c r="T22" s="62" t="str">
        <f t="shared" ca="1" si="4"/>
        <v/>
      </c>
      <c r="U22" s="62" t="str">
        <f t="shared" ca="1" si="5"/>
        <v/>
      </c>
      <c r="V22" s="60"/>
      <c r="W22" s="42"/>
      <c r="X22" s="88" t="str">
        <f t="shared" ca="1" si="34"/>
        <v/>
      </c>
      <c r="Y22" s="46" t="str">
        <f t="shared" ca="1" si="6"/>
        <v/>
      </c>
      <c r="Z22" s="46">
        <f t="shared" si="26"/>
        <v>-2</v>
      </c>
      <c r="AA22" s="46" t="str">
        <f t="shared" ca="1" si="7"/>
        <v xml:space="preserve">Pset_ManufacturerTypeInformation  </v>
      </c>
      <c r="AB22" s="46" t="str">
        <f t="shared" ca="1" si="8"/>
        <v>&gt;&gt;</v>
      </c>
      <c r="AC22" s="51"/>
      <c r="AD22" s="54"/>
      <c r="AE22" s="80" t="str">
        <f t="shared" ca="1" si="35"/>
        <v/>
      </c>
      <c r="AF22" s="62" t="str">
        <f t="shared" ca="1" si="9"/>
        <v/>
      </c>
      <c r="AG22" s="62" t="str">
        <f t="shared" si="27"/>
        <v/>
      </c>
      <c r="AH22" s="62" t="str">
        <f t="shared" ca="1" si="10"/>
        <v/>
      </c>
      <c r="AI22" s="62" t="str">
        <f t="shared" ca="1" si="11"/>
        <v/>
      </c>
      <c r="AJ22" s="64"/>
      <c r="AK22" s="42"/>
      <c r="AL22" s="88" t="str">
        <f t="shared" ca="1" si="36"/>
        <v/>
      </c>
      <c r="AM22" s="46" t="str">
        <f t="shared" ca="1" si="12"/>
        <v/>
      </c>
      <c r="AN22" s="46" t="str">
        <f t="shared" si="28"/>
        <v/>
      </c>
      <c r="AO22" s="46" t="str">
        <f t="shared" ca="1" si="13"/>
        <v/>
      </c>
      <c r="AP22" s="46" t="str">
        <f t="shared" ca="1" si="14"/>
        <v/>
      </c>
      <c r="AQ22" s="53"/>
      <c r="AR22" s="54"/>
      <c r="AS22" s="80" t="str">
        <f t="shared" ca="1" si="37"/>
        <v/>
      </c>
      <c r="AT22" s="62" t="str">
        <f t="shared" ca="1" si="15"/>
        <v/>
      </c>
      <c r="AU22" s="62" t="str">
        <f t="shared" si="29"/>
        <v/>
      </c>
      <c r="AV22" s="62" t="str">
        <f t="shared" ca="1" si="16"/>
        <v/>
      </c>
      <c r="AW22" s="62" t="str">
        <f t="shared" ca="1" si="17"/>
        <v/>
      </c>
      <c r="AX22" s="64"/>
      <c r="AY22" s="42"/>
      <c r="AZ22" s="88" t="str">
        <f t="shared" ca="1" si="38"/>
        <v/>
      </c>
      <c r="BA22" s="46" t="str">
        <f t="shared" ca="1" si="18"/>
        <v/>
      </c>
      <c r="BB22" s="46" t="str">
        <f t="shared" si="30"/>
        <v/>
      </c>
      <c r="BC22" s="46" t="str">
        <f t="shared" ca="1" si="19"/>
        <v/>
      </c>
      <c r="BD22" s="46" t="str">
        <f t="shared" ca="1" si="20"/>
        <v/>
      </c>
      <c r="BE22" s="53"/>
      <c r="BF22" s="54"/>
      <c r="BG22" s="80" t="str">
        <f t="shared" ca="1" si="39"/>
        <v/>
      </c>
      <c r="BH22" s="62" t="str">
        <f t="shared" ca="1" si="21"/>
        <v/>
      </c>
      <c r="BI22" s="62" t="str">
        <f t="shared" si="31"/>
        <v/>
      </c>
      <c r="BJ22" s="62" t="str">
        <f t="shared" ca="1" si="22"/>
        <v/>
      </c>
      <c r="BK22" s="62" t="str">
        <f t="shared" ca="1" si="23"/>
        <v/>
      </c>
      <c r="BL22" s="60"/>
    </row>
    <row r="23" spans="2:64" x14ac:dyDescent="0.25">
      <c r="B23" s="57"/>
      <c r="C23" s="34"/>
      <c r="D23" s="47"/>
      <c r="E23" s="39"/>
      <c r="F23" s="47"/>
      <c r="G23" s="39"/>
      <c r="H23" s="47"/>
      <c r="I23" s="39"/>
      <c r="J23" s="88" t="str">
        <f t="shared" ca="1" si="32"/>
        <v/>
      </c>
      <c r="K23" s="46" t="str">
        <f t="shared" ca="1" si="0"/>
        <v/>
      </c>
      <c r="L23" s="46">
        <f t="shared" si="24"/>
        <v>-2</v>
      </c>
      <c r="M23" s="46" t="str">
        <f t="shared" ca="1" si="1"/>
        <v>Pset_FurnitureTypeCommon  NominalDepth</v>
      </c>
      <c r="N23" s="46" t="str">
        <f t="shared" ca="1" si="2"/>
        <v>^</v>
      </c>
      <c r="O23" s="51"/>
      <c r="P23" s="54"/>
      <c r="Q23" s="80" t="str">
        <f t="shared" ca="1" si="33"/>
        <v/>
      </c>
      <c r="R23" s="62" t="str">
        <f t="shared" ca="1" si="3"/>
        <v/>
      </c>
      <c r="S23" s="62" t="str">
        <f t="shared" si="25"/>
        <v/>
      </c>
      <c r="T23" s="62" t="str">
        <f t="shared" ca="1" si="4"/>
        <v/>
      </c>
      <c r="U23" s="62" t="str">
        <f t="shared" ca="1" si="5"/>
        <v/>
      </c>
      <c r="V23" s="60"/>
      <c r="W23" s="42"/>
      <c r="X23" s="88" t="str">
        <f t="shared" ca="1" si="34"/>
        <v/>
      </c>
      <c r="Y23" s="46" t="str">
        <f t="shared" ca="1" si="6"/>
        <v/>
      </c>
      <c r="Z23" s="46">
        <f t="shared" si="26"/>
        <v>-1</v>
      </c>
      <c r="AA23" s="46" t="str">
        <f t="shared" ca="1" si="7"/>
        <v xml:space="preserve">Pset_ServiceLife  </v>
      </c>
      <c r="AB23" s="46" t="str">
        <f t="shared" ca="1" si="8"/>
        <v>&gt;&gt;</v>
      </c>
      <c r="AC23" s="51"/>
      <c r="AD23" s="54"/>
      <c r="AE23" s="80" t="str">
        <f t="shared" ca="1" si="35"/>
        <v/>
      </c>
      <c r="AF23" s="62" t="str">
        <f t="shared" ca="1" si="9"/>
        <v/>
      </c>
      <c r="AG23" s="62" t="str">
        <f t="shared" si="27"/>
        <v/>
      </c>
      <c r="AH23" s="62" t="str">
        <f t="shared" ca="1" si="10"/>
        <v/>
      </c>
      <c r="AI23" s="62" t="str">
        <f t="shared" ca="1" si="11"/>
        <v/>
      </c>
      <c r="AJ23" s="64"/>
      <c r="AK23" s="42"/>
      <c r="AL23" s="88" t="str">
        <f t="shared" ca="1" si="36"/>
        <v/>
      </c>
      <c r="AM23" s="46" t="str">
        <f t="shared" ca="1" si="12"/>
        <v/>
      </c>
      <c r="AN23" s="46" t="str">
        <f t="shared" si="28"/>
        <v/>
      </c>
      <c r="AO23" s="46" t="str">
        <f t="shared" ca="1" si="13"/>
        <v/>
      </c>
      <c r="AP23" s="46" t="str">
        <f t="shared" ca="1" si="14"/>
        <v/>
      </c>
      <c r="AQ23" s="53"/>
      <c r="AR23" s="54"/>
      <c r="AS23" s="80" t="str">
        <f t="shared" ca="1" si="37"/>
        <v/>
      </c>
      <c r="AT23" s="62" t="str">
        <f t="shared" ca="1" si="15"/>
        <v/>
      </c>
      <c r="AU23" s="62" t="str">
        <f t="shared" si="29"/>
        <v/>
      </c>
      <c r="AV23" s="62" t="str">
        <f t="shared" ca="1" si="16"/>
        <v/>
      </c>
      <c r="AW23" s="62" t="str">
        <f t="shared" ca="1" si="17"/>
        <v/>
      </c>
      <c r="AX23" s="64"/>
      <c r="AY23" s="42"/>
      <c r="AZ23" s="88" t="str">
        <f t="shared" ca="1" si="38"/>
        <v/>
      </c>
      <c r="BA23" s="46" t="str">
        <f t="shared" ca="1" si="18"/>
        <v/>
      </c>
      <c r="BB23" s="46" t="str">
        <f t="shared" si="30"/>
        <v/>
      </c>
      <c r="BC23" s="46" t="str">
        <f t="shared" ca="1" si="19"/>
        <v/>
      </c>
      <c r="BD23" s="46" t="str">
        <f t="shared" ca="1" si="20"/>
        <v/>
      </c>
      <c r="BE23" s="53"/>
      <c r="BF23" s="54"/>
      <c r="BG23" s="80" t="str">
        <f t="shared" ca="1" si="39"/>
        <v/>
      </c>
      <c r="BH23" s="62" t="str">
        <f t="shared" ca="1" si="21"/>
        <v/>
      </c>
      <c r="BI23" s="62" t="str">
        <f t="shared" si="31"/>
        <v/>
      </c>
      <c r="BJ23" s="62" t="str">
        <f t="shared" ca="1" si="22"/>
        <v/>
      </c>
      <c r="BK23" s="62" t="str">
        <f t="shared" ca="1" si="23"/>
        <v/>
      </c>
      <c r="BL23" s="60"/>
    </row>
    <row r="24" spans="2:64" x14ac:dyDescent="0.25">
      <c r="B24" s="57"/>
      <c r="C24" s="34"/>
      <c r="D24" s="47"/>
      <c r="E24" s="39"/>
      <c r="F24" s="47"/>
      <c r="G24" s="39"/>
      <c r="H24" s="47"/>
      <c r="I24" s="39"/>
      <c r="J24" s="88" t="str">
        <f t="shared" ca="1" si="32"/>
        <v/>
      </c>
      <c r="K24" s="46" t="str">
        <f t="shared" ca="1" si="0"/>
        <v/>
      </c>
      <c r="L24" s="46">
        <f t="shared" si="24"/>
        <v>-1</v>
      </c>
      <c r="M24" s="46" t="str">
        <f t="shared" ca="1" si="1"/>
        <v>Pset_FurnitureTypeCommon  MainColor</v>
      </c>
      <c r="N24" s="46" t="str">
        <f t="shared" ca="1" si="2"/>
        <v>^</v>
      </c>
      <c r="O24" s="51"/>
      <c r="P24" s="54"/>
      <c r="Q24" s="80" t="str">
        <f t="shared" ca="1" si="33"/>
        <v/>
      </c>
      <c r="R24" s="62" t="str">
        <f t="shared" ca="1" si="3"/>
        <v/>
      </c>
      <c r="S24" s="62" t="str">
        <f t="shared" si="25"/>
        <v/>
      </c>
      <c r="T24" s="62" t="str">
        <f t="shared" ca="1" si="4"/>
        <v/>
      </c>
      <c r="U24" s="62" t="str">
        <f t="shared" ca="1" si="5"/>
        <v/>
      </c>
      <c r="V24" s="60"/>
      <c r="W24" s="42"/>
      <c r="X24" s="88" t="str">
        <f t="shared" ca="1" si="34"/>
        <v/>
      </c>
      <c r="Y24" s="46" t="str">
        <f t="shared" ca="1" si="6"/>
        <v/>
      </c>
      <c r="Z24" s="46">
        <f t="shared" si="26"/>
        <v>0</v>
      </c>
      <c r="AA24" s="46" t="str">
        <f t="shared" ca="1" si="7"/>
        <v xml:space="preserve">Pset_Warranty  </v>
      </c>
      <c r="AB24" s="46" t="str">
        <f t="shared" ca="1" si="8"/>
        <v>&gt;&gt;</v>
      </c>
      <c r="AC24" s="51"/>
      <c r="AD24" s="54"/>
      <c r="AE24" s="80" t="str">
        <f t="shared" ca="1" si="35"/>
        <v/>
      </c>
      <c r="AF24" s="62" t="str">
        <f t="shared" ca="1" si="9"/>
        <v/>
      </c>
      <c r="AG24" s="62" t="str">
        <f t="shared" si="27"/>
        <v/>
      </c>
      <c r="AH24" s="62" t="str">
        <f t="shared" ca="1" si="10"/>
        <v/>
      </c>
      <c r="AI24" s="62" t="str">
        <f t="shared" ca="1" si="11"/>
        <v/>
      </c>
      <c r="AJ24" s="64"/>
      <c r="AK24" s="42"/>
      <c r="AL24" s="88" t="str">
        <f t="shared" ca="1" si="36"/>
        <v/>
      </c>
      <c r="AM24" s="46" t="str">
        <f t="shared" ca="1" si="12"/>
        <v/>
      </c>
      <c r="AN24" s="46" t="str">
        <f t="shared" si="28"/>
        <v/>
      </c>
      <c r="AO24" s="46" t="str">
        <f t="shared" ca="1" si="13"/>
        <v/>
      </c>
      <c r="AP24" s="46" t="str">
        <f t="shared" ca="1" si="14"/>
        <v/>
      </c>
      <c r="AQ24" s="53"/>
      <c r="AR24" s="54"/>
      <c r="AS24" s="80" t="str">
        <f t="shared" ca="1" si="37"/>
        <v/>
      </c>
      <c r="AT24" s="62" t="str">
        <f t="shared" ca="1" si="15"/>
        <v/>
      </c>
      <c r="AU24" s="62" t="str">
        <f t="shared" si="29"/>
        <v/>
      </c>
      <c r="AV24" s="62" t="str">
        <f t="shared" ca="1" si="16"/>
        <v/>
      </c>
      <c r="AW24" s="62" t="str">
        <f t="shared" ca="1" si="17"/>
        <v/>
      </c>
      <c r="AX24" s="64"/>
      <c r="AY24" s="42"/>
      <c r="AZ24" s="88" t="str">
        <f t="shared" ca="1" si="38"/>
        <v/>
      </c>
      <c r="BA24" s="46" t="str">
        <f t="shared" ca="1" si="18"/>
        <v/>
      </c>
      <c r="BB24" s="46" t="str">
        <f t="shared" si="30"/>
        <v/>
      </c>
      <c r="BC24" s="46" t="str">
        <f t="shared" ca="1" si="19"/>
        <v/>
      </c>
      <c r="BD24" s="46" t="str">
        <f t="shared" ca="1" si="20"/>
        <v/>
      </c>
      <c r="BE24" s="53"/>
      <c r="BF24" s="54"/>
      <c r="BG24" s="80" t="str">
        <f t="shared" ca="1" si="39"/>
        <v/>
      </c>
      <c r="BH24" s="62" t="str">
        <f t="shared" ca="1" si="21"/>
        <v/>
      </c>
      <c r="BI24" s="62" t="str">
        <f t="shared" si="31"/>
        <v/>
      </c>
      <c r="BJ24" s="62" t="str">
        <f t="shared" ca="1" si="22"/>
        <v/>
      </c>
      <c r="BK24" s="62" t="str">
        <f t="shared" ca="1" si="23"/>
        <v/>
      </c>
      <c r="BL24" s="60"/>
    </row>
    <row r="25" spans="2:64" x14ac:dyDescent="0.25">
      <c r="B25" s="57"/>
      <c r="C25" s="34"/>
      <c r="D25" s="47"/>
      <c r="E25" s="39"/>
      <c r="F25" s="47"/>
      <c r="G25" s="39"/>
      <c r="H25" s="47"/>
      <c r="I25" s="39"/>
      <c r="J25" s="88" t="str">
        <f t="shared" ca="1" si="32"/>
        <v/>
      </c>
      <c r="K25" s="46" t="str">
        <f t="shared" ca="1" si="0"/>
        <v/>
      </c>
      <c r="L25" s="46">
        <f t="shared" si="24"/>
        <v>0</v>
      </c>
      <c r="M25" s="46" t="str">
        <f t="shared" ca="1" si="1"/>
        <v>Pset_FurnitureTypeCommon  IsBuiltIn</v>
      </c>
      <c r="N25" s="46" t="str">
        <f t="shared" ca="1" si="2"/>
        <v>^</v>
      </c>
      <c r="O25" s="51"/>
      <c r="P25" s="54"/>
      <c r="Q25" s="80" t="str">
        <f t="shared" ca="1" si="33"/>
        <v/>
      </c>
      <c r="R25" s="62" t="str">
        <f t="shared" ca="1" si="3"/>
        <v/>
      </c>
      <c r="S25" s="62" t="str">
        <f t="shared" si="25"/>
        <v/>
      </c>
      <c r="T25" s="62" t="str">
        <f t="shared" ca="1" si="4"/>
        <v/>
      </c>
      <c r="U25" s="62" t="str">
        <f t="shared" ca="1" si="5"/>
        <v/>
      </c>
      <c r="V25" s="60"/>
      <c r="W25" s="42"/>
      <c r="X25" s="88" t="str">
        <f t="shared" ca="1" si="34"/>
        <v/>
      </c>
      <c r="Y25" s="46" t="str">
        <f t="shared" ca="1" si="6"/>
        <v/>
      </c>
      <c r="Z25" s="46" t="str">
        <f t="shared" si="26"/>
        <v/>
      </c>
      <c r="AA25" s="46" t="str">
        <f t="shared" ca="1" si="7"/>
        <v/>
      </c>
      <c r="AB25" s="46" t="str">
        <f t="shared" ca="1" si="8"/>
        <v/>
      </c>
      <c r="AC25" s="51"/>
      <c r="AD25" s="54"/>
      <c r="AE25" s="80" t="str">
        <f t="shared" ca="1" si="35"/>
        <v/>
      </c>
      <c r="AF25" s="62" t="str">
        <f t="shared" ca="1" si="9"/>
        <v/>
      </c>
      <c r="AG25" s="62" t="str">
        <f t="shared" si="27"/>
        <v/>
      </c>
      <c r="AH25" s="62" t="str">
        <f t="shared" ca="1" si="10"/>
        <v/>
      </c>
      <c r="AI25" s="62" t="str">
        <f t="shared" ca="1" si="11"/>
        <v/>
      </c>
      <c r="AJ25" s="64"/>
      <c r="AK25" s="42"/>
      <c r="AL25" s="88" t="str">
        <f t="shared" ca="1" si="36"/>
        <v/>
      </c>
      <c r="AM25" s="46" t="str">
        <f t="shared" ca="1" si="12"/>
        <v/>
      </c>
      <c r="AN25" s="46" t="str">
        <f t="shared" si="28"/>
        <v/>
      </c>
      <c r="AO25" s="46" t="str">
        <f t="shared" ca="1" si="13"/>
        <v/>
      </c>
      <c r="AP25" s="46" t="str">
        <f t="shared" ca="1" si="14"/>
        <v/>
      </c>
      <c r="AQ25" s="53"/>
      <c r="AR25" s="54"/>
      <c r="AS25" s="80" t="str">
        <f t="shared" ca="1" si="37"/>
        <v/>
      </c>
      <c r="AT25" s="62" t="str">
        <f t="shared" ca="1" si="15"/>
        <v/>
      </c>
      <c r="AU25" s="62" t="str">
        <f t="shared" si="29"/>
        <v/>
      </c>
      <c r="AV25" s="62" t="str">
        <f t="shared" ca="1" si="16"/>
        <v/>
      </c>
      <c r="AW25" s="62" t="str">
        <f t="shared" ca="1" si="17"/>
        <v/>
      </c>
      <c r="AX25" s="64"/>
      <c r="AY25" s="42"/>
      <c r="AZ25" s="88" t="str">
        <f t="shared" ca="1" si="38"/>
        <v/>
      </c>
      <c r="BA25" s="46" t="str">
        <f t="shared" ca="1" si="18"/>
        <v/>
      </c>
      <c r="BB25" s="46" t="str">
        <f t="shared" si="30"/>
        <v/>
      </c>
      <c r="BC25" s="46" t="str">
        <f t="shared" ca="1" si="19"/>
        <v/>
      </c>
      <c r="BD25" s="46" t="str">
        <f t="shared" ca="1" si="20"/>
        <v/>
      </c>
      <c r="BE25" s="53"/>
      <c r="BF25" s="54"/>
      <c r="BG25" s="80" t="str">
        <f t="shared" ca="1" si="39"/>
        <v/>
      </c>
      <c r="BH25" s="62" t="str">
        <f t="shared" ca="1" si="21"/>
        <v/>
      </c>
      <c r="BI25" s="62" t="str">
        <f t="shared" si="31"/>
        <v/>
      </c>
      <c r="BJ25" s="62" t="str">
        <f t="shared" ca="1" si="22"/>
        <v/>
      </c>
      <c r="BK25" s="62" t="str">
        <f t="shared" ca="1" si="23"/>
        <v/>
      </c>
      <c r="BL25" s="60"/>
    </row>
    <row r="26" spans="2:64" x14ac:dyDescent="0.25">
      <c r="B26" s="57"/>
      <c r="C26" s="34"/>
      <c r="D26" s="47"/>
      <c r="E26" s="39"/>
      <c r="F26" s="47"/>
      <c r="G26" s="39"/>
      <c r="H26" s="47"/>
      <c r="I26" s="39"/>
      <c r="J26" s="88" t="str">
        <f t="shared" ca="1" si="32"/>
        <v/>
      </c>
      <c r="K26" s="46" t="str">
        <f t="shared" ca="1" si="0"/>
        <v/>
      </c>
      <c r="L26" s="46" t="str">
        <f t="shared" si="24"/>
        <v/>
      </c>
      <c r="M26" s="46" t="str">
        <f t="shared" ca="1" si="1"/>
        <v/>
      </c>
      <c r="N26" s="46" t="str">
        <f t="shared" ca="1" si="2"/>
        <v/>
      </c>
      <c r="O26" s="51"/>
      <c r="P26" s="54"/>
      <c r="Q26" s="80" t="str">
        <f t="shared" ca="1" si="33"/>
        <v/>
      </c>
      <c r="R26" s="62" t="str">
        <f t="shared" ca="1" si="3"/>
        <v/>
      </c>
      <c r="S26" s="62" t="str">
        <f t="shared" si="25"/>
        <v/>
      </c>
      <c r="T26" s="62" t="str">
        <f t="shared" ca="1" si="4"/>
        <v/>
      </c>
      <c r="U26" s="62" t="str">
        <f t="shared" ca="1" si="5"/>
        <v/>
      </c>
      <c r="V26" s="60"/>
      <c r="W26" s="42"/>
      <c r="X26" s="88" t="str">
        <f t="shared" ca="1" si="34"/>
        <v/>
      </c>
      <c r="Y26" s="46" t="str">
        <f t="shared" ca="1" si="6"/>
        <v/>
      </c>
      <c r="Z26" s="46" t="str">
        <f t="shared" si="26"/>
        <v/>
      </c>
      <c r="AA26" s="46" t="str">
        <f t="shared" ca="1" si="7"/>
        <v/>
      </c>
      <c r="AB26" s="46" t="str">
        <f t="shared" ca="1" si="8"/>
        <v/>
      </c>
      <c r="AC26" s="51"/>
      <c r="AD26" s="54"/>
      <c r="AE26" s="80" t="str">
        <f t="shared" ca="1" si="35"/>
        <v/>
      </c>
      <c r="AF26" s="62" t="str">
        <f t="shared" ca="1" si="9"/>
        <v/>
      </c>
      <c r="AG26" s="62" t="str">
        <f t="shared" si="27"/>
        <v/>
      </c>
      <c r="AH26" s="62" t="str">
        <f t="shared" ca="1" si="10"/>
        <v/>
      </c>
      <c r="AI26" s="62" t="str">
        <f t="shared" ca="1" si="11"/>
        <v/>
      </c>
      <c r="AJ26" s="64"/>
      <c r="AK26" s="42"/>
      <c r="AL26" s="88" t="str">
        <f t="shared" ca="1" si="36"/>
        <v/>
      </c>
      <c r="AM26" s="46" t="str">
        <f t="shared" ca="1" si="12"/>
        <v/>
      </c>
      <c r="AN26" s="46" t="str">
        <f t="shared" si="28"/>
        <v/>
      </c>
      <c r="AO26" s="46" t="str">
        <f t="shared" ca="1" si="13"/>
        <v/>
      </c>
      <c r="AP26" s="46" t="str">
        <f t="shared" ca="1" si="14"/>
        <v/>
      </c>
      <c r="AQ26" s="53"/>
      <c r="AR26" s="54"/>
      <c r="AS26" s="80" t="str">
        <f t="shared" ca="1" si="37"/>
        <v/>
      </c>
      <c r="AT26" s="62" t="str">
        <f t="shared" ca="1" si="15"/>
        <v/>
      </c>
      <c r="AU26" s="62" t="str">
        <f t="shared" si="29"/>
        <v/>
      </c>
      <c r="AV26" s="62" t="str">
        <f t="shared" ca="1" si="16"/>
        <v/>
      </c>
      <c r="AW26" s="62" t="str">
        <f t="shared" ca="1" si="17"/>
        <v/>
      </c>
      <c r="AX26" s="64"/>
      <c r="AY26" s="42"/>
      <c r="AZ26" s="88" t="str">
        <f t="shared" ca="1" si="38"/>
        <v/>
      </c>
      <c r="BA26" s="46" t="str">
        <f t="shared" ca="1" si="18"/>
        <v/>
      </c>
      <c r="BB26" s="46" t="str">
        <f t="shared" si="30"/>
        <v/>
      </c>
      <c r="BC26" s="46" t="str">
        <f t="shared" ca="1" si="19"/>
        <v/>
      </c>
      <c r="BD26" s="46" t="str">
        <f t="shared" ca="1" si="20"/>
        <v/>
      </c>
      <c r="BE26" s="53"/>
      <c r="BF26" s="54"/>
      <c r="BG26" s="80" t="str">
        <f t="shared" ca="1" si="39"/>
        <v/>
      </c>
      <c r="BH26" s="62" t="str">
        <f t="shared" ca="1" si="21"/>
        <v/>
      </c>
      <c r="BI26" s="62" t="str">
        <f t="shared" si="31"/>
        <v/>
      </c>
      <c r="BJ26" s="62" t="str">
        <f t="shared" ca="1" si="22"/>
        <v/>
      </c>
      <c r="BK26" s="62" t="str">
        <f t="shared" ca="1" si="23"/>
        <v/>
      </c>
      <c r="BL26" s="60"/>
    </row>
    <row r="27" spans="2:64" x14ac:dyDescent="0.25">
      <c r="B27" s="57"/>
      <c r="C27" s="34"/>
      <c r="D27" s="47"/>
      <c r="E27" s="39"/>
      <c r="F27" s="47"/>
      <c r="G27" s="39"/>
      <c r="H27" s="47"/>
      <c r="I27" s="39"/>
      <c r="J27" s="88" t="str">
        <f t="shared" ca="1" si="32"/>
        <v/>
      </c>
      <c r="K27" s="46" t="str">
        <f t="shared" ca="1" si="0"/>
        <v/>
      </c>
      <c r="L27" s="46" t="str">
        <f t="shared" si="24"/>
        <v/>
      </c>
      <c r="M27" s="46" t="str">
        <f t="shared" ca="1" si="1"/>
        <v/>
      </c>
      <c r="N27" s="46" t="str">
        <f t="shared" ca="1" si="2"/>
        <v/>
      </c>
      <c r="O27" s="51"/>
      <c r="P27" s="54"/>
      <c r="Q27" s="80" t="str">
        <f t="shared" ca="1" si="33"/>
        <v/>
      </c>
      <c r="R27" s="62" t="str">
        <f t="shared" ca="1" si="3"/>
        <v/>
      </c>
      <c r="S27" s="62" t="str">
        <f t="shared" si="25"/>
        <v/>
      </c>
      <c r="T27" s="62" t="str">
        <f t="shared" ca="1" si="4"/>
        <v/>
      </c>
      <c r="U27" s="62" t="str">
        <f t="shared" ca="1" si="5"/>
        <v/>
      </c>
      <c r="V27" s="60"/>
      <c r="W27" s="42"/>
      <c r="X27" s="88" t="str">
        <f t="shared" ca="1" si="34"/>
        <v/>
      </c>
      <c r="Y27" s="46" t="str">
        <f t="shared" ca="1" si="6"/>
        <v/>
      </c>
      <c r="Z27" s="46" t="str">
        <f t="shared" si="26"/>
        <v/>
      </c>
      <c r="AA27" s="46" t="str">
        <f t="shared" ca="1" si="7"/>
        <v/>
      </c>
      <c r="AB27" s="46" t="str">
        <f t="shared" ca="1" si="8"/>
        <v/>
      </c>
      <c r="AC27" s="51"/>
      <c r="AD27" s="54"/>
      <c r="AE27" s="80" t="str">
        <f t="shared" ca="1" si="35"/>
        <v/>
      </c>
      <c r="AF27" s="62" t="str">
        <f t="shared" ca="1" si="9"/>
        <v/>
      </c>
      <c r="AG27" s="62" t="str">
        <f t="shared" si="27"/>
        <v/>
      </c>
      <c r="AH27" s="62" t="str">
        <f t="shared" ca="1" si="10"/>
        <v/>
      </c>
      <c r="AI27" s="62" t="str">
        <f t="shared" ca="1" si="11"/>
        <v/>
      </c>
      <c r="AJ27" s="64"/>
      <c r="AK27" s="42"/>
      <c r="AL27" s="88" t="str">
        <f t="shared" ca="1" si="36"/>
        <v/>
      </c>
      <c r="AM27" s="46" t="str">
        <f t="shared" ca="1" si="12"/>
        <v/>
      </c>
      <c r="AN27" s="46" t="str">
        <f t="shared" si="28"/>
        <v/>
      </c>
      <c r="AO27" s="46" t="str">
        <f t="shared" ca="1" si="13"/>
        <v/>
      </c>
      <c r="AP27" s="46" t="str">
        <f t="shared" ca="1" si="14"/>
        <v/>
      </c>
      <c r="AQ27" s="53"/>
      <c r="AR27" s="54"/>
      <c r="AS27" s="80" t="str">
        <f t="shared" ca="1" si="37"/>
        <v/>
      </c>
      <c r="AT27" s="62" t="str">
        <f t="shared" ca="1" si="15"/>
        <v/>
      </c>
      <c r="AU27" s="62" t="str">
        <f t="shared" si="29"/>
        <v/>
      </c>
      <c r="AV27" s="62" t="str">
        <f t="shared" ca="1" si="16"/>
        <v/>
      </c>
      <c r="AW27" s="62" t="str">
        <f t="shared" ca="1" si="17"/>
        <v/>
      </c>
      <c r="AX27" s="64"/>
      <c r="AY27" s="42"/>
      <c r="AZ27" s="88" t="str">
        <f t="shared" ca="1" si="38"/>
        <v/>
      </c>
      <c r="BA27" s="46" t="str">
        <f t="shared" ca="1" si="18"/>
        <v/>
      </c>
      <c r="BB27" s="46" t="str">
        <f t="shared" si="30"/>
        <v/>
      </c>
      <c r="BC27" s="46" t="str">
        <f t="shared" ca="1" si="19"/>
        <v/>
      </c>
      <c r="BD27" s="46" t="str">
        <f t="shared" ca="1" si="20"/>
        <v/>
      </c>
      <c r="BE27" s="53"/>
      <c r="BF27" s="54"/>
      <c r="BG27" s="80" t="str">
        <f t="shared" ca="1" si="39"/>
        <v/>
      </c>
      <c r="BH27" s="62" t="str">
        <f t="shared" ca="1" si="21"/>
        <v/>
      </c>
      <c r="BI27" s="62" t="str">
        <f t="shared" si="31"/>
        <v/>
      </c>
      <c r="BJ27" s="62" t="str">
        <f t="shared" ca="1" si="22"/>
        <v/>
      </c>
      <c r="BK27" s="62" t="str">
        <f t="shared" ca="1" si="23"/>
        <v/>
      </c>
      <c r="BL27" s="60"/>
    </row>
    <row r="28" spans="2:64" x14ac:dyDescent="0.25">
      <c r="B28" s="57"/>
      <c r="C28" s="34"/>
      <c r="D28" s="47"/>
      <c r="E28" s="39"/>
      <c r="F28" s="47"/>
      <c r="G28" s="39"/>
      <c r="H28" s="47"/>
      <c r="I28" s="39"/>
      <c r="J28" s="88" t="str">
        <f t="shared" ca="1" si="32"/>
        <v/>
      </c>
      <c r="K28" s="46" t="str">
        <f t="shared" ca="1" si="0"/>
        <v/>
      </c>
      <c r="L28" s="46" t="str">
        <f t="shared" si="24"/>
        <v/>
      </c>
      <c r="M28" s="46" t="str">
        <f t="shared" ca="1" si="1"/>
        <v/>
      </c>
      <c r="N28" s="46" t="str">
        <f t="shared" ca="1" si="2"/>
        <v/>
      </c>
      <c r="O28" s="51"/>
      <c r="P28" s="54"/>
      <c r="Q28" s="80" t="str">
        <f t="shared" ca="1" si="33"/>
        <v/>
      </c>
      <c r="R28" s="62" t="str">
        <f t="shared" ca="1" si="3"/>
        <v/>
      </c>
      <c r="S28" s="62" t="str">
        <f t="shared" si="25"/>
        <v/>
      </c>
      <c r="T28" s="62" t="str">
        <f t="shared" ca="1" si="4"/>
        <v/>
      </c>
      <c r="U28" s="62" t="str">
        <f t="shared" ca="1" si="5"/>
        <v/>
      </c>
      <c r="V28" s="60"/>
      <c r="W28" s="42"/>
      <c r="X28" s="88" t="str">
        <f t="shared" ca="1" si="34"/>
        <v/>
      </c>
      <c r="Y28" s="46" t="str">
        <f t="shared" ca="1" si="6"/>
        <v/>
      </c>
      <c r="Z28" s="46" t="str">
        <f t="shared" si="26"/>
        <v/>
      </c>
      <c r="AA28" s="46" t="str">
        <f t="shared" ca="1" si="7"/>
        <v/>
      </c>
      <c r="AB28" s="46" t="str">
        <f t="shared" ca="1" si="8"/>
        <v/>
      </c>
      <c r="AC28" s="51"/>
      <c r="AD28" s="54"/>
      <c r="AE28" s="80" t="str">
        <f t="shared" ca="1" si="35"/>
        <v/>
      </c>
      <c r="AF28" s="62" t="str">
        <f t="shared" ca="1" si="9"/>
        <v/>
      </c>
      <c r="AG28" s="62" t="str">
        <f t="shared" si="27"/>
        <v/>
      </c>
      <c r="AH28" s="62" t="str">
        <f t="shared" ca="1" si="10"/>
        <v/>
      </c>
      <c r="AI28" s="62" t="str">
        <f t="shared" ca="1" si="11"/>
        <v/>
      </c>
      <c r="AJ28" s="64"/>
      <c r="AK28" s="42"/>
      <c r="AL28" s="88" t="str">
        <f t="shared" ca="1" si="36"/>
        <v/>
      </c>
      <c r="AM28" s="46" t="str">
        <f t="shared" ca="1" si="12"/>
        <v/>
      </c>
      <c r="AN28" s="46" t="str">
        <f t="shared" si="28"/>
        <v/>
      </c>
      <c r="AO28" s="46" t="str">
        <f t="shared" ca="1" si="13"/>
        <v/>
      </c>
      <c r="AP28" s="46" t="str">
        <f t="shared" ca="1" si="14"/>
        <v/>
      </c>
      <c r="AQ28" s="53"/>
      <c r="AR28" s="54"/>
      <c r="AS28" s="80" t="str">
        <f t="shared" ca="1" si="37"/>
        <v/>
      </c>
      <c r="AT28" s="62" t="str">
        <f t="shared" ca="1" si="15"/>
        <v/>
      </c>
      <c r="AU28" s="62" t="str">
        <f t="shared" si="29"/>
        <v/>
      </c>
      <c r="AV28" s="62" t="str">
        <f t="shared" ca="1" si="16"/>
        <v/>
      </c>
      <c r="AW28" s="62" t="str">
        <f t="shared" ca="1" si="17"/>
        <v/>
      </c>
      <c r="AX28" s="64"/>
      <c r="AY28" s="42"/>
      <c r="AZ28" s="88" t="str">
        <f t="shared" ca="1" si="38"/>
        <v/>
      </c>
      <c r="BA28" s="46" t="str">
        <f t="shared" ca="1" si="18"/>
        <v/>
      </c>
      <c r="BB28" s="46" t="str">
        <f t="shared" si="30"/>
        <v/>
      </c>
      <c r="BC28" s="46" t="str">
        <f t="shared" ca="1" si="19"/>
        <v/>
      </c>
      <c r="BD28" s="46" t="str">
        <f t="shared" ca="1" si="20"/>
        <v/>
      </c>
      <c r="BE28" s="53"/>
      <c r="BF28" s="54"/>
      <c r="BG28" s="80" t="str">
        <f t="shared" ca="1" si="39"/>
        <v/>
      </c>
      <c r="BH28" s="62" t="str">
        <f t="shared" ca="1" si="21"/>
        <v/>
      </c>
      <c r="BI28" s="62" t="str">
        <f t="shared" si="31"/>
        <v/>
      </c>
      <c r="BJ28" s="62" t="str">
        <f t="shared" ca="1" si="22"/>
        <v/>
      </c>
      <c r="BK28" s="62" t="str">
        <f t="shared" ca="1" si="23"/>
        <v/>
      </c>
      <c r="BL28" s="60"/>
    </row>
    <row r="29" spans="2:64" x14ac:dyDescent="0.25">
      <c r="B29" s="57"/>
      <c r="C29" s="34"/>
      <c r="D29" s="47"/>
      <c r="E29" s="39"/>
      <c r="F29" s="47"/>
      <c r="G29" s="39"/>
      <c r="H29" s="47"/>
      <c r="I29" s="39"/>
      <c r="J29" s="88" t="str">
        <f t="shared" ca="1" si="32"/>
        <v/>
      </c>
      <c r="K29" s="46" t="str">
        <f t="shared" ca="1" si="0"/>
        <v/>
      </c>
      <c r="L29" s="46" t="str">
        <f t="shared" si="24"/>
        <v/>
      </c>
      <c r="M29" s="46" t="str">
        <f t="shared" ca="1" si="1"/>
        <v/>
      </c>
      <c r="N29" s="46" t="str">
        <f t="shared" ca="1" si="2"/>
        <v/>
      </c>
      <c r="O29" s="51"/>
      <c r="P29" s="54"/>
      <c r="Q29" s="80" t="str">
        <f t="shared" ca="1" si="33"/>
        <v/>
      </c>
      <c r="R29" s="62" t="str">
        <f t="shared" ca="1" si="3"/>
        <v/>
      </c>
      <c r="S29" s="62" t="str">
        <f t="shared" si="25"/>
        <v/>
      </c>
      <c r="T29" s="62" t="str">
        <f t="shared" ca="1" si="4"/>
        <v/>
      </c>
      <c r="U29" s="62" t="str">
        <f t="shared" ca="1" si="5"/>
        <v/>
      </c>
      <c r="V29" s="60"/>
      <c r="W29" s="42"/>
      <c r="X29" s="88" t="str">
        <f t="shared" ca="1" si="34"/>
        <v/>
      </c>
      <c r="Y29" s="46" t="str">
        <f t="shared" ca="1" si="6"/>
        <v/>
      </c>
      <c r="Z29" s="46" t="str">
        <f t="shared" si="26"/>
        <v/>
      </c>
      <c r="AA29" s="46" t="str">
        <f t="shared" ca="1" si="7"/>
        <v/>
      </c>
      <c r="AB29" s="46" t="str">
        <f t="shared" ca="1" si="8"/>
        <v/>
      </c>
      <c r="AC29" s="51"/>
      <c r="AD29" s="54"/>
      <c r="AE29" s="80" t="str">
        <f t="shared" ca="1" si="35"/>
        <v/>
      </c>
      <c r="AF29" s="62" t="str">
        <f t="shared" ca="1" si="9"/>
        <v/>
      </c>
      <c r="AG29" s="62" t="str">
        <f t="shared" si="27"/>
        <v/>
      </c>
      <c r="AH29" s="62" t="str">
        <f t="shared" ca="1" si="10"/>
        <v/>
      </c>
      <c r="AI29" s="62" t="str">
        <f t="shared" ca="1" si="11"/>
        <v/>
      </c>
      <c r="AJ29" s="64"/>
      <c r="AK29" s="42"/>
      <c r="AL29" s="88" t="str">
        <f t="shared" ca="1" si="36"/>
        <v/>
      </c>
      <c r="AM29" s="46" t="str">
        <f t="shared" ca="1" si="12"/>
        <v/>
      </c>
      <c r="AN29" s="46" t="str">
        <f t="shared" si="28"/>
        <v/>
      </c>
      <c r="AO29" s="46" t="str">
        <f t="shared" ca="1" si="13"/>
        <v/>
      </c>
      <c r="AP29" s="46" t="str">
        <f t="shared" ca="1" si="14"/>
        <v/>
      </c>
      <c r="AQ29" s="53"/>
      <c r="AR29" s="54"/>
      <c r="AS29" s="80" t="str">
        <f t="shared" ca="1" si="37"/>
        <v/>
      </c>
      <c r="AT29" s="62" t="str">
        <f t="shared" ca="1" si="15"/>
        <v/>
      </c>
      <c r="AU29" s="62" t="str">
        <f t="shared" si="29"/>
        <v/>
      </c>
      <c r="AV29" s="62" t="str">
        <f t="shared" ca="1" si="16"/>
        <v/>
      </c>
      <c r="AW29" s="62" t="str">
        <f t="shared" ca="1" si="17"/>
        <v/>
      </c>
      <c r="AX29" s="64"/>
      <c r="AY29" s="42"/>
      <c r="AZ29" s="88" t="str">
        <f t="shared" ca="1" si="38"/>
        <v/>
      </c>
      <c r="BA29" s="46" t="str">
        <f t="shared" ca="1" si="18"/>
        <v/>
      </c>
      <c r="BB29" s="46" t="str">
        <f t="shared" si="30"/>
        <v/>
      </c>
      <c r="BC29" s="46" t="str">
        <f t="shared" ca="1" si="19"/>
        <v/>
      </c>
      <c r="BD29" s="46" t="str">
        <f t="shared" ca="1" si="20"/>
        <v/>
      </c>
      <c r="BE29" s="53"/>
      <c r="BF29" s="54"/>
      <c r="BG29" s="80" t="str">
        <f t="shared" ca="1" si="39"/>
        <v/>
      </c>
      <c r="BH29" s="62" t="str">
        <f t="shared" ca="1" si="21"/>
        <v/>
      </c>
      <c r="BI29" s="62" t="str">
        <f t="shared" si="31"/>
        <v/>
      </c>
      <c r="BJ29" s="62" t="str">
        <f t="shared" ca="1" si="22"/>
        <v/>
      </c>
      <c r="BK29" s="62" t="str">
        <f t="shared" ca="1" si="23"/>
        <v/>
      </c>
      <c r="BL29" s="60"/>
    </row>
    <row r="30" spans="2:64" x14ac:dyDescent="0.25">
      <c r="B30" s="57"/>
      <c r="C30" s="34"/>
      <c r="D30" s="47"/>
      <c r="E30" s="39"/>
      <c r="F30" s="47"/>
      <c r="G30" s="39"/>
      <c r="H30" s="47"/>
      <c r="I30" s="39"/>
      <c r="J30" s="88" t="str">
        <f t="shared" ca="1" si="32"/>
        <v/>
      </c>
      <c r="K30" s="46" t="str">
        <f t="shared" ca="1" si="0"/>
        <v/>
      </c>
      <c r="L30" s="46" t="str">
        <f t="shared" si="24"/>
        <v/>
      </c>
      <c r="M30" s="46" t="str">
        <f t="shared" ca="1" si="1"/>
        <v/>
      </c>
      <c r="N30" s="46" t="str">
        <f t="shared" ca="1" si="2"/>
        <v/>
      </c>
      <c r="O30" s="51"/>
      <c r="P30" s="54"/>
      <c r="Q30" s="80" t="str">
        <f t="shared" ca="1" si="33"/>
        <v/>
      </c>
      <c r="R30" s="62" t="str">
        <f t="shared" ca="1" si="3"/>
        <v/>
      </c>
      <c r="S30" s="62" t="str">
        <f t="shared" si="25"/>
        <v/>
      </c>
      <c r="T30" s="62" t="str">
        <f t="shared" ca="1" si="4"/>
        <v/>
      </c>
      <c r="U30" s="62" t="str">
        <f t="shared" ca="1" si="5"/>
        <v/>
      </c>
      <c r="V30" s="60"/>
      <c r="W30" s="42"/>
      <c r="X30" s="88" t="str">
        <f t="shared" ca="1" si="34"/>
        <v/>
      </c>
      <c r="Y30" s="46" t="str">
        <f t="shared" ca="1" si="6"/>
        <v/>
      </c>
      <c r="Z30" s="46" t="str">
        <f t="shared" si="26"/>
        <v/>
      </c>
      <c r="AA30" s="46" t="str">
        <f t="shared" ca="1" si="7"/>
        <v/>
      </c>
      <c r="AB30" s="46" t="str">
        <f t="shared" ca="1" si="8"/>
        <v/>
      </c>
      <c r="AC30" s="51"/>
      <c r="AD30" s="54"/>
      <c r="AE30" s="80" t="str">
        <f t="shared" ca="1" si="35"/>
        <v/>
      </c>
      <c r="AF30" s="62" t="str">
        <f t="shared" ca="1" si="9"/>
        <v/>
      </c>
      <c r="AG30" s="62" t="str">
        <f t="shared" si="27"/>
        <v/>
      </c>
      <c r="AH30" s="62" t="str">
        <f t="shared" ca="1" si="10"/>
        <v/>
      </c>
      <c r="AI30" s="62" t="str">
        <f t="shared" ca="1" si="11"/>
        <v/>
      </c>
      <c r="AJ30" s="64"/>
      <c r="AK30" s="42"/>
      <c r="AL30" s="88" t="str">
        <f t="shared" ca="1" si="36"/>
        <v/>
      </c>
      <c r="AM30" s="46" t="str">
        <f t="shared" ca="1" si="12"/>
        <v/>
      </c>
      <c r="AN30" s="46" t="str">
        <f t="shared" si="28"/>
        <v/>
      </c>
      <c r="AO30" s="46" t="str">
        <f t="shared" ca="1" si="13"/>
        <v/>
      </c>
      <c r="AP30" s="46" t="str">
        <f t="shared" ca="1" si="14"/>
        <v/>
      </c>
      <c r="AQ30" s="53"/>
      <c r="AR30" s="54"/>
      <c r="AS30" s="80" t="str">
        <f t="shared" ca="1" si="37"/>
        <v/>
      </c>
      <c r="AT30" s="62" t="str">
        <f t="shared" ca="1" si="15"/>
        <v/>
      </c>
      <c r="AU30" s="62" t="str">
        <f t="shared" si="29"/>
        <v/>
      </c>
      <c r="AV30" s="62" t="str">
        <f t="shared" ca="1" si="16"/>
        <v/>
      </c>
      <c r="AW30" s="62" t="str">
        <f t="shared" ca="1" si="17"/>
        <v/>
      </c>
      <c r="AX30" s="64"/>
      <c r="AY30" s="42"/>
      <c r="AZ30" s="88" t="str">
        <f t="shared" ca="1" si="38"/>
        <v/>
      </c>
      <c r="BA30" s="46" t="str">
        <f t="shared" ca="1" si="18"/>
        <v/>
      </c>
      <c r="BB30" s="46" t="str">
        <f t="shared" si="30"/>
        <v/>
      </c>
      <c r="BC30" s="46" t="str">
        <f t="shared" ca="1" si="19"/>
        <v/>
      </c>
      <c r="BD30" s="46" t="str">
        <f t="shared" ca="1" si="20"/>
        <v/>
      </c>
      <c r="BE30" s="53"/>
      <c r="BF30" s="54"/>
      <c r="BG30" s="80" t="str">
        <f t="shared" ca="1" si="39"/>
        <v/>
      </c>
      <c r="BH30" s="62" t="str">
        <f t="shared" ca="1" si="21"/>
        <v/>
      </c>
      <c r="BI30" s="62" t="str">
        <f t="shared" si="31"/>
        <v/>
      </c>
      <c r="BJ30" s="62" t="str">
        <f t="shared" ca="1" si="22"/>
        <v/>
      </c>
      <c r="BK30" s="62" t="str">
        <f t="shared" ca="1" si="23"/>
        <v/>
      </c>
      <c r="BL30" s="60"/>
    </row>
    <row r="31" spans="2:64" x14ac:dyDescent="0.25">
      <c r="B31" s="57"/>
      <c r="C31" s="34"/>
      <c r="D31" s="47"/>
      <c r="E31" s="39"/>
      <c r="F31" s="47"/>
      <c r="G31" s="39"/>
      <c r="H31" s="47"/>
      <c r="I31" s="39"/>
      <c r="J31" s="88" t="str">
        <f t="shared" ca="1" si="32"/>
        <v/>
      </c>
      <c r="K31" s="46" t="str">
        <f t="shared" ca="1" si="0"/>
        <v/>
      </c>
      <c r="L31" s="46" t="str">
        <f t="shared" si="24"/>
        <v/>
      </c>
      <c r="M31" s="46" t="str">
        <f t="shared" ca="1" si="1"/>
        <v/>
      </c>
      <c r="N31" s="46" t="str">
        <f t="shared" ca="1" si="2"/>
        <v/>
      </c>
      <c r="O31" s="51"/>
      <c r="P31" s="54"/>
      <c r="Q31" s="80" t="str">
        <f t="shared" ca="1" si="33"/>
        <v/>
      </c>
      <c r="R31" s="62" t="str">
        <f t="shared" ca="1" si="3"/>
        <v/>
      </c>
      <c r="S31" s="62" t="str">
        <f t="shared" si="25"/>
        <v/>
      </c>
      <c r="T31" s="62" t="str">
        <f t="shared" ca="1" si="4"/>
        <v/>
      </c>
      <c r="U31" s="62" t="str">
        <f t="shared" ca="1" si="5"/>
        <v/>
      </c>
      <c r="V31" s="60"/>
      <c r="W31" s="42"/>
      <c r="X31" s="88" t="str">
        <f t="shared" ca="1" si="34"/>
        <v/>
      </c>
      <c r="Y31" s="46" t="str">
        <f t="shared" ca="1" si="6"/>
        <v/>
      </c>
      <c r="Z31" s="46" t="str">
        <f t="shared" si="26"/>
        <v/>
      </c>
      <c r="AA31" s="46" t="str">
        <f t="shared" ca="1" si="7"/>
        <v/>
      </c>
      <c r="AB31" s="46" t="str">
        <f t="shared" ca="1" si="8"/>
        <v/>
      </c>
      <c r="AC31" s="51"/>
      <c r="AD31" s="54"/>
      <c r="AE31" s="80" t="str">
        <f t="shared" ca="1" si="35"/>
        <v/>
      </c>
      <c r="AF31" s="62" t="str">
        <f t="shared" ca="1" si="9"/>
        <v/>
      </c>
      <c r="AG31" s="62" t="str">
        <f t="shared" si="27"/>
        <v/>
      </c>
      <c r="AH31" s="62" t="str">
        <f t="shared" ca="1" si="10"/>
        <v/>
      </c>
      <c r="AI31" s="62" t="str">
        <f t="shared" ca="1" si="11"/>
        <v/>
      </c>
      <c r="AJ31" s="64"/>
      <c r="AK31" s="42"/>
      <c r="AL31" s="88" t="str">
        <f t="shared" ca="1" si="36"/>
        <v/>
      </c>
      <c r="AM31" s="46" t="str">
        <f t="shared" ca="1" si="12"/>
        <v/>
      </c>
      <c r="AN31" s="46" t="str">
        <f t="shared" si="28"/>
        <v/>
      </c>
      <c r="AO31" s="46" t="str">
        <f t="shared" ca="1" si="13"/>
        <v/>
      </c>
      <c r="AP31" s="46" t="str">
        <f t="shared" ca="1" si="14"/>
        <v/>
      </c>
      <c r="AQ31" s="53"/>
      <c r="AR31" s="54"/>
      <c r="AS31" s="80" t="str">
        <f t="shared" ca="1" si="37"/>
        <v/>
      </c>
      <c r="AT31" s="62" t="str">
        <f t="shared" ca="1" si="15"/>
        <v/>
      </c>
      <c r="AU31" s="62" t="str">
        <f t="shared" si="29"/>
        <v/>
      </c>
      <c r="AV31" s="62" t="str">
        <f t="shared" ca="1" si="16"/>
        <v/>
      </c>
      <c r="AW31" s="62" t="str">
        <f t="shared" ca="1" si="17"/>
        <v/>
      </c>
      <c r="AX31" s="64"/>
      <c r="AY31" s="42"/>
      <c r="AZ31" s="88" t="str">
        <f t="shared" ca="1" si="38"/>
        <v/>
      </c>
      <c r="BA31" s="46" t="str">
        <f t="shared" ca="1" si="18"/>
        <v/>
      </c>
      <c r="BB31" s="46" t="str">
        <f t="shared" si="30"/>
        <v/>
      </c>
      <c r="BC31" s="46" t="str">
        <f t="shared" ca="1" si="19"/>
        <v/>
      </c>
      <c r="BD31" s="46" t="str">
        <f t="shared" ca="1" si="20"/>
        <v/>
      </c>
      <c r="BE31" s="53"/>
      <c r="BF31" s="54"/>
      <c r="BG31" s="80" t="str">
        <f t="shared" ca="1" si="39"/>
        <v/>
      </c>
      <c r="BH31" s="62" t="str">
        <f t="shared" ca="1" si="21"/>
        <v/>
      </c>
      <c r="BI31" s="62" t="str">
        <f t="shared" si="31"/>
        <v/>
      </c>
      <c r="BJ31" s="62" t="str">
        <f t="shared" ca="1" si="22"/>
        <v/>
      </c>
      <c r="BK31" s="62" t="str">
        <f t="shared" ca="1" si="23"/>
        <v/>
      </c>
      <c r="BL31" s="60"/>
    </row>
    <row r="32" spans="2:64" x14ac:dyDescent="0.25">
      <c r="B32" s="57"/>
      <c r="C32" s="34"/>
      <c r="D32" s="47"/>
      <c r="E32" s="39"/>
      <c r="F32" s="47"/>
      <c r="G32" s="39"/>
      <c r="H32" s="47"/>
      <c r="I32" s="39"/>
      <c r="J32" s="88" t="str">
        <f t="shared" ca="1" si="32"/>
        <v/>
      </c>
      <c r="K32" s="46" t="str">
        <f t="shared" ca="1" si="0"/>
        <v/>
      </c>
      <c r="L32" s="46" t="str">
        <f t="shared" si="24"/>
        <v/>
      </c>
      <c r="M32" s="46" t="str">
        <f t="shared" ca="1" si="1"/>
        <v/>
      </c>
      <c r="N32" s="46" t="str">
        <f t="shared" ca="1" si="2"/>
        <v/>
      </c>
      <c r="O32" s="51"/>
      <c r="P32" s="54"/>
      <c r="Q32" s="80" t="str">
        <f t="shared" ca="1" si="33"/>
        <v/>
      </c>
      <c r="R32" s="62" t="str">
        <f t="shared" ca="1" si="3"/>
        <v/>
      </c>
      <c r="S32" s="62" t="str">
        <f t="shared" si="25"/>
        <v/>
      </c>
      <c r="T32" s="62" t="str">
        <f t="shared" ca="1" si="4"/>
        <v/>
      </c>
      <c r="U32" s="62" t="str">
        <f t="shared" ca="1" si="5"/>
        <v/>
      </c>
      <c r="V32" s="60"/>
      <c r="W32" s="42"/>
      <c r="X32" s="88" t="str">
        <f t="shared" ca="1" si="34"/>
        <v/>
      </c>
      <c r="Y32" s="46" t="str">
        <f t="shared" ca="1" si="6"/>
        <v/>
      </c>
      <c r="Z32" s="46" t="str">
        <f t="shared" si="26"/>
        <v/>
      </c>
      <c r="AA32" s="46" t="str">
        <f t="shared" ca="1" si="7"/>
        <v/>
      </c>
      <c r="AB32" s="46" t="str">
        <f t="shared" ca="1" si="8"/>
        <v/>
      </c>
      <c r="AC32" s="51"/>
      <c r="AD32" s="54"/>
      <c r="AE32" s="80" t="str">
        <f t="shared" ca="1" si="35"/>
        <v/>
      </c>
      <c r="AF32" s="62" t="str">
        <f t="shared" ca="1" si="9"/>
        <v/>
      </c>
      <c r="AG32" s="62" t="str">
        <f t="shared" si="27"/>
        <v/>
      </c>
      <c r="AH32" s="62" t="str">
        <f t="shared" ca="1" si="10"/>
        <v/>
      </c>
      <c r="AI32" s="62" t="str">
        <f t="shared" ca="1" si="11"/>
        <v/>
      </c>
      <c r="AJ32" s="64"/>
      <c r="AK32" s="42"/>
      <c r="AL32" s="88" t="str">
        <f t="shared" ca="1" si="36"/>
        <v/>
      </c>
      <c r="AM32" s="46" t="str">
        <f t="shared" ca="1" si="12"/>
        <v/>
      </c>
      <c r="AN32" s="46" t="str">
        <f t="shared" si="28"/>
        <v/>
      </c>
      <c r="AO32" s="46" t="str">
        <f t="shared" ca="1" si="13"/>
        <v/>
      </c>
      <c r="AP32" s="46" t="str">
        <f t="shared" ca="1" si="14"/>
        <v/>
      </c>
      <c r="AQ32" s="53"/>
      <c r="AR32" s="54"/>
      <c r="AS32" s="80" t="str">
        <f t="shared" ca="1" si="37"/>
        <v/>
      </c>
      <c r="AT32" s="62" t="str">
        <f t="shared" ca="1" si="15"/>
        <v/>
      </c>
      <c r="AU32" s="62" t="str">
        <f t="shared" si="29"/>
        <v/>
      </c>
      <c r="AV32" s="62" t="str">
        <f t="shared" ca="1" si="16"/>
        <v/>
      </c>
      <c r="AW32" s="62" t="str">
        <f t="shared" ca="1" si="17"/>
        <v/>
      </c>
      <c r="AX32" s="64"/>
      <c r="AY32" s="42"/>
      <c r="AZ32" s="88" t="str">
        <f t="shared" ca="1" si="38"/>
        <v/>
      </c>
      <c r="BA32" s="46" t="str">
        <f t="shared" ca="1" si="18"/>
        <v/>
      </c>
      <c r="BB32" s="46" t="str">
        <f t="shared" si="30"/>
        <v/>
      </c>
      <c r="BC32" s="46" t="str">
        <f t="shared" ca="1" si="19"/>
        <v/>
      </c>
      <c r="BD32" s="46" t="str">
        <f t="shared" ca="1" si="20"/>
        <v/>
      </c>
      <c r="BE32" s="53"/>
      <c r="BF32" s="54"/>
      <c r="BG32" s="80" t="str">
        <f t="shared" ca="1" si="39"/>
        <v/>
      </c>
      <c r="BH32" s="62" t="str">
        <f t="shared" ca="1" si="21"/>
        <v/>
      </c>
      <c r="BI32" s="62" t="str">
        <f t="shared" si="31"/>
        <v/>
      </c>
      <c r="BJ32" s="62" t="str">
        <f t="shared" ca="1" si="22"/>
        <v/>
      </c>
      <c r="BK32" s="62" t="str">
        <f t="shared" ca="1" si="23"/>
        <v/>
      </c>
      <c r="BL32" s="60"/>
    </row>
    <row r="33" spans="2:64" x14ac:dyDescent="0.25">
      <c r="B33" s="57"/>
      <c r="C33" s="34"/>
      <c r="D33" s="47"/>
      <c r="E33" s="39"/>
      <c r="F33" s="47"/>
      <c r="G33" s="39"/>
      <c r="H33" s="47"/>
      <c r="I33" s="39"/>
      <c r="J33" s="88" t="str">
        <f t="shared" ca="1" si="32"/>
        <v/>
      </c>
      <c r="K33" s="46" t="str">
        <f t="shared" ca="1" si="0"/>
        <v/>
      </c>
      <c r="L33" s="46" t="str">
        <f t="shared" si="24"/>
        <v/>
      </c>
      <c r="M33" s="46" t="str">
        <f t="shared" ca="1" si="1"/>
        <v/>
      </c>
      <c r="N33" s="46" t="str">
        <f t="shared" ca="1" si="2"/>
        <v/>
      </c>
      <c r="O33" s="51"/>
      <c r="P33" s="54"/>
      <c r="Q33" s="80" t="str">
        <f t="shared" ca="1" si="33"/>
        <v/>
      </c>
      <c r="R33" s="62" t="str">
        <f t="shared" ca="1" si="3"/>
        <v/>
      </c>
      <c r="S33" s="62" t="str">
        <f t="shared" si="25"/>
        <v/>
      </c>
      <c r="T33" s="62" t="str">
        <f t="shared" ca="1" si="4"/>
        <v/>
      </c>
      <c r="U33" s="62" t="str">
        <f t="shared" ca="1" si="5"/>
        <v/>
      </c>
      <c r="V33" s="60"/>
      <c r="W33" s="42"/>
      <c r="X33" s="88" t="str">
        <f t="shared" ca="1" si="34"/>
        <v/>
      </c>
      <c r="Y33" s="46" t="str">
        <f t="shared" ca="1" si="6"/>
        <v/>
      </c>
      <c r="Z33" s="46" t="str">
        <f t="shared" si="26"/>
        <v/>
      </c>
      <c r="AA33" s="46" t="str">
        <f t="shared" ca="1" si="7"/>
        <v/>
      </c>
      <c r="AB33" s="46" t="str">
        <f t="shared" ca="1" si="8"/>
        <v/>
      </c>
      <c r="AC33" s="51"/>
      <c r="AD33" s="54"/>
      <c r="AE33" s="80" t="str">
        <f t="shared" ca="1" si="35"/>
        <v/>
      </c>
      <c r="AF33" s="62" t="str">
        <f t="shared" ca="1" si="9"/>
        <v/>
      </c>
      <c r="AG33" s="62" t="str">
        <f t="shared" si="27"/>
        <v/>
      </c>
      <c r="AH33" s="62" t="str">
        <f t="shared" ca="1" si="10"/>
        <v/>
      </c>
      <c r="AI33" s="62" t="str">
        <f t="shared" ca="1" si="11"/>
        <v/>
      </c>
      <c r="AJ33" s="64"/>
      <c r="AK33" s="42"/>
      <c r="AL33" s="88" t="str">
        <f t="shared" ca="1" si="36"/>
        <v/>
      </c>
      <c r="AM33" s="46" t="str">
        <f t="shared" ca="1" si="12"/>
        <v/>
      </c>
      <c r="AN33" s="46" t="str">
        <f t="shared" si="28"/>
        <v/>
      </c>
      <c r="AO33" s="46" t="str">
        <f t="shared" ca="1" si="13"/>
        <v/>
      </c>
      <c r="AP33" s="46" t="str">
        <f t="shared" ca="1" si="14"/>
        <v/>
      </c>
      <c r="AQ33" s="53"/>
      <c r="AR33" s="54"/>
      <c r="AS33" s="80" t="str">
        <f t="shared" ca="1" si="37"/>
        <v/>
      </c>
      <c r="AT33" s="62" t="str">
        <f t="shared" ca="1" si="15"/>
        <v/>
      </c>
      <c r="AU33" s="62" t="str">
        <f t="shared" si="29"/>
        <v/>
      </c>
      <c r="AV33" s="62" t="str">
        <f t="shared" ca="1" si="16"/>
        <v/>
      </c>
      <c r="AW33" s="62" t="str">
        <f t="shared" ca="1" si="17"/>
        <v/>
      </c>
      <c r="AX33" s="64"/>
      <c r="AY33" s="42"/>
      <c r="AZ33" s="88" t="str">
        <f t="shared" ca="1" si="38"/>
        <v/>
      </c>
      <c r="BA33" s="46" t="str">
        <f t="shared" ca="1" si="18"/>
        <v/>
      </c>
      <c r="BB33" s="46" t="str">
        <f t="shared" si="30"/>
        <v/>
      </c>
      <c r="BC33" s="46" t="str">
        <f t="shared" ca="1" si="19"/>
        <v/>
      </c>
      <c r="BD33" s="46" t="str">
        <f t="shared" ca="1" si="20"/>
        <v/>
      </c>
      <c r="BE33" s="53"/>
      <c r="BF33" s="54"/>
      <c r="BG33" s="80" t="str">
        <f t="shared" ca="1" si="39"/>
        <v/>
      </c>
      <c r="BH33" s="62" t="str">
        <f t="shared" ca="1" si="21"/>
        <v/>
      </c>
      <c r="BI33" s="62" t="str">
        <f t="shared" si="31"/>
        <v/>
      </c>
      <c r="BJ33" s="62" t="str">
        <f t="shared" ca="1" si="22"/>
        <v/>
      </c>
      <c r="BK33" s="62" t="str">
        <f t="shared" ca="1" si="23"/>
        <v/>
      </c>
      <c r="BL33" s="60"/>
    </row>
    <row r="34" spans="2:64" x14ac:dyDescent="0.25">
      <c r="B34" s="57"/>
      <c r="C34" s="34"/>
      <c r="D34" s="47"/>
      <c r="E34" s="39"/>
      <c r="F34" s="47"/>
      <c r="G34" s="39"/>
      <c r="H34" s="47"/>
      <c r="I34" s="39"/>
      <c r="J34" s="88" t="str">
        <f t="shared" ca="1" si="32"/>
        <v/>
      </c>
      <c r="K34" s="46" t="str">
        <f t="shared" ca="1" si="0"/>
        <v/>
      </c>
      <c r="L34" s="46" t="str">
        <f t="shared" si="24"/>
        <v/>
      </c>
      <c r="M34" s="46" t="str">
        <f t="shared" ca="1" si="1"/>
        <v/>
      </c>
      <c r="N34" s="46" t="str">
        <f t="shared" ca="1" si="2"/>
        <v/>
      </c>
      <c r="O34" s="51"/>
      <c r="P34" s="54"/>
      <c r="Q34" s="80" t="str">
        <f t="shared" ca="1" si="33"/>
        <v/>
      </c>
      <c r="R34" s="62" t="str">
        <f t="shared" ca="1" si="3"/>
        <v/>
      </c>
      <c r="S34" s="62" t="str">
        <f t="shared" si="25"/>
        <v/>
      </c>
      <c r="T34" s="62" t="str">
        <f t="shared" ca="1" si="4"/>
        <v/>
      </c>
      <c r="U34" s="62" t="str">
        <f t="shared" ca="1" si="5"/>
        <v/>
      </c>
      <c r="V34" s="60"/>
      <c r="W34" s="42"/>
      <c r="X34" s="88" t="str">
        <f t="shared" ca="1" si="34"/>
        <v/>
      </c>
      <c r="Y34" s="46" t="str">
        <f t="shared" ca="1" si="6"/>
        <v/>
      </c>
      <c r="Z34" s="46" t="str">
        <f t="shared" si="26"/>
        <v/>
      </c>
      <c r="AA34" s="46" t="str">
        <f t="shared" ca="1" si="7"/>
        <v/>
      </c>
      <c r="AB34" s="46" t="str">
        <f t="shared" ca="1" si="8"/>
        <v/>
      </c>
      <c r="AC34" s="51"/>
      <c r="AD34" s="54"/>
      <c r="AE34" s="80" t="str">
        <f t="shared" ca="1" si="35"/>
        <v/>
      </c>
      <c r="AF34" s="62" t="str">
        <f t="shared" ca="1" si="9"/>
        <v/>
      </c>
      <c r="AG34" s="62" t="str">
        <f t="shared" si="27"/>
        <v/>
      </c>
      <c r="AH34" s="62" t="str">
        <f t="shared" ca="1" si="10"/>
        <v/>
      </c>
      <c r="AI34" s="62" t="str">
        <f t="shared" ca="1" si="11"/>
        <v/>
      </c>
      <c r="AJ34" s="64"/>
      <c r="AK34" s="42"/>
      <c r="AL34" s="88" t="str">
        <f t="shared" ca="1" si="36"/>
        <v/>
      </c>
      <c r="AM34" s="46" t="str">
        <f t="shared" ca="1" si="12"/>
        <v/>
      </c>
      <c r="AN34" s="46" t="str">
        <f t="shared" si="28"/>
        <v/>
      </c>
      <c r="AO34" s="46" t="str">
        <f t="shared" ca="1" si="13"/>
        <v/>
      </c>
      <c r="AP34" s="46" t="str">
        <f t="shared" ca="1" si="14"/>
        <v/>
      </c>
      <c r="AQ34" s="53"/>
      <c r="AR34" s="54"/>
      <c r="AS34" s="80" t="str">
        <f t="shared" ca="1" si="37"/>
        <v/>
      </c>
      <c r="AT34" s="62" t="str">
        <f t="shared" ca="1" si="15"/>
        <v/>
      </c>
      <c r="AU34" s="62" t="str">
        <f t="shared" si="29"/>
        <v/>
      </c>
      <c r="AV34" s="62" t="str">
        <f t="shared" ca="1" si="16"/>
        <v/>
      </c>
      <c r="AW34" s="62" t="str">
        <f t="shared" ca="1" si="17"/>
        <v/>
      </c>
      <c r="AX34" s="64"/>
      <c r="AY34" s="42"/>
      <c r="AZ34" s="88" t="str">
        <f t="shared" ca="1" si="38"/>
        <v/>
      </c>
      <c r="BA34" s="46" t="str">
        <f t="shared" ca="1" si="18"/>
        <v/>
      </c>
      <c r="BB34" s="46" t="str">
        <f t="shared" si="30"/>
        <v/>
      </c>
      <c r="BC34" s="46" t="str">
        <f t="shared" ca="1" si="19"/>
        <v/>
      </c>
      <c r="BD34" s="46" t="str">
        <f t="shared" ca="1" si="20"/>
        <v/>
      </c>
      <c r="BE34" s="53"/>
      <c r="BF34" s="54"/>
      <c r="BG34" s="80" t="str">
        <f t="shared" ca="1" si="39"/>
        <v/>
      </c>
      <c r="BH34" s="62" t="str">
        <f t="shared" ca="1" si="21"/>
        <v/>
      </c>
      <c r="BI34" s="62" t="str">
        <f t="shared" si="31"/>
        <v/>
      </c>
      <c r="BJ34" s="62" t="str">
        <f t="shared" ca="1" si="22"/>
        <v/>
      </c>
      <c r="BK34" s="62" t="str">
        <f t="shared" ca="1" si="23"/>
        <v/>
      </c>
      <c r="BL34" s="60"/>
    </row>
    <row r="35" spans="2:64" x14ac:dyDescent="0.25">
      <c r="B35" s="57"/>
      <c r="C35" s="34"/>
      <c r="D35" s="47"/>
      <c r="E35" s="39"/>
      <c r="F35" s="47"/>
      <c r="G35" s="39"/>
      <c r="H35" s="47"/>
      <c r="I35" s="39"/>
      <c r="J35" s="88" t="str">
        <f t="shared" ca="1" si="32"/>
        <v/>
      </c>
      <c r="K35" s="46" t="str">
        <f t="shared" ca="1" si="0"/>
        <v/>
      </c>
      <c r="L35" s="46" t="str">
        <f t="shared" si="24"/>
        <v/>
      </c>
      <c r="M35" s="46" t="str">
        <f t="shared" ca="1" si="1"/>
        <v/>
      </c>
      <c r="N35" s="46" t="str">
        <f t="shared" ca="1" si="2"/>
        <v/>
      </c>
      <c r="O35" s="51"/>
      <c r="P35" s="54"/>
      <c r="Q35" s="80" t="str">
        <f t="shared" ca="1" si="33"/>
        <v/>
      </c>
      <c r="R35" s="62" t="str">
        <f t="shared" ca="1" si="3"/>
        <v/>
      </c>
      <c r="S35" s="62" t="str">
        <f t="shared" si="25"/>
        <v/>
      </c>
      <c r="T35" s="62" t="str">
        <f t="shared" ca="1" si="4"/>
        <v/>
      </c>
      <c r="U35" s="62" t="str">
        <f t="shared" ca="1" si="5"/>
        <v/>
      </c>
      <c r="V35" s="60"/>
      <c r="W35" s="42"/>
      <c r="X35" s="88" t="str">
        <f t="shared" ca="1" si="34"/>
        <v/>
      </c>
      <c r="Y35" s="46" t="str">
        <f t="shared" ca="1" si="6"/>
        <v/>
      </c>
      <c r="Z35" s="46" t="str">
        <f t="shared" si="26"/>
        <v/>
      </c>
      <c r="AA35" s="46" t="str">
        <f t="shared" ca="1" si="7"/>
        <v/>
      </c>
      <c r="AB35" s="46" t="str">
        <f t="shared" ca="1" si="8"/>
        <v/>
      </c>
      <c r="AC35" s="51"/>
      <c r="AD35" s="54"/>
      <c r="AE35" s="80" t="str">
        <f t="shared" ca="1" si="35"/>
        <v/>
      </c>
      <c r="AF35" s="62" t="str">
        <f t="shared" ca="1" si="9"/>
        <v/>
      </c>
      <c r="AG35" s="62" t="str">
        <f t="shared" si="27"/>
        <v/>
      </c>
      <c r="AH35" s="62" t="str">
        <f t="shared" ca="1" si="10"/>
        <v/>
      </c>
      <c r="AI35" s="62" t="str">
        <f t="shared" ca="1" si="11"/>
        <v/>
      </c>
      <c r="AJ35" s="64"/>
      <c r="AK35" s="42"/>
      <c r="AL35" s="88" t="str">
        <f t="shared" ca="1" si="36"/>
        <v/>
      </c>
      <c r="AM35" s="46" t="str">
        <f t="shared" ca="1" si="12"/>
        <v/>
      </c>
      <c r="AN35" s="46" t="str">
        <f t="shared" si="28"/>
        <v/>
      </c>
      <c r="AO35" s="46" t="str">
        <f t="shared" ca="1" si="13"/>
        <v/>
      </c>
      <c r="AP35" s="46" t="str">
        <f t="shared" ca="1" si="14"/>
        <v/>
      </c>
      <c r="AQ35" s="53"/>
      <c r="AR35" s="54"/>
      <c r="AS35" s="80" t="str">
        <f t="shared" ca="1" si="37"/>
        <v/>
      </c>
      <c r="AT35" s="62" t="str">
        <f t="shared" ca="1" si="15"/>
        <v/>
      </c>
      <c r="AU35" s="62" t="str">
        <f t="shared" si="29"/>
        <v/>
      </c>
      <c r="AV35" s="62" t="str">
        <f t="shared" ca="1" si="16"/>
        <v/>
      </c>
      <c r="AW35" s="62" t="str">
        <f t="shared" ca="1" si="17"/>
        <v/>
      </c>
      <c r="AX35" s="64"/>
      <c r="AY35" s="42"/>
      <c r="AZ35" s="88" t="str">
        <f t="shared" ca="1" si="38"/>
        <v/>
      </c>
      <c r="BA35" s="46" t="str">
        <f t="shared" ca="1" si="18"/>
        <v/>
      </c>
      <c r="BB35" s="46" t="str">
        <f t="shared" si="30"/>
        <v/>
      </c>
      <c r="BC35" s="46" t="str">
        <f t="shared" ca="1" si="19"/>
        <v/>
      </c>
      <c r="BD35" s="46" t="str">
        <f t="shared" ca="1" si="20"/>
        <v/>
      </c>
      <c r="BE35" s="53"/>
      <c r="BF35" s="54"/>
      <c r="BG35" s="80" t="str">
        <f t="shared" ca="1" si="39"/>
        <v/>
      </c>
      <c r="BH35" s="62" t="str">
        <f t="shared" ca="1" si="21"/>
        <v/>
      </c>
      <c r="BI35" s="62" t="str">
        <f t="shared" si="31"/>
        <v/>
      </c>
      <c r="BJ35" s="62" t="str">
        <f t="shared" ca="1" si="22"/>
        <v/>
      </c>
      <c r="BK35" s="62" t="str">
        <f t="shared" ca="1" si="23"/>
        <v/>
      </c>
      <c r="BL35" s="60"/>
    </row>
    <row r="36" spans="2:64" x14ac:dyDescent="0.25">
      <c r="B36" s="57"/>
      <c r="C36" s="34"/>
      <c r="D36" s="47"/>
      <c r="E36" s="39"/>
      <c r="F36" s="47"/>
      <c r="G36" s="39"/>
      <c r="H36" s="47"/>
      <c r="I36" s="39"/>
      <c r="J36" s="86"/>
      <c r="K36" s="42"/>
      <c r="L36" s="42"/>
      <c r="M36" s="42"/>
      <c r="N36" s="42"/>
      <c r="O36" s="51"/>
      <c r="P36" s="54"/>
      <c r="Q36" s="78"/>
      <c r="R36" s="54"/>
      <c r="S36" s="54"/>
      <c r="T36" s="54"/>
      <c r="U36" s="54"/>
      <c r="V36" s="60"/>
      <c r="W36" s="42"/>
      <c r="X36" s="86"/>
      <c r="Y36" s="42"/>
      <c r="Z36" s="42"/>
      <c r="AA36" s="42"/>
      <c r="AB36" s="42"/>
      <c r="AC36" s="51"/>
      <c r="AD36" s="54"/>
      <c r="AE36" s="78"/>
      <c r="AF36" s="54"/>
      <c r="AG36" s="54"/>
      <c r="AH36" s="54"/>
      <c r="AI36" s="54"/>
      <c r="AJ36" s="60"/>
      <c r="AK36" s="42"/>
      <c r="AL36" s="86"/>
      <c r="AM36" s="42"/>
      <c r="AN36" s="42"/>
      <c r="AO36" s="42"/>
      <c r="AP36" s="42"/>
      <c r="AQ36" s="51"/>
      <c r="AR36" s="54"/>
      <c r="AS36" s="78"/>
      <c r="AT36" s="54"/>
      <c r="AU36" s="54"/>
      <c r="AV36" s="54"/>
      <c r="AW36" s="54"/>
      <c r="AX36" s="60"/>
      <c r="AY36" s="42"/>
      <c r="AZ36" s="86"/>
      <c r="BA36" s="42"/>
      <c r="BB36" s="42"/>
      <c r="BC36" s="42"/>
      <c r="BD36" s="42"/>
      <c r="BE36" s="51"/>
      <c r="BF36" s="54"/>
      <c r="BG36" s="78"/>
      <c r="BH36" s="54"/>
      <c r="BI36" s="54"/>
      <c r="BJ36" s="54"/>
      <c r="BK36" s="54"/>
      <c r="BL36" s="60"/>
    </row>
    <row r="37" spans="2:64" x14ac:dyDescent="0.25">
      <c r="B37" s="57"/>
      <c r="C37" s="34"/>
      <c r="D37" s="47"/>
      <c r="E37" s="39"/>
      <c r="F37" s="47"/>
      <c r="G37" s="39"/>
      <c r="H37" s="47"/>
      <c r="I37" s="39"/>
      <c r="J37" s="89">
        <f>COUNTIF(Entity_2,K17)</f>
        <v>0</v>
      </c>
      <c r="K37" s="44" t="str">
        <f>K17</f>
        <v>IfcFurniture</v>
      </c>
      <c r="L37" s="42"/>
      <c r="M37" s="42"/>
      <c r="N37" s="42"/>
      <c r="O37" s="51"/>
      <c r="P37" s="54"/>
      <c r="Q37" s="81">
        <f>COUNTIF(Entity_2,R14)</f>
        <v>2</v>
      </c>
      <c r="R37" s="55" t="str">
        <f>R14</f>
        <v>IfcFurnishingElement</v>
      </c>
      <c r="S37" s="54"/>
      <c r="T37" s="54"/>
      <c r="U37" s="54"/>
      <c r="V37" s="60"/>
      <c r="W37" s="42"/>
      <c r="X37" s="89">
        <f>COUNTIF(Entity_2,Y12)</f>
        <v>10</v>
      </c>
      <c r="Y37" s="44" t="str">
        <f>Y12</f>
        <v>IfcElement</v>
      </c>
      <c r="Z37" s="42"/>
      <c r="AA37" s="42"/>
      <c r="AB37" s="42"/>
      <c r="AC37" s="51"/>
      <c r="AD37" s="54"/>
      <c r="AE37" s="81">
        <f>COUNTIF(Entity_2,AF10)</f>
        <v>8</v>
      </c>
      <c r="AF37" s="55" t="str">
        <f>AF10</f>
        <v>IfcProduct</v>
      </c>
      <c r="AG37" s="54"/>
      <c r="AH37" s="54"/>
      <c r="AI37" s="54"/>
      <c r="AJ37" s="60"/>
      <c r="AK37" s="42"/>
      <c r="AL37" s="89">
        <f>COUNTIF(Entity_2,AM8)</f>
        <v>6</v>
      </c>
      <c r="AM37" s="44" t="str">
        <f>AM8</f>
        <v>IfcObject</v>
      </c>
      <c r="AN37" s="42"/>
      <c r="AO37" s="42"/>
      <c r="AP37" s="42"/>
      <c r="AQ37" s="51"/>
      <c r="AR37" s="54"/>
      <c r="AS37" s="81">
        <f>COUNTIF(Entity_2,AT6)</f>
        <v>3</v>
      </c>
      <c r="AT37" s="55" t="str">
        <f>AT6</f>
        <v>IfcObjectDefinition</v>
      </c>
      <c r="AU37" s="54"/>
      <c r="AV37" s="54"/>
      <c r="AW37" s="54"/>
      <c r="AX37" s="60"/>
      <c r="AY37" s="42"/>
      <c r="AZ37" s="89">
        <f>COUNTIF(Entity_2,BA4)</f>
        <v>3</v>
      </c>
      <c r="BA37" s="44" t="str">
        <f>BA4</f>
        <v>IfcRoot</v>
      </c>
      <c r="BB37" s="42"/>
      <c r="BC37" s="42"/>
      <c r="BD37" s="42"/>
      <c r="BE37" s="51"/>
      <c r="BF37" s="54"/>
      <c r="BG37" s="81">
        <f>COUNTIF(Entity_2,BH2)</f>
        <v>59</v>
      </c>
      <c r="BH37" s="55" t="str">
        <f>BH2</f>
        <v>Entity</v>
      </c>
      <c r="BI37" s="54"/>
      <c r="BJ37" s="54"/>
      <c r="BK37" s="54"/>
      <c r="BL37" s="60"/>
    </row>
    <row r="38" spans="2:64" x14ac:dyDescent="0.25">
      <c r="B38" s="57"/>
      <c r="C38" s="34"/>
      <c r="D38" s="47"/>
      <c r="E38" s="39"/>
      <c r="F38" s="47"/>
      <c r="G38" s="39"/>
      <c r="H38" s="47"/>
      <c r="I38" s="39"/>
      <c r="J38" s="87" t="str">
        <f ca="1">IF(J37=0,"",MATCH(K$17,INDIRECT(ADDRESS(1,5,4,1,"Entity")):INDIRECT(ADDRESS(COUNTIF(Entity_1,"&lt;&gt;"),5,4,1,"Entity")),0))</f>
        <v/>
      </c>
      <c r="K38" s="45" t="str">
        <f t="shared" ref="K38:K69" ca="1" si="40">IF(J38="","",IFERROR(CELL("contents",INDIRECT(ADDRESS(J38,3,4,1,"Entity"))),""))</f>
        <v/>
      </c>
      <c r="L38" s="45" t="str">
        <f t="shared" ref="L38:L96" ca="1" si="41">IF(K38&lt;&gt;"",HYPERLINK(CONCATENATE(link4x0,IFERROR(VLOOKUP(K38,Entity,2,FALSE),""),link_Entity,LOWER(K38),".htm"),"&gt;&gt;"),"")</f>
        <v/>
      </c>
      <c r="M38" s="42"/>
      <c r="N38" s="42"/>
      <c r="O38" s="51"/>
      <c r="P38" s="54"/>
      <c r="Q38" s="79">
        <f ca="1">IF(Q37=0,"",MATCH(R$14,INDIRECT(ADDRESS(1,5,4,1,"Entity")):INDIRECT(ADDRESS(COUNTIF(Entity_1,"&lt;&gt;"),5,4,1,"Entity")),0))</f>
        <v>298</v>
      </c>
      <c r="R38" s="61" t="str">
        <f t="shared" ref="R38:R69" ca="1" si="42">IF(Q38="","",IFERROR(CELL("contents",INDIRECT(ADDRESS(Q38,3,4,1,"Entity"))),""))</f>
        <v>IfcFurniture</v>
      </c>
      <c r="S38" s="61" t="str">
        <f t="shared" ref="S38:S69" ca="1" si="43">IF(R38&lt;&gt;"",HYPERLINK(CONCATENATE(link4x0,IFERROR(VLOOKUP(R38,Entity,2,FALSE),""),link_Entity,LOWER(R38),".htm"),"&gt;&gt;"),"")</f>
        <v>&gt;&gt;</v>
      </c>
      <c r="T38" s="54"/>
      <c r="U38" s="54"/>
      <c r="V38" s="60"/>
      <c r="W38" s="42"/>
      <c r="X38" s="87">
        <f ca="1">IF(X37=0,"",MATCH(Y$12,INDIRECT(ADDRESS(1,5,4,1,"Entity")):INDIRECT(ADDRESS(COUNTIF(Entity_1,"&lt;&gt;"),5,4,1,"Entity")),0))</f>
        <v>59</v>
      </c>
      <c r="Y38" s="45" t="str">
        <f t="shared" ref="Y38:Y69" ca="1" si="44">IF(X38="","",IFERROR(CELL("contents",INDIRECT(ADDRESS(X38,3,4,1,"Entity"))),""))</f>
        <v>IfcBuildingElement</v>
      </c>
      <c r="Z38" s="45" t="str">
        <f t="shared" ref="Z38:Z69" ca="1" si="45">IF(Y38&lt;&gt;"",HYPERLINK(CONCATENATE(link4x0,IFERROR(VLOOKUP(Y38,Entity,2,FALSE),""),link_Entity,LOWER(Y38),".htm"),"&gt;&gt;"),"")</f>
        <v>&gt;&gt;</v>
      </c>
      <c r="AA38" s="42"/>
      <c r="AB38" s="42"/>
      <c r="AC38" s="51"/>
      <c r="AD38" s="54"/>
      <c r="AE38" s="79">
        <f ca="1">IF(AE37=0,"",MATCH(AF$10,INDIRECT(ADDRESS(1,5,4,1,"Entity")):INDIRECT(ADDRESS(COUNTIF(Entity_1,"&lt;&gt;"),5,4,1,"Entity")),0))</f>
        <v>19</v>
      </c>
      <c r="AF38" s="61" t="str">
        <f t="shared" ref="AF38:AF69" ca="1" si="46">IF(AE38="","",IFERROR(CELL("contents",INDIRECT(ADDRESS(AE38,3,4,1,"Entity"))),""))</f>
        <v>IfcAnnotation</v>
      </c>
      <c r="AG38" s="61" t="str">
        <f t="shared" ref="AG38:AG69" ca="1" si="47">IF(AF38&lt;&gt;"",HYPERLINK(CONCATENATE(link4x0,IFERROR(VLOOKUP(AF38,Entity,2,FALSE),""),link_Entity,LOWER(AF38),".htm"),"&gt;&gt;"),"")</f>
        <v>&gt;&gt;</v>
      </c>
      <c r="AH38" s="54"/>
      <c r="AI38" s="54"/>
      <c r="AJ38" s="60"/>
      <c r="AK38" s="42"/>
      <c r="AL38" s="87">
        <f ca="1">IF(AL37=0,"",MATCH(AM$8,INDIRECT(ADDRESS(1,5,4,1,"Entity")):INDIRECT(ADDRESS(COUNTIF(Entity_1,"&lt;&gt;"),5,4,1,"Entity")),0))</f>
        <v>3</v>
      </c>
      <c r="AM38" s="45" t="str">
        <f t="shared" ref="AM38:AM69" ca="1" si="48">IF(AL38="","",IFERROR(CELL("contents",INDIRECT(ADDRESS(AL38,3,4,1,"Entity"))),""))</f>
        <v>IfcActor</v>
      </c>
      <c r="AN38" s="45" t="str">
        <f t="shared" ref="AN38:AN69" ca="1" si="49">IF(AM38&lt;&gt;"",HYPERLINK(CONCATENATE(link4x0,IFERROR(VLOOKUP(AM38,Entity,2,FALSE),""),link_Entity,LOWER(AM38),".htm"),"&gt;&gt;"),"")</f>
        <v>&gt;&gt;</v>
      </c>
      <c r="AO38" s="42"/>
      <c r="AP38" s="42"/>
      <c r="AQ38" s="51"/>
      <c r="AR38" s="54"/>
      <c r="AS38" s="79">
        <f ca="1">IF(AS37=0,"",MATCH(AT$6,INDIRECT(ADDRESS(1,5,4,1,"Entity")):INDIRECT(ADDRESS(COUNTIF(Entity_1,"&lt;&gt;"),5,4,1,"Entity")),0))</f>
        <v>135</v>
      </c>
      <c r="AT38" s="61" t="str">
        <f t="shared" ref="AT38:AT69" ca="1" si="50">IF(AS38="","",IFERROR(CELL("contents",INDIRECT(ADDRESS(AS38,3,4,1,"Entity"))),""))</f>
        <v>IfcContext</v>
      </c>
      <c r="AU38" s="61" t="str">
        <f t="shared" ref="AU38:AU69" ca="1" si="51">IF(AT38&lt;&gt;"",HYPERLINK(CONCATENATE(link4x0,IFERROR(VLOOKUP(AT38,Entity,2,FALSE),""),link_Entity,LOWER(AT38),".htm"),"&gt;&gt;"),"")</f>
        <v>&gt;&gt;</v>
      </c>
      <c r="AV38" s="54"/>
      <c r="AW38" s="54"/>
      <c r="AX38" s="60"/>
      <c r="AY38" s="42"/>
      <c r="AZ38" s="87">
        <f ca="1">IF(AZ37=0,"",MATCH(BA$4,INDIRECT(ADDRESS(1,5,4,1,"Entity")):INDIRECT(ADDRESS(COUNTIF(Entity_1,"&lt;&gt;"),5,4,1,"Entity")),0))</f>
        <v>386</v>
      </c>
      <c r="BA38" s="45" t="str">
        <f t="shared" ref="BA38:BA69" ca="1" si="52">IF(AZ38="","",IFERROR(CELL("contents",INDIRECT(ADDRESS(AZ38,3,4,1,"Entity"))),""))</f>
        <v>IfcObjectDefinition</v>
      </c>
      <c r="BB38" s="45" t="str">
        <f t="shared" ref="BB38:BB69" ca="1" si="53">IF(BA38&lt;&gt;"",HYPERLINK(CONCATENATE(link4x0,IFERROR(VLOOKUP(BA38,Entity,2,FALSE),""),link_Entity,LOWER(BA38),".htm"),"&gt;&gt;"),"")</f>
        <v>&gt;&gt;</v>
      </c>
      <c r="BC38" s="42"/>
      <c r="BD38" s="42"/>
      <c r="BE38" s="51"/>
      <c r="BF38" s="54"/>
      <c r="BG38" s="79">
        <f ca="1">IF(BG37=0,"",MATCH(BH$2,INDIRECT(ADDRESS(1,5,4,1,"Entity")):INDIRECT(ADDRESS(COUNTIF(Entity_1,"&lt;&gt;"),5,4,1,"Entity")),0))</f>
        <v>4</v>
      </c>
      <c r="BH38" s="61" t="str">
        <f t="shared" ref="BH38:BH69" ca="1" si="54">IF(BG38="","",IFERROR(CELL("contents",INDIRECT(ADDRESS(BG38,3,4,1,"Entity"))),""))</f>
        <v>IfcActorRole</v>
      </c>
      <c r="BI38" s="61" t="str">
        <f t="shared" ref="BI38:BI69" ca="1" si="55">IF(BH38&lt;&gt;"",HYPERLINK(CONCATENATE(link4x0,IFERROR(VLOOKUP(BH38,Entity,2,FALSE),""),link_Entity,LOWER(BH38),".htm"),"&gt;&gt;"),"")</f>
        <v>&gt;&gt;</v>
      </c>
      <c r="BJ38" s="54"/>
      <c r="BK38" s="54"/>
      <c r="BL38" s="60"/>
    </row>
    <row r="39" spans="2:64" x14ac:dyDescent="0.25">
      <c r="B39" s="57"/>
      <c r="C39" s="34"/>
      <c r="D39" s="47"/>
      <c r="E39" s="39"/>
      <c r="F39" s="47"/>
      <c r="G39" s="39"/>
      <c r="H39" s="47"/>
      <c r="I39" s="39"/>
      <c r="J39" s="88" t="str">
        <f ca="1">IF(COUNTIF(Entity_2,K$17)&lt;=COUNTIF(J$38:J38,"&lt;&gt;"),"",IF(K$17="","",J38+MATCH(K$17,INDIRECT(ADDRESS(J38+1,5,4,1,"Entity")):INDIRECT(ADDRESS(COUNTIF(Entity_1,"&lt;&gt;"),5,4,1,"Entity")),0)))</f>
        <v/>
      </c>
      <c r="K39" s="46" t="str">
        <f t="shared" ca="1" si="40"/>
        <v/>
      </c>
      <c r="L39" s="46" t="str">
        <f t="shared" ca="1" si="41"/>
        <v/>
      </c>
      <c r="M39" s="42"/>
      <c r="N39" s="42"/>
      <c r="O39" s="51"/>
      <c r="P39" s="54"/>
      <c r="Q39" s="80">
        <f ca="1">IF(COUNTIF(Entity_2,R$14)&lt;=COUNTIF(Q$38:Q38,"&lt;&gt;"),"",IF(R$14="","",Q38+MATCH(R$14,INDIRECT(ADDRESS(Q38+1,5,4,1,"Entity")):INDIRECT(ADDRESS(COUNTIF(Entity_1,"&lt;&gt;"),5,4,1,"Entity")),0)))</f>
        <v>684</v>
      </c>
      <c r="R39" s="62" t="str">
        <f t="shared" ca="1" si="42"/>
        <v>IfcSystemFurnitureElement</v>
      </c>
      <c r="S39" s="62" t="str">
        <f t="shared" ca="1" si="43"/>
        <v>&gt;&gt;</v>
      </c>
      <c r="T39" s="54"/>
      <c r="U39" s="54"/>
      <c r="V39" s="60"/>
      <c r="W39" s="42"/>
      <c r="X39" s="88">
        <f ca="1">IF(COUNTIF(Entity_2,Y$12)&lt;=COUNTIF(X$38:X38,"&lt;&gt;"),"",IF(Y$12="","",X38+MATCH(Y$12,INDIRECT(ADDRESS(X38+1,5,4,1,"Entity")):INDIRECT(ADDRESS(COUNTIF(Entity_1,"&lt;&gt;"),5,4,1,"Entity")),0)))</f>
        <v>93</v>
      </c>
      <c r="Y39" s="46" t="str">
        <f t="shared" ca="1" si="44"/>
        <v>IfcCivilElement</v>
      </c>
      <c r="Z39" s="46" t="str">
        <f t="shared" ca="1" si="45"/>
        <v>&gt;&gt;</v>
      </c>
      <c r="AA39" s="42"/>
      <c r="AB39" s="42"/>
      <c r="AC39" s="51"/>
      <c r="AD39" s="54"/>
      <c r="AE39" s="80">
        <f ca="1">IF(COUNTIF(Entity_2,AF$10)&lt;=COUNTIF(AE$38:AE38,"&lt;&gt;"),"",IF(AF$10="","",AE38+MATCH(AF$10,INDIRECT(ADDRESS(AE38+1,5,4,1,"Entity")):INDIRECT(ADDRESS(COUNTIF(Entity_1,"&lt;&gt;"),5,4,1,"Entity")),0)))</f>
        <v>221</v>
      </c>
      <c r="AF39" s="62" t="str">
        <f t="shared" ca="1" si="46"/>
        <v>IfcElement</v>
      </c>
      <c r="AG39" s="62" t="str">
        <f t="shared" ca="1" si="47"/>
        <v>&gt;&gt;</v>
      </c>
      <c r="AH39" s="54"/>
      <c r="AI39" s="54"/>
      <c r="AJ39" s="60"/>
      <c r="AK39" s="42"/>
      <c r="AL39" s="88">
        <f ca="1">IF(COUNTIF(Entity_2,AM$8)&lt;=COUNTIF(AL$38:AL38,"&lt;&gt;"),"",IF(AM$8="","",AL38+MATCH(AM$8,INDIRECT(ADDRESS(AL38+1,5,4,1,"Entity")):INDIRECT(ADDRESS(COUNTIF(Entity_1,"&lt;&gt;"),5,4,1,"Entity")),0)))</f>
        <v>137</v>
      </c>
      <c r="AM39" s="46" t="str">
        <f t="shared" ca="1" si="48"/>
        <v>IfcControl</v>
      </c>
      <c r="AN39" s="46" t="str">
        <f t="shared" ca="1" si="49"/>
        <v>&gt;&gt;</v>
      </c>
      <c r="AO39" s="42"/>
      <c r="AP39" s="42"/>
      <c r="AQ39" s="51"/>
      <c r="AR39" s="54"/>
      <c r="AS39" s="80">
        <f ca="1">IF(COUNTIF(Entity_2,AT$6)&lt;=COUNTIF(AS$38:AS38,"&lt;&gt;"),"",IF(AT$6="","",AS38+MATCH(AT$6,INDIRECT(ADDRESS(AS38+1,5,4,1,"Entity")):INDIRECT(ADDRESS(COUNTIF(Entity_1,"&lt;&gt;"),5,4,1,"Entity")),0)))</f>
        <v>385</v>
      </c>
      <c r="AT39" s="62" t="str">
        <f t="shared" ca="1" si="50"/>
        <v>IfcObject</v>
      </c>
      <c r="AU39" s="62" t="str">
        <f t="shared" ca="1" si="51"/>
        <v>&gt;&gt;</v>
      </c>
      <c r="AV39" s="54"/>
      <c r="AW39" s="54"/>
      <c r="AX39" s="60"/>
      <c r="AY39" s="42"/>
      <c r="AZ39" s="88">
        <f ca="1">IF(COUNTIF(Entity_2,BA$4)&lt;=COUNTIF(AZ$38:AZ38,"&lt;&gt;"),"",IF(BA$4="","",AZ38+MATCH(BA$4,INDIRECT(ADDRESS(AZ38+1,5,4,1,"Entity")):INDIRECT(ADDRESS(COUNTIF(Entity_1,"&lt;&gt;"),5,4,1,"Entity")),0)))</f>
        <v>462</v>
      </c>
      <c r="BA39" s="46" t="str">
        <f t="shared" ca="1" si="52"/>
        <v>IfcPropertyDefinition</v>
      </c>
      <c r="BB39" s="46" t="str">
        <f t="shared" ca="1" si="53"/>
        <v>&gt;&gt;</v>
      </c>
      <c r="BC39" s="42"/>
      <c r="BD39" s="42"/>
      <c r="BE39" s="51"/>
      <c r="BF39" s="54"/>
      <c r="BG39" s="80">
        <f ca="1">IF(COUNTIF(Entity_2,BH$2)&lt;=COUNTIF(BG$38:BG38,"&lt;&gt;"),"",IF(BH$2="","",BG38+MATCH(BH$2,INDIRECT(ADDRESS(BG38+1,5,4,1,"Entity")):INDIRECT(ADDRESS(COUNTIF(Entity_1,"&lt;&gt;"),5,4,1,"Entity")),0)))</f>
        <v>7</v>
      </c>
      <c r="BH39" s="62" t="str">
        <f t="shared" ca="1" si="54"/>
        <v>IfcAddress</v>
      </c>
      <c r="BI39" s="62" t="str">
        <f t="shared" ca="1" si="55"/>
        <v>&gt;&gt;</v>
      </c>
      <c r="BJ39" s="54"/>
      <c r="BK39" s="54"/>
      <c r="BL39" s="60"/>
    </row>
    <row r="40" spans="2:64" x14ac:dyDescent="0.25">
      <c r="B40" s="57"/>
      <c r="C40" s="34"/>
      <c r="D40" s="47"/>
      <c r="E40" s="39"/>
      <c r="F40" s="47"/>
      <c r="G40" s="39"/>
      <c r="H40" s="47"/>
      <c r="I40" s="39"/>
      <c r="J40" s="88" t="str">
        <f ca="1">IF(COUNTIF(Entity_2,K$17)&lt;=COUNTIF(J$38:J39,"&lt;&gt;"),"",IF(K$17="","",J39+MATCH(K$17,INDIRECT(ADDRESS(J39+1,5,4,1,"Entity")):INDIRECT(ADDRESS(COUNTIF(Entity_1,"&lt;&gt;"),5,4,1,"Entity")),0)))</f>
        <v/>
      </c>
      <c r="K40" s="46" t="str">
        <f t="shared" ca="1" si="40"/>
        <v/>
      </c>
      <c r="L40" s="46" t="str">
        <f t="shared" ca="1" si="41"/>
        <v/>
      </c>
      <c r="M40" s="42"/>
      <c r="N40" s="42"/>
      <c r="O40" s="51"/>
      <c r="P40" s="54"/>
      <c r="Q40" s="80" t="str">
        <f ca="1">IF(COUNTIF(Entity_2,R$14)&lt;=COUNTIF(Q$38:Q39,"&lt;&gt;"),"",IF(R$14="","",Q39+MATCH(R$14,INDIRECT(ADDRESS(Q39+1,5,4,1,"Entity")):INDIRECT(ADDRESS(COUNTIF(Entity_1,"&lt;&gt;"),5,4,1,"Entity")),0)))</f>
        <v/>
      </c>
      <c r="R40" s="62" t="str">
        <f t="shared" ca="1" si="42"/>
        <v/>
      </c>
      <c r="S40" s="62" t="str">
        <f t="shared" ca="1" si="43"/>
        <v/>
      </c>
      <c r="T40" s="54"/>
      <c r="U40" s="54"/>
      <c r="V40" s="60"/>
      <c r="W40" s="42"/>
      <c r="X40" s="88">
        <f ca="1">IF(COUNTIF(Entity_2,Y$12)&lt;=COUNTIF(X$38:X39,"&lt;&gt;"),"",IF(Y$12="","",X39+MATCH(Y$12,INDIRECT(ADDRESS(X39+1,5,4,1,"Entity")):INDIRECT(ADDRESS(COUNTIF(Entity_1,"&lt;&gt;"),5,4,1,"Entity")),0)))</f>
        <v>183</v>
      </c>
      <c r="Y40" s="46" t="str">
        <f t="shared" ca="1" si="44"/>
        <v>IfcDistributionElement</v>
      </c>
      <c r="Z40" s="46" t="str">
        <f t="shared" ca="1" si="45"/>
        <v>&gt;&gt;</v>
      </c>
      <c r="AA40" s="42"/>
      <c r="AB40" s="42"/>
      <c r="AC40" s="51"/>
      <c r="AD40" s="54"/>
      <c r="AE40" s="80">
        <f ca="1">IF(COUNTIF(Entity_2,AF$10)&lt;=COUNTIF(AE$38:AE39,"&lt;&gt;"),"",IF(AF$10="","",AE39+MATCH(AF$10,INDIRECT(ADDRESS(AE39+1,5,4,1,"Entity")):INDIRECT(ADDRESS(COUNTIF(Entity_1,"&lt;&gt;"),5,4,1,"Entity")),0)))</f>
        <v>307</v>
      </c>
      <c r="AF40" s="62" t="str">
        <f t="shared" ca="1" si="46"/>
        <v>IfcGrid</v>
      </c>
      <c r="AG40" s="62" t="str">
        <f t="shared" ca="1" si="47"/>
        <v>&gt;&gt;</v>
      </c>
      <c r="AH40" s="54"/>
      <c r="AI40" s="54"/>
      <c r="AJ40" s="60"/>
      <c r="AK40" s="42"/>
      <c r="AL40" s="88">
        <f ca="1">IF(COUNTIF(Entity_2,AM$8)&lt;=COUNTIF(AL$38:AL39,"&lt;&gt;"),"",IF(AM$8="","",AL39+MATCH(AM$8,INDIRECT(ADDRESS(AL39+1,5,4,1,"Entity")):INDIRECT(ADDRESS(COUNTIF(Entity_1,"&lt;&gt;"),5,4,1,"Entity")),0)))</f>
        <v>310</v>
      </c>
      <c r="AM40" s="46" t="str">
        <f t="shared" ca="1" si="48"/>
        <v>IfcGroup</v>
      </c>
      <c r="AN40" s="46" t="str">
        <f t="shared" ca="1" si="49"/>
        <v>&gt;&gt;</v>
      </c>
      <c r="AO40" s="42"/>
      <c r="AP40" s="42"/>
      <c r="AQ40" s="51"/>
      <c r="AR40" s="54"/>
      <c r="AS40" s="80">
        <f ca="1">IF(COUNTIF(Entity_2,AT$6)&lt;=COUNTIF(AS$38:AS39,"&lt;&gt;"),"",IF(AT$6="","",AS39+MATCH(AT$6,INDIRECT(ADDRESS(AS39+1,5,4,1,"Entity")):INDIRECT(ADDRESS(COUNTIF(Entity_1,"&lt;&gt;"),5,4,1,"Entity")),0)))</f>
        <v>728</v>
      </c>
      <c r="AT40" s="62" t="str">
        <f t="shared" ca="1" si="50"/>
        <v>IfcTypeObject</v>
      </c>
      <c r="AU40" s="62" t="str">
        <f t="shared" ca="1" si="51"/>
        <v>&gt;&gt;</v>
      </c>
      <c r="AV40" s="54"/>
      <c r="AW40" s="54"/>
      <c r="AX40" s="60"/>
      <c r="AY40" s="42"/>
      <c r="AZ40" s="88">
        <f ca="1">IF(COUNTIF(Entity_2,BA$4)&lt;=COUNTIF(AZ$38:AZ39,"&lt;&gt;"),"",IF(BA$4="","",AZ39+MATCH(BA$4,INDIRECT(ADDRESS(AZ39+1,5,4,1,"Entity")):INDIRECT(ADDRESS(COUNTIF(Entity_1,"&lt;&gt;"),5,4,1,"Entity")),0)))</f>
        <v>528</v>
      </c>
      <c r="BA40" s="46" t="str">
        <f t="shared" ca="1" si="52"/>
        <v>IfcRelationship</v>
      </c>
      <c r="BB40" s="46" t="str">
        <f t="shared" ca="1" si="53"/>
        <v>&gt;&gt;</v>
      </c>
      <c r="BC40" s="42"/>
      <c r="BD40" s="42"/>
      <c r="BE40" s="51"/>
      <c r="BF40" s="54"/>
      <c r="BG40" s="80">
        <f ca="1">IF(COUNTIF(Entity_2,BH$2)&lt;=COUNTIF(BG$38:BG39,"&lt;&gt;"),"",IF(BH$2="","",BG39+MATCH(BH$2,INDIRECT(ADDRESS(BG39+1,5,4,1,"Entity")):INDIRECT(ADDRESS(COUNTIF(Entity_1,"&lt;&gt;"),5,4,1,"Entity")),0)))</f>
        <v>21</v>
      </c>
      <c r="BH40" s="62" t="str">
        <f t="shared" ca="1" si="54"/>
        <v>IfcApplication</v>
      </c>
      <c r="BI40" s="62" t="str">
        <f t="shared" ca="1" si="55"/>
        <v>&gt;&gt;</v>
      </c>
      <c r="BJ40" s="54"/>
      <c r="BK40" s="54"/>
      <c r="BL40" s="60"/>
    </row>
    <row r="41" spans="2:64" x14ac:dyDescent="0.25">
      <c r="B41" s="57"/>
      <c r="C41" s="34"/>
      <c r="D41" s="47"/>
      <c r="E41" s="39"/>
      <c r="F41" s="47"/>
      <c r="G41" s="39"/>
      <c r="H41" s="47"/>
      <c r="I41" s="39"/>
      <c r="J41" s="88" t="str">
        <f ca="1">IF(COUNTIF(Entity_2,K$17)&lt;=COUNTIF(J$38:J40,"&lt;&gt;"),"",IF(K$17="","",J40+MATCH(K$17,INDIRECT(ADDRESS(J40+1,5,4,1,"Entity")):INDIRECT(ADDRESS(COUNTIF(Entity_1,"&lt;&gt;"),5,4,1,"Entity")),0)))</f>
        <v/>
      </c>
      <c r="K41" s="46" t="str">
        <f t="shared" ca="1" si="40"/>
        <v/>
      </c>
      <c r="L41" s="46" t="str">
        <f t="shared" ca="1" si="41"/>
        <v/>
      </c>
      <c r="M41" s="42"/>
      <c r="N41" s="42"/>
      <c r="O41" s="51"/>
      <c r="P41" s="54"/>
      <c r="Q41" s="80" t="str">
        <f ca="1">IF(COUNTIF(Entity_2,R$14)&lt;=COUNTIF(Q$38:Q40,"&lt;&gt;"),"",IF(R$14="","",Q40+MATCH(R$14,INDIRECT(ADDRESS(Q40+1,5,4,1,"Entity")):INDIRECT(ADDRESS(COUNTIF(Entity_1,"&lt;&gt;"),5,4,1,"Entity")),0)))</f>
        <v/>
      </c>
      <c r="R41" s="62" t="str">
        <f t="shared" ca="1" si="42"/>
        <v/>
      </c>
      <c r="S41" s="62" t="str">
        <f t="shared" ca="1" si="43"/>
        <v/>
      </c>
      <c r="T41" s="54"/>
      <c r="U41" s="54"/>
      <c r="V41" s="60"/>
      <c r="W41" s="42"/>
      <c r="X41" s="88">
        <f ca="1">IF(COUNTIF(Entity_2,Y$12)&lt;=COUNTIF(X$38:X40,"&lt;&gt;"),"",IF(Y$12="","",X40+MATCH(Y$12,INDIRECT(ADDRESS(X40+1,5,4,1,"Entity")):INDIRECT(ADDRESS(COUNTIF(Entity_1,"&lt;&gt;"),5,4,1,"Entity")),0)))</f>
        <v>223</v>
      </c>
      <c r="Y41" s="46" t="str">
        <f t="shared" ca="1" si="44"/>
        <v>IfcElementAssembly</v>
      </c>
      <c r="Z41" s="46" t="str">
        <f t="shared" ca="1" si="45"/>
        <v>&gt;&gt;</v>
      </c>
      <c r="AA41" s="42"/>
      <c r="AB41" s="42"/>
      <c r="AC41" s="51"/>
      <c r="AD41" s="54"/>
      <c r="AE41" s="80">
        <f ca="1">IF(COUNTIF(Entity_2,AF$10)&lt;=COUNTIF(AE$38:AE40,"&lt;&gt;"),"",IF(AF$10="","",AE40+MATCH(AF$10,INDIRECT(ADDRESS(AE40+1,5,4,1,"Entity")):INDIRECT(ADDRESS(COUNTIF(Entity_1,"&lt;&gt;"),5,4,1,"Entity")),0)))</f>
        <v>433</v>
      </c>
      <c r="AF41" s="62" t="str">
        <f t="shared" ca="1" si="46"/>
        <v>IfcPort</v>
      </c>
      <c r="AG41" s="62" t="str">
        <f t="shared" ca="1" si="47"/>
        <v>&gt;&gt;</v>
      </c>
      <c r="AH41" s="54"/>
      <c r="AI41" s="54"/>
      <c r="AJ41" s="60"/>
      <c r="AK41" s="42"/>
      <c r="AL41" s="88">
        <f ca="1">IF(COUNTIF(Entity_2,AM$8)&lt;=COUNTIF(AL$38:AL40,"&lt;&gt;"),"",IF(AM$8="","",AL40+MATCH(AM$8,INDIRECT(ADDRESS(AL40+1,5,4,1,"Entity")):INDIRECT(ADDRESS(COUNTIF(Entity_1,"&lt;&gt;"),5,4,1,"Entity")),0)))</f>
        <v>448</v>
      </c>
      <c r="AM41" s="46" t="str">
        <f t="shared" ca="1" si="48"/>
        <v>IfcProcess</v>
      </c>
      <c r="AN41" s="46" t="str">
        <f t="shared" ca="1" si="49"/>
        <v>&gt;&gt;</v>
      </c>
      <c r="AO41" s="42"/>
      <c r="AP41" s="42"/>
      <c r="AQ41" s="51"/>
      <c r="AR41" s="54"/>
      <c r="AS41" s="80" t="str">
        <f ca="1">IF(COUNTIF(Entity_2,AT$6)&lt;=COUNTIF(AS$38:AS40,"&lt;&gt;"),"",IF(AT$6="","",AS40+MATCH(AT$6,INDIRECT(ADDRESS(AS40+1,5,4,1,"Entity")):INDIRECT(ADDRESS(COUNTIF(Entity_1,"&lt;&gt;"),5,4,1,"Entity")),0)))</f>
        <v/>
      </c>
      <c r="AT41" s="62" t="str">
        <f t="shared" ca="1" si="50"/>
        <v/>
      </c>
      <c r="AU41" s="62" t="str">
        <f t="shared" ca="1" si="51"/>
        <v/>
      </c>
      <c r="AV41" s="54"/>
      <c r="AW41" s="54"/>
      <c r="AX41" s="60"/>
      <c r="AY41" s="42"/>
      <c r="AZ41" s="88" t="str">
        <f ca="1">IF(COUNTIF(Entity_2,BA$4)&lt;=COUNTIF(AZ$38:AZ40,"&lt;&gt;"),"",IF(BA$4="","",AZ40+MATCH(BA$4,INDIRECT(ADDRESS(AZ40+1,5,4,1,"Entity")):INDIRECT(ADDRESS(COUNTIF(Entity_1,"&lt;&gt;"),5,4,1,"Entity")),0)))</f>
        <v/>
      </c>
      <c r="BA41" s="46" t="str">
        <f t="shared" ca="1" si="52"/>
        <v/>
      </c>
      <c r="BB41" s="46" t="str">
        <f t="shared" ca="1" si="53"/>
        <v/>
      </c>
      <c r="BC41" s="42"/>
      <c r="BD41" s="42"/>
      <c r="BE41" s="51"/>
      <c r="BF41" s="54"/>
      <c r="BG41" s="80">
        <f ca="1">IF(COUNTIF(Entity_2,BH$2)&lt;=COUNTIF(BG$38:BG40,"&lt;&gt;"),"",IF(BH$2="","",BG40+MATCH(BH$2,INDIRECT(ADDRESS(BG40+1,5,4,1,"Entity")):INDIRECT(ADDRESS(COUNTIF(Entity_1,"&lt;&gt;"),5,4,1,"Entity")),0)))</f>
        <v>22</v>
      </c>
      <c r="BH41" s="62" t="str">
        <f t="shared" ca="1" si="54"/>
        <v>IfcAppliedValue</v>
      </c>
      <c r="BI41" s="62" t="str">
        <f t="shared" ca="1" si="55"/>
        <v>&gt;&gt;</v>
      </c>
      <c r="BJ41" s="54"/>
      <c r="BK41" s="54"/>
      <c r="BL41" s="60"/>
    </row>
    <row r="42" spans="2:64" x14ac:dyDescent="0.25">
      <c r="B42" s="57"/>
      <c r="C42" s="34"/>
      <c r="D42" s="47"/>
      <c r="E42" s="39"/>
      <c r="F42" s="47"/>
      <c r="G42" s="39"/>
      <c r="H42" s="47"/>
      <c r="I42" s="39"/>
      <c r="J42" s="88" t="str">
        <f ca="1">IF(COUNTIF(Entity_2,K$17)&lt;=COUNTIF(J$38:J41,"&lt;&gt;"),"",IF(K$17="","",J41+MATCH(K$17,INDIRECT(ADDRESS(J41+1,5,4,1,"Entity")):INDIRECT(ADDRESS(COUNTIF(Entity_1,"&lt;&gt;"),5,4,1,"Entity")),0)))</f>
        <v/>
      </c>
      <c r="K42" s="46" t="str">
        <f t="shared" ca="1" si="40"/>
        <v/>
      </c>
      <c r="L42" s="46" t="str">
        <f t="shared" ca="1" si="41"/>
        <v/>
      </c>
      <c r="M42" s="42"/>
      <c r="N42" s="42"/>
      <c r="O42" s="51"/>
      <c r="P42" s="54"/>
      <c r="Q42" s="80" t="str">
        <f ca="1">IF(COUNTIF(Entity_2,R$14)&lt;=COUNTIF(Q$38:Q41,"&lt;&gt;"),"",IF(R$14="","",Q41+MATCH(R$14,INDIRECT(ADDRESS(Q41+1,5,4,1,"Entity")):INDIRECT(ADDRESS(COUNTIF(Entity_1,"&lt;&gt;"),5,4,1,"Entity")),0)))</f>
        <v/>
      </c>
      <c r="R42" s="62" t="str">
        <f t="shared" ca="1" si="42"/>
        <v/>
      </c>
      <c r="S42" s="62" t="str">
        <f t="shared" ca="1" si="43"/>
        <v/>
      </c>
      <c r="T42" s="54"/>
      <c r="U42" s="54"/>
      <c r="V42" s="60"/>
      <c r="W42" s="42"/>
      <c r="X42" s="88">
        <f ca="1">IF(COUNTIF(Entity_2,Y$12)&lt;=COUNTIF(X$38:X41,"&lt;&gt;"),"",IF(Y$12="","",X41+MATCH(Y$12,INDIRECT(ADDRESS(X41+1,5,4,1,"Entity")):INDIRECT(ADDRESS(COUNTIF(Entity_1,"&lt;&gt;"),5,4,1,"Entity")),0)))</f>
        <v>225</v>
      </c>
      <c r="Y42" s="46" t="str">
        <f t="shared" ca="1" si="44"/>
        <v>IfcElementComponent</v>
      </c>
      <c r="Z42" s="46" t="str">
        <f t="shared" ca="1" si="45"/>
        <v>&gt;&gt;</v>
      </c>
      <c r="AA42" s="42"/>
      <c r="AB42" s="42"/>
      <c r="AC42" s="51"/>
      <c r="AD42" s="54"/>
      <c r="AE42" s="80">
        <f ca="1">IF(COUNTIF(Entity_2,AF$10)&lt;=COUNTIF(AE$38:AE41,"&lt;&gt;"),"",IF(AF$10="","",AE41+MATCH(AF$10,INDIRECT(ADDRESS(AE41+1,5,4,1,"Entity")):INDIRECT(ADDRESS(COUNTIF(Entity_1,"&lt;&gt;"),5,4,1,"Entity")),0)))</f>
        <v>479</v>
      </c>
      <c r="AF42" s="62" t="str">
        <f t="shared" ca="1" si="46"/>
        <v>IfcProxy</v>
      </c>
      <c r="AG42" s="62" t="str">
        <f t="shared" ca="1" si="47"/>
        <v>&gt;&gt;</v>
      </c>
      <c r="AH42" s="54"/>
      <c r="AI42" s="54"/>
      <c r="AJ42" s="60"/>
      <c r="AK42" s="42"/>
      <c r="AL42" s="88">
        <f ca="1">IF(COUNTIF(Entity_2,AM$8)&lt;=COUNTIF(AL$38:AL41,"&lt;&gt;"),"",IF(AM$8="","",AL41+MATCH(AM$8,INDIRECT(ADDRESS(AL41+1,5,4,1,"Entity")):INDIRECT(ADDRESS(COUNTIF(Entity_1,"&lt;&gt;"),5,4,1,"Entity")),0)))</f>
        <v>449</v>
      </c>
      <c r="AM42" s="46" t="str">
        <f t="shared" ca="1" si="48"/>
        <v>IfcProduct</v>
      </c>
      <c r="AN42" s="46" t="str">
        <f t="shared" ca="1" si="49"/>
        <v>&gt;&gt;</v>
      </c>
      <c r="AO42" s="42"/>
      <c r="AP42" s="42"/>
      <c r="AQ42" s="51"/>
      <c r="AR42" s="54"/>
      <c r="AS42" s="80" t="str">
        <f ca="1">IF(COUNTIF(Entity_2,AT$6)&lt;=COUNTIF(AS$38:AS41,"&lt;&gt;"),"",IF(AT$6="","",AS41+MATCH(AT$6,INDIRECT(ADDRESS(AS41+1,5,4,1,"Entity")):INDIRECT(ADDRESS(COUNTIF(Entity_1,"&lt;&gt;"),5,4,1,"Entity")),0)))</f>
        <v/>
      </c>
      <c r="AT42" s="62" t="str">
        <f t="shared" ca="1" si="50"/>
        <v/>
      </c>
      <c r="AU42" s="62" t="str">
        <f t="shared" ca="1" si="51"/>
        <v/>
      </c>
      <c r="AV42" s="54"/>
      <c r="AW42" s="54"/>
      <c r="AX42" s="60"/>
      <c r="AY42" s="42"/>
      <c r="AZ42" s="88" t="str">
        <f ca="1">IF(COUNTIF(Entity_2,BA$4)&lt;=COUNTIF(AZ$38:AZ41,"&lt;&gt;"),"",IF(BA$4="","",AZ41+MATCH(BA$4,INDIRECT(ADDRESS(AZ41+1,5,4,1,"Entity")):INDIRECT(ADDRESS(COUNTIF(Entity_1,"&lt;&gt;"),5,4,1,"Entity")),0)))</f>
        <v/>
      </c>
      <c r="BA42" s="46" t="str">
        <f t="shared" ca="1" si="52"/>
        <v/>
      </c>
      <c r="BB42" s="46" t="str">
        <f t="shared" ca="1" si="53"/>
        <v/>
      </c>
      <c r="BC42" s="42"/>
      <c r="BD42" s="42"/>
      <c r="BE42" s="51"/>
      <c r="BF42" s="54"/>
      <c r="BG42" s="80">
        <f ca="1">IF(COUNTIF(Entity_2,BH$2)&lt;=COUNTIF(BG$38:BG41,"&lt;&gt;"),"",IF(BH$2="","",BG41+MATCH(BH$2,INDIRECT(ADDRESS(BG41+1,5,4,1,"Entity")):INDIRECT(ADDRESS(COUNTIF(Entity_1,"&lt;&gt;"),5,4,1,"Entity")),0)))</f>
        <v>23</v>
      </c>
      <c r="BH42" s="62" t="str">
        <f t="shared" ca="1" si="54"/>
        <v>IfcApproval</v>
      </c>
      <c r="BI42" s="62" t="str">
        <f t="shared" ca="1" si="55"/>
        <v>&gt;&gt;</v>
      </c>
      <c r="BJ42" s="54"/>
      <c r="BK42" s="54"/>
      <c r="BL42" s="60"/>
    </row>
    <row r="43" spans="2:64" x14ac:dyDescent="0.25">
      <c r="B43" s="57"/>
      <c r="C43" s="34"/>
      <c r="D43" s="47"/>
      <c r="E43" s="39"/>
      <c r="F43" s="47"/>
      <c r="G43" s="39"/>
      <c r="H43" s="47"/>
      <c r="I43" s="39"/>
      <c r="J43" s="88" t="str">
        <f ca="1">IF(COUNTIF(Entity_2,K$17)&lt;=COUNTIF(J$38:J42,"&lt;&gt;"),"",IF(K$17="","",J42+MATCH(K$17,INDIRECT(ADDRESS(J42+1,5,4,1,"Entity")):INDIRECT(ADDRESS(COUNTIF(Entity_1,"&lt;&gt;"),5,4,1,"Entity")),0)))</f>
        <v/>
      </c>
      <c r="K43" s="46" t="str">
        <f t="shared" ca="1" si="40"/>
        <v/>
      </c>
      <c r="L43" s="46" t="str">
        <f t="shared" ca="1" si="41"/>
        <v/>
      </c>
      <c r="M43" s="42"/>
      <c r="N43" s="42"/>
      <c r="O43" s="51"/>
      <c r="P43" s="54"/>
      <c r="Q43" s="80" t="str">
        <f ca="1">IF(COUNTIF(Entity_2,R$14)&lt;=COUNTIF(Q$38:Q42,"&lt;&gt;"),"",IF(R$14="","",Q42+MATCH(R$14,INDIRECT(ADDRESS(Q42+1,5,4,1,"Entity")):INDIRECT(ADDRESS(COUNTIF(Entity_1,"&lt;&gt;"),5,4,1,"Entity")),0)))</f>
        <v/>
      </c>
      <c r="R43" s="62" t="str">
        <f t="shared" ca="1" si="42"/>
        <v/>
      </c>
      <c r="S43" s="62" t="str">
        <f t="shared" ca="1" si="43"/>
        <v/>
      </c>
      <c r="T43" s="54"/>
      <c r="U43" s="54"/>
      <c r="V43" s="60"/>
      <c r="W43" s="42"/>
      <c r="X43" s="88">
        <f ca="1">IF(COUNTIF(Entity_2,Y$12)&lt;=COUNTIF(X$38:X42,"&lt;&gt;"),"",IF(Y$12="","",X42+MATCH(Y$12,INDIRECT(ADDRESS(X42+1,5,4,1,"Entity")):INDIRECT(ADDRESS(COUNTIF(Entity_1,"&lt;&gt;"),5,4,1,"Entity")),0)))</f>
        <v>265</v>
      </c>
      <c r="Y43" s="46" t="str">
        <f t="shared" ca="1" si="44"/>
        <v>IfcFeatureElement</v>
      </c>
      <c r="Z43" s="46" t="str">
        <f t="shared" ca="1" si="45"/>
        <v>&gt;&gt;</v>
      </c>
      <c r="AA43" s="42"/>
      <c r="AB43" s="42"/>
      <c r="AC43" s="51"/>
      <c r="AD43" s="54"/>
      <c r="AE43" s="80">
        <f ca="1">IF(COUNTIF(Entity_2,AF$10)&lt;=COUNTIF(AE$38:AE42,"&lt;&gt;"),"",IF(AF$10="","",AE42+MATCH(AF$10,INDIRECT(ADDRESS(AE42+1,5,4,1,"Entity")):INDIRECT(ADDRESS(COUNTIF(Entity_1,"&lt;&gt;"),5,4,1,"Entity")),0)))</f>
        <v>608</v>
      </c>
      <c r="AF43" s="62" t="str">
        <f t="shared" ca="1" si="46"/>
        <v>IfcSpatialElement</v>
      </c>
      <c r="AG43" s="62" t="str">
        <f t="shared" ca="1" si="47"/>
        <v>&gt;&gt;</v>
      </c>
      <c r="AH43" s="54"/>
      <c r="AI43" s="54"/>
      <c r="AJ43" s="60"/>
      <c r="AK43" s="42"/>
      <c r="AL43" s="88">
        <f ca="1">IF(COUNTIF(Entity_2,AM$8)&lt;=COUNTIF(AL$38:AL42,"&lt;&gt;"),"",IF(AM$8="","",AL42+MATCH(AM$8,INDIRECT(ADDRESS(AL42+1,5,4,1,"Entity")):INDIRECT(ADDRESS(COUNTIF(Entity_1,"&lt;&gt;"),5,4,1,"Entity")),0)))</f>
        <v>565</v>
      </c>
      <c r="AM43" s="46" t="str">
        <f t="shared" ca="1" si="48"/>
        <v>IfcResource</v>
      </c>
      <c r="AN43" s="46" t="str">
        <f t="shared" ca="1" si="49"/>
        <v>&gt;&gt;</v>
      </c>
      <c r="AO43" s="42"/>
      <c r="AP43" s="42"/>
      <c r="AQ43" s="51"/>
      <c r="AR43" s="54"/>
      <c r="AS43" s="80" t="str">
        <f ca="1">IF(COUNTIF(Entity_2,AT$6)&lt;=COUNTIF(AS$38:AS42,"&lt;&gt;"),"",IF(AT$6="","",AS42+MATCH(AT$6,INDIRECT(ADDRESS(AS42+1,5,4,1,"Entity")):INDIRECT(ADDRESS(COUNTIF(Entity_1,"&lt;&gt;"),5,4,1,"Entity")),0)))</f>
        <v/>
      </c>
      <c r="AT43" s="62" t="str">
        <f t="shared" ca="1" si="50"/>
        <v/>
      </c>
      <c r="AU43" s="62" t="str">
        <f t="shared" ca="1" si="51"/>
        <v/>
      </c>
      <c r="AV43" s="54"/>
      <c r="AW43" s="54"/>
      <c r="AX43" s="60"/>
      <c r="AY43" s="42"/>
      <c r="AZ43" s="88" t="str">
        <f ca="1">IF(COUNTIF(Entity_2,BA$4)&lt;=COUNTIF(AZ$38:AZ42,"&lt;&gt;"),"",IF(BA$4="","",AZ42+MATCH(BA$4,INDIRECT(ADDRESS(AZ42+1,5,4,1,"Entity")):INDIRECT(ADDRESS(COUNTIF(Entity_1,"&lt;&gt;"),5,4,1,"Entity")),0)))</f>
        <v/>
      </c>
      <c r="BA43" s="46" t="str">
        <f t="shared" ca="1" si="52"/>
        <v/>
      </c>
      <c r="BB43" s="46" t="str">
        <f t="shared" ca="1" si="53"/>
        <v/>
      </c>
      <c r="BC43" s="42"/>
      <c r="BD43" s="42"/>
      <c r="BE43" s="51"/>
      <c r="BF43" s="54"/>
      <c r="BG43" s="80">
        <f ca="1">IF(COUNTIF(Entity_2,BH$2)&lt;=COUNTIF(BG$38:BG42,"&lt;&gt;"),"",IF(BH$2="","",BG42+MATCH(BH$2,INDIRECT(ADDRESS(BG42+1,5,4,1,"Entity")):INDIRECT(ADDRESS(COUNTIF(Entity_1,"&lt;&gt;"),5,4,1,"Entity")),0)))</f>
        <v>44</v>
      </c>
      <c r="BH43" s="62" t="str">
        <f t="shared" ca="1" si="54"/>
        <v>IfcBoundaryCondition</v>
      </c>
      <c r="BI43" s="62" t="str">
        <f t="shared" ca="1" si="55"/>
        <v>&gt;&gt;</v>
      </c>
      <c r="BJ43" s="54"/>
      <c r="BK43" s="54"/>
      <c r="BL43" s="60"/>
    </row>
    <row r="44" spans="2:64" x14ac:dyDescent="0.25">
      <c r="B44" s="57"/>
      <c r="C44" s="34"/>
      <c r="D44" s="47"/>
      <c r="E44" s="39"/>
      <c r="F44" s="47"/>
      <c r="G44" s="39"/>
      <c r="H44" s="47"/>
      <c r="I44" s="39"/>
      <c r="J44" s="88" t="str">
        <f ca="1">IF(COUNTIF(Entity_2,K$17)&lt;=COUNTIF(J$38:J43,"&lt;&gt;"),"",IF(K$17="","",J43+MATCH(K$17,INDIRECT(ADDRESS(J43+1,5,4,1,"Entity")):INDIRECT(ADDRESS(COUNTIF(Entity_1,"&lt;&gt;"),5,4,1,"Entity")),0)))</f>
        <v/>
      </c>
      <c r="K44" s="46" t="str">
        <f t="shared" ca="1" si="40"/>
        <v/>
      </c>
      <c r="L44" s="46" t="str">
        <f t="shared" ca="1" si="41"/>
        <v/>
      </c>
      <c r="M44" s="42"/>
      <c r="N44" s="42"/>
      <c r="O44" s="51"/>
      <c r="P44" s="54"/>
      <c r="Q44" s="80" t="str">
        <f ca="1">IF(COUNTIF(Entity_2,R$14)&lt;=COUNTIF(Q$38:Q43,"&lt;&gt;"),"",IF(R$14="","",Q43+MATCH(R$14,INDIRECT(ADDRESS(Q43+1,5,4,1,"Entity")):INDIRECT(ADDRESS(COUNTIF(Entity_1,"&lt;&gt;"),5,4,1,"Entity")),0)))</f>
        <v/>
      </c>
      <c r="R44" s="62" t="str">
        <f t="shared" ca="1" si="42"/>
        <v/>
      </c>
      <c r="S44" s="62" t="str">
        <f t="shared" ca="1" si="43"/>
        <v/>
      </c>
      <c r="T44" s="54"/>
      <c r="U44" s="54"/>
      <c r="V44" s="60"/>
      <c r="W44" s="42"/>
      <c r="X44" s="88">
        <f ca="1">IF(COUNTIF(Entity_2,Y$12)&lt;=COUNTIF(X$38:X43,"&lt;&gt;"),"",IF(Y$12="","",X43+MATCH(Y$12,INDIRECT(ADDRESS(X43+1,5,4,1,"Entity")):INDIRECT(ADDRESS(COUNTIF(Entity_1,"&lt;&gt;"),5,4,1,"Entity")),0)))</f>
        <v>296</v>
      </c>
      <c r="Y44" s="46" t="str">
        <f t="shared" ca="1" si="44"/>
        <v>IfcFurnishingElement</v>
      </c>
      <c r="Z44" s="46" t="str">
        <f t="shared" ca="1" si="45"/>
        <v>&gt;&gt;</v>
      </c>
      <c r="AA44" s="42"/>
      <c r="AB44" s="42"/>
      <c r="AC44" s="51"/>
      <c r="AD44" s="54"/>
      <c r="AE44" s="80">
        <f ca="1">IF(COUNTIF(Entity_2,AF$10)&lt;=COUNTIF(AE$38:AE43,"&lt;&gt;"),"",IF(AF$10="","",AE43+MATCH(AF$10,INDIRECT(ADDRESS(AE43+1,5,4,1,"Entity")):INDIRECT(ADDRESS(COUNTIF(Entity_1,"&lt;&gt;"),5,4,1,"Entity")),0)))</f>
        <v>622</v>
      </c>
      <c r="AF44" s="62" t="str">
        <f t="shared" ca="1" si="46"/>
        <v>IfcStructuralActivity</v>
      </c>
      <c r="AG44" s="62" t="str">
        <f t="shared" ca="1" si="47"/>
        <v>&gt;&gt;</v>
      </c>
      <c r="AH44" s="54"/>
      <c r="AI44" s="54"/>
      <c r="AJ44" s="60"/>
      <c r="AK44" s="42"/>
      <c r="AL44" s="88" t="str">
        <f ca="1">IF(COUNTIF(Entity_2,AM$8)&lt;=COUNTIF(AL$38:AL43,"&lt;&gt;"),"",IF(AM$8="","",AL43+MATCH(AM$8,INDIRECT(ADDRESS(AL43+1,5,4,1,"Entity")):INDIRECT(ADDRESS(COUNTIF(Entity_1,"&lt;&gt;"),5,4,1,"Entity")),0)))</f>
        <v/>
      </c>
      <c r="AM44" s="46" t="str">
        <f t="shared" ca="1" si="48"/>
        <v/>
      </c>
      <c r="AN44" s="46" t="str">
        <f t="shared" ca="1" si="49"/>
        <v/>
      </c>
      <c r="AO44" s="42"/>
      <c r="AP44" s="42"/>
      <c r="AQ44" s="51"/>
      <c r="AR44" s="54"/>
      <c r="AS44" s="80" t="str">
        <f ca="1">IF(COUNTIF(Entity_2,AT$6)&lt;=COUNTIF(AS$38:AS43,"&lt;&gt;"),"",IF(AT$6="","",AS43+MATCH(AT$6,INDIRECT(ADDRESS(AS43+1,5,4,1,"Entity")):INDIRECT(ADDRESS(COUNTIF(Entity_1,"&lt;&gt;"),5,4,1,"Entity")),0)))</f>
        <v/>
      </c>
      <c r="AT44" s="62" t="str">
        <f t="shared" ca="1" si="50"/>
        <v/>
      </c>
      <c r="AU44" s="62" t="str">
        <f t="shared" ca="1" si="51"/>
        <v/>
      </c>
      <c r="AV44" s="54"/>
      <c r="AW44" s="54"/>
      <c r="AX44" s="60"/>
      <c r="AY44" s="42"/>
      <c r="AZ44" s="88" t="str">
        <f ca="1">IF(COUNTIF(Entity_2,BA$4)&lt;=COUNTIF(AZ$38:AZ43,"&lt;&gt;"),"",IF(BA$4="","",AZ43+MATCH(BA$4,INDIRECT(ADDRESS(AZ43+1,5,4,1,"Entity")):INDIRECT(ADDRESS(COUNTIF(Entity_1,"&lt;&gt;"),5,4,1,"Entity")),0)))</f>
        <v/>
      </c>
      <c r="BA44" s="46" t="str">
        <f t="shared" ca="1" si="52"/>
        <v/>
      </c>
      <c r="BB44" s="46" t="str">
        <f t="shared" ca="1" si="53"/>
        <v/>
      </c>
      <c r="BC44" s="42"/>
      <c r="BD44" s="42"/>
      <c r="BE44" s="51"/>
      <c r="BF44" s="54"/>
      <c r="BG44" s="80">
        <f ca="1">IF(COUNTIF(Entity_2,BH$2)&lt;=COUNTIF(BG$38:BG43,"&lt;&gt;"),"",IF(BH$2="","",BG43+MATCH(BH$2,INDIRECT(ADDRESS(BG43+1,5,4,1,"Entity")):INDIRECT(ADDRESS(COUNTIF(Entity_1,"&lt;&gt;"),5,4,1,"Entity")),0)))</f>
        <v>121</v>
      </c>
      <c r="BH44" s="62" t="str">
        <f t="shared" ca="1" si="54"/>
        <v>IfcConnectionGeometry</v>
      </c>
      <c r="BI44" s="62" t="str">
        <f t="shared" ca="1" si="55"/>
        <v>&gt;&gt;</v>
      </c>
      <c r="BJ44" s="54"/>
      <c r="BK44" s="54"/>
      <c r="BL44" s="60"/>
    </row>
    <row r="45" spans="2:64" x14ac:dyDescent="0.25">
      <c r="B45" s="57"/>
      <c r="C45" s="34"/>
      <c r="D45" s="47"/>
      <c r="E45" s="39"/>
      <c r="F45" s="47"/>
      <c r="G45" s="39"/>
      <c r="H45" s="47"/>
      <c r="I45" s="39"/>
      <c r="J45" s="88" t="str">
        <f ca="1">IF(COUNTIF(Entity_2,K$17)&lt;=COUNTIF(J$38:J44,"&lt;&gt;"),"",IF(K$17="","",J44+MATCH(K$17,INDIRECT(ADDRESS(J44+1,5,4,1,"Entity")):INDIRECT(ADDRESS(COUNTIF(Entity_1,"&lt;&gt;"),5,4,1,"Entity")),0)))</f>
        <v/>
      </c>
      <c r="K45" s="46" t="str">
        <f t="shared" ca="1" si="40"/>
        <v/>
      </c>
      <c r="L45" s="46" t="str">
        <f t="shared" ca="1" si="41"/>
        <v/>
      </c>
      <c r="M45" s="42"/>
      <c r="N45" s="42"/>
      <c r="O45" s="51"/>
      <c r="P45" s="54"/>
      <c r="Q45" s="80" t="str">
        <f ca="1">IF(COUNTIF(Entity_2,R$14)&lt;=COUNTIF(Q$38:Q44,"&lt;&gt;"),"",IF(R$14="","",Q44+MATCH(R$14,INDIRECT(ADDRESS(Q44+1,5,4,1,"Entity")):INDIRECT(ADDRESS(COUNTIF(Entity_1,"&lt;&gt;"),5,4,1,"Entity")),0)))</f>
        <v/>
      </c>
      <c r="R45" s="62" t="str">
        <f t="shared" ca="1" si="42"/>
        <v/>
      </c>
      <c r="S45" s="62" t="str">
        <f t="shared" ca="1" si="43"/>
        <v/>
      </c>
      <c r="T45" s="54"/>
      <c r="U45" s="54"/>
      <c r="V45" s="60"/>
      <c r="W45" s="42"/>
      <c r="X45" s="88">
        <f ca="1">IF(COUNTIF(Entity_2,Y$12)&lt;=COUNTIF(X$38:X44,"&lt;&gt;"),"",IF(Y$12="","",X44+MATCH(Y$12,INDIRECT(ADDRESS(X44+1,5,4,1,"Entity")):INDIRECT(ADDRESS(COUNTIF(Entity_1,"&lt;&gt;"),5,4,1,"Entity")),0)))</f>
        <v>300</v>
      </c>
      <c r="Y45" s="46" t="str">
        <f t="shared" ca="1" si="44"/>
        <v>IfcGeographicElement</v>
      </c>
      <c r="Z45" s="46" t="str">
        <f t="shared" ca="1" si="45"/>
        <v>&gt;&gt;</v>
      </c>
      <c r="AA45" s="42"/>
      <c r="AB45" s="42"/>
      <c r="AC45" s="51"/>
      <c r="AD45" s="54"/>
      <c r="AE45" s="80">
        <f ca="1">IF(COUNTIF(Entity_2,AF$10)&lt;=COUNTIF(AE$38:AE44,"&lt;&gt;"),"",IF(AF$10="","",AE44+MATCH(AF$10,INDIRECT(ADDRESS(AE44+1,5,4,1,"Entity")):INDIRECT(ADDRESS(COUNTIF(Entity_1,"&lt;&gt;"),5,4,1,"Entity")),0)))</f>
        <v>631</v>
      </c>
      <c r="AF45" s="62" t="str">
        <f t="shared" ca="1" si="46"/>
        <v>IfcStructuralItem</v>
      </c>
      <c r="AG45" s="62" t="str">
        <f t="shared" ca="1" si="47"/>
        <v>&gt;&gt;</v>
      </c>
      <c r="AH45" s="54"/>
      <c r="AI45" s="54"/>
      <c r="AJ45" s="60"/>
      <c r="AK45" s="42"/>
      <c r="AL45" s="88" t="str">
        <f ca="1">IF(COUNTIF(Entity_2,AM$8)&lt;=COUNTIF(AL$38:AL44,"&lt;&gt;"),"",IF(AM$8="","",AL44+MATCH(AM$8,INDIRECT(ADDRESS(AL44+1,5,4,1,"Entity")):INDIRECT(ADDRESS(COUNTIF(Entity_1,"&lt;&gt;"),5,4,1,"Entity")),0)))</f>
        <v/>
      </c>
      <c r="AM45" s="46" t="str">
        <f t="shared" ca="1" si="48"/>
        <v/>
      </c>
      <c r="AN45" s="46" t="str">
        <f t="shared" ca="1" si="49"/>
        <v/>
      </c>
      <c r="AO45" s="42"/>
      <c r="AP45" s="42"/>
      <c r="AQ45" s="51"/>
      <c r="AR45" s="54"/>
      <c r="AS45" s="80" t="str">
        <f ca="1">IF(COUNTIF(Entity_2,AT$6)&lt;=COUNTIF(AS$38:AS44,"&lt;&gt;"),"",IF(AT$6="","",AS44+MATCH(AT$6,INDIRECT(ADDRESS(AS44+1,5,4,1,"Entity")):INDIRECT(ADDRESS(COUNTIF(Entity_1,"&lt;&gt;"),5,4,1,"Entity")),0)))</f>
        <v/>
      </c>
      <c r="AT45" s="62" t="str">
        <f t="shared" ca="1" si="50"/>
        <v/>
      </c>
      <c r="AU45" s="62" t="str">
        <f t="shared" ca="1" si="51"/>
        <v/>
      </c>
      <c r="AV45" s="54"/>
      <c r="AW45" s="54"/>
      <c r="AX45" s="60"/>
      <c r="AY45" s="42"/>
      <c r="AZ45" s="88" t="str">
        <f ca="1">IF(COUNTIF(Entity_2,BA$4)&lt;=COUNTIF(AZ$38:AZ44,"&lt;&gt;"),"",IF(BA$4="","",AZ44+MATCH(BA$4,INDIRECT(ADDRESS(AZ44+1,5,4,1,"Entity")):INDIRECT(ADDRESS(COUNTIF(Entity_1,"&lt;&gt;"),5,4,1,"Entity")),0)))</f>
        <v/>
      </c>
      <c r="BA45" s="46" t="str">
        <f t="shared" ca="1" si="52"/>
        <v/>
      </c>
      <c r="BB45" s="46" t="str">
        <f t="shared" ca="1" si="53"/>
        <v/>
      </c>
      <c r="BC45" s="42"/>
      <c r="BD45" s="42"/>
      <c r="BE45" s="51"/>
      <c r="BF45" s="54"/>
      <c r="BG45" s="80">
        <f ca="1">IF(COUNTIF(Entity_2,BH$2)&lt;=COUNTIF(BG$38:BG44,"&lt;&gt;"),"",IF(BH$2="","",BG44+MATCH(BH$2,INDIRECT(ADDRESS(BG44+1,5,4,1,"Entity")):INDIRECT(ADDRESS(COUNTIF(Entity_1,"&lt;&gt;"),5,4,1,"Entity")),0)))</f>
        <v>126</v>
      </c>
      <c r="BH45" s="62" t="str">
        <f t="shared" ca="1" si="54"/>
        <v>IfcConstraint</v>
      </c>
      <c r="BI45" s="62" t="str">
        <f t="shared" ca="1" si="55"/>
        <v>&gt;&gt;</v>
      </c>
      <c r="BJ45" s="54"/>
      <c r="BK45" s="54"/>
      <c r="BL45" s="60"/>
    </row>
    <row r="46" spans="2:64" x14ac:dyDescent="0.25">
      <c r="B46" s="57"/>
      <c r="C46" s="34"/>
      <c r="D46" s="47"/>
      <c r="E46" s="39"/>
      <c r="F46" s="47"/>
      <c r="G46" s="39"/>
      <c r="H46" s="47"/>
      <c r="I46" s="39"/>
      <c r="J46" s="88" t="str">
        <f ca="1">IF(COUNTIF(Entity_2,K$17)&lt;=COUNTIF(J$38:J45,"&lt;&gt;"),"",IF(K$17="","",J45+MATCH(K$17,INDIRECT(ADDRESS(J45+1,5,4,1,"Entity")):INDIRECT(ADDRESS(COUNTIF(Entity_1,"&lt;&gt;"),5,4,1,"Entity")),0)))</f>
        <v/>
      </c>
      <c r="K46" s="46" t="str">
        <f t="shared" ca="1" si="40"/>
        <v/>
      </c>
      <c r="L46" s="46" t="str">
        <f t="shared" ca="1" si="41"/>
        <v/>
      </c>
      <c r="M46" s="42"/>
      <c r="N46" s="42"/>
      <c r="O46" s="51"/>
      <c r="P46" s="54"/>
      <c r="Q46" s="80" t="str">
        <f ca="1">IF(COUNTIF(Entity_2,R$14)&lt;=COUNTIF(Q$38:Q45,"&lt;&gt;"),"",IF(R$14="","",Q45+MATCH(R$14,INDIRECT(ADDRESS(Q45+1,5,4,1,"Entity")):INDIRECT(ADDRESS(COUNTIF(Entity_1,"&lt;&gt;"),5,4,1,"Entity")),0)))</f>
        <v/>
      </c>
      <c r="R46" s="62" t="str">
        <f t="shared" ca="1" si="42"/>
        <v/>
      </c>
      <c r="S46" s="62" t="str">
        <f t="shared" ca="1" si="43"/>
        <v/>
      </c>
      <c r="T46" s="54"/>
      <c r="U46" s="54"/>
      <c r="V46" s="60"/>
      <c r="W46" s="42"/>
      <c r="X46" s="88">
        <f ca="1">IF(COUNTIF(Entity_2,Y$12)&lt;=COUNTIF(X$38:X45,"&lt;&gt;"),"",IF(Y$12="","",X45+MATCH(Y$12,INDIRECT(ADDRESS(X45+1,5,4,1,"Entity")):INDIRECT(ADDRESS(COUNTIF(Entity_1,"&lt;&gt;"),5,4,1,"Entity")),0)))</f>
        <v>720</v>
      </c>
      <c r="Y46" s="46" t="str">
        <f t="shared" ca="1" si="44"/>
        <v>IfcTransportElement</v>
      </c>
      <c r="Z46" s="46" t="str">
        <f t="shared" ca="1" si="45"/>
        <v>&gt;&gt;</v>
      </c>
      <c r="AA46" s="42"/>
      <c r="AB46" s="42"/>
      <c r="AC46" s="51"/>
      <c r="AD46" s="54"/>
      <c r="AE46" s="80" t="str">
        <f ca="1">IF(COUNTIF(Entity_2,AF$10)&lt;=COUNTIF(AE$38:AE45,"&lt;&gt;"),"",IF(AF$10="","",AE45+MATCH(AF$10,INDIRECT(ADDRESS(AE45+1,5,4,1,"Entity")):INDIRECT(ADDRESS(COUNTIF(Entity_1,"&lt;&gt;"),5,4,1,"Entity")),0)))</f>
        <v/>
      </c>
      <c r="AF46" s="62" t="str">
        <f t="shared" ca="1" si="46"/>
        <v/>
      </c>
      <c r="AG46" s="62" t="str">
        <f t="shared" ca="1" si="47"/>
        <v/>
      </c>
      <c r="AH46" s="54"/>
      <c r="AI46" s="54"/>
      <c r="AJ46" s="60"/>
      <c r="AK46" s="42"/>
      <c r="AL46" s="88" t="str">
        <f ca="1">IF(COUNTIF(Entity_2,AM$8)&lt;=COUNTIF(AL$38:AL45,"&lt;&gt;"),"",IF(AM$8="","",AL45+MATCH(AM$8,INDIRECT(ADDRESS(AL45+1,5,4,1,"Entity")):INDIRECT(ADDRESS(COUNTIF(Entity_1,"&lt;&gt;"),5,4,1,"Entity")),0)))</f>
        <v/>
      </c>
      <c r="AM46" s="46" t="str">
        <f t="shared" ca="1" si="48"/>
        <v/>
      </c>
      <c r="AN46" s="46" t="str">
        <f t="shared" ca="1" si="49"/>
        <v/>
      </c>
      <c r="AO46" s="42"/>
      <c r="AP46" s="42"/>
      <c r="AQ46" s="51"/>
      <c r="AR46" s="54"/>
      <c r="AS46" s="80" t="str">
        <f ca="1">IF(COUNTIF(Entity_2,AT$6)&lt;=COUNTIF(AS$38:AS45,"&lt;&gt;"),"",IF(AT$6="","",AS45+MATCH(AT$6,INDIRECT(ADDRESS(AS45+1,5,4,1,"Entity")):INDIRECT(ADDRESS(COUNTIF(Entity_1,"&lt;&gt;"),5,4,1,"Entity")),0)))</f>
        <v/>
      </c>
      <c r="AT46" s="62" t="str">
        <f t="shared" ca="1" si="50"/>
        <v/>
      </c>
      <c r="AU46" s="62" t="str">
        <f t="shared" ca="1" si="51"/>
        <v/>
      </c>
      <c r="AV46" s="54"/>
      <c r="AW46" s="54"/>
      <c r="AX46" s="60"/>
      <c r="AY46" s="42"/>
      <c r="AZ46" s="88" t="str">
        <f ca="1">IF(COUNTIF(Entity_2,BA$4)&lt;=COUNTIF(AZ$38:AZ45,"&lt;&gt;"),"",IF(BA$4="","",AZ45+MATCH(BA$4,INDIRECT(ADDRESS(AZ45+1,5,4,1,"Entity")):INDIRECT(ADDRESS(COUNTIF(Entity_1,"&lt;&gt;"),5,4,1,"Entity")),0)))</f>
        <v/>
      </c>
      <c r="BA46" s="46" t="str">
        <f t="shared" ca="1" si="52"/>
        <v/>
      </c>
      <c r="BB46" s="46" t="str">
        <f t="shared" ca="1" si="53"/>
        <v/>
      </c>
      <c r="BC46" s="42"/>
      <c r="BD46" s="42"/>
      <c r="BE46" s="51"/>
      <c r="BF46" s="54"/>
      <c r="BG46" s="80">
        <f ca="1">IF(COUNTIF(Entity_2,BH$2)&lt;=COUNTIF(BG$38:BG45,"&lt;&gt;"),"",IF(BH$2="","",BG45+MATCH(BH$2,INDIRECT(ADDRESS(BG45+1,5,4,1,"Entity")):INDIRECT(ADDRESS(COUNTIF(Entity_1,"&lt;&gt;"),5,4,1,"Entity")),0)))</f>
        <v>146</v>
      </c>
      <c r="BH46" s="62" t="str">
        <f t="shared" ca="1" si="54"/>
        <v>IfcCoordinateOperation</v>
      </c>
      <c r="BI46" s="62" t="str">
        <f t="shared" ca="1" si="55"/>
        <v>&gt;&gt;</v>
      </c>
      <c r="BJ46" s="54"/>
      <c r="BK46" s="54"/>
      <c r="BL46" s="60"/>
    </row>
    <row r="47" spans="2:64" x14ac:dyDescent="0.25">
      <c r="B47" s="57"/>
      <c r="C47" s="34"/>
      <c r="D47" s="47"/>
      <c r="E47" s="39"/>
      <c r="F47" s="47"/>
      <c r="G47" s="39"/>
      <c r="H47" s="47"/>
      <c r="I47" s="39"/>
      <c r="J47" s="88" t="str">
        <f ca="1">IF(COUNTIF(Entity_2,K$17)&lt;=COUNTIF(J$38:J46,"&lt;&gt;"),"",IF(K$17="","",J46+MATCH(K$17,INDIRECT(ADDRESS(J46+1,5,4,1,"Entity")):INDIRECT(ADDRESS(COUNTIF(Entity_1,"&lt;&gt;"),5,4,1,"Entity")),0)))</f>
        <v/>
      </c>
      <c r="K47" s="46" t="str">
        <f t="shared" ca="1" si="40"/>
        <v/>
      </c>
      <c r="L47" s="46" t="str">
        <f t="shared" ca="1" si="41"/>
        <v/>
      </c>
      <c r="M47" s="42"/>
      <c r="N47" s="42"/>
      <c r="O47" s="51"/>
      <c r="P47" s="54"/>
      <c r="Q47" s="80" t="str">
        <f ca="1">IF(COUNTIF(Entity_2,R$14)&lt;=COUNTIF(Q$38:Q46,"&lt;&gt;"),"",IF(R$14="","",Q46+MATCH(R$14,INDIRECT(ADDRESS(Q46+1,5,4,1,"Entity")):INDIRECT(ADDRESS(COUNTIF(Entity_1,"&lt;&gt;"),5,4,1,"Entity")),0)))</f>
        <v/>
      </c>
      <c r="R47" s="62" t="str">
        <f t="shared" ca="1" si="42"/>
        <v/>
      </c>
      <c r="S47" s="62" t="str">
        <f t="shared" ca="1" si="43"/>
        <v/>
      </c>
      <c r="T47" s="54"/>
      <c r="U47" s="54"/>
      <c r="V47" s="60"/>
      <c r="W47" s="42"/>
      <c r="X47" s="88">
        <f ca="1">IF(COUNTIF(Entity_2,Y$12)&lt;=COUNTIF(X$38:X46,"&lt;&gt;"),"",IF(Y$12="","",X46+MATCH(Y$12,INDIRECT(ADDRESS(X46+1,5,4,1,"Entity")):INDIRECT(ADDRESS(COUNTIF(Entity_1,"&lt;&gt;"),5,4,1,"Entity")),0)))</f>
        <v>746</v>
      </c>
      <c r="Y47" s="46" t="str">
        <f t="shared" ca="1" si="44"/>
        <v>IfcVirtualElement</v>
      </c>
      <c r="Z47" s="46" t="str">
        <f t="shared" ca="1" si="45"/>
        <v>&gt;&gt;</v>
      </c>
      <c r="AA47" s="42"/>
      <c r="AB47" s="42"/>
      <c r="AC47" s="51"/>
      <c r="AD47" s="54"/>
      <c r="AE47" s="80" t="str">
        <f ca="1">IF(COUNTIF(Entity_2,AF$10)&lt;=COUNTIF(AE$38:AE46,"&lt;&gt;"),"",IF(AF$10="","",AE46+MATCH(AF$10,INDIRECT(ADDRESS(AE46+1,5,4,1,"Entity")):INDIRECT(ADDRESS(COUNTIF(Entity_1,"&lt;&gt;"),5,4,1,"Entity")),0)))</f>
        <v/>
      </c>
      <c r="AF47" s="62" t="str">
        <f t="shared" ca="1" si="46"/>
        <v/>
      </c>
      <c r="AG47" s="62" t="str">
        <f t="shared" ca="1" si="47"/>
        <v/>
      </c>
      <c r="AH47" s="54"/>
      <c r="AI47" s="54"/>
      <c r="AJ47" s="60"/>
      <c r="AK47" s="42"/>
      <c r="AL47" s="88" t="str">
        <f ca="1">IF(COUNTIF(Entity_2,AM$8)&lt;=COUNTIF(AL$38:AL46,"&lt;&gt;"),"",IF(AM$8="","",AL46+MATCH(AM$8,INDIRECT(ADDRESS(AL46+1,5,4,1,"Entity")):INDIRECT(ADDRESS(COUNTIF(Entity_1,"&lt;&gt;"),5,4,1,"Entity")),0)))</f>
        <v/>
      </c>
      <c r="AM47" s="46" t="str">
        <f t="shared" ca="1" si="48"/>
        <v/>
      </c>
      <c r="AN47" s="46" t="str">
        <f t="shared" ca="1" si="49"/>
        <v/>
      </c>
      <c r="AO47" s="42"/>
      <c r="AP47" s="42"/>
      <c r="AQ47" s="51"/>
      <c r="AR47" s="54"/>
      <c r="AS47" s="80" t="str">
        <f ca="1">IF(COUNTIF(Entity_2,AT$6)&lt;=COUNTIF(AS$38:AS46,"&lt;&gt;"),"",IF(AT$6="","",AS46+MATCH(AT$6,INDIRECT(ADDRESS(AS46+1,5,4,1,"Entity")):INDIRECT(ADDRESS(COUNTIF(Entity_1,"&lt;&gt;"),5,4,1,"Entity")),0)))</f>
        <v/>
      </c>
      <c r="AT47" s="62" t="str">
        <f t="shared" ca="1" si="50"/>
        <v/>
      </c>
      <c r="AU47" s="62" t="str">
        <f t="shared" ca="1" si="51"/>
        <v/>
      </c>
      <c r="AV47" s="54"/>
      <c r="AW47" s="54"/>
      <c r="AX47" s="60"/>
      <c r="AY47" s="42"/>
      <c r="AZ47" s="88" t="str">
        <f ca="1">IF(COUNTIF(Entity_2,BA$4)&lt;=COUNTIF(AZ$38:AZ46,"&lt;&gt;"),"",IF(BA$4="","",AZ46+MATCH(BA$4,INDIRECT(ADDRESS(AZ46+1,5,4,1,"Entity")):INDIRECT(ADDRESS(COUNTIF(Entity_1,"&lt;&gt;"),5,4,1,"Entity")),0)))</f>
        <v/>
      </c>
      <c r="BA47" s="46" t="str">
        <f t="shared" ca="1" si="52"/>
        <v/>
      </c>
      <c r="BB47" s="46" t="str">
        <f t="shared" ca="1" si="53"/>
        <v/>
      </c>
      <c r="BC47" s="42"/>
      <c r="BD47" s="42"/>
      <c r="BE47" s="51"/>
      <c r="BF47" s="54"/>
      <c r="BG47" s="80">
        <f ca="1">IF(COUNTIF(Entity_2,BH$2)&lt;=COUNTIF(BG$38:BG46,"&lt;&gt;"),"",IF(BH$2="","",BG46+MATCH(BH$2,INDIRECT(ADDRESS(BG46+1,5,4,1,"Entity")):INDIRECT(ADDRESS(COUNTIF(Entity_1,"&lt;&gt;"),5,4,1,"Entity")),0)))</f>
        <v>147</v>
      </c>
      <c r="BH47" s="62" t="str">
        <f t="shared" ca="1" si="54"/>
        <v>IfcCoordinateReferenceSystem</v>
      </c>
      <c r="BI47" s="62" t="str">
        <f t="shared" ca="1" si="55"/>
        <v>&gt;&gt;</v>
      </c>
      <c r="BJ47" s="54"/>
      <c r="BK47" s="54"/>
      <c r="BL47" s="60"/>
    </row>
    <row r="48" spans="2:64" x14ac:dyDescent="0.25">
      <c r="B48" s="57"/>
      <c r="C48" s="34"/>
      <c r="D48" s="47"/>
      <c r="E48" s="39"/>
      <c r="F48" s="47"/>
      <c r="G48" s="39"/>
      <c r="H48" s="47"/>
      <c r="I48" s="39"/>
      <c r="J48" s="88" t="str">
        <f ca="1">IF(COUNTIF(Entity_2,K$17)&lt;=COUNTIF(J$38:J47,"&lt;&gt;"),"",IF(K$17="","",J47+MATCH(K$17,INDIRECT(ADDRESS(J47+1,5,4,1,"Entity")):INDIRECT(ADDRESS(COUNTIF(Entity_1,"&lt;&gt;"),5,4,1,"Entity")),0)))</f>
        <v/>
      </c>
      <c r="K48" s="46" t="str">
        <f t="shared" ca="1" si="40"/>
        <v/>
      </c>
      <c r="L48" s="46" t="str">
        <f t="shared" ca="1" si="41"/>
        <v/>
      </c>
      <c r="M48" s="42"/>
      <c r="N48" s="42"/>
      <c r="O48" s="51"/>
      <c r="P48" s="54"/>
      <c r="Q48" s="80" t="str">
        <f ca="1">IF(COUNTIF(Entity_2,R$14)&lt;=COUNTIF(Q$38:Q47,"&lt;&gt;"),"",IF(R$14="","",Q47+MATCH(R$14,INDIRECT(ADDRESS(Q47+1,5,4,1,"Entity")):INDIRECT(ADDRESS(COUNTIF(Entity_1,"&lt;&gt;"),5,4,1,"Entity")),0)))</f>
        <v/>
      </c>
      <c r="R48" s="62" t="str">
        <f t="shared" ca="1" si="42"/>
        <v/>
      </c>
      <c r="S48" s="62" t="str">
        <f t="shared" ca="1" si="43"/>
        <v/>
      </c>
      <c r="T48" s="54"/>
      <c r="U48" s="54"/>
      <c r="V48" s="60"/>
      <c r="W48" s="42"/>
      <c r="X48" s="88" t="str">
        <f ca="1">IF(COUNTIF(Entity_2,Y$12)&lt;=COUNTIF(X$38:X47,"&lt;&gt;"),"",IF(Y$12="","",X47+MATCH(Y$12,INDIRECT(ADDRESS(X47+1,5,4,1,"Entity")):INDIRECT(ADDRESS(COUNTIF(Entity_1,"&lt;&gt;"),5,4,1,"Entity")),0)))</f>
        <v/>
      </c>
      <c r="Y48" s="46" t="str">
        <f t="shared" ca="1" si="44"/>
        <v/>
      </c>
      <c r="Z48" s="46" t="str">
        <f t="shared" ca="1" si="45"/>
        <v/>
      </c>
      <c r="AA48" s="42"/>
      <c r="AB48" s="42"/>
      <c r="AC48" s="51"/>
      <c r="AD48" s="54"/>
      <c r="AE48" s="80" t="str">
        <f ca="1">IF(COUNTIF(Entity_2,AF$10)&lt;=COUNTIF(AE$38:AE47,"&lt;&gt;"),"",IF(AF$10="","",AE47+MATCH(AF$10,INDIRECT(ADDRESS(AE47+1,5,4,1,"Entity")):INDIRECT(ADDRESS(COUNTIF(Entity_1,"&lt;&gt;"),5,4,1,"Entity")),0)))</f>
        <v/>
      </c>
      <c r="AF48" s="62" t="str">
        <f t="shared" ca="1" si="46"/>
        <v/>
      </c>
      <c r="AG48" s="62" t="str">
        <f t="shared" ca="1" si="47"/>
        <v/>
      </c>
      <c r="AH48" s="54"/>
      <c r="AI48" s="54"/>
      <c r="AJ48" s="60"/>
      <c r="AK48" s="42"/>
      <c r="AL48" s="88" t="str">
        <f ca="1">IF(COUNTIF(Entity_2,AM$8)&lt;=COUNTIF(AL$38:AL47,"&lt;&gt;"),"",IF(AM$8="","",AL47+MATCH(AM$8,INDIRECT(ADDRESS(AL47+1,5,4,1,"Entity")):INDIRECT(ADDRESS(COUNTIF(Entity_1,"&lt;&gt;"),5,4,1,"Entity")),0)))</f>
        <v/>
      </c>
      <c r="AM48" s="46" t="str">
        <f t="shared" ca="1" si="48"/>
        <v/>
      </c>
      <c r="AN48" s="46" t="str">
        <f t="shared" ca="1" si="49"/>
        <v/>
      </c>
      <c r="AO48" s="42"/>
      <c r="AP48" s="42"/>
      <c r="AQ48" s="51"/>
      <c r="AR48" s="54"/>
      <c r="AS48" s="80" t="str">
        <f ca="1">IF(COUNTIF(Entity_2,AT$6)&lt;=COUNTIF(AS$38:AS47,"&lt;&gt;"),"",IF(AT$6="","",AS47+MATCH(AT$6,INDIRECT(ADDRESS(AS47+1,5,4,1,"Entity")):INDIRECT(ADDRESS(COUNTIF(Entity_1,"&lt;&gt;"),5,4,1,"Entity")),0)))</f>
        <v/>
      </c>
      <c r="AT48" s="62" t="str">
        <f t="shared" ca="1" si="50"/>
        <v/>
      </c>
      <c r="AU48" s="62" t="str">
        <f t="shared" ca="1" si="51"/>
        <v/>
      </c>
      <c r="AV48" s="54"/>
      <c r="AW48" s="54"/>
      <c r="AX48" s="60"/>
      <c r="AY48" s="42"/>
      <c r="AZ48" s="88" t="str">
        <f ca="1">IF(COUNTIF(Entity_2,BA$4)&lt;=COUNTIF(AZ$38:AZ47,"&lt;&gt;"),"",IF(BA$4="","",AZ47+MATCH(BA$4,INDIRECT(ADDRESS(AZ47+1,5,4,1,"Entity")):INDIRECT(ADDRESS(COUNTIF(Entity_1,"&lt;&gt;"),5,4,1,"Entity")),0)))</f>
        <v/>
      </c>
      <c r="BA48" s="46" t="str">
        <f t="shared" ca="1" si="52"/>
        <v/>
      </c>
      <c r="BB48" s="46" t="str">
        <f t="shared" ca="1" si="53"/>
        <v/>
      </c>
      <c r="BC48" s="42"/>
      <c r="BD48" s="42"/>
      <c r="BE48" s="51"/>
      <c r="BF48" s="54"/>
      <c r="BG48" s="80">
        <f ca="1">IF(COUNTIF(Entity_2,BH$2)&lt;=COUNTIF(BG$38:BG47,"&lt;&gt;"),"",IF(BH$2="","",BG47+MATCH(BH$2,INDIRECT(ADDRESS(BG47+1,5,4,1,"Entity")):INDIRECT(ADDRESS(COUNTIF(Entity_1,"&lt;&gt;"),5,4,1,"Entity")),0)))</f>
        <v>172</v>
      </c>
      <c r="BH48" s="62" t="str">
        <f t="shared" ca="1" si="54"/>
        <v>IfcDerivedUnit</v>
      </c>
      <c r="BI48" s="62" t="str">
        <f t="shared" ca="1" si="55"/>
        <v>&gt;&gt;</v>
      </c>
      <c r="BJ48" s="54"/>
      <c r="BK48" s="54"/>
      <c r="BL48" s="60"/>
    </row>
    <row r="49" spans="2:64" ht="15.75" thickBot="1" x14ac:dyDescent="0.3">
      <c r="B49" s="57"/>
      <c r="C49" s="34"/>
      <c r="D49" s="47"/>
      <c r="E49" s="39"/>
      <c r="F49" s="47"/>
      <c r="G49" s="39"/>
      <c r="H49" s="47"/>
      <c r="I49" s="39"/>
      <c r="J49" s="88" t="str">
        <f ca="1">IF(COUNTIF(Entity_2,K$17)&lt;=COUNTIF(J$38:J48,"&lt;&gt;"),"",IF(K$17="","",J48+MATCH(K$17,INDIRECT(ADDRESS(J48+1,5,4,1,"Entity")):INDIRECT(ADDRESS(COUNTIF(Entity_1,"&lt;&gt;"),5,4,1,"Entity")),0)))</f>
        <v/>
      </c>
      <c r="K49" s="46" t="str">
        <f t="shared" ca="1" si="40"/>
        <v/>
      </c>
      <c r="L49" s="46" t="str">
        <f t="shared" ca="1" si="41"/>
        <v/>
      </c>
      <c r="M49" s="42"/>
      <c r="N49" s="42"/>
      <c r="O49" s="51"/>
      <c r="P49" s="54"/>
      <c r="Q49" s="80" t="str">
        <f ca="1">IF(COUNTIF(Entity_2,R$14)&lt;=COUNTIF(Q$38:Q48,"&lt;&gt;"),"",IF(R$14="","",Q48+MATCH(R$14,INDIRECT(ADDRESS(Q48+1,5,4,1,"Entity")):INDIRECT(ADDRESS(COUNTIF(Entity_1,"&lt;&gt;"),5,4,1,"Entity")),0)))</f>
        <v/>
      </c>
      <c r="R49" s="62" t="str">
        <f t="shared" ca="1" si="42"/>
        <v/>
      </c>
      <c r="S49" s="62" t="str">
        <f t="shared" ca="1" si="43"/>
        <v/>
      </c>
      <c r="T49" s="54"/>
      <c r="U49" s="54"/>
      <c r="V49" s="60"/>
      <c r="W49" s="42"/>
      <c r="X49" s="88" t="str">
        <f ca="1">IF(COUNTIF(Entity_2,Y$12)&lt;=COUNTIF(X$38:X48,"&lt;&gt;"),"",IF(Y$12="","",X48+MATCH(Y$12,INDIRECT(ADDRESS(X48+1,5,4,1,"Entity")):INDIRECT(ADDRESS(COUNTIF(Entity_1,"&lt;&gt;"),5,4,1,"Entity")),0)))</f>
        <v/>
      </c>
      <c r="Y49" s="46" t="str">
        <f t="shared" ca="1" si="44"/>
        <v/>
      </c>
      <c r="Z49" s="46" t="str">
        <f t="shared" ca="1" si="45"/>
        <v/>
      </c>
      <c r="AA49" s="42"/>
      <c r="AB49" s="42"/>
      <c r="AC49" s="51"/>
      <c r="AD49" s="54"/>
      <c r="AE49" s="80" t="str">
        <f ca="1">IF(COUNTIF(Entity_2,AF$10)&lt;=COUNTIF(AE$38:AE48,"&lt;&gt;"),"",IF(AF$10="","",AE48+MATCH(AF$10,INDIRECT(ADDRESS(AE48+1,5,4,1,"Entity")):INDIRECT(ADDRESS(COUNTIF(Entity_1,"&lt;&gt;"),5,4,1,"Entity")),0)))</f>
        <v/>
      </c>
      <c r="AF49" s="62" t="str">
        <f t="shared" ca="1" si="46"/>
        <v/>
      </c>
      <c r="AG49" s="62" t="str">
        <f t="shared" ca="1" si="47"/>
        <v/>
      </c>
      <c r="AH49" s="54"/>
      <c r="AI49" s="54"/>
      <c r="AJ49" s="60"/>
      <c r="AK49" s="42"/>
      <c r="AL49" s="88" t="str">
        <f ca="1">IF(COUNTIF(Entity_2,AM$8)&lt;=COUNTIF(AL$38:AL48,"&lt;&gt;"),"",IF(AM$8="","",AL48+MATCH(AM$8,INDIRECT(ADDRESS(AL48+1,5,4,1,"Entity")):INDIRECT(ADDRESS(COUNTIF(Entity_1,"&lt;&gt;"),5,4,1,"Entity")),0)))</f>
        <v/>
      </c>
      <c r="AM49" s="46" t="str">
        <f t="shared" ca="1" si="48"/>
        <v/>
      </c>
      <c r="AN49" s="46" t="str">
        <f t="shared" ca="1" si="49"/>
        <v/>
      </c>
      <c r="AO49" s="42"/>
      <c r="AP49" s="42"/>
      <c r="AQ49" s="51"/>
      <c r="AR49" s="54"/>
      <c r="AS49" s="80" t="str">
        <f ca="1">IF(COUNTIF(Entity_2,AT$6)&lt;=COUNTIF(AS$38:AS48,"&lt;&gt;"),"",IF(AT$6="","",AS48+MATCH(AT$6,INDIRECT(ADDRESS(AS48+1,5,4,1,"Entity")):INDIRECT(ADDRESS(COUNTIF(Entity_1,"&lt;&gt;"),5,4,1,"Entity")),0)))</f>
        <v/>
      </c>
      <c r="AT49" s="62" t="str">
        <f t="shared" ca="1" si="50"/>
        <v/>
      </c>
      <c r="AU49" s="62" t="str">
        <f t="shared" ca="1" si="51"/>
        <v/>
      </c>
      <c r="AV49" s="54"/>
      <c r="AW49" s="54"/>
      <c r="AX49" s="60"/>
      <c r="AY49" s="42"/>
      <c r="AZ49" s="88" t="str">
        <f ca="1">IF(COUNTIF(Entity_2,BA$4)&lt;=COUNTIF(AZ$38:AZ48,"&lt;&gt;"),"",IF(BA$4="","",AZ48+MATCH(BA$4,INDIRECT(ADDRESS(AZ48+1,5,4,1,"Entity")):INDIRECT(ADDRESS(COUNTIF(Entity_1,"&lt;&gt;"),5,4,1,"Entity")),0)))</f>
        <v/>
      </c>
      <c r="BA49" s="46" t="str">
        <f t="shared" ca="1" si="52"/>
        <v/>
      </c>
      <c r="BB49" s="46" t="str">
        <f t="shared" ca="1" si="53"/>
        <v/>
      </c>
      <c r="BC49" s="42"/>
      <c r="BD49" s="42"/>
      <c r="BE49" s="51"/>
      <c r="BF49" s="54"/>
      <c r="BG49" s="80">
        <f ca="1">IF(COUNTIF(Entity_2,BH$2)&lt;=COUNTIF(BG$38:BG48,"&lt;&gt;"),"",IF(BH$2="","",BG48+MATCH(BH$2,INDIRECT(ADDRESS(BG48+1,5,4,1,"Entity")):INDIRECT(ADDRESS(COUNTIF(Entity_1,"&lt;&gt;"),5,4,1,"Entity")),0)))</f>
        <v>173</v>
      </c>
      <c r="BH49" s="62" t="str">
        <f t="shared" ca="1" si="54"/>
        <v>IfcDerivedUnitElement</v>
      </c>
      <c r="BI49" s="62" t="str">
        <f t="shared" ca="1" si="55"/>
        <v>&gt;&gt;</v>
      </c>
      <c r="BJ49" s="54"/>
      <c r="BK49" s="54"/>
      <c r="BL49" s="60"/>
    </row>
    <row r="50" spans="2:64" ht="15.75" thickBot="1" x14ac:dyDescent="0.3">
      <c r="B50" s="57"/>
      <c r="C50" s="34"/>
      <c r="D50" s="47"/>
      <c r="E50" s="39"/>
      <c r="F50" s="47"/>
      <c r="G50" s="39"/>
      <c r="H50" s="48"/>
      <c r="I50" s="67"/>
      <c r="J50" s="90" t="str">
        <f ca="1">IF(COUNTIF(Entity_2,K$17)&lt;=COUNTIF(J$38:J49,"&lt;&gt;"),"",IF(K$17="","",J49+MATCH(K$17,INDIRECT(ADDRESS(J49+1,5,4,1,"Entity")):INDIRECT(ADDRESS(COUNTIF(Entity_1,"&lt;&gt;"),5,4,1,"Entity")),0)))</f>
        <v/>
      </c>
      <c r="K50" s="68" t="str">
        <f t="shared" ca="1" si="40"/>
        <v/>
      </c>
      <c r="L50" s="68" t="str">
        <f t="shared" ca="1" si="41"/>
        <v/>
      </c>
      <c r="M50" s="67"/>
      <c r="N50" s="67"/>
      <c r="O50" s="67"/>
      <c r="P50" s="54"/>
      <c r="Q50" s="80" t="str">
        <f ca="1">IF(COUNTIF(Entity_2,R$14)&lt;=COUNTIF(Q$38:Q49,"&lt;&gt;"),"",IF(R$14="","",Q49+MATCH(R$14,INDIRECT(ADDRESS(Q49+1,5,4,1,"Entity")):INDIRECT(ADDRESS(COUNTIF(Entity_1,"&lt;&gt;"),5,4,1,"Entity")),0)))</f>
        <v/>
      </c>
      <c r="R50" s="62" t="str">
        <f t="shared" ca="1" si="42"/>
        <v/>
      </c>
      <c r="S50" s="62" t="str">
        <f t="shared" ca="1" si="43"/>
        <v/>
      </c>
      <c r="T50" s="54"/>
      <c r="U50" s="49"/>
      <c r="V50" s="63"/>
      <c r="W50" s="42"/>
      <c r="X50" s="88" t="str">
        <f ca="1">IF(COUNTIF(Entity_2,Y$12)&lt;=COUNTIF(X$38:X49,"&lt;&gt;"),"",IF(Y$12="","",X49+MATCH(Y$12,INDIRECT(ADDRESS(X49+1,5,4,1,"Entity")):INDIRECT(ADDRESS(COUNTIF(Entity_1,"&lt;&gt;"),5,4,1,"Entity")),0)))</f>
        <v/>
      </c>
      <c r="Y50" s="46" t="str">
        <f t="shared" ca="1" si="44"/>
        <v/>
      </c>
      <c r="Z50" s="46" t="str">
        <f t="shared" ca="1" si="45"/>
        <v/>
      </c>
      <c r="AA50" s="42"/>
      <c r="AB50" s="42"/>
      <c r="AC50" s="51"/>
      <c r="AD50" s="54"/>
      <c r="AE50" s="80" t="str">
        <f ca="1">IF(COUNTIF(Entity_2,AF$10)&lt;=COUNTIF(AE$38:AE49,"&lt;&gt;"),"",IF(AF$10="","",AE49+MATCH(AF$10,INDIRECT(ADDRESS(AE49+1,5,4,1,"Entity")):INDIRECT(ADDRESS(COUNTIF(Entity_1,"&lt;&gt;"),5,4,1,"Entity")),0)))</f>
        <v/>
      </c>
      <c r="AF50" s="62" t="str">
        <f t="shared" ca="1" si="46"/>
        <v/>
      </c>
      <c r="AG50" s="62" t="str">
        <f t="shared" ca="1" si="47"/>
        <v/>
      </c>
      <c r="AH50" s="54"/>
      <c r="AI50" s="54"/>
      <c r="AJ50" s="60"/>
      <c r="AK50" s="42"/>
      <c r="AL50" s="88" t="str">
        <f ca="1">IF(COUNTIF(Entity_2,AM$8)&lt;=COUNTIF(AL$38:AL49,"&lt;&gt;"),"",IF(AM$8="","",AL49+MATCH(AM$8,INDIRECT(ADDRESS(AL49+1,5,4,1,"Entity")):INDIRECT(ADDRESS(COUNTIF(Entity_1,"&lt;&gt;"),5,4,1,"Entity")),0)))</f>
        <v/>
      </c>
      <c r="AM50" s="46" t="str">
        <f t="shared" ca="1" si="48"/>
        <v/>
      </c>
      <c r="AN50" s="46" t="str">
        <f t="shared" ca="1" si="49"/>
        <v/>
      </c>
      <c r="AO50" s="42"/>
      <c r="AP50" s="42"/>
      <c r="AQ50" s="51"/>
      <c r="AR50" s="54"/>
      <c r="AS50" s="80" t="str">
        <f ca="1">IF(COUNTIF(Entity_2,AT$6)&lt;=COUNTIF(AS$38:AS49,"&lt;&gt;"),"",IF(AT$6="","",AS49+MATCH(AT$6,INDIRECT(ADDRESS(AS49+1,5,4,1,"Entity")):INDIRECT(ADDRESS(COUNTIF(Entity_1,"&lt;&gt;"),5,4,1,"Entity")),0)))</f>
        <v/>
      </c>
      <c r="AT50" s="62" t="str">
        <f t="shared" ca="1" si="50"/>
        <v/>
      </c>
      <c r="AU50" s="62" t="str">
        <f t="shared" ca="1" si="51"/>
        <v/>
      </c>
      <c r="AV50" s="54"/>
      <c r="AW50" s="54"/>
      <c r="AX50" s="60"/>
      <c r="AY50" s="42"/>
      <c r="AZ50" s="88" t="str">
        <f ca="1">IF(COUNTIF(Entity_2,BA$4)&lt;=COUNTIF(AZ$38:AZ49,"&lt;&gt;"),"",IF(BA$4="","",AZ49+MATCH(BA$4,INDIRECT(ADDRESS(AZ49+1,5,4,1,"Entity")):INDIRECT(ADDRESS(COUNTIF(Entity_1,"&lt;&gt;"),5,4,1,"Entity")),0)))</f>
        <v/>
      </c>
      <c r="BA50" s="46" t="str">
        <f t="shared" ca="1" si="52"/>
        <v/>
      </c>
      <c r="BB50" s="46" t="str">
        <f t="shared" ca="1" si="53"/>
        <v/>
      </c>
      <c r="BC50" s="42"/>
      <c r="BD50" s="42"/>
      <c r="BE50" s="51"/>
      <c r="BF50" s="54"/>
      <c r="BG50" s="80">
        <f ca="1">IF(COUNTIF(Entity_2,BH$2)&lt;=COUNTIF(BG$38:BG49,"&lt;&gt;"),"",IF(BH$2="","",BG49+MATCH(BH$2,INDIRECT(ADDRESS(BG49+1,5,4,1,"Entity")):INDIRECT(ADDRESS(COUNTIF(Entity_1,"&lt;&gt;"),5,4,1,"Entity")),0)))</f>
        <v>174</v>
      </c>
      <c r="BH50" s="62" t="str">
        <f t="shared" ca="1" si="54"/>
        <v>IfcDimensionalExponents</v>
      </c>
      <c r="BI50" s="62" t="str">
        <f t="shared" ca="1" si="55"/>
        <v>&gt;&gt;</v>
      </c>
      <c r="BJ50" s="54"/>
      <c r="BK50" s="54"/>
      <c r="BL50" s="60"/>
    </row>
    <row r="51" spans="2:64" ht="15.75" thickBot="1" x14ac:dyDescent="0.3">
      <c r="B51" s="57"/>
      <c r="C51" s="34"/>
      <c r="D51" s="47"/>
      <c r="E51" s="39"/>
      <c r="F51" s="47"/>
      <c r="G51" s="39"/>
      <c r="H51" s="42"/>
      <c r="I51" s="42"/>
      <c r="J51" s="88" t="str">
        <f ca="1">IF(COUNTIF(Entity_2,K$17)&lt;=COUNTIF(J$38:J50,"&lt;&gt;"),"",IF(K$17="","",J50+MATCH(K$17,INDIRECT(ADDRESS(J50+1,5,4,1,"Entity")):INDIRECT(ADDRESS(COUNTIF(Entity_1,"&lt;&gt;"),5,4,1,"Entity")),0)))</f>
        <v/>
      </c>
      <c r="K51" s="46" t="str">
        <f t="shared" ca="1" si="40"/>
        <v/>
      </c>
      <c r="L51" s="46" t="str">
        <f t="shared" ca="1" si="41"/>
        <v/>
      </c>
      <c r="M51" s="42"/>
      <c r="N51" s="42"/>
      <c r="O51" s="42"/>
      <c r="P51" s="70"/>
      <c r="Q51" s="92" t="str">
        <f ca="1">IF(COUNTIF(Entity_2,R$14)&lt;=COUNTIF(Q$38:Q50,"&lt;&gt;"),"",IF(R$14="","",Q50+MATCH(R$14,INDIRECT(ADDRESS(Q50+1,5,4,1,"Entity")):INDIRECT(ADDRESS(COUNTIF(Entity_1,"&lt;&gt;"),5,4,1,"Entity")),0)))</f>
        <v/>
      </c>
      <c r="R51" s="72" t="str">
        <f t="shared" ca="1" si="42"/>
        <v/>
      </c>
      <c r="S51" s="72" t="str">
        <f t="shared" ca="1" si="43"/>
        <v/>
      </c>
      <c r="T51" s="70"/>
      <c r="U51" s="43"/>
      <c r="V51" s="43"/>
      <c r="W51" s="42"/>
      <c r="X51" s="88" t="str">
        <f ca="1">IF(COUNTIF(Entity_2,Y$12)&lt;=COUNTIF(X$38:X50,"&lt;&gt;"),"",IF(Y$12="","",X50+MATCH(Y$12,INDIRECT(ADDRESS(X50+1,5,4,1,"Entity")):INDIRECT(ADDRESS(COUNTIF(Entity_1,"&lt;&gt;"),5,4,1,"Entity")),0)))</f>
        <v/>
      </c>
      <c r="Y51" s="46" t="str">
        <f t="shared" ca="1" si="44"/>
        <v/>
      </c>
      <c r="Z51" s="46" t="str">
        <f t="shared" ca="1" si="45"/>
        <v/>
      </c>
      <c r="AA51" s="42"/>
      <c r="AB51" s="43"/>
      <c r="AC51" s="52"/>
      <c r="AD51" s="54"/>
      <c r="AE51" s="80" t="str">
        <f ca="1">IF(COUNTIF(Entity_2,AF$10)&lt;=COUNTIF(AE$38:AE50,"&lt;&gt;"),"",IF(AF$10="","",AE50+MATCH(AF$10,INDIRECT(ADDRESS(AE50+1,5,4,1,"Entity")):INDIRECT(ADDRESS(COUNTIF(Entity_1,"&lt;&gt;"),5,4,1,"Entity")),0)))</f>
        <v/>
      </c>
      <c r="AF51" s="62" t="str">
        <f t="shared" ca="1" si="46"/>
        <v/>
      </c>
      <c r="AG51" s="62" t="str">
        <f t="shared" ca="1" si="47"/>
        <v/>
      </c>
      <c r="AH51" s="54"/>
      <c r="AI51" s="54"/>
      <c r="AJ51" s="60"/>
      <c r="AK51" s="42"/>
      <c r="AL51" s="88" t="str">
        <f ca="1">IF(COUNTIF(Entity_2,AM$8)&lt;=COUNTIF(AL$38:AL50,"&lt;&gt;"),"",IF(AM$8="","",AL50+MATCH(AM$8,INDIRECT(ADDRESS(AL50+1,5,4,1,"Entity")):INDIRECT(ADDRESS(COUNTIF(Entity_1,"&lt;&gt;"),5,4,1,"Entity")),0)))</f>
        <v/>
      </c>
      <c r="AM51" s="46" t="str">
        <f t="shared" ca="1" si="48"/>
        <v/>
      </c>
      <c r="AN51" s="46" t="str">
        <f t="shared" ca="1" si="49"/>
        <v/>
      </c>
      <c r="AO51" s="42"/>
      <c r="AP51" s="42"/>
      <c r="AQ51" s="51"/>
      <c r="AR51" s="54"/>
      <c r="AS51" s="80" t="str">
        <f ca="1">IF(COUNTIF(Entity_2,AT$6)&lt;=COUNTIF(AS$38:AS50,"&lt;&gt;"),"",IF(AT$6="","",AS50+MATCH(AT$6,INDIRECT(ADDRESS(AS50+1,5,4,1,"Entity")):INDIRECT(ADDRESS(COUNTIF(Entity_1,"&lt;&gt;"),5,4,1,"Entity")),0)))</f>
        <v/>
      </c>
      <c r="AT51" s="62" t="str">
        <f t="shared" ca="1" si="50"/>
        <v/>
      </c>
      <c r="AU51" s="62" t="str">
        <f t="shared" ca="1" si="51"/>
        <v/>
      </c>
      <c r="AV51" s="54"/>
      <c r="AW51" s="54"/>
      <c r="AX51" s="60"/>
      <c r="AY51" s="42"/>
      <c r="AZ51" s="88" t="str">
        <f ca="1">IF(COUNTIF(Entity_2,BA$4)&lt;=COUNTIF(AZ$38:AZ50,"&lt;&gt;"),"",IF(BA$4="","",AZ50+MATCH(BA$4,INDIRECT(ADDRESS(AZ50+1,5,4,1,"Entity")):INDIRECT(ADDRESS(COUNTIF(Entity_1,"&lt;&gt;"),5,4,1,"Entity")),0)))</f>
        <v/>
      </c>
      <c r="BA51" s="46" t="str">
        <f t="shared" ca="1" si="52"/>
        <v/>
      </c>
      <c r="BB51" s="46" t="str">
        <f t="shared" ca="1" si="53"/>
        <v/>
      </c>
      <c r="BC51" s="42"/>
      <c r="BD51" s="42"/>
      <c r="BE51" s="51"/>
      <c r="BF51" s="54"/>
      <c r="BG51" s="80">
        <f ca="1">IF(COUNTIF(Entity_2,BH$2)&lt;=COUNTIF(BG$38:BG50,"&lt;&gt;"),"",IF(BH$2="","",BG50+MATCH(BH$2,INDIRECT(ADDRESS(BG50+1,5,4,1,"Entity")):INDIRECT(ADDRESS(COUNTIF(Entity_1,"&lt;&gt;"),5,4,1,"Entity")),0)))</f>
        <v>243</v>
      </c>
      <c r="BH51" s="62" t="str">
        <f t="shared" ca="1" si="54"/>
        <v>IfcExternalInformation</v>
      </c>
      <c r="BI51" s="62" t="str">
        <f t="shared" ca="1" si="55"/>
        <v>&gt;&gt;</v>
      </c>
      <c r="BJ51" s="54"/>
      <c r="BK51" s="54"/>
      <c r="BL51" s="60"/>
    </row>
    <row r="52" spans="2:64" ht="15.75" thickBot="1" x14ac:dyDescent="0.3">
      <c r="B52" s="57"/>
      <c r="C52" s="34"/>
      <c r="D52" s="47"/>
      <c r="E52" s="39"/>
      <c r="F52" s="48"/>
      <c r="G52" s="67"/>
      <c r="H52" s="67"/>
      <c r="I52" s="67"/>
      <c r="J52" s="90" t="str">
        <f ca="1">IF(COUNTIF(Entity_2,K$17)&lt;=COUNTIF(J$38:J51,"&lt;&gt;"),"",IF(K$17="","",J51+MATCH(K$17,INDIRECT(ADDRESS(J51+1,5,4,1,"Entity")):INDIRECT(ADDRESS(COUNTIF(Entity_1,"&lt;&gt;"),5,4,1,"Entity")),0)))</f>
        <v/>
      </c>
      <c r="K52" s="68" t="str">
        <f t="shared" ca="1" si="40"/>
        <v/>
      </c>
      <c r="L52" s="68" t="str">
        <f t="shared" ca="1" si="41"/>
        <v/>
      </c>
      <c r="M52" s="67"/>
      <c r="N52" s="67"/>
      <c r="O52" s="67"/>
      <c r="P52" s="67"/>
      <c r="Q52" s="90" t="str">
        <f ca="1">IF(COUNTIF(Entity_2,R$14)&lt;=COUNTIF(Q$38:Q51,"&lt;&gt;"),"",IF(R$14="","",Q51+MATCH(R$14,INDIRECT(ADDRESS(Q51+1,5,4,1,"Entity")):INDIRECT(ADDRESS(COUNTIF(Entity_1,"&lt;&gt;"),5,4,1,"Entity")),0)))</f>
        <v/>
      </c>
      <c r="R52" s="68" t="str">
        <f t="shared" ca="1" si="42"/>
        <v/>
      </c>
      <c r="S52" s="68" t="str">
        <f t="shared" ca="1" si="43"/>
        <v/>
      </c>
      <c r="T52" s="67"/>
      <c r="U52" s="49"/>
      <c r="V52" s="49"/>
      <c r="W52" s="67"/>
      <c r="X52" s="90" t="str">
        <f ca="1">IF(COUNTIF(Entity_2,Y$12)&lt;=COUNTIF(X$38:X51,"&lt;&gt;"),"",IF(Y$12="","",X51+MATCH(Y$12,INDIRECT(ADDRESS(X51+1,5,4,1,"Entity")):INDIRECT(ADDRESS(COUNTIF(Entity_1,"&lt;&gt;"),5,4,1,"Entity")),0)))</f>
        <v/>
      </c>
      <c r="Y52" s="68" t="str">
        <f t="shared" ca="1" si="44"/>
        <v/>
      </c>
      <c r="Z52" s="68" t="str">
        <f t="shared" ca="1" si="45"/>
        <v/>
      </c>
      <c r="AA52" s="67"/>
      <c r="AB52" s="49"/>
      <c r="AC52" s="49"/>
      <c r="AD52" s="54"/>
      <c r="AE52" s="80" t="str">
        <f ca="1">IF(COUNTIF(Entity_2,AF$10)&lt;=COUNTIF(AE$38:AE51,"&lt;&gt;"),"",IF(AF$10="","",AE51+MATCH(AF$10,INDIRECT(ADDRESS(AE51+1,5,4,1,"Entity")):INDIRECT(ADDRESS(COUNTIF(Entity_1,"&lt;&gt;"),5,4,1,"Entity")),0)))</f>
        <v/>
      </c>
      <c r="AF52" s="62" t="str">
        <f t="shared" ca="1" si="46"/>
        <v/>
      </c>
      <c r="AG52" s="62" t="str">
        <f t="shared" ca="1" si="47"/>
        <v/>
      </c>
      <c r="AH52" s="54"/>
      <c r="AI52" s="49"/>
      <c r="AJ52" s="63"/>
      <c r="AK52" s="42"/>
      <c r="AL52" s="88" t="str">
        <f ca="1">IF(COUNTIF(Entity_2,AM$8)&lt;=COUNTIF(AL$38:AL51,"&lt;&gt;"),"",IF(AM$8="","",AL51+MATCH(AM$8,INDIRECT(ADDRESS(AL51+1,5,4,1,"Entity")):INDIRECT(ADDRESS(COUNTIF(Entity_1,"&lt;&gt;"),5,4,1,"Entity")),0)))</f>
        <v/>
      </c>
      <c r="AM52" s="46" t="str">
        <f t="shared" ca="1" si="48"/>
        <v/>
      </c>
      <c r="AN52" s="46" t="str">
        <f t="shared" ca="1" si="49"/>
        <v/>
      </c>
      <c r="AO52" s="42"/>
      <c r="AP52" s="42"/>
      <c r="AQ52" s="51"/>
      <c r="AR52" s="54"/>
      <c r="AS52" s="80" t="str">
        <f ca="1">IF(COUNTIF(Entity_2,AT$6)&lt;=COUNTIF(AS$38:AS51,"&lt;&gt;"),"",IF(AT$6="","",AS51+MATCH(AT$6,INDIRECT(ADDRESS(AS51+1,5,4,1,"Entity")):INDIRECT(ADDRESS(COUNTIF(Entity_1,"&lt;&gt;"),5,4,1,"Entity")),0)))</f>
        <v/>
      </c>
      <c r="AT52" s="62" t="str">
        <f t="shared" ca="1" si="50"/>
        <v/>
      </c>
      <c r="AU52" s="62" t="str">
        <f t="shared" ca="1" si="51"/>
        <v/>
      </c>
      <c r="AV52" s="54"/>
      <c r="AW52" s="54"/>
      <c r="AX52" s="60"/>
      <c r="AY52" s="42"/>
      <c r="AZ52" s="88" t="str">
        <f ca="1">IF(COUNTIF(Entity_2,BA$4)&lt;=COUNTIF(AZ$38:AZ51,"&lt;&gt;"),"",IF(BA$4="","",AZ51+MATCH(BA$4,INDIRECT(ADDRESS(AZ51+1,5,4,1,"Entity")):INDIRECT(ADDRESS(COUNTIF(Entity_1,"&lt;&gt;"),5,4,1,"Entity")),0)))</f>
        <v/>
      </c>
      <c r="BA52" s="46" t="str">
        <f t="shared" ca="1" si="52"/>
        <v/>
      </c>
      <c r="BB52" s="46" t="str">
        <f t="shared" ca="1" si="53"/>
        <v/>
      </c>
      <c r="BC52" s="42"/>
      <c r="BD52" s="42"/>
      <c r="BE52" s="51"/>
      <c r="BF52" s="54"/>
      <c r="BG52" s="80">
        <f ca="1">IF(COUNTIF(Entity_2,BH$2)&lt;=COUNTIF(BG$38:BG51,"&lt;&gt;"),"",IF(BH$2="","",BG51+MATCH(BH$2,INDIRECT(ADDRESS(BG51+1,5,4,1,"Entity")):INDIRECT(ADDRESS(COUNTIF(Entity_1,"&lt;&gt;"),5,4,1,"Entity")),0)))</f>
        <v>247</v>
      </c>
      <c r="BH52" s="62" t="str">
        <f t="shared" ca="1" si="54"/>
        <v>IfcExternalReference</v>
      </c>
      <c r="BI52" s="62" t="str">
        <f t="shared" ca="1" si="55"/>
        <v>&gt;&gt;</v>
      </c>
      <c r="BJ52" s="54"/>
      <c r="BK52" s="54"/>
      <c r="BL52" s="60"/>
    </row>
    <row r="53" spans="2:64" ht="15.75" thickBot="1" x14ac:dyDescent="0.3">
      <c r="B53" s="57"/>
      <c r="C53" s="34"/>
      <c r="D53" s="57"/>
      <c r="E53" s="39"/>
      <c r="F53" s="42"/>
      <c r="G53" s="42"/>
      <c r="H53" s="42"/>
      <c r="I53" s="42"/>
      <c r="J53" s="88" t="str">
        <f ca="1">IF(COUNTIF(Entity_2,K$17)&lt;=COUNTIF(J$38:J52,"&lt;&gt;"),"",IF(K$17="","",J52+MATCH(K$17,INDIRECT(ADDRESS(J52+1,5,4,1,"Entity")):INDIRECT(ADDRESS(COUNTIF(Entity_1,"&lt;&gt;"),5,4,1,"Entity")),0)))</f>
        <v/>
      </c>
      <c r="K53" s="46" t="str">
        <f t="shared" ca="1" si="40"/>
        <v/>
      </c>
      <c r="L53" s="46" t="str">
        <f t="shared" ca="1" si="41"/>
        <v/>
      </c>
      <c r="M53" s="42"/>
      <c r="N53" s="42"/>
      <c r="O53" s="42"/>
      <c r="P53" s="42"/>
      <c r="Q53" s="88" t="str">
        <f ca="1">IF(COUNTIF(Entity_2,R$14)&lt;=COUNTIF(Q$38:Q52,"&lt;&gt;"),"",IF(R$14="","",Q52+MATCH(R$14,INDIRECT(ADDRESS(Q52+1,5,4,1,"Entity")):INDIRECT(ADDRESS(COUNTIF(Entity_1,"&lt;&gt;"),5,4,1,"Entity")),0)))</f>
        <v/>
      </c>
      <c r="R53" s="46" t="str">
        <f t="shared" ca="1" si="42"/>
        <v/>
      </c>
      <c r="S53" s="46" t="str">
        <f t="shared" ca="1" si="43"/>
        <v/>
      </c>
      <c r="T53" s="42"/>
      <c r="U53" s="42"/>
      <c r="V53" s="42"/>
      <c r="W53" s="42"/>
      <c r="X53" s="88" t="str">
        <f ca="1">IF(COUNTIF(Entity_2,Y$12)&lt;=COUNTIF(X$38:X52,"&lt;&gt;"),"",IF(Y$12="","",X52+MATCH(Y$12,INDIRECT(ADDRESS(X52+1,5,4,1,"Entity")):INDIRECT(ADDRESS(COUNTIF(Entity_1,"&lt;&gt;"),5,4,1,"Entity")),0)))</f>
        <v/>
      </c>
      <c r="Y53" s="46" t="str">
        <f t="shared" ca="1" si="44"/>
        <v/>
      </c>
      <c r="Z53" s="46" t="str">
        <f t="shared" ca="1" si="45"/>
        <v/>
      </c>
      <c r="AA53" s="42"/>
      <c r="AB53" s="43"/>
      <c r="AC53" s="43"/>
      <c r="AD53" s="70"/>
      <c r="AE53" s="92" t="str">
        <f ca="1">IF(COUNTIF(Entity_2,AF$10)&lt;=COUNTIF(AE$38:AE52,"&lt;&gt;"),"",IF(AF$10="","",AE52+MATCH(AF$10,INDIRECT(ADDRESS(AE52+1,5,4,1,"Entity")):INDIRECT(ADDRESS(COUNTIF(Entity_1,"&lt;&gt;"),5,4,1,"Entity")),0)))</f>
        <v/>
      </c>
      <c r="AF53" s="72" t="str">
        <f t="shared" ca="1" si="46"/>
        <v/>
      </c>
      <c r="AG53" s="72" t="str">
        <f t="shared" ca="1" si="47"/>
        <v/>
      </c>
      <c r="AH53" s="70"/>
      <c r="AI53" s="43"/>
      <c r="AJ53" s="42"/>
      <c r="AK53" s="42"/>
      <c r="AL53" s="88" t="str">
        <f ca="1">IF(COUNTIF(Entity_2,AM$8)&lt;=COUNTIF(AL$38:AL52,"&lt;&gt;"),"",IF(AM$8="","",AL52+MATCH(AM$8,INDIRECT(ADDRESS(AL52+1,5,4,1,"Entity")):INDIRECT(ADDRESS(COUNTIF(Entity_1,"&lt;&gt;"),5,4,1,"Entity")),0)))</f>
        <v/>
      </c>
      <c r="AM53" s="46" t="str">
        <f t="shared" ca="1" si="48"/>
        <v/>
      </c>
      <c r="AN53" s="46" t="str">
        <f t="shared" ca="1" si="49"/>
        <v/>
      </c>
      <c r="AO53" s="42"/>
      <c r="AP53" s="43"/>
      <c r="AQ53" s="52"/>
      <c r="AR53" s="54"/>
      <c r="AS53" s="80" t="str">
        <f ca="1">IF(COUNTIF(Entity_2,AT$6)&lt;=COUNTIF(AS$38:AS52,"&lt;&gt;"),"",IF(AT$6="","",AS52+MATCH(AT$6,INDIRECT(ADDRESS(AS52+1,5,4,1,"Entity")):INDIRECT(ADDRESS(COUNTIF(Entity_1,"&lt;&gt;"),5,4,1,"Entity")),0)))</f>
        <v/>
      </c>
      <c r="AT53" s="62" t="str">
        <f t="shared" ca="1" si="50"/>
        <v/>
      </c>
      <c r="AU53" s="62" t="str">
        <f t="shared" ca="1" si="51"/>
        <v/>
      </c>
      <c r="AV53" s="54"/>
      <c r="AW53" s="54"/>
      <c r="AX53" s="60"/>
      <c r="AY53" s="42"/>
      <c r="AZ53" s="88" t="str">
        <f ca="1">IF(COUNTIF(Entity_2,BA$4)&lt;=COUNTIF(AZ$38:AZ52,"&lt;&gt;"),"",IF(BA$4="","",AZ52+MATCH(BA$4,INDIRECT(ADDRESS(AZ52+1,5,4,1,"Entity")):INDIRECT(ADDRESS(COUNTIF(Entity_1,"&lt;&gt;"),5,4,1,"Entity")),0)))</f>
        <v/>
      </c>
      <c r="BA53" s="46" t="str">
        <f t="shared" ca="1" si="52"/>
        <v/>
      </c>
      <c r="BB53" s="46" t="str">
        <f t="shared" ca="1" si="53"/>
        <v/>
      </c>
      <c r="BC53" s="42"/>
      <c r="BD53" s="42"/>
      <c r="BE53" s="51"/>
      <c r="BF53" s="54"/>
      <c r="BG53" s="80">
        <f ca="1">IF(COUNTIF(Entity_2,BH$2)&lt;=COUNTIF(BG$38:BG52,"&lt;&gt;"),"",IF(BH$2="","",BG52+MATCH(BH$2,INDIRECT(ADDRESS(BG52+1,5,4,1,"Entity")):INDIRECT(ADDRESS(COUNTIF(Entity_1,"&lt;&gt;"),5,4,1,"Entity")),0)))</f>
        <v>308</v>
      </c>
      <c r="BH53" s="62" t="str">
        <f t="shared" ca="1" si="54"/>
        <v>IfcGridAxis</v>
      </c>
      <c r="BI53" s="62" t="str">
        <f t="shared" ca="1" si="55"/>
        <v>&gt;&gt;</v>
      </c>
      <c r="BJ53" s="54"/>
      <c r="BK53" s="54"/>
      <c r="BL53" s="60"/>
    </row>
    <row r="54" spans="2:64" ht="15.75" thickBot="1" x14ac:dyDescent="0.3">
      <c r="B54" s="57"/>
      <c r="C54" s="34"/>
      <c r="D54" s="59"/>
      <c r="E54" s="67"/>
      <c r="F54" s="67"/>
      <c r="G54" s="67"/>
      <c r="H54" s="67"/>
      <c r="I54" s="67"/>
      <c r="J54" s="90" t="str">
        <f ca="1">IF(COUNTIF(Entity_2,K$17)&lt;=COUNTIF(J$38:J53,"&lt;&gt;"),"",IF(K$17="","",J53+MATCH(K$17,INDIRECT(ADDRESS(J53+1,5,4,1,"Entity")):INDIRECT(ADDRESS(COUNTIF(Entity_1,"&lt;&gt;"),5,4,1,"Entity")),0)))</f>
        <v/>
      </c>
      <c r="K54" s="68" t="str">
        <f t="shared" ca="1" si="40"/>
        <v/>
      </c>
      <c r="L54" s="68" t="str">
        <f t="shared" ca="1" si="41"/>
        <v/>
      </c>
      <c r="M54" s="67"/>
      <c r="N54" s="67"/>
      <c r="O54" s="67"/>
      <c r="P54" s="67"/>
      <c r="Q54" s="90" t="str">
        <f ca="1">IF(COUNTIF(Entity_2,R$14)&lt;=COUNTIF(Q$38:Q53,"&lt;&gt;"),"",IF(R$14="","",Q53+MATCH(R$14,INDIRECT(ADDRESS(Q53+1,5,4,1,"Entity")):INDIRECT(ADDRESS(COUNTIF(Entity_1,"&lt;&gt;"),5,4,1,"Entity")),0)))</f>
        <v/>
      </c>
      <c r="R54" s="68" t="str">
        <f t="shared" ca="1" si="42"/>
        <v/>
      </c>
      <c r="S54" s="68" t="str">
        <f t="shared" ca="1" si="43"/>
        <v/>
      </c>
      <c r="T54" s="67"/>
      <c r="U54" s="67"/>
      <c r="V54" s="67"/>
      <c r="W54" s="67"/>
      <c r="X54" s="90" t="str">
        <f ca="1">IF(COUNTIF(Entity_2,Y$12)&lt;=COUNTIF(X$38:X53,"&lt;&gt;"),"",IF(Y$12="","",X53+MATCH(Y$12,INDIRECT(ADDRESS(X53+1,5,4,1,"Entity")):INDIRECT(ADDRESS(COUNTIF(Entity_1,"&lt;&gt;"),5,4,1,"Entity")),0)))</f>
        <v/>
      </c>
      <c r="Y54" s="68" t="str">
        <f t="shared" ca="1" si="44"/>
        <v/>
      </c>
      <c r="Z54" s="68" t="str">
        <f t="shared" ca="1" si="45"/>
        <v/>
      </c>
      <c r="AA54" s="67"/>
      <c r="AB54" s="49"/>
      <c r="AC54" s="54"/>
      <c r="AD54" s="67"/>
      <c r="AE54" s="90" t="str">
        <f ca="1">IF(COUNTIF(Entity_2,AF$10)&lt;=COUNTIF(AE$38:AE53,"&lt;&gt;"),"",IF(AF$10="","",AE53+MATCH(AF$10,INDIRECT(ADDRESS(AE53+1,5,4,1,"Entity")):INDIRECT(ADDRESS(COUNTIF(Entity_1,"&lt;&gt;"),5,4,1,"Entity")),0)))</f>
        <v/>
      </c>
      <c r="AF54" s="68" t="str">
        <f t="shared" ca="1" si="46"/>
        <v/>
      </c>
      <c r="AG54" s="68" t="str">
        <f t="shared" ca="1" si="47"/>
        <v/>
      </c>
      <c r="AH54" s="67"/>
      <c r="AI54" s="49"/>
      <c r="AJ54" s="67"/>
      <c r="AK54" s="67"/>
      <c r="AL54" s="90" t="str">
        <f ca="1">IF(COUNTIF(Entity_2,AM$8)&lt;=COUNTIF(AL$38:AL53,"&lt;&gt;"),"",IF(AM$8="","",AL53+MATCH(AM$8,INDIRECT(ADDRESS(AL53+1,5,4,1,"Entity")):INDIRECT(ADDRESS(COUNTIF(Entity_1,"&lt;&gt;"),5,4,1,"Entity")),0)))</f>
        <v/>
      </c>
      <c r="AM54" s="68" t="str">
        <f t="shared" ca="1" si="48"/>
        <v/>
      </c>
      <c r="AN54" s="68" t="str">
        <f t="shared" ca="1" si="49"/>
        <v/>
      </c>
      <c r="AO54" s="67"/>
      <c r="AP54" s="49"/>
      <c r="AQ54" s="49"/>
      <c r="AR54" s="54"/>
      <c r="AS54" s="80" t="str">
        <f ca="1">IF(COUNTIF(Entity_2,AT$6)&lt;=COUNTIF(AS$38:AS53,"&lt;&gt;"),"",IF(AT$6="","",AS53+MATCH(AT$6,INDIRECT(ADDRESS(AS53+1,5,4,1,"Entity")):INDIRECT(ADDRESS(COUNTIF(Entity_1,"&lt;&gt;"),5,4,1,"Entity")),0)))</f>
        <v/>
      </c>
      <c r="AT54" s="62" t="str">
        <f t="shared" ca="1" si="50"/>
        <v/>
      </c>
      <c r="AU54" s="62" t="str">
        <f t="shared" ca="1" si="51"/>
        <v/>
      </c>
      <c r="AV54" s="54"/>
      <c r="AW54" s="49"/>
      <c r="AX54" s="63"/>
      <c r="AY54" s="42"/>
      <c r="AZ54" s="88" t="str">
        <f ca="1">IF(COUNTIF(Entity_2,BA$4)&lt;=COUNTIF(AZ$38:AZ53,"&lt;&gt;"),"",IF(BA$4="","",AZ53+MATCH(BA$4,INDIRECT(ADDRESS(AZ53+1,5,4,1,"Entity")):INDIRECT(ADDRESS(COUNTIF(Entity_1,"&lt;&gt;"),5,4,1,"Entity")),0)))</f>
        <v/>
      </c>
      <c r="BA54" s="46" t="str">
        <f t="shared" ca="1" si="52"/>
        <v/>
      </c>
      <c r="BB54" s="46" t="str">
        <f t="shared" ca="1" si="53"/>
        <v/>
      </c>
      <c r="BC54" s="42"/>
      <c r="BD54" s="42"/>
      <c r="BE54" s="51"/>
      <c r="BF54" s="54"/>
      <c r="BG54" s="80">
        <f ca="1">IF(COUNTIF(Entity_2,BH$2)&lt;=COUNTIF(BG$38:BG53,"&lt;&gt;"),"",IF(BH$2="","",BG53+MATCH(BH$2,INDIRECT(ADDRESS(BG53+1,5,4,1,"Entity")):INDIRECT(ADDRESS(COUNTIF(Entity_1,"&lt;&gt;"),5,4,1,"Entity")),0)))</f>
        <v>324</v>
      </c>
      <c r="BH54" s="62" t="str">
        <f t="shared" ca="1" si="54"/>
        <v>IfcIrregularTimeSeriesValue</v>
      </c>
      <c r="BI54" s="62" t="str">
        <f t="shared" ca="1" si="55"/>
        <v>&gt;&gt;</v>
      </c>
      <c r="BJ54" s="54"/>
      <c r="BK54" s="54"/>
      <c r="BL54" s="60"/>
    </row>
    <row r="55" spans="2:64" ht="15.75" thickBot="1" x14ac:dyDescent="0.3">
      <c r="B55" s="57"/>
      <c r="C55" s="34"/>
      <c r="D55" s="42"/>
      <c r="E55" s="42"/>
      <c r="F55" s="42"/>
      <c r="G55" s="42"/>
      <c r="H55" s="42"/>
      <c r="I55" s="42"/>
      <c r="J55" s="88" t="str">
        <f ca="1">IF(COUNTIF(Entity_2,K$17)&lt;=COUNTIF(J$38:J54,"&lt;&gt;"),"",IF(K$17="","",J54+MATCH(K$17,INDIRECT(ADDRESS(J54+1,5,4,1,"Entity")):INDIRECT(ADDRESS(COUNTIF(Entity_1,"&lt;&gt;"),5,4,1,"Entity")),0)))</f>
        <v/>
      </c>
      <c r="K55" s="46" t="str">
        <f t="shared" ca="1" si="40"/>
        <v/>
      </c>
      <c r="L55" s="46" t="str">
        <f t="shared" ca="1" si="41"/>
        <v/>
      </c>
      <c r="M55" s="42"/>
      <c r="N55" s="42"/>
      <c r="O55" s="42"/>
      <c r="P55" s="42"/>
      <c r="Q55" s="88" t="str">
        <f ca="1">IF(COUNTIF(Entity_2,R$14)&lt;=COUNTIF(Q$38:Q54,"&lt;&gt;"),"",IF(R$14="","",Q54+MATCH(R$14,INDIRECT(ADDRESS(Q54+1,5,4,1,"Entity")):INDIRECT(ADDRESS(COUNTIF(Entity_1,"&lt;&gt;"),5,4,1,"Entity")),0)))</f>
        <v/>
      </c>
      <c r="R55" s="46" t="str">
        <f t="shared" ca="1" si="42"/>
        <v/>
      </c>
      <c r="S55" s="46" t="str">
        <f t="shared" ca="1" si="43"/>
        <v/>
      </c>
      <c r="T55" s="42"/>
      <c r="U55" s="42"/>
      <c r="V55" s="42"/>
      <c r="W55" s="42"/>
      <c r="X55" s="88" t="str">
        <f ca="1">IF(COUNTIF(Entity_2,Y$12)&lt;=COUNTIF(X$38:X54,"&lt;&gt;"),"",IF(Y$12="","",X54+MATCH(Y$12,INDIRECT(ADDRESS(X54+1,5,4,1,"Entity")):INDIRECT(ADDRESS(COUNTIF(Entity_1,"&lt;&gt;"),5,4,1,"Entity")),0)))</f>
        <v/>
      </c>
      <c r="Y55" s="46" t="str">
        <f t="shared" ca="1" si="44"/>
        <v/>
      </c>
      <c r="Z55" s="46" t="str">
        <f t="shared" ca="1" si="45"/>
        <v/>
      </c>
      <c r="AA55" s="42"/>
      <c r="AB55" s="43"/>
      <c r="AC55" s="70"/>
      <c r="AD55" s="70"/>
      <c r="AE55" s="92" t="str">
        <f ca="1">IF(COUNTIF(Entity_2,AF$10)&lt;=COUNTIF(AE$38:AE54,"&lt;&gt;"),"",IF(AF$10="","",AE54+MATCH(AF$10,INDIRECT(ADDRESS(AE54+1,5,4,1,"Entity")):INDIRECT(ADDRESS(COUNTIF(Entity_1,"&lt;&gt;"),5,4,1,"Entity")),0)))</f>
        <v/>
      </c>
      <c r="AF55" s="72" t="str">
        <f t="shared" ca="1" si="46"/>
        <v/>
      </c>
      <c r="AG55" s="72" t="str">
        <f t="shared" ca="1" si="47"/>
        <v/>
      </c>
      <c r="AH55" s="70"/>
      <c r="AI55" s="43"/>
      <c r="AJ55" s="42"/>
      <c r="AK55" s="70"/>
      <c r="AL55" s="92" t="str">
        <f ca="1">IF(COUNTIF(Entity_2,AM$8)&lt;=COUNTIF(AL$38:AL54,"&lt;&gt;"),"",IF(AM$8="","",AL54+MATCH(AM$8,INDIRECT(ADDRESS(AL54+1,5,4,1,"Entity")):INDIRECT(ADDRESS(COUNTIF(Entity_1,"&lt;&gt;"),5,4,1,"Entity")),0)))</f>
        <v/>
      </c>
      <c r="AM55" s="72" t="str">
        <f t="shared" ca="1" si="48"/>
        <v/>
      </c>
      <c r="AN55" s="72" t="str">
        <f t="shared" ca="1" si="49"/>
        <v/>
      </c>
      <c r="AO55" s="70"/>
      <c r="AP55" s="43"/>
      <c r="AQ55" s="43"/>
      <c r="AR55" s="70"/>
      <c r="AS55" s="92" t="str">
        <f ca="1">IF(COUNTIF(Entity_2,AT$6)&lt;=COUNTIF(AS$38:AS54,"&lt;&gt;"),"",IF(AT$6="","",AS54+MATCH(AT$6,INDIRECT(ADDRESS(AS54+1,5,4,1,"Entity")):INDIRECT(ADDRESS(COUNTIF(Entity_1,"&lt;&gt;"),5,4,1,"Entity")),0)))</f>
        <v/>
      </c>
      <c r="AT55" s="72" t="str">
        <f t="shared" ca="1" si="50"/>
        <v/>
      </c>
      <c r="AU55" s="72" t="str">
        <f t="shared" ca="1" si="51"/>
        <v/>
      </c>
      <c r="AV55" s="70"/>
      <c r="AW55" s="43"/>
      <c r="AX55" s="42"/>
      <c r="AY55" s="42"/>
      <c r="AZ55" s="88" t="str">
        <f ca="1">IF(COUNTIF(Entity_2,BA$4)&lt;=COUNTIF(AZ$38:AZ54,"&lt;&gt;"),"",IF(BA$4="","",AZ54+MATCH(BA$4,INDIRECT(ADDRESS(AZ54+1,5,4,1,"Entity")):INDIRECT(ADDRESS(COUNTIF(Entity_1,"&lt;&gt;"),5,4,1,"Entity")),0)))</f>
        <v/>
      </c>
      <c r="BA55" s="46" t="str">
        <f t="shared" ca="1" si="52"/>
        <v/>
      </c>
      <c r="BB55" s="46" t="str">
        <f t="shared" ca="1" si="53"/>
        <v/>
      </c>
      <c r="BC55" s="42"/>
      <c r="BD55" s="43"/>
      <c r="BE55" s="52"/>
      <c r="BF55" s="54"/>
      <c r="BG55" s="80">
        <f ca="1">IF(COUNTIF(Entity_2,BH$2)&lt;=COUNTIF(BG$38:BG54,"&lt;&gt;"),"",IF(BH$2="","",BG54+MATCH(BH$2,INDIRECT(ADDRESS(BG54+1,5,4,1,"Entity")):INDIRECT(ADDRESS(COUNTIF(Entity_1,"&lt;&gt;"),5,4,1,"Entity")),0)))</f>
        <v>335</v>
      </c>
      <c r="BH55" s="62" t="str">
        <f t="shared" ca="1" si="54"/>
        <v>IfcLightDistributionData</v>
      </c>
      <c r="BI55" s="62" t="str">
        <f t="shared" ca="1" si="55"/>
        <v>&gt;&gt;</v>
      </c>
      <c r="BJ55" s="54"/>
      <c r="BK55" s="54"/>
      <c r="BL55" s="60"/>
    </row>
    <row r="56" spans="2:64" ht="15.75" thickBot="1" x14ac:dyDescent="0.3">
      <c r="B56" s="59"/>
      <c r="C56" s="69"/>
      <c r="D56" s="67"/>
      <c r="E56" s="67"/>
      <c r="F56" s="67"/>
      <c r="G56" s="67"/>
      <c r="H56" s="67"/>
      <c r="I56" s="67"/>
      <c r="J56" s="90" t="str">
        <f ca="1">IF(COUNTIF(Entity_2,K$17)&lt;=COUNTIF(J$38:J55,"&lt;&gt;"),"",IF(K$17="","",J55+MATCH(K$17,INDIRECT(ADDRESS(J55+1,5,4,1,"Entity")):INDIRECT(ADDRESS(COUNTIF(Entity_1,"&lt;&gt;"),5,4,1,"Entity")),0)))</f>
        <v/>
      </c>
      <c r="K56" s="68" t="str">
        <f t="shared" ca="1" si="40"/>
        <v/>
      </c>
      <c r="L56" s="68" t="str">
        <f t="shared" ca="1" si="41"/>
        <v/>
      </c>
      <c r="M56" s="67"/>
      <c r="N56" s="67"/>
      <c r="O56" s="67"/>
      <c r="P56" s="67"/>
      <c r="Q56" s="90" t="str">
        <f ca="1">IF(COUNTIF(Entity_2,R$14)&lt;=COUNTIF(Q$38:Q55,"&lt;&gt;"),"",IF(R$14="","",Q55+MATCH(R$14,INDIRECT(ADDRESS(Q55+1,5,4,1,"Entity")):INDIRECT(ADDRESS(COUNTIF(Entity_1,"&lt;&gt;"),5,4,1,"Entity")),0)))</f>
        <v/>
      </c>
      <c r="R56" s="68" t="str">
        <f t="shared" ca="1" si="42"/>
        <v/>
      </c>
      <c r="S56" s="68" t="str">
        <f t="shared" ca="1" si="43"/>
        <v/>
      </c>
      <c r="T56" s="67"/>
      <c r="U56" s="67"/>
      <c r="V56" s="67"/>
      <c r="W56" s="67"/>
      <c r="X56" s="90" t="str">
        <f ca="1">IF(COUNTIF(Entity_2,Y$12)&lt;=COUNTIF(X$38:X55,"&lt;&gt;"),"",IF(Y$12="","",X55+MATCH(Y$12,INDIRECT(ADDRESS(X55+1,5,4,1,"Entity")):INDIRECT(ADDRESS(COUNTIF(Entity_1,"&lt;&gt;"),5,4,1,"Entity")),0)))</f>
        <v/>
      </c>
      <c r="Y56" s="68" t="str">
        <f t="shared" ca="1" si="44"/>
        <v/>
      </c>
      <c r="Z56" s="68" t="str">
        <f t="shared" ca="1" si="45"/>
        <v/>
      </c>
      <c r="AA56" s="67"/>
      <c r="AB56" s="49"/>
      <c r="AC56" s="49"/>
      <c r="AD56" s="67"/>
      <c r="AE56" s="90" t="str">
        <f ca="1">IF(COUNTIF(Entity_2,AF$10)&lt;=COUNTIF(AE$38:AE55,"&lt;&gt;"),"",IF(AF$10="","",AE55+MATCH(AF$10,INDIRECT(ADDRESS(AE55+1,5,4,1,"Entity")):INDIRECT(ADDRESS(COUNTIF(Entity_1,"&lt;&gt;"),5,4,1,"Entity")),0)))</f>
        <v/>
      </c>
      <c r="AF56" s="68" t="str">
        <f t="shared" ca="1" si="46"/>
        <v/>
      </c>
      <c r="AG56" s="68" t="str">
        <f t="shared" ca="1" si="47"/>
        <v/>
      </c>
      <c r="AH56" s="67"/>
      <c r="AI56" s="49"/>
      <c r="AJ56" s="67"/>
      <c r="AK56" s="67"/>
      <c r="AL56" s="90" t="str">
        <f ca="1">IF(COUNTIF(Entity_2,AM$8)&lt;=COUNTIF(AL$38:AL55,"&lt;&gt;"),"",IF(AM$8="","",AL55+MATCH(AM$8,INDIRECT(ADDRESS(AL55+1,5,4,1,"Entity")):INDIRECT(ADDRESS(COUNTIF(Entity_1,"&lt;&gt;"),5,4,1,"Entity")),0)))</f>
        <v/>
      </c>
      <c r="AM56" s="68" t="str">
        <f t="shared" ca="1" si="48"/>
        <v/>
      </c>
      <c r="AN56" s="68" t="str">
        <f t="shared" ca="1" si="49"/>
        <v/>
      </c>
      <c r="AO56" s="67"/>
      <c r="AP56" s="49"/>
      <c r="AQ56" s="49"/>
      <c r="AR56" s="67"/>
      <c r="AS56" s="90" t="str">
        <f ca="1">IF(COUNTIF(Entity_2,AT$6)&lt;=COUNTIF(AS$38:AS55,"&lt;&gt;"),"",IF(AT$6="","",AS55+MATCH(AT$6,INDIRECT(ADDRESS(AS55+1,5,4,1,"Entity")):INDIRECT(ADDRESS(COUNTIF(Entity_1,"&lt;&gt;"),5,4,1,"Entity")),0)))</f>
        <v/>
      </c>
      <c r="AT56" s="68" t="str">
        <f t="shared" ca="1" si="50"/>
        <v/>
      </c>
      <c r="AU56" s="68" t="str">
        <f t="shared" ca="1" si="51"/>
        <v/>
      </c>
      <c r="AV56" s="67"/>
      <c r="AW56" s="49"/>
      <c r="AX56" s="67"/>
      <c r="AY56" s="67"/>
      <c r="AZ56" s="90" t="str">
        <f ca="1">IF(COUNTIF(Entity_2,BA$4)&lt;=COUNTIF(AZ$38:AZ55,"&lt;&gt;"),"",IF(BA$4="","",AZ55+MATCH(BA$4,INDIRECT(ADDRESS(AZ55+1,5,4,1,"Entity")):INDIRECT(ADDRESS(COUNTIF(Entity_1,"&lt;&gt;"),5,4,1,"Entity")),0)))</f>
        <v/>
      </c>
      <c r="BA56" s="68" t="str">
        <f t="shared" ca="1" si="52"/>
        <v/>
      </c>
      <c r="BB56" s="68" t="str">
        <f t="shared" ca="1" si="53"/>
        <v/>
      </c>
      <c r="BC56" s="67"/>
      <c r="BD56" s="49"/>
      <c r="BE56" s="49"/>
      <c r="BF56" s="49"/>
      <c r="BG56" s="82">
        <f ca="1">IF(COUNTIF(Entity_2,BH$2)&lt;=COUNTIF(BG$38:BG55,"&lt;&gt;"),"",IF(BH$2="","",BG55+MATCH(BH$2,INDIRECT(ADDRESS(BG55+1,5,4,1,"Entity")):INDIRECT(ADDRESS(COUNTIF(Entity_1,"&lt;&gt;"),5,4,1,"Entity")),0)))</f>
        <v>338</v>
      </c>
      <c r="BH56" s="71" t="str">
        <f t="shared" ca="1" si="54"/>
        <v>IfcLightIntensityDistribution</v>
      </c>
      <c r="BI56" s="71" t="str">
        <f t="shared" ca="1" si="55"/>
        <v>&gt;&gt;</v>
      </c>
      <c r="BJ56" s="49"/>
      <c r="BK56" s="49"/>
      <c r="BL56" s="63"/>
    </row>
    <row r="57" spans="2:64" s="32" customFormat="1" x14ac:dyDescent="0.25">
      <c r="C57" s="73"/>
      <c r="D57" s="65"/>
      <c r="E57" s="65"/>
      <c r="F57" s="65"/>
      <c r="G57" s="65"/>
      <c r="H57" s="65"/>
      <c r="I57" s="74"/>
      <c r="J57" s="83" t="str">
        <f ca="1">IF(COUNTIF(Entity_2,K$17)&lt;=COUNTIF(J$38:J56,"&lt;&gt;"),"",IF(K$17="","",J56+MATCH(K$17,INDIRECT(ADDRESS(J56+1,5,4,1,"Entity")):INDIRECT(ADDRESS(COUNTIF(Entity_1,"&lt;&gt;"),5,4,1,"Entity")),0)))</f>
        <v/>
      </c>
      <c r="K57" s="66" t="str">
        <f t="shared" ca="1" si="40"/>
        <v/>
      </c>
      <c r="L57" s="66" t="str">
        <f t="shared" ca="1" si="41"/>
        <v/>
      </c>
      <c r="M57" s="74"/>
      <c r="N57" s="74"/>
      <c r="O57" s="74"/>
      <c r="P57" s="74"/>
      <c r="Q57" s="83" t="str">
        <f ca="1">IF(COUNTIF(Entity_2,R$14)&lt;=COUNTIF(Q$38:Q56,"&lt;&gt;"),"",IF(R$14="","",Q56+MATCH(R$14,INDIRECT(ADDRESS(Q56+1,5,4,1,"Entity")):INDIRECT(ADDRESS(COUNTIF(Entity_1,"&lt;&gt;"),5,4,1,"Entity")),0)))</f>
        <v/>
      </c>
      <c r="R57" s="66" t="str">
        <f t="shared" ca="1" si="42"/>
        <v/>
      </c>
      <c r="S57" s="66" t="str">
        <f t="shared" ca="1" si="43"/>
        <v/>
      </c>
      <c r="T57" s="65"/>
      <c r="U57" s="65"/>
      <c r="V57" s="74"/>
      <c r="W57" s="74"/>
      <c r="X57" s="83" t="str">
        <f ca="1">IF(COUNTIF(Entity_2,Y$12)&lt;=COUNTIF(X$38:X56,"&lt;&gt;"),"",IF(Y$12="","",X56+MATCH(Y$12,INDIRECT(ADDRESS(X56+1,5,4,1,"Entity")):INDIRECT(ADDRESS(COUNTIF(Entity_1,"&lt;&gt;"),5,4,1,"Entity")),0)))</f>
        <v/>
      </c>
      <c r="Y57" s="66" t="str">
        <f t="shared" ca="1" si="44"/>
        <v/>
      </c>
      <c r="Z57" s="66" t="str">
        <f t="shared" ca="1" si="45"/>
        <v/>
      </c>
      <c r="AA57" s="65"/>
      <c r="AB57" s="65"/>
      <c r="AC57" s="74"/>
      <c r="AD57" s="74"/>
      <c r="AE57" s="83" t="str">
        <f ca="1">IF(COUNTIF(Entity_2,AF$10)&lt;=COUNTIF(AE$38:AE56,"&lt;&gt;"),"",IF(AF$10="","",AE56+MATCH(AF$10,INDIRECT(ADDRESS(AE56+1,5,4,1,"Entity")):INDIRECT(ADDRESS(COUNTIF(Entity_1,"&lt;&gt;"),5,4,1,"Entity")),0)))</f>
        <v/>
      </c>
      <c r="AF57" s="66" t="str">
        <f t="shared" ca="1" si="46"/>
        <v/>
      </c>
      <c r="AG57" s="66" t="str">
        <f t="shared" ca="1" si="47"/>
        <v/>
      </c>
      <c r="AH57" s="65"/>
      <c r="AI57" s="65"/>
      <c r="AJ57" s="65"/>
      <c r="AK57" s="74"/>
      <c r="AL57" s="83" t="str">
        <f ca="1">IF(COUNTIF(Entity_2,AM$8)&lt;=COUNTIF(AL$38:AL56,"&lt;&gt;"),"",IF(AM$8="","",AL56+MATCH(AM$8,INDIRECT(ADDRESS(AL56+1,5,4,1,"Entity")):INDIRECT(ADDRESS(COUNTIF(Entity_1,"&lt;&gt;"),5,4,1,"Entity")),0)))</f>
        <v/>
      </c>
      <c r="AM57" s="66" t="str">
        <f t="shared" ca="1" si="48"/>
        <v/>
      </c>
      <c r="AN57" s="66" t="str">
        <f t="shared" ca="1" si="49"/>
        <v/>
      </c>
      <c r="AO57" s="65"/>
      <c r="AP57" s="65"/>
      <c r="AQ57" s="65"/>
      <c r="AR57" s="74"/>
      <c r="AS57" s="83" t="str">
        <f ca="1">IF(COUNTIF(Entity_2,AT$6)&lt;=COUNTIF(AS$38:AS56,"&lt;&gt;"),"",IF(AT$6="","",AS56+MATCH(AT$6,INDIRECT(ADDRESS(AS56+1,5,4,1,"Entity")):INDIRECT(ADDRESS(COUNTIF(Entity_1,"&lt;&gt;"),5,4,1,"Entity")),0)))</f>
        <v/>
      </c>
      <c r="AT57" s="66" t="str">
        <f t="shared" ca="1" si="50"/>
        <v/>
      </c>
      <c r="AU57" s="66" t="str">
        <f t="shared" ca="1" si="51"/>
        <v/>
      </c>
      <c r="AV57" s="65"/>
      <c r="AW57" s="65"/>
      <c r="AX57" s="65"/>
      <c r="AY57" s="74"/>
      <c r="AZ57" s="83" t="str">
        <f ca="1">IF(COUNTIF(Entity_2,BA$4)&lt;=COUNTIF(AZ$38:AZ56,"&lt;&gt;"),"",IF(BA$4="","",AZ56+MATCH(BA$4,INDIRECT(ADDRESS(AZ56+1,5,4,1,"Entity")):INDIRECT(ADDRESS(COUNTIF(Entity_1,"&lt;&gt;"),5,4,1,"Entity")),0)))</f>
        <v/>
      </c>
      <c r="BA57" s="66" t="str">
        <f t="shared" ca="1" si="52"/>
        <v/>
      </c>
      <c r="BB57" s="66" t="str">
        <f t="shared" ca="1" si="53"/>
        <v/>
      </c>
      <c r="BC57" s="65"/>
      <c r="BD57" s="65"/>
      <c r="BE57" s="65"/>
      <c r="BF57" s="74"/>
      <c r="BG57" s="83">
        <f ca="1">IF(COUNTIF(Entity_2,BH$2)&lt;=COUNTIF(BG$38:BG56,"&lt;&gt;"),"",IF(BH$2="","",BG56+MATCH(BH$2,INDIRECT(ADDRESS(BG56+1,5,4,1,"Entity")):INDIRECT(ADDRESS(COUNTIF(Entity_1,"&lt;&gt;"),5,4,1,"Entity")),0)))</f>
        <v>353</v>
      </c>
      <c r="BH57" s="66" t="str">
        <f t="shared" ca="1" si="54"/>
        <v>IfcMaterialClassificationRelationship</v>
      </c>
      <c r="BI57" s="66" t="str">
        <f t="shared" ca="1" si="55"/>
        <v>&gt;&gt;</v>
      </c>
      <c r="BJ57" s="65"/>
      <c r="BK57" s="65"/>
      <c r="BL57" s="74"/>
    </row>
    <row r="58" spans="2:64" s="32" customFormat="1" x14ac:dyDescent="0.25">
      <c r="C58" s="73"/>
      <c r="D58" s="65"/>
      <c r="E58" s="65"/>
      <c r="F58" s="65"/>
      <c r="G58" s="65"/>
      <c r="H58" s="65"/>
      <c r="I58" s="74"/>
      <c r="J58" s="83" t="str">
        <f ca="1">IF(COUNTIF(Entity_2,K$17)&lt;=COUNTIF(J$38:J57,"&lt;&gt;"),"",IF(K$17="","",J57+MATCH(K$17,INDIRECT(ADDRESS(J57+1,5,4,1,"Entity")):INDIRECT(ADDRESS(COUNTIF(Entity_1,"&lt;&gt;"),5,4,1,"Entity")),0)))</f>
        <v/>
      </c>
      <c r="K58" s="66" t="str">
        <f t="shared" ca="1" si="40"/>
        <v/>
      </c>
      <c r="L58" s="66" t="str">
        <f t="shared" ca="1" si="41"/>
        <v/>
      </c>
      <c r="M58" s="74"/>
      <c r="N58" s="74"/>
      <c r="O58" s="74"/>
      <c r="P58" s="74"/>
      <c r="Q58" s="83" t="str">
        <f ca="1">IF(COUNTIF(Entity_2,R$14)&lt;=COUNTIF(Q$38:Q57,"&lt;&gt;"),"",IF(R$14="","",Q57+MATCH(R$14,INDIRECT(ADDRESS(Q57+1,5,4,1,"Entity")):INDIRECT(ADDRESS(COUNTIF(Entity_1,"&lt;&gt;"),5,4,1,"Entity")),0)))</f>
        <v/>
      </c>
      <c r="R58" s="66" t="str">
        <f t="shared" ca="1" si="42"/>
        <v/>
      </c>
      <c r="S58" s="66" t="str">
        <f t="shared" ca="1" si="43"/>
        <v/>
      </c>
      <c r="T58" s="65"/>
      <c r="U58" s="65"/>
      <c r="V58" s="74"/>
      <c r="W58" s="74"/>
      <c r="X58" s="83" t="str">
        <f ca="1">IF(COUNTIF(Entity_2,Y$12)&lt;=COUNTIF(X$38:X57,"&lt;&gt;"),"",IF(Y$12="","",X57+MATCH(Y$12,INDIRECT(ADDRESS(X57+1,5,4,1,"Entity")):INDIRECT(ADDRESS(COUNTIF(Entity_1,"&lt;&gt;"),5,4,1,"Entity")),0)))</f>
        <v/>
      </c>
      <c r="Y58" s="66" t="str">
        <f t="shared" ca="1" si="44"/>
        <v/>
      </c>
      <c r="Z58" s="66" t="str">
        <f t="shared" ca="1" si="45"/>
        <v/>
      </c>
      <c r="AA58" s="65"/>
      <c r="AB58" s="65"/>
      <c r="AC58" s="74"/>
      <c r="AD58" s="74"/>
      <c r="AE58" s="83" t="str">
        <f ca="1">IF(COUNTIF(Entity_2,AF$10)&lt;=COUNTIF(AE$38:AE57,"&lt;&gt;"),"",IF(AF$10="","",AE57+MATCH(AF$10,INDIRECT(ADDRESS(AE57+1,5,4,1,"Entity")):INDIRECT(ADDRESS(COUNTIF(Entity_1,"&lt;&gt;"),5,4,1,"Entity")),0)))</f>
        <v/>
      </c>
      <c r="AF58" s="66" t="str">
        <f t="shared" ca="1" si="46"/>
        <v/>
      </c>
      <c r="AG58" s="66" t="str">
        <f t="shared" ca="1" si="47"/>
        <v/>
      </c>
      <c r="AH58" s="65"/>
      <c r="AI58" s="65"/>
      <c r="AJ58" s="65"/>
      <c r="AK58" s="74"/>
      <c r="AL58" s="83" t="str">
        <f ca="1">IF(COUNTIF(Entity_2,AM$8)&lt;=COUNTIF(AL$38:AL57,"&lt;&gt;"),"",IF(AM$8="","",AL57+MATCH(AM$8,INDIRECT(ADDRESS(AL57+1,5,4,1,"Entity")):INDIRECT(ADDRESS(COUNTIF(Entity_1,"&lt;&gt;"),5,4,1,"Entity")),0)))</f>
        <v/>
      </c>
      <c r="AM58" s="66" t="str">
        <f t="shared" ca="1" si="48"/>
        <v/>
      </c>
      <c r="AN58" s="66" t="str">
        <f t="shared" ca="1" si="49"/>
        <v/>
      </c>
      <c r="AO58" s="65"/>
      <c r="AP58" s="65"/>
      <c r="AQ58" s="65"/>
      <c r="AR58" s="74"/>
      <c r="AS58" s="83" t="str">
        <f ca="1">IF(COUNTIF(Entity_2,AT$6)&lt;=COUNTIF(AS$38:AS57,"&lt;&gt;"),"",IF(AT$6="","",AS57+MATCH(AT$6,INDIRECT(ADDRESS(AS57+1,5,4,1,"Entity")):INDIRECT(ADDRESS(COUNTIF(Entity_1,"&lt;&gt;"),5,4,1,"Entity")),0)))</f>
        <v/>
      </c>
      <c r="AT58" s="66" t="str">
        <f t="shared" ca="1" si="50"/>
        <v/>
      </c>
      <c r="AU58" s="66" t="str">
        <f t="shared" ca="1" si="51"/>
        <v/>
      </c>
      <c r="AV58" s="65"/>
      <c r="AW58" s="65"/>
      <c r="AX58" s="65"/>
      <c r="AY58" s="74"/>
      <c r="AZ58" s="83" t="str">
        <f ca="1">IF(COUNTIF(Entity_2,BA$4)&lt;=COUNTIF(AZ$38:AZ57,"&lt;&gt;"),"",IF(BA$4="","",AZ57+MATCH(BA$4,INDIRECT(ADDRESS(AZ57+1,5,4,1,"Entity")):INDIRECT(ADDRESS(COUNTIF(Entity_1,"&lt;&gt;"),5,4,1,"Entity")),0)))</f>
        <v/>
      </c>
      <c r="BA58" s="66" t="str">
        <f t="shared" ca="1" si="52"/>
        <v/>
      </c>
      <c r="BB58" s="66" t="str">
        <f t="shared" ca="1" si="53"/>
        <v/>
      </c>
      <c r="BC58" s="65"/>
      <c r="BD58" s="65"/>
      <c r="BE58" s="65"/>
      <c r="BF58" s="74"/>
      <c r="BG58" s="83">
        <f ca="1">IF(COUNTIF(Entity_2,BH$2)&lt;=COUNTIF(BG$38:BG57,"&lt;&gt;"),"",IF(BH$2="","",BG57+MATCH(BH$2,INDIRECT(ADDRESS(BG57+1,5,4,1,"Entity")):INDIRECT(ADDRESS(COUNTIF(Entity_1,"&lt;&gt;"),5,4,1,"Entity")),0)))</f>
        <v>356</v>
      </c>
      <c r="BH58" s="66" t="str">
        <f t="shared" ca="1" si="54"/>
        <v>IfcMaterialDefinition</v>
      </c>
      <c r="BI58" s="66" t="str">
        <f t="shared" ca="1" si="55"/>
        <v>&gt;&gt;</v>
      </c>
      <c r="BJ58" s="65"/>
      <c r="BK58" s="65"/>
      <c r="BL58" s="74"/>
    </row>
    <row r="59" spans="2:64" s="32" customFormat="1" x14ac:dyDescent="0.25">
      <c r="C59" s="73"/>
      <c r="D59" s="65"/>
      <c r="E59" s="65"/>
      <c r="F59" s="65"/>
      <c r="G59" s="65"/>
      <c r="H59" s="65"/>
      <c r="I59" s="74"/>
      <c r="J59" s="83" t="str">
        <f ca="1">IF(COUNTIF(Entity_2,K$17)&lt;=COUNTIF(J$38:J58,"&lt;&gt;"),"",IF(K$17="","",J58+MATCH(K$17,INDIRECT(ADDRESS(J58+1,5,4,1,"Entity")):INDIRECT(ADDRESS(COUNTIF(Entity_1,"&lt;&gt;"),5,4,1,"Entity")),0)))</f>
        <v/>
      </c>
      <c r="K59" s="66" t="str">
        <f t="shared" ca="1" si="40"/>
        <v/>
      </c>
      <c r="L59" s="66" t="str">
        <f t="shared" ca="1" si="41"/>
        <v/>
      </c>
      <c r="M59" s="74"/>
      <c r="N59" s="74"/>
      <c r="O59" s="74"/>
      <c r="P59" s="74"/>
      <c r="Q59" s="83" t="str">
        <f ca="1">IF(COUNTIF(Entity_2,R$14)&lt;=COUNTIF(Q$38:Q58,"&lt;&gt;"),"",IF(R$14="","",Q58+MATCH(R$14,INDIRECT(ADDRESS(Q58+1,5,4,1,"Entity")):INDIRECT(ADDRESS(COUNTIF(Entity_1,"&lt;&gt;"),5,4,1,"Entity")),0)))</f>
        <v/>
      </c>
      <c r="R59" s="66" t="str">
        <f t="shared" ca="1" si="42"/>
        <v/>
      </c>
      <c r="S59" s="66" t="str">
        <f t="shared" ca="1" si="43"/>
        <v/>
      </c>
      <c r="T59" s="65"/>
      <c r="U59" s="65"/>
      <c r="V59" s="74"/>
      <c r="W59" s="74"/>
      <c r="X59" s="83" t="str">
        <f ca="1">IF(COUNTIF(Entity_2,Y$12)&lt;=COUNTIF(X$38:X58,"&lt;&gt;"),"",IF(Y$12="","",X58+MATCH(Y$12,INDIRECT(ADDRESS(X58+1,5,4,1,"Entity")):INDIRECT(ADDRESS(COUNTIF(Entity_1,"&lt;&gt;"),5,4,1,"Entity")),0)))</f>
        <v/>
      </c>
      <c r="Y59" s="66" t="str">
        <f t="shared" ca="1" si="44"/>
        <v/>
      </c>
      <c r="Z59" s="66" t="str">
        <f t="shared" ca="1" si="45"/>
        <v/>
      </c>
      <c r="AA59" s="65"/>
      <c r="AB59" s="65"/>
      <c r="AC59" s="74"/>
      <c r="AD59" s="74"/>
      <c r="AE59" s="83" t="str">
        <f ca="1">IF(COUNTIF(Entity_2,AF$10)&lt;=COUNTIF(AE$38:AE58,"&lt;&gt;"),"",IF(AF$10="","",AE58+MATCH(AF$10,INDIRECT(ADDRESS(AE58+1,5,4,1,"Entity")):INDIRECT(ADDRESS(COUNTIF(Entity_1,"&lt;&gt;"),5,4,1,"Entity")),0)))</f>
        <v/>
      </c>
      <c r="AF59" s="66" t="str">
        <f t="shared" ca="1" si="46"/>
        <v/>
      </c>
      <c r="AG59" s="66" t="str">
        <f t="shared" ca="1" si="47"/>
        <v/>
      </c>
      <c r="AH59" s="65"/>
      <c r="AI59" s="65"/>
      <c r="AJ59" s="65"/>
      <c r="AK59" s="74"/>
      <c r="AL59" s="83" t="str">
        <f ca="1">IF(COUNTIF(Entity_2,AM$8)&lt;=COUNTIF(AL$38:AL58,"&lt;&gt;"),"",IF(AM$8="","",AL58+MATCH(AM$8,INDIRECT(ADDRESS(AL58+1,5,4,1,"Entity")):INDIRECT(ADDRESS(COUNTIF(Entity_1,"&lt;&gt;"),5,4,1,"Entity")),0)))</f>
        <v/>
      </c>
      <c r="AM59" s="66" t="str">
        <f t="shared" ca="1" si="48"/>
        <v/>
      </c>
      <c r="AN59" s="66" t="str">
        <f t="shared" ca="1" si="49"/>
        <v/>
      </c>
      <c r="AO59" s="65"/>
      <c r="AP59" s="65"/>
      <c r="AQ59" s="65"/>
      <c r="AR59" s="74"/>
      <c r="AS59" s="83" t="str">
        <f ca="1">IF(COUNTIF(Entity_2,AT$6)&lt;=COUNTIF(AS$38:AS58,"&lt;&gt;"),"",IF(AT$6="","",AS58+MATCH(AT$6,INDIRECT(ADDRESS(AS58+1,5,4,1,"Entity")):INDIRECT(ADDRESS(COUNTIF(Entity_1,"&lt;&gt;"),5,4,1,"Entity")),0)))</f>
        <v/>
      </c>
      <c r="AT59" s="66" t="str">
        <f t="shared" ca="1" si="50"/>
        <v/>
      </c>
      <c r="AU59" s="66" t="str">
        <f t="shared" ca="1" si="51"/>
        <v/>
      </c>
      <c r="AV59" s="65"/>
      <c r="AW59" s="65"/>
      <c r="AX59" s="65"/>
      <c r="AY59" s="74"/>
      <c r="AZ59" s="83" t="str">
        <f ca="1">IF(COUNTIF(Entity_2,BA$4)&lt;=COUNTIF(AZ$38:AZ58,"&lt;&gt;"),"",IF(BA$4="","",AZ58+MATCH(BA$4,INDIRECT(ADDRESS(AZ58+1,5,4,1,"Entity")):INDIRECT(ADDRESS(COUNTIF(Entity_1,"&lt;&gt;"),5,4,1,"Entity")),0)))</f>
        <v/>
      </c>
      <c r="BA59" s="66" t="str">
        <f t="shared" ca="1" si="52"/>
        <v/>
      </c>
      <c r="BB59" s="66" t="str">
        <f t="shared" ca="1" si="53"/>
        <v/>
      </c>
      <c r="BC59" s="65"/>
      <c r="BD59" s="65"/>
      <c r="BE59" s="65"/>
      <c r="BF59" s="74"/>
      <c r="BG59" s="83">
        <f ca="1">IF(COUNTIF(Entity_2,BH$2)&lt;=COUNTIF(BG$38:BG58,"&lt;&gt;"),"",IF(BH$2="","",BG58+MATCH(BH$2,INDIRECT(ADDRESS(BG58+1,5,4,1,"Entity")):INDIRECT(ADDRESS(COUNTIF(Entity_1,"&lt;&gt;"),5,4,1,"Entity")),0)))</f>
        <v>362</v>
      </c>
      <c r="BH59" s="66" t="str">
        <f t="shared" ca="1" si="54"/>
        <v>IfcMaterialList</v>
      </c>
      <c r="BI59" s="66" t="str">
        <f t="shared" ca="1" si="55"/>
        <v>&gt;&gt;</v>
      </c>
      <c r="BJ59" s="65"/>
      <c r="BK59" s="65"/>
      <c r="BL59" s="74"/>
    </row>
    <row r="60" spans="2:64" s="32" customFormat="1" x14ac:dyDescent="0.25">
      <c r="C60" s="73"/>
      <c r="D60" s="65"/>
      <c r="E60" s="65"/>
      <c r="F60" s="65"/>
      <c r="G60" s="65"/>
      <c r="H60" s="65"/>
      <c r="I60" s="74"/>
      <c r="J60" s="83" t="str">
        <f ca="1">IF(COUNTIF(Entity_2,K$17)&lt;=COUNTIF(J$38:J59,"&lt;&gt;"),"",IF(K$17="","",J59+MATCH(K$17,INDIRECT(ADDRESS(J59+1,5,4,1,"Entity")):INDIRECT(ADDRESS(COUNTIF(Entity_1,"&lt;&gt;"),5,4,1,"Entity")),0)))</f>
        <v/>
      </c>
      <c r="K60" s="66" t="str">
        <f t="shared" ca="1" si="40"/>
        <v/>
      </c>
      <c r="L60" s="66" t="str">
        <f t="shared" ca="1" si="41"/>
        <v/>
      </c>
      <c r="M60" s="74"/>
      <c r="N60" s="74"/>
      <c r="O60" s="74"/>
      <c r="P60" s="74"/>
      <c r="Q60" s="83" t="str">
        <f ca="1">IF(COUNTIF(Entity_2,R$14)&lt;=COUNTIF(Q$38:Q59,"&lt;&gt;"),"",IF(R$14="","",Q59+MATCH(R$14,INDIRECT(ADDRESS(Q59+1,5,4,1,"Entity")):INDIRECT(ADDRESS(COUNTIF(Entity_1,"&lt;&gt;"),5,4,1,"Entity")),0)))</f>
        <v/>
      </c>
      <c r="R60" s="66" t="str">
        <f t="shared" ca="1" si="42"/>
        <v/>
      </c>
      <c r="S60" s="66" t="str">
        <f t="shared" ca="1" si="43"/>
        <v/>
      </c>
      <c r="T60" s="65"/>
      <c r="U60" s="65"/>
      <c r="V60" s="74"/>
      <c r="W60" s="74"/>
      <c r="X60" s="83" t="str">
        <f ca="1">IF(COUNTIF(Entity_2,Y$12)&lt;=COUNTIF(X$38:X59,"&lt;&gt;"),"",IF(Y$12="","",X59+MATCH(Y$12,INDIRECT(ADDRESS(X59+1,5,4,1,"Entity")):INDIRECT(ADDRESS(COUNTIF(Entity_1,"&lt;&gt;"),5,4,1,"Entity")),0)))</f>
        <v/>
      </c>
      <c r="Y60" s="66" t="str">
        <f t="shared" ca="1" si="44"/>
        <v/>
      </c>
      <c r="Z60" s="66" t="str">
        <f t="shared" ca="1" si="45"/>
        <v/>
      </c>
      <c r="AA60" s="65"/>
      <c r="AB60" s="65"/>
      <c r="AC60" s="74"/>
      <c r="AD60" s="74"/>
      <c r="AE60" s="83" t="str">
        <f ca="1">IF(COUNTIF(Entity_2,AF$10)&lt;=COUNTIF(AE$38:AE59,"&lt;&gt;"),"",IF(AF$10="","",AE59+MATCH(AF$10,INDIRECT(ADDRESS(AE59+1,5,4,1,"Entity")):INDIRECT(ADDRESS(COUNTIF(Entity_1,"&lt;&gt;"),5,4,1,"Entity")),0)))</f>
        <v/>
      </c>
      <c r="AF60" s="66" t="str">
        <f t="shared" ca="1" si="46"/>
        <v/>
      </c>
      <c r="AG60" s="66" t="str">
        <f t="shared" ca="1" si="47"/>
        <v/>
      </c>
      <c r="AH60" s="65"/>
      <c r="AI60" s="65"/>
      <c r="AJ60" s="65"/>
      <c r="AK60" s="74"/>
      <c r="AL60" s="83" t="str">
        <f ca="1">IF(COUNTIF(Entity_2,AM$8)&lt;=COUNTIF(AL$38:AL59,"&lt;&gt;"),"",IF(AM$8="","",AL59+MATCH(AM$8,INDIRECT(ADDRESS(AL59+1,5,4,1,"Entity")):INDIRECT(ADDRESS(COUNTIF(Entity_1,"&lt;&gt;"),5,4,1,"Entity")),0)))</f>
        <v/>
      </c>
      <c r="AM60" s="66" t="str">
        <f t="shared" ca="1" si="48"/>
        <v/>
      </c>
      <c r="AN60" s="66" t="str">
        <f t="shared" ca="1" si="49"/>
        <v/>
      </c>
      <c r="AO60" s="65"/>
      <c r="AP60" s="65"/>
      <c r="AQ60" s="65"/>
      <c r="AR60" s="74"/>
      <c r="AS60" s="83" t="str">
        <f ca="1">IF(COUNTIF(Entity_2,AT$6)&lt;=COUNTIF(AS$38:AS59,"&lt;&gt;"),"",IF(AT$6="","",AS59+MATCH(AT$6,INDIRECT(ADDRESS(AS59+1,5,4,1,"Entity")):INDIRECT(ADDRESS(COUNTIF(Entity_1,"&lt;&gt;"),5,4,1,"Entity")),0)))</f>
        <v/>
      </c>
      <c r="AT60" s="66" t="str">
        <f t="shared" ca="1" si="50"/>
        <v/>
      </c>
      <c r="AU60" s="66" t="str">
        <f t="shared" ca="1" si="51"/>
        <v/>
      </c>
      <c r="AV60" s="65"/>
      <c r="AW60" s="65"/>
      <c r="AX60" s="65"/>
      <c r="AY60" s="74"/>
      <c r="AZ60" s="83" t="str">
        <f ca="1">IF(COUNTIF(Entity_2,BA$4)&lt;=COUNTIF(AZ$38:AZ59,"&lt;&gt;"),"",IF(BA$4="","",AZ59+MATCH(BA$4,INDIRECT(ADDRESS(AZ59+1,5,4,1,"Entity")):INDIRECT(ADDRESS(COUNTIF(Entity_1,"&lt;&gt;"),5,4,1,"Entity")),0)))</f>
        <v/>
      </c>
      <c r="BA60" s="66" t="str">
        <f t="shared" ca="1" si="52"/>
        <v/>
      </c>
      <c r="BB60" s="66" t="str">
        <f t="shared" ca="1" si="53"/>
        <v/>
      </c>
      <c r="BC60" s="65"/>
      <c r="BD60" s="65"/>
      <c r="BE60" s="65"/>
      <c r="BF60" s="74"/>
      <c r="BG60" s="83">
        <f ca="1">IF(COUNTIF(Entity_2,BH$2)&lt;=COUNTIF(BG$38:BG59,"&lt;&gt;"),"",IF(BH$2="","",BG59+MATCH(BH$2,INDIRECT(ADDRESS(BG59+1,5,4,1,"Entity")):INDIRECT(ADDRESS(COUNTIF(Entity_1,"&lt;&gt;"),5,4,1,"Entity")),0)))</f>
        <v>370</v>
      </c>
      <c r="BH60" s="66" t="str">
        <f t="shared" ca="1" si="54"/>
        <v>IfcMaterialUsageDefinition</v>
      </c>
      <c r="BI60" s="66" t="str">
        <f t="shared" ca="1" si="55"/>
        <v>&gt;&gt;</v>
      </c>
      <c r="BJ60" s="65"/>
      <c r="BK60" s="65"/>
      <c r="BL60" s="74"/>
    </row>
    <row r="61" spans="2:64" s="32" customFormat="1" x14ac:dyDescent="0.25">
      <c r="C61" s="73"/>
      <c r="D61" s="65"/>
      <c r="E61" s="65"/>
      <c r="F61" s="65"/>
      <c r="G61" s="65"/>
      <c r="H61" s="65"/>
      <c r="I61" s="74"/>
      <c r="J61" s="83" t="str">
        <f ca="1">IF(COUNTIF(Entity_2,K$17)&lt;=COUNTIF(J$38:J60,"&lt;&gt;"),"",IF(K$17="","",J60+MATCH(K$17,INDIRECT(ADDRESS(J60+1,5,4,1,"Entity")):INDIRECT(ADDRESS(COUNTIF(Entity_1,"&lt;&gt;"),5,4,1,"Entity")),0)))</f>
        <v/>
      </c>
      <c r="K61" s="66" t="str">
        <f t="shared" ca="1" si="40"/>
        <v/>
      </c>
      <c r="L61" s="66" t="str">
        <f t="shared" ca="1" si="41"/>
        <v/>
      </c>
      <c r="M61" s="74"/>
      <c r="N61" s="74"/>
      <c r="O61" s="74"/>
      <c r="P61" s="74"/>
      <c r="Q61" s="83" t="str">
        <f ca="1">IF(COUNTIF(Entity_2,R$14)&lt;=COUNTIF(Q$38:Q60,"&lt;&gt;"),"",IF(R$14="","",Q60+MATCH(R$14,INDIRECT(ADDRESS(Q60+1,5,4,1,"Entity")):INDIRECT(ADDRESS(COUNTIF(Entity_1,"&lt;&gt;"),5,4,1,"Entity")),0)))</f>
        <v/>
      </c>
      <c r="R61" s="66" t="str">
        <f t="shared" ca="1" si="42"/>
        <v/>
      </c>
      <c r="S61" s="66" t="str">
        <f t="shared" ca="1" si="43"/>
        <v/>
      </c>
      <c r="T61" s="65"/>
      <c r="U61" s="65"/>
      <c r="V61" s="74"/>
      <c r="W61" s="74"/>
      <c r="X61" s="83" t="str">
        <f ca="1">IF(COUNTIF(Entity_2,Y$12)&lt;=COUNTIF(X$38:X60,"&lt;&gt;"),"",IF(Y$12="","",X60+MATCH(Y$12,INDIRECT(ADDRESS(X60+1,5,4,1,"Entity")):INDIRECT(ADDRESS(COUNTIF(Entity_1,"&lt;&gt;"),5,4,1,"Entity")),0)))</f>
        <v/>
      </c>
      <c r="Y61" s="66" t="str">
        <f t="shared" ca="1" si="44"/>
        <v/>
      </c>
      <c r="Z61" s="66" t="str">
        <f t="shared" ca="1" si="45"/>
        <v/>
      </c>
      <c r="AA61" s="65"/>
      <c r="AB61" s="65"/>
      <c r="AC61" s="74"/>
      <c r="AD61" s="74"/>
      <c r="AE61" s="83" t="str">
        <f ca="1">IF(COUNTIF(Entity_2,AF$10)&lt;=COUNTIF(AE$38:AE60,"&lt;&gt;"),"",IF(AF$10="","",AE60+MATCH(AF$10,INDIRECT(ADDRESS(AE60+1,5,4,1,"Entity")):INDIRECT(ADDRESS(COUNTIF(Entity_1,"&lt;&gt;"),5,4,1,"Entity")),0)))</f>
        <v/>
      </c>
      <c r="AF61" s="66" t="str">
        <f t="shared" ca="1" si="46"/>
        <v/>
      </c>
      <c r="AG61" s="66" t="str">
        <f t="shared" ca="1" si="47"/>
        <v/>
      </c>
      <c r="AH61" s="65"/>
      <c r="AI61" s="65"/>
      <c r="AJ61" s="65"/>
      <c r="AK61" s="74"/>
      <c r="AL61" s="83" t="str">
        <f ca="1">IF(COUNTIF(Entity_2,AM$8)&lt;=COUNTIF(AL$38:AL60,"&lt;&gt;"),"",IF(AM$8="","",AL60+MATCH(AM$8,INDIRECT(ADDRESS(AL60+1,5,4,1,"Entity")):INDIRECT(ADDRESS(COUNTIF(Entity_1,"&lt;&gt;"),5,4,1,"Entity")),0)))</f>
        <v/>
      </c>
      <c r="AM61" s="66" t="str">
        <f t="shared" ca="1" si="48"/>
        <v/>
      </c>
      <c r="AN61" s="66" t="str">
        <f t="shared" ca="1" si="49"/>
        <v/>
      </c>
      <c r="AO61" s="65"/>
      <c r="AP61" s="65"/>
      <c r="AQ61" s="65"/>
      <c r="AR61" s="74"/>
      <c r="AS61" s="83" t="str">
        <f ca="1">IF(COUNTIF(Entity_2,AT$6)&lt;=COUNTIF(AS$38:AS60,"&lt;&gt;"),"",IF(AT$6="","",AS60+MATCH(AT$6,INDIRECT(ADDRESS(AS60+1,5,4,1,"Entity")):INDIRECT(ADDRESS(COUNTIF(Entity_1,"&lt;&gt;"),5,4,1,"Entity")),0)))</f>
        <v/>
      </c>
      <c r="AT61" s="66" t="str">
        <f t="shared" ca="1" si="50"/>
        <v/>
      </c>
      <c r="AU61" s="66" t="str">
        <f t="shared" ca="1" si="51"/>
        <v/>
      </c>
      <c r="AV61" s="65"/>
      <c r="AW61" s="65"/>
      <c r="AX61" s="65"/>
      <c r="AY61" s="74"/>
      <c r="AZ61" s="83" t="str">
        <f ca="1">IF(COUNTIF(Entity_2,BA$4)&lt;=COUNTIF(AZ$38:AZ60,"&lt;&gt;"),"",IF(BA$4="","",AZ60+MATCH(BA$4,INDIRECT(ADDRESS(AZ60+1,5,4,1,"Entity")):INDIRECT(ADDRESS(COUNTIF(Entity_1,"&lt;&gt;"),5,4,1,"Entity")),0)))</f>
        <v/>
      </c>
      <c r="BA61" s="66" t="str">
        <f t="shared" ca="1" si="52"/>
        <v/>
      </c>
      <c r="BB61" s="66" t="str">
        <f t="shared" ca="1" si="53"/>
        <v/>
      </c>
      <c r="BC61" s="65"/>
      <c r="BD61" s="65"/>
      <c r="BE61" s="65"/>
      <c r="BF61" s="74"/>
      <c r="BG61" s="83">
        <f ca="1">IF(COUNTIF(Entity_2,BH$2)&lt;=COUNTIF(BG$38:BG60,"&lt;&gt;"),"",IF(BH$2="","",BG60+MATCH(BH$2,INDIRECT(ADDRESS(BG60+1,5,4,1,"Entity")):INDIRECT(ADDRESS(COUNTIF(Entity_1,"&lt;&gt;"),5,4,1,"Entity")),0)))</f>
        <v>371</v>
      </c>
      <c r="BH61" s="66" t="str">
        <f t="shared" ca="1" si="54"/>
        <v>IfcMeasureWithUnit</v>
      </c>
      <c r="BI61" s="66" t="str">
        <f t="shared" ca="1" si="55"/>
        <v>&gt;&gt;</v>
      </c>
      <c r="BJ61" s="65"/>
      <c r="BK61" s="65"/>
      <c r="BL61" s="74"/>
    </row>
    <row r="62" spans="2:64" s="32" customFormat="1" x14ac:dyDescent="0.25">
      <c r="C62" s="73"/>
      <c r="D62" s="65"/>
      <c r="E62" s="65"/>
      <c r="F62" s="65"/>
      <c r="G62" s="65"/>
      <c r="H62" s="65"/>
      <c r="I62" s="74"/>
      <c r="J62" s="83" t="str">
        <f ca="1">IF(COUNTIF(Entity_2,K$17)&lt;=COUNTIF(J$38:J61,"&lt;&gt;"),"",IF(K$17="","",J61+MATCH(K$17,INDIRECT(ADDRESS(J61+1,5,4,1,"Entity")):INDIRECT(ADDRESS(COUNTIF(Entity_1,"&lt;&gt;"),5,4,1,"Entity")),0)))</f>
        <v/>
      </c>
      <c r="K62" s="66" t="str">
        <f t="shared" ca="1" si="40"/>
        <v/>
      </c>
      <c r="L62" s="66" t="str">
        <f t="shared" ca="1" si="41"/>
        <v/>
      </c>
      <c r="M62" s="74"/>
      <c r="N62" s="74"/>
      <c r="O62" s="74"/>
      <c r="P62" s="74"/>
      <c r="Q62" s="83" t="str">
        <f ca="1">IF(COUNTIF(Entity_2,R$14)&lt;=COUNTIF(Q$38:Q61,"&lt;&gt;"),"",IF(R$14="","",Q61+MATCH(R$14,INDIRECT(ADDRESS(Q61+1,5,4,1,"Entity")):INDIRECT(ADDRESS(COUNTIF(Entity_1,"&lt;&gt;"),5,4,1,"Entity")),0)))</f>
        <v/>
      </c>
      <c r="R62" s="66" t="str">
        <f t="shared" ca="1" si="42"/>
        <v/>
      </c>
      <c r="S62" s="66" t="str">
        <f t="shared" ca="1" si="43"/>
        <v/>
      </c>
      <c r="T62" s="65"/>
      <c r="U62" s="65"/>
      <c r="V62" s="74"/>
      <c r="W62" s="74"/>
      <c r="X62" s="83" t="str">
        <f ca="1">IF(COUNTIF(Entity_2,Y$12)&lt;=COUNTIF(X$38:X61,"&lt;&gt;"),"",IF(Y$12="","",X61+MATCH(Y$12,INDIRECT(ADDRESS(X61+1,5,4,1,"Entity")):INDIRECT(ADDRESS(COUNTIF(Entity_1,"&lt;&gt;"),5,4,1,"Entity")),0)))</f>
        <v/>
      </c>
      <c r="Y62" s="66" t="str">
        <f t="shared" ca="1" si="44"/>
        <v/>
      </c>
      <c r="Z62" s="66" t="str">
        <f t="shared" ca="1" si="45"/>
        <v/>
      </c>
      <c r="AA62" s="65"/>
      <c r="AB62" s="65"/>
      <c r="AC62" s="74"/>
      <c r="AD62" s="74"/>
      <c r="AE62" s="83" t="str">
        <f ca="1">IF(COUNTIF(Entity_2,AF$10)&lt;=COUNTIF(AE$38:AE61,"&lt;&gt;"),"",IF(AF$10="","",AE61+MATCH(AF$10,INDIRECT(ADDRESS(AE61+1,5,4,1,"Entity")):INDIRECT(ADDRESS(COUNTIF(Entity_1,"&lt;&gt;"),5,4,1,"Entity")),0)))</f>
        <v/>
      </c>
      <c r="AF62" s="66" t="str">
        <f t="shared" ca="1" si="46"/>
        <v/>
      </c>
      <c r="AG62" s="66" t="str">
        <f t="shared" ca="1" si="47"/>
        <v/>
      </c>
      <c r="AH62" s="65"/>
      <c r="AI62" s="65"/>
      <c r="AJ62" s="65"/>
      <c r="AK62" s="74"/>
      <c r="AL62" s="83" t="str">
        <f ca="1">IF(COUNTIF(Entity_2,AM$8)&lt;=COUNTIF(AL$38:AL61,"&lt;&gt;"),"",IF(AM$8="","",AL61+MATCH(AM$8,INDIRECT(ADDRESS(AL61+1,5,4,1,"Entity")):INDIRECT(ADDRESS(COUNTIF(Entity_1,"&lt;&gt;"),5,4,1,"Entity")),0)))</f>
        <v/>
      </c>
      <c r="AM62" s="66" t="str">
        <f t="shared" ca="1" si="48"/>
        <v/>
      </c>
      <c r="AN62" s="66" t="str">
        <f t="shared" ca="1" si="49"/>
        <v/>
      </c>
      <c r="AO62" s="65"/>
      <c r="AP62" s="65"/>
      <c r="AQ62" s="65"/>
      <c r="AR62" s="74"/>
      <c r="AS62" s="83" t="str">
        <f ca="1">IF(COUNTIF(Entity_2,AT$6)&lt;=COUNTIF(AS$38:AS61,"&lt;&gt;"),"",IF(AT$6="","",AS61+MATCH(AT$6,INDIRECT(ADDRESS(AS61+1,5,4,1,"Entity")):INDIRECT(ADDRESS(COUNTIF(Entity_1,"&lt;&gt;"),5,4,1,"Entity")),0)))</f>
        <v/>
      </c>
      <c r="AT62" s="66" t="str">
        <f t="shared" ca="1" si="50"/>
        <v/>
      </c>
      <c r="AU62" s="66" t="str">
        <f t="shared" ca="1" si="51"/>
        <v/>
      </c>
      <c r="AV62" s="65"/>
      <c r="AW62" s="65"/>
      <c r="AX62" s="65"/>
      <c r="AY62" s="74"/>
      <c r="AZ62" s="83" t="str">
        <f ca="1">IF(COUNTIF(Entity_2,BA$4)&lt;=COUNTIF(AZ$38:AZ61,"&lt;&gt;"),"",IF(BA$4="","",AZ61+MATCH(BA$4,INDIRECT(ADDRESS(AZ61+1,5,4,1,"Entity")):INDIRECT(ADDRESS(COUNTIF(Entity_1,"&lt;&gt;"),5,4,1,"Entity")),0)))</f>
        <v/>
      </c>
      <c r="BA62" s="66" t="str">
        <f t="shared" ca="1" si="52"/>
        <v/>
      </c>
      <c r="BB62" s="66" t="str">
        <f t="shared" ca="1" si="53"/>
        <v/>
      </c>
      <c r="BC62" s="65"/>
      <c r="BD62" s="65"/>
      <c r="BE62" s="65"/>
      <c r="BF62" s="74"/>
      <c r="BG62" s="83">
        <f ca="1">IF(COUNTIF(Entity_2,BH$2)&lt;=COUNTIF(BG$38:BG61,"&lt;&gt;"),"",IF(BH$2="","",BG61+MATCH(BH$2,INDIRECT(ADDRESS(BG61+1,5,4,1,"Entity")):INDIRECT(ADDRESS(COUNTIF(Entity_1,"&lt;&gt;"),5,4,1,"Entity")),0)))</f>
        <v>381</v>
      </c>
      <c r="BH62" s="66" t="str">
        <f t="shared" ca="1" si="54"/>
        <v>IfcMonetaryUnit</v>
      </c>
      <c r="BI62" s="66" t="str">
        <f t="shared" ca="1" si="55"/>
        <v>&gt;&gt;</v>
      </c>
      <c r="BJ62" s="65"/>
      <c r="BK62" s="65"/>
      <c r="BL62" s="74"/>
    </row>
    <row r="63" spans="2:64" s="32" customFormat="1" x14ac:dyDescent="0.25">
      <c r="C63" s="73"/>
      <c r="D63" s="65"/>
      <c r="E63" s="65"/>
      <c r="F63" s="65"/>
      <c r="G63" s="65"/>
      <c r="H63" s="65"/>
      <c r="I63" s="74"/>
      <c r="J63" s="83" t="str">
        <f ca="1">IF(COUNTIF(Entity_2,K$17)&lt;=COUNTIF(J$38:J62,"&lt;&gt;"),"",IF(K$17="","",J62+MATCH(K$17,INDIRECT(ADDRESS(J62+1,5,4,1,"Entity")):INDIRECT(ADDRESS(COUNTIF(Entity_1,"&lt;&gt;"),5,4,1,"Entity")),0)))</f>
        <v/>
      </c>
      <c r="K63" s="66" t="str">
        <f t="shared" ca="1" si="40"/>
        <v/>
      </c>
      <c r="L63" s="66" t="str">
        <f t="shared" ca="1" si="41"/>
        <v/>
      </c>
      <c r="M63" s="74"/>
      <c r="N63" s="74"/>
      <c r="O63" s="74"/>
      <c r="P63" s="74"/>
      <c r="Q63" s="83" t="str">
        <f ca="1">IF(COUNTIF(Entity_2,R$14)&lt;=COUNTIF(Q$38:Q62,"&lt;&gt;"),"",IF(R$14="","",Q62+MATCH(R$14,INDIRECT(ADDRESS(Q62+1,5,4,1,"Entity")):INDIRECT(ADDRESS(COUNTIF(Entity_1,"&lt;&gt;"),5,4,1,"Entity")),0)))</f>
        <v/>
      </c>
      <c r="R63" s="66" t="str">
        <f t="shared" ca="1" si="42"/>
        <v/>
      </c>
      <c r="S63" s="66" t="str">
        <f t="shared" ca="1" si="43"/>
        <v/>
      </c>
      <c r="T63" s="65"/>
      <c r="U63" s="65"/>
      <c r="V63" s="74"/>
      <c r="W63" s="74"/>
      <c r="X63" s="83" t="str">
        <f ca="1">IF(COUNTIF(Entity_2,Y$12)&lt;=COUNTIF(X$38:X62,"&lt;&gt;"),"",IF(Y$12="","",X62+MATCH(Y$12,INDIRECT(ADDRESS(X62+1,5,4,1,"Entity")):INDIRECT(ADDRESS(COUNTIF(Entity_1,"&lt;&gt;"),5,4,1,"Entity")),0)))</f>
        <v/>
      </c>
      <c r="Y63" s="66" t="str">
        <f t="shared" ca="1" si="44"/>
        <v/>
      </c>
      <c r="Z63" s="66" t="str">
        <f t="shared" ca="1" si="45"/>
        <v/>
      </c>
      <c r="AA63" s="65"/>
      <c r="AB63" s="65"/>
      <c r="AC63" s="74"/>
      <c r="AD63" s="74"/>
      <c r="AE63" s="83" t="str">
        <f ca="1">IF(COUNTIF(Entity_2,AF$10)&lt;=COUNTIF(AE$38:AE62,"&lt;&gt;"),"",IF(AF$10="","",AE62+MATCH(AF$10,INDIRECT(ADDRESS(AE62+1,5,4,1,"Entity")):INDIRECT(ADDRESS(COUNTIF(Entity_1,"&lt;&gt;"),5,4,1,"Entity")),0)))</f>
        <v/>
      </c>
      <c r="AF63" s="66" t="str">
        <f t="shared" ca="1" si="46"/>
        <v/>
      </c>
      <c r="AG63" s="66" t="str">
        <f t="shared" ca="1" si="47"/>
        <v/>
      </c>
      <c r="AH63" s="65"/>
      <c r="AI63" s="65"/>
      <c r="AJ63" s="65"/>
      <c r="AK63" s="74"/>
      <c r="AL63" s="83" t="str">
        <f ca="1">IF(COUNTIF(Entity_2,AM$8)&lt;=COUNTIF(AL$38:AL62,"&lt;&gt;"),"",IF(AM$8="","",AL62+MATCH(AM$8,INDIRECT(ADDRESS(AL62+1,5,4,1,"Entity")):INDIRECT(ADDRESS(COUNTIF(Entity_1,"&lt;&gt;"),5,4,1,"Entity")),0)))</f>
        <v/>
      </c>
      <c r="AM63" s="66" t="str">
        <f t="shared" ca="1" si="48"/>
        <v/>
      </c>
      <c r="AN63" s="66" t="str">
        <f t="shared" ca="1" si="49"/>
        <v/>
      </c>
      <c r="AO63" s="65"/>
      <c r="AP63" s="65"/>
      <c r="AQ63" s="65"/>
      <c r="AR63" s="74"/>
      <c r="AS63" s="83" t="str">
        <f ca="1">IF(COUNTIF(Entity_2,AT$6)&lt;=COUNTIF(AS$38:AS62,"&lt;&gt;"),"",IF(AT$6="","",AS62+MATCH(AT$6,INDIRECT(ADDRESS(AS62+1,5,4,1,"Entity")):INDIRECT(ADDRESS(COUNTIF(Entity_1,"&lt;&gt;"),5,4,1,"Entity")),0)))</f>
        <v/>
      </c>
      <c r="AT63" s="66" t="str">
        <f t="shared" ca="1" si="50"/>
        <v/>
      </c>
      <c r="AU63" s="66" t="str">
        <f t="shared" ca="1" si="51"/>
        <v/>
      </c>
      <c r="AV63" s="65"/>
      <c r="AW63" s="65"/>
      <c r="AX63" s="65"/>
      <c r="AY63" s="74"/>
      <c r="AZ63" s="83" t="str">
        <f ca="1">IF(COUNTIF(Entity_2,BA$4)&lt;=COUNTIF(AZ$38:AZ62,"&lt;&gt;"),"",IF(BA$4="","",AZ62+MATCH(BA$4,INDIRECT(ADDRESS(AZ62+1,5,4,1,"Entity")):INDIRECT(ADDRESS(COUNTIF(Entity_1,"&lt;&gt;"),5,4,1,"Entity")),0)))</f>
        <v/>
      </c>
      <c r="BA63" s="66" t="str">
        <f t="shared" ca="1" si="52"/>
        <v/>
      </c>
      <c r="BB63" s="66" t="str">
        <f t="shared" ca="1" si="53"/>
        <v/>
      </c>
      <c r="BC63" s="65"/>
      <c r="BD63" s="65"/>
      <c r="BE63" s="65"/>
      <c r="BF63" s="74"/>
      <c r="BG63" s="83">
        <f ca="1">IF(COUNTIF(Entity_2,BH$2)&lt;=COUNTIF(BG$38:BG62,"&lt;&gt;"),"",IF(BH$2="","",BG62+MATCH(BH$2,INDIRECT(ADDRESS(BG62+1,5,4,1,"Entity")):INDIRECT(ADDRESS(COUNTIF(Entity_1,"&lt;&gt;"),5,4,1,"Entity")),0)))</f>
        <v>384</v>
      </c>
      <c r="BH63" s="66" t="str">
        <f t="shared" ca="1" si="54"/>
        <v>IfcNamedUnit</v>
      </c>
      <c r="BI63" s="66" t="str">
        <f t="shared" ca="1" si="55"/>
        <v>&gt;&gt;</v>
      </c>
      <c r="BJ63" s="65"/>
      <c r="BK63" s="65"/>
      <c r="BL63" s="74"/>
    </row>
    <row r="64" spans="2:64" s="32" customFormat="1" x14ac:dyDescent="0.25">
      <c r="C64" s="73"/>
      <c r="D64" s="65"/>
      <c r="E64" s="65"/>
      <c r="F64" s="65"/>
      <c r="G64" s="65"/>
      <c r="H64" s="65"/>
      <c r="I64" s="74"/>
      <c r="J64" s="83" t="str">
        <f ca="1">IF(COUNTIF(Entity_2,K$17)&lt;=COUNTIF(J$38:J63,"&lt;&gt;"),"",IF(K$17="","",J63+MATCH(K$17,INDIRECT(ADDRESS(J63+1,5,4,1,"Entity")):INDIRECT(ADDRESS(COUNTIF(Entity_1,"&lt;&gt;"),5,4,1,"Entity")),0)))</f>
        <v/>
      </c>
      <c r="K64" s="66" t="str">
        <f t="shared" ca="1" si="40"/>
        <v/>
      </c>
      <c r="L64" s="66" t="str">
        <f t="shared" ca="1" si="41"/>
        <v/>
      </c>
      <c r="M64" s="74"/>
      <c r="N64" s="74"/>
      <c r="O64" s="74"/>
      <c r="P64" s="74"/>
      <c r="Q64" s="83" t="str">
        <f ca="1">IF(COUNTIF(Entity_2,R$14)&lt;=COUNTIF(Q$38:Q63,"&lt;&gt;"),"",IF(R$14="","",Q63+MATCH(R$14,INDIRECT(ADDRESS(Q63+1,5,4,1,"Entity")):INDIRECT(ADDRESS(COUNTIF(Entity_1,"&lt;&gt;"),5,4,1,"Entity")),0)))</f>
        <v/>
      </c>
      <c r="R64" s="66" t="str">
        <f t="shared" ca="1" si="42"/>
        <v/>
      </c>
      <c r="S64" s="66" t="str">
        <f t="shared" ca="1" si="43"/>
        <v/>
      </c>
      <c r="T64" s="65"/>
      <c r="U64" s="65"/>
      <c r="V64" s="74"/>
      <c r="W64" s="74"/>
      <c r="X64" s="83" t="str">
        <f ca="1">IF(COUNTIF(Entity_2,Y$12)&lt;=COUNTIF(X$38:X63,"&lt;&gt;"),"",IF(Y$12="","",X63+MATCH(Y$12,INDIRECT(ADDRESS(X63+1,5,4,1,"Entity")):INDIRECT(ADDRESS(COUNTIF(Entity_1,"&lt;&gt;"),5,4,1,"Entity")),0)))</f>
        <v/>
      </c>
      <c r="Y64" s="66" t="str">
        <f t="shared" ca="1" si="44"/>
        <v/>
      </c>
      <c r="Z64" s="66" t="str">
        <f t="shared" ca="1" si="45"/>
        <v/>
      </c>
      <c r="AA64" s="65"/>
      <c r="AB64" s="65"/>
      <c r="AC64" s="74"/>
      <c r="AD64" s="74"/>
      <c r="AE64" s="83" t="str">
        <f ca="1">IF(COUNTIF(Entity_2,AF$10)&lt;=COUNTIF(AE$38:AE63,"&lt;&gt;"),"",IF(AF$10="","",AE63+MATCH(AF$10,INDIRECT(ADDRESS(AE63+1,5,4,1,"Entity")):INDIRECT(ADDRESS(COUNTIF(Entity_1,"&lt;&gt;"),5,4,1,"Entity")),0)))</f>
        <v/>
      </c>
      <c r="AF64" s="66" t="str">
        <f t="shared" ca="1" si="46"/>
        <v/>
      </c>
      <c r="AG64" s="66" t="str">
        <f t="shared" ca="1" si="47"/>
        <v/>
      </c>
      <c r="AH64" s="65"/>
      <c r="AI64" s="65"/>
      <c r="AJ64" s="65"/>
      <c r="AK64" s="74"/>
      <c r="AL64" s="83" t="str">
        <f ca="1">IF(COUNTIF(Entity_2,AM$8)&lt;=COUNTIF(AL$38:AL63,"&lt;&gt;"),"",IF(AM$8="","",AL63+MATCH(AM$8,INDIRECT(ADDRESS(AL63+1,5,4,1,"Entity")):INDIRECT(ADDRESS(COUNTIF(Entity_1,"&lt;&gt;"),5,4,1,"Entity")),0)))</f>
        <v/>
      </c>
      <c r="AM64" s="66" t="str">
        <f t="shared" ca="1" si="48"/>
        <v/>
      </c>
      <c r="AN64" s="66" t="str">
        <f t="shared" ca="1" si="49"/>
        <v/>
      </c>
      <c r="AO64" s="65"/>
      <c r="AP64" s="65"/>
      <c r="AQ64" s="65"/>
      <c r="AR64" s="74"/>
      <c r="AS64" s="83" t="str">
        <f ca="1">IF(COUNTIF(Entity_2,AT$6)&lt;=COUNTIF(AS$38:AS63,"&lt;&gt;"),"",IF(AT$6="","",AS63+MATCH(AT$6,INDIRECT(ADDRESS(AS63+1,5,4,1,"Entity")):INDIRECT(ADDRESS(COUNTIF(Entity_1,"&lt;&gt;"),5,4,1,"Entity")),0)))</f>
        <v/>
      </c>
      <c r="AT64" s="66" t="str">
        <f t="shared" ca="1" si="50"/>
        <v/>
      </c>
      <c r="AU64" s="66" t="str">
        <f t="shared" ca="1" si="51"/>
        <v/>
      </c>
      <c r="AV64" s="65"/>
      <c r="AW64" s="65"/>
      <c r="AX64" s="65"/>
      <c r="AY64" s="74"/>
      <c r="AZ64" s="83" t="str">
        <f ca="1">IF(COUNTIF(Entity_2,BA$4)&lt;=COUNTIF(AZ$38:AZ63,"&lt;&gt;"),"",IF(BA$4="","",AZ63+MATCH(BA$4,INDIRECT(ADDRESS(AZ63+1,5,4,1,"Entity")):INDIRECT(ADDRESS(COUNTIF(Entity_1,"&lt;&gt;"),5,4,1,"Entity")),0)))</f>
        <v/>
      </c>
      <c r="BA64" s="66" t="str">
        <f t="shared" ca="1" si="52"/>
        <v/>
      </c>
      <c r="BB64" s="66" t="str">
        <f t="shared" ca="1" si="53"/>
        <v/>
      </c>
      <c r="BC64" s="65"/>
      <c r="BD64" s="65"/>
      <c r="BE64" s="65"/>
      <c r="BF64" s="74"/>
      <c r="BG64" s="83">
        <f ca="1">IF(COUNTIF(Entity_2,BH$2)&lt;=COUNTIF(BG$38:BG63,"&lt;&gt;"),"",IF(BH$2="","",BG63+MATCH(BH$2,INDIRECT(ADDRESS(BG63+1,5,4,1,"Entity")):INDIRECT(ADDRESS(COUNTIF(Entity_1,"&lt;&gt;"),5,4,1,"Entity")),0)))</f>
        <v>388</v>
      </c>
      <c r="BH64" s="66" t="str">
        <f t="shared" ca="1" si="54"/>
        <v>IfcObjectPlacement</v>
      </c>
      <c r="BI64" s="66" t="str">
        <f t="shared" ca="1" si="55"/>
        <v>&gt;&gt;</v>
      </c>
      <c r="BJ64" s="65"/>
      <c r="BK64" s="65"/>
      <c r="BL64" s="74"/>
    </row>
    <row r="65" spans="3:64" s="32" customFormat="1" x14ac:dyDescent="0.25">
      <c r="C65" s="73"/>
      <c r="D65" s="65"/>
      <c r="E65" s="65"/>
      <c r="F65" s="65"/>
      <c r="G65" s="65"/>
      <c r="H65" s="65"/>
      <c r="I65" s="74"/>
      <c r="J65" s="83" t="str">
        <f ca="1">IF(COUNTIF(Entity_2,K$17)&lt;=COUNTIF(J$38:J64,"&lt;&gt;"),"",IF(K$17="","",J64+MATCH(K$17,INDIRECT(ADDRESS(J64+1,5,4,1,"Entity")):INDIRECT(ADDRESS(COUNTIF(Entity_1,"&lt;&gt;"),5,4,1,"Entity")),0)))</f>
        <v/>
      </c>
      <c r="K65" s="66" t="str">
        <f t="shared" ca="1" si="40"/>
        <v/>
      </c>
      <c r="L65" s="66" t="str">
        <f t="shared" ca="1" si="41"/>
        <v/>
      </c>
      <c r="M65" s="74"/>
      <c r="N65" s="74"/>
      <c r="O65" s="74"/>
      <c r="P65" s="74"/>
      <c r="Q65" s="83" t="str">
        <f ca="1">IF(COUNTIF(Entity_2,R$14)&lt;=COUNTIF(Q$38:Q64,"&lt;&gt;"),"",IF(R$14="","",Q64+MATCH(R$14,INDIRECT(ADDRESS(Q64+1,5,4,1,"Entity")):INDIRECT(ADDRESS(COUNTIF(Entity_1,"&lt;&gt;"),5,4,1,"Entity")),0)))</f>
        <v/>
      </c>
      <c r="R65" s="66" t="str">
        <f t="shared" ca="1" si="42"/>
        <v/>
      </c>
      <c r="S65" s="66" t="str">
        <f t="shared" ca="1" si="43"/>
        <v/>
      </c>
      <c r="T65" s="65"/>
      <c r="U65" s="65"/>
      <c r="V65" s="74"/>
      <c r="W65" s="74"/>
      <c r="X65" s="83" t="str">
        <f ca="1">IF(COUNTIF(Entity_2,Y$12)&lt;=COUNTIF(X$38:X64,"&lt;&gt;"),"",IF(Y$12="","",X64+MATCH(Y$12,INDIRECT(ADDRESS(X64+1,5,4,1,"Entity")):INDIRECT(ADDRESS(COUNTIF(Entity_1,"&lt;&gt;"),5,4,1,"Entity")),0)))</f>
        <v/>
      </c>
      <c r="Y65" s="66" t="str">
        <f t="shared" ca="1" si="44"/>
        <v/>
      </c>
      <c r="Z65" s="66" t="str">
        <f t="shared" ca="1" si="45"/>
        <v/>
      </c>
      <c r="AA65" s="65"/>
      <c r="AB65" s="65"/>
      <c r="AC65" s="74"/>
      <c r="AD65" s="74"/>
      <c r="AE65" s="83" t="str">
        <f ca="1">IF(COUNTIF(Entity_2,AF$10)&lt;=COUNTIF(AE$38:AE64,"&lt;&gt;"),"",IF(AF$10="","",AE64+MATCH(AF$10,INDIRECT(ADDRESS(AE64+1,5,4,1,"Entity")):INDIRECT(ADDRESS(COUNTIF(Entity_1,"&lt;&gt;"),5,4,1,"Entity")),0)))</f>
        <v/>
      </c>
      <c r="AF65" s="66" t="str">
        <f t="shared" ca="1" si="46"/>
        <v/>
      </c>
      <c r="AG65" s="66" t="str">
        <f t="shared" ca="1" si="47"/>
        <v/>
      </c>
      <c r="AH65" s="65"/>
      <c r="AI65" s="65"/>
      <c r="AJ65" s="65"/>
      <c r="AK65" s="74"/>
      <c r="AL65" s="83" t="str">
        <f ca="1">IF(COUNTIF(Entity_2,AM$8)&lt;=COUNTIF(AL$38:AL64,"&lt;&gt;"),"",IF(AM$8="","",AL64+MATCH(AM$8,INDIRECT(ADDRESS(AL64+1,5,4,1,"Entity")):INDIRECT(ADDRESS(COUNTIF(Entity_1,"&lt;&gt;"),5,4,1,"Entity")),0)))</f>
        <v/>
      </c>
      <c r="AM65" s="66" t="str">
        <f t="shared" ca="1" si="48"/>
        <v/>
      </c>
      <c r="AN65" s="66" t="str">
        <f t="shared" ca="1" si="49"/>
        <v/>
      </c>
      <c r="AO65" s="65"/>
      <c r="AP65" s="65"/>
      <c r="AQ65" s="65"/>
      <c r="AR65" s="74"/>
      <c r="AS65" s="83" t="str">
        <f ca="1">IF(COUNTIF(Entity_2,AT$6)&lt;=COUNTIF(AS$38:AS64,"&lt;&gt;"),"",IF(AT$6="","",AS64+MATCH(AT$6,INDIRECT(ADDRESS(AS64+1,5,4,1,"Entity")):INDIRECT(ADDRESS(COUNTIF(Entity_1,"&lt;&gt;"),5,4,1,"Entity")),0)))</f>
        <v/>
      </c>
      <c r="AT65" s="66" t="str">
        <f t="shared" ca="1" si="50"/>
        <v/>
      </c>
      <c r="AU65" s="66" t="str">
        <f t="shared" ca="1" si="51"/>
        <v/>
      </c>
      <c r="AV65" s="65"/>
      <c r="AW65" s="65"/>
      <c r="AX65" s="65"/>
      <c r="AY65" s="74"/>
      <c r="AZ65" s="83" t="str">
        <f ca="1">IF(COUNTIF(Entity_2,BA$4)&lt;=COUNTIF(AZ$38:AZ64,"&lt;&gt;"),"",IF(BA$4="","",AZ64+MATCH(BA$4,INDIRECT(ADDRESS(AZ64+1,5,4,1,"Entity")):INDIRECT(ADDRESS(COUNTIF(Entity_1,"&lt;&gt;"),5,4,1,"Entity")),0)))</f>
        <v/>
      </c>
      <c r="BA65" s="66" t="str">
        <f t="shared" ca="1" si="52"/>
        <v/>
      </c>
      <c r="BB65" s="66" t="str">
        <f t="shared" ca="1" si="53"/>
        <v/>
      </c>
      <c r="BC65" s="65"/>
      <c r="BD65" s="65"/>
      <c r="BE65" s="65"/>
      <c r="BF65" s="74"/>
      <c r="BG65" s="83">
        <f ca="1">IF(COUNTIF(Entity_2,BH$2)&lt;=COUNTIF(BG$38:BG64,"&lt;&gt;"),"",IF(BH$2="","",BG64+MATCH(BH$2,INDIRECT(ADDRESS(BG64+1,5,4,1,"Entity")):INDIRECT(ADDRESS(COUNTIF(Entity_1,"&lt;&gt;"),5,4,1,"Entity")),0)))</f>
        <v>395</v>
      </c>
      <c r="BH65" s="66" t="str">
        <f t="shared" ca="1" si="54"/>
        <v>IfcOrganization</v>
      </c>
      <c r="BI65" s="66" t="str">
        <f t="shared" ca="1" si="55"/>
        <v>&gt;&gt;</v>
      </c>
      <c r="BJ65" s="65"/>
      <c r="BK65" s="65"/>
      <c r="BL65" s="74"/>
    </row>
    <row r="66" spans="3:64" s="32" customFormat="1" x14ac:dyDescent="0.25">
      <c r="C66" s="73"/>
      <c r="D66" s="65"/>
      <c r="E66" s="65"/>
      <c r="F66" s="65"/>
      <c r="G66" s="65"/>
      <c r="H66" s="65"/>
      <c r="I66" s="74"/>
      <c r="J66" s="83" t="str">
        <f ca="1">IF(COUNTIF(Entity_2,K$17)&lt;=COUNTIF(J$38:J65,"&lt;&gt;"),"",IF(K$17="","",J65+MATCH(K$17,INDIRECT(ADDRESS(J65+1,5,4,1,"Entity")):INDIRECT(ADDRESS(COUNTIF(Entity_1,"&lt;&gt;"),5,4,1,"Entity")),0)))</f>
        <v/>
      </c>
      <c r="K66" s="66" t="str">
        <f t="shared" ca="1" si="40"/>
        <v/>
      </c>
      <c r="L66" s="66" t="str">
        <f t="shared" ca="1" si="41"/>
        <v/>
      </c>
      <c r="M66" s="74"/>
      <c r="N66" s="74"/>
      <c r="O66" s="74"/>
      <c r="P66" s="74"/>
      <c r="Q66" s="83" t="str">
        <f ca="1">IF(COUNTIF(Entity_2,R$14)&lt;=COUNTIF(Q$38:Q65,"&lt;&gt;"),"",IF(R$14="","",Q65+MATCH(R$14,INDIRECT(ADDRESS(Q65+1,5,4,1,"Entity")):INDIRECT(ADDRESS(COUNTIF(Entity_1,"&lt;&gt;"),5,4,1,"Entity")),0)))</f>
        <v/>
      </c>
      <c r="R66" s="66" t="str">
        <f t="shared" ca="1" si="42"/>
        <v/>
      </c>
      <c r="S66" s="66" t="str">
        <f t="shared" ca="1" si="43"/>
        <v/>
      </c>
      <c r="T66" s="65"/>
      <c r="U66" s="65"/>
      <c r="V66" s="74"/>
      <c r="W66" s="74"/>
      <c r="X66" s="83" t="str">
        <f ca="1">IF(COUNTIF(Entity_2,Y$12)&lt;=COUNTIF(X$38:X65,"&lt;&gt;"),"",IF(Y$12="","",X65+MATCH(Y$12,INDIRECT(ADDRESS(X65+1,5,4,1,"Entity")):INDIRECT(ADDRESS(COUNTIF(Entity_1,"&lt;&gt;"),5,4,1,"Entity")),0)))</f>
        <v/>
      </c>
      <c r="Y66" s="66" t="str">
        <f t="shared" ca="1" si="44"/>
        <v/>
      </c>
      <c r="Z66" s="66" t="str">
        <f t="shared" ca="1" si="45"/>
        <v/>
      </c>
      <c r="AA66" s="65"/>
      <c r="AB66" s="65"/>
      <c r="AC66" s="74"/>
      <c r="AD66" s="74"/>
      <c r="AE66" s="83" t="str">
        <f ca="1">IF(COUNTIF(Entity_2,AF$10)&lt;=COUNTIF(AE$38:AE65,"&lt;&gt;"),"",IF(AF$10="","",AE65+MATCH(AF$10,INDIRECT(ADDRESS(AE65+1,5,4,1,"Entity")):INDIRECT(ADDRESS(COUNTIF(Entity_1,"&lt;&gt;"),5,4,1,"Entity")),0)))</f>
        <v/>
      </c>
      <c r="AF66" s="66" t="str">
        <f t="shared" ca="1" si="46"/>
        <v/>
      </c>
      <c r="AG66" s="66" t="str">
        <f t="shared" ca="1" si="47"/>
        <v/>
      </c>
      <c r="AH66" s="65"/>
      <c r="AI66" s="65"/>
      <c r="AJ66" s="65"/>
      <c r="AK66" s="74"/>
      <c r="AL66" s="83" t="str">
        <f ca="1">IF(COUNTIF(Entity_2,AM$8)&lt;=COUNTIF(AL$38:AL65,"&lt;&gt;"),"",IF(AM$8="","",AL65+MATCH(AM$8,INDIRECT(ADDRESS(AL65+1,5,4,1,"Entity")):INDIRECT(ADDRESS(COUNTIF(Entity_1,"&lt;&gt;"),5,4,1,"Entity")),0)))</f>
        <v/>
      </c>
      <c r="AM66" s="66" t="str">
        <f t="shared" ca="1" si="48"/>
        <v/>
      </c>
      <c r="AN66" s="66" t="str">
        <f t="shared" ca="1" si="49"/>
        <v/>
      </c>
      <c r="AO66" s="65"/>
      <c r="AP66" s="65"/>
      <c r="AQ66" s="65"/>
      <c r="AR66" s="74"/>
      <c r="AS66" s="83" t="str">
        <f ca="1">IF(COUNTIF(Entity_2,AT$6)&lt;=COUNTIF(AS$38:AS65,"&lt;&gt;"),"",IF(AT$6="","",AS65+MATCH(AT$6,INDIRECT(ADDRESS(AS65+1,5,4,1,"Entity")):INDIRECT(ADDRESS(COUNTIF(Entity_1,"&lt;&gt;"),5,4,1,"Entity")),0)))</f>
        <v/>
      </c>
      <c r="AT66" s="66" t="str">
        <f t="shared" ca="1" si="50"/>
        <v/>
      </c>
      <c r="AU66" s="66" t="str">
        <f t="shared" ca="1" si="51"/>
        <v/>
      </c>
      <c r="AV66" s="65"/>
      <c r="AW66" s="65"/>
      <c r="AX66" s="65"/>
      <c r="AY66" s="74"/>
      <c r="AZ66" s="83" t="str">
        <f ca="1">IF(COUNTIF(Entity_2,BA$4)&lt;=COUNTIF(AZ$38:AZ65,"&lt;&gt;"),"",IF(BA$4="","",AZ65+MATCH(BA$4,INDIRECT(ADDRESS(AZ65+1,5,4,1,"Entity")):INDIRECT(ADDRESS(COUNTIF(Entity_1,"&lt;&gt;"),5,4,1,"Entity")),0)))</f>
        <v/>
      </c>
      <c r="BA66" s="66" t="str">
        <f t="shared" ca="1" si="52"/>
        <v/>
      </c>
      <c r="BB66" s="66" t="str">
        <f t="shared" ca="1" si="53"/>
        <v/>
      </c>
      <c r="BC66" s="65"/>
      <c r="BD66" s="65"/>
      <c r="BE66" s="65"/>
      <c r="BF66" s="74"/>
      <c r="BG66" s="83">
        <f ca="1">IF(COUNTIF(Entity_2,BH$2)&lt;=COUNTIF(BG$38:BG65,"&lt;&gt;"),"",IF(BH$2="","",BG65+MATCH(BH$2,INDIRECT(ADDRESS(BG65+1,5,4,1,"Entity")):INDIRECT(ADDRESS(COUNTIF(Entity_1,"&lt;&gt;"),5,4,1,"Entity")),0)))</f>
        <v>401</v>
      </c>
      <c r="BH66" s="66" t="str">
        <f t="shared" ca="1" si="54"/>
        <v>IfcOwnerHistory</v>
      </c>
      <c r="BI66" s="66" t="str">
        <f t="shared" ca="1" si="55"/>
        <v>&gt;&gt;</v>
      </c>
      <c r="BJ66" s="65"/>
      <c r="BK66" s="65"/>
      <c r="BL66" s="74"/>
    </row>
    <row r="67" spans="3:64" s="32" customFormat="1" x14ac:dyDescent="0.25">
      <c r="C67" s="73"/>
      <c r="D67" s="65"/>
      <c r="E67" s="65"/>
      <c r="F67" s="65"/>
      <c r="G67" s="65"/>
      <c r="H67" s="65"/>
      <c r="I67" s="74"/>
      <c r="J67" s="83" t="str">
        <f ca="1">IF(COUNTIF(Entity_2,K$17)&lt;=COUNTIF(J$38:J66,"&lt;&gt;"),"",IF(K$17="","",J66+MATCH(K$17,INDIRECT(ADDRESS(J66+1,5,4,1,"Entity")):INDIRECT(ADDRESS(COUNTIF(Entity_1,"&lt;&gt;"),5,4,1,"Entity")),0)))</f>
        <v/>
      </c>
      <c r="K67" s="66" t="str">
        <f t="shared" ca="1" si="40"/>
        <v/>
      </c>
      <c r="L67" s="66" t="str">
        <f t="shared" ca="1" si="41"/>
        <v/>
      </c>
      <c r="M67" s="74"/>
      <c r="N67" s="74"/>
      <c r="O67" s="74"/>
      <c r="P67" s="74"/>
      <c r="Q67" s="83" t="str">
        <f ca="1">IF(COUNTIF(Entity_2,R$14)&lt;=COUNTIF(Q$38:Q66,"&lt;&gt;"),"",IF(R$14="","",Q66+MATCH(R$14,INDIRECT(ADDRESS(Q66+1,5,4,1,"Entity")):INDIRECT(ADDRESS(COUNTIF(Entity_1,"&lt;&gt;"),5,4,1,"Entity")),0)))</f>
        <v/>
      </c>
      <c r="R67" s="66" t="str">
        <f t="shared" ca="1" si="42"/>
        <v/>
      </c>
      <c r="S67" s="66" t="str">
        <f t="shared" ca="1" si="43"/>
        <v/>
      </c>
      <c r="T67" s="65"/>
      <c r="U67" s="65"/>
      <c r="V67" s="74"/>
      <c r="W67" s="74"/>
      <c r="X67" s="83" t="str">
        <f ca="1">IF(COUNTIF(Entity_2,Y$12)&lt;=COUNTIF(X$38:X66,"&lt;&gt;"),"",IF(Y$12="","",X66+MATCH(Y$12,INDIRECT(ADDRESS(X66+1,5,4,1,"Entity")):INDIRECT(ADDRESS(COUNTIF(Entity_1,"&lt;&gt;"),5,4,1,"Entity")),0)))</f>
        <v/>
      </c>
      <c r="Y67" s="66" t="str">
        <f t="shared" ca="1" si="44"/>
        <v/>
      </c>
      <c r="Z67" s="66" t="str">
        <f t="shared" ca="1" si="45"/>
        <v/>
      </c>
      <c r="AA67" s="65"/>
      <c r="AB67" s="65"/>
      <c r="AC67" s="74"/>
      <c r="AD67" s="74"/>
      <c r="AE67" s="83" t="str">
        <f ca="1">IF(COUNTIF(Entity_2,AF$10)&lt;=COUNTIF(AE$38:AE66,"&lt;&gt;"),"",IF(AF$10="","",AE66+MATCH(AF$10,INDIRECT(ADDRESS(AE66+1,5,4,1,"Entity")):INDIRECT(ADDRESS(COUNTIF(Entity_1,"&lt;&gt;"),5,4,1,"Entity")),0)))</f>
        <v/>
      </c>
      <c r="AF67" s="66" t="str">
        <f t="shared" ca="1" si="46"/>
        <v/>
      </c>
      <c r="AG67" s="66" t="str">
        <f t="shared" ca="1" si="47"/>
        <v/>
      </c>
      <c r="AH67" s="65"/>
      <c r="AI67" s="65"/>
      <c r="AJ67" s="65"/>
      <c r="AK67" s="74"/>
      <c r="AL67" s="83" t="str">
        <f ca="1">IF(COUNTIF(Entity_2,AM$8)&lt;=COUNTIF(AL$38:AL66,"&lt;&gt;"),"",IF(AM$8="","",AL66+MATCH(AM$8,INDIRECT(ADDRESS(AL66+1,5,4,1,"Entity")):INDIRECT(ADDRESS(COUNTIF(Entity_1,"&lt;&gt;"),5,4,1,"Entity")),0)))</f>
        <v/>
      </c>
      <c r="AM67" s="66" t="str">
        <f t="shared" ca="1" si="48"/>
        <v/>
      </c>
      <c r="AN67" s="66" t="str">
        <f t="shared" ca="1" si="49"/>
        <v/>
      </c>
      <c r="AO67" s="65"/>
      <c r="AP67" s="65"/>
      <c r="AQ67" s="65"/>
      <c r="AR67" s="74"/>
      <c r="AS67" s="83" t="str">
        <f ca="1">IF(COUNTIF(Entity_2,AT$6)&lt;=COUNTIF(AS$38:AS66,"&lt;&gt;"),"",IF(AT$6="","",AS66+MATCH(AT$6,INDIRECT(ADDRESS(AS66+1,5,4,1,"Entity")):INDIRECT(ADDRESS(COUNTIF(Entity_1,"&lt;&gt;"),5,4,1,"Entity")),0)))</f>
        <v/>
      </c>
      <c r="AT67" s="66" t="str">
        <f t="shared" ca="1" si="50"/>
        <v/>
      </c>
      <c r="AU67" s="66" t="str">
        <f t="shared" ca="1" si="51"/>
        <v/>
      </c>
      <c r="AV67" s="65"/>
      <c r="AW67" s="65"/>
      <c r="AX67" s="65"/>
      <c r="AY67" s="74"/>
      <c r="AZ67" s="83" t="str">
        <f ca="1">IF(COUNTIF(Entity_2,BA$4)&lt;=COUNTIF(AZ$38:AZ66,"&lt;&gt;"),"",IF(BA$4="","",AZ66+MATCH(BA$4,INDIRECT(ADDRESS(AZ66+1,5,4,1,"Entity")):INDIRECT(ADDRESS(COUNTIF(Entity_1,"&lt;&gt;"),5,4,1,"Entity")),0)))</f>
        <v/>
      </c>
      <c r="BA67" s="66" t="str">
        <f t="shared" ca="1" si="52"/>
        <v/>
      </c>
      <c r="BB67" s="66" t="str">
        <f t="shared" ca="1" si="53"/>
        <v/>
      </c>
      <c r="BC67" s="65"/>
      <c r="BD67" s="65"/>
      <c r="BE67" s="65"/>
      <c r="BF67" s="74"/>
      <c r="BG67" s="83">
        <f ca="1">IF(COUNTIF(Entity_2,BH$2)&lt;=COUNTIF(BG$38:BG66,"&lt;&gt;"),"",IF(BH$2="","",BG66+MATCH(BH$2,INDIRECT(ADDRESS(BG66+1,5,4,1,"Entity")):INDIRECT(ADDRESS(COUNTIF(Entity_1,"&lt;&gt;"),5,4,1,"Entity")),0)))</f>
        <v>408</v>
      </c>
      <c r="BH67" s="66" t="str">
        <f t="shared" ca="1" si="54"/>
        <v>IfcPerson</v>
      </c>
      <c r="BI67" s="66" t="str">
        <f t="shared" ca="1" si="55"/>
        <v>&gt;&gt;</v>
      </c>
      <c r="BJ67" s="65"/>
      <c r="BK67" s="65"/>
      <c r="BL67" s="74"/>
    </row>
    <row r="68" spans="3:64" s="32" customFormat="1" x14ac:dyDescent="0.25">
      <c r="C68" s="73"/>
      <c r="D68" s="65"/>
      <c r="E68" s="65"/>
      <c r="F68" s="65"/>
      <c r="G68" s="65"/>
      <c r="H68" s="65"/>
      <c r="I68" s="74"/>
      <c r="J68" s="83" t="str">
        <f ca="1">IF(COUNTIF(Entity_2,K$17)&lt;=COUNTIF(J$38:J67,"&lt;&gt;"),"",IF(K$17="","",J67+MATCH(K$17,INDIRECT(ADDRESS(J67+1,5,4,1,"Entity")):INDIRECT(ADDRESS(COUNTIF(Entity_1,"&lt;&gt;"),5,4,1,"Entity")),0)))</f>
        <v/>
      </c>
      <c r="K68" s="66" t="str">
        <f t="shared" ca="1" si="40"/>
        <v/>
      </c>
      <c r="L68" s="66" t="str">
        <f t="shared" ca="1" si="41"/>
        <v/>
      </c>
      <c r="M68" s="74"/>
      <c r="N68" s="74"/>
      <c r="O68" s="74"/>
      <c r="P68" s="74"/>
      <c r="Q68" s="83" t="str">
        <f ca="1">IF(COUNTIF(Entity_2,R$14)&lt;=COUNTIF(Q$38:Q67,"&lt;&gt;"),"",IF(R$14="","",Q67+MATCH(R$14,INDIRECT(ADDRESS(Q67+1,5,4,1,"Entity")):INDIRECT(ADDRESS(COUNTIF(Entity_1,"&lt;&gt;"),5,4,1,"Entity")),0)))</f>
        <v/>
      </c>
      <c r="R68" s="66" t="str">
        <f t="shared" ca="1" si="42"/>
        <v/>
      </c>
      <c r="S68" s="66" t="str">
        <f t="shared" ca="1" si="43"/>
        <v/>
      </c>
      <c r="T68" s="65"/>
      <c r="U68" s="65"/>
      <c r="V68" s="74"/>
      <c r="W68" s="74"/>
      <c r="X68" s="83" t="str">
        <f ca="1">IF(COUNTIF(Entity_2,Y$12)&lt;=COUNTIF(X$38:X67,"&lt;&gt;"),"",IF(Y$12="","",X67+MATCH(Y$12,INDIRECT(ADDRESS(X67+1,5,4,1,"Entity")):INDIRECT(ADDRESS(COUNTIF(Entity_1,"&lt;&gt;"),5,4,1,"Entity")),0)))</f>
        <v/>
      </c>
      <c r="Y68" s="66" t="str">
        <f t="shared" ca="1" si="44"/>
        <v/>
      </c>
      <c r="Z68" s="66" t="str">
        <f t="shared" ca="1" si="45"/>
        <v/>
      </c>
      <c r="AA68" s="65"/>
      <c r="AB68" s="65"/>
      <c r="AC68" s="74"/>
      <c r="AD68" s="74"/>
      <c r="AE68" s="83" t="str">
        <f ca="1">IF(COUNTIF(Entity_2,AF$10)&lt;=COUNTIF(AE$38:AE67,"&lt;&gt;"),"",IF(AF$10="","",AE67+MATCH(AF$10,INDIRECT(ADDRESS(AE67+1,5,4,1,"Entity")):INDIRECT(ADDRESS(COUNTIF(Entity_1,"&lt;&gt;"),5,4,1,"Entity")),0)))</f>
        <v/>
      </c>
      <c r="AF68" s="66" t="str">
        <f t="shared" ca="1" si="46"/>
        <v/>
      </c>
      <c r="AG68" s="66" t="str">
        <f t="shared" ca="1" si="47"/>
        <v/>
      </c>
      <c r="AH68" s="65"/>
      <c r="AI68" s="65"/>
      <c r="AJ68" s="65"/>
      <c r="AK68" s="74"/>
      <c r="AL68" s="83" t="str">
        <f ca="1">IF(COUNTIF(Entity_2,AM$8)&lt;=COUNTIF(AL$38:AL67,"&lt;&gt;"),"",IF(AM$8="","",AL67+MATCH(AM$8,INDIRECT(ADDRESS(AL67+1,5,4,1,"Entity")):INDIRECT(ADDRESS(COUNTIF(Entity_1,"&lt;&gt;"),5,4,1,"Entity")),0)))</f>
        <v/>
      </c>
      <c r="AM68" s="66" t="str">
        <f t="shared" ca="1" si="48"/>
        <v/>
      </c>
      <c r="AN68" s="66" t="str">
        <f t="shared" ca="1" si="49"/>
        <v/>
      </c>
      <c r="AO68" s="65"/>
      <c r="AP68" s="65"/>
      <c r="AQ68" s="65"/>
      <c r="AR68" s="74"/>
      <c r="AS68" s="83" t="str">
        <f ca="1">IF(COUNTIF(Entity_2,AT$6)&lt;=COUNTIF(AS$38:AS67,"&lt;&gt;"),"",IF(AT$6="","",AS67+MATCH(AT$6,INDIRECT(ADDRESS(AS67+1,5,4,1,"Entity")):INDIRECT(ADDRESS(COUNTIF(Entity_1,"&lt;&gt;"),5,4,1,"Entity")),0)))</f>
        <v/>
      </c>
      <c r="AT68" s="66" t="str">
        <f t="shared" ca="1" si="50"/>
        <v/>
      </c>
      <c r="AU68" s="66" t="str">
        <f t="shared" ca="1" si="51"/>
        <v/>
      </c>
      <c r="AV68" s="65"/>
      <c r="AW68" s="65"/>
      <c r="AX68" s="65"/>
      <c r="AY68" s="74"/>
      <c r="AZ68" s="83" t="str">
        <f ca="1">IF(COUNTIF(Entity_2,BA$4)&lt;=COUNTIF(AZ$38:AZ67,"&lt;&gt;"),"",IF(BA$4="","",AZ67+MATCH(BA$4,INDIRECT(ADDRESS(AZ67+1,5,4,1,"Entity")):INDIRECT(ADDRESS(COUNTIF(Entity_1,"&lt;&gt;"),5,4,1,"Entity")),0)))</f>
        <v/>
      </c>
      <c r="BA68" s="66" t="str">
        <f t="shared" ca="1" si="52"/>
        <v/>
      </c>
      <c r="BB68" s="66" t="str">
        <f t="shared" ca="1" si="53"/>
        <v/>
      </c>
      <c r="BC68" s="65"/>
      <c r="BD68" s="65"/>
      <c r="BE68" s="65"/>
      <c r="BF68" s="74"/>
      <c r="BG68" s="83">
        <f ca="1">IF(COUNTIF(Entity_2,BH$2)&lt;=COUNTIF(BG$38:BG67,"&lt;&gt;"),"",IF(BH$2="","",BG67+MATCH(BH$2,INDIRECT(ADDRESS(BG67+1,5,4,1,"Entity")):INDIRECT(ADDRESS(COUNTIF(Entity_1,"&lt;&gt;"),5,4,1,"Entity")),0)))</f>
        <v>409</v>
      </c>
      <c r="BH68" s="66" t="str">
        <f t="shared" ca="1" si="54"/>
        <v>IfcPersonAndOrganization</v>
      </c>
      <c r="BI68" s="66" t="str">
        <f t="shared" ca="1" si="55"/>
        <v>&gt;&gt;</v>
      </c>
      <c r="BJ68" s="65"/>
      <c r="BK68" s="65"/>
      <c r="BL68" s="74"/>
    </row>
    <row r="69" spans="3:64" s="32" customFormat="1" x14ac:dyDescent="0.25">
      <c r="C69" s="73"/>
      <c r="D69" s="65"/>
      <c r="E69" s="65"/>
      <c r="F69" s="65"/>
      <c r="G69" s="65"/>
      <c r="H69" s="65"/>
      <c r="I69" s="74"/>
      <c r="J69" s="83" t="str">
        <f ca="1">IF(COUNTIF(Entity_2,K$17)&lt;=COUNTIF(J$38:J68,"&lt;&gt;"),"",IF(K$17="","",J68+MATCH(K$17,INDIRECT(ADDRESS(J68+1,5,4,1,"Entity")):INDIRECT(ADDRESS(COUNTIF(Entity_1,"&lt;&gt;"),5,4,1,"Entity")),0)))</f>
        <v/>
      </c>
      <c r="K69" s="66" t="str">
        <f t="shared" ca="1" si="40"/>
        <v/>
      </c>
      <c r="L69" s="66" t="str">
        <f t="shared" ca="1" si="41"/>
        <v/>
      </c>
      <c r="M69" s="74"/>
      <c r="N69" s="74"/>
      <c r="O69" s="74"/>
      <c r="P69" s="74"/>
      <c r="Q69" s="83" t="str">
        <f ca="1">IF(COUNTIF(Entity_2,R$14)&lt;=COUNTIF(Q$38:Q68,"&lt;&gt;"),"",IF(R$14="","",Q68+MATCH(R$14,INDIRECT(ADDRESS(Q68+1,5,4,1,"Entity")):INDIRECT(ADDRESS(COUNTIF(Entity_1,"&lt;&gt;"),5,4,1,"Entity")),0)))</f>
        <v/>
      </c>
      <c r="R69" s="66" t="str">
        <f t="shared" ca="1" si="42"/>
        <v/>
      </c>
      <c r="S69" s="66" t="str">
        <f t="shared" ca="1" si="43"/>
        <v/>
      </c>
      <c r="T69" s="65"/>
      <c r="U69" s="65"/>
      <c r="V69" s="74"/>
      <c r="W69" s="74"/>
      <c r="X69" s="83" t="str">
        <f ca="1">IF(COUNTIF(Entity_2,Y$12)&lt;=COUNTIF(X$38:X68,"&lt;&gt;"),"",IF(Y$12="","",X68+MATCH(Y$12,INDIRECT(ADDRESS(X68+1,5,4,1,"Entity")):INDIRECT(ADDRESS(COUNTIF(Entity_1,"&lt;&gt;"),5,4,1,"Entity")),0)))</f>
        <v/>
      </c>
      <c r="Y69" s="66" t="str">
        <f t="shared" ca="1" si="44"/>
        <v/>
      </c>
      <c r="Z69" s="66" t="str">
        <f t="shared" ca="1" si="45"/>
        <v/>
      </c>
      <c r="AA69" s="65"/>
      <c r="AB69" s="65"/>
      <c r="AC69" s="74"/>
      <c r="AD69" s="74"/>
      <c r="AE69" s="83" t="str">
        <f ca="1">IF(COUNTIF(Entity_2,AF$10)&lt;=COUNTIF(AE$38:AE68,"&lt;&gt;"),"",IF(AF$10="","",AE68+MATCH(AF$10,INDIRECT(ADDRESS(AE68+1,5,4,1,"Entity")):INDIRECT(ADDRESS(COUNTIF(Entity_1,"&lt;&gt;"),5,4,1,"Entity")),0)))</f>
        <v/>
      </c>
      <c r="AF69" s="66" t="str">
        <f t="shared" ca="1" si="46"/>
        <v/>
      </c>
      <c r="AG69" s="66" t="str">
        <f t="shared" ca="1" si="47"/>
        <v/>
      </c>
      <c r="AH69" s="65"/>
      <c r="AI69" s="65"/>
      <c r="AJ69" s="65"/>
      <c r="AK69" s="74"/>
      <c r="AL69" s="83" t="str">
        <f ca="1">IF(COUNTIF(Entity_2,AM$8)&lt;=COUNTIF(AL$38:AL68,"&lt;&gt;"),"",IF(AM$8="","",AL68+MATCH(AM$8,INDIRECT(ADDRESS(AL68+1,5,4,1,"Entity")):INDIRECT(ADDRESS(COUNTIF(Entity_1,"&lt;&gt;"),5,4,1,"Entity")),0)))</f>
        <v/>
      </c>
      <c r="AM69" s="66" t="str">
        <f t="shared" ca="1" si="48"/>
        <v/>
      </c>
      <c r="AN69" s="66" t="str">
        <f t="shared" ca="1" si="49"/>
        <v/>
      </c>
      <c r="AO69" s="65"/>
      <c r="AP69" s="65"/>
      <c r="AQ69" s="65"/>
      <c r="AR69" s="74"/>
      <c r="AS69" s="83" t="str">
        <f ca="1">IF(COUNTIF(Entity_2,AT$6)&lt;=COUNTIF(AS$38:AS68,"&lt;&gt;"),"",IF(AT$6="","",AS68+MATCH(AT$6,INDIRECT(ADDRESS(AS68+1,5,4,1,"Entity")):INDIRECT(ADDRESS(COUNTIF(Entity_1,"&lt;&gt;"),5,4,1,"Entity")),0)))</f>
        <v/>
      </c>
      <c r="AT69" s="66" t="str">
        <f t="shared" ca="1" si="50"/>
        <v/>
      </c>
      <c r="AU69" s="66" t="str">
        <f t="shared" ca="1" si="51"/>
        <v/>
      </c>
      <c r="AV69" s="65"/>
      <c r="AW69" s="65"/>
      <c r="AX69" s="65"/>
      <c r="AY69" s="74"/>
      <c r="AZ69" s="83" t="str">
        <f ca="1">IF(COUNTIF(Entity_2,BA$4)&lt;=COUNTIF(AZ$38:AZ68,"&lt;&gt;"),"",IF(BA$4="","",AZ68+MATCH(BA$4,INDIRECT(ADDRESS(AZ68+1,5,4,1,"Entity")):INDIRECT(ADDRESS(COUNTIF(Entity_1,"&lt;&gt;"),5,4,1,"Entity")),0)))</f>
        <v/>
      </c>
      <c r="BA69" s="66" t="str">
        <f t="shared" ca="1" si="52"/>
        <v/>
      </c>
      <c r="BB69" s="66" t="str">
        <f t="shared" ca="1" si="53"/>
        <v/>
      </c>
      <c r="BC69" s="65"/>
      <c r="BD69" s="65"/>
      <c r="BE69" s="65"/>
      <c r="BF69" s="74"/>
      <c r="BG69" s="83">
        <f ca="1">IF(COUNTIF(Entity_2,BH$2)&lt;=COUNTIF(BG$38:BG68,"&lt;&gt;"),"",IF(BH$2="","",BG68+MATCH(BH$2,INDIRECT(ADDRESS(BG68+1,5,4,1,"Entity")):INDIRECT(ADDRESS(COUNTIF(Entity_1,"&lt;&gt;"),5,4,1,"Entity")),0)))</f>
        <v>411</v>
      </c>
      <c r="BH69" s="66" t="str">
        <f t="shared" ca="1" si="54"/>
        <v>IfcPhysicalQuantity</v>
      </c>
      <c r="BI69" s="66" t="str">
        <f t="shared" ca="1" si="55"/>
        <v>&gt;&gt;</v>
      </c>
      <c r="BJ69" s="65"/>
      <c r="BK69" s="65"/>
      <c r="BL69" s="74"/>
    </row>
    <row r="70" spans="3:64" s="32" customFormat="1" x14ac:dyDescent="0.25">
      <c r="C70" s="73"/>
      <c r="D70" s="65"/>
      <c r="E70" s="65"/>
      <c r="F70" s="65"/>
      <c r="G70" s="65"/>
      <c r="H70" s="65"/>
      <c r="I70" s="74"/>
      <c r="J70" s="83" t="str">
        <f ca="1">IF(COUNTIF(Entity_2,K$17)&lt;=COUNTIF(J$38:J69,"&lt;&gt;"),"",IF(K$17="","",J69+MATCH(K$17,INDIRECT(ADDRESS(J69+1,5,4,1,"Entity")):INDIRECT(ADDRESS(COUNTIF(Entity_1,"&lt;&gt;"),5,4,1,"Entity")),0)))</f>
        <v/>
      </c>
      <c r="K70" s="66" t="str">
        <f t="shared" ref="K70:K96" ca="1" si="56">IF(J70="","",IFERROR(CELL("contents",INDIRECT(ADDRESS(J70,3,4,1,"Entity"))),""))</f>
        <v/>
      </c>
      <c r="L70" s="66" t="str">
        <f t="shared" ca="1" si="41"/>
        <v/>
      </c>
      <c r="M70" s="74"/>
      <c r="N70" s="74"/>
      <c r="O70" s="74"/>
      <c r="P70" s="74"/>
      <c r="Q70" s="83" t="str">
        <f ca="1">IF(COUNTIF(Entity_2,R$14)&lt;=COUNTIF(Q$38:Q69,"&lt;&gt;"),"",IF(R$14="","",Q69+MATCH(R$14,INDIRECT(ADDRESS(Q69+1,5,4,1,"Entity")):INDIRECT(ADDRESS(COUNTIF(Entity_1,"&lt;&gt;"),5,4,1,"Entity")),0)))</f>
        <v/>
      </c>
      <c r="R70" s="66" t="str">
        <f t="shared" ref="R70:R96" ca="1" si="57">IF(Q70="","",IFERROR(CELL("contents",INDIRECT(ADDRESS(Q70,3,4,1,"Entity"))),""))</f>
        <v/>
      </c>
      <c r="S70" s="66" t="str">
        <f t="shared" ref="S70:S96" ca="1" si="58">IF(R70&lt;&gt;"",HYPERLINK(CONCATENATE(link4x0,IFERROR(VLOOKUP(R70,Entity,2,FALSE),""),link_Entity,LOWER(R70),".htm"),"&gt;&gt;"),"")</f>
        <v/>
      </c>
      <c r="T70" s="65"/>
      <c r="U70" s="65"/>
      <c r="V70" s="74"/>
      <c r="W70" s="74"/>
      <c r="X70" s="83" t="str">
        <f ca="1">IF(COUNTIF(Entity_2,Y$12)&lt;=COUNTIF(X$38:X69,"&lt;&gt;"),"",IF(Y$12="","",X69+MATCH(Y$12,INDIRECT(ADDRESS(X69+1,5,4,1,"Entity")):INDIRECT(ADDRESS(COUNTIF(Entity_1,"&lt;&gt;"),5,4,1,"Entity")),0)))</f>
        <v/>
      </c>
      <c r="Y70" s="66" t="str">
        <f t="shared" ref="Y70:Y96" ca="1" si="59">IF(X70="","",IFERROR(CELL("contents",INDIRECT(ADDRESS(X70,3,4,1,"Entity"))),""))</f>
        <v/>
      </c>
      <c r="Z70" s="66" t="str">
        <f t="shared" ref="Z70:Z96" ca="1" si="60">IF(Y70&lt;&gt;"",HYPERLINK(CONCATENATE(link4x0,IFERROR(VLOOKUP(Y70,Entity,2,FALSE),""),link_Entity,LOWER(Y70),".htm"),"&gt;&gt;"),"")</f>
        <v/>
      </c>
      <c r="AA70" s="65"/>
      <c r="AB70" s="65"/>
      <c r="AC70" s="74"/>
      <c r="AD70" s="74"/>
      <c r="AE70" s="83" t="str">
        <f ca="1">IF(COUNTIF(Entity_2,AF$10)&lt;=COUNTIF(AE$38:AE69,"&lt;&gt;"),"",IF(AF$10="","",AE69+MATCH(AF$10,INDIRECT(ADDRESS(AE69+1,5,4,1,"Entity")):INDIRECT(ADDRESS(COUNTIF(Entity_1,"&lt;&gt;"),5,4,1,"Entity")),0)))</f>
        <v/>
      </c>
      <c r="AF70" s="66" t="str">
        <f t="shared" ref="AF70:AF96" ca="1" si="61">IF(AE70="","",IFERROR(CELL("contents",INDIRECT(ADDRESS(AE70,3,4,1,"Entity"))),""))</f>
        <v/>
      </c>
      <c r="AG70" s="66" t="str">
        <f t="shared" ref="AG70:AG96" ca="1" si="62">IF(AF70&lt;&gt;"",HYPERLINK(CONCATENATE(link4x0,IFERROR(VLOOKUP(AF70,Entity,2,FALSE),""),link_Entity,LOWER(AF70),".htm"),"&gt;&gt;"),"")</f>
        <v/>
      </c>
      <c r="AH70" s="65"/>
      <c r="AI70" s="65"/>
      <c r="AJ70" s="65"/>
      <c r="AK70" s="74"/>
      <c r="AL70" s="83" t="str">
        <f ca="1">IF(COUNTIF(Entity_2,AM$8)&lt;=COUNTIF(AL$38:AL69,"&lt;&gt;"),"",IF(AM$8="","",AL69+MATCH(AM$8,INDIRECT(ADDRESS(AL69+1,5,4,1,"Entity")):INDIRECT(ADDRESS(COUNTIF(Entity_1,"&lt;&gt;"),5,4,1,"Entity")),0)))</f>
        <v/>
      </c>
      <c r="AM70" s="66" t="str">
        <f t="shared" ref="AM70:AM96" ca="1" si="63">IF(AL70="","",IFERROR(CELL("contents",INDIRECT(ADDRESS(AL70,3,4,1,"Entity"))),""))</f>
        <v/>
      </c>
      <c r="AN70" s="66" t="str">
        <f t="shared" ref="AN70:AN96" ca="1" si="64">IF(AM70&lt;&gt;"",HYPERLINK(CONCATENATE(link4x0,IFERROR(VLOOKUP(AM70,Entity,2,FALSE),""),link_Entity,LOWER(AM70),".htm"),"&gt;&gt;"),"")</f>
        <v/>
      </c>
      <c r="AO70" s="65"/>
      <c r="AP70" s="65"/>
      <c r="AQ70" s="65"/>
      <c r="AR70" s="74"/>
      <c r="AS70" s="83" t="str">
        <f ca="1">IF(COUNTIF(Entity_2,AT$6)&lt;=COUNTIF(AS$38:AS69,"&lt;&gt;"),"",IF(AT$6="","",AS69+MATCH(AT$6,INDIRECT(ADDRESS(AS69+1,5,4,1,"Entity")):INDIRECT(ADDRESS(COUNTIF(Entity_1,"&lt;&gt;"),5,4,1,"Entity")),0)))</f>
        <v/>
      </c>
      <c r="AT70" s="66" t="str">
        <f t="shared" ref="AT70:AT96" ca="1" si="65">IF(AS70="","",IFERROR(CELL("contents",INDIRECT(ADDRESS(AS70,3,4,1,"Entity"))),""))</f>
        <v/>
      </c>
      <c r="AU70" s="66" t="str">
        <f t="shared" ref="AU70:AU96" ca="1" si="66">IF(AT70&lt;&gt;"",HYPERLINK(CONCATENATE(link4x0,IFERROR(VLOOKUP(AT70,Entity,2,FALSE),""),link_Entity,LOWER(AT70),".htm"),"&gt;&gt;"),"")</f>
        <v/>
      </c>
      <c r="AV70" s="65"/>
      <c r="AW70" s="65"/>
      <c r="AX70" s="65"/>
      <c r="AY70" s="74"/>
      <c r="AZ70" s="83" t="str">
        <f ca="1">IF(COUNTIF(Entity_2,BA$4)&lt;=COUNTIF(AZ$38:AZ69,"&lt;&gt;"),"",IF(BA$4="","",AZ69+MATCH(BA$4,INDIRECT(ADDRESS(AZ69+1,5,4,1,"Entity")):INDIRECT(ADDRESS(COUNTIF(Entity_1,"&lt;&gt;"),5,4,1,"Entity")),0)))</f>
        <v/>
      </c>
      <c r="BA70" s="66" t="str">
        <f t="shared" ref="BA70:BA96" ca="1" si="67">IF(AZ70="","",IFERROR(CELL("contents",INDIRECT(ADDRESS(AZ70,3,4,1,"Entity"))),""))</f>
        <v/>
      </c>
      <c r="BB70" s="66" t="str">
        <f t="shared" ref="BB70:BB96" ca="1" si="68">IF(BA70&lt;&gt;"",HYPERLINK(CONCATENATE(link4x0,IFERROR(VLOOKUP(BA70,Entity,2,FALSE),""),link_Entity,LOWER(BA70),".htm"),"&gt;&gt;"),"")</f>
        <v/>
      </c>
      <c r="BC70" s="65"/>
      <c r="BD70" s="65"/>
      <c r="BE70" s="65"/>
      <c r="BF70" s="74"/>
      <c r="BG70" s="83">
        <f ca="1">IF(COUNTIF(Entity_2,BH$2)&lt;=COUNTIF(BG$38:BG69,"&lt;&gt;"),"",IF(BH$2="","",BG69+MATCH(BH$2,INDIRECT(ADDRESS(BG69+1,5,4,1,"Entity")):INDIRECT(ADDRESS(COUNTIF(Entity_1,"&lt;&gt;"),5,4,1,"Entity")),0)))</f>
        <v>441</v>
      </c>
      <c r="BH70" s="66" t="str">
        <f t="shared" ref="BH70:BH97" ca="1" si="69">IF(BG70="","",IFERROR(CELL("contents",INDIRECT(ADDRESS(BG70,3,4,1,"Entity"))),""))</f>
        <v>IfcPresentationItem</v>
      </c>
      <c r="BI70" s="66" t="str">
        <f t="shared" ref="BI70:BI96" ca="1" si="70">IF(BH70&lt;&gt;"",HYPERLINK(CONCATENATE(link4x0,IFERROR(VLOOKUP(BH70,Entity,2,FALSE),""),link_Entity,LOWER(BH70),".htm"),"&gt;&gt;"),"")</f>
        <v>&gt;&gt;</v>
      </c>
      <c r="BJ70" s="65"/>
      <c r="BK70" s="65"/>
      <c r="BL70" s="74"/>
    </row>
    <row r="71" spans="3:64" s="32" customFormat="1" x14ac:dyDescent="0.25">
      <c r="C71" s="73"/>
      <c r="D71" s="65"/>
      <c r="E71" s="65"/>
      <c r="F71" s="65"/>
      <c r="G71" s="65"/>
      <c r="H71" s="65"/>
      <c r="I71" s="74"/>
      <c r="J71" s="83" t="str">
        <f ca="1">IF(COUNTIF(Entity_2,K$17)&lt;=COUNTIF(J$38:J70,"&lt;&gt;"),"",IF(K$17="","",J70+MATCH(K$17,INDIRECT(ADDRESS(J70+1,5,4,1,"Entity")):INDIRECT(ADDRESS(COUNTIF(Entity_1,"&lt;&gt;"),5,4,1,"Entity")),0)))</f>
        <v/>
      </c>
      <c r="K71" s="66" t="str">
        <f t="shared" ca="1" si="56"/>
        <v/>
      </c>
      <c r="L71" s="66" t="str">
        <f t="shared" ca="1" si="41"/>
        <v/>
      </c>
      <c r="M71" s="74"/>
      <c r="N71" s="74"/>
      <c r="O71" s="74"/>
      <c r="P71" s="74"/>
      <c r="Q71" s="83" t="str">
        <f ca="1">IF(COUNTIF(Entity_2,R$14)&lt;=COUNTIF(Q$38:Q70,"&lt;&gt;"),"",IF(R$14="","",Q70+MATCH(R$14,INDIRECT(ADDRESS(Q70+1,5,4,1,"Entity")):INDIRECT(ADDRESS(COUNTIF(Entity_1,"&lt;&gt;"),5,4,1,"Entity")),0)))</f>
        <v/>
      </c>
      <c r="R71" s="66" t="str">
        <f t="shared" ca="1" si="57"/>
        <v/>
      </c>
      <c r="S71" s="66" t="str">
        <f t="shared" ca="1" si="58"/>
        <v/>
      </c>
      <c r="T71" s="65"/>
      <c r="U71" s="65"/>
      <c r="V71" s="74"/>
      <c r="W71" s="74"/>
      <c r="X71" s="83" t="str">
        <f ca="1">IF(COUNTIF(Entity_2,Y$12)&lt;=COUNTIF(X$38:X70,"&lt;&gt;"),"",IF(Y$12="","",X70+MATCH(Y$12,INDIRECT(ADDRESS(X70+1,5,4,1,"Entity")):INDIRECT(ADDRESS(COUNTIF(Entity_1,"&lt;&gt;"),5,4,1,"Entity")),0)))</f>
        <v/>
      </c>
      <c r="Y71" s="66" t="str">
        <f t="shared" ca="1" si="59"/>
        <v/>
      </c>
      <c r="Z71" s="66" t="str">
        <f t="shared" ca="1" si="60"/>
        <v/>
      </c>
      <c r="AA71" s="65"/>
      <c r="AB71" s="65"/>
      <c r="AC71" s="74"/>
      <c r="AD71" s="74"/>
      <c r="AE71" s="83" t="str">
        <f ca="1">IF(COUNTIF(Entity_2,AF$10)&lt;=COUNTIF(AE$38:AE70,"&lt;&gt;"),"",IF(AF$10="","",AE70+MATCH(AF$10,INDIRECT(ADDRESS(AE70+1,5,4,1,"Entity")):INDIRECT(ADDRESS(COUNTIF(Entity_1,"&lt;&gt;"),5,4,1,"Entity")),0)))</f>
        <v/>
      </c>
      <c r="AF71" s="66" t="str">
        <f t="shared" ca="1" si="61"/>
        <v/>
      </c>
      <c r="AG71" s="66" t="str">
        <f t="shared" ca="1" si="62"/>
        <v/>
      </c>
      <c r="AH71" s="65"/>
      <c r="AI71" s="65"/>
      <c r="AJ71" s="65"/>
      <c r="AK71" s="74"/>
      <c r="AL71" s="83" t="str">
        <f ca="1">IF(COUNTIF(Entity_2,AM$8)&lt;=COUNTIF(AL$38:AL70,"&lt;&gt;"),"",IF(AM$8="","",AL70+MATCH(AM$8,INDIRECT(ADDRESS(AL70+1,5,4,1,"Entity")):INDIRECT(ADDRESS(COUNTIF(Entity_1,"&lt;&gt;"),5,4,1,"Entity")),0)))</f>
        <v/>
      </c>
      <c r="AM71" s="66" t="str">
        <f t="shared" ca="1" si="63"/>
        <v/>
      </c>
      <c r="AN71" s="66" t="str">
        <f t="shared" ca="1" si="64"/>
        <v/>
      </c>
      <c r="AO71" s="65"/>
      <c r="AP71" s="65"/>
      <c r="AQ71" s="65"/>
      <c r="AR71" s="74"/>
      <c r="AS71" s="83" t="str">
        <f ca="1">IF(COUNTIF(Entity_2,AT$6)&lt;=COUNTIF(AS$38:AS70,"&lt;&gt;"),"",IF(AT$6="","",AS70+MATCH(AT$6,INDIRECT(ADDRESS(AS70+1,5,4,1,"Entity")):INDIRECT(ADDRESS(COUNTIF(Entity_1,"&lt;&gt;"),5,4,1,"Entity")),0)))</f>
        <v/>
      </c>
      <c r="AT71" s="66" t="str">
        <f t="shared" ca="1" si="65"/>
        <v/>
      </c>
      <c r="AU71" s="66" t="str">
        <f t="shared" ca="1" si="66"/>
        <v/>
      </c>
      <c r="AV71" s="65"/>
      <c r="AW71" s="65"/>
      <c r="AX71" s="65"/>
      <c r="AY71" s="74"/>
      <c r="AZ71" s="83" t="str">
        <f ca="1">IF(COUNTIF(Entity_2,BA$4)&lt;=COUNTIF(AZ$38:AZ70,"&lt;&gt;"),"",IF(BA$4="","",AZ70+MATCH(BA$4,INDIRECT(ADDRESS(AZ70+1,5,4,1,"Entity")):INDIRECT(ADDRESS(COUNTIF(Entity_1,"&lt;&gt;"),5,4,1,"Entity")),0)))</f>
        <v/>
      </c>
      <c r="BA71" s="66" t="str">
        <f t="shared" ca="1" si="67"/>
        <v/>
      </c>
      <c r="BB71" s="66" t="str">
        <f t="shared" ca="1" si="68"/>
        <v/>
      </c>
      <c r="BC71" s="65"/>
      <c r="BD71" s="65"/>
      <c r="BE71" s="65"/>
      <c r="BF71" s="74"/>
      <c r="BG71" s="83">
        <f ca="1">IF(COUNTIF(Entity_2,BH$2)&lt;=COUNTIF(BG$38:BG70,"&lt;&gt;"),"",IF(BH$2="","",BG70+MATCH(BH$2,INDIRECT(ADDRESS(BG70+1,5,4,1,"Entity")):INDIRECT(ADDRESS(COUNTIF(Entity_1,"&lt;&gt;"),5,4,1,"Entity")),0)))</f>
        <v>442</v>
      </c>
      <c r="BH71" s="66" t="str">
        <f t="shared" ca="1" si="69"/>
        <v>IfcPresentationLayerAssignment</v>
      </c>
      <c r="BI71" s="66" t="str">
        <f t="shared" ca="1" si="70"/>
        <v>&gt;&gt;</v>
      </c>
      <c r="BJ71" s="65"/>
      <c r="BK71" s="65"/>
      <c r="BL71" s="74"/>
    </row>
    <row r="72" spans="3:64" s="32" customFormat="1" x14ac:dyDescent="0.25">
      <c r="C72" s="73"/>
      <c r="D72" s="65"/>
      <c r="E72" s="65"/>
      <c r="F72" s="65"/>
      <c r="G72" s="65"/>
      <c r="H72" s="65"/>
      <c r="I72" s="74"/>
      <c r="J72" s="83" t="str">
        <f ca="1">IF(COUNTIF(Entity_2,K$17)&lt;=COUNTIF(J$38:J71,"&lt;&gt;"),"",IF(K$17="","",J71+MATCH(K$17,INDIRECT(ADDRESS(J71+1,5,4,1,"Entity")):INDIRECT(ADDRESS(COUNTIF(Entity_1,"&lt;&gt;"),5,4,1,"Entity")),0)))</f>
        <v/>
      </c>
      <c r="K72" s="66" t="str">
        <f t="shared" ca="1" si="56"/>
        <v/>
      </c>
      <c r="L72" s="66" t="str">
        <f t="shared" ca="1" si="41"/>
        <v/>
      </c>
      <c r="M72" s="74"/>
      <c r="N72" s="74"/>
      <c r="O72" s="74"/>
      <c r="P72" s="74"/>
      <c r="Q72" s="83" t="str">
        <f ca="1">IF(COUNTIF(Entity_2,R$14)&lt;=COUNTIF(Q$38:Q71,"&lt;&gt;"),"",IF(R$14="","",Q71+MATCH(R$14,INDIRECT(ADDRESS(Q71+1,5,4,1,"Entity")):INDIRECT(ADDRESS(COUNTIF(Entity_1,"&lt;&gt;"),5,4,1,"Entity")),0)))</f>
        <v/>
      </c>
      <c r="R72" s="66" t="str">
        <f t="shared" ca="1" si="57"/>
        <v/>
      </c>
      <c r="S72" s="66" t="str">
        <f t="shared" ca="1" si="58"/>
        <v/>
      </c>
      <c r="T72" s="65"/>
      <c r="U72" s="65"/>
      <c r="V72" s="74"/>
      <c r="W72" s="74"/>
      <c r="X72" s="83" t="str">
        <f ca="1">IF(COUNTIF(Entity_2,Y$12)&lt;=COUNTIF(X$38:X71,"&lt;&gt;"),"",IF(Y$12="","",X71+MATCH(Y$12,INDIRECT(ADDRESS(X71+1,5,4,1,"Entity")):INDIRECT(ADDRESS(COUNTIF(Entity_1,"&lt;&gt;"),5,4,1,"Entity")),0)))</f>
        <v/>
      </c>
      <c r="Y72" s="66" t="str">
        <f t="shared" ca="1" si="59"/>
        <v/>
      </c>
      <c r="Z72" s="66" t="str">
        <f t="shared" ca="1" si="60"/>
        <v/>
      </c>
      <c r="AA72" s="65"/>
      <c r="AB72" s="65"/>
      <c r="AC72" s="74"/>
      <c r="AD72" s="74"/>
      <c r="AE72" s="83" t="str">
        <f ca="1">IF(COUNTIF(Entity_2,AF$10)&lt;=COUNTIF(AE$38:AE71,"&lt;&gt;"),"",IF(AF$10="","",AE71+MATCH(AF$10,INDIRECT(ADDRESS(AE71+1,5,4,1,"Entity")):INDIRECT(ADDRESS(COUNTIF(Entity_1,"&lt;&gt;"),5,4,1,"Entity")),0)))</f>
        <v/>
      </c>
      <c r="AF72" s="66" t="str">
        <f t="shared" ca="1" si="61"/>
        <v/>
      </c>
      <c r="AG72" s="66" t="str">
        <f t="shared" ca="1" si="62"/>
        <v/>
      </c>
      <c r="AH72" s="65"/>
      <c r="AI72" s="65"/>
      <c r="AJ72" s="65"/>
      <c r="AK72" s="74"/>
      <c r="AL72" s="83" t="str">
        <f ca="1">IF(COUNTIF(Entity_2,AM$8)&lt;=COUNTIF(AL$38:AL71,"&lt;&gt;"),"",IF(AM$8="","",AL71+MATCH(AM$8,INDIRECT(ADDRESS(AL71+1,5,4,1,"Entity")):INDIRECT(ADDRESS(COUNTIF(Entity_1,"&lt;&gt;"),5,4,1,"Entity")),0)))</f>
        <v/>
      </c>
      <c r="AM72" s="66" t="str">
        <f t="shared" ca="1" si="63"/>
        <v/>
      </c>
      <c r="AN72" s="66" t="str">
        <f t="shared" ca="1" si="64"/>
        <v/>
      </c>
      <c r="AO72" s="65"/>
      <c r="AP72" s="65"/>
      <c r="AQ72" s="65"/>
      <c r="AR72" s="74"/>
      <c r="AS72" s="83" t="str">
        <f ca="1">IF(COUNTIF(Entity_2,AT$6)&lt;=COUNTIF(AS$38:AS71,"&lt;&gt;"),"",IF(AT$6="","",AS71+MATCH(AT$6,INDIRECT(ADDRESS(AS71+1,5,4,1,"Entity")):INDIRECT(ADDRESS(COUNTIF(Entity_1,"&lt;&gt;"),5,4,1,"Entity")),0)))</f>
        <v/>
      </c>
      <c r="AT72" s="66" t="str">
        <f t="shared" ca="1" si="65"/>
        <v/>
      </c>
      <c r="AU72" s="66" t="str">
        <f t="shared" ca="1" si="66"/>
        <v/>
      </c>
      <c r="AV72" s="65"/>
      <c r="AW72" s="65"/>
      <c r="AX72" s="65"/>
      <c r="AY72" s="74"/>
      <c r="AZ72" s="83" t="str">
        <f ca="1">IF(COUNTIF(Entity_2,BA$4)&lt;=COUNTIF(AZ$38:AZ71,"&lt;&gt;"),"",IF(BA$4="","",AZ71+MATCH(BA$4,INDIRECT(ADDRESS(AZ71+1,5,4,1,"Entity")):INDIRECT(ADDRESS(COUNTIF(Entity_1,"&lt;&gt;"),5,4,1,"Entity")),0)))</f>
        <v/>
      </c>
      <c r="BA72" s="66" t="str">
        <f t="shared" ca="1" si="67"/>
        <v/>
      </c>
      <c r="BB72" s="66" t="str">
        <f t="shared" ca="1" si="68"/>
        <v/>
      </c>
      <c r="BC72" s="65"/>
      <c r="BD72" s="65"/>
      <c r="BE72" s="65"/>
      <c r="BF72" s="74"/>
      <c r="BG72" s="83">
        <f ca="1">IF(COUNTIF(Entity_2,BH$2)&lt;=COUNTIF(BG$38:BG71,"&lt;&gt;"),"",IF(BH$2="","",BG71+MATCH(BH$2,INDIRECT(ADDRESS(BG71+1,5,4,1,"Entity")):INDIRECT(ADDRESS(COUNTIF(Entity_1,"&lt;&gt;"),5,4,1,"Entity")),0)))</f>
        <v>444</v>
      </c>
      <c r="BH72" s="66" t="str">
        <f t="shared" ca="1" si="69"/>
        <v>IfcPresentationStyle</v>
      </c>
      <c r="BI72" s="66" t="str">
        <f t="shared" ca="1" si="70"/>
        <v>&gt;&gt;</v>
      </c>
      <c r="BJ72" s="65"/>
      <c r="BK72" s="65"/>
      <c r="BL72" s="74"/>
    </row>
    <row r="73" spans="3:64" s="32" customFormat="1" x14ac:dyDescent="0.25">
      <c r="C73" s="73"/>
      <c r="D73" s="65"/>
      <c r="E73" s="65"/>
      <c r="F73" s="65"/>
      <c r="G73" s="65"/>
      <c r="H73" s="65"/>
      <c r="I73" s="74"/>
      <c r="J73" s="83" t="str">
        <f ca="1">IF(COUNTIF(Entity_2,K$17)&lt;=COUNTIF(J$38:J72,"&lt;&gt;"),"",IF(K$17="","",J72+MATCH(K$17,INDIRECT(ADDRESS(J72+1,5,4,1,"Entity")):INDIRECT(ADDRESS(COUNTIF(Entity_1,"&lt;&gt;"),5,4,1,"Entity")),0)))</f>
        <v/>
      </c>
      <c r="K73" s="66" t="str">
        <f t="shared" ca="1" si="56"/>
        <v/>
      </c>
      <c r="L73" s="66" t="str">
        <f t="shared" ca="1" si="41"/>
        <v/>
      </c>
      <c r="M73" s="74"/>
      <c r="N73" s="74"/>
      <c r="O73" s="74"/>
      <c r="P73" s="74"/>
      <c r="Q73" s="83" t="str">
        <f ca="1">IF(COUNTIF(Entity_2,R$14)&lt;=COUNTIF(Q$38:Q72,"&lt;&gt;"),"",IF(R$14="","",Q72+MATCH(R$14,INDIRECT(ADDRESS(Q72+1,5,4,1,"Entity")):INDIRECT(ADDRESS(COUNTIF(Entity_1,"&lt;&gt;"),5,4,1,"Entity")),0)))</f>
        <v/>
      </c>
      <c r="R73" s="66" t="str">
        <f t="shared" ca="1" si="57"/>
        <v/>
      </c>
      <c r="S73" s="66" t="str">
        <f t="shared" ca="1" si="58"/>
        <v/>
      </c>
      <c r="T73" s="65"/>
      <c r="U73" s="65"/>
      <c r="V73" s="74"/>
      <c r="W73" s="74"/>
      <c r="X73" s="83" t="str">
        <f ca="1">IF(COUNTIF(Entity_2,Y$12)&lt;=COUNTIF(X$38:X72,"&lt;&gt;"),"",IF(Y$12="","",X72+MATCH(Y$12,INDIRECT(ADDRESS(X72+1,5,4,1,"Entity")):INDIRECT(ADDRESS(COUNTIF(Entity_1,"&lt;&gt;"),5,4,1,"Entity")),0)))</f>
        <v/>
      </c>
      <c r="Y73" s="66" t="str">
        <f t="shared" ca="1" si="59"/>
        <v/>
      </c>
      <c r="Z73" s="66" t="str">
        <f t="shared" ca="1" si="60"/>
        <v/>
      </c>
      <c r="AA73" s="65"/>
      <c r="AB73" s="65"/>
      <c r="AC73" s="74"/>
      <c r="AD73" s="74"/>
      <c r="AE73" s="83" t="str">
        <f ca="1">IF(COUNTIF(Entity_2,AF$10)&lt;=COUNTIF(AE$38:AE72,"&lt;&gt;"),"",IF(AF$10="","",AE72+MATCH(AF$10,INDIRECT(ADDRESS(AE72+1,5,4,1,"Entity")):INDIRECT(ADDRESS(COUNTIF(Entity_1,"&lt;&gt;"),5,4,1,"Entity")),0)))</f>
        <v/>
      </c>
      <c r="AF73" s="66" t="str">
        <f t="shared" ca="1" si="61"/>
        <v/>
      </c>
      <c r="AG73" s="66" t="str">
        <f t="shared" ca="1" si="62"/>
        <v/>
      </c>
      <c r="AH73" s="65"/>
      <c r="AI73" s="65"/>
      <c r="AJ73" s="65"/>
      <c r="AK73" s="74"/>
      <c r="AL73" s="83" t="str">
        <f ca="1">IF(COUNTIF(Entity_2,AM$8)&lt;=COUNTIF(AL$38:AL72,"&lt;&gt;"),"",IF(AM$8="","",AL72+MATCH(AM$8,INDIRECT(ADDRESS(AL72+1,5,4,1,"Entity")):INDIRECT(ADDRESS(COUNTIF(Entity_1,"&lt;&gt;"),5,4,1,"Entity")),0)))</f>
        <v/>
      </c>
      <c r="AM73" s="66" t="str">
        <f t="shared" ca="1" si="63"/>
        <v/>
      </c>
      <c r="AN73" s="66" t="str">
        <f t="shared" ca="1" si="64"/>
        <v/>
      </c>
      <c r="AO73" s="65"/>
      <c r="AP73" s="65"/>
      <c r="AQ73" s="65"/>
      <c r="AR73" s="74"/>
      <c r="AS73" s="83" t="str">
        <f ca="1">IF(COUNTIF(Entity_2,AT$6)&lt;=COUNTIF(AS$38:AS72,"&lt;&gt;"),"",IF(AT$6="","",AS72+MATCH(AT$6,INDIRECT(ADDRESS(AS72+1,5,4,1,"Entity")):INDIRECT(ADDRESS(COUNTIF(Entity_1,"&lt;&gt;"),5,4,1,"Entity")),0)))</f>
        <v/>
      </c>
      <c r="AT73" s="66" t="str">
        <f t="shared" ca="1" si="65"/>
        <v/>
      </c>
      <c r="AU73" s="66" t="str">
        <f t="shared" ca="1" si="66"/>
        <v/>
      </c>
      <c r="AV73" s="65"/>
      <c r="AW73" s="65"/>
      <c r="AX73" s="65"/>
      <c r="AY73" s="74"/>
      <c r="AZ73" s="83" t="str">
        <f ca="1">IF(COUNTIF(Entity_2,BA$4)&lt;=COUNTIF(AZ$38:AZ72,"&lt;&gt;"),"",IF(BA$4="","",AZ72+MATCH(BA$4,INDIRECT(ADDRESS(AZ72+1,5,4,1,"Entity")):INDIRECT(ADDRESS(COUNTIF(Entity_1,"&lt;&gt;"),5,4,1,"Entity")),0)))</f>
        <v/>
      </c>
      <c r="BA73" s="66" t="str">
        <f t="shared" ca="1" si="67"/>
        <v/>
      </c>
      <c r="BB73" s="66" t="str">
        <f t="shared" ca="1" si="68"/>
        <v/>
      </c>
      <c r="BC73" s="65"/>
      <c r="BD73" s="65"/>
      <c r="BE73" s="65"/>
      <c r="BF73" s="74"/>
      <c r="BG73" s="83">
        <f ca="1">IF(COUNTIF(Entity_2,BH$2)&lt;=COUNTIF(BG$38:BG72,"&lt;&gt;"),"",IF(BH$2="","",BG72+MATCH(BH$2,INDIRECT(ADDRESS(BG72+1,5,4,1,"Entity")):INDIRECT(ADDRESS(COUNTIF(Entity_1,"&lt;&gt;"),5,4,1,"Entity")),0)))</f>
        <v>445</v>
      </c>
      <c r="BH73" s="66" t="str">
        <f t="shared" ca="1" si="69"/>
        <v>IfcPresentationStyleAssignment</v>
      </c>
      <c r="BI73" s="66" t="str">
        <f t="shared" ca="1" si="70"/>
        <v>&gt;&gt;</v>
      </c>
      <c r="BJ73" s="65"/>
      <c r="BK73" s="65"/>
      <c r="BL73" s="74"/>
    </row>
    <row r="74" spans="3:64" s="32" customFormat="1" x14ac:dyDescent="0.25">
      <c r="C74" s="73"/>
      <c r="D74" s="65"/>
      <c r="E74" s="65"/>
      <c r="F74" s="65"/>
      <c r="G74" s="65"/>
      <c r="H74" s="65"/>
      <c r="I74" s="74"/>
      <c r="J74" s="83" t="str">
        <f ca="1">IF(COUNTIF(Entity_2,K$17)&lt;=COUNTIF(J$38:J73,"&lt;&gt;"),"",IF(K$17="","",J73+MATCH(K$17,INDIRECT(ADDRESS(J73+1,5,4,1,"Entity")):INDIRECT(ADDRESS(COUNTIF(Entity_1,"&lt;&gt;"),5,4,1,"Entity")),0)))</f>
        <v/>
      </c>
      <c r="K74" s="66" t="str">
        <f t="shared" ca="1" si="56"/>
        <v/>
      </c>
      <c r="L74" s="66" t="str">
        <f t="shared" ca="1" si="41"/>
        <v/>
      </c>
      <c r="M74" s="74"/>
      <c r="N74" s="74"/>
      <c r="O74" s="74"/>
      <c r="P74" s="74"/>
      <c r="Q74" s="83" t="str">
        <f ca="1">IF(COUNTIF(Entity_2,R$14)&lt;=COUNTIF(Q$38:Q73,"&lt;&gt;"),"",IF(R$14="","",Q73+MATCH(R$14,INDIRECT(ADDRESS(Q73+1,5,4,1,"Entity")):INDIRECT(ADDRESS(COUNTIF(Entity_1,"&lt;&gt;"),5,4,1,"Entity")),0)))</f>
        <v/>
      </c>
      <c r="R74" s="66" t="str">
        <f t="shared" ca="1" si="57"/>
        <v/>
      </c>
      <c r="S74" s="66" t="str">
        <f t="shared" ca="1" si="58"/>
        <v/>
      </c>
      <c r="T74" s="65"/>
      <c r="U74" s="65"/>
      <c r="V74" s="74"/>
      <c r="W74" s="74"/>
      <c r="X74" s="83" t="str">
        <f ca="1">IF(COUNTIF(Entity_2,Y$12)&lt;=COUNTIF(X$38:X73,"&lt;&gt;"),"",IF(Y$12="","",X73+MATCH(Y$12,INDIRECT(ADDRESS(X73+1,5,4,1,"Entity")):INDIRECT(ADDRESS(COUNTIF(Entity_1,"&lt;&gt;"),5,4,1,"Entity")),0)))</f>
        <v/>
      </c>
      <c r="Y74" s="66" t="str">
        <f t="shared" ca="1" si="59"/>
        <v/>
      </c>
      <c r="Z74" s="66" t="str">
        <f t="shared" ca="1" si="60"/>
        <v/>
      </c>
      <c r="AA74" s="65"/>
      <c r="AB74" s="65"/>
      <c r="AC74" s="74"/>
      <c r="AD74" s="74"/>
      <c r="AE74" s="83" t="str">
        <f ca="1">IF(COUNTIF(Entity_2,AF$10)&lt;=COUNTIF(AE$38:AE73,"&lt;&gt;"),"",IF(AF$10="","",AE73+MATCH(AF$10,INDIRECT(ADDRESS(AE73+1,5,4,1,"Entity")):INDIRECT(ADDRESS(COUNTIF(Entity_1,"&lt;&gt;"),5,4,1,"Entity")),0)))</f>
        <v/>
      </c>
      <c r="AF74" s="66" t="str">
        <f t="shared" ca="1" si="61"/>
        <v/>
      </c>
      <c r="AG74" s="66" t="str">
        <f t="shared" ca="1" si="62"/>
        <v/>
      </c>
      <c r="AH74" s="65"/>
      <c r="AI74" s="65"/>
      <c r="AJ74" s="65"/>
      <c r="AK74" s="74"/>
      <c r="AL74" s="83" t="str">
        <f ca="1">IF(COUNTIF(Entity_2,AM$8)&lt;=COUNTIF(AL$38:AL73,"&lt;&gt;"),"",IF(AM$8="","",AL73+MATCH(AM$8,INDIRECT(ADDRESS(AL73+1,5,4,1,"Entity")):INDIRECT(ADDRESS(COUNTIF(Entity_1,"&lt;&gt;"),5,4,1,"Entity")),0)))</f>
        <v/>
      </c>
      <c r="AM74" s="66" t="str">
        <f t="shared" ca="1" si="63"/>
        <v/>
      </c>
      <c r="AN74" s="66" t="str">
        <f t="shared" ca="1" si="64"/>
        <v/>
      </c>
      <c r="AO74" s="65"/>
      <c r="AP74" s="65"/>
      <c r="AQ74" s="65"/>
      <c r="AR74" s="74"/>
      <c r="AS74" s="83" t="str">
        <f ca="1">IF(COUNTIF(Entity_2,AT$6)&lt;=COUNTIF(AS$38:AS73,"&lt;&gt;"),"",IF(AT$6="","",AS73+MATCH(AT$6,INDIRECT(ADDRESS(AS73+1,5,4,1,"Entity")):INDIRECT(ADDRESS(COUNTIF(Entity_1,"&lt;&gt;"),5,4,1,"Entity")),0)))</f>
        <v/>
      </c>
      <c r="AT74" s="66" t="str">
        <f t="shared" ca="1" si="65"/>
        <v/>
      </c>
      <c r="AU74" s="66" t="str">
        <f t="shared" ca="1" si="66"/>
        <v/>
      </c>
      <c r="AV74" s="65"/>
      <c r="AW74" s="65"/>
      <c r="AX74" s="65"/>
      <c r="AY74" s="74"/>
      <c r="AZ74" s="83" t="str">
        <f ca="1">IF(COUNTIF(Entity_2,BA$4)&lt;=COUNTIF(AZ$38:AZ73,"&lt;&gt;"),"",IF(BA$4="","",AZ73+MATCH(BA$4,INDIRECT(ADDRESS(AZ73+1,5,4,1,"Entity")):INDIRECT(ADDRESS(COUNTIF(Entity_1,"&lt;&gt;"),5,4,1,"Entity")),0)))</f>
        <v/>
      </c>
      <c r="BA74" s="66" t="str">
        <f t="shared" ca="1" si="67"/>
        <v/>
      </c>
      <c r="BB74" s="66" t="str">
        <f t="shared" ca="1" si="68"/>
        <v/>
      </c>
      <c r="BC74" s="65"/>
      <c r="BD74" s="65"/>
      <c r="BE74" s="65"/>
      <c r="BF74" s="74"/>
      <c r="BG74" s="83">
        <f ca="1">IF(COUNTIF(Entity_2,BH$2)&lt;=COUNTIF(BG$38:BG73,"&lt;&gt;"),"",IF(BH$2="","",BG73+MATCH(BH$2,INDIRECT(ADDRESS(BG73+1,5,4,1,"Entity")):INDIRECT(ADDRESS(COUNTIF(Entity_1,"&lt;&gt;"),5,4,1,"Entity")),0)))</f>
        <v>451</v>
      </c>
      <c r="BH74" s="66" t="str">
        <f t="shared" ca="1" si="69"/>
        <v>IfcProductRepresentation</v>
      </c>
      <c r="BI74" s="66" t="str">
        <f t="shared" ca="1" si="70"/>
        <v>&gt;&gt;</v>
      </c>
      <c r="BJ74" s="65"/>
      <c r="BK74" s="65"/>
      <c r="BL74" s="74"/>
    </row>
    <row r="75" spans="3:64" s="32" customFormat="1" x14ac:dyDescent="0.25">
      <c r="C75" s="73"/>
      <c r="D75" s="65"/>
      <c r="E75" s="65"/>
      <c r="F75" s="65"/>
      <c r="G75" s="65"/>
      <c r="H75" s="65"/>
      <c r="I75" s="74"/>
      <c r="J75" s="83" t="str">
        <f ca="1">IF(COUNTIF(Entity_2,K$17)&lt;=COUNTIF(J$38:J74,"&lt;&gt;"),"",IF(K$17="","",J74+MATCH(K$17,INDIRECT(ADDRESS(J74+1,5,4,1,"Entity")):INDIRECT(ADDRESS(COUNTIF(Entity_1,"&lt;&gt;"),5,4,1,"Entity")),0)))</f>
        <v/>
      </c>
      <c r="K75" s="66" t="str">
        <f t="shared" ca="1" si="56"/>
        <v/>
      </c>
      <c r="L75" s="66" t="str">
        <f t="shared" ca="1" si="41"/>
        <v/>
      </c>
      <c r="M75" s="74"/>
      <c r="N75" s="74"/>
      <c r="O75" s="74"/>
      <c r="P75" s="74"/>
      <c r="Q75" s="83" t="str">
        <f ca="1">IF(COUNTIF(Entity_2,R$14)&lt;=COUNTIF(Q$38:Q74,"&lt;&gt;"),"",IF(R$14="","",Q74+MATCH(R$14,INDIRECT(ADDRESS(Q74+1,5,4,1,"Entity")):INDIRECT(ADDRESS(COUNTIF(Entity_1,"&lt;&gt;"),5,4,1,"Entity")),0)))</f>
        <v/>
      </c>
      <c r="R75" s="66" t="str">
        <f t="shared" ca="1" si="57"/>
        <v/>
      </c>
      <c r="S75" s="66" t="str">
        <f t="shared" ca="1" si="58"/>
        <v/>
      </c>
      <c r="T75" s="65"/>
      <c r="U75" s="65"/>
      <c r="V75" s="74"/>
      <c r="W75" s="74"/>
      <c r="X75" s="83" t="str">
        <f ca="1">IF(COUNTIF(Entity_2,Y$12)&lt;=COUNTIF(X$38:X74,"&lt;&gt;"),"",IF(Y$12="","",X74+MATCH(Y$12,INDIRECT(ADDRESS(X74+1,5,4,1,"Entity")):INDIRECT(ADDRESS(COUNTIF(Entity_1,"&lt;&gt;"),5,4,1,"Entity")),0)))</f>
        <v/>
      </c>
      <c r="Y75" s="66" t="str">
        <f t="shared" ca="1" si="59"/>
        <v/>
      </c>
      <c r="Z75" s="66" t="str">
        <f t="shared" ca="1" si="60"/>
        <v/>
      </c>
      <c r="AA75" s="65"/>
      <c r="AB75" s="65"/>
      <c r="AC75" s="74"/>
      <c r="AD75" s="74"/>
      <c r="AE75" s="83" t="str">
        <f ca="1">IF(COUNTIF(Entity_2,AF$10)&lt;=COUNTIF(AE$38:AE74,"&lt;&gt;"),"",IF(AF$10="","",AE74+MATCH(AF$10,INDIRECT(ADDRESS(AE74+1,5,4,1,"Entity")):INDIRECT(ADDRESS(COUNTIF(Entity_1,"&lt;&gt;"),5,4,1,"Entity")),0)))</f>
        <v/>
      </c>
      <c r="AF75" s="66" t="str">
        <f t="shared" ca="1" si="61"/>
        <v/>
      </c>
      <c r="AG75" s="66" t="str">
        <f t="shared" ca="1" si="62"/>
        <v/>
      </c>
      <c r="AH75" s="65"/>
      <c r="AI75" s="65"/>
      <c r="AJ75" s="65"/>
      <c r="AK75" s="74"/>
      <c r="AL75" s="83" t="str">
        <f ca="1">IF(COUNTIF(Entity_2,AM$8)&lt;=COUNTIF(AL$38:AL74,"&lt;&gt;"),"",IF(AM$8="","",AL74+MATCH(AM$8,INDIRECT(ADDRESS(AL74+1,5,4,1,"Entity")):INDIRECT(ADDRESS(COUNTIF(Entity_1,"&lt;&gt;"),5,4,1,"Entity")),0)))</f>
        <v/>
      </c>
      <c r="AM75" s="66" t="str">
        <f t="shared" ca="1" si="63"/>
        <v/>
      </c>
      <c r="AN75" s="66" t="str">
        <f t="shared" ca="1" si="64"/>
        <v/>
      </c>
      <c r="AO75" s="65"/>
      <c r="AP75" s="65"/>
      <c r="AQ75" s="65"/>
      <c r="AR75" s="74"/>
      <c r="AS75" s="83" t="str">
        <f ca="1">IF(COUNTIF(Entity_2,AT$6)&lt;=COUNTIF(AS$38:AS74,"&lt;&gt;"),"",IF(AT$6="","",AS74+MATCH(AT$6,INDIRECT(ADDRESS(AS74+1,5,4,1,"Entity")):INDIRECT(ADDRESS(COUNTIF(Entity_1,"&lt;&gt;"),5,4,1,"Entity")),0)))</f>
        <v/>
      </c>
      <c r="AT75" s="66" t="str">
        <f t="shared" ca="1" si="65"/>
        <v/>
      </c>
      <c r="AU75" s="66" t="str">
        <f t="shared" ca="1" si="66"/>
        <v/>
      </c>
      <c r="AV75" s="65"/>
      <c r="AW75" s="65"/>
      <c r="AX75" s="65"/>
      <c r="AY75" s="74"/>
      <c r="AZ75" s="83" t="str">
        <f ca="1">IF(COUNTIF(Entity_2,BA$4)&lt;=COUNTIF(AZ$38:AZ74,"&lt;&gt;"),"",IF(BA$4="","",AZ74+MATCH(BA$4,INDIRECT(ADDRESS(AZ74+1,5,4,1,"Entity")):INDIRECT(ADDRESS(COUNTIF(Entity_1,"&lt;&gt;"),5,4,1,"Entity")),0)))</f>
        <v/>
      </c>
      <c r="BA75" s="66" t="str">
        <f t="shared" ca="1" si="67"/>
        <v/>
      </c>
      <c r="BB75" s="66" t="str">
        <f t="shared" ca="1" si="68"/>
        <v/>
      </c>
      <c r="BC75" s="65"/>
      <c r="BD75" s="65"/>
      <c r="BE75" s="65"/>
      <c r="BF75" s="74"/>
      <c r="BG75" s="83">
        <f ca="1">IF(COUNTIF(Entity_2,BH$2)&lt;=COUNTIF(BG$38:BG74,"&lt;&gt;"),"",IF(BH$2="","",BG74+MATCH(BH$2,INDIRECT(ADDRESS(BG74+1,5,4,1,"Entity")):INDIRECT(ADDRESS(COUNTIF(Entity_1,"&lt;&gt;"),5,4,1,"Entity")),0)))</f>
        <v>452</v>
      </c>
      <c r="BH75" s="66" t="str">
        <f t="shared" ca="1" si="69"/>
        <v>IfcProfileDef</v>
      </c>
      <c r="BI75" s="66" t="str">
        <f t="shared" ca="1" si="70"/>
        <v>&gt;&gt;</v>
      </c>
      <c r="BJ75" s="65"/>
      <c r="BK75" s="65"/>
      <c r="BL75" s="74"/>
    </row>
    <row r="76" spans="3:64" s="32" customFormat="1" x14ac:dyDescent="0.25">
      <c r="C76" s="73"/>
      <c r="D76" s="65"/>
      <c r="E76" s="65"/>
      <c r="F76" s="65"/>
      <c r="G76" s="65"/>
      <c r="H76" s="65"/>
      <c r="I76" s="74"/>
      <c r="J76" s="83" t="str">
        <f ca="1">IF(COUNTIF(Entity_2,K$17)&lt;=COUNTIF(J$38:J75,"&lt;&gt;"),"",IF(K$17="","",J75+MATCH(K$17,INDIRECT(ADDRESS(J75+1,5,4,1,"Entity")):INDIRECT(ADDRESS(COUNTIF(Entity_1,"&lt;&gt;"),5,4,1,"Entity")),0)))</f>
        <v/>
      </c>
      <c r="K76" s="66" t="str">
        <f t="shared" ca="1" si="56"/>
        <v/>
      </c>
      <c r="L76" s="66" t="str">
        <f t="shared" ca="1" si="41"/>
        <v/>
      </c>
      <c r="M76" s="74"/>
      <c r="N76" s="74"/>
      <c r="O76" s="74"/>
      <c r="P76" s="74"/>
      <c r="Q76" s="83" t="str">
        <f ca="1">IF(COUNTIF(Entity_2,R$14)&lt;=COUNTIF(Q$38:Q75,"&lt;&gt;"),"",IF(R$14="","",Q75+MATCH(R$14,INDIRECT(ADDRESS(Q75+1,5,4,1,"Entity")):INDIRECT(ADDRESS(COUNTIF(Entity_1,"&lt;&gt;"),5,4,1,"Entity")),0)))</f>
        <v/>
      </c>
      <c r="R76" s="66" t="str">
        <f t="shared" ca="1" si="57"/>
        <v/>
      </c>
      <c r="S76" s="66" t="str">
        <f t="shared" ca="1" si="58"/>
        <v/>
      </c>
      <c r="T76" s="65"/>
      <c r="U76" s="65"/>
      <c r="V76" s="74"/>
      <c r="W76" s="74"/>
      <c r="X76" s="83" t="str">
        <f ca="1">IF(COUNTIF(Entity_2,Y$12)&lt;=COUNTIF(X$38:X75,"&lt;&gt;"),"",IF(Y$12="","",X75+MATCH(Y$12,INDIRECT(ADDRESS(X75+1,5,4,1,"Entity")):INDIRECT(ADDRESS(COUNTIF(Entity_1,"&lt;&gt;"),5,4,1,"Entity")),0)))</f>
        <v/>
      </c>
      <c r="Y76" s="66" t="str">
        <f t="shared" ca="1" si="59"/>
        <v/>
      </c>
      <c r="Z76" s="66" t="str">
        <f t="shared" ca="1" si="60"/>
        <v/>
      </c>
      <c r="AA76" s="65"/>
      <c r="AB76" s="65"/>
      <c r="AC76" s="74"/>
      <c r="AD76" s="74"/>
      <c r="AE76" s="83" t="str">
        <f ca="1">IF(COUNTIF(Entity_2,AF$10)&lt;=COUNTIF(AE$38:AE75,"&lt;&gt;"),"",IF(AF$10="","",AE75+MATCH(AF$10,INDIRECT(ADDRESS(AE75+1,5,4,1,"Entity")):INDIRECT(ADDRESS(COUNTIF(Entity_1,"&lt;&gt;"),5,4,1,"Entity")),0)))</f>
        <v/>
      </c>
      <c r="AF76" s="66" t="str">
        <f t="shared" ca="1" si="61"/>
        <v/>
      </c>
      <c r="AG76" s="66" t="str">
        <f t="shared" ca="1" si="62"/>
        <v/>
      </c>
      <c r="AH76" s="65"/>
      <c r="AI76" s="65"/>
      <c r="AJ76" s="65"/>
      <c r="AK76" s="74"/>
      <c r="AL76" s="83" t="str">
        <f ca="1">IF(COUNTIF(Entity_2,AM$8)&lt;=COUNTIF(AL$38:AL75,"&lt;&gt;"),"",IF(AM$8="","",AL75+MATCH(AM$8,INDIRECT(ADDRESS(AL75+1,5,4,1,"Entity")):INDIRECT(ADDRESS(COUNTIF(Entity_1,"&lt;&gt;"),5,4,1,"Entity")),0)))</f>
        <v/>
      </c>
      <c r="AM76" s="66" t="str">
        <f t="shared" ca="1" si="63"/>
        <v/>
      </c>
      <c r="AN76" s="66" t="str">
        <f t="shared" ca="1" si="64"/>
        <v/>
      </c>
      <c r="AO76" s="65"/>
      <c r="AP76" s="65"/>
      <c r="AQ76" s="65"/>
      <c r="AR76" s="74"/>
      <c r="AS76" s="83" t="str">
        <f ca="1">IF(COUNTIF(Entity_2,AT$6)&lt;=COUNTIF(AS$38:AS75,"&lt;&gt;"),"",IF(AT$6="","",AS75+MATCH(AT$6,INDIRECT(ADDRESS(AS75+1,5,4,1,"Entity")):INDIRECT(ADDRESS(COUNTIF(Entity_1,"&lt;&gt;"),5,4,1,"Entity")),0)))</f>
        <v/>
      </c>
      <c r="AT76" s="66" t="str">
        <f t="shared" ca="1" si="65"/>
        <v/>
      </c>
      <c r="AU76" s="66" t="str">
        <f t="shared" ca="1" si="66"/>
        <v/>
      </c>
      <c r="AV76" s="65"/>
      <c r="AW76" s="65"/>
      <c r="AX76" s="65"/>
      <c r="AY76" s="74"/>
      <c r="AZ76" s="83" t="str">
        <f ca="1">IF(COUNTIF(Entity_2,BA$4)&lt;=COUNTIF(AZ$38:AZ75,"&lt;&gt;"),"",IF(BA$4="","",AZ75+MATCH(BA$4,INDIRECT(ADDRESS(AZ75+1,5,4,1,"Entity")):INDIRECT(ADDRESS(COUNTIF(Entity_1,"&lt;&gt;"),5,4,1,"Entity")),0)))</f>
        <v/>
      </c>
      <c r="BA76" s="66" t="str">
        <f t="shared" ca="1" si="67"/>
        <v/>
      </c>
      <c r="BB76" s="66" t="str">
        <f t="shared" ca="1" si="68"/>
        <v/>
      </c>
      <c r="BC76" s="65"/>
      <c r="BD76" s="65"/>
      <c r="BE76" s="65"/>
      <c r="BF76" s="74"/>
      <c r="BG76" s="83">
        <f ca="1">IF(COUNTIF(Entity_2,BH$2)&lt;=COUNTIF(BG$38:BG75,"&lt;&gt;"),"",IF(BH$2="","",BG75+MATCH(BH$2,INDIRECT(ADDRESS(BG75+1,5,4,1,"Entity")):INDIRECT(ADDRESS(COUNTIF(Entity_1,"&lt;&gt;"),5,4,1,"Entity")),0)))</f>
        <v>460</v>
      </c>
      <c r="BH76" s="66" t="str">
        <f t="shared" ca="1" si="69"/>
        <v>IfcPropertyAbstraction</v>
      </c>
      <c r="BI76" s="66" t="str">
        <f t="shared" ca="1" si="70"/>
        <v>&gt;&gt;</v>
      </c>
      <c r="BJ76" s="65"/>
      <c r="BK76" s="65"/>
      <c r="BL76" s="74"/>
    </row>
    <row r="77" spans="3:64" s="32" customFormat="1" x14ac:dyDescent="0.25">
      <c r="C77" s="73"/>
      <c r="D77" s="65"/>
      <c r="E77" s="65"/>
      <c r="F77" s="65"/>
      <c r="G77" s="65"/>
      <c r="H77" s="65"/>
      <c r="I77" s="74"/>
      <c r="J77" s="83" t="str">
        <f ca="1">IF(COUNTIF(Entity_2,K$17)&lt;=COUNTIF(J$38:J76,"&lt;&gt;"),"",IF(K$17="","",J76+MATCH(K$17,INDIRECT(ADDRESS(J76+1,5,4,1,"Entity")):INDIRECT(ADDRESS(COUNTIF(Entity_1,"&lt;&gt;"),5,4,1,"Entity")),0)))</f>
        <v/>
      </c>
      <c r="K77" s="66" t="str">
        <f t="shared" ca="1" si="56"/>
        <v/>
      </c>
      <c r="L77" s="66" t="str">
        <f t="shared" ca="1" si="41"/>
        <v/>
      </c>
      <c r="M77" s="74"/>
      <c r="N77" s="74"/>
      <c r="O77" s="74"/>
      <c r="P77" s="74"/>
      <c r="Q77" s="83" t="str">
        <f ca="1">IF(COUNTIF(Entity_2,R$14)&lt;=COUNTIF(Q$38:Q76,"&lt;&gt;"),"",IF(R$14="","",Q76+MATCH(R$14,INDIRECT(ADDRESS(Q76+1,5,4,1,"Entity")):INDIRECT(ADDRESS(COUNTIF(Entity_1,"&lt;&gt;"),5,4,1,"Entity")),0)))</f>
        <v/>
      </c>
      <c r="R77" s="66" t="str">
        <f t="shared" ca="1" si="57"/>
        <v/>
      </c>
      <c r="S77" s="66" t="str">
        <f t="shared" ca="1" si="58"/>
        <v/>
      </c>
      <c r="T77" s="65"/>
      <c r="U77" s="65"/>
      <c r="V77" s="74"/>
      <c r="W77" s="74"/>
      <c r="X77" s="83" t="str">
        <f ca="1">IF(COUNTIF(Entity_2,Y$12)&lt;=COUNTIF(X$38:X76,"&lt;&gt;"),"",IF(Y$12="","",X76+MATCH(Y$12,INDIRECT(ADDRESS(X76+1,5,4,1,"Entity")):INDIRECT(ADDRESS(COUNTIF(Entity_1,"&lt;&gt;"),5,4,1,"Entity")),0)))</f>
        <v/>
      </c>
      <c r="Y77" s="66" t="str">
        <f t="shared" ca="1" si="59"/>
        <v/>
      </c>
      <c r="Z77" s="66" t="str">
        <f t="shared" ca="1" si="60"/>
        <v/>
      </c>
      <c r="AA77" s="65"/>
      <c r="AB77" s="65"/>
      <c r="AC77" s="74"/>
      <c r="AD77" s="74"/>
      <c r="AE77" s="83" t="str">
        <f ca="1">IF(COUNTIF(Entity_2,AF$10)&lt;=COUNTIF(AE$38:AE76,"&lt;&gt;"),"",IF(AF$10="","",AE76+MATCH(AF$10,INDIRECT(ADDRESS(AE76+1,5,4,1,"Entity")):INDIRECT(ADDRESS(COUNTIF(Entity_1,"&lt;&gt;"),5,4,1,"Entity")),0)))</f>
        <v/>
      </c>
      <c r="AF77" s="66" t="str">
        <f t="shared" ca="1" si="61"/>
        <v/>
      </c>
      <c r="AG77" s="66" t="str">
        <f t="shared" ca="1" si="62"/>
        <v/>
      </c>
      <c r="AH77" s="65"/>
      <c r="AI77" s="65"/>
      <c r="AJ77" s="65"/>
      <c r="AK77" s="74"/>
      <c r="AL77" s="83" t="str">
        <f ca="1">IF(COUNTIF(Entity_2,AM$8)&lt;=COUNTIF(AL$38:AL76,"&lt;&gt;"),"",IF(AM$8="","",AL76+MATCH(AM$8,INDIRECT(ADDRESS(AL76+1,5,4,1,"Entity")):INDIRECT(ADDRESS(COUNTIF(Entity_1,"&lt;&gt;"),5,4,1,"Entity")),0)))</f>
        <v/>
      </c>
      <c r="AM77" s="66" t="str">
        <f t="shared" ca="1" si="63"/>
        <v/>
      </c>
      <c r="AN77" s="66" t="str">
        <f t="shared" ca="1" si="64"/>
        <v/>
      </c>
      <c r="AO77" s="65"/>
      <c r="AP77" s="65"/>
      <c r="AQ77" s="65"/>
      <c r="AR77" s="74"/>
      <c r="AS77" s="83" t="str">
        <f ca="1">IF(COUNTIF(Entity_2,AT$6)&lt;=COUNTIF(AS$38:AS76,"&lt;&gt;"),"",IF(AT$6="","",AS76+MATCH(AT$6,INDIRECT(ADDRESS(AS76+1,5,4,1,"Entity")):INDIRECT(ADDRESS(COUNTIF(Entity_1,"&lt;&gt;"),5,4,1,"Entity")),0)))</f>
        <v/>
      </c>
      <c r="AT77" s="66" t="str">
        <f t="shared" ca="1" si="65"/>
        <v/>
      </c>
      <c r="AU77" s="66" t="str">
        <f t="shared" ca="1" si="66"/>
        <v/>
      </c>
      <c r="AV77" s="65"/>
      <c r="AW77" s="65"/>
      <c r="AX77" s="65"/>
      <c r="AY77" s="74"/>
      <c r="AZ77" s="83" t="str">
        <f ca="1">IF(COUNTIF(Entity_2,BA$4)&lt;=COUNTIF(AZ$38:AZ76,"&lt;&gt;"),"",IF(BA$4="","",AZ76+MATCH(BA$4,INDIRECT(ADDRESS(AZ76+1,5,4,1,"Entity")):INDIRECT(ADDRESS(COUNTIF(Entity_1,"&lt;&gt;"),5,4,1,"Entity")),0)))</f>
        <v/>
      </c>
      <c r="BA77" s="66" t="str">
        <f t="shared" ca="1" si="67"/>
        <v/>
      </c>
      <c r="BB77" s="66" t="str">
        <f t="shared" ca="1" si="68"/>
        <v/>
      </c>
      <c r="BC77" s="65"/>
      <c r="BD77" s="65"/>
      <c r="BE77" s="65"/>
      <c r="BF77" s="74"/>
      <c r="BG77" s="83">
        <f ca="1">IF(COUNTIF(Entity_2,BH$2)&lt;=COUNTIF(BG$38:BG76,"&lt;&gt;"),"",IF(BH$2="","",BG76+MATCH(BH$2,INDIRECT(ADDRESS(BG76+1,5,4,1,"Entity")):INDIRECT(ADDRESS(COUNTIF(Entity_1,"&lt;&gt;"),5,4,1,"Entity")),0)))</f>
        <v>501</v>
      </c>
      <c r="BH77" s="66" t="str">
        <f t="shared" ca="1" si="69"/>
        <v>IfcRecurrencePattern</v>
      </c>
      <c r="BI77" s="66" t="str">
        <f t="shared" ca="1" si="70"/>
        <v>&gt;&gt;</v>
      </c>
      <c r="BJ77" s="65"/>
      <c r="BK77" s="65"/>
      <c r="BL77" s="74"/>
    </row>
    <row r="78" spans="3:64" s="32" customFormat="1" x14ac:dyDescent="0.25">
      <c r="C78" s="73"/>
      <c r="D78" s="65"/>
      <c r="E78" s="65"/>
      <c r="F78" s="65"/>
      <c r="G78" s="65"/>
      <c r="H78" s="65"/>
      <c r="I78" s="74"/>
      <c r="J78" s="83" t="str">
        <f ca="1">IF(COUNTIF(Entity_2,K$17)&lt;=COUNTIF(J$38:J77,"&lt;&gt;"),"",IF(K$17="","",J77+MATCH(K$17,INDIRECT(ADDRESS(J77+1,5,4,1,"Entity")):INDIRECT(ADDRESS(COUNTIF(Entity_1,"&lt;&gt;"),5,4,1,"Entity")),0)))</f>
        <v/>
      </c>
      <c r="K78" s="66" t="str">
        <f t="shared" ca="1" si="56"/>
        <v/>
      </c>
      <c r="L78" s="66" t="str">
        <f t="shared" ca="1" si="41"/>
        <v/>
      </c>
      <c r="M78" s="74"/>
      <c r="N78" s="74"/>
      <c r="O78" s="74"/>
      <c r="P78" s="74"/>
      <c r="Q78" s="83" t="str">
        <f ca="1">IF(COUNTIF(Entity_2,R$14)&lt;=COUNTIF(Q$38:Q77,"&lt;&gt;"),"",IF(R$14="","",Q77+MATCH(R$14,INDIRECT(ADDRESS(Q77+1,5,4,1,"Entity")):INDIRECT(ADDRESS(COUNTIF(Entity_1,"&lt;&gt;"),5,4,1,"Entity")),0)))</f>
        <v/>
      </c>
      <c r="R78" s="66" t="str">
        <f t="shared" ca="1" si="57"/>
        <v/>
      </c>
      <c r="S78" s="66" t="str">
        <f t="shared" ca="1" si="58"/>
        <v/>
      </c>
      <c r="T78" s="65"/>
      <c r="U78" s="65"/>
      <c r="V78" s="74"/>
      <c r="W78" s="74"/>
      <c r="X78" s="83" t="str">
        <f ca="1">IF(COUNTIF(Entity_2,Y$12)&lt;=COUNTIF(X$38:X77,"&lt;&gt;"),"",IF(Y$12="","",X77+MATCH(Y$12,INDIRECT(ADDRESS(X77+1,5,4,1,"Entity")):INDIRECT(ADDRESS(COUNTIF(Entity_1,"&lt;&gt;"),5,4,1,"Entity")),0)))</f>
        <v/>
      </c>
      <c r="Y78" s="66" t="str">
        <f t="shared" ca="1" si="59"/>
        <v/>
      </c>
      <c r="Z78" s="66" t="str">
        <f t="shared" ca="1" si="60"/>
        <v/>
      </c>
      <c r="AA78" s="65"/>
      <c r="AB78" s="65"/>
      <c r="AC78" s="74"/>
      <c r="AD78" s="74"/>
      <c r="AE78" s="83" t="str">
        <f ca="1">IF(COUNTIF(Entity_2,AF$10)&lt;=COUNTIF(AE$38:AE77,"&lt;&gt;"),"",IF(AF$10="","",AE77+MATCH(AF$10,INDIRECT(ADDRESS(AE77+1,5,4,1,"Entity")):INDIRECT(ADDRESS(COUNTIF(Entity_1,"&lt;&gt;"),5,4,1,"Entity")),0)))</f>
        <v/>
      </c>
      <c r="AF78" s="66" t="str">
        <f t="shared" ca="1" si="61"/>
        <v/>
      </c>
      <c r="AG78" s="66" t="str">
        <f t="shared" ca="1" si="62"/>
        <v/>
      </c>
      <c r="AH78" s="65"/>
      <c r="AI78" s="65"/>
      <c r="AJ78" s="65"/>
      <c r="AK78" s="74"/>
      <c r="AL78" s="83" t="str">
        <f ca="1">IF(COUNTIF(Entity_2,AM$8)&lt;=COUNTIF(AL$38:AL77,"&lt;&gt;"),"",IF(AM$8="","",AL77+MATCH(AM$8,INDIRECT(ADDRESS(AL77+1,5,4,1,"Entity")):INDIRECT(ADDRESS(COUNTIF(Entity_1,"&lt;&gt;"),5,4,1,"Entity")),0)))</f>
        <v/>
      </c>
      <c r="AM78" s="66" t="str">
        <f t="shared" ca="1" si="63"/>
        <v/>
      </c>
      <c r="AN78" s="66" t="str">
        <f t="shared" ca="1" si="64"/>
        <v/>
      </c>
      <c r="AO78" s="65"/>
      <c r="AP78" s="65"/>
      <c r="AQ78" s="65"/>
      <c r="AR78" s="74"/>
      <c r="AS78" s="83" t="str">
        <f ca="1">IF(COUNTIF(Entity_2,AT$6)&lt;=COUNTIF(AS$38:AS77,"&lt;&gt;"),"",IF(AT$6="","",AS77+MATCH(AT$6,INDIRECT(ADDRESS(AS77+1,5,4,1,"Entity")):INDIRECT(ADDRESS(COUNTIF(Entity_1,"&lt;&gt;"),5,4,1,"Entity")),0)))</f>
        <v/>
      </c>
      <c r="AT78" s="66" t="str">
        <f t="shared" ca="1" si="65"/>
        <v/>
      </c>
      <c r="AU78" s="66" t="str">
        <f t="shared" ca="1" si="66"/>
        <v/>
      </c>
      <c r="AV78" s="65"/>
      <c r="AW78" s="65"/>
      <c r="AX78" s="65"/>
      <c r="AY78" s="74"/>
      <c r="AZ78" s="83" t="str">
        <f ca="1">IF(COUNTIF(Entity_2,BA$4)&lt;=COUNTIF(AZ$38:AZ77,"&lt;&gt;"),"",IF(BA$4="","",AZ77+MATCH(BA$4,INDIRECT(ADDRESS(AZ77+1,5,4,1,"Entity")):INDIRECT(ADDRESS(COUNTIF(Entity_1,"&lt;&gt;"),5,4,1,"Entity")),0)))</f>
        <v/>
      </c>
      <c r="BA78" s="66" t="str">
        <f t="shared" ca="1" si="67"/>
        <v/>
      </c>
      <c r="BB78" s="66" t="str">
        <f t="shared" ca="1" si="68"/>
        <v/>
      </c>
      <c r="BC78" s="65"/>
      <c r="BD78" s="65"/>
      <c r="BE78" s="65"/>
      <c r="BF78" s="74"/>
      <c r="BG78" s="83">
        <f ca="1">IF(COUNTIF(Entity_2,BH$2)&lt;=COUNTIF(BG$38:BG77,"&lt;&gt;"),"",IF(BH$2="","",BG77+MATCH(BH$2,INDIRECT(ADDRESS(BG77+1,5,4,1,"Entity")):INDIRECT(ADDRESS(COUNTIF(Entity_1,"&lt;&gt;"),5,4,1,"Entity")),0)))</f>
        <v>502</v>
      </c>
      <c r="BH78" s="66" t="str">
        <f t="shared" ca="1" si="69"/>
        <v>IfcReference</v>
      </c>
      <c r="BI78" s="66" t="str">
        <f t="shared" ca="1" si="70"/>
        <v>&gt;&gt;</v>
      </c>
      <c r="BJ78" s="65"/>
      <c r="BK78" s="65"/>
      <c r="BL78" s="74"/>
    </row>
    <row r="79" spans="3:64" s="32" customFormat="1" x14ac:dyDescent="0.25">
      <c r="C79" s="73"/>
      <c r="D79" s="65"/>
      <c r="E79" s="65"/>
      <c r="F79" s="65"/>
      <c r="G79" s="65"/>
      <c r="H79" s="65"/>
      <c r="I79" s="74"/>
      <c r="J79" s="83" t="str">
        <f ca="1">IF(COUNTIF(Entity_2,K$17)&lt;=COUNTIF(J$38:J78,"&lt;&gt;"),"",IF(K$17="","",J78+MATCH(K$17,INDIRECT(ADDRESS(J78+1,5,4,1,"Entity")):INDIRECT(ADDRESS(COUNTIF(Entity_1,"&lt;&gt;"),5,4,1,"Entity")),0)))</f>
        <v/>
      </c>
      <c r="K79" s="66" t="str">
        <f t="shared" ca="1" si="56"/>
        <v/>
      </c>
      <c r="L79" s="66" t="str">
        <f t="shared" ca="1" si="41"/>
        <v/>
      </c>
      <c r="M79" s="74"/>
      <c r="N79" s="74"/>
      <c r="O79" s="74"/>
      <c r="P79" s="74"/>
      <c r="Q79" s="83" t="str">
        <f ca="1">IF(COUNTIF(Entity_2,R$14)&lt;=COUNTIF(Q$38:Q78,"&lt;&gt;"),"",IF(R$14="","",Q78+MATCH(R$14,INDIRECT(ADDRESS(Q78+1,5,4,1,"Entity")):INDIRECT(ADDRESS(COUNTIF(Entity_1,"&lt;&gt;"),5,4,1,"Entity")),0)))</f>
        <v/>
      </c>
      <c r="R79" s="66" t="str">
        <f t="shared" ca="1" si="57"/>
        <v/>
      </c>
      <c r="S79" s="66" t="str">
        <f t="shared" ca="1" si="58"/>
        <v/>
      </c>
      <c r="T79" s="65"/>
      <c r="U79" s="65"/>
      <c r="V79" s="74"/>
      <c r="W79" s="74"/>
      <c r="X79" s="83" t="str">
        <f ca="1">IF(COUNTIF(Entity_2,Y$12)&lt;=COUNTIF(X$38:X78,"&lt;&gt;"),"",IF(Y$12="","",X78+MATCH(Y$12,INDIRECT(ADDRESS(X78+1,5,4,1,"Entity")):INDIRECT(ADDRESS(COUNTIF(Entity_1,"&lt;&gt;"),5,4,1,"Entity")),0)))</f>
        <v/>
      </c>
      <c r="Y79" s="66" t="str">
        <f t="shared" ca="1" si="59"/>
        <v/>
      </c>
      <c r="Z79" s="66" t="str">
        <f t="shared" ca="1" si="60"/>
        <v/>
      </c>
      <c r="AA79" s="65"/>
      <c r="AB79" s="65"/>
      <c r="AC79" s="74"/>
      <c r="AD79" s="74"/>
      <c r="AE79" s="83" t="str">
        <f ca="1">IF(COUNTIF(Entity_2,AF$10)&lt;=COUNTIF(AE$38:AE78,"&lt;&gt;"),"",IF(AF$10="","",AE78+MATCH(AF$10,INDIRECT(ADDRESS(AE78+1,5,4,1,"Entity")):INDIRECT(ADDRESS(COUNTIF(Entity_1,"&lt;&gt;"),5,4,1,"Entity")),0)))</f>
        <v/>
      </c>
      <c r="AF79" s="66" t="str">
        <f t="shared" ca="1" si="61"/>
        <v/>
      </c>
      <c r="AG79" s="66" t="str">
        <f t="shared" ca="1" si="62"/>
        <v/>
      </c>
      <c r="AH79" s="65"/>
      <c r="AI79" s="65"/>
      <c r="AJ79" s="65"/>
      <c r="AK79" s="74"/>
      <c r="AL79" s="83" t="str">
        <f ca="1">IF(COUNTIF(Entity_2,AM$8)&lt;=COUNTIF(AL$38:AL78,"&lt;&gt;"),"",IF(AM$8="","",AL78+MATCH(AM$8,INDIRECT(ADDRESS(AL78+1,5,4,1,"Entity")):INDIRECT(ADDRESS(COUNTIF(Entity_1,"&lt;&gt;"),5,4,1,"Entity")),0)))</f>
        <v/>
      </c>
      <c r="AM79" s="66" t="str">
        <f t="shared" ca="1" si="63"/>
        <v/>
      </c>
      <c r="AN79" s="66" t="str">
        <f t="shared" ca="1" si="64"/>
        <v/>
      </c>
      <c r="AO79" s="65"/>
      <c r="AP79" s="65"/>
      <c r="AQ79" s="65"/>
      <c r="AR79" s="74"/>
      <c r="AS79" s="83" t="str">
        <f ca="1">IF(COUNTIF(Entity_2,AT$6)&lt;=COUNTIF(AS$38:AS78,"&lt;&gt;"),"",IF(AT$6="","",AS78+MATCH(AT$6,INDIRECT(ADDRESS(AS78+1,5,4,1,"Entity")):INDIRECT(ADDRESS(COUNTIF(Entity_1,"&lt;&gt;"),5,4,1,"Entity")),0)))</f>
        <v/>
      </c>
      <c r="AT79" s="66" t="str">
        <f t="shared" ca="1" si="65"/>
        <v/>
      </c>
      <c r="AU79" s="66" t="str">
        <f t="shared" ca="1" si="66"/>
        <v/>
      </c>
      <c r="AV79" s="65"/>
      <c r="AW79" s="65"/>
      <c r="AX79" s="65"/>
      <c r="AY79" s="74"/>
      <c r="AZ79" s="83" t="str">
        <f ca="1">IF(COUNTIF(Entity_2,BA$4)&lt;=COUNTIF(AZ$38:AZ78,"&lt;&gt;"),"",IF(BA$4="","",AZ78+MATCH(BA$4,INDIRECT(ADDRESS(AZ78+1,5,4,1,"Entity")):INDIRECT(ADDRESS(COUNTIF(Entity_1,"&lt;&gt;"),5,4,1,"Entity")),0)))</f>
        <v/>
      </c>
      <c r="BA79" s="66" t="str">
        <f t="shared" ca="1" si="67"/>
        <v/>
      </c>
      <c r="BB79" s="66" t="str">
        <f t="shared" ca="1" si="68"/>
        <v/>
      </c>
      <c r="BC79" s="65"/>
      <c r="BD79" s="65"/>
      <c r="BE79" s="65"/>
      <c r="BF79" s="74"/>
      <c r="BG79" s="83">
        <f ca="1">IF(COUNTIF(Entity_2,BH$2)&lt;=COUNTIF(BG$38:BG78,"&lt;&gt;"),"",IF(BH$2="","",BG78+MATCH(BH$2,INDIRECT(ADDRESS(BG78+1,5,4,1,"Entity")):INDIRECT(ADDRESS(COUNTIF(Entity_1,"&lt;&gt;"),5,4,1,"Entity")),0)))</f>
        <v>561</v>
      </c>
      <c r="BH79" s="66" t="str">
        <f t="shared" ca="1" si="69"/>
        <v>IfcRepresentation</v>
      </c>
      <c r="BI79" s="66" t="str">
        <f t="shared" ca="1" si="70"/>
        <v>&gt;&gt;</v>
      </c>
      <c r="BJ79" s="65"/>
      <c r="BK79" s="65"/>
      <c r="BL79" s="74"/>
    </row>
    <row r="80" spans="3:64" s="32" customFormat="1" x14ac:dyDescent="0.25">
      <c r="C80" s="73"/>
      <c r="D80" s="65"/>
      <c r="E80" s="65"/>
      <c r="F80" s="65"/>
      <c r="G80" s="65"/>
      <c r="H80" s="65"/>
      <c r="I80" s="74"/>
      <c r="J80" s="83" t="str">
        <f ca="1">IF(COUNTIF(Entity_2,K$17)&lt;=COUNTIF(J$38:J79,"&lt;&gt;"),"",IF(K$17="","",J79+MATCH(K$17,INDIRECT(ADDRESS(J79+1,5,4,1,"Entity")):INDIRECT(ADDRESS(COUNTIF(Entity_1,"&lt;&gt;"),5,4,1,"Entity")),0)))</f>
        <v/>
      </c>
      <c r="K80" s="66" t="str">
        <f t="shared" ca="1" si="56"/>
        <v/>
      </c>
      <c r="L80" s="66" t="str">
        <f t="shared" ca="1" si="41"/>
        <v/>
      </c>
      <c r="M80" s="74"/>
      <c r="N80" s="74"/>
      <c r="O80" s="74"/>
      <c r="P80" s="74"/>
      <c r="Q80" s="83" t="str">
        <f ca="1">IF(COUNTIF(Entity_2,R$14)&lt;=COUNTIF(Q$38:Q79,"&lt;&gt;"),"",IF(R$14="","",Q79+MATCH(R$14,INDIRECT(ADDRESS(Q79+1,5,4,1,"Entity")):INDIRECT(ADDRESS(COUNTIF(Entity_1,"&lt;&gt;"),5,4,1,"Entity")),0)))</f>
        <v/>
      </c>
      <c r="R80" s="66" t="str">
        <f t="shared" ca="1" si="57"/>
        <v/>
      </c>
      <c r="S80" s="66" t="str">
        <f t="shared" ca="1" si="58"/>
        <v/>
      </c>
      <c r="T80" s="65"/>
      <c r="U80" s="65"/>
      <c r="V80" s="74"/>
      <c r="W80" s="74"/>
      <c r="X80" s="83" t="str">
        <f ca="1">IF(COUNTIF(Entity_2,Y$12)&lt;=COUNTIF(X$38:X79,"&lt;&gt;"),"",IF(Y$12="","",X79+MATCH(Y$12,INDIRECT(ADDRESS(X79+1,5,4,1,"Entity")):INDIRECT(ADDRESS(COUNTIF(Entity_1,"&lt;&gt;"),5,4,1,"Entity")),0)))</f>
        <v/>
      </c>
      <c r="Y80" s="66" t="str">
        <f t="shared" ca="1" si="59"/>
        <v/>
      </c>
      <c r="Z80" s="66" t="str">
        <f t="shared" ca="1" si="60"/>
        <v/>
      </c>
      <c r="AA80" s="65"/>
      <c r="AB80" s="65"/>
      <c r="AC80" s="74"/>
      <c r="AD80" s="74"/>
      <c r="AE80" s="83" t="str">
        <f ca="1">IF(COUNTIF(Entity_2,AF$10)&lt;=COUNTIF(AE$38:AE79,"&lt;&gt;"),"",IF(AF$10="","",AE79+MATCH(AF$10,INDIRECT(ADDRESS(AE79+1,5,4,1,"Entity")):INDIRECT(ADDRESS(COUNTIF(Entity_1,"&lt;&gt;"),5,4,1,"Entity")),0)))</f>
        <v/>
      </c>
      <c r="AF80" s="66" t="str">
        <f t="shared" ca="1" si="61"/>
        <v/>
      </c>
      <c r="AG80" s="66" t="str">
        <f t="shared" ca="1" si="62"/>
        <v/>
      </c>
      <c r="AH80" s="65"/>
      <c r="AI80" s="65"/>
      <c r="AJ80" s="65"/>
      <c r="AK80" s="74"/>
      <c r="AL80" s="83" t="str">
        <f ca="1">IF(COUNTIF(Entity_2,AM$8)&lt;=COUNTIF(AL$38:AL79,"&lt;&gt;"),"",IF(AM$8="","",AL79+MATCH(AM$8,INDIRECT(ADDRESS(AL79+1,5,4,1,"Entity")):INDIRECT(ADDRESS(COUNTIF(Entity_1,"&lt;&gt;"),5,4,1,"Entity")),0)))</f>
        <v/>
      </c>
      <c r="AM80" s="66" t="str">
        <f t="shared" ca="1" si="63"/>
        <v/>
      </c>
      <c r="AN80" s="66" t="str">
        <f t="shared" ca="1" si="64"/>
        <v/>
      </c>
      <c r="AO80" s="65"/>
      <c r="AP80" s="65"/>
      <c r="AQ80" s="65"/>
      <c r="AR80" s="74"/>
      <c r="AS80" s="83" t="str">
        <f ca="1">IF(COUNTIF(Entity_2,AT$6)&lt;=COUNTIF(AS$38:AS79,"&lt;&gt;"),"",IF(AT$6="","",AS79+MATCH(AT$6,INDIRECT(ADDRESS(AS79+1,5,4,1,"Entity")):INDIRECT(ADDRESS(COUNTIF(Entity_1,"&lt;&gt;"),5,4,1,"Entity")),0)))</f>
        <v/>
      </c>
      <c r="AT80" s="66" t="str">
        <f t="shared" ca="1" si="65"/>
        <v/>
      </c>
      <c r="AU80" s="66" t="str">
        <f t="shared" ca="1" si="66"/>
        <v/>
      </c>
      <c r="AV80" s="65"/>
      <c r="AW80" s="65"/>
      <c r="AX80" s="65"/>
      <c r="AY80" s="74"/>
      <c r="AZ80" s="83" t="str">
        <f ca="1">IF(COUNTIF(Entity_2,BA$4)&lt;=COUNTIF(AZ$38:AZ79,"&lt;&gt;"),"",IF(BA$4="","",AZ79+MATCH(BA$4,INDIRECT(ADDRESS(AZ79+1,5,4,1,"Entity")):INDIRECT(ADDRESS(COUNTIF(Entity_1,"&lt;&gt;"),5,4,1,"Entity")),0)))</f>
        <v/>
      </c>
      <c r="BA80" s="66" t="str">
        <f t="shared" ca="1" si="67"/>
        <v/>
      </c>
      <c r="BB80" s="66" t="str">
        <f t="shared" ca="1" si="68"/>
        <v/>
      </c>
      <c r="BC80" s="65"/>
      <c r="BD80" s="65"/>
      <c r="BE80" s="65"/>
      <c r="BF80" s="74"/>
      <c r="BG80" s="83">
        <f ca="1">IF(COUNTIF(Entity_2,BH$2)&lt;=COUNTIF(BG$38:BG79,"&lt;&gt;"),"",IF(BH$2="","",BG79+MATCH(BH$2,INDIRECT(ADDRESS(BG79+1,5,4,1,"Entity")):INDIRECT(ADDRESS(COUNTIF(Entity_1,"&lt;&gt;"),5,4,1,"Entity")),0)))</f>
        <v>562</v>
      </c>
      <c r="BH80" s="66" t="str">
        <f t="shared" ca="1" si="69"/>
        <v>IfcRepresentationContext</v>
      </c>
      <c r="BI80" s="66" t="str">
        <f t="shared" ca="1" si="70"/>
        <v>&gt;&gt;</v>
      </c>
      <c r="BJ80" s="65"/>
      <c r="BK80" s="65"/>
      <c r="BL80" s="74"/>
    </row>
    <row r="81" spans="3:64" s="32" customFormat="1" x14ac:dyDescent="0.25">
      <c r="C81" s="73"/>
      <c r="D81" s="65"/>
      <c r="E81" s="65"/>
      <c r="F81" s="65"/>
      <c r="G81" s="65"/>
      <c r="H81" s="65"/>
      <c r="I81" s="74"/>
      <c r="J81" s="83" t="str">
        <f ca="1">IF(COUNTIF(Entity_2,K$17)&lt;=COUNTIF(J$38:J80,"&lt;&gt;"),"",IF(K$17="","",J80+MATCH(K$17,INDIRECT(ADDRESS(J80+1,5,4,1,"Entity")):INDIRECT(ADDRESS(COUNTIF(Entity_1,"&lt;&gt;"),5,4,1,"Entity")),0)))</f>
        <v/>
      </c>
      <c r="K81" s="66" t="str">
        <f t="shared" ca="1" si="56"/>
        <v/>
      </c>
      <c r="L81" s="66" t="str">
        <f t="shared" ca="1" si="41"/>
        <v/>
      </c>
      <c r="M81" s="74"/>
      <c r="N81" s="74"/>
      <c r="O81" s="74"/>
      <c r="P81" s="74"/>
      <c r="Q81" s="83" t="str">
        <f ca="1">IF(COUNTIF(Entity_2,R$14)&lt;=COUNTIF(Q$38:Q80,"&lt;&gt;"),"",IF(R$14="","",Q80+MATCH(R$14,INDIRECT(ADDRESS(Q80+1,5,4,1,"Entity")):INDIRECT(ADDRESS(COUNTIF(Entity_1,"&lt;&gt;"),5,4,1,"Entity")),0)))</f>
        <v/>
      </c>
      <c r="R81" s="66" t="str">
        <f t="shared" ca="1" si="57"/>
        <v/>
      </c>
      <c r="S81" s="66" t="str">
        <f t="shared" ca="1" si="58"/>
        <v/>
      </c>
      <c r="T81" s="65"/>
      <c r="U81" s="65"/>
      <c r="V81" s="74"/>
      <c r="W81" s="74"/>
      <c r="X81" s="83" t="str">
        <f ca="1">IF(COUNTIF(Entity_2,Y$12)&lt;=COUNTIF(X$38:X80,"&lt;&gt;"),"",IF(Y$12="","",X80+MATCH(Y$12,INDIRECT(ADDRESS(X80+1,5,4,1,"Entity")):INDIRECT(ADDRESS(COUNTIF(Entity_1,"&lt;&gt;"),5,4,1,"Entity")),0)))</f>
        <v/>
      </c>
      <c r="Y81" s="66" t="str">
        <f t="shared" ca="1" si="59"/>
        <v/>
      </c>
      <c r="Z81" s="66" t="str">
        <f t="shared" ca="1" si="60"/>
        <v/>
      </c>
      <c r="AA81" s="65"/>
      <c r="AB81" s="65"/>
      <c r="AC81" s="74"/>
      <c r="AD81" s="74"/>
      <c r="AE81" s="83" t="str">
        <f ca="1">IF(COUNTIF(Entity_2,AF$10)&lt;=COUNTIF(AE$38:AE80,"&lt;&gt;"),"",IF(AF$10="","",AE80+MATCH(AF$10,INDIRECT(ADDRESS(AE80+1,5,4,1,"Entity")):INDIRECT(ADDRESS(COUNTIF(Entity_1,"&lt;&gt;"),5,4,1,"Entity")),0)))</f>
        <v/>
      </c>
      <c r="AF81" s="66" t="str">
        <f t="shared" ca="1" si="61"/>
        <v/>
      </c>
      <c r="AG81" s="66" t="str">
        <f t="shared" ca="1" si="62"/>
        <v/>
      </c>
      <c r="AH81" s="65"/>
      <c r="AI81" s="65"/>
      <c r="AJ81" s="65"/>
      <c r="AK81" s="74"/>
      <c r="AL81" s="83" t="str">
        <f ca="1">IF(COUNTIF(Entity_2,AM$8)&lt;=COUNTIF(AL$38:AL80,"&lt;&gt;"),"",IF(AM$8="","",AL80+MATCH(AM$8,INDIRECT(ADDRESS(AL80+1,5,4,1,"Entity")):INDIRECT(ADDRESS(COUNTIF(Entity_1,"&lt;&gt;"),5,4,1,"Entity")),0)))</f>
        <v/>
      </c>
      <c r="AM81" s="66" t="str">
        <f t="shared" ca="1" si="63"/>
        <v/>
      </c>
      <c r="AN81" s="66" t="str">
        <f t="shared" ca="1" si="64"/>
        <v/>
      </c>
      <c r="AO81" s="65"/>
      <c r="AP81" s="65"/>
      <c r="AQ81" s="65"/>
      <c r="AR81" s="74"/>
      <c r="AS81" s="83" t="str">
        <f ca="1">IF(COUNTIF(Entity_2,AT$6)&lt;=COUNTIF(AS$38:AS80,"&lt;&gt;"),"",IF(AT$6="","",AS80+MATCH(AT$6,INDIRECT(ADDRESS(AS80+1,5,4,1,"Entity")):INDIRECT(ADDRESS(COUNTIF(Entity_1,"&lt;&gt;"),5,4,1,"Entity")),0)))</f>
        <v/>
      </c>
      <c r="AT81" s="66" t="str">
        <f t="shared" ca="1" si="65"/>
        <v/>
      </c>
      <c r="AU81" s="66" t="str">
        <f t="shared" ca="1" si="66"/>
        <v/>
      </c>
      <c r="AV81" s="65"/>
      <c r="AW81" s="65"/>
      <c r="AX81" s="65"/>
      <c r="AY81" s="74"/>
      <c r="AZ81" s="83" t="str">
        <f ca="1">IF(COUNTIF(Entity_2,BA$4)&lt;=COUNTIF(AZ$38:AZ80,"&lt;&gt;"),"",IF(BA$4="","",AZ80+MATCH(BA$4,INDIRECT(ADDRESS(AZ80+1,5,4,1,"Entity")):INDIRECT(ADDRESS(COUNTIF(Entity_1,"&lt;&gt;"),5,4,1,"Entity")),0)))</f>
        <v/>
      </c>
      <c r="BA81" s="66" t="str">
        <f t="shared" ca="1" si="67"/>
        <v/>
      </c>
      <c r="BB81" s="66" t="str">
        <f t="shared" ca="1" si="68"/>
        <v/>
      </c>
      <c r="BC81" s="65"/>
      <c r="BD81" s="65"/>
      <c r="BE81" s="65"/>
      <c r="BF81" s="74"/>
      <c r="BG81" s="83">
        <f ca="1">IF(COUNTIF(Entity_2,BH$2)&lt;=COUNTIF(BG$38:BG80,"&lt;&gt;"),"",IF(BH$2="","",BG80+MATCH(BH$2,INDIRECT(ADDRESS(BG80+1,5,4,1,"Entity")):INDIRECT(ADDRESS(COUNTIF(Entity_1,"&lt;&gt;"),5,4,1,"Entity")),0)))</f>
        <v>563</v>
      </c>
      <c r="BH81" s="66" t="str">
        <f t="shared" ca="1" si="69"/>
        <v>IfcRepresentationItem</v>
      </c>
      <c r="BI81" s="66" t="str">
        <f t="shared" ca="1" si="70"/>
        <v>&gt;&gt;</v>
      </c>
      <c r="BJ81" s="65"/>
      <c r="BK81" s="65"/>
      <c r="BL81" s="74"/>
    </row>
    <row r="82" spans="3:64" s="32" customFormat="1" x14ac:dyDescent="0.25">
      <c r="C82" s="73"/>
      <c r="D82" s="65"/>
      <c r="E82" s="65"/>
      <c r="F82" s="65"/>
      <c r="G82" s="65"/>
      <c r="H82" s="65"/>
      <c r="I82" s="74"/>
      <c r="J82" s="83" t="str">
        <f ca="1">IF(COUNTIF(Entity_2,K$17)&lt;=COUNTIF(J$38:J81,"&lt;&gt;"),"",IF(K$17="","",J81+MATCH(K$17,INDIRECT(ADDRESS(J81+1,5,4,1,"Entity")):INDIRECT(ADDRESS(COUNTIF(Entity_1,"&lt;&gt;"),5,4,1,"Entity")),0)))</f>
        <v/>
      </c>
      <c r="K82" s="66" t="str">
        <f t="shared" ca="1" si="56"/>
        <v/>
      </c>
      <c r="L82" s="66" t="str">
        <f t="shared" ca="1" si="41"/>
        <v/>
      </c>
      <c r="M82" s="74"/>
      <c r="N82" s="74"/>
      <c r="O82" s="74"/>
      <c r="P82" s="74"/>
      <c r="Q82" s="83" t="str">
        <f ca="1">IF(COUNTIF(Entity_2,R$14)&lt;=COUNTIF(Q$38:Q81,"&lt;&gt;"),"",IF(R$14="","",Q81+MATCH(R$14,INDIRECT(ADDRESS(Q81+1,5,4,1,"Entity")):INDIRECT(ADDRESS(COUNTIF(Entity_1,"&lt;&gt;"),5,4,1,"Entity")),0)))</f>
        <v/>
      </c>
      <c r="R82" s="66" t="str">
        <f t="shared" ca="1" si="57"/>
        <v/>
      </c>
      <c r="S82" s="66" t="str">
        <f t="shared" ca="1" si="58"/>
        <v/>
      </c>
      <c r="T82" s="65"/>
      <c r="U82" s="65"/>
      <c r="V82" s="74"/>
      <c r="W82" s="74"/>
      <c r="X82" s="83" t="str">
        <f ca="1">IF(COUNTIF(Entity_2,Y$12)&lt;=COUNTIF(X$38:X81,"&lt;&gt;"),"",IF(Y$12="","",X81+MATCH(Y$12,INDIRECT(ADDRESS(X81+1,5,4,1,"Entity")):INDIRECT(ADDRESS(COUNTIF(Entity_1,"&lt;&gt;"),5,4,1,"Entity")),0)))</f>
        <v/>
      </c>
      <c r="Y82" s="66" t="str">
        <f t="shared" ca="1" si="59"/>
        <v/>
      </c>
      <c r="Z82" s="66" t="str">
        <f t="shared" ca="1" si="60"/>
        <v/>
      </c>
      <c r="AA82" s="65"/>
      <c r="AB82" s="65"/>
      <c r="AC82" s="74"/>
      <c r="AD82" s="74"/>
      <c r="AE82" s="83" t="str">
        <f ca="1">IF(COUNTIF(Entity_2,AF$10)&lt;=COUNTIF(AE$38:AE81,"&lt;&gt;"),"",IF(AF$10="","",AE81+MATCH(AF$10,INDIRECT(ADDRESS(AE81+1,5,4,1,"Entity")):INDIRECT(ADDRESS(COUNTIF(Entity_1,"&lt;&gt;"),5,4,1,"Entity")),0)))</f>
        <v/>
      </c>
      <c r="AF82" s="66" t="str">
        <f t="shared" ca="1" si="61"/>
        <v/>
      </c>
      <c r="AG82" s="66" t="str">
        <f t="shared" ca="1" si="62"/>
        <v/>
      </c>
      <c r="AH82" s="65"/>
      <c r="AI82" s="65"/>
      <c r="AJ82" s="65"/>
      <c r="AK82" s="74"/>
      <c r="AL82" s="83" t="str">
        <f ca="1">IF(COUNTIF(Entity_2,AM$8)&lt;=COUNTIF(AL$38:AL81,"&lt;&gt;"),"",IF(AM$8="","",AL81+MATCH(AM$8,INDIRECT(ADDRESS(AL81+1,5,4,1,"Entity")):INDIRECT(ADDRESS(COUNTIF(Entity_1,"&lt;&gt;"),5,4,1,"Entity")),0)))</f>
        <v/>
      </c>
      <c r="AM82" s="66" t="str">
        <f t="shared" ca="1" si="63"/>
        <v/>
      </c>
      <c r="AN82" s="66" t="str">
        <f t="shared" ca="1" si="64"/>
        <v/>
      </c>
      <c r="AO82" s="65"/>
      <c r="AP82" s="65"/>
      <c r="AQ82" s="65"/>
      <c r="AR82" s="74"/>
      <c r="AS82" s="83" t="str">
        <f ca="1">IF(COUNTIF(Entity_2,AT$6)&lt;=COUNTIF(AS$38:AS81,"&lt;&gt;"),"",IF(AT$6="","",AS81+MATCH(AT$6,INDIRECT(ADDRESS(AS81+1,5,4,1,"Entity")):INDIRECT(ADDRESS(COUNTIF(Entity_1,"&lt;&gt;"),5,4,1,"Entity")),0)))</f>
        <v/>
      </c>
      <c r="AT82" s="66" t="str">
        <f t="shared" ca="1" si="65"/>
        <v/>
      </c>
      <c r="AU82" s="66" t="str">
        <f t="shared" ca="1" si="66"/>
        <v/>
      </c>
      <c r="AV82" s="65"/>
      <c r="AW82" s="65"/>
      <c r="AX82" s="65"/>
      <c r="AY82" s="74"/>
      <c r="AZ82" s="83" t="str">
        <f ca="1">IF(COUNTIF(Entity_2,BA$4)&lt;=COUNTIF(AZ$38:AZ81,"&lt;&gt;"),"",IF(BA$4="","",AZ81+MATCH(BA$4,INDIRECT(ADDRESS(AZ81+1,5,4,1,"Entity")):INDIRECT(ADDRESS(COUNTIF(Entity_1,"&lt;&gt;"),5,4,1,"Entity")),0)))</f>
        <v/>
      </c>
      <c r="BA82" s="66" t="str">
        <f t="shared" ca="1" si="67"/>
        <v/>
      </c>
      <c r="BB82" s="66" t="str">
        <f t="shared" ca="1" si="68"/>
        <v/>
      </c>
      <c r="BC82" s="65"/>
      <c r="BD82" s="65"/>
      <c r="BE82" s="65"/>
      <c r="BF82" s="74"/>
      <c r="BG82" s="83">
        <f ca="1">IF(COUNTIF(Entity_2,BH$2)&lt;=COUNTIF(BG$38:BG81,"&lt;&gt;"),"",IF(BH$2="","",BG81+MATCH(BH$2,INDIRECT(ADDRESS(BG81+1,5,4,1,"Entity")):INDIRECT(ADDRESS(COUNTIF(Entity_1,"&lt;&gt;"),5,4,1,"Entity")),0)))</f>
        <v>564</v>
      </c>
      <c r="BH82" s="66" t="str">
        <f t="shared" ca="1" si="69"/>
        <v>IfcRepresentationMap</v>
      </c>
      <c r="BI82" s="66" t="str">
        <f t="shared" ca="1" si="70"/>
        <v>&gt;&gt;</v>
      </c>
      <c r="BJ82" s="65"/>
      <c r="BK82" s="65"/>
      <c r="BL82" s="74"/>
    </row>
    <row r="83" spans="3:64" s="32" customFormat="1" x14ac:dyDescent="0.25">
      <c r="C83" s="73"/>
      <c r="D83" s="65"/>
      <c r="E83" s="65"/>
      <c r="F83" s="65"/>
      <c r="G83" s="65"/>
      <c r="H83" s="65"/>
      <c r="I83" s="74"/>
      <c r="J83" s="83" t="str">
        <f ca="1">IF(COUNTIF(Entity_2,K$17)&lt;=COUNTIF(J$38:J82,"&lt;&gt;"),"",IF(K$17="","",J82+MATCH(K$17,INDIRECT(ADDRESS(J82+1,5,4,1,"Entity")):INDIRECT(ADDRESS(COUNTIF(Entity_1,"&lt;&gt;"),5,4,1,"Entity")),0)))</f>
        <v/>
      </c>
      <c r="K83" s="66" t="str">
        <f t="shared" ca="1" si="56"/>
        <v/>
      </c>
      <c r="L83" s="66" t="str">
        <f t="shared" ca="1" si="41"/>
        <v/>
      </c>
      <c r="M83" s="74"/>
      <c r="N83" s="74"/>
      <c r="O83" s="74"/>
      <c r="P83" s="74"/>
      <c r="Q83" s="83" t="str">
        <f ca="1">IF(COUNTIF(Entity_2,R$14)&lt;=COUNTIF(Q$38:Q82,"&lt;&gt;"),"",IF(R$14="","",Q82+MATCH(R$14,INDIRECT(ADDRESS(Q82+1,5,4,1,"Entity")):INDIRECT(ADDRESS(COUNTIF(Entity_1,"&lt;&gt;"),5,4,1,"Entity")),0)))</f>
        <v/>
      </c>
      <c r="R83" s="66" t="str">
        <f t="shared" ca="1" si="57"/>
        <v/>
      </c>
      <c r="S83" s="66" t="str">
        <f t="shared" ca="1" si="58"/>
        <v/>
      </c>
      <c r="T83" s="65"/>
      <c r="U83" s="65"/>
      <c r="V83" s="74"/>
      <c r="W83" s="74"/>
      <c r="X83" s="83" t="str">
        <f ca="1">IF(COUNTIF(Entity_2,Y$12)&lt;=COUNTIF(X$38:X82,"&lt;&gt;"),"",IF(Y$12="","",X82+MATCH(Y$12,INDIRECT(ADDRESS(X82+1,5,4,1,"Entity")):INDIRECT(ADDRESS(COUNTIF(Entity_1,"&lt;&gt;"),5,4,1,"Entity")),0)))</f>
        <v/>
      </c>
      <c r="Y83" s="66" t="str">
        <f t="shared" ca="1" si="59"/>
        <v/>
      </c>
      <c r="Z83" s="66" t="str">
        <f t="shared" ca="1" si="60"/>
        <v/>
      </c>
      <c r="AA83" s="65"/>
      <c r="AB83" s="65"/>
      <c r="AC83" s="74"/>
      <c r="AD83" s="74"/>
      <c r="AE83" s="83" t="str">
        <f ca="1">IF(COUNTIF(Entity_2,AF$10)&lt;=COUNTIF(AE$38:AE82,"&lt;&gt;"),"",IF(AF$10="","",AE82+MATCH(AF$10,INDIRECT(ADDRESS(AE82+1,5,4,1,"Entity")):INDIRECT(ADDRESS(COUNTIF(Entity_1,"&lt;&gt;"),5,4,1,"Entity")),0)))</f>
        <v/>
      </c>
      <c r="AF83" s="66" t="str">
        <f t="shared" ca="1" si="61"/>
        <v/>
      </c>
      <c r="AG83" s="66" t="str">
        <f t="shared" ca="1" si="62"/>
        <v/>
      </c>
      <c r="AH83" s="65"/>
      <c r="AI83" s="65"/>
      <c r="AJ83" s="65"/>
      <c r="AK83" s="74"/>
      <c r="AL83" s="83" t="str">
        <f ca="1">IF(COUNTIF(Entity_2,AM$8)&lt;=COUNTIF(AL$38:AL82,"&lt;&gt;"),"",IF(AM$8="","",AL82+MATCH(AM$8,INDIRECT(ADDRESS(AL82+1,5,4,1,"Entity")):INDIRECT(ADDRESS(COUNTIF(Entity_1,"&lt;&gt;"),5,4,1,"Entity")),0)))</f>
        <v/>
      </c>
      <c r="AM83" s="66" t="str">
        <f t="shared" ca="1" si="63"/>
        <v/>
      </c>
      <c r="AN83" s="66" t="str">
        <f t="shared" ca="1" si="64"/>
        <v/>
      </c>
      <c r="AO83" s="65"/>
      <c r="AP83" s="65"/>
      <c r="AQ83" s="65"/>
      <c r="AR83" s="74"/>
      <c r="AS83" s="83" t="str">
        <f ca="1">IF(COUNTIF(Entity_2,AT$6)&lt;=COUNTIF(AS$38:AS82,"&lt;&gt;"),"",IF(AT$6="","",AS82+MATCH(AT$6,INDIRECT(ADDRESS(AS82+1,5,4,1,"Entity")):INDIRECT(ADDRESS(COUNTIF(Entity_1,"&lt;&gt;"),5,4,1,"Entity")),0)))</f>
        <v/>
      </c>
      <c r="AT83" s="66" t="str">
        <f t="shared" ca="1" si="65"/>
        <v/>
      </c>
      <c r="AU83" s="66" t="str">
        <f t="shared" ca="1" si="66"/>
        <v/>
      </c>
      <c r="AV83" s="65"/>
      <c r="AW83" s="65"/>
      <c r="AX83" s="65"/>
      <c r="AY83" s="74"/>
      <c r="AZ83" s="83" t="str">
        <f ca="1">IF(COUNTIF(Entity_2,BA$4)&lt;=COUNTIF(AZ$38:AZ82,"&lt;&gt;"),"",IF(BA$4="","",AZ82+MATCH(BA$4,INDIRECT(ADDRESS(AZ82+1,5,4,1,"Entity")):INDIRECT(ADDRESS(COUNTIF(Entity_1,"&lt;&gt;"),5,4,1,"Entity")),0)))</f>
        <v/>
      </c>
      <c r="BA83" s="66" t="str">
        <f t="shared" ca="1" si="67"/>
        <v/>
      </c>
      <c r="BB83" s="66" t="str">
        <f t="shared" ca="1" si="68"/>
        <v/>
      </c>
      <c r="BC83" s="65"/>
      <c r="BD83" s="65"/>
      <c r="BE83" s="65"/>
      <c r="BF83" s="74"/>
      <c r="BG83" s="83">
        <f ca="1">IF(COUNTIF(Entity_2,BH$2)&lt;=COUNTIF(BG$38:BG82,"&lt;&gt;"),"",IF(BH$2="","",BG82+MATCH(BH$2,INDIRECT(ADDRESS(BG82+1,5,4,1,"Entity")):INDIRECT(ADDRESS(COUNTIF(Entity_1,"&lt;&gt;"),5,4,1,"Entity")),0)))</f>
        <v>568</v>
      </c>
      <c r="BH83" s="66" t="str">
        <f t="shared" ca="1" si="69"/>
        <v>IfcResourceLevelRelationship</v>
      </c>
      <c r="BI83" s="66" t="str">
        <f t="shared" ca="1" si="70"/>
        <v>&gt;&gt;</v>
      </c>
      <c r="BJ83" s="65"/>
      <c r="BK83" s="65"/>
      <c r="BL83" s="74"/>
    </row>
    <row r="84" spans="3:64" s="32" customFormat="1" x14ac:dyDescent="0.25">
      <c r="C84" s="73"/>
      <c r="D84" s="65"/>
      <c r="E84" s="65"/>
      <c r="F84" s="65"/>
      <c r="G84" s="65"/>
      <c r="H84" s="65"/>
      <c r="I84" s="74"/>
      <c r="J84" s="83" t="str">
        <f ca="1">IF(COUNTIF(Entity_2,K$17)&lt;=COUNTIF(J$38:J83,"&lt;&gt;"),"",IF(K$17="","",J83+MATCH(K$17,INDIRECT(ADDRESS(J83+1,5,4,1,"Entity")):INDIRECT(ADDRESS(COUNTIF(Entity_1,"&lt;&gt;"),5,4,1,"Entity")),0)))</f>
        <v/>
      </c>
      <c r="K84" s="66" t="str">
        <f t="shared" ca="1" si="56"/>
        <v/>
      </c>
      <c r="L84" s="66" t="str">
        <f t="shared" ca="1" si="41"/>
        <v/>
      </c>
      <c r="M84" s="74"/>
      <c r="N84" s="74"/>
      <c r="O84" s="74"/>
      <c r="P84" s="74"/>
      <c r="Q84" s="83" t="str">
        <f ca="1">IF(COUNTIF(Entity_2,R$14)&lt;=COUNTIF(Q$38:Q83,"&lt;&gt;"),"",IF(R$14="","",Q83+MATCH(R$14,INDIRECT(ADDRESS(Q83+1,5,4,1,"Entity")):INDIRECT(ADDRESS(COUNTIF(Entity_1,"&lt;&gt;"),5,4,1,"Entity")),0)))</f>
        <v/>
      </c>
      <c r="R84" s="66" t="str">
        <f t="shared" ca="1" si="57"/>
        <v/>
      </c>
      <c r="S84" s="66" t="str">
        <f t="shared" ca="1" si="58"/>
        <v/>
      </c>
      <c r="T84" s="65"/>
      <c r="U84" s="65"/>
      <c r="V84" s="74"/>
      <c r="W84" s="74"/>
      <c r="X84" s="83" t="str">
        <f ca="1">IF(COUNTIF(Entity_2,Y$12)&lt;=COUNTIF(X$38:X83,"&lt;&gt;"),"",IF(Y$12="","",X83+MATCH(Y$12,INDIRECT(ADDRESS(X83+1,5,4,1,"Entity")):INDIRECT(ADDRESS(COUNTIF(Entity_1,"&lt;&gt;"),5,4,1,"Entity")),0)))</f>
        <v/>
      </c>
      <c r="Y84" s="66" t="str">
        <f t="shared" ca="1" si="59"/>
        <v/>
      </c>
      <c r="Z84" s="66" t="str">
        <f t="shared" ca="1" si="60"/>
        <v/>
      </c>
      <c r="AA84" s="65"/>
      <c r="AB84" s="65"/>
      <c r="AC84" s="74"/>
      <c r="AD84" s="74"/>
      <c r="AE84" s="83" t="str">
        <f ca="1">IF(COUNTIF(Entity_2,AF$10)&lt;=COUNTIF(AE$38:AE83,"&lt;&gt;"),"",IF(AF$10="","",AE83+MATCH(AF$10,INDIRECT(ADDRESS(AE83+1,5,4,1,"Entity")):INDIRECT(ADDRESS(COUNTIF(Entity_1,"&lt;&gt;"),5,4,1,"Entity")),0)))</f>
        <v/>
      </c>
      <c r="AF84" s="66" t="str">
        <f t="shared" ca="1" si="61"/>
        <v/>
      </c>
      <c r="AG84" s="66" t="str">
        <f t="shared" ca="1" si="62"/>
        <v/>
      </c>
      <c r="AH84" s="65"/>
      <c r="AI84" s="65"/>
      <c r="AJ84" s="65"/>
      <c r="AK84" s="74"/>
      <c r="AL84" s="83" t="str">
        <f ca="1">IF(COUNTIF(Entity_2,AM$8)&lt;=COUNTIF(AL$38:AL83,"&lt;&gt;"),"",IF(AM$8="","",AL83+MATCH(AM$8,INDIRECT(ADDRESS(AL83+1,5,4,1,"Entity")):INDIRECT(ADDRESS(COUNTIF(Entity_1,"&lt;&gt;"),5,4,1,"Entity")),0)))</f>
        <v/>
      </c>
      <c r="AM84" s="66" t="str">
        <f t="shared" ca="1" si="63"/>
        <v/>
      </c>
      <c r="AN84" s="66" t="str">
        <f t="shared" ca="1" si="64"/>
        <v/>
      </c>
      <c r="AO84" s="65"/>
      <c r="AP84" s="65"/>
      <c r="AQ84" s="65"/>
      <c r="AR84" s="74"/>
      <c r="AS84" s="83" t="str">
        <f ca="1">IF(COUNTIF(Entity_2,AT$6)&lt;=COUNTIF(AS$38:AS83,"&lt;&gt;"),"",IF(AT$6="","",AS83+MATCH(AT$6,INDIRECT(ADDRESS(AS83+1,5,4,1,"Entity")):INDIRECT(ADDRESS(COUNTIF(Entity_1,"&lt;&gt;"),5,4,1,"Entity")),0)))</f>
        <v/>
      </c>
      <c r="AT84" s="66" t="str">
        <f t="shared" ca="1" si="65"/>
        <v/>
      </c>
      <c r="AU84" s="66" t="str">
        <f t="shared" ca="1" si="66"/>
        <v/>
      </c>
      <c r="AV84" s="65"/>
      <c r="AW84" s="65"/>
      <c r="AX84" s="65"/>
      <c r="AY84" s="74"/>
      <c r="AZ84" s="83" t="str">
        <f ca="1">IF(COUNTIF(Entity_2,BA$4)&lt;=COUNTIF(AZ$38:AZ83,"&lt;&gt;"),"",IF(BA$4="","",AZ83+MATCH(BA$4,INDIRECT(ADDRESS(AZ83+1,5,4,1,"Entity")):INDIRECT(ADDRESS(COUNTIF(Entity_1,"&lt;&gt;"),5,4,1,"Entity")),0)))</f>
        <v/>
      </c>
      <c r="BA84" s="66" t="str">
        <f t="shared" ca="1" si="67"/>
        <v/>
      </c>
      <c r="BB84" s="66" t="str">
        <f t="shared" ca="1" si="68"/>
        <v/>
      </c>
      <c r="BC84" s="65"/>
      <c r="BD84" s="65"/>
      <c r="BE84" s="65"/>
      <c r="BF84" s="74"/>
      <c r="BG84" s="83">
        <f ca="1">IF(COUNTIF(Entity_2,BH$2)&lt;=COUNTIF(BG$38:BG83,"&lt;&gt;"),"",IF(BH$2="","",BG83+MATCH(BH$2,INDIRECT(ADDRESS(BG83+1,5,4,1,"Entity")):INDIRECT(ADDRESS(COUNTIF(Entity_1,"&lt;&gt;"),5,4,1,"Entity")),0)))</f>
        <v>576</v>
      </c>
      <c r="BH84" s="66" t="str">
        <f t="shared" ca="1" si="69"/>
        <v>IfcRoot</v>
      </c>
      <c r="BI84" s="66" t="str">
        <f t="shared" ca="1" si="70"/>
        <v>&gt;&gt;</v>
      </c>
      <c r="BJ84" s="65"/>
      <c r="BK84" s="65"/>
      <c r="BL84" s="74"/>
    </row>
    <row r="85" spans="3:64" s="32" customFormat="1" x14ac:dyDescent="0.25">
      <c r="C85" s="73"/>
      <c r="D85" s="65"/>
      <c r="E85" s="65"/>
      <c r="F85" s="65"/>
      <c r="G85" s="65"/>
      <c r="H85" s="65"/>
      <c r="I85" s="74"/>
      <c r="J85" s="83" t="str">
        <f ca="1">IF(COUNTIF(Entity_2,K$17)&lt;=COUNTIF(J$38:J84,"&lt;&gt;"),"",IF(K$17="","",J84+MATCH(K$17,INDIRECT(ADDRESS(J84+1,5,4,1,"Entity")):INDIRECT(ADDRESS(COUNTIF(Entity_1,"&lt;&gt;"),5,4,1,"Entity")),0)))</f>
        <v/>
      </c>
      <c r="K85" s="66" t="str">
        <f t="shared" ca="1" si="56"/>
        <v/>
      </c>
      <c r="L85" s="66" t="str">
        <f t="shared" ca="1" si="41"/>
        <v/>
      </c>
      <c r="M85" s="74"/>
      <c r="N85" s="74"/>
      <c r="O85" s="74"/>
      <c r="P85" s="74"/>
      <c r="Q85" s="83" t="str">
        <f ca="1">IF(COUNTIF(Entity_2,R$14)&lt;=COUNTIF(Q$38:Q84,"&lt;&gt;"),"",IF(R$14="","",Q84+MATCH(R$14,INDIRECT(ADDRESS(Q84+1,5,4,1,"Entity")):INDIRECT(ADDRESS(COUNTIF(Entity_1,"&lt;&gt;"),5,4,1,"Entity")),0)))</f>
        <v/>
      </c>
      <c r="R85" s="66" t="str">
        <f t="shared" ca="1" si="57"/>
        <v/>
      </c>
      <c r="S85" s="66" t="str">
        <f t="shared" ca="1" si="58"/>
        <v/>
      </c>
      <c r="T85" s="65"/>
      <c r="U85" s="65"/>
      <c r="V85" s="74"/>
      <c r="W85" s="74"/>
      <c r="X85" s="83" t="str">
        <f ca="1">IF(COUNTIF(Entity_2,Y$12)&lt;=COUNTIF(X$38:X84,"&lt;&gt;"),"",IF(Y$12="","",X84+MATCH(Y$12,INDIRECT(ADDRESS(X84+1,5,4,1,"Entity")):INDIRECT(ADDRESS(COUNTIF(Entity_1,"&lt;&gt;"),5,4,1,"Entity")),0)))</f>
        <v/>
      </c>
      <c r="Y85" s="66" t="str">
        <f t="shared" ca="1" si="59"/>
        <v/>
      </c>
      <c r="Z85" s="66" t="str">
        <f t="shared" ca="1" si="60"/>
        <v/>
      </c>
      <c r="AA85" s="65"/>
      <c r="AB85" s="65"/>
      <c r="AC85" s="74"/>
      <c r="AD85" s="74"/>
      <c r="AE85" s="83" t="str">
        <f ca="1">IF(COUNTIF(Entity_2,AF$10)&lt;=COUNTIF(AE$38:AE84,"&lt;&gt;"),"",IF(AF$10="","",AE84+MATCH(AF$10,INDIRECT(ADDRESS(AE84+1,5,4,1,"Entity")):INDIRECT(ADDRESS(COUNTIF(Entity_1,"&lt;&gt;"),5,4,1,"Entity")),0)))</f>
        <v/>
      </c>
      <c r="AF85" s="66" t="str">
        <f t="shared" ca="1" si="61"/>
        <v/>
      </c>
      <c r="AG85" s="66" t="str">
        <f t="shared" ca="1" si="62"/>
        <v/>
      </c>
      <c r="AH85" s="65"/>
      <c r="AI85" s="65"/>
      <c r="AJ85" s="65"/>
      <c r="AK85" s="74"/>
      <c r="AL85" s="83" t="str">
        <f ca="1">IF(COUNTIF(Entity_2,AM$8)&lt;=COUNTIF(AL$38:AL84,"&lt;&gt;"),"",IF(AM$8="","",AL84+MATCH(AM$8,INDIRECT(ADDRESS(AL84+1,5,4,1,"Entity")):INDIRECT(ADDRESS(COUNTIF(Entity_1,"&lt;&gt;"),5,4,1,"Entity")),0)))</f>
        <v/>
      </c>
      <c r="AM85" s="66" t="str">
        <f t="shared" ca="1" si="63"/>
        <v/>
      </c>
      <c r="AN85" s="66" t="str">
        <f t="shared" ca="1" si="64"/>
        <v/>
      </c>
      <c r="AO85" s="65"/>
      <c r="AP85" s="65"/>
      <c r="AQ85" s="65"/>
      <c r="AR85" s="74"/>
      <c r="AS85" s="83" t="str">
        <f ca="1">IF(COUNTIF(Entity_2,AT$6)&lt;=COUNTIF(AS$38:AS84,"&lt;&gt;"),"",IF(AT$6="","",AS84+MATCH(AT$6,INDIRECT(ADDRESS(AS84+1,5,4,1,"Entity")):INDIRECT(ADDRESS(COUNTIF(Entity_1,"&lt;&gt;"),5,4,1,"Entity")),0)))</f>
        <v/>
      </c>
      <c r="AT85" s="66" t="str">
        <f t="shared" ca="1" si="65"/>
        <v/>
      </c>
      <c r="AU85" s="66" t="str">
        <f t="shared" ca="1" si="66"/>
        <v/>
      </c>
      <c r="AV85" s="65"/>
      <c r="AW85" s="65"/>
      <c r="AX85" s="65"/>
      <c r="AY85" s="74"/>
      <c r="AZ85" s="83" t="str">
        <f ca="1">IF(COUNTIF(Entity_2,BA$4)&lt;=COUNTIF(AZ$38:AZ84,"&lt;&gt;"),"",IF(BA$4="","",AZ84+MATCH(BA$4,INDIRECT(ADDRESS(AZ84+1,5,4,1,"Entity")):INDIRECT(ADDRESS(COUNTIF(Entity_1,"&lt;&gt;"),5,4,1,"Entity")),0)))</f>
        <v/>
      </c>
      <c r="BA85" s="66" t="str">
        <f t="shared" ca="1" si="67"/>
        <v/>
      </c>
      <c r="BB85" s="66" t="str">
        <f t="shared" ca="1" si="68"/>
        <v/>
      </c>
      <c r="BC85" s="65"/>
      <c r="BD85" s="65"/>
      <c r="BE85" s="65"/>
      <c r="BF85" s="74"/>
      <c r="BG85" s="83">
        <f ca="1">IF(COUNTIF(Entity_2,BH$2)&lt;=COUNTIF(BG$38:BG84,"&lt;&gt;"),"",IF(BH$2="","",BG84+MATCH(BH$2,INDIRECT(ADDRESS(BG84+1,5,4,1,"Entity")):INDIRECT(ADDRESS(COUNTIF(Entity_1,"&lt;&gt;"),5,4,1,"Entity")),0)))</f>
        <v>580</v>
      </c>
      <c r="BH85" s="66" t="str">
        <f t="shared" ca="1" si="69"/>
        <v>IfcSchedulingTime</v>
      </c>
      <c r="BI85" s="66" t="str">
        <f t="shared" ca="1" si="70"/>
        <v>&gt;&gt;</v>
      </c>
      <c r="BJ85" s="65"/>
      <c r="BK85" s="65"/>
      <c r="BL85" s="74"/>
    </row>
    <row r="86" spans="3:64" s="32" customFormat="1" x14ac:dyDescent="0.25">
      <c r="C86" s="73"/>
      <c r="D86" s="65"/>
      <c r="E86" s="65"/>
      <c r="F86" s="65"/>
      <c r="G86" s="65"/>
      <c r="H86" s="65"/>
      <c r="I86" s="74"/>
      <c r="J86" s="83" t="str">
        <f ca="1">IF(COUNTIF(Entity_2,K$17)&lt;=COUNTIF(J$38:J85,"&lt;&gt;"),"",IF(K$17="","",J85+MATCH(K$17,INDIRECT(ADDRESS(J85+1,5,4,1,"Entity")):INDIRECT(ADDRESS(COUNTIF(Entity_1,"&lt;&gt;"),5,4,1,"Entity")),0)))</f>
        <v/>
      </c>
      <c r="K86" s="66" t="str">
        <f t="shared" ca="1" si="56"/>
        <v/>
      </c>
      <c r="L86" s="66" t="str">
        <f t="shared" ca="1" si="41"/>
        <v/>
      </c>
      <c r="M86" s="74"/>
      <c r="N86" s="74"/>
      <c r="O86" s="74"/>
      <c r="P86" s="74"/>
      <c r="Q86" s="83" t="str">
        <f ca="1">IF(COUNTIF(Entity_2,R$14)&lt;=COUNTIF(Q$38:Q85,"&lt;&gt;"),"",IF(R$14="","",Q85+MATCH(R$14,INDIRECT(ADDRESS(Q85+1,5,4,1,"Entity")):INDIRECT(ADDRESS(COUNTIF(Entity_1,"&lt;&gt;"),5,4,1,"Entity")),0)))</f>
        <v/>
      </c>
      <c r="R86" s="66" t="str">
        <f t="shared" ca="1" si="57"/>
        <v/>
      </c>
      <c r="S86" s="66" t="str">
        <f t="shared" ca="1" si="58"/>
        <v/>
      </c>
      <c r="T86" s="65"/>
      <c r="U86" s="65"/>
      <c r="V86" s="74"/>
      <c r="W86" s="74"/>
      <c r="X86" s="83" t="str">
        <f ca="1">IF(COUNTIF(Entity_2,Y$12)&lt;=COUNTIF(X$38:X85,"&lt;&gt;"),"",IF(Y$12="","",X85+MATCH(Y$12,INDIRECT(ADDRESS(X85+1,5,4,1,"Entity")):INDIRECT(ADDRESS(COUNTIF(Entity_1,"&lt;&gt;"),5,4,1,"Entity")),0)))</f>
        <v/>
      </c>
      <c r="Y86" s="66" t="str">
        <f t="shared" ca="1" si="59"/>
        <v/>
      </c>
      <c r="Z86" s="66" t="str">
        <f t="shared" ca="1" si="60"/>
        <v/>
      </c>
      <c r="AA86" s="65"/>
      <c r="AB86" s="65"/>
      <c r="AC86" s="74"/>
      <c r="AD86" s="74"/>
      <c r="AE86" s="83" t="str">
        <f ca="1">IF(COUNTIF(Entity_2,AF$10)&lt;=COUNTIF(AE$38:AE85,"&lt;&gt;"),"",IF(AF$10="","",AE85+MATCH(AF$10,INDIRECT(ADDRESS(AE85+1,5,4,1,"Entity")):INDIRECT(ADDRESS(COUNTIF(Entity_1,"&lt;&gt;"),5,4,1,"Entity")),0)))</f>
        <v/>
      </c>
      <c r="AF86" s="66" t="str">
        <f t="shared" ca="1" si="61"/>
        <v/>
      </c>
      <c r="AG86" s="66" t="str">
        <f t="shared" ca="1" si="62"/>
        <v/>
      </c>
      <c r="AH86" s="65"/>
      <c r="AI86" s="65"/>
      <c r="AJ86" s="65"/>
      <c r="AK86" s="74"/>
      <c r="AL86" s="83" t="str">
        <f ca="1">IF(COUNTIF(Entity_2,AM$8)&lt;=COUNTIF(AL$38:AL85,"&lt;&gt;"),"",IF(AM$8="","",AL85+MATCH(AM$8,INDIRECT(ADDRESS(AL85+1,5,4,1,"Entity")):INDIRECT(ADDRESS(COUNTIF(Entity_1,"&lt;&gt;"),5,4,1,"Entity")),0)))</f>
        <v/>
      </c>
      <c r="AM86" s="66" t="str">
        <f t="shared" ca="1" si="63"/>
        <v/>
      </c>
      <c r="AN86" s="66" t="str">
        <f t="shared" ca="1" si="64"/>
        <v/>
      </c>
      <c r="AO86" s="65"/>
      <c r="AP86" s="65"/>
      <c r="AQ86" s="65"/>
      <c r="AR86" s="74"/>
      <c r="AS86" s="83" t="str">
        <f ca="1">IF(COUNTIF(Entity_2,AT$6)&lt;=COUNTIF(AS$38:AS85,"&lt;&gt;"),"",IF(AT$6="","",AS85+MATCH(AT$6,INDIRECT(ADDRESS(AS85+1,5,4,1,"Entity")):INDIRECT(ADDRESS(COUNTIF(Entity_1,"&lt;&gt;"),5,4,1,"Entity")),0)))</f>
        <v/>
      </c>
      <c r="AT86" s="66" t="str">
        <f t="shared" ca="1" si="65"/>
        <v/>
      </c>
      <c r="AU86" s="66" t="str">
        <f t="shared" ca="1" si="66"/>
        <v/>
      </c>
      <c r="AV86" s="65"/>
      <c r="AW86" s="65"/>
      <c r="AX86" s="65"/>
      <c r="AY86" s="74"/>
      <c r="AZ86" s="83" t="str">
        <f ca="1">IF(COUNTIF(Entity_2,BA$4)&lt;=COUNTIF(AZ$38:AZ85,"&lt;&gt;"),"",IF(BA$4="","",AZ85+MATCH(BA$4,INDIRECT(ADDRESS(AZ85+1,5,4,1,"Entity")):INDIRECT(ADDRESS(COUNTIF(Entity_1,"&lt;&gt;"),5,4,1,"Entity")),0)))</f>
        <v/>
      </c>
      <c r="BA86" s="66" t="str">
        <f t="shared" ca="1" si="67"/>
        <v/>
      </c>
      <c r="BB86" s="66" t="str">
        <f t="shared" ca="1" si="68"/>
        <v/>
      </c>
      <c r="BC86" s="65"/>
      <c r="BD86" s="65"/>
      <c r="BE86" s="65"/>
      <c r="BF86" s="74"/>
      <c r="BG86" s="83">
        <f ca="1">IF(COUNTIF(Entity_2,BH$2)&lt;=COUNTIF(BG$38:BG85,"&lt;&gt;"),"",IF(BH$2="","",BG85+MATCH(BH$2,INDIRECT(ADDRESS(BG85+1,5,4,1,"Entity")):INDIRECT(ADDRESS(COUNTIF(Entity_1,"&lt;&gt;"),5,4,1,"Entity")),0)))</f>
        <v>588</v>
      </c>
      <c r="BH86" s="66" t="str">
        <f t="shared" ca="1" si="69"/>
        <v>IfcShapeAspect</v>
      </c>
      <c r="BI86" s="66" t="str">
        <f t="shared" ca="1" si="70"/>
        <v>&gt;&gt;</v>
      </c>
      <c r="BJ86" s="65"/>
      <c r="BK86" s="65"/>
      <c r="BL86" s="74"/>
    </row>
    <row r="87" spans="3:64" s="32" customFormat="1" x14ac:dyDescent="0.25">
      <c r="C87" s="73"/>
      <c r="D87" s="65"/>
      <c r="E87" s="65"/>
      <c r="F87" s="65"/>
      <c r="G87" s="65"/>
      <c r="H87" s="65"/>
      <c r="I87" s="74"/>
      <c r="J87" s="83" t="str">
        <f ca="1">IF(COUNTIF(Entity_2,K$17)&lt;=COUNTIF(J$38:J86,"&lt;&gt;"),"",IF(K$17="","",J86+MATCH(K$17,INDIRECT(ADDRESS(J86+1,5,4,1,"Entity")):INDIRECT(ADDRESS(COUNTIF(Entity_1,"&lt;&gt;"),5,4,1,"Entity")),0)))</f>
        <v/>
      </c>
      <c r="K87" s="66" t="str">
        <f t="shared" ca="1" si="56"/>
        <v/>
      </c>
      <c r="L87" s="66" t="str">
        <f t="shared" ca="1" si="41"/>
        <v/>
      </c>
      <c r="M87" s="74"/>
      <c r="N87" s="74"/>
      <c r="O87" s="74"/>
      <c r="P87" s="74"/>
      <c r="Q87" s="83" t="str">
        <f ca="1">IF(COUNTIF(Entity_2,R$14)&lt;=COUNTIF(Q$38:Q86,"&lt;&gt;"),"",IF(R$14="","",Q86+MATCH(R$14,INDIRECT(ADDRESS(Q86+1,5,4,1,"Entity")):INDIRECT(ADDRESS(COUNTIF(Entity_1,"&lt;&gt;"),5,4,1,"Entity")),0)))</f>
        <v/>
      </c>
      <c r="R87" s="66" t="str">
        <f t="shared" ca="1" si="57"/>
        <v/>
      </c>
      <c r="S87" s="66" t="str">
        <f t="shared" ca="1" si="58"/>
        <v/>
      </c>
      <c r="T87" s="65"/>
      <c r="U87" s="65"/>
      <c r="V87" s="74"/>
      <c r="W87" s="74"/>
      <c r="X87" s="83" t="str">
        <f ca="1">IF(COUNTIF(Entity_2,Y$12)&lt;=COUNTIF(X$38:X86,"&lt;&gt;"),"",IF(Y$12="","",X86+MATCH(Y$12,INDIRECT(ADDRESS(X86+1,5,4,1,"Entity")):INDIRECT(ADDRESS(COUNTIF(Entity_1,"&lt;&gt;"),5,4,1,"Entity")),0)))</f>
        <v/>
      </c>
      <c r="Y87" s="66" t="str">
        <f t="shared" ca="1" si="59"/>
        <v/>
      </c>
      <c r="Z87" s="66" t="str">
        <f t="shared" ca="1" si="60"/>
        <v/>
      </c>
      <c r="AA87" s="65"/>
      <c r="AB87" s="65"/>
      <c r="AC87" s="74"/>
      <c r="AD87" s="74"/>
      <c r="AE87" s="83" t="str">
        <f ca="1">IF(COUNTIF(Entity_2,AF$10)&lt;=COUNTIF(AE$38:AE86,"&lt;&gt;"),"",IF(AF$10="","",AE86+MATCH(AF$10,INDIRECT(ADDRESS(AE86+1,5,4,1,"Entity")):INDIRECT(ADDRESS(COUNTIF(Entity_1,"&lt;&gt;"),5,4,1,"Entity")),0)))</f>
        <v/>
      </c>
      <c r="AF87" s="66" t="str">
        <f t="shared" ca="1" si="61"/>
        <v/>
      </c>
      <c r="AG87" s="66" t="str">
        <f t="shared" ca="1" si="62"/>
        <v/>
      </c>
      <c r="AH87" s="65"/>
      <c r="AI87" s="65"/>
      <c r="AJ87" s="65"/>
      <c r="AK87" s="74"/>
      <c r="AL87" s="83" t="str">
        <f ca="1">IF(COUNTIF(Entity_2,AM$8)&lt;=COUNTIF(AL$38:AL86,"&lt;&gt;"),"",IF(AM$8="","",AL86+MATCH(AM$8,INDIRECT(ADDRESS(AL86+1,5,4,1,"Entity")):INDIRECT(ADDRESS(COUNTIF(Entity_1,"&lt;&gt;"),5,4,1,"Entity")),0)))</f>
        <v/>
      </c>
      <c r="AM87" s="66" t="str">
        <f t="shared" ca="1" si="63"/>
        <v/>
      </c>
      <c r="AN87" s="66" t="str">
        <f t="shared" ca="1" si="64"/>
        <v/>
      </c>
      <c r="AO87" s="65"/>
      <c r="AP87" s="65"/>
      <c r="AQ87" s="65"/>
      <c r="AR87" s="74"/>
      <c r="AS87" s="83" t="str">
        <f ca="1">IF(COUNTIF(Entity_2,AT$6)&lt;=COUNTIF(AS$38:AS86,"&lt;&gt;"),"",IF(AT$6="","",AS86+MATCH(AT$6,INDIRECT(ADDRESS(AS86+1,5,4,1,"Entity")):INDIRECT(ADDRESS(COUNTIF(Entity_1,"&lt;&gt;"),5,4,1,"Entity")),0)))</f>
        <v/>
      </c>
      <c r="AT87" s="66" t="str">
        <f t="shared" ca="1" si="65"/>
        <v/>
      </c>
      <c r="AU87" s="66" t="str">
        <f t="shared" ca="1" si="66"/>
        <v/>
      </c>
      <c r="AV87" s="65"/>
      <c r="AW87" s="65"/>
      <c r="AX87" s="65"/>
      <c r="AY87" s="74"/>
      <c r="AZ87" s="83" t="str">
        <f ca="1">IF(COUNTIF(Entity_2,BA$4)&lt;=COUNTIF(AZ$38:AZ86,"&lt;&gt;"),"",IF(BA$4="","",AZ86+MATCH(BA$4,INDIRECT(ADDRESS(AZ86+1,5,4,1,"Entity")):INDIRECT(ADDRESS(COUNTIF(Entity_1,"&lt;&gt;"),5,4,1,"Entity")),0)))</f>
        <v/>
      </c>
      <c r="BA87" s="66" t="str">
        <f t="shared" ca="1" si="67"/>
        <v/>
      </c>
      <c r="BB87" s="66" t="str">
        <f t="shared" ca="1" si="68"/>
        <v/>
      </c>
      <c r="BC87" s="65"/>
      <c r="BD87" s="65"/>
      <c r="BE87" s="65"/>
      <c r="BF87" s="74"/>
      <c r="BG87" s="83">
        <f ca="1">IF(COUNTIF(Entity_2,BH$2)&lt;=COUNTIF(BG$38:BG86,"&lt;&gt;"),"",IF(BH$2="","",BG86+MATCH(BH$2,INDIRECT(ADDRESS(BG86+1,5,4,1,"Entity")):INDIRECT(ADDRESS(COUNTIF(Entity_1,"&lt;&gt;"),5,4,1,"Entity")),0)))</f>
        <v>625</v>
      </c>
      <c r="BH87" s="66" t="str">
        <f t="shared" ca="1" si="69"/>
        <v>IfcStructuralConnectionCondition</v>
      </c>
      <c r="BI87" s="66" t="str">
        <f t="shared" ca="1" si="70"/>
        <v>&gt;&gt;</v>
      </c>
      <c r="BJ87" s="65"/>
      <c r="BK87" s="65"/>
      <c r="BL87" s="74"/>
    </row>
    <row r="88" spans="3:64" s="32" customFormat="1" x14ac:dyDescent="0.25">
      <c r="C88" s="73"/>
      <c r="D88" s="65"/>
      <c r="E88" s="65"/>
      <c r="F88" s="65"/>
      <c r="G88" s="65"/>
      <c r="H88" s="65"/>
      <c r="I88" s="74"/>
      <c r="J88" s="83" t="str">
        <f ca="1">IF(COUNTIF(Entity_2,K$17)&lt;=COUNTIF(J$38:J87,"&lt;&gt;"),"",IF(K$17="","",J87+MATCH(K$17,INDIRECT(ADDRESS(J87+1,5,4,1,"Entity")):INDIRECT(ADDRESS(COUNTIF(Entity_1,"&lt;&gt;"),5,4,1,"Entity")),0)))</f>
        <v/>
      </c>
      <c r="K88" s="66" t="str">
        <f t="shared" ca="1" si="56"/>
        <v/>
      </c>
      <c r="L88" s="66" t="str">
        <f t="shared" ca="1" si="41"/>
        <v/>
      </c>
      <c r="M88" s="74"/>
      <c r="N88" s="74"/>
      <c r="O88" s="74"/>
      <c r="P88" s="74"/>
      <c r="Q88" s="83" t="str">
        <f ca="1">IF(COUNTIF(Entity_2,R$14)&lt;=COUNTIF(Q$38:Q87,"&lt;&gt;"),"",IF(R$14="","",Q87+MATCH(R$14,INDIRECT(ADDRESS(Q87+1,5,4,1,"Entity")):INDIRECT(ADDRESS(COUNTIF(Entity_1,"&lt;&gt;"),5,4,1,"Entity")),0)))</f>
        <v/>
      </c>
      <c r="R88" s="66" t="str">
        <f t="shared" ca="1" si="57"/>
        <v/>
      </c>
      <c r="S88" s="66" t="str">
        <f t="shared" ca="1" si="58"/>
        <v/>
      </c>
      <c r="T88" s="65"/>
      <c r="U88" s="65"/>
      <c r="V88" s="74"/>
      <c r="W88" s="74"/>
      <c r="X88" s="83" t="str">
        <f ca="1">IF(COUNTIF(Entity_2,Y$12)&lt;=COUNTIF(X$38:X87,"&lt;&gt;"),"",IF(Y$12="","",X87+MATCH(Y$12,INDIRECT(ADDRESS(X87+1,5,4,1,"Entity")):INDIRECT(ADDRESS(COUNTIF(Entity_1,"&lt;&gt;"),5,4,1,"Entity")),0)))</f>
        <v/>
      </c>
      <c r="Y88" s="66" t="str">
        <f t="shared" ca="1" si="59"/>
        <v/>
      </c>
      <c r="Z88" s="66" t="str">
        <f t="shared" ca="1" si="60"/>
        <v/>
      </c>
      <c r="AA88" s="65"/>
      <c r="AB88" s="65"/>
      <c r="AC88" s="74"/>
      <c r="AD88" s="74"/>
      <c r="AE88" s="83" t="str">
        <f ca="1">IF(COUNTIF(Entity_2,AF$10)&lt;=COUNTIF(AE$38:AE87,"&lt;&gt;"),"",IF(AF$10="","",AE87+MATCH(AF$10,INDIRECT(ADDRESS(AE87+1,5,4,1,"Entity")):INDIRECT(ADDRESS(COUNTIF(Entity_1,"&lt;&gt;"),5,4,1,"Entity")),0)))</f>
        <v/>
      </c>
      <c r="AF88" s="66" t="str">
        <f t="shared" ca="1" si="61"/>
        <v/>
      </c>
      <c r="AG88" s="66" t="str">
        <f t="shared" ca="1" si="62"/>
        <v/>
      </c>
      <c r="AH88" s="65"/>
      <c r="AI88" s="65"/>
      <c r="AJ88" s="65"/>
      <c r="AK88" s="74"/>
      <c r="AL88" s="83" t="str">
        <f ca="1">IF(COUNTIF(Entity_2,AM$8)&lt;=COUNTIF(AL$38:AL87,"&lt;&gt;"),"",IF(AM$8="","",AL87+MATCH(AM$8,INDIRECT(ADDRESS(AL87+1,5,4,1,"Entity")):INDIRECT(ADDRESS(COUNTIF(Entity_1,"&lt;&gt;"),5,4,1,"Entity")),0)))</f>
        <v/>
      </c>
      <c r="AM88" s="66" t="str">
        <f t="shared" ca="1" si="63"/>
        <v/>
      </c>
      <c r="AN88" s="66" t="str">
        <f t="shared" ca="1" si="64"/>
        <v/>
      </c>
      <c r="AO88" s="65"/>
      <c r="AP88" s="65"/>
      <c r="AQ88" s="65"/>
      <c r="AR88" s="74"/>
      <c r="AS88" s="83" t="str">
        <f ca="1">IF(COUNTIF(Entity_2,AT$6)&lt;=COUNTIF(AS$38:AS87,"&lt;&gt;"),"",IF(AT$6="","",AS87+MATCH(AT$6,INDIRECT(ADDRESS(AS87+1,5,4,1,"Entity")):INDIRECT(ADDRESS(COUNTIF(Entity_1,"&lt;&gt;"),5,4,1,"Entity")),0)))</f>
        <v/>
      </c>
      <c r="AT88" s="66" t="str">
        <f t="shared" ca="1" si="65"/>
        <v/>
      </c>
      <c r="AU88" s="66" t="str">
        <f t="shared" ca="1" si="66"/>
        <v/>
      </c>
      <c r="AV88" s="65"/>
      <c r="AW88" s="65"/>
      <c r="AX88" s="65"/>
      <c r="AY88" s="74"/>
      <c r="AZ88" s="83" t="str">
        <f ca="1">IF(COUNTIF(Entity_2,BA$4)&lt;=COUNTIF(AZ$38:AZ87,"&lt;&gt;"),"",IF(BA$4="","",AZ87+MATCH(BA$4,INDIRECT(ADDRESS(AZ87+1,5,4,1,"Entity")):INDIRECT(ADDRESS(COUNTIF(Entity_1,"&lt;&gt;"),5,4,1,"Entity")),0)))</f>
        <v/>
      </c>
      <c r="BA88" s="66" t="str">
        <f t="shared" ca="1" si="67"/>
        <v/>
      </c>
      <c r="BB88" s="66" t="str">
        <f t="shared" ca="1" si="68"/>
        <v/>
      </c>
      <c r="BC88" s="65"/>
      <c r="BD88" s="65"/>
      <c r="BE88" s="65"/>
      <c r="BF88" s="74"/>
      <c r="BG88" s="83">
        <f ca="1">IF(COUNTIF(Entity_2,BH$2)&lt;=COUNTIF(BG$38:BG87,"&lt;&gt;"),"",IF(BH$2="","",BG87+MATCH(BH$2,INDIRECT(ADDRESS(BG87+1,5,4,1,"Entity")):INDIRECT(ADDRESS(COUNTIF(Entity_1,"&lt;&gt;"),5,4,1,"Entity")),0)))</f>
        <v>633</v>
      </c>
      <c r="BH88" s="66" t="str">
        <f t="shared" ca="1" si="69"/>
        <v>IfcStructuralLoad</v>
      </c>
      <c r="BI88" s="66" t="str">
        <f t="shared" ca="1" si="70"/>
        <v>&gt;&gt;</v>
      </c>
      <c r="BJ88" s="65"/>
      <c r="BK88" s="65"/>
      <c r="BL88" s="74"/>
    </row>
    <row r="89" spans="3:64" s="32" customFormat="1" x14ac:dyDescent="0.25">
      <c r="C89" s="73"/>
      <c r="D89" s="65"/>
      <c r="E89" s="65"/>
      <c r="F89" s="65"/>
      <c r="G89" s="65"/>
      <c r="H89" s="65"/>
      <c r="I89" s="74"/>
      <c r="J89" s="83" t="str">
        <f ca="1">IF(COUNTIF(Entity_2,K$17)&lt;=COUNTIF(J$38:J88,"&lt;&gt;"),"",IF(K$17="","",J88+MATCH(K$17,INDIRECT(ADDRESS(J88+1,5,4,1,"Entity")):INDIRECT(ADDRESS(COUNTIF(Entity_1,"&lt;&gt;"),5,4,1,"Entity")),0)))</f>
        <v/>
      </c>
      <c r="K89" s="66" t="str">
        <f t="shared" ca="1" si="56"/>
        <v/>
      </c>
      <c r="L89" s="66" t="str">
        <f t="shared" ca="1" si="41"/>
        <v/>
      </c>
      <c r="M89" s="74"/>
      <c r="N89" s="74"/>
      <c r="O89" s="74"/>
      <c r="P89" s="74"/>
      <c r="Q89" s="83" t="str">
        <f ca="1">IF(COUNTIF(Entity_2,R$14)&lt;=COUNTIF(Q$38:Q88,"&lt;&gt;"),"",IF(R$14="","",Q88+MATCH(R$14,INDIRECT(ADDRESS(Q88+1,5,4,1,"Entity")):INDIRECT(ADDRESS(COUNTIF(Entity_1,"&lt;&gt;"),5,4,1,"Entity")),0)))</f>
        <v/>
      </c>
      <c r="R89" s="66" t="str">
        <f t="shared" ca="1" si="57"/>
        <v/>
      </c>
      <c r="S89" s="66" t="str">
        <f t="shared" ca="1" si="58"/>
        <v/>
      </c>
      <c r="T89" s="65"/>
      <c r="U89" s="65"/>
      <c r="V89" s="74"/>
      <c r="W89" s="74"/>
      <c r="X89" s="83" t="str">
        <f ca="1">IF(COUNTIF(Entity_2,Y$12)&lt;=COUNTIF(X$38:X88,"&lt;&gt;"),"",IF(Y$12="","",X88+MATCH(Y$12,INDIRECT(ADDRESS(X88+1,5,4,1,"Entity")):INDIRECT(ADDRESS(COUNTIF(Entity_1,"&lt;&gt;"),5,4,1,"Entity")),0)))</f>
        <v/>
      </c>
      <c r="Y89" s="66" t="str">
        <f t="shared" ca="1" si="59"/>
        <v/>
      </c>
      <c r="Z89" s="66" t="str">
        <f t="shared" ca="1" si="60"/>
        <v/>
      </c>
      <c r="AA89" s="65"/>
      <c r="AB89" s="65"/>
      <c r="AC89" s="74"/>
      <c r="AD89" s="74"/>
      <c r="AE89" s="83" t="str">
        <f ca="1">IF(COUNTIF(Entity_2,AF$10)&lt;=COUNTIF(AE$38:AE88,"&lt;&gt;"),"",IF(AF$10="","",AE88+MATCH(AF$10,INDIRECT(ADDRESS(AE88+1,5,4,1,"Entity")):INDIRECT(ADDRESS(COUNTIF(Entity_1,"&lt;&gt;"),5,4,1,"Entity")),0)))</f>
        <v/>
      </c>
      <c r="AF89" s="66" t="str">
        <f t="shared" ca="1" si="61"/>
        <v/>
      </c>
      <c r="AG89" s="66" t="str">
        <f t="shared" ca="1" si="62"/>
        <v/>
      </c>
      <c r="AH89" s="65"/>
      <c r="AI89" s="65"/>
      <c r="AJ89" s="65"/>
      <c r="AK89" s="74"/>
      <c r="AL89" s="83" t="str">
        <f ca="1">IF(COUNTIF(Entity_2,AM$8)&lt;=COUNTIF(AL$38:AL88,"&lt;&gt;"),"",IF(AM$8="","",AL88+MATCH(AM$8,INDIRECT(ADDRESS(AL88+1,5,4,1,"Entity")):INDIRECT(ADDRESS(COUNTIF(Entity_1,"&lt;&gt;"),5,4,1,"Entity")),0)))</f>
        <v/>
      </c>
      <c r="AM89" s="66" t="str">
        <f t="shared" ca="1" si="63"/>
        <v/>
      </c>
      <c r="AN89" s="66" t="str">
        <f t="shared" ca="1" si="64"/>
        <v/>
      </c>
      <c r="AO89" s="65"/>
      <c r="AP89" s="65"/>
      <c r="AQ89" s="65"/>
      <c r="AR89" s="74"/>
      <c r="AS89" s="83" t="str">
        <f ca="1">IF(COUNTIF(Entity_2,AT$6)&lt;=COUNTIF(AS$38:AS88,"&lt;&gt;"),"",IF(AT$6="","",AS88+MATCH(AT$6,INDIRECT(ADDRESS(AS88+1,5,4,1,"Entity")):INDIRECT(ADDRESS(COUNTIF(Entity_1,"&lt;&gt;"),5,4,1,"Entity")),0)))</f>
        <v/>
      </c>
      <c r="AT89" s="66" t="str">
        <f t="shared" ca="1" si="65"/>
        <v/>
      </c>
      <c r="AU89" s="66" t="str">
        <f t="shared" ca="1" si="66"/>
        <v/>
      </c>
      <c r="AV89" s="65"/>
      <c r="AW89" s="65"/>
      <c r="AX89" s="65"/>
      <c r="AY89" s="74"/>
      <c r="AZ89" s="83" t="str">
        <f ca="1">IF(COUNTIF(Entity_2,BA$4)&lt;=COUNTIF(AZ$38:AZ88,"&lt;&gt;"),"",IF(BA$4="","",AZ88+MATCH(BA$4,INDIRECT(ADDRESS(AZ88+1,5,4,1,"Entity")):INDIRECT(ADDRESS(COUNTIF(Entity_1,"&lt;&gt;"),5,4,1,"Entity")),0)))</f>
        <v/>
      </c>
      <c r="BA89" s="66" t="str">
        <f t="shared" ca="1" si="67"/>
        <v/>
      </c>
      <c r="BB89" s="66" t="str">
        <f t="shared" ca="1" si="68"/>
        <v/>
      </c>
      <c r="BC89" s="65"/>
      <c r="BD89" s="65"/>
      <c r="BE89" s="65"/>
      <c r="BF89" s="74"/>
      <c r="BG89" s="83">
        <f ca="1">IF(COUNTIF(Entity_2,BH$2)&lt;=COUNTIF(BG$38:BG88,"&lt;&gt;"),"",IF(BH$2="","",BG88+MATCH(BH$2,INDIRECT(ADDRESS(BG88+1,5,4,1,"Entity")):INDIRECT(ADDRESS(COUNTIF(Entity_1,"&lt;&gt;"),5,4,1,"Entity")),0)))</f>
        <v>686</v>
      </c>
      <c r="BH89" s="66" t="str">
        <f t="shared" ca="1" si="69"/>
        <v>IfcTable</v>
      </c>
      <c r="BI89" s="66" t="str">
        <f t="shared" ca="1" si="70"/>
        <v>&gt;&gt;</v>
      </c>
      <c r="BJ89" s="65"/>
      <c r="BK89" s="65"/>
      <c r="BL89" s="74"/>
    </row>
    <row r="90" spans="3:64" s="32" customFormat="1" x14ac:dyDescent="0.25">
      <c r="C90" s="73"/>
      <c r="D90" s="65"/>
      <c r="E90" s="65"/>
      <c r="F90" s="65"/>
      <c r="G90" s="65"/>
      <c r="H90" s="65"/>
      <c r="I90" s="74"/>
      <c r="J90" s="83" t="str">
        <f ca="1">IF(COUNTIF(Entity_2,K$17)&lt;=COUNTIF(J$38:J89,"&lt;&gt;"),"",IF(K$17="","",J89+MATCH(K$17,INDIRECT(ADDRESS(J89+1,5,4,1,"Entity")):INDIRECT(ADDRESS(COUNTIF(Entity_1,"&lt;&gt;"),5,4,1,"Entity")),0)))</f>
        <v/>
      </c>
      <c r="K90" s="66" t="str">
        <f t="shared" ca="1" si="56"/>
        <v/>
      </c>
      <c r="L90" s="66" t="str">
        <f t="shared" ca="1" si="41"/>
        <v/>
      </c>
      <c r="M90" s="74"/>
      <c r="N90" s="74"/>
      <c r="O90" s="74"/>
      <c r="P90" s="74"/>
      <c r="Q90" s="83" t="str">
        <f ca="1">IF(COUNTIF(Entity_2,R$14)&lt;=COUNTIF(Q$38:Q89,"&lt;&gt;"),"",IF(R$14="","",Q89+MATCH(R$14,INDIRECT(ADDRESS(Q89+1,5,4,1,"Entity")):INDIRECT(ADDRESS(COUNTIF(Entity_1,"&lt;&gt;"),5,4,1,"Entity")),0)))</f>
        <v/>
      </c>
      <c r="R90" s="66" t="str">
        <f t="shared" ca="1" si="57"/>
        <v/>
      </c>
      <c r="S90" s="66" t="str">
        <f t="shared" ca="1" si="58"/>
        <v/>
      </c>
      <c r="T90" s="65"/>
      <c r="U90" s="65"/>
      <c r="V90" s="74"/>
      <c r="W90" s="74"/>
      <c r="X90" s="83" t="str">
        <f ca="1">IF(COUNTIF(Entity_2,Y$12)&lt;=COUNTIF(X$38:X89,"&lt;&gt;"),"",IF(Y$12="","",X89+MATCH(Y$12,INDIRECT(ADDRESS(X89+1,5,4,1,"Entity")):INDIRECT(ADDRESS(COUNTIF(Entity_1,"&lt;&gt;"),5,4,1,"Entity")),0)))</f>
        <v/>
      </c>
      <c r="Y90" s="66" t="str">
        <f t="shared" ca="1" si="59"/>
        <v/>
      </c>
      <c r="Z90" s="66" t="str">
        <f t="shared" ca="1" si="60"/>
        <v/>
      </c>
      <c r="AA90" s="65"/>
      <c r="AB90" s="65"/>
      <c r="AC90" s="74"/>
      <c r="AD90" s="74"/>
      <c r="AE90" s="83" t="str">
        <f ca="1">IF(COUNTIF(Entity_2,AF$10)&lt;=COUNTIF(AE$38:AE89,"&lt;&gt;"),"",IF(AF$10="","",AE89+MATCH(AF$10,INDIRECT(ADDRESS(AE89+1,5,4,1,"Entity")):INDIRECT(ADDRESS(COUNTIF(Entity_1,"&lt;&gt;"),5,4,1,"Entity")),0)))</f>
        <v/>
      </c>
      <c r="AF90" s="66" t="str">
        <f t="shared" ca="1" si="61"/>
        <v/>
      </c>
      <c r="AG90" s="66" t="str">
        <f t="shared" ca="1" si="62"/>
        <v/>
      </c>
      <c r="AH90" s="65"/>
      <c r="AI90" s="65"/>
      <c r="AJ90" s="65"/>
      <c r="AK90" s="74"/>
      <c r="AL90" s="83" t="str">
        <f ca="1">IF(COUNTIF(Entity_2,AM$8)&lt;=COUNTIF(AL$38:AL89,"&lt;&gt;"),"",IF(AM$8="","",AL89+MATCH(AM$8,INDIRECT(ADDRESS(AL89+1,5,4,1,"Entity")):INDIRECT(ADDRESS(COUNTIF(Entity_1,"&lt;&gt;"),5,4,1,"Entity")),0)))</f>
        <v/>
      </c>
      <c r="AM90" s="66" t="str">
        <f t="shared" ca="1" si="63"/>
        <v/>
      </c>
      <c r="AN90" s="66" t="str">
        <f t="shared" ca="1" si="64"/>
        <v/>
      </c>
      <c r="AO90" s="65"/>
      <c r="AP90" s="65"/>
      <c r="AQ90" s="65"/>
      <c r="AR90" s="74"/>
      <c r="AS90" s="83" t="str">
        <f ca="1">IF(COUNTIF(Entity_2,AT$6)&lt;=COUNTIF(AS$38:AS89,"&lt;&gt;"),"",IF(AT$6="","",AS89+MATCH(AT$6,INDIRECT(ADDRESS(AS89+1,5,4,1,"Entity")):INDIRECT(ADDRESS(COUNTIF(Entity_1,"&lt;&gt;"),5,4,1,"Entity")),0)))</f>
        <v/>
      </c>
      <c r="AT90" s="66" t="str">
        <f t="shared" ca="1" si="65"/>
        <v/>
      </c>
      <c r="AU90" s="66" t="str">
        <f t="shared" ca="1" si="66"/>
        <v/>
      </c>
      <c r="AV90" s="65"/>
      <c r="AW90" s="65"/>
      <c r="AX90" s="65"/>
      <c r="AY90" s="74"/>
      <c r="AZ90" s="83" t="str">
        <f ca="1">IF(COUNTIF(Entity_2,BA$4)&lt;=COUNTIF(AZ$38:AZ89,"&lt;&gt;"),"",IF(BA$4="","",AZ89+MATCH(BA$4,INDIRECT(ADDRESS(AZ89+1,5,4,1,"Entity")):INDIRECT(ADDRESS(COUNTIF(Entity_1,"&lt;&gt;"),5,4,1,"Entity")),0)))</f>
        <v/>
      </c>
      <c r="BA90" s="66" t="str">
        <f t="shared" ca="1" si="67"/>
        <v/>
      </c>
      <c r="BB90" s="66" t="str">
        <f t="shared" ca="1" si="68"/>
        <v/>
      </c>
      <c r="BC90" s="65"/>
      <c r="BD90" s="65"/>
      <c r="BE90" s="65"/>
      <c r="BF90" s="74"/>
      <c r="BG90" s="83">
        <f ca="1">IF(COUNTIF(Entity_2,BH$2)&lt;=COUNTIF(BG$38:BG89,"&lt;&gt;"),"",IF(BH$2="","",BG89+MATCH(BH$2,INDIRECT(ADDRESS(BG89+1,5,4,1,"Entity")):INDIRECT(ADDRESS(COUNTIF(Entity_1,"&lt;&gt;"),5,4,1,"Entity")),0)))</f>
        <v>687</v>
      </c>
      <c r="BH90" s="66" t="str">
        <f t="shared" ca="1" si="69"/>
        <v>IfcTableColumn</v>
      </c>
      <c r="BI90" s="66" t="str">
        <f t="shared" ca="1" si="70"/>
        <v>&gt;&gt;</v>
      </c>
      <c r="BJ90" s="65"/>
      <c r="BK90" s="65"/>
      <c r="BL90" s="74"/>
    </row>
    <row r="91" spans="3:64" s="32" customFormat="1" x14ac:dyDescent="0.25">
      <c r="C91" s="73"/>
      <c r="D91" s="65"/>
      <c r="E91" s="65"/>
      <c r="F91" s="65"/>
      <c r="G91" s="65"/>
      <c r="H91" s="65"/>
      <c r="I91" s="74"/>
      <c r="J91" s="83" t="str">
        <f ca="1">IF(COUNTIF(Entity_2,K$17)&lt;=COUNTIF(J$38:J90,"&lt;&gt;"),"",IF(K$17="","",J90+MATCH(K$17,INDIRECT(ADDRESS(J90+1,5,4,1,"Entity")):INDIRECT(ADDRESS(COUNTIF(Entity_1,"&lt;&gt;"),5,4,1,"Entity")),0)))</f>
        <v/>
      </c>
      <c r="K91" s="66" t="str">
        <f t="shared" ca="1" si="56"/>
        <v/>
      </c>
      <c r="L91" s="66" t="str">
        <f t="shared" ca="1" si="41"/>
        <v/>
      </c>
      <c r="M91" s="74"/>
      <c r="N91" s="74"/>
      <c r="O91" s="74"/>
      <c r="P91" s="74"/>
      <c r="Q91" s="83" t="str">
        <f ca="1">IF(COUNTIF(Entity_2,R$14)&lt;=COUNTIF(Q$38:Q90,"&lt;&gt;"),"",IF(R$14="","",Q90+MATCH(R$14,INDIRECT(ADDRESS(Q90+1,5,4,1,"Entity")):INDIRECT(ADDRESS(COUNTIF(Entity_1,"&lt;&gt;"),5,4,1,"Entity")),0)))</f>
        <v/>
      </c>
      <c r="R91" s="66" t="str">
        <f t="shared" ca="1" si="57"/>
        <v/>
      </c>
      <c r="S91" s="66" t="str">
        <f t="shared" ca="1" si="58"/>
        <v/>
      </c>
      <c r="T91" s="65"/>
      <c r="U91" s="65"/>
      <c r="V91" s="74"/>
      <c r="W91" s="74"/>
      <c r="X91" s="83" t="str">
        <f ca="1">IF(COUNTIF(Entity_2,Y$12)&lt;=COUNTIF(X$38:X90,"&lt;&gt;"),"",IF(Y$12="","",X90+MATCH(Y$12,INDIRECT(ADDRESS(X90+1,5,4,1,"Entity")):INDIRECT(ADDRESS(COUNTIF(Entity_1,"&lt;&gt;"),5,4,1,"Entity")),0)))</f>
        <v/>
      </c>
      <c r="Y91" s="66" t="str">
        <f t="shared" ca="1" si="59"/>
        <v/>
      </c>
      <c r="Z91" s="66" t="str">
        <f t="shared" ca="1" si="60"/>
        <v/>
      </c>
      <c r="AA91" s="65"/>
      <c r="AB91" s="65"/>
      <c r="AC91" s="74"/>
      <c r="AD91" s="74"/>
      <c r="AE91" s="83" t="str">
        <f ca="1">IF(COUNTIF(Entity_2,AF$10)&lt;=COUNTIF(AE$38:AE90,"&lt;&gt;"),"",IF(AF$10="","",AE90+MATCH(AF$10,INDIRECT(ADDRESS(AE90+1,5,4,1,"Entity")):INDIRECT(ADDRESS(COUNTIF(Entity_1,"&lt;&gt;"),5,4,1,"Entity")),0)))</f>
        <v/>
      </c>
      <c r="AF91" s="66" t="str">
        <f t="shared" ca="1" si="61"/>
        <v/>
      </c>
      <c r="AG91" s="66" t="str">
        <f t="shared" ca="1" si="62"/>
        <v/>
      </c>
      <c r="AH91" s="65"/>
      <c r="AI91" s="65"/>
      <c r="AJ91" s="65"/>
      <c r="AK91" s="74"/>
      <c r="AL91" s="83" t="str">
        <f ca="1">IF(COUNTIF(Entity_2,AM$8)&lt;=COUNTIF(AL$38:AL90,"&lt;&gt;"),"",IF(AM$8="","",AL90+MATCH(AM$8,INDIRECT(ADDRESS(AL90+1,5,4,1,"Entity")):INDIRECT(ADDRESS(COUNTIF(Entity_1,"&lt;&gt;"),5,4,1,"Entity")),0)))</f>
        <v/>
      </c>
      <c r="AM91" s="66" t="str">
        <f t="shared" ca="1" si="63"/>
        <v/>
      </c>
      <c r="AN91" s="66" t="str">
        <f t="shared" ca="1" si="64"/>
        <v/>
      </c>
      <c r="AO91" s="65"/>
      <c r="AP91" s="65"/>
      <c r="AQ91" s="65"/>
      <c r="AR91" s="74"/>
      <c r="AS91" s="83" t="str">
        <f ca="1">IF(COUNTIF(Entity_2,AT$6)&lt;=COUNTIF(AS$38:AS90,"&lt;&gt;"),"",IF(AT$6="","",AS90+MATCH(AT$6,INDIRECT(ADDRESS(AS90+1,5,4,1,"Entity")):INDIRECT(ADDRESS(COUNTIF(Entity_1,"&lt;&gt;"),5,4,1,"Entity")),0)))</f>
        <v/>
      </c>
      <c r="AT91" s="66" t="str">
        <f t="shared" ca="1" si="65"/>
        <v/>
      </c>
      <c r="AU91" s="66" t="str">
        <f t="shared" ca="1" si="66"/>
        <v/>
      </c>
      <c r="AV91" s="65"/>
      <c r="AW91" s="65"/>
      <c r="AX91" s="65"/>
      <c r="AY91" s="74"/>
      <c r="AZ91" s="83" t="str">
        <f ca="1">IF(COUNTIF(Entity_2,BA$4)&lt;=COUNTIF(AZ$38:AZ90,"&lt;&gt;"),"",IF(BA$4="","",AZ90+MATCH(BA$4,INDIRECT(ADDRESS(AZ90+1,5,4,1,"Entity")):INDIRECT(ADDRESS(COUNTIF(Entity_1,"&lt;&gt;"),5,4,1,"Entity")),0)))</f>
        <v/>
      </c>
      <c r="BA91" s="66" t="str">
        <f t="shared" ca="1" si="67"/>
        <v/>
      </c>
      <c r="BB91" s="66" t="str">
        <f t="shared" ca="1" si="68"/>
        <v/>
      </c>
      <c r="BC91" s="65"/>
      <c r="BD91" s="65"/>
      <c r="BE91" s="65"/>
      <c r="BF91" s="74"/>
      <c r="BG91" s="83">
        <f ca="1">IF(COUNTIF(Entity_2,BH$2)&lt;=COUNTIF(BG$38:BG90,"&lt;&gt;"),"",IF(BH$2="","",BG90+MATCH(BH$2,INDIRECT(ADDRESS(BG90+1,5,4,1,"Entity")):INDIRECT(ADDRESS(COUNTIF(Entity_1,"&lt;&gt;"),5,4,1,"Entity")),0)))</f>
        <v>688</v>
      </c>
      <c r="BH91" s="66" t="str">
        <f t="shared" ca="1" si="69"/>
        <v>IfcTableRow</v>
      </c>
      <c r="BI91" s="66" t="str">
        <f t="shared" ca="1" si="70"/>
        <v>&gt;&gt;</v>
      </c>
      <c r="BJ91" s="65"/>
      <c r="BK91" s="65"/>
      <c r="BL91" s="74"/>
    </row>
    <row r="92" spans="3:64" s="32" customFormat="1" x14ac:dyDescent="0.25">
      <c r="C92" s="73"/>
      <c r="D92" s="65"/>
      <c r="E92" s="65"/>
      <c r="F92" s="65"/>
      <c r="G92" s="65"/>
      <c r="H92" s="65"/>
      <c r="I92" s="74"/>
      <c r="J92" s="83" t="str">
        <f ca="1">IF(COUNTIF(Entity_2,K$17)&lt;=COUNTIF(J$38:J91,"&lt;&gt;"),"",IF(K$17="","",J91+MATCH(K$17,INDIRECT(ADDRESS(J91+1,5,4,1,"Entity")):INDIRECT(ADDRESS(COUNTIF(Entity_1,"&lt;&gt;"),5,4,1,"Entity")),0)))</f>
        <v/>
      </c>
      <c r="K92" s="66" t="str">
        <f t="shared" ca="1" si="56"/>
        <v/>
      </c>
      <c r="L92" s="66" t="str">
        <f t="shared" ca="1" si="41"/>
        <v/>
      </c>
      <c r="M92" s="74"/>
      <c r="N92" s="74"/>
      <c r="O92" s="74"/>
      <c r="P92" s="74"/>
      <c r="Q92" s="83" t="str">
        <f ca="1">IF(COUNTIF(Entity_2,R$14)&lt;=COUNTIF(Q$38:Q91,"&lt;&gt;"),"",IF(R$14="","",Q91+MATCH(R$14,INDIRECT(ADDRESS(Q91+1,5,4,1,"Entity")):INDIRECT(ADDRESS(COUNTIF(Entity_1,"&lt;&gt;"),5,4,1,"Entity")),0)))</f>
        <v/>
      </c>
      <c r="R92" s="66" t="str">
        <f t="shared" ca="1" si="57"/>
        <v/>
      </c>
      <c r="S92" s="66" t="str">
        <f t="shared" ca="1" si="58"/>
        <v/>
      </c>
      <c r="T92" s="65"/>
      <c r="U92" s="65"/>
      <c r="V92" s="74"/>
      <c r="W92" s="74"/>
      <c r="X92" s="83" t="str">
        <f ca="1">IF(COUNTIF(Entity_2,Y$12)&lt;=COUNTIF(X$38:X91,"&lt;&gt;"),"",IF(Y$12="","",X91+MATCH(Y$12,INDIRECT(ADDRESS(X91+1,5,4,1,"Entity")):INDIRECT(ADDRESS(COUNTIF(Entity_1,"&lt;&gt;"),5,4,1,"Entity")),0)))</f>
        <v/>
      </c>
      <c r="Y92" s="66" t="str">
        <f t="shared" ca="1" si="59"/>
        <v/>
      </c>
      <c r="Z92" s="66" t="str">
        <f t="shared" ca="1" si="60"/>
        <v/>
      </c>
      <c r="AA92" s="65"/>
      <c r="AB92" s="65"/>
      <c r="AC92" s="74"/>
      <c r="AD92" s="74"/>
      <c r="AE92" s="83" t="str">
        <f ca="1">IF(COUNTIF(Entity_2,AF$10)&lt;=COUNTIF(AE$38:AE91,"&lt;&gt;"),"",IF(AF$10="","",AE91+MATCH(AF$10,INDIRECT(ADDRESS(AE91+1,5,4,1,"Entity")):INDIRECT(ADDRESS(COUNTIF(Entity_1,"&lt;&gt;"),5,4,1,"Entity")),0)))</f>
        <v/>
      </c>
      <c r="AF92" s="66" t="str">
        <f t="shared" ca="1" si="61"/>
        <v/>
      </c>
      <c r="AG92" s="66" t="str">
        <f t="shared" ca="1" si="62"/>
        <v/>
      </c>
      <c r="AH92" s="65"/>
      <c r="AI92" s="65"/>
      <c r="AJ92" s="65"/>
      <c r="AK92" s="74"/>
      <c r="AL92" s="83" t="str">
        <f ca="1">IF(COUNTIF(Entity_2,AM$8)&lt;=COUNTIF(AL$38:AL91,"&lt;&gt;"),"",IF(AM$8="","",AL91+MATCH(AM$8,INDIRECT(ADDRESS(AL91+1,5,4,1,"Entity")):INDIRECT(ADDRESS(COUNTIF(Entity_1,"&lt;&gt;"),5,4,1,"Entity")),0)))</f>
        <v/>
      </c>
      <c r="AM92" s="66" t="str">
        <f t="shared" ca="1" si="63"/>
        <v/>
      </c>
      <c r="AN92" s="66" t="str">
        <f t="shared" ca="1" si="64"/>
        <v/>
      </c>
      <c r="AO92" s="65"/>
      <c r="AP92" s="65"/>
      <c r="AQ92" s="65"/>
      <c r="AR92" s="74"/>
      <c r="AS92" s="83" t="str">
        <f ca="1">IF(COUNTIF(Entity_2,AT$6)&lt;=COUNTIF(AS$38:AS91,"&lt;&gt;"),"",IF(AT$6="","",AS91+MATCH(AT$6,INDIRECT(ADDRESS(AS91+1,5,4,1,"Entity")):INDIRECT(ADDRESS(COUNTIF(Entity_1,"&lt;&gt;"),5,4,1,"Entity")),0)))</f>
        <v/>
      </c>
      <c r="AT92" s="66" t="str">
        <f t="shared" ca="1" si="65"/>
        <v/>
      </c>
      <c r="AU92" s="66" t="str">
        <f t="shared" ca="1" si="66"/>
        <v/>
      </c>
      <c r="AV92" s="65"/>
      <c r="AW92" s="65"/>
      <c r="AX92" s="65"/>
      <c r="AY92" s="74"/>
      <c r="AZ92" s="83" t="str">
        <f ca="1">IF(COUNTIF(Entity_2,BA$4)&lt;=COUNTIF(AZ$38:AZ91,"&lt;&gt;"),"",IF(BA$4="","",AZ91+MATCH(BA$4,INDIRECT(ADDRESS(AZ91+1,5,4,1,"Entity")):INDIRECT(ADDRESS(COUNTIF(Entity_1,"&lt;&gt;"),5,4,1,"Entity")),0)))</f>
        <v/>
      </c>
      <c r="BA92" s="66" t="str">
        <f t="shared" ca="1" si="67"/>
        <v/>
      </c>
      <c r="BB92" s="66" t="str">
        <f t="shared" ca="1" si="68"/>
        <v/>
      </c>
      <c r="BC92" s="65"/>
      <c r="BD92" s="65"/>
      <c r="BE92" s="65"/>
      <c r="BF92" s="74"/>
      <c r="BG92" s="83">
        <f ca="1">IF(COUNTIF(Entity_2,BH$2)&lt;=COUNTIF(BG$38:BG91,"&lt;&gt;"),"",IF(BH$2="","",BG91+MATCH(BH$2,INDIRECT(ADDRESS(BG91+1,5,4,1,"Entity")):INDIRECT(ADDRESS(COUNTIF(Entity_1,"&lt;&gt;"),5,4,1,"Entity")),0)))</f>
        <v>713</v>
      </c>
      <c r="BH92" s="66" t="str">
        <f t="shared" ca="1" si="69"/>
        <v>IfcTimePeriod</v>
      </c>
      <c r="BI92" s="66" t="str">
        <f t="shared" ca="1" si="70"/>
        <v>&gt;&gt;</v>
      </c>
      <c r="BJ92" s="65"/>
      <c r="BK92" s="65"/>
      <c r="BL92" s="74"/>
    </row>
    <row r="93" spans="3:64" s="32" customFormat="1" x14ac:dyDescent="0.25">
      <c r="C93" s="73"/>
      <c r="D93" s="65"/>
      <c r="E93" s="65"/>
      <c r="F93" s="65"/>
      <c r="G93" s="65"/>
      <c r="H93" s="65"/>
      <c r="I93" s="74"/>
      <c r="J93" s="83" t="str">
        <f ca="1">IF(COUNTIF(Entity_2,K$17)&lt;=COUNTIF(J$38:J92,"&lt;&gt;"),"",IF(K$17="","",J92+MATCH(K$17,INDIRECT(ADDRESS(J92+1,5,4,1,"Entity")):INDIRECT(ADDRESS(COUNTIF(Entity_1,"&lt;&gt;"),5,4,1,"Entity")),0)))</f>
        <v/>
      </c>
      <c r="K93" s="66" t="str">
        <f t="shared" ca="1" si="56"/>
        <v/>
      </c>
      <c r="L93" s="66" t="str">
        <f t="shared" ca="1" si="41"/>
        <v/>
      </c>
      <c r="M93" s="74"/>
      <c r="N93" s="74"/>
      <c r="O93" s="74"/>
      <c r="P93" s="74"/>
      <c r="Q93" s="83" t="str">
        <f ca="1">IF(COUNTIF(Entity_2,R$14)&lt;=COUNTIF(Q$38:Q92,"&lt;&gt;"),"",IF(R$14="","",Q92+MATCH(R$14,INDIRECT(ADDRESS(Q92+1,5,4,1,"Entity")):INDIRECT(ADDRESS(COUNTIF(Entity_1,"&lt;&gt;"),5,4,1,"Entity")),0)))</f>
        <v/>
      </c>
      <c r="R93" s="66" t="str">
        <f t="shared" ca="1" si="57"/>
        <v/>
      </c>
      <c r="S93" s="66" t="str">
        <f t="shared" ca="1" si="58"/>
        <v/>
      </c>
      <c r="T93" s="65"/>
      <c r="U93" s="65"/>
      <c r="V93" s="74"/>
      <c r="W93" s="74"/>
      <c r="X93" s="83" t="str">
        <f ca="1">IF(COUNTIF(Entity_2,Y$12)&lt;=COUNTIF(X$38:X92,"&lt;&gt;"),"",IF(Y$12="","",X92+MATCH(Y$12,INDIRECT(ADDRESS(X92+1,5,4,1,"Entity")):INDIRECT(ADDRESS(COUNTIF(Entity_1,"&lt;&gt;"),5,4,1,"Entity")),0)))</f>
        <v/>
      </c>
      <c r="Y93" s="66" t="str">
        <f t="shared" ca="1" si="59"/>
        <v/>
      </c>
      <c r="Z93" s="66" t="str">
        <f t="shared" ca="1" si="60"/>
        <v/>
      </c>
      <c r="AA93" s="65"/>
      <c r="AB93" s="65"/>
      <c r="AC93" s="74"/>
      <c r="AD93" s="74"/>
      <c r="AE93" s="83" t="str">
        <f ca="1">IF(COUNTIF(Entity_2,AF$10)&lt;=COUNTIF(AE$38:AE92,"&lt;&gt;"),"",IF(AF$10="","",AE92+MATCH(AF$10,INDIRECT(ADDRESS(AE92+1,5,4,1,"Entity")):INDIRECT(ADDRESS(COUNTIF(Entity_1,"&lt;&gt;"),5,4,1,"Entity")),0)))</f>
        <v/>
      </c>
      <c r="AF93" s="66" t="str">
        <f t="shared" ca="1" si="61"/>
        <v/>
      </c>
      <c r="AG93" s="66" t="str">
        <f t="shared" ca="1" si="62"/>
        <v/>
      </c>
      <c r="AH93" s="65"/>
      <c r="AI93" s="65"/>
      <c r="AJ93" s="65"/>
      <c r="AK93" s="74"/>
      <c r="AL93" s="83" t="str">
        <f ca="1">IF(COUNTIF(Entity_2,AM$8)&lt;=COUNTIF(AL$38:AL92,"&lt;&gt;"),"",IF(AM$8="","",AL92+MATCH(AM$8,INDIRECT(ADDRESS(AL92+1,5,4,1,"Entity")):INDIRECT(ADDRESS(COUNTIF(Entity_1,"&lt;&gt;"),5,4,1,"Entity")),0)))</f>
        <v/>
      </c>
      <c r="AM93" s="66" t="str">
        <f t="shared" ca="1" si="63"/>
        <v/>
      </c>
      <c r="AN93" s="66" t="str">
        <f t="shared" ca="1" si="64"/>
        <v/>
      </c>
      <c r="AO93" s="65"/>
      <c r="AP93" s="65"/>
      <c r="AQ93" s="65"/>
      <c r="AR93" s="74"/>
      <c r="AS93" s="83" t="str">
        <f ca="1">IF(COUNTIF(Entity_2,AT$6)&lt;=COUNTIF(AS$38:AS92,"&lt;&gt;"),"",IF(AT$6="","",AS92+MATCH(AT$6,INDIRECT(ADDRESS(AS92+1,5,4,1,"Entity")):INDIRECT(ADDRESS(COUNTIF(Entity_1,"&lt;&gt;"),5,4,1,"Entity")),0)))</f>
        <v/>
      </c>
      <c r="AT93" s="66" t="str">
        <f t="shared" ca="1" si="65"/>
        <v/>
      </c>
      <c r="AU93" s="66" t="str">
        <f t="shared" ca="1" si="66"/>
        <v/>
      </c>
      <c r="AV93" s="65"/>
      <c r="AW93" s="65"/>
      <c r="AX93" s="65"/>
      <c r="AY93" s="74"/>
      <c r="AZ93" s="83" t="str">
        <f ca="1">IF(COUNTIF(Entity_2,BA$4)&lt;=COUNTIF(AZ$38:AZ92,"&lt;&gt;"),"",IF(BA$4="","",AZ92+MATCH(BA$4,INDIRECT(ADDRESS(AZ92+1,5,4,1,"Entity")):INDIRECT(ADDRESS(COUNTIF(Entity_1,"&lt;&gt;"),5,4,1,"Entity")),0)))</f>
        <v/>
      </c>
      <c r="BA93" s="66" t="str">
        <f t="shared" ca="1" si="67"/>
        <v/>
      </c>
      <c r="BB93" s="66" t="str">
        <f t="shared" ca="1" si="68"/>
        <v/>
      </c>
      <c r="BC93" s="65"/>
      <c r="BD93" s="65"/>
      <c r="BE93" s="65"/>
      <c r="BF93" s="74"/>
      <c r="BG93" s="83">
        <f ca="1">IF(COUNTIF(Entity_2,BH$2)&lt;=COUNTIF(BG$38:BG92,"&lt;&gt;"),"",IF(BH$2="","",BG92+MATCH(BH$2,INDIRECT(ADDRESS(BG92+1,5,4,1,"Entity")):INDIRECT(ADDRESS(COUNTIF(Entity_1,"&lt;&gt;"),5,4,1,"Entity")),0)))</f>
        <v>714</v>
      </c>
      <c r="BH93" s="66" t="str">
        <f t="shared" ca="1" si="69"/>
        <v>IfcTimeSeries</v>
      </c>
      <c r="BI93" s="66" t="str">
        <f t="shared" ca="1" si="70"/>
        <v>&gt;&gt;</v>
      </c>
      <c r="BJ93" s="65"/>
      <c r="BK93" s="65"/>
      <c r="BL93" s="74"/>
    </row>
    <row r="94" spans="3:64" s="32" customFormat="1" x14ac:dyDescent="0.25">
      <c r="C94" s="73"/>
      <c r="D94" s="65"/>
      <c r="E94" s="65"/>
      <c r="F94" s="65"/>
      <c r="G94" s="65"/>
      <c r="H94" s="65"/>
      <c r="I94" s="74"/>
      <c r="J94" s="83" t="str">
        <f ca="1">IF(COUNTIF(Entity_2,K$17)&lt;=COUNTIF(J$38:J93,"&lt;&gt;"),"",IF(K$17="","",J93+MATCH(K$17,INDIRECT(ADDRESS(J93+1,5,4,1,"Entity")):INDIRECT(ADDRESS(COUNTIF(Entity_1,"&lt;&gt;"),5,4,1,"Entity")),0)))</f>
        <v/>
      </c>
      <c r="K94" s="66" t="str">
        <f t="shared" ca="1" si="56"/>
        <v/>
      </c>
      <c r="L94" s="66" t="str">
        <f t="shared" ca="1" si="41"/>
        <v/>
      </c>
      <c r="M94" s="74"/>
      <c r="N94" s="74"/>
      <c r="O94" s="74"/>
      <c r="P94" s="74"/>
      <c r="Q94" s="83" t="str">
        <f ca="1">IF(COUNTIF(Entity_2,R$14)&lt;=COUNTIF(Q$38:Q93,"&lt;&gt;"),"",IF(R$14="","",Q93+MATCH(R$14,INDIRECT(ADDRESS(Q93+1,5,4,1,"Entity")):INDIRECT(ADDRESS(COUNTIF(Entity_1,"&lt;&gt;"),5,4,1,"Entity")),0)))</f>
        <v/>
      </c>
      <c r="R94" s="66" t="str">
        <f t="shared" ca="1" si="57"/>
        <v/>
      </c>
      <c r="S94" s="66" t="str">
        <f t="shared" ca="1" si="58"/>
        <v/>
      </c>
      <c r="T94" s="65"/>
      <c r="U94" s="65"/>
      <c r="V94" s="74"/>
      <c r="W94" s="74"/>
      <c r="X94" s="83" t="str">
        <f ca="1">IF(COUNTIF(Entity_2,Y$12)&lt;=COUNTIF(X$38:X93,"&lt;&gt;"),"",IF(Y$12="","",X93+MATCH(Y$12,INDIRECT(ADDRESS(X93+1,5,4,1,"Entity")):INDIRECT(ADDRESS(COUNTIF(Entity_1,"&lt;&gt;"),5,4,1,"Entity")),0)))</f>
        <v/>
      </c>
      <c r="Y94" s="66" t="str">
        <f t="shared" ca="1" si="59"/>
        <v/>
      </c>
      <c r="Z94" s="66" t="str">
        <f t="shared" ca="1" si="60"/>
        <v/>
      </c>
      <c r="AA94" s="65"/>
      <c r="AB94" s="65"/>
      <c r="AC94" s="74"/>
      <c r="AD94" s="74"/>
      <c r="AE94" s="83" t="str">
        <f ca="1">IF(COUNTIF(Entity_2,AF$10)&lt;=COUNTIF(AE$38:AE93,"&lt;&gt;"),"",IF(AF$10="","",AE93+MATCH(AF$10,INDIRECT(ADDRESS(AE93+1,5,4,1,"Entity")):INDIRECT(ADDRESS(COUNTIF(Entity_1,"&lt;&gt;"),5,4,1,"Entity")),0)))</f>
        <v/>
      </c>
      <c r="AF94" s="66" t="str">
        <f t="shared" ca="1" si="61"/>
        <v/>
      </c>
      <c r="AG94" s="66" t="str">
        <f t="shared" ca="1" si="62"/>
        <v/>
      </c>
      <c r="AH94" s="65"/>
      <c r="AI94" s="65"/>
      <c r="AJ94" s="65"/>
      <c r="AK94" s="74"/>
      <c r="AL94" s="83" t="str">
        <f ca="1">IF(COUNTIF(Entity_2,AM$8)&lt;=COUNTIF(AL$38:AL93,"&lt;&gt;"),"",IF(AM$8="","",AL93+MATCH(AM$8,INDIRECT(ADDRESS(AL93+1,5,4,1,"Entity")):INDIRECT(ADDRESS(COUNTIF(Entity_1,"&lt;&gt;"),5,4,1,"Entity")),0)))</f>
        <v/>
      </c>
      <c r="AM94" s="66" t="str">
        <f t="shared" ca="1" si="63"/>
        <v/>
      </c>
      <c r="AN94" s="66" t="str">
        <f t="shared" ca="1" si="64"/>
        <v/>
      </c>
      <c r="AO94" s="65"/>
      <c r="AP94" s="65"/>
      <c r="AQ94" s="65"/>
      <c r="AR94" s="74"/>
      <c r="AS94" s="83" t="str">
        <f ca="1">IF(COUNTIF(Entity_2,AT$6)&lt;=COUNTIF(AS$38:AS93,"&lt;&gt;"),"",IF(AT$6="","",AS93+MATCH(AT$6,INDIRECT(ADDRESS(AS93+1,5,4,1,"Entity")):INDIRECT(ADDRESS(COUNTIF(Entity_1,"&lt;&gt;"),5,4,1,"Entity")),0)))</f>
        <v/>
      </c>
      <c r="AT94" s="66" t="str">
        <f t="shared" ca="1" si="65"/>
        <v/>
      </c>
      <c r="AU94" s="66" t="str">
        <f t="shared" ca="1" si="66"/>
        <v/>
      </c>
      <c r="AV94" s="65"/>
      <c r="AW94" s="65"/>
      <c r="AX94" s="65"/>
      <c r="AY94" s="74"/>
      <c r="AZ94" s="83" t="str">
        <f ca="1">IF(COUNTIF(Entity_2,BA$4)&lt;=COUNTIF(AZ$38:AZ93,"&lt;&gt;"),"",IF(BA$4="","",AZ93+MATCH(BA$4,INDIRECT(ADDRESS(AZ93+1,5,4,1,"Entity")):INDIRECT(ADDRESS(COUNTIF(Entity_1,"&lt;&gt;"),5,4,1,"Entity")),0)))</f>
        <v/>
      </c>
      <c r="BA94" s="66" t="str">
        <f t="shared" ca="1" si="67"/>
        <v/>
      </c>
      <c r="BB94" s="66" t="str">
        <f t="shared" ca="1" si="68"/>
        <v/>
      </c>
      <c r="BC94" s="65"/>
      <c r="BD94" s="65"/>
      <c r="BE94" s="65"/>
      <c r="BF94" s="74"/>
      <c r="BG94" s="83">
        <f ca="1">IF(COUNTIF(Entity_2,BH$2)&lt;=COUNTIF(BG$38:BG93,"&lt;&gt;"),"",IF(BH$2="","",BG93+MATCH(BH$2,INDIRECT(ADDRESS(BG93+1,5,4,1,"Entity")):INDIRECT(ADDRESS(COUNTIF(Entity_1,"&lt;&gt;"),5,4,1,"Entity")),0)))</f>
        <v>715</v>
      </c>
      <c r="BH94" s="66" t="str">
        <f t="shared" ca="1" si="69"/>
        <v>IfcTimeSeriesValue</v>
      </c>
      <c r="BI94" s="66" t="str">
        <f t="shared" ca="1" si="70"/>
        <v>&gt;&gt;</v>
      </c>
      <c r="BJ94" s="65"/>
      <c r="BK94" s="65"/>
      <c r="BL94" s="74"/>
    </row>
    <row r="95" spans="3:64" s="32" customFormat="1" x14ac:dyDescent="0.25">
      <c r="C95" s="73"/>
      <c r="D95" s="65"/>
      <c r="E95" s="65"/>
      <c r="F95" s="65"/>
      <c r="G95" s="65"/>
      <c r="H95" s="65"/>
      <c r="I95" s="74"/>
      <c r="J95" s="83" t="str">
        <f ca="1">IF(COUNTIF(Entity_2,K$17)&lt;=COUNTIF(J$38:J94,"&lt;&gt;"),"",IF(K$17="","",J94+MATCH(K$17,INDIRECT(ADDRESS(J94+1,5,4,1,"Entity")):INDIRECT(ADDRESS(COUNTIF(Entity_1,"&lt;&gt;"),5,4,1,"Entity")),0)))</f>
        <v/>
      </c>
      <c r="K95" s="66" t="str">
        <f t="shared" ca="1" si="56"/>
        <v/>
      </c>
      <c r="L95" s="66" t="str">
        <f t="shared" ca="1" si="41"/>
        <v/>
      </c>
      <c r="M95" s="74"/>
      <c r="N95" s="74"/>
      <c r="O95" s="74"/>
      <c r="P95" s="74"/>
      <c r="Q95" s="83" t="str">
        <f ca="1">IF(COUNTIF(Entity_2,R$14)&lt;=COUNTIF(Q$38:Q94,"&lt;&gt;"),"",IF(R$14="","",Q94+MATCH(R$14,INDIRECT(ADDRESS(Q94+1,5,4,1,"Entity")):INDIRECT(ADDRESS(COUNTIF(Entity_1,"&lt;&gt;"),5,4,1,"Entity")),0)))</f>
        <v/>
      </c>
      <c r="R95" s="66" t="str">
        <f t="shared" ca="1" si="57"/>
        <v/>
      </c>
      <c r="S95" s="66" t="str">
        <f t="shared" ca="1" si="58"/>
        <v/>
      </c>
      <c r="T95" s="65"/>
      <c r="U95" s="65"/>
      <c r="V95" s="74"/>
      <c r="W95" s="74"/>
      <c r="X95" s="83" t="str">
        <f ca="1">IF(COUNTIF(Entity_2,Y$12)&lt;=COUNTIF(X$38:X94,"&lt;&gt;"),"",IF(Y$12="","",X94+MATCH(Y$12,INDIRECT(ADDRESS(X94+1,5,4,1,"Entity")):INDIRECT(ADDRESS(COUNTIF(Entity_1,"&lt;&gt;"),5,4,1,"Entity")),0)))</f>
        <v/>
      </c>
      <c r="Y95" s="66" t="str">
        <f t="shared" ca="1" si="59"/>
        <v/>
      </c>
      <c r="Z95" s="66" t="str">
        <f t="shared" ca="1" si="60"/>
        <v/>
      </c>
      <c r="AA95" s="65"/>
      <c r="AB95" s="65"/>
      <c r="AC95" s="74"/>
      <c r="AD95" s="74"/>
      <c r="AE95" s="83" t="str">
        <f ca="1">IF(COUNTIF(Entity_2,AF$10)&lt;=COUNTIF(AE$38:AE94,"&lt;&gt;"),"",IF(AF$10="","",AE94+MATCH(AF$10,INDIRECT(ADDRESS(AE94+1,5,4,1,"Entity")):INDIRECT(ADDRESS(COUNTIF(Entity_1,"&lt;&gt;"),5,4,1,"Entity")),0)))</f>
        <v/>
      </c>
      <c r="AF95" s="66" t="str">
        <f t="shared" ca="1" si="61"/>
        <v/>
      </c>
      <c r="AG95" s="66" t="str">
        <f t="shared" ca="1" si="62"/>
        <v/>
      </c>
      <c r="AH95" s="65"/>
      <c r="AI95" s="65"/>
      <c r="AJ95" s="65"/>
      <c r="AK95" s="74"/>
      <c r="AL95" s="83" t="str">
        <f ca="1">IF(COUNTIF(Entity_2,AM$8)&lt;=COUNTIF(AL$38:AL94,"&lt;&gt;"),"",IF(AM$8="","",AL94+MATCH(AM$8,INDIRECT(ADDRESS(AL94+1,5,4,1,"Entity")):INDIRECT(ADDRESS(COUNTIF(Entity_1,"&lt;&gt;"),5,4,1,"Entity")),0)))</f>
        <v/>
      </c>
      <c r="AM95" s="66" t="str">
        <f t="shared" ca="1" si="63"/>
        <v/>
      </c>
      <c r="AN95" s="66" t="str">
        <f t="shared" ca="1" si="64"/>
        <v/>
      </c>
      <c r="AO95" s="65"/>
      <c r="AP95" s="65"/>
      <c r="AQ95" s="65"/>
      <c r="AR95" s="74"/>
      <c r="AS95" s="83" t="str">
        <f ca="1">IF(COUNTIF(Entity_2,AT$6)&lt;=COUNTIF(AS$38:AS94,"&lt;&gt;"),"",IF(AT$6="","",AS94+MATCH(AT$6,INDIRECT(ADDRESS(AS94+1,5,4,1,"Entity")):INDIRECT(ADDRESS(COUNTIF(Entity_1,"&lt;&gt;"),5,4,1,"Entity")),0)))</f>
        <v/>
      </c>
      <c r="AT95" s="66" t="str">
        <f t="shared" ca="1" si="65"/>
        <v/>
      </c>
      <c r="AU95" s="66" t="str">
        <f t="shared" ca="1" si="66"/>
        <v/>
      </c>
      <c r="AV95" s="65"/>
      <c r="AW95" s="65"/>
      <c r="AX95" s="65"/>
      <c r="AY95" s="74"/>
      <c r="AZ95" s="83" t="str">
        <f ca="1">IF(COUNTIF(Entity_2,BA$4)&lt;=COUNTIF(AZ$38:AZ94,"&lt;&gt;"),"",IF(BA$4="","",AZ94+MATCH(BA$4,INDIRECT(ADDRESS(AZ94+1,5,4,1,"Entity")):INDIRECT(ADDRESS(COUNTIF(Entity_1,"&lt;&gt;"),5,4,1,"Entity")),0)))</f>
        <v/>
      </c>
      <c r="BA95" s="66" t="str">
        <f t="shared" ca="1" si="67"/>
        <v/>
      </c>
      <c r="BB95" s="66" t="str">
        <f t="shared" ca="1" si="68"/>
        <v/>
      </c>
      <c r="BC95" s="65"/>
      <c r="BD95" s="65"/>
      <c r="BE95" s="65"/>
      <c r="BF95" s="74"/>
      <c r="BG95" s="83">
        <f ca="1">IF(COUNTIF(Entity_2,BH$2)&lt;=COUNTIF(BG$38:BG94,"&lt;&gt;"),"",IF(BH$2="","",BG94+MATCH(BH$2,INDIRECT(ADDRESS(BG94+1,5,4,1,"Entity")):INDIRECT(ADDRESS(COUNTIF(Entity_1,"&lt;&gt;"),5,4,1,"Entity")),0)))</f>
        <v>736</v>
      </c>
      <c r="BH95" s="66" t="str">
        <f t="shared" ca="1" si="69"/>
        <v>IfcUnitAssignment</v>
      </c>
      <c r="BI95" s="66" t="str">
        <f t="shared" ca="1" si="70"/>
        <v>&gt;&gt;</v>
      </c>
      <c r="BJ95" s="65"/>
      <c r="BK95" s="65"/>
      <c r="BL95" s="74"/>
    </row>
    <row r="96" spans="3:64" s="32" customFormat="1" x14ac:dyDescent="0.25">
      <c r="C96" s="73"/>
      <c r="D96" s="65"/>
      <c r="E96" s="65"/>
      <c r="F96" s="65"/>
      <c r="G96" s="65"/>
      <c r="H96" s="65"/>
      <c r="I96" s="74"/>
      <c r="J96" s="83" t="str">
        <f ca="1">IF(COUNTIF(Entity_2,K$17)&lt;=COUNTIF(J$38:J95,"&lt;&gt;"),"",IF(K$17="","",J95+MATCH(K$17,INDIRECT(ADDRESS(J95+1,5,4,1,"Entity")):INDIRECT(ADDRESS(COUNTIF(Entity_1,"&lt;&gt;"),5,4,1,"Entity")),0)))</f>
        <v/>
      </c>
      <c r="K96" s="66" t="str">
        <f t="shared" ca="1" si="56"/>
        <v/>
      </c>
      <c r="L96" s="66" t="str">
        <f t="shared" ca="1" si="41"/>
        <v/>
      </c>
      <c r="M96" s="74"/>
      <c r="N96" s="74"/>
      <c r="O96" s="74"/>
      <c r="P96" s="74"/>
      <c r="Q96" s="83" t="str">
        <f ca="1">IF(COUNTIF(Entity_2,R$14)&lt;=COUNTIF(Q$38:Q95,"&lt;&gt;"),"",IF(R$14="","",Q95+MATCH(R$14,INDIRECT(ADDRESS(Q95+1,5,4,1,"Entity")):INDIRECT(ADDRESS(COUNTIF(Entity_1,"&lt;&gt;"),5,4,1,"Entity")),0)))</f>
        <v/>
      </c>
      <c r="R96" s="66" t="str">
        <f t="shared" ca="1" si="57"/>
        <v/>
      </c>
      <c r="S96" s="66" t="str">
        <f t="shared" ca="1" si="58"/>
        <v/>
      </c>
      <c r="T96" s="65"/>
      <c r="U96" s="65"/>
      <c r="V96" s="74"/>
      <c r="W96" s="74"/>
      <c r="X96" s="83" t="str">
        <f ca="1">IF(COUNTIF(Entity_2,Y$12)&lt;=COUNTIF(X$38:X95,"&lt;&gt;"),"",IF(Y$12="","",X95+MATCH(Y$12,INDIRECT(ADDRESS(X95+1,5,4,1,"Entity")):INDIRECT(ADDRESS(COUNTIF(Entity_1,"&lt;&gt;"),5,4,1,"Entity")),0)))</f>
        <v/>
      </c>
      <c r="Y96" s="66" t="str">
        <f t="shared" ca="1" si="59"/>
        <v/>
      </c>
      <c r="Z96" s="66" t="str">
        <f t="shared" ca="1" si="60"/>
        <v/>
      </c>
      <c r="AA96" s="65"/>
      <c r="AB96" s="65"/>
      <c r="AC96" s="74"/>
      <c r="AD96" s="74"/>
      <c r="AE96" s="83" t="str">
        <f ca="1">IF(COUNTIF(Entity_2,AF$10)&lt;=COUNTIF(AE$38:AE95,"&lt;&gt;"),"",IF(AF$10="","",AE95+MATCH(AF$10,INDIRECT(ADDRESS(AE95+1,5,4,1,"Entity")):INDIRECT(ADDRESS(COUNTIF(Entity_1,"&lt;&gt;"),5,4,1,"Entity")),0)))</f>
        <v/>
      </c>
      <c r="AF96" s="66" t="str">
        <f t="shared" ca="1" si="61"/>
        <v/>
      </c>
      <c r="AG96" s="66" t="str">
        <f t="shared" ca="1" si="62"/>
        <v/>
      </c>
      <c r="AH96" s="65"/>
      <c r="AI96" s="65"/>
      <c r="AJ96" s="65"/>
      <c r="AK96" s="74"/>
      <c r="AL96" s="83" t="str">
        <f ca="1">IF(COUNTIF(Entity_2,AM$8)&lt;=COUNTIF(AL$38:AL95,"&lt;&gt;"),"",IF(AM$8="","",AL95+MATCH(AM$8,INDIRECT(ADDRESS(AL95+1,5,4,1,"Entity")):INDIRECT(ADDRESS(COUNTIF(Entity_1,"&lt;&gt;"),5,4,1,"Entity")),0)))</f>
        <v/>
      </c>
      <c r="AM96" s="66" t="str">
        <f t="shared" ca="1" si="63"/>
        <v/>
      </c>
      <c r="AN96" s="66" t="str">
        <f t="shared" ca="1" si="64"/>
        <v/>
      </c>
      <c r="AO96" s="65"/>
      <c r="AP96" s="65"/>
      <c r="AQ96" s="65"/>
      <c r="AR96" s="74"/>
      <c r="AS96" s="83" t="str">
        <f ca="1">IF(COUNTIF(Entity_2,AT$6)&lt;=COUNTIF(AS$38:AS95,"&lt;&gt;"),"",IF(AT$6="","",AS95+MATCH(AT$6,INDIRECT(ADDRESS(AS95+1,5,4,1,"Entity")):INDIRECT(ADDRESS(COUNTIF(Entity_1,"&lt;&gt;"),5,4,1,"Entity")),0)))</f>
        <v/>
      </c>
      <c r="AT96" s="66" t="str">
        <f t="shared" ca="1" si="65"/>
        <v/>
      </c>
      <c r="AU96" s="66" t="str">
        <f t="shared" ca="1" si="66"/>
        <v/>
      </c>
      <c r="AV96" s="65"/>
      <c r="AW96" s="65"/>
      <c r="AX96" s="65"/>
      <c r="AY96" s="74"/>
      <c r="AZ96" s="83" t="str">
        <f ca="1">IF(COUNTIF(Entity_2,BA$4)&lt;=COUNTIF(AZ$38:AZ95,"&lt;&gt;"),"",IF(BA$4="","",AZ95+MATCH(BA$4,INDIRECT(ADDRESS(AZ95+1,5,4,1,"Entity")):INDIRECT(ADDRESS(COUNTIF(Entity_1,"&lt;&gt;"),5,4,1,"Entity")),0)))</f>
        <v/>
      </c>
      <c r="BA96" s="66" t="str">
        <f t="shared" ca="1" si="67"/>
        <v/>
      </c>
      <c r="BB96" s="66" t="str">
        <f t="shared" ca="1" si="68"/>
        <v/>
      </c>
      <c r="BC96" s="65"/>
      <c r="BD96" s="65"/>
      <c r="BE96" s="65"/>
      <c r="BF96" s="74"/>
      <c r="BG96" s="83">
        <f ca="1">IF(COUNTIF(Entity_2,BH$2)&lt;=COUNTIF(BG$38:BG95,"&lt;&gt;"),"",IF(BH$2="","",BG95+MATCH(BH$2,INDIRECT(ADDRESS(BG95+1,5,4,1,"Entity")):INDIRECT(ADDRESS(COUNTIF(Entity_1,"&lt;&gt;"),5,4,1,"Entity")),0)))</f>
        <v>747</v>
      </c>
      <c r="BH96" s="66" t="str">
        <f t="shared" ca="1" si="69"/>
        <v>IfcVirtualGridIntersection</v>
      </c>
      <c r="BI96" s="66" t="str">
        <f t="shared" ca="1" si="70"/>
        <v>&gt;&gt;</v>
      </c>
      <c r="BJ96" s="65"/>
      <c r="BK96" s="65"/>
      <c r="BL96" s="74"/>
    </row>
    <row r="97" spans="1:64" s="32" customFormat="1" x14ac:dyDescent="0.25">
      <c r="C97" s="73"/>
      <c r="D97" s="65"/>
      <c r="E97" s="65"/>
      <c r="F97" s="65"/>
      <c r="G97" s="65"/>
      <c r="H97" s="65"/>
      <c r="I97" s="74"/>
      <c r="J97" s="91"/>
      <c r="K97" s="74"/>
      <c r="L97" s="74"/>
      <c r="M97" s="74"/>
      <c r="N97" s="74"/>
      <c r="O97" s="74"/>
      <c r="P97" s="74"/>
      <c r="Q97" s="91"/>
      <c r="R97" s="74"/>
      <c r="S97" s="65"/>
      <c r="T97" s="65"/>
      <c r="U97" s="65"/>
      <c r="V97" s="74"/>
      <c r="W97" s="74"/>
      <c r="X97" s="91"/>
      <c r="Y97" s="74"/>
      <c r="Z97" s="65"/>
      <c r="AA97" s="65"/>
      <c r="AB97" s="65"/>
      <c r="AC97" s="74"/>
      <c r="AD97" s="74"/>
      <c r="AE97" s="91"/>
      <c r="AF97" s="74"/>
      <c r="AG97" s="65"/>
      <c r="AH97" s="65"/>
      <c r="AI97" s="65"/>
      <c r="AJ97" s="65"/>
      <c r="AK97" s="74"/>
      <c r="AL97" s="91"/>
      <c r="AM97" s="74"/>
      <c r="AN97" s="65"/>
      <c r="AO97" s="65"/>
      <c r="AP97" s="65"/>
      <c r="AQ97" s="65"/>
      <c r="AR97" s="74"/>
      <c r="AS97" s="91"/>
      <c r="AT97" s="74"/>
      <c r="AU97" s="65"/>
      <c r="AV97" s="65"/>
      <c r="AW97" s="65"/>
      <c r="AX97" s="65"/>
      <c r="AY97" s="74"/>
      <c r="AZ97" s="91"/>
      <c r="BA97" s="74"/>
      <c r="BB97" s="65"/>
      <c r="BC97" s="65"/>
      <c r="BD97" s="65"/>
      <c r="BE97" s="65"/>
      <c r="BF97" s="74"/>
      <c r="BG97" s="83" t="str">
        <f ca="1">IF(COUNTIF(Entity_2,BH$2)&lt;=COUNTIF(BG$38:BG96,"&lt;&gt;"),"",IF(BH$2="","",BG96+MATCH(BH$2,INDIRECT(ADDRESS(BG96+1,5,4,1,"Entity")):INDIRECT(ADDRESS(COUNTIF(Entity_1,"&lt;&gt;"),5,4,1,"Entity")),0)))</f>
        <v/>
      </c>
      <c r="BH97" s="66" t="str">
        <f t="shared" ca="1" si="69"/>
        <v/>
      </c>
      <c r="BI97" s="66" t="str">
        <f ca="1">IF(BH97="","",HYPERLINK(CONCATENATE(link4x0,IFERROR(VLOOKUP(LEFT(BH97,LEN(BH97)-2),Pset_2,2,FALSE),""),link_Pset,LOWER(LEFT(BH97,LEN(BH97)-2)),".htm"),"&gt;&gt;"))</f>
        <v/>
      </c>
      <c r="BJ97" s="65"/>
      <c r="BK97" s="65"/>
      <c r="BL97" s="74"/>
    </row>
    <row r="98" spans="1:64" ht="6.75" customHeight="1" x14ac:dyDescent="0.25">
      <c r="A98" s="75"/>
      <c r="B98" s="75"/>
      <c r="C98" s="75"/>
      <c r="D98" s="75"/>
      <c r="E98" s="75"/>
      <c r="F98" s="75"/>
      <c r="G98" s="75"/>
      <c r="H98" s="75"/>
      <c r="I98" s="75"/>
      <c r="J98" s="84"/>
      <c r="K98" s="75"/>
      <c r="L98" s="75"/>
      <c r="M98" s="75"/>
      <c r="N98" s="75"/>
      <c r="O98" s="75"/>
      <c r="P98" s="75"/>
      <c r="Q98" s="84"/>
      <c r="R98" s="75"/>
      <c r="S98" s="75"/>
      <c r="T98" s="75"/>
      <c r="U98" s="75"/>
      <c r="V98" s="75"/>
      <c r="W98" s="75"/>
      <c r="X98" s="84"/>
      <c r="Y98" s="75"/>
      <c r="Z98" s="75"/>
      <c r="AA98" s="75"/>
      <c r="AB98" s="75"/>
      <c r="AC98" s="75"/>
      <c r="AD98" s="75"/>
      <c r="AE98" s="84"/>
      <c r="AF98" s="75"/>
      <c r="AG98" s="75"/>
      <c r="AH98" s="75"/>
      <c r="AI98" s="75"/>
      <c r="AJ98" s="75"/>
      <c r="AK98" s="75"/>
      <c r="AL98" s="84"/>
      <c r="AM98" s="75"/>
      <c r="AN98" s="75"/>
      <c r="AO98" s="75"/>
      <c r="AP98" s="75"/>
      <c r="AQ98" s="75"/>
      <c r="AR98" s="75"/>
      <c r="AS98" s="84"/>
      <c r="AT98" s="75"/>
      <c r="AU98" s="75"/>
      <c r="AV98" s="75"/>
      <c r="AW98" s="75"/>
      <c r="AX98" s="75"/>
      <c r="AY98" s="75"/>
      <c r="AZ98" s="84"/>
      <c r="BA98" s="75"/>
      <c r="BB98" s="75"/>
      <c r="BC98" s="75"/>
      <c r="BD98" s="75"/>
      <c r="BE98" s="75"/>
      <c r="BF98" s="75"/>
      <c r="BG98" s="84"/>
      <c r="BH98" s="75"/>
      <c r="BI98" s="75"/>
      <c r="BJ98" s="75"/>
      <c r="BK98" s="75"/>
      <c r="BL98" s="75"/>
    </row>
  </sheetData>
  <conditionalFormatting sqref="BG39:BI97 AS39:AU96 AL39:AN96 AE39:AG96 X39:Z96 Q39:S96 J39:L96 AZ39:BB96">
    <cfRule type="expression" dxfId="161" priority="191">
      <formula>IF(AND(J39&lt;&gt;"",J40=""),TRUE,FALSE)</formula>
    </cfRule>
    <cfRule type="expression" dxfId="160" priority="192">
      <formula>IF(J39&lt;&gt;"",TRUE,FALSE)</formula>
    </cfRule>
  </conditionalFormatting>
  <conditionalFormatting sqref="BG39:BG97 AS39:AS96 AL39:AL96 AE39:AE96 X39:X96 Q39:Q96 J39:J96 AZ39:AZ96">
    <cfRule type="expression" dxfId="159" priority="190">
      <formula>IF(J39&lt;&gt;"",TRUE,FALSE)</formula>
    </cfRule>
  </conditionalFormatting>
  <conditionalFormatting sqref="BI38:BI97 AU38:AU96 AN38:AN96 AG38:AG96 Z38:Z96 S39:S96 L39:L96 BB38:BB96">
    <cfRule type="expression" dxfId="158" priority="189">
      <formula>IF(L38&lt;&gt;"",TRUE,FALSE)</formula>
    </cfRule>
  </conditionalFormatting>
  <conditionalFormatting sqref="Y38:Z38">
    <cfRule type="expression" dxfId="157" priority="187">
      <formula>IF(Y38&lt;&gt;"",TRUE,FALSE)</formula>
    </cfRule>
    <cfRule type="expression" dxfId="156" priority="188">
      <formula>IF(AND(Y38&lt;&gt;"",Y39=""),TRUE,FALSE)</formula>
    </cfRule>
  </conditionalFormatting>
  <conditionalFormatting sqref="AF38:AG38">
    <cfRule type="expression" dxfId="155" priority="179">
      <formula>IF(AF38&lt;&gt;"",TRUE,FALSE)</formula>
    </cfRule>
    <cfRule type="expression" dxfId="154" priority="180">
      <formula>IF(AND(AF38&lt;&gt;"",AF39=""),TRUE,FALSE)</formula>
    </cfRule>
  </conditionalFormatting>
  <conditionalFormatting sqref="AM38:AN38">
    <cfRule type="expression" dxfId="153" priority="175">
      <formula>IF(AM38&lt;&gt;"",TRUE,FALSE)</formula>
    </cfRule>
    <cfRule type="expression" dxfId="152" priority="176">
      <formula>IF(AND(AM38&lt;&gt;"",AM39=""),TRUE,FALSE)</formula>
    </cfRule>
  </conditionalFormatting>
  <conditionalFormatting sqref="AT38:AU38">
    <cfRule type="expression" dxfId="151" priority="171">
      <formula>IF(AT38&lt;&gt;"",TRUE,FALSE)</formula>
    </cfRule>
    <cfRule type="expression" dxfId="150" priority="172">
      <formula>IF(AND(AT38&lt;&gt;"",AT39=""),TRUE,FALSE)</formula>
    </cfRule>
  </conditionalFormatting>
  <conditionalFormatting sqref="BA38:BB38">
    <cfRule type="expression" dxfId="149" priority="167">
      <formula>IF(BA38&lt;&gt;"",TRUE,FALSE)</formula>
    </cfRule>
    <cfRule type="expression" dxfId="148" priority="168">
      <formula>IF(AND(BA38&lt;&gt;"",BA39=""),TRUE,FALSE)</formula>
    </cfRule>
  </conditionalFormatting>
  <conditionalFormatting sqref="BH38:BI38">
    <cfRule type="expression" dxfId="147" priority="163">
      <formula>IF(BH38&lt;&gt;"",TRUE,FALSE)</formula>
    </cfRule>
    <cfRule type="expression" dxfId="146" priority="164">
      <formula>IF(AND(BH38&lt;&gt;"",BH39=""),TRUE,FALSE)</formula>
    </cfRule>
  </conditionalFormatting>
  <conditionalFormatting sqref="J18:J35">
    <cfRule type="expression" dxfId="145" priority="155">
      <formula>IF(J18&lt;&gt;"",TRUE,FALSE)</formula>
    </cfRule>
    <cfRule type="expression" dxfId="144" priority="156">
      <formula>IF(AND(J18&lt;&gt;"",J19=""),TRUE,FALSE)</formula>
    </cfRule>
  </conditionalFormatting>
  <conditionalFormatting sqref="J18:J35">
    <cfRule type="expression" dxfId="143" priority="154">
      <formula>IF(J18&lt;&gt;"",TRUE,FALSE)</formula>
    </cfRule>
  </conditionalFormatting>
  <conditionalFormatting sqref="K18:K35">
    <cfRule type="expression" dxfId="142" priority="152">
      <formula>IF(K18&lt;&gt;"",TRUE,FALSE)</formula>
    </cfRule>
    <cfRule type="expression" dxfId="141" priority="153">
      <formula>IF(AND(K18&lt;&gt;"",K19=""),TRUE,FALSE)</formula>
    </cfRule>
  </conditionalFormatting>
  <conditionalFormatting sqref="AS38">
    <cfRule type="expression" dxfId="140" priority="35">
      <formula>IF(AS38&lt;&gt;"",TRUE,FALSE)</formula>
    </cfRule>
    <cfRule type="expression" dxfId="139" priority="36">
      <formula>IF(AND(AS38&lt;&gt;"",AS39=""),TRUE,FALSE)</formula>
    </cfRule>
  </conditionalFormatting>
  <conditionalFormatting sqref="M18:M35">
    <cfRule type="expression" dxfId="138" priority="148">
      <formula>IF(M18&lt;&gt;"",TRUE,FALSE)</formula>
    </cfRule>
    <cfRule type="expression" dxfId="137" priority="149">
      <formula>IF(AND(M18&lt;&gt;"",M19=""),TRUE,FALSE)</formula>
    </cfRule>
  </conditionalFormatting>
  <conditionalFormatting sqref="N18:N35">
    <cfRule type="expression" dxfId="136" priority="144">
      <formula>IF(N18&lt;&gt;"",TRUE,FALSE)</formula>
    </cfRule>
    <cfRule type="expression" dxfId="135" priority="145">
      <formula>IF(AND(N18&lt;&gt;"",N19=""),TRUE,FALSE)</formula>
    </cfRule>
  </conditionalFormatting>
  <conditionalFormatting sqref="N18:N35">
    <cfRule type="expression" dxfId="134" priority="143">
      <formula>IF(N18&lt;&gt;"",TRUE,FALSE)</formula>
    </cfRule>
  </conditionalFormatting>
  <conditionalFormatting sqref="L18:L35">
    <cfRule type="expression" dxfId="133" priority="141">
      <formula>IF(L18&lt;&gt;"",TRUE,FALSE)</formula>
    </cfRule>
    <cfRule type="expression" dxfId="132" priority="142">
      <formula>IF(AND(L18&lt;&gt;"",L19=""),TRUE,FALSE)</formula>
    </cfRule>
  </conditionalFormatting>
  <conditionalFormatting sqref="L18:L35">
    <cfRule type="expression" dxfId="131" priority="140">
      <formula>IF(L18&lt;&gt;"",TRUE,FALSE)</formula>
    </cfRule>
  </conditionalFormatting>
  <conditionalFormatting sqref="Q18:Q35">
    <cfRule type="expression" dxfId="130" priority="138">
      <formula>IF(Q18&lt;&gt;"",TRUE,FALSE)</formula>
    </cfRule>
    <cfRule type="expression" dxfId="129" priority="139">
      <formula>IF(AND(Q18&lt;&gt;"",Q19=""),TRUE,FALSE)</formula>
    </cfRule>
  </conditionalFormatting>
  <conditionalFormatting sqref="Q18:Q35">
    <cfRule type="expression" dxfId="128" priority="137">
      <formula>IF(Q18&lt;&gt;"",TRUE,FALSE)</formula>
    </cfRule>
  </conditionalFormatting>
  <conditionalFormatting sqref="R18:R35">
    <cfRule type="expression" dxfId="127" priority="135">
      <formula>IF(R18&lt;&gt;"",TRUE,FALSE)</formula>
    </cfRule>
    <cfRule type="expression" dxfId="126" priority="136">
      <formula>IF(AND(R18&lt;&gt;"",R19=""),TRUE,FALSE)</formula>
    </cfRule>
  </conditionalFormatting>
  <conditionalFormatting sqref="T18:T35">
    <cfRule type="expression" dxfId="125" priority="133">
      <formula>IF(T18&lt;&gt;"",TRUE,FALSE)</formula>
    </cfRule>
    <cfRule type="expression" dxfId="124" priority="134">
      <formula>IF(AND(T18&lt;&gt;"",T19=""),TRUE,FALSE)</formula>
    </cfRule>
  </conditionalFormatting>
  <conditionalFormatting sqref="U18:U35">
    <cfRule type="expression" dxfId="123" priority="131">
      <formula>IF(U18&lt;&gt;"",TRUE,FALSE)</formula>
    </cfRule>
    <cfRule type="expression" dxfId="122" priority="132">
      <formula>IF(AND(U18&lt;&gt;"",U19=""),TRUE,FALSE)</formula>
    </cfRule>
  </conditionalFormatting>
  <conditionalFormatting sqref="U18:U35">
    <cfRule type="expression" dxfId="121" priority="130">
      <formula>IF(U18&lt;&gt;"",TRUE,FALSE)</formula>
    </cfRule>
  </conditionalFormatting>
  <conditionalFormatting sqref="S18:S35">
    <cfRule type="expression" dxfId="120" priority="128">
      <formula>IF(S18&lt;&gt;"",TRUE,FALSE)</formula>
    </cfRule>
    <cfRule type="expression" dxfId="119" priority="129">
      <formula>IF(AND(S18&lt;&gt;"",S19=""),TRUE,FALSE)</formula>
    </cfRule>
  </conditionalFormatting>
  <conditionalFormatting sqref="S18:S35">
    <cfRule type="expression" dxfId="118" priority="127">
      <formula>IF(S18&lt;&gt;"",TRUE,FALSE)</formula>
    </cfRule>
  </conditionalFormatting>
  <conditionalFormatting sqref="X18:X35">
    <cfRule type="expression" dxfId="117" priority="125">
      <formula>IF(X18&lt;&gt;"",TRUE,FALSE)</formula>
    </cfRule>
    <cfRule type="expression" dxfId="116" priority="126">
      <formula>IF(AND(X18&lt;&gt;"",X19=""),TRUE,FALSE)</formula>
    </cfRule>
  </conditionalFormatting>
  <conditionalFormatting sqref="X18:X35">
    <cfRule type="expression" dxfId="115" priority="124">
      <formula>IF(X18&lt;&gt;"",TRUE,FALSE)</formula>
    </cfRule>
  </conditionalFormatting>
  <conditionalFormatting sqref="Y18:Y35">
    <cfRule type="expression" dxfId="114" priority="122">
      <formula>IF(Y18&lt;&gt;"",TRUE,FALSE)</formula>
    </cfRule>
    <cfRule type="expression" dxfId="113" priority="123">
      <formula>IF(AND(Y18&lt;&gt;"",Y19=""),TRUE,FALSE)</formula>
    </cfRule>
  </conditionalFormatting>
  <conditionalFormatting sqref="AA18:AA35">
    <cfRule type="expression" dxfId="112" priority="120">
      <formula>IF(AA18&lt;&gt;"",TRUE,FALSE)</formula>
    </cfRule>
    <cfRule type="expression" dxfId="111" priority="121">
      <formula>IF(AND(AA18&lt;&gt;"",AA19=""),TRUE,FALSE)</formula>
    </cfRule>
  </conditionalFormatting>
  <conditionalFormatting sqref="AB18:AB35">
    <cfRule type="expression" dxfId="110" priority="118">
      <formula>IF(AB18&lt;&gt;"",TRUE,FALSE)</formula>
    </cfRule>
    <cfRule type="expression" dxfId="109" priority="119">
      <formula>IF(AND(AB18&lt;&gt;"",AB19=""),TRUE,FALSE)</formula>
    </cfRule>
  </conditionalFormatting>
  <conditionalFormatting sqref="AB18:AB35">
    <cfRule type="expression" dxfId="108" priority="117">
      <formula>IF(AB18&lt;&gt;"",TRUE,FALSE)</formula>
    </cfRule>
  </conditionalFormatting>
  <conditionalFormatting sqref="Z18:Z35">
    <cfRule type="expression" dxfId="107" priority="115">
      <formula>IF(Z18&lt;&gt;"",TRUE,FALSE)</formula>
    </cfRule>
    <cfRule type="expression" dxfId="106" priority="116">
      <formula>IF(AND(Z18&lt;&gt;"",Z19=""),TRUE,FALSE)</formula>
    </cfRule>
  </conditionalFormatting>
  <conditionalFormatting sqref="Z18:Z35">
    <cfRule type="expression" dxfId="105" priority="114">
      <formula>IF(Z18&lt;&gt;"",TRUE,FALSE)</formula>
    </cfRule>
  </conditionalFormatting>
  <conditionalFormatting sqref="AE18:AE35">
    <cfRule type="expression" dxfId="104" priority="112">
      <formula>IF(AE18&lt;&gt;"",TRUE,FALSE)</formula>
    </cfRule>
    <cfRule type="expression" dxfId="103" priority="113">
      <formula>IF(AND(AE18&lt;&gt;"",AE19=""),TRUE,FALSE)</formula>
    </cfRule>
  </conditionalFormatting>
  <conditionalFormatting sqref="AE18:AE35">
    <cfRule type="expression" dxfId="102" priority="111">
      <formula>IF(AE18&lt;&gt;"",TRUE,FALSE)</formula>
    </cfRule>
  </conditionalFormatting>
  <conditionalFormatting sqref="AF18:AF35">
    <cfRule type="expression" dxfId="101" priority="109">
      <formula>IF(AF18&lt;&gt;"",TRUE,FALSE)</formula>
    </cfRule>
    <cfRule type="expression" dxfId="100" priority="110">
      <formula>IF(AND(AF18&lt;&gt;"",AF19=""),TRUE,FALSE)</formula>
    </cfRule>
  </conditionalFormatting>
  <conditionalFormatting sqref="AH18:AH35">
    <cfRule type="expression" dxfId="99" priority="107">
      <formula>IF(AH18&lt;&gt;"",TRUE,FALSE)</formula>
    </cfRule>
    <cfRule type="expression" dxfId="98" priority="108">
      <formula>IF(AND(AH18&lt;&gt;"",AH19=""),TRUE,FALSE)</formula>
    </cfRule>
  </conditionalFormatting>
  <conditionalFormatting sqref="AI18:AJ35">
    <cfRule type="expression" dxfId="97" priority="105">
      <formula>IF(AI18&lt;&gt;"",TRUE,FALSE)</formula>
    </cfRule>
    <cfRule type="expression" dxfId="96" priority="106">
      <formula>IF(AND(AI18&lt;&gt;"",AI19=""),TRUE,FALSE)</formula>
    </cfRule>
  </conditionalFormatting>
  <conditionalFormatting sqref="AI18:AJ35">
    <cfRule type="expression" dxfId="95" priority="104">
      <formula>IF(AI18&lt;&gt;"",TRUE,FALSE)</formula>
    </cfRule>
  </conditionalFormatting>
  <conditionalFormatting sqref="AG18:AG35">
    <cfRule type="expression" dxfId="94" priority="102">
      <formula>IF(AG18&lt;&gt;"",TRUE,FALSE)</formula>
    </cfRule>
    <cfRule type="expression" dxfId="93" priority="103">
      <formula>IF(AND(AG18&lt;&gt;"",AG19=""),TRUE,FALSE)</formula>
    </cfRule>
  </conditionalFormatting>
  <conditionalFormatting sqref="AG18:AG35">
    <cfRule type="expression" dxfId="92" priority="101">
      <formula>IF(AG18&lt;&gt;"",TRUE,FALSE)</formula>
    </cfRule>
  </conditionalFormatting>
  <conditionalFormatting sqref="AL18:AL35">
    <cfRule type="expression" dxfId="91" priority="99">
      <formula>IF(AL18&lt;&gt;"",TRUE,FALSE)</formula>
    </cfRule>
    <cfRule type="expression" dxfId="90" priority="100">
      <formula>IF(AND(AL18&lt;&gt;"",AL19=""),TRUE,FALSE)</formula>
    </cfRule>
  </conditionalFormatting>
  <conditionalFormatting sqref="AL18:AL35">
    <cfRule type="expression" dxfId="89" priority="98">
      <formula>IF(AL18&lt;&gt;"",TRUE,FALSE)</formula>
    </cfRule>
  </conditionalFormatting>
  <conditionalFormatting sqref="AM18:AM35">
    <cfRule type="expression" dxfId="88" priority="96">
      <formula>IF(AM18&lt;&gt;"",TRUE,FALSE)</formula>
    </cfRule>
    <cfRule type="expression" dxfId="87" priority="97">
      <formula>IF(AND(AM18&lt;&gt;"",AM19=""),TRUE,FALSE)</formula>
    </cfRule>
  </conditionalFormatting>
  <conditionalFormatting sqref="AO18:AO35">
    <cfRule type="expression" dxfId="86" priority="94">
      <formula>IF(AO18&lt;&gt;"",TRUE,FALSE)</formula>
    </cfRule>
    <cfRule type="expression" dxfId="85" priority="95">
      <formula>IF(AND(AO18&lt;&gt;"",AO19=""),TRUE,FALSE)</formula>
    </cfRule>
  </conditionalFormatting>
  <conditionalFormatting sqref="AP18:AQ35">
    <cfRule type="expression" dxfId="84" priority="92">
      <formula>IF(AP18&lt;&gt;"",TRUE,FALSE)</formula>
    </cfRule>
    <cfRule type="expression" dxfId="83" priority="93">
      <formula>IF(AND(AP18&lt;&gt;"",AP19=""),TRUE,FALSE)</formula>
    </cfRule>
  </conditionalFormatting>
  <conditionalFormatting sqref="AP18:AQ35">
    <cfRule type="expression" dxfId="82" priority="91">
      <formula>IF(AP18&lt;&gt;"",TRUE,FALSE)</formula>
    </cfRule>
  </conditionalFormatting>
  <conditionalFormatting sqref="AN18:AN35">
    <cfRule type="expression" dxfId="81" priority="89">
      <formula>IF(AN18&lt;&gt;"",TRUE,FALSE)</formula>
    </cfRule>
    <cfRule type="expression" dxfId="80" priority="90">
      <formula>IF(AND(AN18&lt;&gt;"",AN19=""),TRUE,FALSE)</formula>
    </cfRule>
  </conditionalFormatting>
  <conditionalFormatting sqref="AN18:AN35">
    <cfRule type="expression" dxfId="79" priority="88">
      <formula>IF(AN18&lt;&gt;"",TRUE,FALSE)</formula>
    </cfRule>
  </conditionalFormatting>
  <conditionalFormatting sqref="AS18:AS35">
    <cfRule type="expression" dxfId="78" priority="86">
      <formula>IF(AS18&lt;&gt;"",TRUE,FALSE)</formula>
    </cfRule>
    <cfRule type="expression" dxfId="77" priority="87">
      <formula>IF(AND(AS18&lt;&gt;"",AS19=""),TRUE,FALSE)</formula>
    </cfRule>
  </conditionalFormatting>
  <conditionalFormatting sqref="AS18:AS35">
    <cfRule type="expression" dxfId="76" priority="85">
      <formula>IF(AS18&lt;&gt;"",TRUE,FALSE)</formula>
    </cfRule>
  </conditionalFormatting>
  <conditionalFormatting sqref="AT18:AT35">
    <cfRule type="expression" dxfId="75" priority="83">
      <formula>IF(AT18&lt;&gt;"",TRUE,FALSE)</formula>
    </cfRule>
    <cfRule type="expression" dxfId="74" priority="84">
      <formula>IF(AND(AT18&lt;&gt;"",AT19=""),TRUE,FALSE)</formula>
    </cfRule>
  </conditionalFormatting>
  <conditionalFormatting sqref="AV18:AV35">
    <cfRule type="expression" dxfId="73" priority="81">
      <formula>IF(AV18&lt;&gt;"",TRUE,FALSE)</formula>
    </cfRule>
    <cfRule type="expression" dxfId="72" priority="82">
      <formula>IF(AND(AV18&lt;&gt;"",AV19=""),TRUE,FALSE)</formula>
    </cfRule>
  </conditionalFormatting>
  <conditionalFormatting sqref="AW18:AX35">
    <cfRule type="expression" dxfId="71" priority="79">
      <formula>IF(AW18&lt;&gt;"",TRUE,FALSE)</formula>
    </cfRule>
    <cfRule type="expression" dxfId="70" priority="80">
      <formula>IF(AND(AW18&lt;&gt;"",AW19=""),TRUE,FALSE)</formula>
    </cfRule>
  </conditionalFormatting>
  <conditionalFormatting sqref="AW18:AX35">
    <cfRule type="expression" dxfId="69" priority="78">
      <formula>IF(AW18&lt;&gt;"",TRUE,FALSE)</formula>
    </cfRule>
  </conditionalFormatting>
  <conditionalFormatting sqref="AU18:AU35">
    <cfRule type="expression" dxfId="68" priority="76">
      <formula>IF(AU18&lt;&gt;"",TRUE,FALSE)</formula>
    </cfRule>
    <cfRule type="expression" dxfId="67" priority="77">
      <formula>IF(AND(AU18&lt;&gt;"",AU19=""),TRUE,FALSE)</formula>
    </cfRule>
  </conditionalFormatting>
  <conditionalFormatting sqref="AU18:AU35">
    <cfRule type="expression" dxfId="66" priority="75">
      <formula>IF(AU18&lt;&gt;"",TRUE,FALSE)</formula>
    </cfRule>
  </conditionalFormatting>
  <conditionalFormatting sqref="AZ18:AZ35">
    <cfRule type="expression" dxfId="65" priority="73">
      <formula>IF(AZ18&lt;&gt;"",TRUE,FALSE)</formula>
    </cfRule>
    <cfRule type="expression" dxfId="64" priority="74">
      <formula>IF(AND(AZ18&lt;&gt;"",AZ19=""),TRUE,FALSE)</formula>
    </cfRule>
  </conditionalFormatting>
  <conditionalFormatting sqref="AZ18:AZ35">
    <cfRule type="expression" dxfId="63" priority="72">
      <formula>IF(AZ18&lt;&gt;"",TRUE,FALSE)</formula>
    </cfRule>
  </conditionalFormatting>
  <conditionalFormatting sqref="BA18:BA35">
    <cfRule type="expression" dxfId="62" priority="70">
      <formula>IF(BA18&lt;&gt;"",TRUE,FALSE)</formula>
    </cfRule>
    <cfRule type="expression" dxfId="61" priority="71">
      <formula>IF(AND(BA18&lt;&gt;"",BA19=""),TRUE,FALSE)</formula>
    </cfRule>
  </conditionalFormatting>
  <conditionalFormatting sqref="BC18:BC35">
    <cfRule type="expression" dxfId="60" priority="68">
      <formula>IF(BC18&lt;&gt;"",TRUE,FALSE)</formula>
    </cfRule>
    <cfRule type="expression" dxfId="59" priority="69">
      <formula>IF(AND(BC18&lt;&gt;"",BC19=""),TRUE,FALSE)</formula>
    </cfRule>
  </conditionalFormatting>
  <conditionalFormatting sqref="BD18:BE35">
    <cfRule type="expression" dxfId="58" priority="66">
      <formula>IF(BD18&lt;&gt;"",TRUE,FALSE)</formula>
    </cfRule>
    <cfRule type="expression" dxfId="57" priority="67">
      <formula>IF(AND(BD18&lt;&gt;"",BD19=""),TRUE,FALSE)</formula>
    </cfRule>
  </conditionalFormatting>
  <conditionalFormatting sqref="BD18:BE35">
    <cfRule type="expression" dxfId="56" priority="65">
      <formula>IF(BD18&lt;&gt;"",TRUE,FALSE)</formula>
    </cfRule>
  </conditionalFormatting>
  <conditionalFormatting sqref="BB18:BB35">
    <cfRule type="expression" dxfId="55" priority="63">
      <formula>IF(BB18&lt;&gt;"",TRUE,FALSE)</formula>
    </cfRule>
    <cfRule type="expression" dxfId="54" priority="64">
      <formula>IF(AND(BB18&lt;&gt;"",BB19=""),TRUE,FALSE)</formula>
    </cfRule>
  </conditionalFormatting>
  <conditionalFormatting sqref="BB18:BB35">
    <cfRule type="expression" dxfId="53" priority="62">
      <formula>IF(BB18&lt;&gt;"",TRUE,FALSE)</formula>
    </cfRule>
  </conditionalFormatting>
  <conditionalFormatting sqref="BG18:BG35">
    <cfRule type="expression" dxfId="52" priority="60">
      <formula>IF(BG18&lt;&gt;"",TRUE,FALSE)</formula>
    </cfRule>
    <cfRule type="expression" dxfId="51" priority="61">
      <formula>IF(AND(BG18&lt;&gt;"",BG19=""),TRUE,FALSE)</formula>
    </cfRule>
  </conditionalFormatting>
  <conditionalFormatting sqref="BG18:BG35">
    <cfRule type="expression" dxfId="50" priority="59">
      <formula>IF(BG18&lt;&gt;"",TRUE,FALSE)</formula>
    </cfRule>
  </conditionalFormatting>
  <conditionalFormatting sqref="BH18:BH35">
    <cfRule type="expression" dxfId="49" priority="57">
      <formula>IF(BH18&lt;&gt;"",TRUE,FALSE)</formula>
    </cfRule>
    <cfRule type="expression" dxfId="48" priority="58">
      <formula>IF(AND(BH18&lt;&gt;"",BH19=""),TRUE,FALSE)</formula>
    </cfRule>
  </conditionalFormatting>
  <conditionalFormatting sqref="BJ18:BJ35">
    <cfRule type="expression" dxfId="47" priority="55">
      <formula>IF(BJ18&lt;&gt;"",TRUE,FALSE)</formula>
    </cfRule>
    <cfRule type="expression" dxfId="46" priority="56">
      <formula>IF(AND(BJ18&lt;&gt;"",BJ19=""),TRUE,FALSE)</formula>
    </cfRule>
  </conditionalFormatting>
  <conditionalFormatting sqref="BK18:BK35">
    <cfRule type="expression" dxfId="45" priority="53">
      <formula>IF(BK18&lt;&gt;"",TRUE,FALSE)</formula>
    </cfRule>
    <cfRule type="expression" dxfId="44" priority="54">
      <formula>IF(AND(BK18&lt;&gt;"",BK19=""),TRUE,FALSE)</formula>
    </cfRule>
  </conditionalFormatting>
  <conditionalFormatting sqref="BK18:BK35">
    <cfRule type="expression" dxfId="43" priority="52">
      <formula>IF(BK18&lt;&gt;"",TRUE,FALSE)</formula>
    </cfRule>
  </conditionalFormatting>
  <conditionalFormatting sqref="BI18:BI35">
    <cfRule type="expression" dxfId="42" priority="50">
      <formula>IF(BI18&lt;&gt;"",TRUE,FALSE)</formula>
    </cfRule>
    <cfRule type="expression" dxfId="41" priority="51">
      <formula>IF(AND(BI18&lt;&gt;"",BI19=""),TRUE,FALSE)</formula>
    </cfRule>
  </conditionalFormatting>
  <conditionalFormatting sqref="BI18:BI35">
    <cfRule type="expression" dxfId="40" priority="49">
      <formula>IF(BI18&lt;&gt;"",TRUE,FALSE)</formula>
    </cfRule>
  </conditionalFormatting>
  <conditionalFormatting sqref="X38">
    <cfRule type="expression" dxfId="39" priority="44">
      <formula>IF(X38&lt;&gt;"",TRUE,FALSE)</formula>
    </cfRule>
    <cfRule type="expression" dxfId="38" priority="45">
      <formula>IF(AND(X38&lt;&gt;"",X39=""),TRUE,FALSE)</formula>
    </cfRule>
  </conditionalFormatting>
  <conditionalFormatting sqref="X38">
    <cfRule type="expression" dxfId="37" priority="43">
      <formula>IF(X38&lt;&gt;"",TRUE,FALSE)</formula>
    </cfRule>
  </conditionalFormatting>
  <conditionalFormatting sqref="AE38">
    <cfRule type="expression" dxfId="36" priority="41">
      <formula>IF(AE38&lt;&gt;"",TRUE,FALSE)</formula>
    </cfRule>
    <cfRule type="expression" dxfId="35" priority="42">
      <formula>IF(AND(AE38&lt;&gt;"",AE39=""),TRUE,FALSE)</formula>
    </cfRule>
  </conditionalFormatting>
  <conditionalFormatting sqref="AE38">
    <cfRule type="expression" dxfId="34" priority="40">
      <formula>IF(AE38&lt;&gt;"",TRUE,FALSE)</formula>
    </cfRule>
  </conditionalFormatting>
  <conditionalFormatting sqref="AL38">
    <cfRule type="expression" dxfId="33" priority="38">
      <formula>IF(AL38&lt;&gt;"",TRUE,FALSE)</formula>
    </cfRule>
    <cfRule type="expression" dxfId="32" priority="39">
      <formula>IF(AND(AL38&lt;&gt;"",AL39=""),TRUE,FALSE)</formula>
    </cfRule>
  </conditionalFormatting>
  <conditionalFormatting sqref="AL38">
    <cfRule type="expression" dxfId="31" priority="37">
      <formula>IF(AL38&lt;&gt;"",TRUE,FALSE)</formula>
    </cfRule>
  </conditionalFormatting>
  <conditionalFormatting sqref="AS38">
    <cfRule type="expression" dxfId="30" priority="34">
      <formula>IF(AS38&lt;&gt;"",TRUE,FALSE)</formula>
    </cfRule>
  </conditionalFormatting>
  <conditionalFormatting sqref="AZ38">
    <cfRule type="expression" dxfId="29" priority="32">
      <formula>IF(AZ38&lt;&gt;"",TRUE,FALSE)</formula>
    </cfRule>
    <cfRule type="expression" dxfId="28" priority="33">
      <formula>IF(AND(AZ38&lt;&gt;"",AZ39=""),TRUE,FALSE)</formula>
    </cfRule>
  </conditionalFormatting>
  <conditionalFormatting sqref="AZ38">
    <cfRule type="expression" dxfId="27" priority="31">
      <formula>IF(AZ38&lt;&gt;"",TRUE,FALSE)</formula>
    </cfRule>
  </conditionalFormatting>
  <conditionalFormatting sqref="BG38">
    <cfRule type="expression" dxfId="26" priority="29">
      <formula>IF(BG38&lt;&gt;"",TRUE,FALSE)</formula>
    </cfRule>
    <cfRule type="expression" dxfId="25" priority="30">
      <formula>IF(AND(BG38&lt;&gt;"",BG39=""),TRUE,FALSE)</formula>
    </cfRule>
  </conditionalFormatting>
  <conditionalFormatting sqref="BG38">
    <cfRule type="expression" dxfId="24" priority="28">
      <formula>IF(BG38&lt;&gt;"",TRUE,FALSE)</formula>
    </cfRule>
  </conditionalFormatting>
  <conditionalFormatting sqref="J39:L96 AS38:AU96 AZ38:BB96 BG38:BI97 AL38:AN96 AE38:AG96 X38:Z96 T39 Q38:S96">
    <cfRule type="expression" dxfId="23" priority="27">
      <formula>IF(AND(J38&lt;&gt;"",J38=C$17),TRUE,FALSE)</formula>
    </cfRule>
  </conditionalFormatting>
  <conditionalFormatting sqref="S38">
    <cfRule type="expression" dxfId="22" priority="26">
      <formula>IF(S38&lt;&gt;"",TRUE,FALSE)</formula>
    </cfRule>
  </conditionalFormatting>
  <conditionalFormatting sqref="R38:S38">
    <cfRule type="expression" dxfId="21" priority="24">
      <formula>IF(R38&lt;&gt;"",TRUE,FALSE)</formula>
    </cfRule>
    <cfRule type="expression" dxfId="20" priority="25">
      <formula>IF(AND(R38&lt;&gt;"",R39=""),TRUE,FALSE)</formula>
    </cfRule>
  </conditionalFormatting>
  <conditionalFormatting sqref="Q38">
    <cfRule type="expression" dxfId="19" priority="22">
      <formula>IF(Q38&lt;&gt;"",TRUE,FALSE)</formula>
    </cfRule>
    <cfRule type="expression" dxfId="18" priority="23">
      <formula>IF(AND(Q38&lt;&gt;"",Q39=""),TRUE,FALSE)</formula>
    </cfRule>
  </conditionalFormatting>
  <conditionalFormatting sqref="Q38">
    <cfRule type="expression" dxfId="17" priority="21">
      <formula>IF(Q38&lt;&gt;"",TRUE,FALSE)</formula>
    </cfRule>
  </conditionalFormatting>
  <conditionalFormatting sqref="Q38:S38">
    <cfRule type="expression" dxfId="16" priority="20">
      <formula>IF(AND(Q38&lt;&gt;"",Q38=J$17),TRUE,FALSE)</formula>
    </cfRule>
  </conditionalFormatting>
  <conditionalFormatting sqref="R38">
    <cfRule type="expression" dxfId="15" priority="19">
      <formula>NOT(ISERROR(MATCH(Y35,export_entity,0)))</formula>
    </cfRule>
  </conditionalFormatting>
  <conditionalFormatting sqref="Y38:Y96 R38:R96 AF38:AF96 AM38:AM96 AT38:AT96 BA38:BA96 BH38:BH96 K39:K96">
    <cfRule type="expression" dxfId="14" priority="18">
      <formula>NOT(ISERROR(MATCH(K38,export_entity,0)))</formula>
    </cfRule>
  </conditionalFormatting>
  <conditionalFormatting sqref="K38">
    <cfRule type="expression" dxfId="13" priority="15">
      <formula>IF(K38&lt;&gt;"",TRUE,FALSE)</formula>
    </cfRule>
    <cfRule type="expression" dxfId="12" priority="16">
      <formula>IF(AND(K38&lt;&gt;"",K39=""),TRUE,FALSE)</formula>
    </cfRule>
  </conditionalFormatting>
  <conditionalFormatting sqref="J38">
    <cfRule type="expression" dxfId="11" priority="13">
      <formula>IF(J38&lt;&gt;"",TRUE,FALSE)</formula>
    </cfRule>
    <cfRule type="expression" dxfId="10" priority="14">
      <formula>IF(AND(J38&lt;&gt;"",J39=""),TRUE,FALSE)</formula>
    </cfRule>
  </conditionalFormatting>
  <conditionalFormatting sqref="J38">
    <cfRule type="expression" dxfId="9" priority="12">
      <formula>IF(J38&lt;&gt;"",TRUE,FALSE)</formula>
    </cfRule>
  </conditionalFormatting>
  <conditionalFormatting sqref="J38:K38">
    <cfRule type="expression" dxfId="8" priority="11">
      <formula>IF(AND(J38&lt;&gt;"",J38=C$17),TRUE,FALSE)</formula>
    </cfRule>
  </conditionalFormatting>
  <conditionalFormatting sqref="K38">
    <cfRule type="expression" dxfId="7" priority="10">
      <formula>NOT(ISERROR(MATCH(K38,export_entity,0)))</formula>
    </cfRule>
  </conditionalFormatting>
  <conditionalFormatting sqref="L38">
    <cfRule type="expression" dxfId="6" priority="4">
      <formula>IF(L38&lt;&gt;"",TRUE,FALSE)</formula>
    </cfRule>
  </conditionalFormatting>
  <conditionalFormatting sqref="L38">
    <cfRule type="expression" dxfId="5" priority="2">
      <formula>IF(L38&lt;&gt;"",TRUE,FALSE)</formula>
    </cfRule>
    <cfRule type="expression" dxfId="4" priority="3">
      <formula>IF(AND(L38&lt;&gt;"",L39=""),TRUE,FALSE)</formula>
    </cfRule>
  </conditionalFormatting>
  <conditionalFormatting sqref="L38">
    <cfRule type="expression" dxfId="3" priority="1">
      <formula>IF(AND(L38&lt;&gt;"",L38=E$17),TRUE,FALSE)</formula>
    </cfRule>
  </conditionalFormatting>
  <dataValidations count="9">
    <dataValidation type="list" allowBlank="1" showInputMessage="1" showErrorMessage="1" sqref="K17" xr:uid="{00000000-0002-0000-0400-000000000000}">
      <formula1>Entity_1</formula1>
    </dataValidation>
    <dataValidation type="list" allowBlank="1" sqref="M17" xr:uid="{00000000-0002-0000-0400-000001000000}">
      <formula1 xml:space="preserve"> INDIRECT(CONCATENATE(K17,ifc))</formula1>
    </dataValidation>
    <dataValidation type="list" allowBlank="1" sqref="T17" xr:uid="{00000000-0002-0000-0400-000002000000}">
      <formula1 xml:space="preserve"> INDIRECT(CONCATENATE(R14,ifc))</formula1>
    </dataValidation>
    <dataValidation type="list" allowBlank="1" sqref="AA17" xr:uid="{00000000-0002-0000-0400-000003000000}">
      <formula1 xml:space="preserve"> INDIRECT(CONCATENATE(Y12,ifc))</formula1>
    </dataValidation>
    <dataValidation type="list" allowBlank="1" sqref="AH17" xr:uid="{00000000-0002-0000-0400-000004000000}">
      <formula1 xml:space="preserve"> INDIRECT(CONCATENATE(AF10,ifc))</formula1>
    </dataValidation>
    <dataValidation type="list" allowBlank="1" sqref="AO17" xr:uid="{00000000-0002-0000-0400-000005000000}">
      <formula1 xml:space="preserve"> INDIRECT(CONCATENATE(AM8,ifc))</formula1>
    </dataValidation>
    <dataValidation type="list" allowBlank="1" sqref="AV17" xr:uid="{00000000-0002-0000-0400-000006000000}">
      <formula1 xml:space="preserve"> INDIRECT(CONCATENATE(AT6,ifc))</formula1>
    </dataValidation>
    <dataValidation type="list" allowBlank="1" sqref="BC17" xr:uid="{00000000-0002-0000-0400-000007000000}">
      <formula1 xml:space="preserve"> INDIRECT(CONCATENATE(BA4,ifc))</formula1>
    </dataValidation>
    <dataValidation type="list" allowBlank="1" sqref="BJ17" xr:uid="{00000000-0002-0000-0400-000008000000}">
      <formula1 xml:space="preserve"> INDIRECT(CONCATENATE(BH2,ifc))</formula1>
    </dataValidation>
  </dataValidations>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Blad1">
    <tabColor rgb="FFFFC000"/>
  </sheetPr>
  <dimension ref="A1:O194"/>
  <sheetViews>
    <sheetView workbookViewId="0">
      <selection activeCell="D5" sqref="D5"/>
    </sheetView>
  </sheetViews>
  <sheetFormatPr defaultRowHeight="15" x14ac:dyDescent="0.25"/>
  <cols>
    <col min="1" max="1" width="45.5703125" bestFit="1" customWidth="1"/>
    <col min="3" max="3" width="60.140625" bestFit="1" customWidth="1"/>
    <col min="5" max="5" width="29.85546875" bestFit="1" customWidth="1"/>
    <col min="15" max="15" width="27.42578125" bestFit="1" customWidth="1"/>
  </cols>
  <sheetData>
    <row r="1" spans="1:3" x14ac:dyDescent="0.25">
      <c r="A1" s="120" t="s">
        <v>3457</v>
      </c>
    </row>
    <row r="2" spans="1:3" x14ac:dyDescent="0.25">
      <c r="A2" s="120" t="s">
        <v>3455</v>
      </c>
    </row>
    <row r="4" spans="1:3" x14ac:dyDescent="0.25">
      <c r="A4" s="120" t="s">
        <v>3214</v>
      </c>
    </row>
    <row r="5" spans="1:3" x14ac:dyDescent="0.25">
      <c r="A5" s="120" t="s">
        <v>3148</v>
      </c>
      <c r="C5" s="121" t="s">
        <v>6150</v>
      </c>
    </row>
    <row r="7" spans="1:3" x14ac:dyDescent="0.25">
      <c r="A7" s="120" t="s">
        <v>2481</v>
      </c>
    </row>
    <row r="9" spans="1:3" x14ac:dyDescent="0.25">
      <c r="A9" s="119" t="s">
        <v>4560</v>
      </c>
      <c r="B9" s="119"/>
      <c r="C9" s="119" t="s">
        <v>4561</v>
      </c>
    </row>
    <row r="10" spans="1:3" x14ac:dyDescent="0.25">
      <c r="A10" s="120" t="s">
        <v>4609</v>
      </c>
      <c r="C10" s="120" t="s">
        <v>4565</v>
      </c>
    </row>
    <row r="11" spans="1:3" x14ac:dyDescent="0.25">
      <c r="A11" s="120" t="s">
        <v>3415</v>
      </c>
      <c r="C11" s="120" t="s">
        <v>4566</v>
      </c>
    </row>
    <row r="12" spans="1:3" x14ac:dyDescent="0.25">
      <c r="A12" s="120" t="s">
        <v>3416</v>
      </c>
    </row>
    <row r="13" spans="1:3" x14ac:dyDescent="0.25">
      <c r="A13" s="120" t="s">
        <v>4556</v>
      </c>
      <c r="C13" s="120" t="s">
        <v>3465</v>
      </c>
    </row>
    <row r="14" spans="1:3" x14ac:dyDescent="0.25">
      <c r="A14" s="120" t="s">
        <v>4608</v>
      </c>
      <c r="C14" s="121" t="s">
        <v>4422</v>
      </c>
    </row>
    <row r="15" spans="1:3" x14ac:dyDescent="0.25">
      <c r="A15" s="120" t="s">
        <v>4557</v>
      </c>
    </row>
    <row r="16" spans="1:3" x14ac:dyDescent="0.25">
      <c r="A16" s="120" t="s">
        <v>4562</v>
      </c>
    </row>
    <row r="17" spans="1:15" x14ac:dyDescent="0.25">
      <c r="A17" s="120" t="s">
        <v>4563</v>
      </c>
    </row>
    <row r="18" spans="1:15" x14ac:dyDescent="0.25">
      <c r="A18" s="120" t="s">
        <v>4564</v>
      </c>
    </row>
    <row r="19" spans="1:15" x14ac:dyDescent="0.25">
      <c r="A19" s="120" t="s">
        <v>8</v>
      </c>
    </row>
    <row r="20" spans="1:15" x14ac:dyDescent="0.25">
      <c r="A20" s="120" t="s">
        <v>4558</v>
      </c>
      <c r="C20" s="120" t="s">
        <v>6012</v>
      </c>
    </row>
    <row r="22" spans="1:15" x14ac:dyDescent="0.25">
      <c r="A22" s="119" t="s">
        <v>4595</v>
      </c>
      <c r="B22" s="2" t="s">
        <v>4591</v>
      </c>
      <c r="E22" s="119" t="s">
        <v>5965</v>
      </c>
      <c r="F22" s="2" t="s">
        <v>4596</v>
      </c>
      <c r="O22" s="119" t="s">
        <v>6007</v>
      </c>
    </row>
    <row r="23" spans="1:15" x14ac:dyDescent="0.25">
      <c r="A23" s="122" t="s">
        <v>1562</v>
      </c>
      <c r="E23" s="122" t="s">
        <v>10</v>
      </c>
      <c r="O23" s="122" t="s">
        <v>6013</v>
      </c>
    </row>
    <row r="24" spans="1:15" x14ac:dyDescent="0.25">
      <c r="A24" s="122" t="s">
        <v>1620</v>
      </c>
      <c r="E24" s="122" t="s">
        <v>13</v>
      </c>
      <c r="O24" s="122" t="s">
        <v>6014</v>
      </c>
    </row>
    <row r="25" spans="1:15" x14ac:dyDescent="0.25">
      <c r="A25" s="122" t="s">
        <v>1632</v>
      </c>
      <c r="E25" s="122" t="s">
        <v>26</v>
      </c>
      <c r="O25" s="122" t="s">
        <v>5980</v>
      </c>
    </row>
    <row r="26" spans="1:15" x14ac:dyDescent="0.25">
      <c r="A26" s="122" t="s">
        <v>1650</v>
      </c>
      <c r="E26" s="122" t="s">
        <v>29</v>
      </c>
      <c r="O26" s="122" t="s">
        <v>5981</v>
      </c>
    </row>
    <row r="27" spans="1:15" x14ac:dyDescent="0.25">
      <c r="A27" s="122" t="s">
        <v>1653</v>
      </c>
      <c r="E27" s="122" t="s">
        <v>32</v>
      </c>
      <c r="O27" s="122" t="s">
        <v>5982</v>
      </c>
    </row>
    <row r="28" spans="1:15" x14ac:dyDescent="0.25">
      <c r="A28" s="122" t="s">
        <v>1655</v>
      </c>
      <c r="E28" s="122" t="s">
        <v>35</v>
      </c>
      <c r="O28" s="122" t="s">
        <v>4024</v>
      </c>
    </row>
    <row r="29" spans="1:15" x14ac:dyDescent="0.25">
      <c r="A29" s="122" t="s">
        <v>4573</v>
      </c>
      <c r="E29" s="122" t="s">
        <v>38</v>
      </c>
      <c r="O29" s="122" t="s">
        <v>5983</v>
      </c>
    </row>
    <row r="30" spans="1:15" x14ac:dyDescent="0.25">
      <c r="A30" s="122" t="s">
        <v>1704</v>
      </c>
      <c r="E30" s="122" t="s">
        <v>41</v>
      </c>
      <c r="O30" s="122" t="s">
        <v>5984</v>
      </c>
    </row>
    <row r="31" spans="1:15" x14ac:dyDescent="0.25">
      <c r="A31" s="122" t="s">
        <v>1752</v>
      </c>
      <c r="E31" s="122" t="s">
        <v>44</v>
      </c>
      <c r="O31" s="122" t="s">
        <v>5985</v>
      </c>
    </row>
    <row r="32" spans="1:15" x14ac:dyDescent="0.25">
      <c r="A32" s="122" t="s">
        <v>1760</v>
      </c>
      <c r="E32" s="122" t="s">
        <v>46</v>
      </c>
      <c r="O32" s="122" t="s">
        <v>5986</v>
      </c>
    </row>
    <row r="33" spans="1:15" x14ac:dyDescent="0.25">
      <c r="A33" s="122" t="s">
        <v>4574</v>
      </c>
      <c r="E33" s="122" t="s">
        <v>101</v>
      </c>
      <c r="O33" s="122" t="s">
        <v>5987</v>
      </c>
    </row>
    <row r="34" spans="1:15" x14ac:dyDescent="0.25">
      <c r="A34" s="122" t="s">
        <v>1855</v>
      </c>
      <c r="E34" s="122" t="s">
        <v>103</v>
      </c>
      <c r="O34" s="122" t="s">
        <v>5988</v>
      </c>
    </row>
    <row r="35" spans="1:15" x14ac:dyDescent="0.25">
      <c r="A35" s="122" t="s">
        <v>4575</v>
      </c>
      <c r="E35" s="122" t="s">
        <v>152</v>
      </c>
      <c r="O35" s="122" t="s">
        <v>5989</v>
      </c>
    </row>
    <row r="36" spans="1:15" x14ac:dyDescent="0.25">
      <c r="A36" s="122" t="s">
        <v>1826</v>
      </c>
      <c r="E36" s="122" t="s">
        <v>154</v>
      </c>
      <c r="O36" s="122" t="s">
        <v>5990</v>
      </c>
    </row>
    <row r="37" spans="1:15" x14ac:dyDescent="0.25">
      <c r="A37" s="122" t="s">
        <v>4576</v>
      </c>
      <c r="E37" s="122" t="s">
        <v>167</v>
      </c>
      <c r="O37" s="122" t="s">
        <v>3079</v>
      </c>
    </row>
    <row r="38" spans="1:15" x14ac:dyDescent="0.25">
      <c r="A38" s="122" t="s">
        <v>4577</v>
      </c>
      <c r="E38" s="122" t="s">
        <v>170</v>
      </c>
      <c r="O38" s="122" t="s">
        <v>5991</v>
      </c>
    </row>
    <row r="39" spans="1:15" x14ac:dyDescent="0.25">
      <c r="A39" s="122" t="s">
        <v>2012</v>
      </c>
      <c r="E39" s="122" t="s">
        <v>173</v>
      </c>
      <c r="O39" s="122" t="s">
        <v>5992</v>
      </c>
    </row>
    <row r="40" spans="1:15" x14ac:dyDescent="0.25">
      <c r="A40" s="122" t="s">
        <v>1903</v>
      </c>
      <c r="E40" s="122" t="s">
        <v>176</v>
      </c>
      <c r="O40" s="122" t="s">
        <v>3822</v>
      </c>
    </row>
    <row r="41" spans="1:15" x14ac:dyDescent="0.25">
      <c r="A41" s="122" t="s">
        <v>2054</v>
      </c>
      <c r="E41" s="122" t="s">
        <v>183</v>
      </c>
      <c r="O41" s="122" t="s">
        <v>5993</v>
      </c>
    </row>
    <row r="42" spans="1:15" x14ac:dyDescent="0.25">
      <c r="A42" s="122" t="s">
        <v>2090</v>
      </c>
      <c r="E42" s="122" t="s">
        <v>185</v>
      </c>
      <c r="O42" s="122" t="s">
        <v>5994</v>
      </c>
    </row>
    <row r="43" spans="1:15" x14ac:dyDescent="0.25">
      <c r="A43" s="122" t="s">
        <v>2171</v>
      </c>
      <c r="E43" s="122" t="s">
        <v>206</v>
      </c>
      <c r="O43" s="122" t="s">
        <v>5995</v>
      </c>
    </row>
    <row r="44" spans="1:15" x14ac:dyDescent="0.25">
      <c r="A44" s="122" t="s">
        <v>2173</v>
      </c>
      <c r="E44" s="122" t="s">
        <v>208</v>
      </c>
      <c r="O44" s="122" t="s">
        <v>5996</v>
      </c>
    </row>
    <row r="45" spans="1:15" x14ac:dyDescent="0.25">
      <c r="A45" s="122" t="s">
        <v>2175</v>
      </c>
      <c r="E45" s="122" t="s">
        <v>234</v>
      </c>
      <c r="O45" s="122" t="s">
        <v>5997</v>
      </c>
    </row>
    <row r="46" spans="1:15" x14ac:dyDescent="0.25">
      <c r="A46" s="122" t="s">
        <v>4578</v>
      </c>
      <c r="E46" s="122" t="s">
        <v>236</v>
      </c>
      <c r="O46" s="122" t="s">
        <v>5998</v>
      </c>
    </row>
    <row r="47" spans="1:15" x14ac:dyDescent="0.25">
      <c r="A47" s="122" t="s">
        <v>4579</v>
      </c>
      <c r="E47" s="122" t="s">
        <v>245</v>
      </c>
      <c r="O47" s="122" t="s">
        <v>5999</v>
      </c>
    </row>
    <row r="48" spans="1:15" x14ac:dyDescent="0.25">
      <c r="A48" s="122" t="s">
        <v>4580</v>
      </c>
      <c r="E48" s="122" t="s">
        <v>249</v>
      </c>
      <c r="O48" s="122" t="s">
        <v>6000</v>
      </c>
    </row>
    <row r="49" spans="1:15" x14ac:dyDescent="0.25">
      <c r="A49" s="122" t="s">
        <v>4581</v>
      </c>
      <c r="E49" s="122" t="s">
        <v>268</v>
      </c>
      <c r="O49" s="122" t="s">
        <v>6001</v>
      </c>
    </row>
    <row r="50" spans="1:15" x14ac:dyDescent="0.25">
      <c r="A50" s="122" t="s">
        <v>2177</v>
      </c>
      <c r="E50" s="122" t="s">
        <v>271</v>
      </c>
      <c r="O50" s="122" t="s">
        <v>6002</v>
      </c>
    </row>
    <row r="51" spans="1:15" x14ac:dyDescent="0.25">
      <c r="A51" s="122" t="s">
        <v>2182</v>
      </c>
      <c r="E51" s="122" t="s">
        <v>274</v>
      </c>
      <c r="O51" s="122" t="s">
        <v>6003</v>
      </c>
    </row>
    <row r="52" spans="1:15" x14ac:dyDescent="0.25">
      <c r="A52" s="122" t="s">
        <v>2194</v>
      </c>
      <c r="E52" s="122" t="s">
        <v>276</v>
      </c>
      <c r="O52" s="122" t="s">
        <v>6004</v>
      </c>
    </row>
    <row r="53" spans="1:15" x14ac:dyDescent="0.25">
      <c r="A53" s="122" t="s">
        <v>2197</v>
      </c>
      <c r="E53" s="122" t="s">
        <v>320</v>
      </c>
      <c r="O53" s="122" t="s">
        <v>4435</v>
      </c>
    </row>
    <row r="54" spans="1:15" x14ac:dyDescent="0.25">
      <c r="A54" s="122" t="s">
        <v>2200</v>
      </c>
      <c r="E54" s="122" t="s">
        <v>322</v>
      </c>
      <c r="O54" s="122" t="s">
        <v>2986</v>
      </c>
    </row>
    <row r="55" spans="1:15" x14ac:dyDescent="0.25">
      <c r="A55" s="122" t="s">
        <v>2206</v>
      </c>
      <c r="E55" s="122" t="s">
        <v>328</v>
      </c>
      <c r="O55" s="122" t="s">
        <v>6005</v>
      </c>
    </row>
    <row r="56" spans="1:15" x14ac:dyDescent="0.25">
      <c r="A56" s="122" t="s">
        <v>2277</v>
      </c>
      <c r="E56" s="122" t="s">
        <v>330</v>
      </c>
      <c r="O56" s="122" t="s">
        <v>4228</v>
      </c>
    </row>
    <row r="57" spans="1:15" x14ac:dyDescent="0.25">
      <c r="A57" s="122" t="s">
        <v>2283</v>
      </c>
      <c r="E57" s="122" t="s">
        <v>332</v>
      </c>
      <c r="O57" s="122" t="s">
        <v>6006</v>
      </c>
    </row>
    <row r="58" spans="1:15" x14ac:dyDescent="0.25">
      <c r="A58" s="122" t="s">
        <v>2289</v>
      </c>
      <c r="E58" s="122" t="s">
        <v>334</v>
      </c>
    </row>
    <row r="59" spans="1:15" x14ac:dyDescent="0.25">
      <c r="A59" s="122" t="s">
        <v>2291</v>
      </c>
      <c r="E59" s="122" t="s">
        <v>383</v>
      </c>
    </row>
    <row r="60" spans="1:15" x14ac:dyDescent="0.25">
      <c r="A60" s="122" t="s">
        <v>2293</v>
      </c>
      <c r="E60" s="122" t="s">
        <v>385</v>
      </c>
    </row>
    <row r="61" spans="1:15" x14ac:dyDescent="0.25">
      <c r="A61" s="122" t="s">
        <v>2295</v>
      </c>
      <c r="E61" s="122" t="s">
        <v>397</v>
      </c>
    </row>
    <row r="62" spans="1:15" x14ac:dyDescent="0.25">
      <c r="A62" s="122" t="s">
        <v>2297</v>
      </c>
      <c r="E62" s="122" t="s">
        <v>399</v>
      </c>
    </row>
    <row r="63" spans="1:15" x14ac:dyDescent="0.25">
      <c r="A63" s="122" t="s">
        <v>2299</v>
      </c>
      <c r="E63" s="122" t="s">
        <v>401</v>
      </c>
    </row>
    <row r="64" spans="1:15" x14ac:dyDescent="0.25">
      <c r="A64" s="122" t="s">
        <v>2307</v>
      </c>
      <c r="E64" s="122" t="s">
        <v>404</v>
      </c>
    </row>
    <row r="65" spans="1:5" x14ac:dyDescent="0.25">
      <c r="A65" s="122" t="s">
        <v>2328</v>
      </c>
      <c r="E65" s="122" t="s">
        <v>11</v>
      </c>
    </row>
    <row r="66" spans="1:5" x14ac:dyDescent="0.25">
      <c r="A66" s="122" t="s">
        <v>2330</v>
      </c>
      <c r="E66" s="122" t="s">
        <v>14</v>
      </c>
    </row>
    <row r="67" spans="1:5" x14ac:dyDescent="0.25">
      <c r="A67" s="122" t="s">
        <v>2334</v>
      </c>
      <c r="E67" s="122" t="s">
        <v>410</v>
      </c>
    </row>
    <row r="68" spans="1:5" x14ac:dyDescent="0.25">
      <c r="A68" s="122" t="s">
        <v>2362</v>
      </c>
      <c r="E68" s="122" t="s">
        <v>412</v>
      </c>
    </row>
    <row r="69" spans="1:5" x14ac:dyDescent="0.25">
      <c r="A69" s="122" t="s">
        <v>2444</v>
      </c>
      <c r="E69" s="122" t="s">
        <v>402</v>
      </c>
    </row>
    <row r="70" spans="1:5" x14ac:dyDescent="0.25">
      <c r="A70" s="122" t="s">
        <v>2469</v>
      </c>
      <c r="E70" s="122" t="s">
        <v>405</v>
      </c>
    </row>
    <row r="71" spans="1:5" x14ac:dyDescent="0.25">
      <c r="A71" s="122" t="s">
        <v>2473</v>
      </c>
      <c r="E71" s="122" t="s">
        <v>428</v>
      </c>
    </row>
    <row r="72" spans="1:5" x14ac:dyDescent="0.25">
      <c r="A72" s="122" t="s">
        <v>4582</v>
      </c>
      <c r="E72" s="122" t="s">
        <v>440</v>
      </c>
    </row>
    <row r="73" spans="1:5" x14ac:dyDescent="0.25">
      <c r="A73" s="122" t="s">
        <v>4583</v>
      </c>
      <c r="E73" s="122" t="s">
        <v>448</v>
      </c>
    </row>
    <row r="74" spans="1:5" x14ac:dyDescent="0.25">
      <c r="A74" s="122" t="s">
        <v>4584</v>
      </c>
      <c r="E74" s="122" t="s">
        <v>450</v>
      </c>
    </row>
    <row r="75" spans="1:5" x14ac:dyDescent="0.25">
      <c r="A75" s="122" t="s">
        <v>4585</v>
      </c>
      <c r="E75" s="122" t="s">
        <v>452</v>
      </c>
    </row>
    <row r="76" spans="1:5" x14ac:dyDescent="0.25">
      <c r="A76" s="122" t="s">
        <v>4586</v>
      </c>
      <c r="E76" s="122" t="s">
        <v>454</v>
      </c>
    </row>
    <row r="77" spans="1:5" x14ac:dyDescent="0.25">
      <c r="A77" s="122" t="s">
        <v>4587</v>
      </c>
      <c r="E77" s="122" t="s">
        <v>456</v>
      </c>
    </row>
    <row r="78" spans="1:5" x14ac:dyDescent="0.25">
      <c r="A78" s="122" t="s">
        <v>4588</v>
      </c>
      <c r="E78" s="122" t="s">
        <v>459</v>
      </c>
    </row>
    <row r="79" spans="1:5" x14ac:dyDescent="0.25">
      <c r="A79" s="122" t="s">
        <v>4589</v>
      </c>
      <c r="E79" s="122" t="s">
        <v>469</v>
      </c>
    </row>
    <row r="80" spans="1:5" x14ac:dyDescent="0.25">
      <c r="A80" s="122" t="s">
        <v>4590</v>
      </c>
      <c r="E80" s="122" t="s">
        <v>471</v>
      </c>
    </row>
    <row r="81" spans="5:5" x14ac:dyDescent="0.25">
      <c r="E81" s="122" t="s">
        <v>477</v>
      </c>
    </row>
    <row r="82" spans="5:5" x14ac:dyDescent="0.25">
      <c r="E82" s="122" t="s">
        <v>480</v>
      </c>
    </row>
    <row r="83" spans="5:5" x14ac:dyDescent="0.25">
      <c r="E83" s="122" t="s">
        <v>483</v>
      </c>
    </row>
    <row r="84" spans="5:5" x14ac:dyDescent="0.25">
      <c r="E84" s="122" t="s">
        <v>485</v>
      </c>
    </row>
    <row r="85" spans="5:5" x14ac:dyDescent="0.25">
      <c r="E85" s="122" t="s">
        <v>4592</v>
      </c>
    </row>
    <row r="86" spans="5:5" x14ac:dyDescent="0.25">
      <c r="E86" s="122" t="s">
        <v>2803</v>
      </c>
    </row>
    <row r="87" spans="5:5" x14ac:dyDescent="0.25">
      <c r="E87" s="122" t="s">
        <v>487</v>
      </c>
    </row>
    <row r="88" spans="5:5" x14ac:dyDescent="0.25">
      <c r="E88" s="122" t="s">
        <v>489</v>
      </c>
    </row>
    <row r="89" spans="5:5" x14ac:dyDescent="0.25">
      <c r="E89" s="122" t="s">
        <v>491</v>
      </c>
    </row>
    <row r="90" spans="5:5" x14ac:dyDescent="0.25">
      <c r="E90" s="122" t="s">
        <v>493</v>
      </c>
    </row>
    <row r="91" spans="5:5" x14ac:dyDescent="0.25">
      <c r="E91" s="122" t="s">
        <v>497</v>
      </c>
    </row>
    <row r="92" spans="5:5" x14ac:dyDescent="0.25">
      <c r="E92" s="122" t="s">
        <v>499</v>
      </c>
    </row>
    <row r="93" spans="5:5" x14ac:dyDescent="0.25">
      <c r="E93" s="122" t="s">
        <v>39</v>
      </c>
    </row>
    <row r="94" spans="5:5" x14ac:dyDescent="0.25">
      <c r="E94" s="122" t="s">
        <v>42</v>
      </c>
    </row>
    <row r="95" spans="5:5" x14ac:dyDescent="0.25">
      <c r="E95" s="122" t="s">
        <v>517</v>
      </c>
    </row>
    <row r="96" spans="5:5" x14ac:dyDescent="0.25">
      <c r="E96" s="122" t="s">
        <v>519</v>
      </c>
    </row>
    <row r="97" spans="5:5" x14ac:dyDescent="0.25">
      <c r="E97" s="122" t="s">
        <v>521</v>
      </c>
    </row>
    <row r="98" spans="5:5" x14ac:dyDescent="0.25">
      <c r="E98" s="122" t="s">
        <v>523</v>
      </c>
    </row>
    <row r="99" spans="5:5" x14ac:dyDescent="0.25">
      <c r="E99" s="122" t="s">
        <v>573</v>
      </c>
    </row>
    <row r="100" spans="5:5" x14ac:dyDescent="0.25">
      <c r="E100" s="122" t="s">
        <v>575</v>
      </c>
    </row>
    <row r="101" spans="5:5" x14ac:dyDescent="0.25">
      <c r="E101" s="122" t="s">
        <v>577</v>
      </c>
    </row>
    <row r="102" spans="5:5" x14ac:dyDescent="0.25">
      <c r="E102" s="122" t="s">
        <v>579</v>
      </c>
    </row>
    <row r="103" spans="5:5" x14ac:dyDescent="0.25">
      <c r="E103" s="122" t="s">
        <v>593</v>
      </c>
    </row>
    <row r="104" spans="5:5" x14ac:dyDescent="0.25">
      <c r="E104" s="122" t="s">
        <v>595</v>
      </c>
    </row>
    <row r="105" spans="5:5" x14ac:dyDescent="0.25">
      <c r="E105" s="122" t="s">
        <v>597</v>
      </c>
    </row>
    <row r="106" spans="5:5" x14ac:dyDescent="0.25">
      <c r="E106" s="122" t="s">
        <v>599</v>
      </c>
    </row>
    <row r="107" spans="5:5" x14ac:dyDescent="0.25">
      <c r="E107" s="122" t="s">
        <v>30</v>
      </c>
    </row>
    <row r="108" spans="5:5" x14ac:dyDescent="0.25">
      <c r="E108" s="122" t="s">
        <v>33</v>
      </c>
    </row>
    <row r="109" spans="5:5" x14ac:dyDescent="0.25">
      <c r="E109" s="122" t="s">
        <v>168</v>
      </c>
    </row>
    <row r="110" spans="5:5" x14ac:dyDescent="0.25">
      <c r="E110" s="122" t="s">
        <v>171</v>
      </c>
    </row>
    <row r="111" spans="5:5" x14ac:dyDescent="0.25">
      <c r="E111" s="122" t="s">
        <v>607</v>
      </c>
    </row>
    <row r="112" spans="5:5" x14ac:dyDescent="0.25">
      <c r="E112" s="122" t="s">
        <v>609</v>
      </c>
    </row>
    <row r="113" spans="5:5" x14ac:dyDescent="0.25">
      <c r="E113" s="122" t="s">
        <v>611</v>
      </c>
    </row>
    <row r="114" spans="5:5" x14ac:dyDescent="0.25">
      <c r="E114" s="122" t="s">
        <v>613</v>
      </c>
    </row>
    <row r="115" spans="5:5" x14ac:dyDescent="0.25">
      <c r="E115" s="122" t="s">
        <v>269</v>
      </c>
    </row>
    <row r="116" spans="5:5" x14ac:dyDescent="0.25">
      <c r="E116" s="122" t="s">
        <v>272</v>
      </c>
    </row>
    <row r="117" spans="5:5" x14ac:dyDescent="0.25">
      <c r="E117" s="122" t="s">
        <v>174</v>
      </c>
    </row>
    <row r="118" spans="5:5" x14ac:dyDescent="0.25">
      <c r="E118" s="122" t="s">
        <v>4593</v>
      </c>
    </row>
    <row r="119" spans="5:5" x14ac:dyDescent="0.25">
      <c r="E119" s="122" t="s">
        <v>4597</v>
      </c>
    </row>
    <row r="120" spans="5:5" x14ac:dyDescent="0.25">
      <c r="E120" s="122" t="s">
        <v>177</v>
      </c>
    </row>
    <row r="121" spans="5:5" x14ac:dyDescent="0.25">
      <c r="E121" s="122" t="s">
        <v>478</v>
      </c>
    </row>
    <row r="122" spans="5:5" x14ac:dyDescent="0.25">
      <c r="E122" s="122" t="s">
        <v>481</v>
      </c>
    </row>
    <row r="123" spans="5:5" x14ac:dyDescent="0.25">
      <c r="E123" s="122" t="s">
        <v>27</v>
      </c>
    </row>
    <row r="124" spans="5:5" x14ac:dyDescent="0.25">
      <c r="E124" s="122" t="s">
        <v>36</v>
      </c>
    </row>
    <row r="125" spans="5:5" x14ac:dyDescent="0.25">
      <c r="E125" s="122" t="s">
        <v>457</v>
      </c>
    </row>
    <row r="126" spans="5:5" x14ac:dyDescent="0.25">
      <c r="E126" s="122" t="s">
        <v>460</v>
      </c>
    </row>
    <row r="127" spans="5:5" x14ac:dyDescent="0.25">
      <c r="E127" s="122" t="s">
        <v>625</v>
      </c>
    </row>
    <row r="128" spans="5:5" x14ac:dyDescent="0.25">
      <c r="E128" s="122" t="s">
        <v>627</v>
      </c>
    </row>
    <row r="129" spans="5:5" x14ac:dyDescent="0.25">
      <c r="E129" s="122" t="s">
        <v>629</v>
      </c>
    </row>
    <row r="130" spans="5:5" x14ac:dyDescent="0.25">
      <c r="E130" s="122" t="s">
        <v>631</v>
      </c>
    </row>
    <row r="131" spans="5:5" x14ac:dyDescent="0.25">
      <c r="E131" s="122" t="s">
        <v>633</v>
      </c>
    </row>
    <row r="132" spans="5:5" x14ac:dyDescent="0.25">
      <c r="E132" s="122" t="s">
        <v>635</v>
      </c>
    </row>
    <row r="133" spans="5:5" x14ac:dyDescent="0.25">
      <c r="E133" s="122" t="s">
        <v>4594</v>
      </c>
    </row>
    <row r="134" spans="5:5" x14ac:dyDescent="0.25">
      <c r="E134" s="122" t="s">
        <v>2814</v>
      </c>
    </row>
    <row r="135" spans="5:5" x14ac:dyDescent="0.25">
      <c r="E135" s="122" t="s">
        <v>661</v>
      </c>
    </row>
    <row r="136" spans="5:5" x14ac:dyDescent="0.25">
      <c r="E136" s="122" t="s">
        <v>663</v>
      </c>
    </row>
    <row r="137" spans="5:5" x14ac:dyDescent="0.25">
      <c r="E137" s="122" t="s">
        <v>665</v>
      </c>
    </row>
    <row r="138" spans="5:5" x14ac:dyDescent="0.25">
      <c r="E138" s="122" t="s">
        <v>667</v>
      </c>
    </row>
    <row r="139" spans="5:5" x14ac:dyDescent="0.25">
      <c r="E139" s="122" t="s">
        <v>691</v>
      </c>
    </row>
    <row r="140" spans="5:5" x14ac:dyDescent="0.25">
      <c r="E140" s="122" t="s">
        <v>693</v>
      </c>
    </row>
    <row r="141" spans="5:5" x14ac:dyDescent="0.25">
      <c r="E141" s="122" t="s">
        <v>701</v>
      </c>
    </row>
    <row r="142" spans="5:5" x14ac:dyDescent="0.25">
      <c r="E142" s="122" t="s">
        <v>703</v>
      </c>
    </row>
    <row r="143" spans="5:5" x14ac:dyDescent="0.25">
      <c r="E143" s="122" t="s">
        <v>711</v>
      </c>
    </row>
    <row r="144" spans="5:5" x14ac:dyDescent="0.25">
      <c r="E144" s="122" t="s">
        <v>713</v>
      </c>
    </row>
    <row r="145" spans="5:5" x14ac:dyDescent="0.25">
      <c r="E145" s="122" t="s">
        <v>782</v>
      </c>
    </row>
    <row r="146" spans="5:5" x14ac:dyDescent="0.25">
      <c r="E146" s="122" t="s">
        <v>784</v>
      </c>
    </row>
    <row r="147" spans="5:5" x14ac:dyDescent="0.25">
      <c r="E147" s="122" t="s">
        <v>802</v>
      </c>
    </row>
    <row r="148" spans="5:5" x14ac:dyDescent="0.25">
      <c r="E148" s="122" t="s">
        <v>804</v>
      </c>
    </row>
    <row r="149" spans="5:5" x14ac:dyDescent="0.25">
      <c r="E149" s="122" t="s">
        <v>833</v>
      </c>
    </row>
    <row r="150" spans="5:5" x14ac:dyDescent="0.25">
      <c r="E150" s="122" t="s">
        <v>835</v>
      </c>
    </row>
    <row r="151" spans="5:5" x14ac:dyDescent="0.25">
      <c r="E151" s="122" t="s">
        <v>860</v>
      </c>
    </row>
    <row r="152" spans="5:5" x14ac:dyDescent="0.25">
      <c r="E152" s="122" t="s">
        <v>862</v>
      </c>
    </row>
    <row r="153" spans="5:5" x14ac:dyDescent="0.25">
      <c r="E153" s="122" t="s">
        <v>864</v>
      </c>
    </row>
    <row r="154" spans="5:5" x14ac:dyDescent="0.25">
      <c r="E154" s="122" t="s">
        <v>866</v>
      </c>
    </row>
    <row r="155" spans="5:5" x14ac:dyDescent="0.25">
      <c r="E155" s="122" t="s">
        <v>868</v>
      </c>
    </row>
    <row r="156" spans="5:5" x14ac:dyDescent="0.25">
      <c r="E156" s="122" t="s">
        <v>870</v>
      </c>
    </row>
    <row r="157" spans="5:5" x14ac:dyDescent="0.25">
      <c r="E157" s="122" t="s">
        <v>970</v>
      </c>
    </row>
    <row r="158" spans="5:5" x14ac:dyDescent="0.25">
      <c r="E158" s="122" t="s">
        <v>976</v>
      </c>
    </row>
    <row r="159" spans="5:5" x14ac:dyDescent="0.25">
      <c r="E159" s="122" t="s">
        <v>980</v>
      </c>
    </row>
    <row r="160" spans="5:5" x14ac:dyDescent="0.25">
      <c r="E160" s="122" t="s">
        <v>982</v>
      </c>
    </row>
    <row r="161" spans="5:5" x14ac:dyDescent="0.25">
      <c r="E161" s="122" t="s">
        <v>997</v>
      </c>
    </row>
    <row r="162" spans="5:5" x14ac:dyDescent="0.25">
      <c r="E162" s="122" t="s">
        <v>999</v>
      </c>
    </row>
    <row r="163" spans="5:5" x14ac:dyDescent="0.25">
      <c r="E163" s="122" t="s">
        <v>1031</v>
      </c>
    </row>
    <row r="164" spans="5:5" x14ac:dyDescent="0.25">
      <c r="E164" s="122" t="s">
        <v>1034</v>
      </c>
    </row>
    <row r="165" spans="5:5" x14ac:dyDescent="0.25">
      <c r="E165" s="122" t="s">
        <v>1039</v>
      </c>
    </row>
    <row r="166" spans="5:5" x14ac:dyDescent="0.25">
      <c r="E166" s="122" t="s">
        <v>1041</v>
      </c>
    </row>
    <row r="167" spans="5:5" x14ac:dyDescent="0.25">
      <c r="E167" s="122" t="s">
        <v>1170</v>
      </c>
    </row>
    <row r="168" spans="5:5" x14ac:dyDescent="0.25">
      <c r="E168" s="122" t="s">
        <v>1172</v>
      </c>
    </row>
    <row r="169" spans="5:5" x14ac:dyDescent="0.25">
      <c r="E169" s="122" t="s">
        <v>1181</v>
      </c>
    </row>
    <row r="170" spans="5:5" x14ac:dyDescent="0.25">
      <c r="E170" s="122" t="s">
        <v>1183</v>
      </c>
    </row>
    <row r="171" spans="5:5" x14ac:dyDescent="0.25">
      <c r="E171" s="122" t="s">
        <v>1221</v>
      </c>
    </row>
    <row r="172" spans="5:5" x14ac:dyDescent="0.25">
      <c r="E172" s="122" t="s">
        <v>1223</v>
      </c>
    </row>
    <row r="173" spans="5:5" x14ac:dyDescent="0.25">
      <c r="E173" s="122" t="s">
        <v>1239</v>
      </c>
    </row>
    <row r="174" spans="5:5" x14ac:dyDescent="0.25">
      <c r="E174" s="122" t="s">
        <v>1241</v>
      </c>
    </row>
    <row r="175" spans="5:5" x14ac:dyDescent="0.25">
      <c r="E175" s="122" t="s">
        <v>1367</v>
      </c>
    </row>
    <row r="176" spans="5:5" x14ac:dyDescent="0.25">
      <c r="E176" s="122" t="s">
        <v>1369</v>
      </c>
    </row>
    <row r="177" spans="5:5" x14ac:dyDescent="0.25">
      <c r="E177" s="122" t="s">
        <v>1372</v>
      </c>
    </row>
    <row r="178" spans="5:5" x14ac:dyDescent="0.25">
      <c r="E178" s="122" t="s">
        <v>1374</v>
      </c>
    </row>
    <row r="179" spans="5:5" x14ac:dyDescent="0.25">
      <c r="E179" s="122" t="s">
        <v>1382</v>
      </c>
    </row>
    <row r="180" spans="5:5" x14ac:dyDescent="0.25">
      <c r="E180" s="122" t="s">
        <v>1384</v>
      </c>
    </row>
    <row r="181" spans="5:5" x14ac:dyDescent="0.25">
      <c r="E181" s="122" t="s">
        <v>1437</v>
      </c>
    </row>
    <row r="182" spans="5:5" x14ac:dyDescent="0.25">
      <c r="E182" s="122" t="s">
        <v>1439</v>
      </c>
    </row>
    <row r="183" spans="5:5" x14ac:dyDescent="0.25">
      <c r="E183" s="122" t="s">
        <v>1441</v>
      </c>
    </row>
    <row r="184" spans="5:5" x14ac:dyDescent="0.25">
      <c r="E184" s="122" t="s">
        <v>1443</v>
      </c>
    </row>
    <row r="185" spans="5:5" x14ac:dyDescent="0.25">
      <c r="E185" s="122" t="s">
        <v>1453</v>
      </c>
    </row>
    <row r="186" spans="5:5" x14ac:dyDescent="0.25">
      <c r="E186" s="122" t="s">
        <v>1455</v>
      </c>
    </row>
    <row r="187" spans="5:5" x14ac:dyDescent="0.25">
      <c r="E187" s="122" t="s">
        <v>1466</v>
      </c>
    </row>
    <row r="188" spans="5:5" x14ac:dyDescent="0.25">
      <c r="E188" s="122" t="s">
        <v>1468</v>
      </c>
    </row>
    <row r="189" spans="5:5" x14ac:dyDescent="0.25">
      <c r="E189" s="122" t="s">
        <v>1474</v>
      </c>
    </row>
    <row r="190" spans="5:5" x14ac:dyDescent="0.25">
      <c r="E190" s="122" t="s">
        <v>1476</v>
      </c>
    </row>
    <row r="191" spans="5:5" x14ac:dyDescent="0.25">
      <c r="E191" s="122" t="s">
        <v>1504</v>
      </c>
    </row>
    <row r="192" spans="5:5" x14ac:dyDescent="0.25">
      <c r="E192" s="122" t="s">
        <v>1506</v>
      </c>
    </row>
    <row r="193" spans="5:5" x14ac:dyDescent="0.25">
      <c r="E193" s="122" t="s">
        <v>1508</v>
      </c>
    </row>
    <row r="194" spans="5:5" x14ac:dyDescent="0.25">
      <c r="E194" s="122" t="s">
        <v>1518</v>
      </c>
    </row>
  </sheetData>
  <sortState xmlns:xlrd2="http://schemas.microsoft.com/office/spreadsheetml/2017/richdata2" ref="E23:E194">
    <sortCondition ref="E23"/>
  </sortState>
  <hyperlinks>
    <hyperlink ref="C5" r:id="rId1" display="http://www.buildingsmart-tech.org/ifc/IFC4/final/html/schema/" xr:uid="{00000000-0004-0000-0500-000000000000}"/>
    <hyperlink ref="B22" r:id="rId2" xr:uid="{00000000-0004-0000-0500-000001000000}"/>
    <hyperlink ref="F22" r:id="rId3" xr:uid="{00000000-0004-0000-0500-00000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Blad16">
    <tabColor rgb="FFFFFF00"/>
  </sheetPr>
  <dimension ref="A1:Z168"/>
  <sheetViews>
    <sheetView zoomScale="85" zoomScaleNormal="85" workbookViewId="0"/>
  </sheetViews>
  <sheetFormatPr defaultRowHeight="15" x14ac:dyDescent="0.25"/>
  <cols>
    <col min="1" max="1" width="35.28515625" style="29" bestFit="1" customWidth="1"/>
    <col min="2" max="2" width="3.7109375" style="29" bestFit="1" customWidth="1"/>
    <col min="3" max="3" width="15.28515625" style="29" bestFit="1" customWidth="1"/>
    <col min="4" max="6" width="14.28515625" style="29" bestFit="1" customWidth="1"/>
    <col min="7" max="7" width="15.7109375" style="29" bestFit="1" customWidth="1"/>
    <col min="8" max="8" width="14.28515625" style="29" bestFit="1" customWidth="1"/>
    <col min="9" max="10" width="9.140625" style="29"/>
    <col min="11" max="11" width="10.5703125" style="29" bestFit="1" customWidth="1"/>
    <col min="12" max="16384" width="9.140625" style="29"/>
  </cols>
  <sheetData>
    <row r="1" spans="1:26" ht="30" customHeight="1" x14ac:dyDescent="0.25">
      <c r="A1" s="124" t="s">
        <v>4598</v>
      </c>
      <c r="B1" s="6" t="s">
        <v>4604</v>
      </c>
      <c r="C1" s="123" t="s">
        <v>4599</v>
      </c>
      <c r="D1" s="123" t="s">
        <v>4600</v>
      </c>
      <c r="E1" s="123" t="s">
        <v>4601</v>
      </c>
      <c r="F1" s="123" t="s">
        <v>4602</v>
      </c>
      <c r="G1" s="123" t="s">
        <v>4606</v>
      </c>
      <c r="H1" s="123" t="s">
        <v>4603</v>
      </c>
      <c r="I1" s="123"/>
      <c r="J1" s="123"/>
      <c r="K1" s="123"/>
      <c r="L1" s="123"/>
      <c r="M1" s="123"/>
      <c r="N1" s="123"/>
      <c r="O1" s="123"/>
      <c r="P1" s="123"/>
      <c r="Q1" s="123"/>
      <c r="R1" s="123"/>
      <c r="S1" s="123"/>
      <c r="T1" s="123"/>
      <c r="U1" s="123"/>
      <c r="V1" s="123"/>
      <c r="W1" s="123"/>
      <c r="X1" s="123"/>
      <c r="Y1" s="123"/>
      <c r="Z1" s="123"/>
    </row>
    <row r="2" spans="1:26" x14ac:dyDescent="0.25">
      <c r="A2" s="124" t="s">
        <v>4605</v>
      </c>
      <c r="B2" s="6">
        <v>2</v>
      </c>
      <c r="C2" s="6">
        <v>3</v>
      </c>
      <c r="D2" s="6">
        <v>4</v>
      </c>
      <c r="E2" s="6">
        <v>5</v>
      </c>
      <c r="F2" s="6">
        <v>6</v>
      </c>
      <c r="G2" s="6">
        <v>7</v>
      </c>
      <c r="H2" s="6">
        <v>8</v>
      </c>
      <c r="I2" s="6">
        <v>9</v>
      </c>
      <c r="J2" s="6">
        <v>10</v>
      </c>
      <c r="K2" s="6">
        <v>11</v>
      </c>
      <c r="L2" s="6">
        <v>12</v>
      </c>
      <c r="M2" s="6">
        <v>13</v>
      </c>
      <c r="N2" s="6">
        <v>14</v>
      </c>
      <c r="O2" s="6">
        <v>15</v>
      </c>
      <c r="P2" s="6">
        <v>16</v>
      </c>
      <c r="Q2" s="6">
        <v>17</v>
      </c>
      <c r="R2" s="6">
        <v>18</v>
      </c>
      <c r="S2" s="6">
        <v>19</v>
      </c>
      <c r="T2" s="6">
        <v>20</v>
      </c>
      <c r="U2" s="6">
        <v>21</v>
      </c>
      <c r="V2" s="6">
        <v>22</v>
      </c>
      <c r="W2" s="6">
        <v>23</v>
      </c>
      <c r="X2" s="6">
        <v>24</v>
      </c>
      <c r="Y2" s="6">
        <v>25</v>
      </c>
      <c r="Z2" s="6">
        <v>26</v>
      </c>
    </row>
    <row r="3" spans="1:26" x14ac:dyDescent="0.25">
      <c r="A3" s="125" t="s">
        <v>2482</v>
      </c>
      <c r="B3" s="125"/>
      <c r="C3" s="29" t="s">
        <v>3466</v>
      </c>
      <c r="F3" s="29" t="s">
        <v>2481</v>
      </c>
    </row>
    <row r="4" spans="1:26" x14ac:dyDescent="0.25">
      <c r="A4" s="125" t="s">
        <v>3261</v>
      </c>
      <c r="B4" s="125"/>
      <c r="C4" s="29" t="s">
        <v>2481</v>
      </c>
      <c r="D4" s="29" t="s">
        <v>2481</v>
      </c>
      <c r="E4" s="29" t="s">
        <v>2481</v>
      </c>
      <c r="F4" s="29" t="s">
        <v>2481</v>
      </c>
      <c r="G4" s="29" t="s">
        <v>2481</v>
      </c>
    </row>
    <row r="5" spans="1:26" x14ac:dyDescent="0.25">
      <c r="A5" s="125" t="s">
        <v>3262</v>
      </c>
      <c r="B5" s="125"/>
      <c r="C5" s="29" t="s">
        <v>3466</v>
      </c>
      <c r="D5" s="29" t="s">
        <v>2481</v>
      </c>
      <c r="E5" s="29" t="s">
        <v>2481</v>
      </c>
      <c r="F5" s="29" t="s">
        <v>2481</v>
      </c>
      <c r="G5" s="29" t="s">
        <v>2481</v>
      </c>
    </row>
    <row r="6" spans="1:26" x14ac:dyDescent="0.25">
      <c r="A6" s="125" t="s">
        <v>3263</v>
      </c>
      <c r="B6" s="125"/>
      <c r="C6" s="29" t="s">
        <v>2481</v>
      </c>
      <c r="D6" s="29" t="s">
        <v>2481</v>
      </c>
      <c r="E6" s="29" t="s">
        <v>2481</v>
      </c>
      <c r="F6" s="29" t="s">
        <v>2481</v>
      </c>
      <c r="G6" s="29" t="s">
        <v>2481</v>
      </c>
    </row>
    <row r="7" spans="1:26" x14ac:dyDescent="0.25">
      <c r="A7" s="125" t="s">
        <v>3264</v>
      </c>
      <c r="B7" s="125"/>
      <c r="C7" s="29" t="s">
        <v>3466</v>
      </c>
      <c r="D7" s="29" t="s">
        <v>2481</v>
      </c>
      <c r="E7" s="29" t="s">
        <v>2481</v>
      </c>
      <c r="F7" s="29" t="s">
        <v>2481</v>
      </c>
      <c r="G7" s="29" t="s">
        <v>2481</v>
      </c>
    </row>
    <row r="8" spans="1:26" x14ac:dyDescent="0.25">
      <c r="A8" s="125" t="s">
        <v>3265</v>
      </c>
      <c r="B8" s="125"/>
      <c r="C8" s="29" t="s">
        <v>2481</v>
      </c>
      <c r="D8" s="29" t="s">
        <v>2481</v>
      </c>
      <c r="E8" s="29" t="s">
        <v>2481</v>
      </c>
      <c r="F8" s="29" t="s">
        <v>2481</v>
      </c>
      <c r="G8" s="29" t="s">
        <v>2481</v>
      </c>
    </row>
    <row r="9" spans="1:26" x14ac:dyDescent="0.25">
      <c r="A9" s="125" t="s">
        <v>3266</v>
      </c>
      <c r="B9" s="125"/>
      <c r="C9" s="29" t="s">
        <v>3466</v>
      </c>
      <c r="D9" s="29" t="s">
        <v>2481</v>
      </c>
      <c r="E9" s="29" t="s">
        <v>2481</v>
      </c>
      <c r="F9" s="29" t="s">
        <v>2481</v>
      </c>
      <c r="G9" s="29" t="s">
        <v>2481</v>
      </c>
    </row>
    <row r="10" spans="1:26" x14ac:dyDescent="0.25">
      <c r="A10" s="125" t="s">
        <v>3267</v>
      </c>
      <c r="B10" s="125"/>
      <c r="C10" s="29" t="s">
        <v>2481</v>
      </c>
      <c r="D10" s="29" t="s">
        <v>2481</v>
      </c>
      <c r="E10" s="29" t="s">
        <v>2481</v>
      </c>
      <c r="F10" s="29" t="s">
        <v>2481</v>
      </c>
      <c r="G10" s="29" t="s">
        <v>2481</v>
      </c>
    </row>
    <row r="11" spans="1:26" x14ac:dyDescent="0.25">
      <c r="A11" s="125" t="s">
        <v>3268</v>
      </c>
      <c r="B11" s="125"/>
      <c r="C11" s="29" t="s">
        <v>3466</v>
      </c>
      <c r="D11" s="29" t="s">
        <v>2481</v>
      </c>
      <c r="E11" s="29" t="s">
        <v>2481</v>
      </c>
      <c r="F11" s="29" t="s">
        <v>2481</v>
      </c>
      <c r="G11" s="29" t="s">
        <v>2481</v>
      </c>
    </row>
    <row r="12" spans="1:26" x14ac:dyDescent="0.25">
      <c r="A12" s="125" t="s">
        <v>3269</v>
      </c>
      <c r="B12" s="125"/>
      <c r="C12" s="29" t="s">
        <v>3466</v>
      </c>
      <c r="D12" s="29" t="s">
        <v>2481</v>
      </c>
      <c r="E12" s="29" t="s">
        <v>2481</v>
      </c>
      <c r="F12" s="29" t="s">
        <v>2481</v>
      </c>
      <c r="G12" s="29" t="s">
        <v>2481</v>
      </c>
    </row>
    <row r="13" spans="1:26" x14ac:dyDescent="0.25">
      <c r="A13" s="125" t="s">
        <v>3270</v>
      </c>
      <c r="B13" s="125"/>
      <c r="C13" s="29" t="s">
        <v>2481</v>
      </c>
      <c r="D13" s="29" t="s">
        <v>2481</v>
      </c>
      <c r="E13" s="29" t="s">
        <v>2481</v>
      </c>
      <c r="F13" s="29" t="s">
        <v>2481</v>
      </c>
      <c r="G13" s="29" t="s">
        <v>2481</v>
      </c>
    </row>
    <row r="14" spans="1:26" x14ac:dyDescent="0.25">
      <c r="A14" s="125" t="s">
        <v>3271</v>
      </c>
      <c r="B14" s="125"/>
      <c r="C14" s="29" t="s">
        <v>3466</v>
      </c>
      <c r="D14" s="29" t="s">
        <v>2481</v>
      </c>
      <c r="E14" s="29" t="s">
        <v>2481</v>
      </c>
      <c r="F14" s="29" t="s">
        <v>2481</v>
      </c>
      <c r="G14" s="29" t="s">
        <v>2481</v>
      </c>
    </row>
    <row r="15" spans="1:26" x14ac:dyDescent="0.25">
      <c r="A15" s="125" t="s">
        <v>3272</v>
      </c>
      <c r="B15" s="125"/>
      <c r="C15" s="29" t="s">
        <v>2481</v>
      </c>
      <c r="D15" s="29" t="s">
        <v>2481</v>
      </c>
      <c r="E15" s="29" t="s">
        <v>2481</v>
      </c>
      <c r="F15" s="29" t="s">
        <v>2481</v>
      </c>
      <c r="G15" s="29" t="s">
        <v>2481</v>
      </c>
    </row>
    <row r="16" spans="1:26" x14ac:dyDescent="0.25">
      <c r="A16" s="125" t="s">
        <v>3273</v>
      </c>
      <c r="B16" s="125"/>
      <c r="C16" s="29" t="s">
        <v>2481</v>
      </c>
      <c r="D16" s="29" t="s">
        <v>2481</v>
      </c>
      <c r="E16" s="29" t="s">
        <v>2481</v>
      </c>
      <c r="F16" s="29" t="s">
        <v>2481</v>
      </c>
      <c r="G16" s="29" t="s">
        <v>2481</v>
      </c>
    </row>
    <row r="17" spans="1:7" x14ac:dyDescent="0.25">
      <c r="A17" s="125" t="s">
        <v>3274</v>
      </c>
      <c r="B17" s="125"/>
      <c r="C17" s="29" t="s">
        <v>3466</v>
      </c>
      <c r="D17" s="29" t="s">
        <v>2481</v>
      </c>
      <c r="E17" s="29" t="s">
        <v>2481</v>
      </c>
      <c r="F17" s="29" t="s">
        <v>2481</v>
      </c>
      <c r="G17" s="29" t="s">
        <v>2481</v>
      </c>
    </row>
    <row r="18" spans="1:7" x14ac:dyDescent="0.25">
      <c r="A18" s="125" t="s">
        <v>3275</v>
      </c>
      <c r="B18" s="125"/>
      <c r="C18" s="29" t="s">
        <v>2481</v>
      </c>
      <c r="D18" s="29" t="s">
        <v>2481</v>
      </c>
      <c r="E18" s="29" t="s">
        <v>2481</v>
      </c>
      <c r="F18" s="29" t="s">
        <v>2481</v>
      </c>
      <c r="G18" s="29" t="s">
        <v>2481</v>
      </c>
    </row>
    <row r="19" spans="1:7" x14ac:dyDescent="0.25">
      <c r="A19" s="125" t="s">
        <v>3276</v>
      </c>
      <c r="B19" s="125"/>
      <c r="C19" s="29" t="s">
        <v>3466</v>
      </c>
      <c r="D19" s="29" t="s">
        <v>2481</v>
      </c>
      <c r="E19" s="29" t="s">
        <v>2481</v>
      </c>
      <c r="F19" s="29" t="s">
        <v>2481</v>
      </c>
      <c r="G19" s="29" t="s">
        <v>2481</v>
      </c>
    </row>
    <row r="20" spans="1:7" x14ac:dyDescent="0.25">
      <c r="A20" s="125" t="s">
        <v>2483</v>
      </c>
      <c r="B20" s="125"/>
      <c r="C20" s="29" t="s">
        <v>3466</v>
      </c>
      <c r="D20" s="29" t="s">
        <v>2481</v>
      </c>
      <c r="E20" s="29" t="s">
        <v>2481</v>
      </c>
      <c r="F20" s="29" t="s">
        <v>2481</v>
      </c>
      <c r="G20" s="29" t="s">
        <v>2481</v>
      </c>
    </row>
    <row r="21" spans="1:7" x14ac:dyDescent="0.25">
      <c r="A21" s="125" t="s">
        <v>2484</v>
      </c>
      <c r="B21" s="125"/>
      <c r="C21" s="29" t="s">
        <v>2481</v>
      </c>
      <c r="D21" s="29" t="s">
        <v>2481</v>
      </c>
      <c r="E21" s="29" t="s">
        <v>2481</v>
      </c>
      <c r="F21" s="29" t="s">
        <v>2481</v>
      </c>
      <c r="G21" s="29" t="s">
        <v>2481</v>
      </c>
    </row>
    <row r="22" spans="1:7" x14ac:dyDescent="0.25">
      <c r="A22" s="125" t="s">
        <v>2485</v>
      </c>
      <c r="B22" s="125"/>
      <c r="C22" s="29" t="s">
        <v>3466</v>
      </c>
      <c r="D22" s="29" t="s">
        <v>2481</v>
      </c>
      <c r="E22" s="29" t="s">
        <v>2481</v>
      </c>
      <c r="F22" s="29" t="s">
        <v>2481</v>
      </c>
      <c r="G22" s="29" t="s">
        <v>2481</v>
      </c>
    </row>
    <row r="23" spans="1:7" x14ac:dyDescent="0.25">
      <c r="A23" s="125" t="s">
        <v>3277</v>
      </c>
      <c r="B23" s="125"/>
      <c r="C23" s="29" t="s">
        <v>3466</v>
      </c>
      <c r="D23" s="29" t="s">
        <v>3466</v>
      </c>
      <c r="E23" s="29" t="s">
        <v>3466</v>
      </c>
      <c r="F23" s="29" t="s">
        <v>3466</v>
      </c>
      <c r="G23" s="29" t="s">
        <v>3466</v>
      </c>
    </row>
    <row r="24" spans="1:7" x14ac:dyDescent="0.25">
      <c r="A24" s="125" t="s">
        <v>2489</v>
      </c>
      <c r="B24" s="125"/>
      <c r="C24" s="29" t="s">
        <v>3466</v>
      </c>
      <c r="D24" s="29" t="s">
        <v>3466</v>
      </c>
      <c r="E24" s="29" t="s">
        <v>3466</v>
      </c>
      <c r="F24" s="29" t="s">
        <v>2481</v>
      </c>
      <c r="G24" s="29" t="s">
        <v>3466</v>
      </c>
    </row>
    <row r="25" spans="1:7" x14ac:dyDescent="0.25">
      <c r="A25" s="125" t="s">
        <v>2492</v>
      </c>
      <c r="B25" s="125"/>
      <c r="C25" s="29" t="s">
        <v>3466</v>
      </c>
      <c r="D25" s="29" t="s">
        <v>3466</v>
      </c>
      <c r="E25" s="29" t="s">
        <v>3466</v>
      </c>
      <c r="F25" s="29" t="s">
        <v>2481</v>
      </c>
      <c r="G25" s="29" t="s">
        <v>3466</v>
      </c>
    </row>
    <row r="26" spans="1:7" x14ac:dyDescent="0.25">
      <c r="A26" s="125" t="s">
        <v>2496</v>
      </c>
      <c r="B26" s="125"/>
      <c r="C26" s="29" t="s">
        <v>3466</v>
      </c>
      <c r="D26" s="29" t="s">
        <v>2481</v>
      </c>
      <c r="E26" s="29" t="s">
        <v>2481</v>
      </c>
      <c r="F26" s="29" t="s">
        <v>2481</v>
      </c>
      <c r="G26" s="29" t="s">
        <v>2481</v>
      </c>
    </row>
    <row r="27" spans="1:7" x14ac:dyDescent="0.25">
      <c r="A27" s="125" t="s">
        <v>2497</v>
      </c>
      <c r="B27" s="125"/>
      <c r="C27" s="29" t="s">
        <v>3466</v>
      </c>
      <c r="D27" s="29" t="s">
        <v>3466</v>
      </c>
      <c r="E27" s="29" t="s">
        <v>3466</v>
      </c>
      <c r="F27" s="29" t="s">
        <v>3466</v>
      </c>
      <c r="G27" s="29" t="s">
        <v>3466</v>
      </c>
    </row>
    <row r="28" spans="1:7" x14ac:dyDescent="0.25">
      <c r="A28" s="125" t="s">
        <v>2501</v>
      </c>
      <c r="B28" s="125"/>
      <c r="C28" s="29" t="s">
        <v>2481</v>
      </c>
      <c r="D28" s="29" t="s">
        <v>2481</v>
      </c>
      <c r="E28" s="29" t="s">
        <v>2481</v>
      </c>
      <c r="F28" s="29" t="s">
        <v>2481</v>
      </c>
      <c r="G28" s="29" t="s">
        <v>2481</v>
      </c>
    </row>
    <row r="29" spans="1:7" x14ac:dyDescent="0.25">
      <c r="A29" s="125" t="s">
        <v>2502</v>
      </c>
      <c r="B29" s="125"/>
      <c r="C29" s="29" t="s">
        <v>2481</v>
      </c>
      <c r="D29" s="29" t="s">
        <v>2481</v>
      </c>
      <c r="E29" s="29" t="s">
        <v>2481</v>
      </c>
      <c r="F29" s="29" t="s">
        <v>2481</v>
      </c>
      <c r="G29" s="29" t="s">
        <v>2481</v>
      </c>
    </row>
    <row r="30" spans="1:7" x14ac:dyDescent="0.25">
      <c r="A30" s="125" t="s">
        <v>2503</v>
      </c>
      <c r="B30" s="125"/>
      <c r="C30" s="29" t="s">
        <v>3466</v>
      </c>
      <c r="D30" s="29" t="s">
        <v>3466</v>
      </c>
      <c r="E30" s="29" t="s">
        <v>3466</v>
      </c>
      <c r="F30" s="29" t="s">
        <v>3466</v>
      </c>
      <c r="G30" s="29" t="s">
        <v>2481</v>
      </c>
    </row>
    <row r="31" spans="1:7" x14ac:dyDescent="0.25">
      <c r="A31" s="125" t="s">
        <v>2513</v>
      </c>
      <c r="B31" s="125"/>
      <c r="C31" s="29" t="s">
        <v>3466</v>
      </c>
      <c r="D31" s="29" t="s">
        <v>2481</v>
      </c>
      <c r="E31" s="29" t="s">
        <v>2481</v>
      </c>
      <c r="F31" s="29" t="s">
        <v>2481</v>
      </c>
      <c r="G31" s="29" t="s">
        <v>2481</v>
      </c>
    </row>
    <row r="32" spans="1:7" x14ac:dyDescent="0.25">
      <c r="A32" s="125" t="s">
        <v>2514</v>
      </c>
      <c r="B32" s="125"/>
      <c r="C32" s="29" t="s">
        <v>3466</v>
      </c>
      <c r="D32" s="29" t="s">
        <v>3466</v>
      </c>
      <c r="E32" s="29" t="s">
        <v>2481</v>
      </c>
      <c r="F32" s="29" t="s">
        <v>3466</v>
      </c>
      <c r="G32" s="29" t="s">
        <v>3466</v>
      </c>
    </row>
    <row r="33" spans="1:7" x14ac:dyDescent="0.25">
      <c r="A33" s="125" t="s">
        <v>2515</v>
      </c>
      <c r="B33" s="125"/>
      <c r="C33" s="29" t="s">
        <v>3466</v>
      </c>
      <c r="D33" s="29" t="s">
        <v>3466</v>
      </c>
      <c r="E33" s="29" t="s">
        <v>3466</v>
      </c>
      <c r="F33" s="29" t="s">
        <v>2481</v>
      </c>
      <c r="G33" s="29" t="s">
        <v>3466</v>
      </c>
    </row>
    <row r="34" spans="1:7" x14ac:dyDescent="0.25">
      <c r="A34" s="125" t="s">
        <v>2517</v>
      </c>
      <c r="B34" s="125"/>
      <c r="C34" s="29" t="s">
        <v>3466</v>
      </c>
      <c r="D34" s="29" t="s">
        <v>3466</v>
      </c>
      <c r="E34" s="29" t="s">
        <v>3466</v>
      </c>
      <c r="F34" s="29" t="s">
        <v>2481</v>
      </c>
      <c r="G34" s="29" t="s">
        <v>3466</v>
      </c>
    </row>
    <row r="35" spans="1:7" x14ac:dyDescent="0.25">
      <c r="A35" s="125" t="s">
        <v>2518</v>
      </c>
      <c r="B35" s="125"/>
      <c r="C35" s="29" t="s">
        <v>3466</v>
      </c>
      <c r="D35" s="29" t="s">
        <v>3466</v>
      </c>
      <c r="E35" s="29" t="s">
        <v>3466</v>
      </c>
      <c r="F35" s="29" t="s">
        <v>2481</v>
      </c>
      <c r="G35" s="29" t="s">
        <v>3466</v>
      </c>
    </row>
    <row r="36" spans="1:7" x14ac:dyDescent="0.25">
      <c r="A36" s="125" t="s">
        <v>2519</v>
      </c>
      <c r="B36" s="125"/>
      <c r="C36" s="29" t="s">
        <v>3466</v>
      </c>
      <c r="D36" s="29" t="s">
        <v>2481</v>
      </c>
      <c r="E36" s="29" t="s">
        <v>2481</v>
      </c>
      <c r="F36" s="29" t="s">
        <v>2481</v>
      </c>
      <c r="G36" s="29" t="s">
        <v>2481</v>
      </c>
    </row>
    <row r="37" spans="1:7" x14ac:dyDescent="0.25">
      <c r="A37" s="125" t="s">
        <v>2520</v>
      </c>
      <c r="B37" s="125"/>
      <c r="C37" s="29" t="s">
        <v>3466</v>
      </c>
      <c r="D37" s="29" t="s">
        <v>2481</v>
      </c>
      <c r="E37" s="29" t="s">
        <v>2481</v>
      </c>
      <c r="F37" s="29" t="s">
        <v>2481</v>
      </c>
      <c r="G37" s="29" t="s">
        <v>2481</v>
      </c>
    </row>
    <row r="38" spans="1:7" x14ac:dyDescent="0.25">
      <c r="A38" s="125" t="s">
        <v>2521</v>
      </c>
      <c r="B38" s="125"/>
      <c r="C38" s="29" t="s">
        <v>2481</v>
      </c>
      <c r="D38" s="29" t="s">
        <v>2481</v>
      </c>
      <c r="E38" s="29" t="s">
        <v>2481</v>
      </c>
      <c r="F38" s="29" t="s">
        <v>2481</v>
      </c>
      <c r="G38" s="29" t="s">
        <v>2481</v>
      </c>
    </row>
    <row r="39" spans="1:7" x14ac:dyDescent="0.25">
      <c r="A39" s="125" t="s">
        <v>2522</v>
      </c>
      <c r="B39" s="125"/>
      <c r="C39" s="29" t="s">
        <v>3466</v>
      </c>
      <c r="D39" s="29" t="s">
        <v>3466</v>
      </c>
      <c r="E39" s="29" t="s">
        <v>3466</v>
      </c>
      <c r="G39" s="29" t="s">
        <v>2481</v>
      </c>
    </row>
    <row r="40" spans="1:7" x14ac:dyDescent="0.25">
      <c r="A40" s="125" t="s">
        <v>2525</v>
      </c>
      <c r="B40" s="125"/>
      <c r="C40" s="29" t="s">
        <v>3466</v>
      </c>
      <c r="D40" s="29" t="s">
        <v>3466</v>
      </c>
      <c r="E40" s="29" t="s">
        <v>3466</v>
      </c>
      <c r="F40" s="29" t="s">
        <v>3466</v>
      </c>
      <c r="G40" s="29" t="s">
        <v>2481</v>
      </c>
    </row>
    <row r="41" spans="1:7" x14ac:dyDescent="0.25">
      <c r="A41" s="125" t="s">
        <v>2527</v>
      </c>
      <c r="B41" s="125"/>
      <c r="C41" s="29" t="s">
        <v>3466</v>
      </c>
      <c r="D41" s="29" t="s">
        <v>3466</v>
      </c>
      <c r="E41" s="29" t="s">
        <v>3466</v>
      </c>
      <c r="F41" s="29" t="s">
        <v>3466</v>
      </c>
      <c r="G41" s="29" t="s">
        <v>2481</v>
      </c>
    </row>
    <row r="42" spans="1:7" x14ac:dyDescent="0.25">
      <c r="A42" s="125" t="s">
        <v>2528</v>
      </c>
      <c r="B42" s="125"/>
      <c r="C42" s="29" t="s">
        <v>3466</v>
      </c>
      <c r="D42" s="29" t="s">
        <v>3466</v>
      </c>
      <c r="E42" s="29" t="s">
        <v>3466</v>
      </c>
      <c r="F42" s="29" t="s">
        <v>2481</v>
      </c>
      <c r="G42" s="29" t="s">
        <v>3466</v>
      </c>
    </row>
    <row r="43" spans="1:7" x14ac:dyDescent="0.25">
      <c r="A43" s="125" t="s">
        <v>2529</v>
      </c>
      <c r="B43" s="125"/>
      <c r="C43" s="29" t="s">
        <v>3466</v>
      </c>
      <c r="D43" s="29" t="s">
        <v>2481</v>
      </c>
      <c r="E43" s="29" t="s">
        <v>2481</v>
      </c>
      <c r="F43" s="29" t="s">
        <v>2481</v>
      </c>
      <c r="G43" s="29" t="s">
        <v>2481</v>
      </c>
    </row>
    <row r="44" spans="1:7" x14ac:dyDescent="0.25">
      <c r="A44" s="125" t="s">
        <v>2530</v>
      </c>
      <c r="B44" s="125"/>
      <c r="C44" s="29" t="s">
        <v>3466</v>
      </c>
      <c r="D44" s="29" t="s">
        <v>2481</v>
      </c>
      <c r="E44" s="29" t="s">
        <v>2481</v>
      </c>
      <c r="F44" s="29" t="s">
        <v>2481</v>
      </c>
      <c r="G44" s="29" t="s">
        <v>2481</v>
      </c>
    </row>
    <row r="45" spans="1:7" x14ac:dyDescent="0.25">
      <c r="A45" s="125" t="s">
        <v>2533</v>
      </c>
      <c r="B45" s="125"/>
      <c r="C45" s="29" t="s">
        <v>3466</v>
      </c>
      <c r="D45" s="29" t="s">
        <v>2481</v>
      </c>
      <c r="E45" s="29" t="s">
        <v>2481</v>
      </c>
      <c r="F45" s="29" t="s">
        <v>2481</v>
      </c>
      <c r="G45" s="29" t="s">
        <v>2481</v>
      </c>
    </row>
    <row r="46" spans="1:7" x14ac:dyDescent="0.25">
      <c r="A46" s="125" t="s">
        <v>2535</v>
      </c>
      <c r="B46" s="125"/>
      <c r="C46" s="29" t="s">
        <v>2481</v>
      </c>
      <c r="D46" s="29" t="s">
        <v>2481</v>
      </c>
      <c r="E46" s="29" t="s">
        <v>2481</v>
      </c>
      <c r="F46" s="29" t="s">
        <v>2481</v>
      </c>
      <c r="G46" s="29" t="s">
        <v>2481</v>
      </c>
    </row>
    <row r="47" spans="1:7" x14ac:dyDescent="0.25">
      <c r="A47" s="125" t="s">
        <v>2536</v>
      </c>
      <c r="B47" s="125"/>
      <c r="C47" s="29" t="s">
        <v>3466</v>
      </c>
      <c r="D47" s="29" t="s">
        <v>3466</v>
      </c>
      <c r="E47" s="29" t="s">
        <v>3466</v>
      </c>
      <c r="F47" s="29" t="s">
        <v>3466</v>
      </c>
      <c r="G47" s="29" t="s">
        <v>2481</v>
      </c>
    </row>
    <row r="48" spans="1:7" x14ac:dyDescent="0.25">
      <c r="A48" s="125" t="s">
        <v>2540</v>
      </c>
      <c r="B48" s="125"/>
      <c r="C48" s="29" t="s">
        <v>3466</v>
      </c>
      <c r="D48" s="29" t="s">
        <v>3466</v>
      </c>
      <c r="E48" s="29" t="s">
        <v>3466</v>
      </c>
      <c r="F48" s="29" t="s">
        <v>2481</v>
      </c>
      <c r="G48" s="29" t="s">
        <v>3466</v>
      </c>
    </row>
    <row r="49" spans="1:7" x14ac:dyDescent="0.25">
      <c r="A49" s="125" t="s">
        <v>2541</v>
      </c>
      <c r="B49" s="125"/>
      <c r="C49" s="29" t="s">
        <v>3466</v>
      </c>
      <c r="D49" s="29" t="s">
        <v>3466</v>
      </c>
      <c r="E49" s="29" t="s">
        <v>3466</v>
      </c>
      <c r="F49" s="29" t="s">
        <v>2481</v>
      </c>
      <c r="G49" s="29" t="s">
        <v>3466</v>
      </c>
    </row>
    <row r="50" spans="1:7" x14ac:dyDescent="0.25">
      <c r="A50" s="125" t="s">
        <v>2542</v>
      </c>
      <c r="B50" s="125"/>
      <c r="C50" s="29" t="s">
        <v>3466</v>
      </c>
      <c r="D50" s="29" t="s">
        <v>3466</v>
      </c>
      <c r="E50" s="29" t="s">
        <v>3466</v>
      </c>
      <c r="F50" s="29" t="s">
        <v>2481</v>
      </c>
      <c r="G50" s="29" t="s">
        <v>3466</v>
      </c>
    </row>
    <row r="51" spans="1:7" x14ac:dyDescent="0.25">
      <c r="A51" s="125" t="s">
        <v>2543</v>
      </c>
      <c r="B51" s="125"/>
      <c r="C51" s="29" t="s">
        <v>3466</v>
      </c>
      <c r="D51" s="29" t="s">
        <v>2481</v>
      </c>
      <c r="E51" s="29" t="s">
        <v>2481</v>
      </c>
      <c r="F51" s="29" t="s">
        <v>2481</v>
      </c>
      <c r="G51" s="29" t="s">
        <v>2481</v>
      </c>
    </row>
    <row r="52" spans="1:7" x14ac:dyDescent="0.25">
      <c r="A52" s="125" t="s">
        <v>2544</v>
      </c>
      <c r="B52" s="125"/>
      <c r="C52" s="29" t="s">
        <v>3466</v>
      </c>
      <c r="D52" s="29" t="s">
        <v>2481</v>
      </c>
      <c r="E52" s="29" t="s">
        <v>2481</v>
      </c>
      <c r="F52" s="29" t="s">
        <v>2481</v>
      </c>
      <c r="G52" s="29" t="s">
        <v>2481</v>
      </c>
    </row>
    <row r="53" spans="1:7" x14ac:dyDescent="0.25">
      <c r="A53" s="125" t="s">
        <v>2545</v>
      </c>
      <c r="B53" s="125"/>
      <c r="C53" s="29" t="s">
        <v>3466</v>
      </c>
      <c r="D53" s="29" t="s">
        <v>3466</v>
      </c>
      <c r="E53" s="29" t="s">
        <v>3466</v>
      </c>
      <c r="F53" s="29" t="s">
        <v>2481</v>
      </c>
      <c r="G53" s="29" t="s">
        <v>3466</v>
      </c>
    </row>
    <row r="54" spans="1:7" x14ac:dyDescent="0.25">
      <c r="A54" s="125" t="s">
        <v>2546</v>
      </c>
      <c r="B54" s="125"/>
      <c r="C54" s="29" t="s">
        <v>3466</v>
      </c>
      <c r="D54" s="29" t="s">
        <v>3466</v>
      </c>
      <c r="E54" s="29" t="s">
        <v>3466</v>
      </c>
      <c r="F54" s="29" t="s">
        <v>2481</v>
      </c>
      <c r="G54" s="29" t="s">
        <v>3466</v>
      </c>
    </row>
    <row r="55" spans="1:7" x14ac:dyDescent="0.25">
      <c r="A55" s="125" t="s">
        <v>2547</v>
      </c>
      <c r="B55" s="125"/>
      <c r="C55" s="29" t="s">
        <v>2481</v>
      </c>
      <c r="D55" s="29" t="s">
        <v>2481</v>
      </c>
      <c r="E55" s="29" t="s">
        <v>2481</v>
      </c>
      <c r="F55" s="29" t="s">
        <v>2481</v>
      </c>
      <c r="G55" s="29" t="s">
        <v>2481</v>
      </c>
    </row>
    <row r="56" spans="1:7" x14ac:dyDescent="0.25">
      <c r="A56" s="125" t="s">
        <v>2548</v>
      </c>
      <c r="B56" s="125"/>
      <c r="C56" s="29" t="s">
        <v>2481</v>
      </c>
      <c r="D56" s="29" t="s">
        <v>2481</v>
      </c>
      <c r="E56" s="29" t="s">
        <v>2481</v>
      </c>
      <c r="F56" s="29" t="s">
        <v>2481</v>
      </c>
      <c r="G56" s="29" t="s">
        <v>2481</v>
      </c>
    </row>
    <row r="57" spans="1:7" x14ac:dyDescent="0.25">
      <c r="A57" s="125" t="s">
        <v>2549</v>
      </c>
      <c r="B57" s="125"/>
      <c r="C57" s="29" t="s">
        <v>3466</v>
      </c>
      <c r="D57" s="29" t="s">
        <v>3466</v>
      </c>
      <c r="E57" s="29" t="s">
        <v>3466</v>
      </c>
      <c r="F57" s="29" t="s">
        <v>2481</v>
      </c>
      <c r="G57" s="29" t="s">
        <v>3466</v>
      </c>
    </row>
    <row r="58" spans="1:7" x14ac:dyDescent="0.25">
      <c r="A58" s="125" t="s">
        <v>2550</v>
      </c>
      <c r="B58" s="125"/>
      <c r="C58" s="29" t="s">
        <v>3466</v>
      </c>
      <c r="D58" s="29" t="s">
        <v>2481</v>
      </c>
      <c r="E58" s="29" t="s">
        <v>2481</v>
      </c>
      <c r="F58" s="29" t="s">
        <v>2481</v>
      </c>
      <c r="G58" s="29" t="s">
        <v>2481</v>
      </c>
    </row>
    <row r="59" spans="1:7" x14ac:dyDescent="0.25">
      <c r="A59" s="125" t="s">
        <v>2551</v>
      </c>
      <c r="B59" s="125"/>
      <c r="C59" s="29" t="s">
        <v>3466</v>
      </c>
      <c r="D59" s="29" t="s">
        <v>3466</v>
      </c>
      <c r="E59" s="29" t="s">
        <v>3466</v>
      </c>
      <c r="F59" s="29" t="s">
        <v>3466</v>
      </c>
      <c r="G59" s="29" t="s">
        <v>2481</v>
      </c>
    </row>
    <row r="60" spans="1:7" x14ac:dyDescent="0.25">
      <c r="A60" s="125" t="s">
        <v>2552</v>
      </c>
      <c r="B60" s="125"/>
      <c r="C60" s="29" t="s">
        <v>3466</v>
      </c>
      <c r="D60" s="29" t="s">
        <v>2481</v>
      </c>
      <c r="E60" s="29" t="s">
        <v>2481</v>
      </c>
      <c r="F60" s="29" t="s">
        <v>2481</v>
      </c>
      <c r="G60" s="29" t="s">
        <v>2481</v>
      </c>
    </row>
    <row r="61" spans="1:7" x14ac:dyDescent="0.25">
      <c r="A61" s="125" t="s">
        <v>2553</v>
      </c>
      <c r="B61" s="125"/>
      <c r="C61" s="29" t="s">
        <v>3466</v>
      </c>
      <c r="D61" s="29" t="s">
        <v>2481</v>
      </c>
      <c r="E61" s="29" t="s">
        <v>2481</v>
      </c>
      <c r="F61" s="29" t="s">
        <v>2481</v>
      </c>
      <c r="G61" s="29" t="s">
        <v>2481</v>
      </c>
    </row>
    <row r="62" spans="1:7" x14ac:dyDescent="0.25">
      <c r="A62" s="125" t="s">
        <v>2554</v>
      </c>
      <c r="B62" s="125"/>
      <c r="C62" s="29" t="s">
        <v>3466</v>
      </c>
      <c r="D62" s="29" t="s">
        <v>3466</v>
      </c>
      <c r="E62" s="29" t="s">
        <v>3466</v>
      </c>
      <c r="F62" s="29" t="s">
        <v>2481</v>
      </c>
      <c r="G62" s="29" t="s">
        <v>3466</v>
      </c>
    </row>
    <row r="63" spans="1:7" x14ac:dyDescent="0.25">
      <c r="A63" s="125" t="s">
        <v>2555</v>
      </c>
      <c r="B63" s="125"/>
      <c r="C63" s="29" t="s">
        <v>3466</v>
      </c>
      <c r="D63" s="29" t="s">
        <v>3466</v>
      </c>
      <c r="E63" s="29" t="s">
        <v>3466</v>
      </c>
      <c r="F63" s="29" t="s">
        <v>2481</v>
      </c>
      <c r="G63" s="29" t="s">
        <v>3466</v>
      </c>
    </row>
    <row r="64" spans="1:7" x14ac:dyDescent="0.25">
      <c r="A64" s="125" t="s">
        <v>2557</v>
      </c>
      <c r="B64" s="125"/>
      <c r="C64" s="29" t="s">
        <v>3466</v>
      </c>
      <c r="D64" s="29" t="s">
        <v>3466</v>
      </c>
      <c r="E64" s="29" t="s">
        <v>3466</v>
      </c>
      <c r="F64" s="29" t="s">
        <v>2481</v>
      </c>
      <c r="G64" s="29" t="s">
        <v>3466</v>
      </c>
    </row>
    <row r="65" spans="1:7" x14ac:dyDescent="0.25">
      <c r="A65" s="125" t="s">
        <v>2559</v>
      </c>
      <c r="B65" s="125"/>
      <c r="C65" s="29" t="s">
        <v>3466</v>
      </c>
      <c r="D65" s="29" t="s">
        <v>3466</v>
      </c>
      <c r="E65" s="29" t="s">
        <v>2481</v>
      </c>
      <c r="F65" s="29" t="s">
        <v>3466</v>
      </c>
      <c r="G65" s="29" t="s">
        <v>3466</v>
      </c>
    </row>
    <row r="66" spans="1:7" x14ac:dyDescent="0.25">
      <c r="A66" s="125" t="s">
        <v>2562</v>
      </c>
      <c r="B66" s="125"/>
      <c r="C66" s="29" t="s">
        <v>3466</v>
      </c>
      <c r="D66" s="29" t="s">
        <v>3466</v>
      </c>
      <c r="E66" s="29" t="s">
        <v>3466</v>
      </c>
      <c r="F66" s="29" t="s">
        <v>3466</v>
      </c>
      <c r="G66" s="29" t="s">
        <v>2481</v>
      </c>
    </row>
    <row r="67" spans="1:7" x14ac:dyDescent="0.25">
      <c r="A67" s="125" t="s">
        <v>2563</v>
      </c>
      <c r="B67" s="125"/>
      <c r="C67" s="29" t="s">
        <v>3466</v>
      </c>
      <c r="D67" s="29" t="s">
        <v>3466</v>
      </c>
      <c r="E67" s="29" t="s">
        <v>3466</v>
      </c>
      <c r="F67" s="29" t="s">
        <v>3466</v>
      </c>
      <c r="G67" s="29" t="s">
        <v>2481</v>
      </c>
    </row>
    <row r="68" spans="1:7" x14ac:dyDescent="0.25">
      <c r="A68" s="125" t="s">
        <v>2564</v>
      </c>
      <c r="B68" s="125"/>
      <c r="C68" s="29" t="s">
        <v>3466</v>
      </c>
      <c r="D68" s="29" t="s">
        <v>2481</v>
      </c>
      <c r="E68" s="29" t="s">
        <v>2481</v>
      </c>
      <c r="F68" s="29" t="s">
        <v>2481</v>
      </c>
      <c r="G68" s="29" t="s">
        <v>2481</v>
      </c>
    </row>
    <row r="69" spans="1:7" x14ac:dyDescent="0.25">
      <c r="A69" s="125" t="s">
        <v>2565</v>
      </c>
      <c r="B69" s="125"/>
      <c r="C69" s="29" t="s">
        <v>2481</v>
      </c>
      <c r="D69" s="29" t="s">
        <v>2481</v>
      </c>
      <c r="E69" s="29" t="s">
        <v>2481</v>
      </c>
      <c r="F69" s="29" t="s">
        <v>2481</v>
      </c>
      <c r="G69" s="29" t="s">
        <v>2481</v>
      </c>
    </row>
    <row r="70" spans="1:7" x14ac:dyDescent="0.25">
      <c r="A70" s="125" t="s">
        <v>2566</v>
      </c>
      <c r="B70" s="125"/>
      <c r="C70" s="29" t="s">
        <v>3466</v>
      </c>
      <c r="D70" s="29" t="s">
        <v>3466</v>
      </c>
      <c r="E70" s="29" t="s">
        <v>3466</v>
      </c>
      <c r="F70" s="29" t="s">
        <v>3466</v>
      </c>
      <c r="G70" s="29" t="s">
        <v>3466</v>
      </c>
    </row>
    <row r="71" spans="1:7" x14ac:dyDescent="0.25">
      <c r="A71" s="125" t="s">
        <v>2570</v>
      </c>
      <c r="B71" s="125"/>
      <c r="C71" s="29" t="s">
        <v>3466</v>
      </c>
      <c r="D71" s="29" t="s">
        <v>2481</v>
      </c>
      <c r="E71" s="29" t="s">
        <v>2481</v>
      </c>
      <c r="F71" s="29" t="s">
        <v>2481</v>
      </c>
      <c r="G71" s="29" t="s">
        <v>2481</v>
      </c>
    </row>
    <row r="72" spans="1:7" x14ac:dyDescent="0.25">
      <c r="A72" s="125" t="s">
        <v>2571</v>
      </c>
      <c r="B72" s="125"/>
      <c r="C72" s="29" t="s">
        <v>3466</v>
      </c>
      <c r="D72" s="29" t="s">
        <v>2481</v>
      </c>
      <c r="E72" s="29" t="s">
        <v>2481</v>
      </c>
      <c r="F72" s="29" t="s">
        <v>2481</v>
      </c>
      <c r="G72" s="29" t="s">
        <v>2481</v>
      </c>
    </row>
    <row r="73" spans="1:7" x14ac:dyDescent="0.25">
      <c r="A73" s="125" t="s">
        <v>2572</v>
      </c>
      <c r="B73" s="125"/>
      <c r="C73" s="29" t="s">
        <v>3466</v>
      </c>
      <c r="D73" s="29" t="s">
        <v>2481</v>
      </c>
      <c r="E73" s="29" t="s">
        <v>2481</v>
      </c>
      <c r="F73" s="29" t="s">
        <v>2481</v>
      </c>
      <c r="G73" s="29" t="s">
        <v>2481</v>
      </c>
    </row>
    <row r="74" spans="1:7" x14ac:dyDescent="0.25">
      <c r="A74" s="125" t="s">
        <v>2575</v>
      </c>
      <c r="B74" s="125"/>
      <c r="C74" s="29" t="s">
        <v>3466</v>
      </c>
      <c r="D74" s="29" t="s">
        <v>2481</v>
      </c>
      <c r="E74" s="29" t="s">
        <v>2481</v>
      </c>
      <c r="F74" s="29" t="s">
        <v>2481</v>
      </c>
      <c r="G74" s="29" t="s">
        <v>2481</v>
      </c>
    </row>
    <row r="75" spans="1:7" x14ac:dyDescent="0.25">
      <c r="A75" s="125" t="s">
        <v>2576</v>
      </c>
      <c r="B75" s="125"/>
      <c r="C75" s="29" t="s">
        <v>3466</v>
      </c>
    </row>
    <row r="76" spans="1:7" x14ac:dyDescent="0.25">
      <c r="A76" s="125" t="s">
        <v>2577</v>
      </c>
      <c r="B76" s="125"/>
      <c r="C76" s="29" t="s">
        <v>3466</v>
      </c>
      <c r="D76" s="29" t="s">
        <v>3466</v>
      </c>
      <c r="E76" s="29" t="s">
        <v>3466</v>
      </c>
      <c r="F76" s="29" t="s">
        <v>2481</v>
      </c>
      <c r="G76" s="29" t="s">
        <v>3466</v>
      </c>
    </row>
    <row r="77" spans="1:7" x14ac:dyDescent="0.25">
      <c r="A77" s="125" t="s">
        <v>2579</v>
      </c>
      <c r="B77" s="125"/>
      <c r="C77" s="29" t="s">
        <v>2481</v>
      </c>
      <c r="D77" s="29" t="s">
        <v>2481</v>
      </c>
      <c r="E77" s="29" t="s">
        <v>2481</v>
      </c>
      <c r="F77" s="29" t="s">
        <v>2481</v>
      </c>
      <c r="G77" s="29" t="s">
        <v>2481</v>
      </c>
    </row>
    <row r="78" spans="1:7" x14ac:dyDescent="0.25">
      <c r="A78" s="125" t="s">
        <v>2580</v>
      </c>
      <c r="B78" s="125"/>
      <c r="C78" s="29" t="s">
        <v>3466</v>
      </c>
      <c r="D78" s="29" t="s">
        <v>3466</v>
      </c>
      <c r="E78" s="29" t="s">
        <v>3466</v>
      </c>
      <c r="F78" s="29" t="s">
        <v>2481</v>
      </c>
      <c r="G78" s="29" t="s">
        <v>3466</v>
      </c>
    </row>
    <row r="79" spans="1:7" x14ac:dyDescent="0.25">
      <c r="A79" s="125" t="s">
        <v>2582</v>
      </c>
      <c r="B79" s="125"/>
      <c r="C79" s="29" t="s">
        <v>3466</v>
      </c>
      <c r="D79" s="29" t="s">
        <v>2481</v>
      </c>
      <c r="E79" s="29" t="s">
        <v>2481</v>
      </c>
      <c r="F79" s="29" t="s">
        <v>2481</v>
      </c>
      <c r="G79" s="29" t="s">
        <v>2481</v>
      </c>
    </row>
    <row r="80" spans="1:7" x14ac:dyDescent="0.25">
      <c r="A80" s="125" t="s">
        <v>2603</v>
      </c>
      <c r="B80" s="125"/>
      <c r="C80" s="29" t="s">
        <v>3466</v>
      </c>
      <c r="D80" s="29" t="s">
        <v>3466</v>
      </c>
      <c r="E80" s="29" t="s">
        <v>3466</v>
      </c>
      <c r="F80" s="29" t="s">
        <v>3466</v>
      </c>
      <c r="G80" s="29" t="s">
        <v>3466</v>
      </c>
    </row>
    <row r="81" spans="1:7" x14ac:dyDescent="0.25">
      <c r="A81" s="125" t="s">
        <v>2618</v>
      </c>
      <c r="B81" s="125"/>
      <c r="C81" s="29" t="s">
        <v>3466</v>
      </c>
      <c r="D81" s="29" t="s">
        <v>3466</v>
      </c>
      <c r="E81" s="29" t="s">
        <v>3466</v>
      </c>
      <c r="F81" s="29" t="s">
        <v>3466</v>
      </c>
      <c r="G81" s="29" t="s">
        <v>3466</v>
      </c>
    </row>
    <row r="82" spans="1:7" x14ac:dyDescent="0.25">
      <c r="A82" s="125" t="s">
        <v>2619</v>
      </c>
      <c r="B82" s="125"/>
      <c r="C82" s="29" t="s">
        <v>3466</v>
      </c>
      <c r="D82" s="29" t="s">
        <v>3466</v>
      </c>
      <c r="E82" s="29" t="s">
        <v>3466</v>
      </c>
      <c r="F82" s="29" t="s">
        <v>2481</v>
      </c>
      <c r="G82" s="29" t="s">
        <v>3466</v>
      </c>
    </row>
    <row r="83" spans="1:7" x14ac:dyDescent="0.25">
      <c r="A83" s="125" t="s">
        <v>2620</v>
      </c>
      <c r="B83" s="125"/>
      <c r="C83" s="29" t="s">
        <v>2481</v>
      </c>
      <c r="D83" s="29" t="s">
        <v>2481</v>
      </c>
      <c r="E83" s="29" t="s">
        <v>2481</v>
      </c>
      <c r="F83" s="29" t="s">
        <v>2481</v>
      </c>
      <c r="G83" s="29" t="s">
        <v>2481</v>
      </c>
    </row>
    <row r="84" spans="1:7" x14ac:dyDescent="0.25">
      <c r="A84" s="125" t="s">
        <v>2621</v>
      </c>
      <c r="B84" s="125"/>
      <c r="C84" s="29" t="s">
        <v>2481</v>
      </c>
      <c r="D84" s="29" t="s">
        <v>2481</v>
      </c>
      <c r="E84" s="29" t="s">
        <v>2481</v>
      </c>
      <c r="F84" s="29" t="s">
        <v>2481</v>
      </c>
      <c r="G84" s="29" t="s">
        <v>2481</v>
      </c>
    </row>
    <row r="85" spans="1:7" x14ac:dyDescent="0.25">
      <c r="A85" s="125" t="s">
        <v>2622</v>
      </c>
      <c r="B85" s="125"/>
      <c r="C85" s="29" t="s">
        <v>3466</v>
      </c>
    </row>
    <row r="86" spans="1:7" x14ac:dyDescent="0.25">
      <c r="A86" s="125" t="s">
        <v>2623</v>
      </c>
      <c r="B86" s="125"/>
      <c r="C86" s="29" t="s">
        <v>3466</v>
      </c>
      <c r="D86" s="29" t="s">
        <v>3466</v>
      </c>
      <c r="E86" s="29" t="s">
        <v>3466</v>
      </c>
      <c r="F86" s="29" t="s">
        <v>2481</v>
      </c>
      <c r="G86" s="29" t="s">
        <v>3466</v>
      </c>
    </row>
    <row r="87" spans="1:7" x14ac:dyDescent="0.25">
      <c r="A87" s="125" t="s">
        <v>2624</v>
      </c>
      <c r="B87" s="125"/>
      <c r="C87" s="29" t="s">
        <v>3466</v>
      </c>
      <c r="D87" s="29" t="s">
        <v>2481</v>
      </c>
      <c r="E87" s="29" t="s">
        <v>2481</v>
      </c>
      <c r="F87" s="29" t="s">
        <v>2481</v>
      </c>
      <c r="G87" s="29" t="s">
        <v>2481</v>
      </c>
    </row>
    <row r="88" spans="1:7" x14ac:dyDescent="0.25">
      <c r="A88" s="125" t="s">
        <v>2625</v>
      </c>
      <c r="B88" s="125"/>
      <c r="C88" s="29" t="s">
        <v>3466</v>
      </c>
      <c r="D88" s="29" t="s">
        <v>3466</v>
      </c>
      <c r="E88" s="29" t="s">
        <v>3466</v>
      </c>
      <c r="F88" s="29" t="s">
        <v>3466</v>
      </c>
      <c r="G88" s="29" t="s">
        <v>2481</v>
      </c>
    </row>
    <row r="89" spans="1:7" x14ac:dyDescent="0.25">
      <c r="A89" s="125" t="s">
        <v>2627</v>
      </c>
      <c r="B89" s="125"/>
      <c r="C89" s="29" t="s">
        <v>2481</v>
      </c>
      <c r="D89" s="29" t="s">
        <v>2481</v>
      </c>
      <c r="E89" s="29" t="s">
        <v>2481</v>
      </c>
      <c r="F89" s="29" t="s">
        <v>2481</v>
      </c>
      <c r="G89" s="29" t="s">
        <v>2481</v>
      </c>
    </row>
    <row r="90" spans="1:7" x14ac:dyDescent="0.25">
      <c r="A90" s="125" t="s">
        <v>2628</v>
      </c>
      <c r="B90" s="125"/>
      <c r="C90" s="29" t="s">
        <v>3466</v>
      </c>
      <c r="D90" s="29" t="s">
        <v>2481</v>
      </c>
      <c r="E90" s="29" t="s">
        <v>2481</v>
      </c>
      <c r="F90" s="29" t="s">
        <v>2481</v>
      </c>
      <c r="G90" s="29" t="s">
        <v>2481</v>
      </c>
    </row>
    <row r="91" spans="1:7" x14ac:dyDescent="0.25">
      <c r="A91" s="125" t="s">
        <v>2629</v>
      </c>
      <c r="B91" s="125"/>
      <c r="C91" s="29" t="s">
        <v>3466</v>
      </c>
      <c r="D91" s="29" t="s">
        <v>3466</v>
      </c>
      <c r="E91" s="29" t="s">
        <v>3466</v>
      </c>
      <c r="F91" s="29" t="s">
        <v>2481</v>
      </c>
    </row>
    <row r="92" spans="1:7" x14ac:dyDescent="0.25">
      <c r="A92" s="125" t="s">
        <v>2630</v>
      </c>
      <c r="B92" s="125"/>
      <c r="C92" s="29" t="s">
        <v>3466</v>
      </c>
      <c r="D92" s="29" t="s">
        <v>3466</v>
      </c>
      <c r="E92" s="29" t="s">
        <v>3466</v>
      </c>
      <c r="F92" s="29" t="s">
        <v>2481</v>
      </c>
      <c r="G92" s="29" t="s">
        <v>3466</v>
      </c>
    </row>
    <row r="93" spans="1:7" x14ac:dyDescent="0.25">
      <c r="A93" s="125" t="s">
        <v>2631</v>
      </c>
      <c r="B93" s="125"/>
      <c r="C93" s="29" t="s">
        <v>3466</v>
      </c>
      <c r="D93" s="29" t="s">
        <v>3466</v>
      </c>
      <c r="E93" s="29" t="s">
        <v>3466</v>
      </c>
      <c r="F93" s="29" t="s">
        <v>2481</v>
      </c>
      <c r="G93" s="29" t="s">
        <v>3466</v>
      </c>
    </row>
    <row r="94" spans="1:7" x14ac:dyDescent="0.25">
      <c r="A94" s="125" t="s">
        <v>2632</v>
      </c>
      <c r="B94" s="125"/>
      <c r="C94" s="29" t="s">
        <v>3466</v>
      </c>
      <c r="D94" s="29" t="s">
        <v>2481</v>
      </c>
      <c r="E94" s="29" t="s">
        <v>2481</v>
      </c>
      <c r="F94" s="29" t="s">
        <v>2481</v>
      </c>
      <c r="G94" s="29" t="s">
        <v>2481</v>
      </c>
    </row>
    <row r="95" spans="1:7" x14ac:dyDescent="0.25">
      <c r="A95" s="125" t="s">
        <v>2633</v>
      </c>
      <c r="B95" s="125"/>
      <c r="C95" s="29" t="s">
        <v>3466</v>
      </c>
      <c r="D95" s="29" t="s">
        <v>3466</v>
      </c>
      <c r="E95" s="29" t="s">
        <v>3466</v>
      </c>
      <c r="F95" s="29" t="s">
        <v>2481</v>
      </c>
      <c r="G95" s="29" t="s">
        <v>3466</v>
      </c>
    </row>
    <row r="96" spans="1:7" x14ac:dyDescent="0.25">
      <c r="A96" s="125" t="s">
        <v>2634</v>
      </c>
      <c r="B96" s="125"/>
      <c r="C96" s="29" t="s">
        <v>3466</v>
      </c>
      <c r="D96" s="29" t="s">
        <v>2481</v>
      </c>
      <c r="E96" s="29" t="s">
        <v>2481</v>
      </c>
      <c r="F96" s="29" t="s">
        <v>2481</v>
      </c>
      <c r="G96" s="29" t="s">
        <v>2481</v>
      </c>
    </row>
    <row r="97" spans="1:7" x14ac:dyDescent="0.25">
      <c r="A97" s="125" t="s">
        <v>2635</v>
      </c>
      <c r="B97" s="125"/>
      <c r="C97" s="29" t="s">
        <v>3466</v>
      </c>
      <c r="D97" s="29" t="s">
        <v>3466</v>
      </c>
      <c r="E97" s="29" t="s">
        <v>3466</v>
      </c>
      <c r="F97" s="29" t="s">
        <v>3466</v>
      </c>
      <c r="G97" s="29" t="s">
        <v>2481</v>
      </c>
    </row>
    <row r="98" spans="1:7" x14ac:dyDescent="0.25">
      <c r="A98" s="125" t="s">
        <v>2636</v>
      </c>
      <c r="B98" s="125"/>
      <c r="C98" s="29" t="s">
        <v>2481</v>
      </c>
      <c r="D98" s="29" t="s">
        <v>2481</v>
      </c>
      <c r="E98" s="29" t="s">
        <v>2481</v>
      </c>
      <c r="F98" s="29" t="s">
        <v>2481</v>
      </c>
      <c r="G98" s="29" t="s">
        <v>2481</v>
      </c>
    </row>
    <row r="99" spans="1:7" x14ac:dyDescent="0.25">
      <c r="A99" s="125" t="s">
        <v>2637</v>
      </c>
      <c r="B99" s="125"/>
      <c r="C99" s="29" t="s">
        <v>2481</v>
      </c>
      <c r="D99" s="29" t="s">
        <v>2481</v>
      </c>
      <c r="E99" s="29" t="s">
        <v>2481</v>
      </c>
      <c r="F99" s="29" t="s">
        <v>2481</v>
      </c>
      <c r="G99" s="29" t="s">
        <v>2481</v>
      </c>
    </row>
    <row r="100" spans="1:7" x14ac:dyDescent="0.25">
      <c r="A100" s="125" t="s">
        <v>2638</v>
      </c>
      <c r="B100" s="125"/>
      <c r="C100" s="29" t="s">
        <v>3466</v>
      </c>
      <c r="D100" s="29" t="s">
        <v>3466</v>
      </c>
      <c r="E100" s="29" t="s">
        <v>3466</v>
      </c>
      <c r="F100" s="29" t="s">
        <v>2481</v>
      </c>
      <c r="G100" s="29" t="s">
        <v>3466</v>
      </c>
    </row>
    <row r="101" spans="1:7" x14ac:dyDescent="0.25">
      <c r="A101" s="125" t="s">
        <v>2639</v>
      </c>
      <c r="B101" s="125"/>
      <c r="C101" s="29" t="s">
        <v>3466</v>
      </c>
      <c r="D101" s="29" t="s">
        <v>2481</v>
      </c>
      <c r="E101" s="29" t="s">
        <v>2481</v>
      </c>
      <c r="F101" s="29" t="s">
        <v>2481</v>
      </c>
      <c r="G101" s="29" t="s">
        <v>2481</v>
      </c>
    </row>
    <row r="102" spans="1:7" x14ac:dyDescent="0.25">
      <c r="A102" s="125" t="s">
        <v>2640</v>
      </c>
      <c r="B102" s="125"/>
      <c r="C102" s="29" t="s">
        <v>2481</v>
      </c>
      <c r="D102" s="29" t="s">
        <v>2481</v>
      </c>
      <c r="E102" s="29" t="s">
        <v>2481</v>
      </c>
      <c r="F102" s="29" t="s">
        <v>2481</v>
      </c>
      <c r="G102" s="29" t="s">
        <v>2481</v>
      </c>
    </row>
    <row r="103" spans="1:7" x14ac:dyDescent="0.25">
      <c r="A103" s="125" t="s">
        <v>2641</v>
      </c>
      <c r="B103" s="125"/>
      <c r="C103" s="29" t="s">
        <v>2481</v>
      </c>
      <c r="D103" s="29" t="s">
        <v>2481</v>
      </c>
      <c r="E103" s="29" t="s">
        <v>2481</v>
      </c>
      <c r="F103" s="29" t="s">
        <v>2481</v>
      </c>
      <c r="G103" s="29" t="s">
        <v>2481</v>
      </c>
    </row>
    <row r="104" spans="1:7" x14ac:dyDescent="0.25">
      <c r="A104" s="125" t="s">
        <v>2642</v>
      </c>
      <c r="B104" s="125"/>
      <c r="C104" s="29" t="s">
        <v>2481</v>
      </c>
      <c r="D104" s="29" t="s">
        <v>2481</v>
      </c>
      <c r="E104" s="29" t="s">
        <v>2481</v>
      </c>
      <c r="F104" s="29" t="s">
        <v>2481</v>
      </c>
      <c r="G104" s="29" t="s">
        <v>2481</v>
      </c>
    </row>
    <row r="105" spans="1:7" x14ac:dyDescent="0.25">
      <c r="A105" s="125" t="s">
        <v>2643</v>
      </c>
      <c r="B105" s="125"/>
      <c r="C105" s="29" t="s">
        <v>3466</v>
      </c>
      <c r="D105" s="29" t="s">
        <v>3466</v>
      </c>
      <c r="E105" s="29" t="s">
        <v>3466</v>
      </c>
      <c r="F105" s="29" t="s">
        <v>3466</v>
      </c>
      <c r="G105" s="29" t="s">
        <v>2481</v>
      </c>
    </row>
    <row r="106" spans="1:7" x14ac:dyDescent="0.25">
      <c r="A106" s="125" t="s">
        <v>2653</v>
      </c>
      <c r="B106" s="125"/>
      <c r="C106" s="29" t="s">
        <v>3466</v>
      </c>
      <c r="D106" s="29" t="s">
        <v>3466</v>
      </c>
      <c r="E106" s="29" t="s">
        <v>2481</v>
      </c>
      <c r="F106" s="29" t="s">
        <v>3466</v>
      </c>
      <c r="G106" s="29" t="s">
        <v>2481</v>
      </c>
    </row>
    <row r="107" spans="1:7" x14ac:dyDescent="0.25">
      <c r="A107" s="125" t="s">
        <v>2662</v>
      </c>
      <c r="B107" s="125"/>
      <c r="C107" s="29" t="s">
        <v>3466</v>
      </c>
      <c r="D107" s="29" t="s">
        <v>2481</v>
      </c>
      <c r="E107" s="29" t="s">
        <v>2481</v>
      </c>
      <c r="F107" s="29" t="s">
        <v>2481</v>
      </c>
      <c r="G107" s="29" t="s">
        <v>2481</v>
      </c>
    </row>
    <row r="108" spans="1:7" x14ac:dyDescent="0.25">
      <c r="A108" s="125" t="s">
        <v>2663</v>
      </c>
      <c r="B108" s="125"/>
      <c r="C108" s="29" t="s">
        <v>3466</v>
      </c>
      <c r="D108" s="29" t="s">
        <v>2481</v>
      </c>
      <c r="E108" s="29" t="s">
        <v>2481</v>
      </c>
      <c r="F108" s="29" t="s">
        <v>2481</v>
      </c>
      <c r="G108" s="29" t="s">
        <v>2481</v>
      </c>
    </row>
    <row r="109" spans="1:7" x14ac:dyDescent="0.25">
      <c r="A109" s="125" t="s">
        <v>2664</v>
      </c>
      <c r="B109" s="125"/>
      <c r="C109" s="29" t="s">
        <v>3466</v>
      </c>
      <c r="D109" s="29" t="s">
        <v>3466</v>
      </c>
      <c r="E109" s="29" t="s">
        <v>2481</v>
      </c>
      <c r="F109" s="29" t="s">
        <v>3466</v>
      </c>
      <c r="G109" s="29" t="s">
        <v>2481</v>
      </c>
    </row>
    <row r="110" spans="1:7" x14ac:dyDescent="0.25">
      <c r="A110" s="125" t="s">
        <v>2665</v>
      </c>
      <c r="B110" s="125"/>
      <c r="C110" s="29" t="s">
        <v>2481</v>
      </c>
      <c r="D110" s="29" t="s">
        <v>2481</v>
      </c>
      <c r="E110" s="29" t="s">
        <v>2481</v>
      </c>
      <c r="F110" s="29" t="s">
        <v>2481</v>
      </c>
      <c r="G110" s="29" t="s">
        <v>2481</v>
      </c>
    </row>
    <row r="111" spans="1:7" x14ac:dyDescent="0.25">
      <c r="A111" s="125" t="s">
        <v>2666</v>
      </c>
      <c r="B111" s="125"/>
      <c r="C111" s="29" t="s">
        <v>3466</v>
      </c>
      <c r="D111" s="29" t="s">
        <v>3466</v>
      </c>
      <c r="E111" s="29" t="s">
        <v>3466</v>
      </c>
      <c r="F111" s="29" t="s">
        <v>3466</v>
      </c>
      <c r="G111" s="29" t="s">
        <v>2481</v>
      </c>
    </row>
    <row r="112" spans="1:7" x14ac:dyDescent="0.25">
      <c r="A112" s="125" t="s">
        <v>2671</v>
      </c>
      <c r="B112" s="125"/>
      <c r="C112" s="29" t="s">
        <v>3466</v>
      </c>
      <c r="D112" s="29" t="s">
        <v>2481</v>
      </c>
      <c r="E112" s="29" t="s">
        <v>2481</v>
      </c>
      <c r="F112" s="29" t="s">
        <v>2481</v>
      </c>
      <c r="G112" s="29" t="s">
        <v>2481</v>
      </c>
    </row>
    <row r="113" spans="1:7" x14ac:dyDescent="0.25">
      <c r="A113" s="125" t="s">
        <v>2672</v>
      </c>
      <c r="B113" s="125"/>
      <c r="C113" s="29" t="s">
        <v>2481</v>
      </c>
      <c r="D113" s="29" t="s">
        <v>2481</v>
      </c>
      <c r="E113" s="29" t="s">
        <v>2481</v>
      </c>
      <c r="F113" s="29" t="s">
        <v>2481</v>
      </c>
      <c r="G113" s="29" t="s">
        <v>2481</v>
      </c>
    </row>
    <row r="114" spans="1:7" x14ac:dyDescent="0.25">
      <c r="A114" s="125" t="s">
        <v>2673</v>
      </c>
      <c r="B114" s="125"/>
      <c r="C114" s="29" t="s">
        <v>3466</v>
      </c>
      <c r="D114" s="29" t="s">
        <v>2481</v>
      </c>
      <c r="E114" s="29" t="s">
        <v>2481</v>
      </c>
      <c r="F114" s="29" t="s">
        <v>2481</v>
      </c>
      <c r="G114" s="29" t="s">
        <v>2481</v>
      </c>
    </row>
    <row r="115" spans="1:7" x14ac:dyDescent="0.25">
      <c r="A115" s="125" t="s">
        <v>2674</v>
      </c>
      <c r="B115" s="125"/>
      <c r="C115" s="29" t="s">
        <v>3466</v>
      </c>
      <c r="D115" s="29" t="s">
        <v>3466</v>
      </c>
      <c r="E115" s="29" t="s">
        <v>3466</v>
      </c>
      <c r="F115" s="29" t="s">
        <v>3466</v>
      </c>
      <c r="G115" s="29" t="s">
        <v>2481</v>
      </c>
    </row>
    <row r="116" spans="1:7" x14ac:dyDescent="0.25">
      <c r="A116" s="125" t="s">
        <v>2675</v>
      </c>
      <c r="B116" s="125"/>
      <c r="C116" s="29" t="s">
        <v>3466</v>
      </c>
      <c r="D116" s="29" t="s">
        <v>2481</v>
      </c>
      <c r="E116" s="29" t="s">
        <v>2481</v>
      </c>
      <c r="F116" s="29" t="s">
        <v>2481</v>
      </c>
      <c r="G116" s="29" t="s">
        <v>2481</v>
      </c>
    </row>
    <row r="117" spans="1:7" x14ac:dyDescent="0.25">
      <c r="A117" s="125" t="s">
        <v>2676</v>
      </c>
      <c r="B117" s="125"/>
      <c r="C117" s="29" t="s">
        <v>3466</v>
      </c>
      <c r="D117" s="29" t="s">
        <v>2481</v>
      </c>
      <c r="E117" s="29" t="s">
        <v>2481</v>
      </c>
      <c r="F117" s="29" t="s">
        <v>2481</v>
      </c>
      <c r="G117" s="29" t="s">
        <v>2481</v>
      </c>
    </row>
    <row r="118" spans="1:7" x14ac:dyDescent="0.25">
      <c r="A118" s="125" t="s">
        <v>2677</v>
      </c>
      <c r="B118" s="125"/>
      <c r="C118" s="29" t="s">
        <v>3466</v>
      </c>
      <c r="D118" s="29" t="s">
        <v>2481</v>
      </c>
      <c r="E118" s="29" t="s">
        <v>2481</v>
      </c>
      <c r="F118" s="29" t="s">
        <v>2481</v>
      </c>
      <c r="G118" s="29" t="s">
        <v>2481</v>
      </c>
    </row>
    <row r="119" spans="1:7" x14ac:dyDescent="0.25">
      <c r="A119" s="125" t="s">
        <v>2678</v>
      </c>
      <c r="B119" s="125"/>
      <c r="C119" s="29" t="s">
        <v>3466</v>
      </c>
      <c r="D119" s="29" t="s">
        <v>3466</v>
      </c>
      <c r="E119" s="29" t="s">
        <v>3466</v>
      </c>
      <c r="F119" s="29" t="s">
        <v>2481</v>
      </c>
      <c r="G119" s="29" t="s">
        <v>3466</v>
      </c>
    </row>
    <row r="120" spans="1:7" x14ac:dyDescent="0.25">
      <c r="A120" s="125" t="s">
        <v>2679</v>
      </c>
      <c r="B120" s="125"/>
      <c r="C120" s="29" t="s">
        <v>3466</v>
      </c>
      <c r="D120" s="29" t="s">
        <v>2481</v>
      </c>
      <c r="E120" s="29" t="s">
        <v>2481</v>
      </c>
      <c r="F120" s="29" t="s">
        <v>2481</v>
      </c>
      <c r="G120" s="29" t="s">
        <v>2481</v>
      </c>
    </row>
    <row r="121" spans="1:7" x14ac:dyDescent="0.25">
      <c r="A121" s="125" t="s">
        <v>2680</v>
      </c>
      <c r="B121" s="125"/>
      <c r="C121" s="29" t="s">
        <v>3466</v>
      </c>
      <c r="D121" s="29" t="s">
        <v>3466</v>
      </c>
      <c r="E121" s="29" t="s">
        <v>3466</v>
      </c>
      <c r="F121" s="29" t="s">
        <v>3466</v>
      </c>
      <c r="G121" s="29" t="s">
        <v>2481</v>
      </c>
    </row>
    <row r="122" spans="1:7" x14ac:dyDescent="0.25">
      <c r="A122" s="125" t="s">
        <v>2687</v>
      </c>
      <c r="B122" s="125"/>
      <c r="C122" s="29" t="s">
        <v>2481</v>
      </c>
      <c r="D122" s="29" t="s">
        <v>2481</v>
      </c>
      <c r="E122" s="29" t="s">
        <v>2481</v>
      </c>
      <c r="F122" s="29" t="s">
        <v>2481</v>
      </c>
      <c r="G122" s="29" t="s">
        <v>2481</v>
      </c>
    </row>
    <row r="123" spans="1:7" x14ac:dyDescent="0.25">
      <c r="A123" s="125" t="s">
        <v>2688</v>
      </c>
      <c r="B123" s="125"/>
      <c r="C123" s="29" t="s">
        <v>3466</v>
      </c>
      <c r="D123" s="29" t="s">
        <v>2481</v>
      </c>
      <c r="E123" s="29" t="s">
        <v>2481</v>
      </c>
      <c r="F123" s="29" t="s">
        <v>2481</v>
      </c>
      <c r="G123" s="29" t="s">
        <v>2481</v>
      </c>
    </row>
    <row r="124" spans="1:7" x14ac:dyDescent="0.25">
      <c r="A124" s="125" t="s">
        <v>2690</v>
      </c>
      <c r="B124" s="125"/>
      <c r="C124" s="29" t="s">
        <v>3466</v>
      </c>
      <c r="D124" s="29" t="s">
        <v>3466</v>
      </c>
      <c r="E124" s="29" t="s">
        <v>3466</v>
      </c>
      <c r="F124" s="29" t="s">
        <v>2481</v>
      </c>
      <c r="G124" s="29" t="s">
        <v>3466</v>
      </c>
    </row>
    <row r="125" spans="1:7" x14ac:dyDescent="0.25">
      <c r="A125" s="125" t="s">
        <v>2691</v>
      </c>
      <c r="B125" s="125"/>
      <c r="C125" s="29" t="s">
        <v>2481</v>
      </c>
      <c r="D125" s="29" t="s">
        <v>2481</v>
      </c>
      <c r="E125" s="29" t="s">
        <v>2481</v>
      </c>
      <c r="F125" s="29" t="s">
        <v>2481</v>
      </c>
      <c r="G125" s="29" t="s">
        <v>2481</v>
      </c>
    </row>
    <row r="126" spans="1:7" x14ac:dyDescent="0.25">
      <c r="A126" s="125" t="s">
        <v>2692</v>
      </c>
      <c r="B126" s="125"/>
      <c r="C126" s="29" t="s">
        <v>3466</v>
      </c>
      <c r="D126" s="29" t="s">
        <v>2481</v>
      </c>
      <c r="E126" s="29" t="s">
        <v>2481</v>
      </c>
      <c r="F126" s="29" t="s">
        <v>2481</v>
      </c>
      <c r="G126" s="29" t="s">
        <v>2481</v>
      </c>
    </row>
    <row r="127" spans="1:7" x14ac:dyDescent="0.25">
      <c r="A127" s="125" t="s">
        <v>2693</v>
      </c>
      <c r="B127" s="125"/>
      <c r="C127" s="29" t="s">
        <v>3466</v>
      </c>
      <c r="D127" s="29" t="s">
        <v>2481</v>
      </c>
      <c r="E127" s="29" t="s">
        <v>2481</v>
      </c>
      <c r="F127" s="29" t="s">
        <v>2481</v>
      </c>
      <c r="G127" s="29" t="s">
        <v>2481</v>
      </c>
    </row>
    <row r="128" spans="1:7" x14ac:dyDescent="0.25">
      <c r="A128" s="125" t="s">
        <v>2694</v>
      </c>
      <c r="B128" s="125"/>
      <c r="C128" s="29" t="s">
        <v>3466</v>
      </c>
      <c r="D128" s="29" t="s">
        <v>2481</v>
      </c>
      <c r="E128" s="29" t="s">
        <v>2481</v>
      </c>
      <c r="F128" s="29" t="s">
        <v>2481</v>
      </c>
      <c r="G128" s="29" t="s">
        <v>2481</v>
      </c>
    </row>
    <row r="129" spans="1:7" x14ac:dyDescent="0.25">
      <c r="A129" s="125" t="s">
        <v>2695</v>
      </c>
      <c r="B129" s="125"/>
      <c r="C129" s="29" t="s">
        <v>3466</v>
      </c>
      <c r="D129" s="29" t="s">
        <v>3466</v>
      </c>
      <c r="E129" s="29" t="s">
        <v>3466</v>
      </c>
      <c r="F129" s="29" t="s">
        <v>2481</v>
      </c>
      <c r="G129" s="29" t="s">
        <v>3466</v>
      </c>
    </row>
    <row r="130" spans="1:7" x14ac:dyDescent="0.25">
      <c r="A130" s="125" t="s">
        <v>3390</v>
      </c>
      <c r="B130" s="125"/>
      <c r="C130" s="29" t="s">
        <v>2481</v>
      </c>
      <c r="D130" s="29" t="s">
        <v>2481</v>
      </c>
      <c r="E130" s="29" t="s">
        <v>2481</v>
      </c>
      <c r="F130" s="29" t="s">
        <v>2481</v>
      </c>
      <c r="G130" s="29" t="s">
        <v>2481</v>
      </c>
    </row>
    <row r="131" spans="1:7" x14ac:dyDescent="0.25">
      <c r="A131" s="125" t="s">
        <v>3391</v>
      </c>
      <c r="B131" s="125"/>
      <c r="C131" s="29" t="s">
        <v>3466</v>
      </c>
      <c r="D131" s="29" t="s">
        <v>2481</v>
      </c>
      <c r="E131" s="29" t="s">
        <v>2481</v>
      </c>
      <c r="F131" s="29" t="s">
        <v>2481</v>
      </c>
      <c r="G131" s="29" t="s">
        <v>2481</v>
      </c>
    </row>
    <row r="132" spans="1:7" x14ac:dyDescent="0.25">
      <c r="A132" s="125" t="s">
        <v>3395</v>
      </c>
      <c r="B132" s="125"/>
      <c r="C132" s="29" t="s">
        <v>2481</v>
      </c>
      <c r="D132" s="29" t="s">
        <v>2481</v>
      </c>
      <c r="E132" s="29" t="s">
        <v>2481</v>
      </c>
      <c r="F132" s="29" t="s">
        <v>2481</v>
      </c>
      <c r="G132" s="29" t="s">
        <v>2481</v>
      </c>
    </row>
    <row r="133" spans="1:7" x14ac:dyDescent="0.25">
      <c r="A133" s="125" t="s">
        <v>3396</v>
      </c>
      <c r="B133" s="125"/>
      <c r="C133" s="29" t="s">
        <v>2481</v>
      </c>
      <c r="D133" s="29" t="s">
        <v>2481</v>
      </c>
      <c r="E133" s="29" t="s">
        <v>2481</v>
      </c>
      <c r="F133" s="29" t="s">
        <v>2481</v>
      </c>
      <c r="G133" s="29" t="s">
        <v>2481</v>
      </c>
    </row>
    <row r="134" spans="1:7" x14ac:dyDescent="0.25">
      <c r="A134" s="125" t="s">
        <v>2696</v>
      </c>
      <c r="B134" s="125"/>
      <c r="C134" s="29" t="s">
        <v>2481</v>
      </c>
      <c r="D134" s="29" t="s">
        <v>2481</v>
      </c>
      <c r="E134" s="29" t="s">
        <v>2481</v>
      </c>
      <c r="F134" s="29" t="s">
        <v>2481</v>
      </c>
      <c r="G134" s="29" t="s">
        <v>2481</v>
      </c>
    </row>
    <row r="135" spans="1:7" x14ac:dyDescent="0.25">
      <c r="A135" s="125" t="s">
        <v>3397</v>
      </c>
      <c r="B135" s="125"/>
      <c r="C135" s="29" t="s">
        <v>3466</v>
      </c>
      <c r="D135" s="29" t="s">
        <v>2481</v>
      </c>
      <c r="E135" s="29" t="s">
        <v>2481</v>
      </c>
      <c r="F135" s="29" t="s">
        <v>2481</v>
      </c>
      <c r="G135" s="29" t="s">
        <v>2481</v>
      </c>
    </row>
    <row r="136" spans="1:7" x14ac:dyDescent="0.25">
      <c r="A136" s="125" t="s">
        <v>2697</v>
      </c>
      <c r="B136" s="125"/>
      <c r="C136" s="29" t="s">
        <v>3466</v>
      </c>
      <c r="D136" s="29" t="s">
        <v>3466</v>
      </c>
      <c r="E136" s="29" t="s">
        <v>3466</v>
      </c>
      <c r="F136" s="29" t="s">
        <v>3466</v>
      </c>
      <c r="G136" s="29" t="s">
        <v>2481</v>
      </c>
    </row>
    <row r="137" spans="1:7" x14ac:dyDescent="0.25">
      <c r="A137" s="125" t="s">
        <v>2711</v>
      </c>
      <c r="B137" s="125"/>
      <c r="C137" s="29" t="s">
        <v>3466</v>
      </c>
      <c r="D137" s="29" t="s">
        <v>3466</v>
      </c>
      <c r="E137" s="29" t="s">
        <v>2481</v>
      </c>
      <c r="F137" s="29" t="s">
        <v>3466</v>
      </c>
      <c r="G137" s="29" t="s">
        <v>3466</v>
      </c>
    </row>
    <row r="138" spans="1:7" x14ac:dyDescent="0.25">
      <c r="A138" s="125" t="s">
        <v>2712</v>
      </c>
      <c r="B138" s="125"/>
      <c r="C138" s="29" t="s">
        <v>3466</v>
      </c>
      <c r="D138" s="29" t="s">
        <v>3466</v>
      </c>
      <c r="E138" s="29" t="s">
        <v>2481</v>
      </c>
      <c r="F138" s="29" t="s">
        <v>3466</v>
      </c>
      <c r="G138" s="29" t="s">
        <v>3466</v>
      </c>
    </row>
    <row r="139" spans="1:7" x14ac:dyDescent="0.25">
      <c r="A139" s="125" t="s">
        <v>2713</v>
      </c>
      <c r="B139" s="125"/>
      <c r="C139" s="29" t="s">
        <v>2481</v>
      </c>
      <c r="D139" s="29" t="s">
        <v>2481</v>
      </c>
      <c r="E139" s="29" t="s">
        <v>2481</v>
      </c>
      <c r="F139" s="29" t="s">
        <v>2481</v>
      </c>
      <c r="G139" s="29" t="s">
        <v>2481</v>
      </c>
    </row>
    <row r="140" spans="1:7" x14ac:dyDescent="0.25">
      <c r="A140" s="125" t="s">
        <v>2714</v>
      </c>
      <c r="B140" s="125"/>
      <c r="C140" s="29" t="s">
        <v>3466</v>
      </c>
      <c r="D140" s="29" t="s">
        <v>3466</v>
      </c>
      <c r="E140" s="29" t="s">
        <v>2481</v>
      </c>
      <c r="F140" s="29" t="s">
        <v>3466</v>
      </c>
      <c r="G140" s="29" t="s">
        <v>3466</v>
      </c>
    </row>
    <row r="141" spans="1:7" x14ac:dyDescent="0.25">
      <c r="A141" s="125" t="s">
        <v>2718</v>
      </c>
      <c r="B141" s="125"/>
      <c r="C141" s="29" t="s">
        <v>3466</v>
      </c>
      <c r="D141" s="29" t="s">
        <v>3466</v>
      </c>
      <c r="E141" s="29" t="s">
        <v>2481</v>
      </c>
      <c r="F141" s="29" t="s">
        <v>3466</v>
      </c>
      <c r="G141" s="29" t="s">
        <v>3466</v>
      </c>
    </row>
    <row r="142" spans="1:7" x14ac:dyDescent="0.25">
      <c r="A142" s="125" t="s">
        <v>2719</v>
      </c>
      <c r="B142" s="125"/>
      <c r="C142" s="29" t="s">
        <v>3466</v>
      </c>
      <c r="D142" s="29" t="s">
        <v>3466</v>
      </c>
      <c r="E142" s="29" t="s">
        <v>2481</v>
      </c>
      <c r="F142" s="29" t="s">
        <v>3466</v>
      </c>
      <c r="G142" s="29" t="s">
        <v>3466</v>
      </c>
    </row>
    <row r="143" spans="1:7" x14ac:dyDescent="0.25">
      <c r="A143" s="125" t="s">
        <v>2720</v>
      </c>
      <c r="B143" s="125"/>
      <c r="C143" s="29" t="s">
        <v>3466</v>
      </c>
      <c r="D143" s="29" t="s">
        <v>3466</v>
      </c>
      <c r="E143" s="29" t="s">
        <v>2481</v>
      </c>
      <c r="F143" s="29" t="s">
        <v>3466</v>
      </c>
      <c r="G143" s="29" t="s">
        <v>3466</v>
      </c>
    </row>
    <row r="144" spans="1:7" x14ac:dyDescent="0.25">
      <c r="A144" s="125" t="s">
        <v>2722</v>
      </c>
      <c r="B144" s="125"/>
      <c r="C144" s="29" t="s">
        <v>2481</v>
      </c>
      <c r="D144" s="29" t="s">
        <v>2481</v>
      </c>
      <c r="E144" s="29" t="s">
        <v>2481</v>
      </c>
      <c r="F144" s="29" t="s">
        <v>2481</v>
      </c>
      <c r="G144" s="29" t="s">
        <v>2481</v>
      </c>
    </row>
    <row r="145" spans="1:7" x14ac:dyDescent="0.25">
      <c r="A145" s="125" t="s">
        <v>2723</v>
      </c>
      <c r="B145" s="125"/>
      <c r="C145" s="29" t="s">
        <v>3466</v>
      </c>
      <c r="D145" s="29" t="s">
        <v>3466</v>
      </c>
      <c r="E145" s="29" t="s">
        <v>2481</v>
      </c>
      <c r="F145" s="29" t="s">
        <v>3466</v>
      </c>
      <c r="G145" s="29" t="s">
        <v>3466</v>
      </c>
    </row>
    <row r="146" spans="1:7" x14ac:dyDescent="0.25">
      <c r="A146" s="125" t="s">
        <v>2726</v>
      </c>
      <c r="B146" s="125"/>
      <c r="C146" s="29" t="s">
        <v>3466</v>
      </c>
      <c r="D146" s="29" t="s">
        <v>3466</v>
      </c>
      <c r="E146" s="29" t="s">
        <v>2481</v>
      </c>
      <c r="F146" s="29" t="s">
        <v>3466</v>
      </c>
      <c r="G146" s="29" t="s">
        <v>3466</v>
      </c>
    </row>
    <row r="147" spans="1:7" x14ac:dyDescent="0.25">
      <c r="A147" s="125" t="s">
        <v>2737</v>
      </c>
      <c r="B147" s="125"/>
      <c r="C147" s="29" t="s">
        <v>2481</v>
      </c>
      <c r="D147" s="29" t="s">
        <v>2481</v>
      </c>
      <c r="E147" s="29" t="s">
        <v>2481</v>
      </c>
      <c r="F147" s="29" t="s">
        <v>2481</v>
      </c>
      <c r="G147" s="29" t="s">
        <v>2481</v>
      </c>
    </row>
    <row r="148" spans="1:7" x14ac:dyDescent="0.25">
      <c r="A148" s="125" t="s">
        <v>2738</v>
      </c>
      <c r="B148" s="125"/>
      <c r="C148" s="29" t="s">
        <v>3466</v>
      </c>
      <c r="D148" s="29" t="s">
        <v>3466</v>
      </c>
      <c r="E148" s="29" t="s">
        <v>2481</v>
      </c>
      <c r="F148" s="29" t="s">
        <v>3466</v>
      </c>
      <c r="G148" s="29" t="s">
        <v>3466</v>
      </c>
    </row>
    <row r="149" spans="1:7" x14ac:dyDescent="0.25">
      <c r="A149" s="125" t="s">
        <v>2739</v>
      </c>
      <c r="B149" s="125"/>
      <c r="C149" s="29" t="s">
        <v>3466</v>
      </c>
      <c r="D149" s="29" t="s">
        <v>3466</v>
      </c>
      <c r="E149" s="29" t="s">
        <v>2481</v>
      </c>
      <c r="F149" s="29" t="s">
        <v>3466</v>
      </c>
      <c r="G149" s="29" t="s">
        <v>3466</v>
      </c>
    </row>
    <row r="150" spans="1:7" x14ac:dyDescent="0.25">
      <c r="A150" s="125" t="s">
        <v>2740</v>
      </c>
      <c r="B150" s="125"/>
      <c r="C150" s="29" t="s">
        <v>2481</v>
      </c>
      <c r="D150" s="29" t="s">
        <v>2481</v>
      </c>
      <c r="E150" s="29" t="s">
        <v>2481</v>
      </c>
      <c r="F150" s="29" t="s">
        <v>2481</v>
      </c>
      <c r="G150" s="29" t="s">
        <v>2481</v>
      </c>
    </row>
    <row r="151" spans="1:7" x14ac:dyDescent="0.25">
      <c r="A151" s="125" t="s">
        <v>2741</v>
      </c>
      <c r="B151" s="125"/>
      <c r="C151" s="29" t="s">
        <v>3466</v>
      </c>
      <c r="D151" s="29" t="s">
        <v>3466</v>
      </c>
      <c r="E151" s="29" t="s">
        <v>2481</v>
      </c>
      <c r="F151" s="29" t="s">
        <v>3466</v>
      </c>
      <c r="G151" s="29" t="s">
        <v>3466</v>
      </c>
    </row>
    <row r="152" spans="1:7" x14ac:dyDescent="0.25">
      <c r="A152" s="125" t="s">
        <v>2742</v>
      </c>
      <c r="B152" s="125"/>
      <c r="C152" s="29" t="s">
        <v>2481</v>
      </c>
      <c r="D152" s="29" t="s">
        <v>2481</v>
      </c>
      <c r="E152" s="29" t="s">
        <v>2481</v>
      </c>
      <c r="F152" s="29" t="s">
        <v>2481</v>
      </c>
      <c r="G152" s="29" t="s">
        <v>2481</v>
      </c>
    </row>
    <row r="153" spans="1:7" x14ac:dyDescent="0.25">
      <c r="A153" s="125" t="s">
        <v>2743</v>
      </c>
      <c r="B153" s="125"/>
      <c r="C153" s="29" t="s">
        <v>3466</v>
      </c>
      <c r="D153" s="29" t="s">
        <v>3466</v>
      </c>
      <c r="E153" s="29" t="s">
        <v>2481</v>
      </c>
      <c r="F153" s="29" t="s">
        <v>3466</v>
      </c>
      <c r="G153" s="29" t="s">
        <v>3466</v>
      </c>
    </row>
    <row r="154" spans="1:7" x14ac:dyDescent="0.25">
      <c r="A154" s="125" t="s">
        <v>2744</v>
      </c>
      <c r="B154" s="125"/>
      <c r="C154" s="29" t="s">
        <v>3466</v>
      </c>
      <c r="D154" s="29" t="s">
        <v>3466</v>
      </c>
      <c r="E154" s="29" t="s">
        <v>3466</v>
      </c>
      <c r="F154" s="29" t="s">
        <v>2481</v>
      </c>
      <c r="G154" s="29" t="s">
        <v>3466</v>
      </c>
    </row>
    <row r="155" spans="1:7" x14ac:dyDescent="0.25">
      <c r="A155" s="125" t="s">
        <v>2745</v>
      </c>
      <c r="B155" s="125"/>
      <c r="C155" s="29" t="s">
        <v>3466</v>
      </c>
      <c r="D155" s="29" t="s">
        <v>2481</v>
      </c>
      <c r="E155" s="29" t="s">
        <v>2481</v>
      </c>
      <c r="F155" s="29" t="s">
        <v>2481</v>
      </c>
      <c r="G155" s="29" t="s">
        <v>2481</v>
      </c>
    </row>
    <row r="156" spans="1:7" x14ac:dyDescent="0.25">
      <c r="A156" s="125" t="s">
        <v>2746</v>
      </c>
      <c r="B156" s="125"/>
      <c r="C156" s="29" t="s">
        <v>3466</v>
      </c>
      <c r="D156" s="29" t="s">
        <v>2481</v>
      </c>
      <c r="E156" s="29" t="s">
        <v>2481</v>
      </c>
      <c r="F156" s="29" t="s">
        <v>2481</v>
      </c>
      <c r="G156" s="29" t="s">
        <v>2481</v>
      </c>
    </row>
    <row r="157" spans="1:7" x14ac:dyDescent="0.25">
      <c r="A157" s="125" t="s">
        <v>2747</v>
      </c>
      <c r="B157" s="125"/>
      <c r="C157" s="29" t="s">
        <v>3466</v>
      </c>
      <c r="D157" s="29" t="s">
        <v>2481</v>
      </c>
      <c r="E157" s="29" t="s">
        <v>2481</v>
      </c>
      <c r="F157" s="29" t="s">
        <v>2481</v>
      </c>
      <c r="G157" s="29" t="s">
        <v>2481</v>
      </c>
    </row>
    <row r="158" spans="1:7" x14ac:dyDescent="0.25">
      <c r="A158" s="125" t="s">
        <v>2748</v>
      </c>
      <c r="B158" s="125"/>
      <c r="C158" s="29" t="s">
        <v>3466</v>
      </c>
      <c r="D158" s="29" t="s">
        <v>3466</v>
      </c>
      <c r="E158" s="29" t="s">
        <v>3466</v>
      </c>
      <c r="F158" s="29" t="s">
        <v>3466</v>
      </c>
      <c r="G158" s="29" t="s">
        <v>2481</v>
      </c>
    </row>
    <row r="159" spans="1:7" x14ac:dyDescent="0.25">
      <c r="A159" s="125" t="s">
        <v>2754</v>
      </c>
      <c r="B159" s="125"/>
      <c r="C159" s="29" t="s">
        <v>3466</v>
      </c>
      <c r="D159" s="29" t="s">
        <v>2481</v>
      </c>
      <c r="E159" s="29" t="s">
        <v>2481</v>
      </c>
      <c r="F159" s="29" t="s">
        <v>2481</v>
      </c>
      <c r="G159" s="29" t="s">
        <v>2481</v>
      </c>
    </row>
    <row r="160" spans="1:7" x14ac:dyDescent="0.25">
      <c r="A160" s="125" t="s">
        <v>2755</v>
      </c>
      <c r="B160" s="125"/>
      <c r="C160" s="29" t="s">
        <v>2481</v>
      </c>
      <c r="D160" s="29" t="s">
        <v>2481</v>
      </c>
      <c r="E160" s="29" t="s">
        <v>2481</v>
      </c>
      <c r="F160" s="29" t="s">
        <v>2481</v>
      </c>
      <c r="G160" s="29" t="s">
        <v>2481</v>
      </c>
    </row>
    <row r="161" spans="1:7" x14ac:dyDescent="0.25">
      <c r="A161" s="125" t="s">
        <v>2756</v>
      </c>
      <c r="B161" s="125"/>
      <c r="C161" s="29" t="s">
        <v>3466</v>
      </c>
      <c r="D161" s="29" t="s">
        <v>3466</v>
      </c>
      <c r="E161" s="29" t="s">
        <v>3466</v>
      </c>
      <c r="F161" s="29" t="s">
        <v>3466</v>
      </c>
      <c r="G161" s="29" t="s">
        <v>2481</v>
      </c>
    </row>
    <row r="162" spans="1:7" x14ac:dyDescent="0.25">
      <c r="A162" s="125" t="s">
        <v>2762</v>
      </c>
      <c r="B162" s="125"/>
      <c r="C162" s="29" t="s">
        <v>3466</v>
      </c>
      <c r="D162" s="29" t="s">
        <v>3466</v>
      </c>
      <c r="E162" s="29" t="s">
        <v>3466</v>
      </c>
      <c r="F162" s="29" t="s">
        <v>3466</v>
      </c>
      <c r="G162" s="29" t="s">
        <v>2481</v>
      </c>
    </row>
    <row r="163" spans="1:7" x14ac:dyDescent="0.25">
      <c r="A163" s="125" t="s">
        <v>2763</v>
      </c>
      <c r="B163" s="125"/>
      <c r="C163" s="29" t="s">
        <v>3466</v>
      </c>
      <c r="D163" s="29" t="s">
        <v>3466</v>
      </c>
      <c r="E163" s="29" t="s">
        <v>2481</v>
      </c>
      <c r="F163" s="29" t="s">
        <v>3466</v>
      </c>
      <c r="G163" s="29" t="s">
        <v>3466</v>
      </c>
    </row>
    <row r="164" spans="1:7" x14ac:dyDescent="0.25">
      <c r="A164" s="125" t="s">
        <v>2761</v>
      </c>
      <c r="B164" s="125"/>
      <c r="C164" s="29" t="s">
        <v>3466</v>
      </c>
      <c r="D164" s="29" t="s">
        <v>3466</v>
      </c>
      <c r="E164" s="29" t="s">
        <v>3466</v>
      </c>
      <c r="F164" s="29" t="s">
        <v>3466</v>
      </c>
      <c r="G164" s="29" t="s">
        <v>2481</v>
      </c>
    </row>
    <row r="165" spans="1:7" x14ac:dyDescent="0.25">
      <c r="A165" s="125" t="s">
        <v>2764</v>
      </c>
      <c r="B165" s="125"/>
      <c r="C165" s="29" t="s">
        <v>3466</v>
      </c>
      <c r="D165" s="29" t="s">
        <v>3466</v>
      </c>
      <c r="E165" s="29" t="s">
        <v>3466</v>
      </c>
      <c r="F165" s="29" t="s">
        <v>3466</v>
      </c>
      <c r="G165" s="29" t="s">
        <v>2481</v>
      </c>
    </row>
    <row r="166" spans="1:7" x14ac:dyDescent="0.25">
      <c r="A166" s="125" t="s">
        <v>2765</v>
      </c>
      <c r="B166" s="125"/>
      <c r="C166" s="29" t="s">
        <v>2481</v>
      </c>
      <c r="D166" s="29" t="s">
        <v>2481</v>
      </c>
      <c r="E166" s="29" t="s">
        <v>2481</v>
      </c>
      <c r="F166" s="29" t="s">
        <v>2481</v>
      </c>
      <c r="G166" s="29" t="s">
        <v>2481</v>
      </c>
    </row>
    <row r="167" spans="1:7" x14ac:dyDescent="0.25">
      <c r="A167" s="125" t="s">
        <v>2766</v>
      </c>
      <c r="B167" s="125"/>
      <c r="C167" s="29" t="s">
        <v>3466</v>
      </c>
      <c r="D167" s="29" t="s">
        <v>3466</v>
      </c>
      <c r="E167" s="29" t="s">
        <v>3466</v>
      </c>
      <c r="F167" s="29" t="s">
        <v>3466</v>
      </c>
      <c r="G167" s="29" t="s">
        <v>2481</v>
      </c>
    </row>
    <row r="168" spans="1:7" x14ac:dyDescent="0.25">
      <c r="A168" s="125" t="s">
        <v>2768</v>
      </c>
      <c r="B168" s="125"/>
      <c r="C168" s="29" t="s">
        <v>3466</v>
      </c>
      <c r="F168" s="29" t="s">
        <v>2481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Blad4">
    <tabColor rgb="FFFF0000"/>
  </sheetPr>
  <dimension ref="A1:Q768"/>
  <sheetViews>
    <sheetView zoomScale="70" zoomScaleNormal="70" workbookViewId="0"/>
  </sheetViews>
  <sheetFormatPr defaultRowHeight="15" x14ac:dyDescent="0.25"/>
  <cols>
    <col min="1" max="1" width="2.5703125" customWidth="1"/>
    <col min="2" max="2" width="6" bestFit="1" customWidth="1"/>
    <col min="3" max="3" width="47.28515625" bestFit="1" customWidth="1"/>
    <col min="4" max="4" width="47.28515625" customWidth="1"/>
    <col min="5" max="5" width="36.140625" bestFit="1" customWidth="1"/>
    <col min="6" max="7" width="36.140625" customWidth="1"/>
    <col min="8" max="8" width="9.7109375" bestFit="1" customWidth="1"/>
    <col min="9" max="9" width="30.7109375" bestFit="1" customWidth="1"/>
    <col min="10" max="10" width="33.85546875" bestFit="1" customWidth="1"/>
    <col min="11" max="11" width="31.85546875" bestFit="1" customWidth="1"/>
    <col min="12" max="14" width="31" bestFit="1" customWidth="1"/>
    <col min="15" max="15" width="21.42578125" bestFit="1" customWidth="1"/>
    <col min="16" max="16" width="8.140625" bestFit="1" customWidth="1"/>
  </cols>
  <sheetData>
    <row r="1" spans="1:17" x14ac:dyDescent="0.25">
      <c r="D1" s="20" t="s">
        <v>3458</v>
      </c>
      <c r="F1" s="6" t="str">
        <f>CONCATENATE("import x",TEXT(COUNTIF(F2:F768,"&lt;&gt;0"),0))</f>
        <v>import x100</v>
      </c>
      <c r="G1" s="6" t="str">
        <f ca="1">CONCATENATE("export x",TEXT(COUNTIF(G2:G768,"&lt;&gt;0"),0))</f>
        <v>export x61</v>
      </c>
      <c r="H1" s="6"/>
      <c r="I1" s="6" t="str">
        <f>CONCATENATE("supported x",TEXT(COUNTIF(I2:I768,"&lt;&gt;0"),0))</f>
        <v>supported x166</v>
      </c>
    </row>
    <row r="2" spans="1:17" x14ac:dyDescent="0.25">
      <c r="A2" t="s">
        <v>0</v>
      </c>
      <c r="B2">
        <v>35</v>
      </c>
      <c r="C2" t="s">
        <v>1</v>
      </c>
      <c r="D2" s="21" t="s">
        <v>3417</v>
      </c>
      <c r="E2" t="s">
        <v>2</v>
      </c>
      <c r="F2" s="110">
        <f t="shared" ref="F2:F65" si="0">IF(NOT(ISERROR(VLOOKUP(C2,Import_DRS,1,FALSE))),C2,0)</f>
        <v>0</v>
      </c>
      <c r="G2" s="110">
        <f t="shared" ref="G2:G65" ca="1" si="1">IF(NOT(ISERROR(VLOOKUP(C2,export_entity,1,FALSE))),C2,0)</f>
        <v>0</v>
      </c>
      <c r="H2" s="110">
        <f ca="1">IF(OR(F2&lt;&gt;0,G2&lt;&gt;0),Common,)</f>
        <v>0</v>
      </c>
      <c r="I2" s="110">
        <f t="shared" ref="I2:I65" si="2">IF(C2&lt;&gt;C1,IFERROR(VLOOKUP(C2,supp_entity,1,FALSE),0),0)</f>
        <v>0</v>
      </c>
      <c r="J2" s="1" t="str">
        <f t="shared" ref="J2:J65" si="3">IFERROR(VLOOKUP(E2,Entity,3,FALSE),"")</f>
        <v>IfcObject</v>
      </c>
      <c r="K2" s="1" t="str">
        <f t="shared" ref="K2:Q11" si="4">IFERROR(VLOOKUP(J2,Entity,3,FALSE),"")</f>
        <v>IfcObjectDefinition</v>
      </c>
      <c r="L2" s="1" t="str">
        <f t="shared" si="4"/>
        <v>IfcRoot</v>
      </c>
      <c r="M2" s="1" t="str">
        <f t="shared" si="4"/>
        <v>Entity</v>
      </c>
      <c r="N2" s="1" t="str">
        <f t="shared" si="4"/>
        <v/>
      </c>
      <c r="O2" s="1" t="str">
        <f t="shared" si="4"/>
        <v/>
      </c>
      <c r="P2" s="1" t="str">
        <f t="shared" si="4"/>
        <v/>
      </c>
      <c r="Q2" s="1" t="str">
        <f t="shared" si="4"/>
        <v/>
      </c>
    </row>
    <row r="3" spans="1:17" x14ac:dyDescent="0.25">
      <c r="A3" t="s">
        <v>3</v>
      </c>
      <c r="B3">
        <v>45</v>
      </c>
      <c r="C3" t="s">
        <v>4</v>
      </c>
      <c r="D3" s="21" t="s">
        <v>3418</v>
      </c>
      <c r="E3" t="s">
        <v>5</v>
      </c>
      <c r="F3" s="110">
        <f t="shared" si="0"/>
        <v>0</v>
      </c>
      <c r="G3" s="110">
        <f t="shared" ca="1" si="1"/>
        <v>0</v>
      </c>
      <c r="H3" s="110">
        <f t="shared" ref="H3:H66" ca="1" si="5">IF(OR(AND(imp_imp_cat=yes,F3&lt;&gt;0),AND(imp_exp_cat=yes,G3&lt;&gt;0)),Common,0)</f>
        <v>0</v>
      </c>
      <c r="I3" s="110">
        <f t="shared" si="2"/>
        <v>0</v>
      </c>
      <c r="J3" s="1" t="str">
        <f t="shared" si="3"/>
        <v>IfcObjectDefinition</v>
      </c>
      <c r="K3" s="1" t="str">
        <f t="shared" si="4"/>
        <v>IfcRoot</v>
      </c>
      <c r="L3" s="1" t="str">
        <f t="shared" si="4"/>
        <v>Entity</v>
      </c>
      <c r="M3" s="1" t="str">
        <f t="shared" si="4"/>
        <v/>
      </c>
      <c r="N3" s="1" t="str">
        <f t="shared" si="4"/>
        <v/>
      </c>
      <c r="O3" s="1" t="str">
        <f t="shared" si="4"/>
        <v/>
      </c>
      <c r="P3" s="1" t="str">
        <f t="shared" si="4"/>
        <v/>
      </c>
      <c r="Q3" s="1" t="str">
        <f t="shared" si="4"/>
        <v/>
      </c>
    </row>
    <row r="4" spans="1:17" x14ac:dyDescent="0.25">
      <c r="A4" t="s">
        <v>6</v>
      </c>
      <c r="B4">
        <v>59</v>
      </c>
      <c r="C4" t="s">
        <v>7</v>
      </c>
      <c r="D4" s="21" t="s">
        <v>3419</v>
      </c>
      <c r="E4" t="s">
        <v>8</v>
      </c>
      <c r="F4" s="110">
        <f t="shared" si="0"/>
        <v>0</v>
      </c>
      <c r="G4" s="110">
        <f t="shared" ca="1" si="1"/>
        <v>0</v>
      </c>
      <c r="H4" s="110">
        <f t="shared" ca="1" si="5"/>
        <v>0</v>
      </c>
      <c r="I4" s="110">
        <f t="shared" si="2"/>
        <v>0</v>
      </c>
      <c r="J4" s="1" t="str">
        <f t="shared" si="3"/>
        <v/>
      </c>
      <c r="K4" s="1" t="str">
        <f t="shared" si="4"/>
        <v/>
      </c>
      <c r="L4" s="1" t="str">
        <f t="shared" si="4"/>
        <v/>
      </c>
      <c r="M4" s="1" t="str">
        <f t="shared" si="4"/>
        <v/>
      </c>
      <c r="N4" s="1" t="str">
        <f t="shared" si="4"/>
        <v/>
      </c>
      <c r="O4" s="1" t="str">
        <f t="shared" si="4"/>
        <v/>
      </c>
      <c r="P4" s="1" t="str">
        <f t="shared" si="4"/>
        <v/>
      </c>
      <c r="Q4" s="1" t="str">
        <f t="shared" si="4"/>
        <v/>
      </c>
    </row>
    <row r="5" spans="1:17" x14ac:dyDescent="0.25">
      <c r="A5" t="s">
        <v>9</v>
      </c>
      <c r="B5">
        <v>69</v>
      </c>
      <c r="C5" t="s">
        <v>10</v>
      </c>
      <c r="D5" s="21" t="s">
        <v>3420</v>
      </c>
      <c r="E5" t="s">
        <v>11</v>
      </c>
      <c r="F5" s="110">
        <f t="shared" si="0"/>
        <v>0</v>
      </c>
      <c r="G5" s="110">
        <f t="shared" ca="1" si="1"/>
        <v>0</v>
      </c>
      <c r="H5" s="110">
        <f t="shared" ca="1" si="5"/>
        <v>0</v>
      </c>
      <c r="I5" s="110" t="str">
        <f t="shared" si="2"/>
        <v>IfcActuator</v>
      </c>
      <c r="J5" s="1" t="str">
        <f t="shared" si="3"/>
        <v>IfcDistributionElement</v>
      </c>
      <c r="K5" s="1" t="str">
        <f t="shared" si="4"/>
        <v>IfcElement</v>
      </c>
      <c r="L5" s="1" t="str">
        <f t="shared" si="4"/>
        <v>IfcProduct</v>
      </c>
      <c r="M5" s="1" t="str">
        <f t="shared" si="4"/>
        <v>IfcObject</v>
      </c>
      <c r="N5" s="1" t="str">
        <f t="shared" si="4"/>
        <v>IfcObjectDefinition</v>
      </c>
      <c r="O5" s="1" t="str">
        <f t="shared" si="4"/>
        <v>IfcRoot</v>
      </c>
      <c r="P5" s="1" t="str">
        <f t="shared" si="4"/>
        <v>Entity</v>
      </c>
      <c r="Q5" s="1" t="str">
        <f t="shared" si="4"/>
        <v/>
      </c>
    </row>
    <row r="6" spans="1:17" x14ac:dyDescent="0.25">
      <c r="A6" t="s">
        <v>12</v>
      </c>
      <c r="B6">
        <v>77</v>
      </c>
      <c r="C6" t="s">
        <v>13</v>
      </c>
      <c r="D6" s="21" t="s">
        <v>3420</v>
      </c>
      <c r="E6" t="s">
        <v>14</v>
      </c>
      <c r="F6" s="110" t="str">
        <f t="shared" si="0"/>
        <v>IfcActuatorType</v>
      </c>
      <c r="G6" s="110">
        <f t="shared" ca="1" si="1"/>
        <v>0</v>
      </c>
      <c r="H6" s="110" t="str">
        <f t="shared" ca="1" si="5"/>
        <v>Common</v>
      </c>
      <c r="I6" s="110" t="str">
        <f t="shared" si="2"/>
        <v>IfcActuatorType</v>
      </c>
      <c r="J6" s="1" t="str">
        <f t="shared" si="3"/>
        <v>IfcDistributionElementType</v>
      </c>
      <c r="K6" s="1" t="str">
        <f t="shared" si="4"/>
        <v>IfcElementType</v>
      </c>
      <c r="L6" s="1" t="str">
        <f t="shared" si="4"/>
        <v>IfcTypeProduct</v>
      </c>
      <c r="M6" s="1" t="str">
        <f t="shared" si="4"/>
        <v>IfcTypeObject</v>
      </c>
      <c r="N6" s="1" t="str">
        <f t="shared" si="4"/>
        <v>IfcObjectDefinition</v>
      </c>
      <c r="O6" s="1" t="str">
        <f t="shared" si="4"/>
        <v>IfcRoot</v>
      </c>
      <c r="P6" s="1" t="str">
        <f t="shared" si="4"/>
        <v>Entity</v>
      </c>
      <c r="Q6" s="1" t="str">
        <f t="shared" si="4"/>
        <v/>
      </c>
    </row>
    <row r="7" spans="1:17" x14ac:dyDescent="0.25">
      <c r="A7" t="s">
        <v>15</v>
      </c>
      <c r="B7">
        <v>85</v>
      </c>
      <c r="C7" t="s">
        <v>16</v>
      </c>
      <c r="D7" s="21" t="s">
        <v>3419</v>
      </c>
      <c r="E7" t="s">
        <v>8</v>
      </c>
      <c r="F7" s="110">
        <f t="shared" si="0"/>
        <v>0</v>
      </c>
      <c r="G7" s="110">
        <f t="shared" ca="1" si="1"/>
        <v>0</v>
      </c>
      <c r="H7" s="110">
        <f t="shared" ca="1" si="5"/>
        <v>0</v>
      </c>
      <c r="I7" s="110">
        <f t="shared" si="2"/>
        <v>0</v>
      </c>
      <c r="J7" s="1" t="str">
        <f t="shared" si="3"/>
        <v/>
      </c>
      <c r="K7" s="1" t="str">
        <f t="shared" si="4"/>
        <v/>
      </c>
      <c r="L7" s="1" t="str">
        <f t="shared" si="4"/>
        <v/>
      </c>
      <c r="M7" s="1" t="str">
        <f t="shared" si="4"/>
        <v/>
      </c>
      <c r="N7" s="1" t="str">
        <f t="shared" si="4"/>
        <v/>
      </c>
      <c r="O7" s="1" t="str">
        <f t="shared" si="4"/>
        <v/>
      </c>
      <c r="P7" s="1" t="str">
        <f t="shared" si="4"/>
        <v/>
      </c>
      <c r="Q7" s="1" t="str">
        <f t="shared" si="4"/>
        <v/>
      </c>
    </row>
    <row r="8" spans="1:17" x14ac:dyDescent="0.25">
      <c r="A8" t="s">
        <v>17</v>
      </c>
      <c r="B8">
        <v>95</v>
      </c>
      <c r="C8" t="s">
        <v>18</v>
      </c>
      <c r="D8" s="21" t="s">
        <v>3421</v>
      </c>
      <c r="E8" t="s">
        <v>19</v>
      </c>
      <c r="F8" s="110">
        <f t="shared" si="0"/>
        <v>0</v>
      </c>
      <c r="G8" s="110">
        <f t="shared" ca="1" si="1"/>
        <v>0</v>
      </c>
      <c r="H8" s="110">
        <f t="shared" ca="1" si="5"/>
        <v>0</v>
      </c>
      <c r="I8" s="110">
        <f t="shared" si="2"/>
        <v>0</v>
      </c>
      <c r="J8" s="1" t="str">
        <f t="shared" si="3"/>
        <v>IfcSolidModel</v>
      </c>
      <c r="K8" s="1" t="str">
        <f t="shared" si="4"/>
        <v>IfcGeometricRepresentationItem</v>
      </c>
      <c r="L8" s="1" t="str">
        <f t="shared" si="4"/>
        <v>IfcRepresentationItem</v>
      </c>
      <c r="M8" s="1" t="str">
        <f t="shared" si="4"/>
        <v>Entity</v>
      </c>
      <c r="N8" s="1" t="str">
        <f t="shared" si="4"/>
        <v/>
      </c>
      <c r="O8" s="1" t="str">
        <f t="shared" si="4"/>
        <v/>
      </c>
      <c r="P8" s="1" t="str">
        <f t="shared" si="4"/>
        <v/>
      </c>
      <c r="Q8" s="1" t="str">
        <f t="shared" si="4"/>
        <v/>
      </c>
    </row>
    <row r="9" spans="1:17" x14ac:dyDescent="0.25">
      <c r="A9" t="s">
        <v>20</v>
      </c>
      <c r="B9">
        <v>101</v>
      </c>
      <c r="C9" t="s">
        <v>21</v>
      </c>
      <c r="D9" s="21" t="s">
        <v>3421</v>
      </c>
      <c r="E9" t="s">
        <v>18</v>
      </c>
      <c r="F9" s="110">
        <f t="shared" si="0"/>
        <v>0</v>
      </c>
      <c r="G9" s="110">
        <f t="shared" ca="1" si="1"/>
        <v>0</v>
      </c>
      <c r="H9" s="110">
        <f t="shared" ca="1" si="5"/>
        <v>0</v>
      </c>
      <c r="I9" s="110">
        <f t="shared" si="2"/>
        <v>0</v>
      </c>
      <c r="J9" s="1" t="str">
        <f t="shared" si="3"/>
        <v>IfcManifoldSolidBrep</v>
      </c>
      <c r="K9" s="1" t="str">
        <f t="shared" si="4"/>
        <v>IfcSolidModel</v>
      </c>
      <c r="L9" s="1" t="str">
        <f t="shared" si="4"/>
        <v>IfcGeometricRepresentationItem</v>
      </c>
      <c r="M9" s="1" t="str">
        <f t="shared" si="4"/>
        <v>IfcRepresentationItem</v>
      </c>
      <c r="N9" s="1" t="str">
        <f t="shared" si="4"/>
        <v>Entity</v>
      </c>
      <c r="O9" s="1" t="str">
        <f t="shared" si="4"/>
        <v/>
      </c>
      <c r="P9" s="1" t="str">
        <f t="shared" si="4"/>
        <v/>
      </c>
      <c r="Q9" s="1" t="str">
        <f t="shared" si="4"/>
        <v/>
      </c>
    </row>
    <row r="10" spans="1:17" x14ac:dyDescent="0.25">
      <c r="A10" t="s">
        <v>22</v>
      </c>
      <c r="B10">
        <v>120</v>
      </c>
      <c r="C10" t="s">
        <v>23</v>
      </c>
      <c r="D10" s="21" t="s">
        <v>3422</v>
      </c>
      <c r="E10" t="s">
        <v>24</v>
      </c>
      <c r="F10" s="110">
        <f t="shared" si="0"/>
        <v>0</v>
      </c>
      <c r="G10" s="110">
        <f t="shared" ca="1" si="1"/>
        <v>0</v>
      </c>
      <c r="H10" s="110">
        <f t="shared" ca="1" si="5"/>
        <v>0</v>
      </c>
      <c r="I10" s="110">
        <f t="shared" si="2"/>
        <v>0</v>
      </c>
      <c r="J10" s="1" t="str">
        <f t="shared" si="3"/>
        <v>IfcFace</v>
      </c>
      <c r="K10" s="1" t="str">
        <f t="shared" si="4"/>
        <v>IfcTopologicalRepresentationItem</v>
      </c>
      <c r="L10" s="1" t="str">
        <f t="shared" si="4"/>
        <v>IfcRepresentationItem</v>
      </c>
      <c r="M10" s="1" t="str">
        <f t="shared" si="4"/>
        <v>Entity</v>
      </c>
      <c r="N10" s="1" t="str">
        <f t="shared" si="4"/>
        <v/>
      </c>
      <c r="O10" s="1" t="str">
        <f t="shared" si="4"/>
        <v/>
      </c>
      <c r="P10" s="1" t="str">
        <f t="shared" si="4"/>
        <v/>
      </c>
      <c r="Q10" s="1" t="str">
        <f t="shared" si="4"/>
        <v/>
      </c>
    </row>
    <row r="11" spans="1:17" x14ac:dyDescent="0.25">
      <c r="A11" t="s">
        <v>25</v>
      </c>
      <c r="B11">
        <v>126</v>
      </c>
      <c r="C11" t="s">
        <v>26</v>
      </c>
      <c r="D11" s="21" t="s">
        <v>3423</v>
      </c>
      <c r="E11" t="s">
        <v>27</v>
      </c>
      <c r="F11" s="110">
        <f t="shared" si="0"/>
        <v>0</v>
      </c>
      <c r="G11" s="110">
        <f t="shared" ca="1" si="1"/>
        <v>0</v>
      </c>
      <c r="H11" s="110">
        <f t="shared" ca="1" si="5"/>
        <v>0</v>
      </c>
      <c r="I11" s="110" t="str">
        <f t="shared" si="2"/>
        <v>IfcAirTerminal</v>
      </c>
      <c r="J11" s="1" t="str">
        <f t="shared" si="3"/>
        <v>IfcDistributionFlowElement</v>
      </c>
      <c r="K11" s="1" t="str">
        <f t="shared" si="4"/>
        <v>IfcDistributionElement</v>
      </c>
      <c r="L11" s="1" t="str">
        <f t="shared" si="4"/>
        <v>IfcElement</v>
      </c>
      <c r="M11" s="1" t="str">
        <f t="shared" si="4"/>
        <v>IfcProduct</v>
      </c>
      <c r="N11" s="1" t="str">
        <f t="shared" si="4"/>
        <v>IfcObject</v>
      </c>
      <c r="O11" s="1" t="str">
        <f t="shared" si="4"/>
        <v>IfcObjectDefinition</v>
      </c>
      <c r="P11" s="1" t="str">
        <f t="shared" si="4"/>
        <v>IfcRoot</v>
      </c>
      <c r="Q11" s="1" t="str">
        <f t="shared" si="4"/>
        <v>Entity</v>
      </c>
    </row>
    <row r="12" spans="1:17" x14ac:dyDescent="0.25">
      <c r="A12" t="s">
        <v>28</v>
      </c>
      <c r="B12">
        <v>134</v>
      </c>
      <c r="C12" t="s">
        <v>29</v>
      </c>
      <c r="D12" s="21" t="s">
        <v>3423</v>
      </c>
      <c r="E12" t="s">
        <v>30</v>
      </c>
      <c r="F12" s="110">
        <f t="shared" si="0"/>
        <v>0</v>
      </c>
      <c r="G12" s="110">
        <f t="shared" ca="1" si="1"/>
        <v>0</v>
      </c>
      <c r="H12" s="110">
        <f t="shared" ca="1" si="5"/>
        <v>0</v>
      </c>
      <c r="I12" s="110" t="str">
        <f t="shared" si="2"/>
        <v>IfcAirTerminalBox</v>
      </c>
      <c r="J12" s="1" t="str">
        <f t="shared" si="3"/>
        <v>IfcDistributionFlowElement</v>
      </c>
      <c r="K12" s="1" t="str">
        <f t="shared" ref="K12:Q21" si="6">IFERROR(VLOOKUP(J12,Entity,3,FALSE),"")</f>
        <v>IfcDistributionElement</v>
      </c>
      <c r="L12" s="1" t="str">
        <f t="shared" si="6"/>
        <v>IfcElement</v>
      </c>
      <c r="M12" s="1" t="str">
        <f t="shared" si="6"/>
        <v>IfcProduct</v>
      </c>
      <c r="N12" s="1" t="str">
        <f t="shared" si="6"/>
        <v>IfcObject</v>
      </c>
      <c r="O12" s="1" t="str">
        <f t="shared" si="6"/>
        <v>IfcObjectDefinition</v>
      </c>
      <c r="P12" s="1" t="str">
        <f t="shared" si="6"/>
        <v>IfcRoot</v>
      </c>
      <c r="Q12" s="1" t="str">
        <f t="shared" si="6"/>
        <v>Entity</v>
      </c>
    </row>
    <row r="13" spans="1:17" x14ac:dyDescent="0.25">
      <c r="A13" t="s">
        <v>31</v>
      </c>
      <c r="B13">
        <v>142</v>
      </c>
      <c r="C13" t="s">
        <v>32</v>
      </c>
      <c r="D13" s="21" t="s">
        <v>3423</v>
      </c>
      <c r="E13" t="s">
        <v>33</v>
      </c>
      <c r="F13" s="110" t="str">
        <f t="shared" si="0"/>
        <v>IfcAirTerminalBoxType</v>
      </c>
      <c r="G13" s="110">
        <f t="shared" ca="1" si="1"/>
        <v>0</v>
      </c>
      <c r="H13" s="110" t="str">
        <f t="shared" ca="1" si="5"/>
        <v>Common</v>
      </c>
      <c r="I13" s="110" t="str">
        <f t="shared" si="2"/>
        <v>IfcAirTerminalBoxType</v>
      </c>
      <c r="J13" s="1" t="str">
        <f t="shared" si="3"/>
        <v>IfcDistributionFlowElementType</v>
      </c>
      <c r="K13" s="1" t="str">
        <f t="shared" si="6"/>
        <v>IfcDistributionElementType</v>
      </c>
      <c r="L13" s="1" t="str">
        <f t="shared" si="6"/>
        <v>IfcElementType</v>
      </c>
      <c r="M13" s="1" t="str">
        <f t="shared" si="6"/>
        <v>IfcTypeProduct</v>
      </c>
      <c r="N13" s="1" t="str">
        <f t="shared" si="6"/>
        <v>IfcTypeObject</v>
      </c>
      <c r="O13" s="1" t="str">
        <f t="shared" si="6"/>
        <v>IfcObjectDefinition</v>
      </c>
      <c r="P13" s="1" t="str">
        <f t="shared" si="6"/>
        <v>IfcRoot</v>
      </c>
      <c r="Q13" s="1" t="str">
        <f t="shared" si="6"/>
        <v>Entity</v>
      </c>
    </row>
    <row r="14" spans="1:17" x14ac:dyDescent="0.25">
      <c r="A14" t="s">
        <v>34</v>
      </c>
      <c r="B14">
        <v>150</v>
      </c>
      <c r="C14" t="s">
        <v>35</v>
      </c>
      <c r="D14" s="21" t="s">
        <v>3423</v>
      </c>
      <c r="E14" t="s">
        <v>36</v>
      </c>
      <c r="F14" s="110" t="str">
        <f t="shared" si="0"/>
        <v>IfcAirTerminalType</v>
      </c>
      <c r="G14" s="110" t="str">
        <f t="shared" ca="1" si="1"/>
        <v>IfcAirTerminalType</v>
      </c>
      <c r="H14" s="110" t="str">
        <f t="shared" ca="1" si="5"/>
        <v>Common</v>
      </c>
      <c r="I14" s="110" t="str">
        <f t="shared" si="2"/>
        <v>IfcAirTerminalType</v>
      </c>
      <c r="J14" s="1" t="str">
        <f t="shared" si="3"/>
        <v>IfcDistributionFlowElementType</v>
      </c>
      <c r="K14" s="1" t="str">
        <f t="shared" si="6"/>
        <v>IfcDistributionElementType</v>
      </c>
      <c r="L14" s="1" t="str">
        <f t="shared" si="6"/>
        <v>IfcElementType</v>
      </c>
      <c r="M14" s="1" t="str">
        <f t="shared" si="6"/>
        <v>IfcTypeProduct</v>
      </c>
      <c r="N14" s="1" t="str">
        <f t="shared" si="6"/>
        <v>IfcTypeObject</v>
      </c>
      <c r="O14" s="1" t="str">
        <f t="shared" si="6"/>
        <v>IfcObjectDefinition</v>
      </c>
      <c r="P14" s="1" t="str">
        <f t="shared" si="6"/>
        <v>IfcRoot</v>
      </c>
      <c r="Q14" s="1" t="str">
        <f t="shared" si="6"/>
        <v>Entity</v>
      </c>
    </row>
    <row r="15" spans="1:17" x14ac:dyDescent="0.25">
      <c r="A15" t="s">
        <v>37</v>
      </c>
      <c r="B15">
        <v>158</v>
      </c>
      <c r="C15" t="s">
        <v>38</v>
      </c>
      <c r="D15" s="21" t="s">
        <v>3423</v>
      </c>
      <c r="E15" t="s">
        <v>39</v>
      </c>
      <c r="F15" s="110">
        <f t="shared" si="0"/>
        <v>0</v>
      </c>
      <c r="G15" s="110">
        <f t="shared" ca="1" si="1"/>
        <v>0</v>
      </c>
      <c r="H15" s="110">
        <f t="shared" ca="1" si="5"/>
        <v>0</v>
      </c>
      <c r="I15" s="110" t="str">
        <f t="shared" si="2"/>
        <v>IfcAirToAirHeatRecovery</v>
      </c>
      <c r="J15" s="1" t="str">
        <f t="shared" si="3"/>
        <v>IfcDistributionFlowElement</v>
      </c>
      <c r="K15" s="1" t="str">
        <f t="shared" si="6"/>
        <v>IfcDistributionElement</v>
      </c>
      <c r="L15" s="1" t="str">
        <f t="shared" si="6"/>
        <v>IfcElement</v>
      </c>
      <c r="M15" s="1" t="str">
        <f t="shared" si="6"/>
        <v>IfcProduct</v>
      </c>
      <c r="N15" s="1" t="str">
        <f t="shared" si="6"/>
        <v>IfcObject</v>
      </c>
      <c r="O15" s="1" t="str">
        <f t="shared" si="6"/>
        <v>IfcObjectDefinition</v>
      </c>
      <c r="P15" s="1" t="str">
        <f t="shared" si="6"/>
        <v>IfcRoot</v>
      </c>
      <c r="Q15" s="1" t="str">
        <f t="shared" si="6"/>
        <v>Entity</v>
      </c>
    </row>
    <row r="16" spans="1:17" x14ac:dyDescent="0.25">
      <c r="A16" t="s">
        <v>40</v>
      </c>
      <c r="B16">
        <v>166</v>
      </c>
      <c r="C16" t="s">
        <v>41</v>
      </c>
      <c r="D16" s="21" t="s">
        <v>3423</v>
      </c>
      <c r="E16" t="s">
        <v>42</v>
      </c>
      <c r="F16" s="110" t="str">
        <f t="shared" si="0"/>
        <v>IfcAirToAirHeatRecoveryType</v>
      </c>
      <c r="G16" s="110">
        <f t="shared" ca="1" si="1"/>
        <v>0</v>
      </c>
      <c r="H16" s="110" t="str">
        <f t="shared" ca="1" si="5"/>
        <v>Common</v>
      </c>
      <c r="I16" s="110" t="str">
        <f t="shared" si="2"/>
        <v>IfcAirToAirHeatRecoveryType</v>
      </c>
      <c r="J16" s="1" t="str">
        <f t="shared" si="3"/>
        <v>IfcDistributionFlowElementType</v>
      </c>
      <c r="K16" s="1" t="str">
        <f t="shared" si="6"/>
        <v>IfcDistributionElementType</v>
      </c>
      <c r="L16" s="1" t="str">
        <f t="shared" si="6"/>
        <v>IfcElementType</v>
      </c>
      <c r="M16" s="1" t="str">
        <f t="shared" si="6"/>
        <v>IfcTypeProduct</v>
      </c>
      <c r="N16" s="1" t="str">
        <f t="shared" si="6"/>
        <v>IfcTypeObject</v>
      </c>
      <c r="O16" s="1" t="str">
        <f t="shared" si="6"/>
        <v>IfcObjectDefinition</v>
      </c>
      <c r="P16" s="1" t="str">
        <f t="shared" si="6"/>
        <v>IfcRoot</v>
      </c>
      <c r="Q16" s="1" t="str">
        <f t="shared" si="6"/>
        <v>Entity</v>
      </c>
    </row>
    <row r="17" spans="1:17" x14ac:dyDescent="0.25">
      <c r="A17" t="s">
        <v>43</v>
      </c>
      <c r="B17">
        <v>174</v>
      </c>
      <c r="C17" t="s">
        <v>44</v>
      </c>
      <c r="D17" s="21" t="s">
        <v>3420</v>
      </c>
      <c r="E17" t="s">
        <v>11</v>
      </c>
      <c r="F17" s="110">
        <f t="shared" si="0"/>
        <v>0</v>
      </c>
      <c r="G17" s="110" t="str">
        <f t="shared" ca="1" si="1"/>
        <v>IfcAlarm</v>
      </c>
      <c r="H17" s="110" t="str">
        <f t="shared" ca="1" si="5"/>
        <v>Common</v>
      </c>
      <c r="I17" s="110" t="str">
        <f t="shared" si="2"/>
        <v>IfcAlarm</v>
      </c>
      <c r="J17" s="1" t="str">
        <f t="shared" si="3"/>
        <v>IfcDistributionElement</v>
      </c>
      <c r="K17" s="1" t="str">
        <f t="shared" si="6"/>
        <v>IfcElement</v>
      </c>
      <c r="L17" s="1" t="str">
        <f t="shared" si="6"/>
        <v>IfcProduct</v>
      </c>
      <c r="M17" s="1" t="str">
        <f t="shared" si="6"/>
        <v>IfcObject</v>
      </c>
      <c r="N17" s="1" t="str">
        <f t="shared" si="6"/>
        <v>IfcObjectDefinition</v>
      </c>
      <c r="O17" s="1" t="str">
        <f t="shared" si="6"/>
        <v>IfcRoot</v>
      </c>
      <c r="P17" s="1" t="str">
        <f t="shared" si="6"/>
        <v>Entity</v>
      </c>
      <c r="Q17" s="1" t="str">
        <f t="shared" si="6"/>
        <v/>
      </c>
    </row>
    <row r="18" spans="1:17" x14ac:dyDescent="0.25">
      <c r="A18" t="s">
        <v>45</v>
      </c>
      <c r="B18">
        <v>182</v>
      </c>
      <c r="C18" t="s">
        <v>46</v>
      </c>
      <c r="D18" s="21" t="s">
        <v>3420</v>
      </c>
      <c r="E18" t="s">
        <v>14</v>
      </c>
      <c r="F18" s="110" t="str">
        <f t="shared" si="0"/>
        <v>IfcAlarmType</v>
      </c>
      <c r="G18" s="110" t="str">
        <f t="shared" ca="1" si="1"/>
        <v>IfcAlarmType</v>
      </c>
      <c r="H18" s="110" t="str">
        <f t="shared" ca="1" si="5"/>
        <v>Common</v>
      </c>
      <c r="I18" s="110" t="str">
        <f t="shared" si="2"/>
        <v>IfcAlarmType</v>
      </c>
      <c r="J18" s="1" t="str">
        <f t="shared" si="3"/>
        <v>IfcDistributionElementType</v>
      </c>
      <c r="K18" s="1" t="str">
        <f t="shared" si="6"/>
        <v>IfcElementType</v>
      </c>
      <c r="L18" s="1" t="str">
        <f t="shared" si="6"/>
        <v>IfcTypeProduct</v>
      </c>
      <c r="M18" s="1" t="str">
        <f t="shared" si="6"/>
        <v>IfcTypeObject</v>
      </c>
      <c r="N18" s="1" t="str">
        <f t="shared" si="6"/>
        <v>IfcObjectDefinition</v>
      </c>
      <c r="O18" s="1" t="str">
        <f t="shared" si="6"/>
        <v>IfcRoot</v>
      </c>
      <c r="P18" s="1" t="str">
        <f t="shared" si="6"/>
        <v>Entity</v>
      </c>
      <c r="Q18" s="1" t="str">
        <f t="shared" si="6"/>
        <v/>
      </c>
    </row>
    <row r="19" spans="1:17" x14ac:dyDescent="0.25">
      <c r="A19" t="s">
        <v>47</v>
      </c>
      <c r="B19">
        <v>190</v>
      </c>
      <c r="C19" t="s">
        <v>48</v>
      </c>
      <c r="D19" s="21" t="s">
        <v>3424</v>
      </c>
      <c r="E19" t="s">
        <v>49</v>
      </c>
      <c r="F19" s="110" t="str">
        <f t="shared" si="0"/>
        <v>IfcAnnotation</v>
      </c>
      <c r="G19" s="110" t="str">
        <f t="shared" ca="1" si="1"/>
        <v>IfcAnnotation</v>
      </c>
      <c r="H19" s="110" t="str">
        <f t="shared" ca="1" si="5"/>
        <v>Common</v>
      </c>
      <c r="I19" s="110">
        <f t="shared" si="2"/>
        <v>0</v>
      </c>
      <c r="J19" s="1" t="str">
        <f t="shared" si="3"/>
        <v>IfcObject</v>
      </c>
      <c r="K19" s="1" t="str">
        <f t="shared" si="6"/>
        <v>IfcObjectDefinition</v>
      </c>
      <c r="L19" s="1" t="str">
        <f t="shared" si="6"/>
        <v>IfcRoot</v>
      </c>
      <c r="M19" s="1" t="str">
        <f t="shared" si="6"/>
        <v>Entity</v>
      </c>
      <c r="N19" s="1" t="str">
        <f t="shared" si="6"/>
        <v/>
      </c>
      <c r="O19" s="1" t="str">
        <f t="shared" si="6"/>
        <v/>
      </c>
      <c r="P19" s="1" t="str">
        <f t="shared" si="6"/>
        <v/>
      </c>
      <c r="Q19" s="1" t="str">
        <f t="shared" si="6"/>
        <v/>
      </c>
    </row>
    <row r="20" spans="1:17" x14ac:dyDescent="0.25">
      <c r="A20" t="s">
        <v>50</v>
      </c>
      <c r="B20">
        <v>196</v>
      </c>
      <c r="C20" t="s">
        <v>51</v>
      </c>
      <c r="D20" s="21" t="s">
        <v>3425</v>
      </c>
      <c r="E20" t="s">
        <v>52</v>
      </c>
      <c r="F20" s="110">
        <f t="shared" si="0"/>
        <v>0</v>
      </c>
      <c r="G20" s="110">
        <f t="shared" ca="1" si="1"/>
        <v>0</v>
      </c>
      <c r="H20" s="110">
        <f t="shared" ca="1" si="5"/>
        <v>0</v>
      </c>
      <c r="I20" s="110">
        <f t="shared" si="2"/>
        <v>0</v>
      </c>
      <c r="J20" s="1" t="str">
        <f t="shared" si="3"/>
        <v>IfcRepresentationItem</v>
      </c>
      <c r="K20" s="1" t="str">
        <f t="shared" si="6"/>
        <v>Entity</v>
      </c>
      <c r="L20" s="1" t="str">
        <f t="shared" si="6"/>
        <v/>
      </c>
      <c r="M20" s="1" t="str">
        <f t="shared" si="6"/>
        <v/>
      </c>
      <c r="N20" s="1" t="str">
        <f t="shared" si="6"/>
        <v/>
      </c>
      <c r="O20" s="1" t="str">
        <f t="shared" si="6"/>
        <v/>
      </c>
      <c r="P20" s="1" t="str">
        <f t="shared" si="6"/>
        <v/>
      </c>
      <c r="Q20" s="1" t="str">
        <f t="shared" si="6"/>
        <v/>
      </c>
    </row>
    <row r="21" spans="1:17" x14ac:dyDescent="0.25">
      <c r="A21" t="s">
        <v>53</v>
      </c>
      <c r="B21">
        <v>216</v>
      </c>
      <c r="C21" t="s">
        <v>54</v>
      </c>
      <c r="D21" s="21" t="s">
        <v>3426</v>
      </c>
      <c r="E21" t="s">
        <v>8</v>
      </c>
      <c r="F21" s="110">
        <f t="shared" si="0"/>
        <v>0</v>
      </c>
      <c r="G21" s="110">
        <f t="shared" ca="1" si="1"/>
        <v>0</v>
      </c>
      <c r="H21" s="110">
        <f t="shared" ca="1" si="5"/>
        <v>0</v>
      </c>
      <c r="I21" s="110">
        <f t="shared" si="2"/>
        <v>0</v>
      </c>
      <c r="J21" s="1" t="str">
        <f t="shared" si="3"/>
        <v/>
      </c>
      <c r="K21" s="1" t="str">
        <f t="shared" si="6"/>
        <v/>
      </c>
      <c r="L21" s="1" t="str">
        <f t="shared" si="6"/>
        <v/>
      </c>
      <c r="M21" s="1" t="str">
        <f t="shared" si="6"/>
        <v/>
      </c>
      <c r="N21" s="1" t="str">
        <f t="shared" si="6"/>
        <v/>
      </c>
      <c r="O21" s="1" t="str">
        <f t="shared" si="6"/>
        <v/>
      </c>
      <c r="P21" s="1" t="str">
        <f t="shared" si="6"/>
        <v/>
      </c>
      <c r="Q21" s="1" t="str">
        <f t="shared" si="6"/>
        <v/>
      </c>
    </row>
    <row r="22" spans="1:17" x14ac:dyDescent="0.25">
      <c r="A22" t="s">
        <v>55</v>
      </c>
      <c r="B22">
        <v>229</v>
      </c>
      <c r="C22" t="s">
        <v>56</v>
      </c>
      <c r="D22" s="21" t="s">
        <v>3427</v>
      </c>
      <c r="E22" t="s">
        <v>8</v>
      </c>
      <c r="F22" s="110">
        <f t="shared" si="0"/>
        <v>0</v>
      </c>
      <c r="G22" s="110">
        <f t="shared" ca="1" si="1"/>
        <v>0</v>
      </c>
      <c r="H22" s="110">
        <f t="shared" ca="1" si="5"/>
        <v>0</v>
      </c>
      <c r="I22" s="110">
        <f t="shared" si="2"/>
        <v>0</v>
      </c>
      <c r="J22" s="1" t="str">
        <f t="shared" si="3"/>
        <v/>
      </c>
      <c r="K22" s="1" t="str">
        <f t="shared" ref="K22:Q31" si="7">IFERROR(VLOOKUP(J22,Entity,3,FALSE),"")</f>
        <v/>
      </c>
      <c r="L22" s="1" t="str">
        <f t="shared" si="7"/>
        <v/>
      </c>
      <c r="M22" s="1" t="str">
        <f t="shared" si="7"/>
        <v/>
      </c>
      <c r="N22" s="1" t="str">
        <f t="shared" si="7"/>
        <v/>
      </c>
      <c r="O22" s="1" t="str">
        <f t="shared" si="7"/>
        <v/>
      </c>
      <c r="P22" s="1" t="str">
        <f t="shared" si="7"/>
        <v/>
      </c>
      <c r="Q22" s="1" t="str">
        <f t="shared" si="7"/>
        <v/>
      </c>
    </row>
    <row r="23" spans="1:17" x14ac:dyDescent="0.25">
      <c r="A23" t="s">
        <v>57</v>
      </c>
      <c r="B23">
        <v>261</v>
      </c>
      <c r="C23" t="s">
        <v>58</v>
      </c>
      <c r="D23" s="21" t="s">
        <v>3428</v>
      </c>
      <c r="E23" t="s">
        <v>8</v>
      </c>
      <c r="F23" s="110">
        <f t="shared" si="0"/>
        <v>0</v>
      </c>
      <c r="G23" s="110">
        <f t="shared" ca="1" si="1"/>
        <v>0</v>
      </c>
      <c r="H23" s="110">
        <f t="shared" ca="1" si="5"/>
        <v>0</v>
      </c>
      <c r="I23" s="110">
        <f t="shared" si="2"/>
        <v>0</v>
      </c>
      <c r="J23" s="1" t="str">
        <f t="shared" si="3"/>
        <v/>
      </c>
      <c r="K23" s="1" t="str">
        <f t="shared" si="7"/>
        <v/>
      </c>
      <c r="L23" s="1" t="str">
        <f t="shared" si="7"/>
        <v/>
      </c>
      <c r="M23" s="1" t="str">
        <f t="shared" si="7"/>
        <v/>
      </c>
      <c r="N23" s="1" t="str">
        <f t="shared" si="7"/>
        <v/>
      </c>
      <c r="O23" s="1" t="str">
        <f t="shared" si="7"/>
        <v/>
      </c>
      <c r="P23" s="1" t="str">
        <f t="shared" si="7"/>
        <v/>
      </c>
      <c r="Q23" s="1" t="str">
        <f t="shared" si="7"/>
        <v/>
      </c>
    </row>
    <row r="24" spans="1:17" x14ac:dyDescent="0.25">
      <c r="A24" t="s">
        <v>59</v>
      </c>
      <c r="B24">
        <v>287</v>
      </c>
      <c r="C24" t="s">
        <v>60</v>
      </c>
      <c r="D24" s="21" t="s">
        <v>3428</v>
      </c>
      <c r="E24" t="s">
        <v>61</v>
      </c>
      <c r="F24" s="110">
        <f t="shared" si="0"/>
        <v>0</v>
      </c>
      <c r="G24" s="110">
        <f t="shared" ca="1" si="1"/>
        <v>0</v>
      </c>
      <c r="H24" s="110">
        <f t="shared" ca="1" si="5"/>
        <v>0</v>
      </c>
      <c r="I24" s="110">
        <f t="shared" si="2"/>
        <v>0</v>
      </c>
      <c r="J24" s="1" t="str">
        <f t="shared" si="3"/>
        <v>Entity</v>
      </c>
      <c r="K24" s="1" t="str">
        <f t="shared" si="7"/>
        <v/>
      </c>
      <c r="L24" s="1" t="str">
        <f t="shared" si="7"/>
        <v/>
      </c>
      <c r="M24" s="1" t="str">
        <f t="shared" si="7"/>
        <v/>
      </c>
      <c r="N24" s="1" t="str">
        <f t="shared" si="7"/>
        <v/>
      </c>
      <c r="O24" s="1" t="str">
        <f t="shared" si="7"/>
        <v/>
      </c>
      <c r="P24" s="1" t="str">
        <f t="shared" si="7"/>
        <v/>
      </c>
      <c r="Q24" s="1" t="str">
        <f t="shared" si="7"/>
        <v/>
      </c>
    </row>
    <row r="25" spans="1:17" x14ac:dyDescent="0.25">
      <c r="A25" t="s">
        <v>62</v>
      </c>
      <c r="B25">
        <v>307</v>
      </c>
      <c r="C25" t="s">
        <v>63</v>
      </c>
      <c r="D25" s="21" t="s">
        <v>3429</v>
      </c>
      <c r="E25" t="s">
        <v>64</v>
      </c>
      <c r="F25" s="110">
        <f t="shared" si="0"/>
        <v>0</v>
      </c>
      <c r="G25" s="110">
        <f t="shared" ca="1" si="1"/>
        <v>0</v>
      </c>
      <c r="H25" s="110">
        <f t="shared" ca="1" si="5"/>
        <v>0</v>
      </c>
      <c r="I25" s="110">
        <f t="shared" si="2"/>
        <v>0</v>
      </c>
      <c r="J25" s="1" t="str">
        <f t="shared" si="3"/>
        <v>Entity</v>
      </c>
      <c r="K25" s="1" t="str">
        <f t="shared" si="7"/>
        <v/>
      </c>
      <c r="L25" s="1" t="str">
        <f t="shared" si="7"/>
        <v/>
      </c>
      <c r="M25" s="1" t="str">
        <f t="shared" si="7"/>
        <v/>
      </c>
      <c r="N25" s="1" t="str">
        <f t="shared" si="7"/>
        <v/>
      </c>
      <c r="O25" s="1" t="str">
        <f t="shared" si="7"/>
        <v/>
      </c>
      <c r="P25" s="1" t="str">
        <f t="shared" si="7"/>
        <v/>
      </c>
      <c r="Q25" s="1" t="str">
        <f t="shared" si="7"/>
        <v/>
      </c>
    </row>
    <row r="26" spans="1:17" x14ac:dyDescent="0.25">
      <c r="A26" t="s">
        <v>65</v>
      </c>
      <c r="B26">
        <v>317</v>
      </c>
      <c r="C26" t="s">
        <v>66</v>
      </c>
      <c r="D26" s="21" t="s">
        <v>3429</v>
      </c>
      <c r="E26" t="s">
        <v>64</v>
      </c>
      <c r="F26" s="110">
        <f t="shared" si="0"/>
        <v>0</v>
      </c>
      <c r="G26" s="110">
        <f t="shared" ca="1" si="1"/>
        <v>0</v>
      </c>
      <c r="H26" s="110">
        <f t="shared" ca="1" si="5"/>
        <v>0</v>
      </c>
      <c r="I26" s="110">
        <f t="shared" si="2"/>
        <v>0</v>
      </c>
      <c r="J26" s="1" t="str">
        <f t="shared" si="3"/>
        <v>Entity</v>
      </c>
      <c r="K26" s="1" t="str">
        <f t="shared" si="7"/>
        <v/>
      </c>
      <c r="L26" s="1" t="str">
        <f t="shared" si="7"/>
        <v/>
      </c>
      <c r="M26" s="1" t="str">
        <f t="shared" si="7"/>
        <v/>
      </c>
      <c r="N26" s="1" t="str">
        <f t="shared" si="7"/>
        <v/>
      </c>
      <c r="O26" s="1" t="str">
        <f t="shared" si="7"/>
        <v/>
      </c>
      <c r="P26" s="1" t="str">
        <f t="shared" si="7"/>
        <v/>
      </c>
      <c r="Q26" s="1" t="str">
        <f t="shared" si="7"/>
        <v/>
      </c>
    </row>
    <row r="27" spans="1:17" x14ac:dyDescent="0.25">
      <c r="A27" t="s">
        <v>67</v>
      </c>
      <c r="B27">
        <v>327</v>
      </c>
      <c r="C27" t="s">
        <v>68</v>
      </c>
      <c r="D27" s="21" t="s">
        <v>3429</v>
      </c>
      <c r="E27" t="s">
        <v>63</v>
      </c>
      <c r="F27" s="110">
        <f t="shared" si="0"/>
        <v>0</v>
      </c>
      <c r="G27" s="110">
        <f t="shared" ca="1" si="1"/>
        <v>0</v>
      </c>
      <c r="H27" s="110">
        <f t="shared" ca="1" si="5"/>
        <v>0</v>
      </c>
      <c r="I27" s="110">
        <f t="shared" si="2"/>
        <v>0</v>
      </c>
      <c r="J27" s="1" t="str">
        <f t="shared" si="3"/>
        <v>IfcProfileDef</v>
      </c>
      <c r="K27" s="1" t="str">
        <f t="shared" si="7"/>
        <v>Entity</v>
      </c>
      <c r="L27" s="1" t="str">
        <f t="shared" si="7"/>
        <v/>
      </c>
      <c r="M27" s="1" t="str">
        <f t="shared" si="7"/>
        <v/>
      </c>
      <c r="N27" s="1" t="str">
        <f t="shared" si="7"/>
        <v/>
      </c>
      <c r="O27" s="1" t="str">
        <f t="shared" si="7"/>
        <v/>
      </c>
      <c r="P27" s="1" t="str">
        <f t="shared" si="7"/>
        <v/>
      </c>
      <c r="Q27" s="1" t="str">
        <f t="shared" si="7"/>
        <v/>
      </c>
    </row>
    <row r="28" spans="1:17" x14ac:dyDescent="0.25">
      <c r="A28" t="s">
        <v>69</v>
      </c>
      <c r="B28">
        <v>346</v>
      </c>
      <c r="C28" t="s">
        <v>70</v>
      </c>
      <c r="D28" s="21" t="s">
        <v>3430</v>
      </c>
      <c r="E28" t="s">
        <v>71</v>
      </c>
      <c r="F28" s="110">
        <f t="shared" si="0"/>
        <v>0</v>
      </c>
      <c r="G28" s="110">
        <f t="shared" ca="1" si="1"/>
        <v>0</v>
      </c>
      <c r="H28" s="110">
        <f t="shared" ca="1" si="5"/>
        <v>0</v>
      </c>
      <c r="I28" s="110">
        <f t="shared" si="2"/>
        <v>0</v>
      </c>
      <c r="J28" s="1" t="str">
        <f t="shared" si="3"/>
        <v>IfcObject</v>
      </c>
      <c r="K28" s="1" t="str">
        <f t="shared" si="7"/>
        <v>IfcObjectDefinition</v>
      </c>
      <c r="L28" s="1" t="str">
        <f t="shared" si="7"/>
        <v>IfcRoot</v>
      </c>
      <c r="M28" s="1" t="str">
        <f t="shared" si="7"/>
        <v>Entity</v>
      </c>
      <c r="N28" s="1" t="str">
        <f t="shared" si="7"/>
        <v/>
      </c>
      <c r="O28" s="1" t="str">
        <f t="shared" si="7"/>
        <v/>
      </c>
      <c r="P28" s="1" t="str">
        <f t="shared" si="7"/>
        <v/>
      </c>
      <c r="Q28" s="1" t="str">
        <f t="shared" si="7"/>
        <v/>
      </c>
    </row>
    <row r="29" spans="1:17" x14ac:dyDescent="0.25">
      <c r="A29" t="s">
        <v>72</v>
      </c>
      <c r="B29">
        <v>372</v>
      </c>
      <c r="C29" t="s">
        <v>73</v>
      </c>
      <c r="D29" s="21" t="s">
        <v>3429</v>
      </c>
      <c r="E29" t="s">
        <v>74</v>
      </c>
      <c r="F29" s="110">
        <f t="shared" si="0"/>
        <v>0</v>
      </c>
      <c r="G29" s="110">
        <f t="shared" ca="1" si="1"/>
        <v>0</v>
      </c>
      <c r="H29" s="110">
        <f t="shared" ca="1" si="5"/>
        <v>0</v>
      </c>
      <c r="I29" s="110">
        <f t="shared" si="2"/>
        <v>0</v>
      </c>
      <c r="J29" s="1" t="str">
        <f t="shared" si="3"/>
        <v>IfcProfileDef</v>
      </c>
      <c r="K29" s="1" t="str">
        <f t="shared" si="7"/>
        <v>Entity</v>
      </c>
      <c r="L29" s="1" t="str">
        <f t="shared" si="7"/>
        <v/>
      </c>
      <c r="M29" s="1" t="str">
        <f t="shared" si="7"/>
        <v/>
      </c>
      <c r="N29" s="1" t="str">
        <f t="shared" si="7"/>
        <v/>
      </c>
      <c r="O29" s="1" t="str">
        <f t="shared" si="7"/>
        <v/>
      </c>
      <c r="P29" s="1" t="str">
        <f t="shared" si="7"/>
        <v/>
      </c>
      <c r="Q29" s="1" t="str">
        <f t="shared" si="7"/>
        <v/>
      </c>
    </row>
    <row r="30" spans="1:17" x14ac:dyDescent="0.25">
      <c r="A30" t="s">
        <v>75</v>
      </c>
      <c r="B30">
        <v>391</v>
      </c>
      <c r="C30" t="s">
        <v>76</v>
      </c>
      <c r="D30" s="21" t="s">
        <v>3431</v>
      </c>
      <c r="E30" t="s">
        <v>27</v>
      </c>
      <c r="F30" s="110">
        <f t="shared" si="0"/>
        <v>0</v>
      </c>
      <c r="G30" s="110" t="str">
        <f t="shared" ca="1" si="1"/>
        <v>IfcAudioVisualAppliance</v>
      </c>
      <c r="H30" s="110" t="str">
        <f t="shared" ca="1" si="5"/>
        <v>Common</v>
      </c>
      <c r="I30" s="110">
        <f t="shared" si="2"/>
        <v>0</v>
      </c>
      <c r="J30" s="1" t="str">
        <f t="shared" si="3"/>
        <v>IfcDistributionFlowElement</v>
      </c>
      <c r="K30" s="1" t="str">
        <f t="shared" si="7"/>
        <v>IfcDistributionElement</v>
      </c>
      <c r="L30" s="1" t="str">
        <f t="shared" si="7"/>
        <v>IfcElement</v>
      </c>
      <c r="M30" s="1" t="str">
        <f t="shared" si="7"/>
        <v>IfcProduct</v>
      </c>
      <c r="N30" s="1" t="str">
        <f t="shared" si="7"/>
        <v>IfcObject</v>
      </c>
      <c r="O30" s="1" t="str">
        <f t="shared" si="7"/>
        <v>IfcObjectDefinition</v>
      </c>
      <c r="P30" s="1" t="str">
        <f t="shared" si="7"/>
        <v>IfcRoot</v>
      </c>
      <c r="Q30" s="1" t="str">
        <f t="shared" si="7"/>
        <v>Entity</v>
      </c>
    </row>
    <row r="31" spans="1:17" x14ac:dyDescent="0.25">
      <c r="A31" t="s">
        <v>77</v>
      </c>
      <c r="B31">
        <v>399</v>
      </c>
      <c r="C31" t="s">
        <v>78</v>
      </c>
      <c r="D31" s="21" t="s">
        <v>3431</v>
      </c>
      <c r="E31" t="s">
        <v>36</v>
      </c>
      <c r="F31" s="110">
        <f t="shared" si="0"/>
        <v>0</v>
      </c>
      <c r="G31" s="110" t="str">
        <f t="shared" ca="1" si="1"/>
        <v>IfcAudioVisualApplianceType</v>
      </c>
      <c r="H31" s="110" t="str">
        <f t="shared" ca="1" si="5"/>
        <v>Common</v>
      </c>
      <c r="I31" s="110">
        <f t="shared" si="2"/>
        <v>0</v>
      </c>
      <c r="J31" s="1" t="str">
        <f t="shared" si="3"/>
        <v>IfcDistributionFlowElementType</v>
      </c>
      <c r="K31" s="1" t="str">
        <f t="shared" si="7"/>
        <v>IfcDistributionElementType</v>
      </c>
      <c r="L31" s="1" t="str">
        <f t="shared" si="7"/>
        <v>IfcElementType</v>
      </c>
      <c r="M31" s="1" t="str">
        <f t="shared" si="7"/>
        <v>IfcTypeProduct</v>
      </c>
      <c r="N31" s="1" t="str">
        <f t="shared" si="7"/>
        <v>IfcTypeObject</v>
      </c>
      <c r="O31" s="1" t="str">
        <f t="shared" si="7"/>
        <v>IfcObjectDefinition</v>
      </c>
      <c r="P31" s="1" t="str">
        <f t="shared" si="7"/>
        <v>IfcRoot</v>
      </c>
      <c r="Q31" s="1" t="str">
        <f t="shared" si="7"/>
        <v>Entity</v>
      </c>
    </row>
    <row r="32" spans="1:17" x14ac:dyDescent="0.25">
      <c r="A32" t="s">
        <v>79</v>
      </c>
      <c r="B32">
        <v>407</v>
      </c>
      <c r="C32" t="s">
        <v>80</v>
      </c>
      <c r="D32" s="21" t="s">
        <v>3432</v>
      </c>
      <c r="E32" t="s">
        <v>81</v>
      </c>
      <c r="F32" s="110">
        <f t="shared" si="0"/>
        <v>0</v>
      </c>
      <c r="G32" s="110">
        <f t="shared" ca="1" si="1"/>
        <v>0</v>
      </c>
      <c r="H32" s="110">
        <f t="shared" ca="1" si="5"/>
        <v>0</v>
      </c>
      <c r="I32" s="110">
        <f t="shared" si="2"/>
        <v>0</v>
      </c>
      <c r="J32" s="1" t="str">
        <f t="shared" si="3"/>
        <v>IfcGeometricRepresentationItem</v>
      </c>
      <c r="K32" s="1" t="str">
        <f t="shared" ref="K32:Q41" si="8">IFERROR(VLOOKUP(J32,Entity,3,FALSE),"")</f>
        <v>IfcRepresentationItem</v>
      </c>
      <c r="L32" s="1" t="str">
        <f t="shared" si="8"/>
        <v>Entity</v>
      </c>
      <c r="M32" s="1" t="str">
        <f t="shared" si="8"/>
        <v/>
      </c>
      <c r="N32" s="1" t="str">
        <f t="shared" si="8"/>
        <v/>
      </c>
      <c r="O32" s="1" t="str">
        <f t="shared" si="8"/>
        <v/>
      </c>
      <c r="P32" s="1" t="str">
        <f t="shared" si="8"/>
        <v/>
      </c>
      <c r="Q32" s="1" t="str">
        <f t="shared" si="8"/>
        <v/>
      </c>
    </row>
    <row r="33" spans="1:17" x14ac:dyDescent="0.25">
      <c r="A33" t="s">
        <v>82</v>
      </c>
      <c r="B33">
        <v>417</v>
      </c>
      <c r="C33" t="s">
        <v>83</v>
      </c>
      <c r="D33" s="21" t="s">
        <v>3432</v>
      </c>
      <c r="E33" t="s">
        <v>81</v>
      </c>
      <c r="F33" s="110">
        <f t="shared" si="0"/>
        <v>0</v>
      </c>
      <c r="G33" s="110">
        <f t="shared" ca="1" si="1"/>
        <v>0</v>
      </c>
      <c r="H33" s="110">
        <f t="shared" ca="1" si="5"/>
        <v>0</v>
      </c>
      <c r="I33" s="110">
        <f t="shared" si="2"/>
        <v>0</v>
      </c>
      <c r="J33" s="1" t="str">
        <f t="shared" si="3"/>
        <v>IfcGeometricRepresentationItem</v>
      </c>
      <c r="K33" s="1" t="str">
        <f t="shared" si="8"/>
        <v>IfcRepresentationItem</v>
      </c>
      <c r="L33" s="1" t="str">
        <f t="shared" si="8"/>
        <v>Entity</v>
      </c>
      <c r="M33" s="1" t="str">
        <f t="shared" si="8"/>
        <v/>
      </c>
      <c r="N33" s="1" t="str">
        <f t="shared" si="8"/>
        <v/>
      </c>
      <c r="O33" s="1" t="str">
        <f t="shared" si="8"/>
        <v/>
      </c>
      <c r="P33" s="1" t="str">
        <f t="shared" si="8"/>
        <v/>
      </c>
      <c r="Q33" s="1" t="str">
        <f t="shared" si="8"/>
        <v/>
      </c>
    </row>
    <row r="34" spans="1:17" x14ac:dyDescent="0.25">
      <c r="A34" t="s">
        <v>84</v>
      </c>
      <c r="B34">
        <v>427</v>
      </c>
      <c r="C34" t="s">
        <v>85</v>
      </c>
      <c r="D34" s="21" t="s">
        <v>3432</v>
      </c>
      <c r="E34" t="s">
        <v>81</v>
      </c>
      <c r="F34" s="110">
        <f t="shared" si="0"/>
        <v>0</v>
      </c>
      <c r="G34" s="110">
        <f t="shared" ca="1" si="1"/>
        <v>0</v>
      </c>
      <c r="H34" s="110">
        <f t="shared" ca="1" si="5"/>
        <v>0</v>
      </c>
      <c r="I34" s="110">
        <f t="shared" si="2"/>
        <v>0</v>
      </c>
      <c r="J34" s="1" t="str">
        <f t="shared" si="3"/>
        <v>IfcGeometricRepresentationItem</v>
      </c>
      <c r="K34" s="1" t="str">
        <f t="shared" si="8"/>
        <v>IfcRepresentationItem</v>
      </c>
      <c r="L34" s="1" t="str">
        <f t="shared" si="8"/>
        <v>Entity</v>
      </c>
      <c r="M34" s="1" t="str">
        <f t="shared" si="8"/>
        <v/>
      </c>
      <c r="N34" s="1" t="str">
        <f t="shared" si="8"/>
        <v/>
      </c>
      <c r="O34" s="1" t="str">
        <f t="shared" si="8"/>
        <v/>
      </c>
      <c r="P34" s="1" t="str">
        <f t="shared" si="8"/>
        <v/>
      </c>
      <c r="Q34" s="1" t="str">
        <f t="shared" si="8"/>
        <v/>
      </c>
    </row>
    <row r="35" spans="1:17" s="3" customFormat="1" x14ac:dyDescent="0.25">
      <c r="A35" s="3" t="s">
        <v>86</v>
      </c>
      <c r="B35" s="3">
        <v>562</v>
      </c>
      <c r="C35" s="3" t="s">
        <v>87</v>
      </c>
      <c r="D35" s="22" t="s">
        <v>3433</v>
      </c>
      <c r="E35" s="3" t="s">
        <v>88</v>
      </c>
      <c r="F35" s="110" t="str">
        <f t="shared" si="0"/>
        <v>IfcBeam</v>
      </c>
      <c r="G35" s="110" t="str">
        <f t="shared" ca="1" si="1"/>
        <v>IfcBeam</v>
      </c>
      <c r="H35" s="110" t="str">
        <f t="shared" ca="1" si="5"/>
        <v>Common</v>
      </c>
      <c r="I35" s="110">
        <f t="shared" si="2"/>
        <v>0</v>
      </c>
      <c r="J35" s="1" t="str">
        <f t="shared" si="3"/>
        <v>IfcElement</v>
      </c>
      <c r="K35" s="1" t="str">
        <f t="shared" si="8"/>
        <v>IfcProduct</v>
      </c>
      <c r="L35" s="1" t="str">
        <f t="shared" si="8"/>
        <v>IfcObject</v>
      </c>
      <c r="M35" s="1" t="str">
        <f t="shared" si="8"/>
        <v>IfcObjectDefinition</v>
      </c>
      <c r="N35" s="1" t="str">
        <f t="shared" si="8"/>
        <v>IfcRoot</v>
      </c>
      <c r="O35" s="1" t="str">
        <f t="shared" si="8"/>
        <v>Entity</v>
      </c>
      <c r="P35" s="1" t="str">
        <f t="shared" si="8"/>
        <v/>
      </c>
      <c r="Q35" s="1" t="str">
        <f t="shared" si="8"/>
        <v/>
      </c>
    </row>
    <row r="36" spans="1:17" s="3" customFormat="1" x14ac:dyDescent="0.25">
      <c r="A36" s="3" t="s">
        <v>89</v>
      </c>
      <c r="B36" s="3">
        <v>570</v>
      </c>
      <c r="C36" s="3" t="s">
        <v>90</v>
      </c>
      <c r="D36" s="22" t="s">
        <v>3433</v>
      </c>
      <c r="E36" s="3" t="s">
        <v>87</v>
      </c>
      <c r="F36" s="110">
        <f t="shared" si="0"/>
        <v>0</v>
      </c>
      <c r="G36" s="110">
        <f t="shared" ca="1" si="1"/>
        <v>0</v>
      </c>
      <c r="H36" s="110">
        <f t="shared" ca="1" si="5"/>
        <v>0</v>
      </c>
      <c r="I36" s="110">
        <f t="shared" si="2"/>
        <v>0</v>
      </c>
      <c r="J36" s="1" t="str">
        <f t="shared" si="3"/>
        <v>IfcBuildingElement</v>
      </c>
      <c r="K36" s="1" t="str">
        <f t="shared" si="8"/>
        <v>IfcElement</v>
      </c>
      <c r="L36" s="1" t="str">
        <f t="shared" si="8"/>
        <v>IfcProduct</v>
      </c>
      <c r="M36" s="1" t="str">
        <f t="shared" si="8"/>
        <v>IfcObject</v>
      </c>
      <c r="N36" s="1" t="str">
        <f t="shared" si="8"/>
        <v>IfcObjectDefinition</v>
      </c>
      <c r="O36" s="1" t="str">
        <f t="shared" si="8"/>
        <v>IfcRoot</v>
      </c>
      <c r="P36" s="1" t="str">
        <f t="shared" si="8"/>
        <v>Entity</v>
      </c>
      <c r="Q36" s="1" t="str">
        <f t="shared" si="8"/>
        <v/>
      </c>
    </row>
    <row r="37" spans="1:17" s="3" customFormat="1" x14ac:dyDescent="0.25">
      <c r="A37" s="3" t="s">
        <v>91</v>
      </c>
      <c r="B37" s="3">
        <v>576</v>
      </c>
      <c r="C37" s="3" t="s">
        <v>92</v>
      </c>
      <c r="D37" s="22" t="s">
        <v>3433</v>
      </c>
      <c r="E37" s="3" t="s">
        <v>93</v>
      </c>
      <c r="F37" s="110">
        <f t="shared" si="0"/>
        <v>0</v>
      </c>
      <c r="G37" s="110" t="str">
        <f t="shared" ca="1" si="1"/>
        <v>IfcBeamType</v>
      </c>
      <c r="H37" s="110" t="str">
        <f t="shared" ca="1" si="5"/>
        <v>Common</v>
      </c>
      <c r="I37" s="110">
        <f t="shared" si="2"/>
        <v>0</v>
      </c>
      <c r="J37" s="1" t="str">
        <f t="shared" si="3"/>
        <v>IfcElementType</v>
      </c>
      <c r="K37" s="1" t="str">
        <f t="shared" si="8"/>
        <v>IfcTypeProduct</v>
      </c>
      <c r="L37" s="1" t="str">
        <f t="shared" si="8"/>
        <v>IfcTypeObject</v>
      </c>
      <c r="M37" s="1" t="str">
        <f t="shared" si="8"/>
        <v>IfcObjectDefinition</v>
      </c>
      <c r="N37" s="1" t="str">
        <f t="shared" si="8"/>
        <v>IfcRoot</v>
      </c>
      <c r="O37" s="1" t="str">
        <f t="shared" si="8"/>
        <v>Entity</v>
      </c>
      <c r="P37" s="1" t="str">
        <f t="shared" si="8"/>
        <v/>
      </c>
      <c r="Q37" s="1" t="str">
        <f t="shared" si="8"/>
        <v/>
      </c>
    </row>
    <row r="38" spans="1:17" x14ac:dyDescent="0.25">
      <c r="A38" t="s">
        <v>94</v>
      </c>
      <c r="B38">
        <v>584</v>
      </c>
      <c r="C38" t="s">
        <v>95</v>
      </c>
      <c r="D38" s="21" t="s">
        <v>3434</v>
      </c>
      <c r="E38" t="s">
        <v>96</v>
      </c>
      <c r="F38" s="110">
        <f t="shared" si="0"/>
        <v>0</v>
      </c>
      <c r="G38" s="110">
        <f t="shared" ca="1" si="1"/>
        <v>0</v>
      </c>
      <c r="H38" s="110">
        <f t="shared" ca="1" si="5"/>
        <v>0</v>
      </c>
      <c r="I38" s="110">
        <f t="shared" si="2"/>
        <v>0</v>
      </c>
      <c r="J38" s="1" t="str">
        <f t="shared" si="3"/>
        <v>IfcPresentationItem</v>
      </c>
      <c r="K38" s="1" t="str">
        <f t="shared" si="8"/>
        <v>Entity</v>
      </c>
      <c r="L38" s="1" t="str">
        <f t="shared" si="8"/>
        <v/>
      </c>
      <c r="M38" s="1" t="str">
        <f t="shared" si="8"/>
        <v/>
      </c>
      <c r="N38" s="1" t="str">
        <f t="shared" si="8"/>
        <v/>
      </c>
      <c r="O38" s="1" t="str">
        <f t="shared" si="8"/>
        <v/>
      </c>
      <c r="P38" s="1" t="str">
        <f t="shared" si="8"/>
        <v/>
      </c>
      <c r="Q38" s="1" t="str">
        <f t="shared" si="8"/>
        <v/>
      </c>
    </row>
    <row r="39" spans="1:17" x14ac:dyDescent="0.25">
      <c r="A39" t="s">
        <v>97</v>
      </c>
      <c r="B39">
        <v>595</v>
      </c>
      <c r="C39" t="s">
        <v>98</v>
      </c>
      <c r="D39" s="21" t="s">
        <v>3421</v>
      </c>
      <c r="E39" t="s">
        <v>99</v>
      </c>
      <c r="F39" s="110">
        <f t="shared" si="0"/>
        <v>0</v>
      </c>
      <c r="G39" s="110">
        <f t="shared" ca="1" si="1"/>
        <v>0</v>
      </c>
      <c r="H39" s="110">
        <f t="shared" ca="1" si="5"/>
        <v>0</v>
      </c>
      <c r="I39" s="110">
        <f t="shared" si="2"/>
        <v>0</v>
      </c>
      <c r="J39" s="1" t="str">
        <f t="shared" si="3"/>
        <v>IfcGeometricRepresentationItem</v>
      </c>
      <c r="K39" s="1" t="str">
        <f t="shared" si="8"/>
        <v>IfcRepresentationItem</v>
      </c>
      <c r="L39" s="1" t="str">
        <f t="shared" si="8"/>
        <v>Entity</v>
      </c>
      <c r="M39" s="1" t="str">
        <f t="shared" si="8"/>
        <v/>
      </c>
      <c r="N39" s="1" t="str">
        <f t="shared" si="8"/>
        <v/>
      </c>
      <c r="O39" s="1" t="str">
        <f t="shared" si="8"/>
        <v/>
      </c>
      <c r="P39" s="1" t="str">
        <f t="shared" si="8"/>
        <v/>
      </c>
      <c r="Q39" s="1" t="str">
        <f t="shared" si="8"/>
        <v/>
      </c>
    </row>
    <row r="40" spans="1:17" x14ac:dyDescent="0.25">
      <c r="A40" t="s">
        <v>100</v>
      </c>
      <c r="B40">
        <v>605</v>
      </c>
      <c r="C40" t="s">
        <v>101</v>
      </c>
      <c r="D40" s="21" t="s">
        <v>3423</v>
      </c>
      <c r="E40" t="s">
        <v>39</v>
      </c>
      <c r="F40" s="110">
        <f t="shared" si="0"/>
        <v>0</v>
      </c>
      <c r="G40" s="110">
        <f t="shared" ca="1" si="1"/>
        <v>0</v>
      </c>
      <c r="H40" s="110">
        <f t="shared" ca="1" si="5"/>
        <v>0</v>
      </c>
      <c r="I40" s="110" t="str">
        <f t="shared" si="2"/>
        <v>IfcBoiler</v>
      </c>
      <c r="J40" s="1" t="str">
        <f t="shared" si="3"/>
        <v>IfcDistributionFlowElement</v>
      </c>
      <c r="K40" s="1" t="str">
        <f t="shared" si="8"/>
        <v>IfcDistributionElement</v>
      </c>
      <c r="L40" s="1" t="str">
        <f t="shared" si="8"/>
        <v>IfcElement</v>
      </c>
      <c r="M40" s="1" t="str">
        <f t="shared" si="8"/>
        <v>IfcProduct</v>
      </c>
      <c r="N40" s="1" t="str">
        <f t="shared" si="8"/>
        <v>IfcObject</v>
      </c>
      <c r="O40" s="1" t="str">
        <f t="shared" si="8"/>
        <v>IfcObjectDefinition</v>
      </c>
      <c r="P40" s="1" t="str">
        <f t="shared" si="8"/>
        <v>IfcRoot</v>
      </c>
      <c r="Q40" s="1" t="str">
        <f t="shared" si="8"/>
        <v>Entity</v>
      </c>
    </row>
    <row r="41" spans="1:17" x14ac:dyDescent="0.25">
      <c r="A41" t="s">
        <v>102</v>
      </c>
      <c r="B41">
        <v>613</v>
      </c>
      <c r="C41" t="s">
        <v>103</v>
      </c>
      <c r="D41" s="21" t="s">
        <v>3423</v>
      </c>
      <c r="E41" t="s">
        <v>42</v>
      </c>
      <c r="F41" s="110" t="str">
        <f t="shared" si="0"/>
        <v>IfcBoilerType</v>
      </c>
      <c r="G41" s="110">
        <f t="shared" ca="1" si="1"/>
        <v>0</v>
      </c>
      <c r="H41" s="110" t="str">
        <f t="shared" ca="1" si="5"/>
        <v>Common</v>
      </c>
      <c r="I41" s="110" t="str">
        <f t="shared" si="2"/>
        <v>IfcBoilerType</v>
      </c>
      <c r="J41" s="1" t="str">
        <f t="shared" si="3"/>
        <v>IfcDistributionFlowElementType</v>
      </c>
      <c r="K41" s="1" t="str">
        <f t="shared" si="8"/>
        <v>IfcDistributionElementType</v>
      </c>
      <c r="L41" s="1" t="str">
        <f t="shared" si="8"/>
        <v>IfcElementType</v>
      </c>
      <c r="M41" s="1" t="str">
        <f t="shared" si="8"/>
        <v>IfcTypeProduct</v>
      </c>
      <c r="N41" s="1" t="str">
        <f t="shared" si="8"/>
        <v>IfcTypeObject</v>
      </c>
      <c r="O41" s="1" t="str">
        <f t="shared" si="8"/>
        <v>IfcObjectDefinition</v>
      </c>
      <c r="P41" s="1" t="str">
        <f t="shared" si="8"/>
        <v>IfcRoot</v>
      </c>
      <c r="Q41" s="1" t="str">
        <f t="shared" si="8"/>
        <v>Entity</v>
      </c>
    </row>
    <row r="42" spans="1:17" x14ac:dyDescent="0.25">
      <c r="A42" t="s">
        <v>104</v>
      </c>
      <c r="B42">
        <v>621</v>
      </c>
      <c r="C42" t="s">
        <v>105</v>
      </c>
      <c r="D42" s="21" t="s">
        <v>3421</v>
      </c>
      <c r="E42" t="s">
        <v>106</v>
      </c>
      <c r="F42" s="110">
        <f t="shared" si="0"/>
        <v>0</v>
      </c>
      <c r="G42" s="110">
        <f t="shared" ca="1" si="1"/>
        <v>0</v>
      </c>
      <c r="H42" s="110">
        <f t="shared" ca="1" si="5"/>
        <v>0</v>
      </c>
      <c r="I42" s="110">
        <f t="shared" si="2"/>
        <v>0</v>
      </c>
      <c r="J42" s="1" t="str">
        <f t="shared" si="3"/>
        <v>IfcGeometricRepresentationItem</v>
      </c>
      <c r="K42" s="1" t="str">
        <f t="shared" ref="K42:Q51" si="9">IFERROR(VLOOKUP(J42,Entity,3,FALSE),"")</f>
        <v>IfcRepresentationItem</v>
      </c>
      <c r="L42" s="1" t="str">
        <f t="shared" si="9"/>
        <v>Entity</v>
      </c>
      <c r="M42" s="1" t="str">
        <f t="shared" si="9"/>
        <v/>
      </c>
      <c r="N42" s="1" t="str">
        <f t="shared" si="9"/>
        <v/>
      </c>
      <c r="O42" s="1" t="str">
        <f t="shared" si="9"/>
        <v/>
      </c>
      <c r="P42" s="1" t="str">
        <f t="shared" si="9"/>
        <v/>
      </c>
      <c r="Q42" s="1" t="str">
        <f t="shared" si="9"/>
        <v/>
      </c>
    </row>
    <row r="43" spans="1:17" x14ac:dyDescent="0.25">
      <c r="A43" t="s">
        <v>107</v>
      </c>
      <c r="B43">
        <v>627</v>
      </c>
      <c r="C43" t="s">
        <v>106</v>
      </c>
      <c r="D43" s="21" t="s">
        <v>3421</v>
      </c>
      <c r="E43" t="s">
        <v>52</v>
      </c>
      <c r="F43" s="110">
        <f t="shared" si="0"/>
        <v>0</v>
      </c>
      <c r="G43" s="110">
        <f t="shared" ca="1" si="1"/>
        <v>0</v>
      </c>
      <c r="H43" s="110">
        <f t="shared" ca="1" si="5"/>
        <v>0</v>
      </c>
      <c r="I43" s="110">
        <f t="shared" si="2"/>
        <v>0</v>
      </c>
      <c r="J43" s="1" t="str">
        <f t="shared" si="3"/>
        <v>IfcRepresentationItem</v>
      </c>
      <c r="K43" s="1" t="str">
        <f t="shared" si="9"/>
        <v>Entity</v>
      </c>
      <c r="L43" s="1" t="str">
        <f t="shared" si="9"/>
        <v/>
      </c>
      <c r="M43" s="1" t="str">
        <f t="shared" si="9"/>
        <v/>
      </c>
      <c r="N43" s="1" t="str">
        <f t="shared" si="9"/>
        <v/>
      </c>
      <c r="O43" s="1" t="str">
        <f t="shared" si="9"/>
        <v/>
      </c>
      <c r="P43" s="1" t="str">
        <f t="shared" si="9"/>
        <v/>
      </c>
      <c r="Q43" s="1" t="str">
        <f t="shared" si="9"/>
        <v/>
      </c>
    </row>
    <row r="44" spans="1:17" x14ac:dyDescent="0.25">
      <c r="A44" t="s">
        <v>108</v>
      </c>
      <c r="B44">
        <v>647</v>
      </c>
      <c r="C44" t="s">
        <v>109</v>
      </c>
      <c r="D44" s="21" t="s">
        <v>3435</v>
      </c>
      <c r="E44" t="s">
        <v>8</v>
      </c>
      <c r="F44" s="110">
        <f t="shared" si="0"/>
        <v>0</v>
      </c>
      <c r="G44" s="110">
        <f t="shared" ca="1" si="1"/>
        <v>0</v>
      </c>
      <c r="H44" s="110">
        <f t="shared" ca="1" si="5"/>
        <v>0</v>
      </c>
      <c r="I44" s="110">
        <f t="shared" si="2"/>
        <v>0</v>
      </c>
      <c r="J44" s="1" t="str">
        <f t="shared" si="3"/>
        <v/>
      </c>
      <c r="K44" s="1" t="str">
        <f t="shared" si="9"/>
        <v/>
      </c>
      <c r="L44" s="1" t="str">
        <f t="shared" si="9"/>
        <v/>
      </c>
      <c r="M44" s="1" t="str">
        <f t="shared" si="9"/>
        <v/>
      </c>
      <c r="N44" s="1" t="str">
        <f t="shared" si="9"/>
        <v/>
      </c>
      <c r="O44" s="1" t="str">
        <f t="shared" si="9"/>
        <v/>
      </c>
      <c r="P44" s="1" t="str">
        <f t="shared" si="9"/>
        <v/>
      </c>
      <c r="Q44" s="1" t="str">
        <f t="shared" si="9"/>
        <v/>
      </c>
    </row>
    <row r="45" spans="1:17" x14ac:dyDescent="0.25">
      <c r="A45" t="s">
        <v>110</v>
      </c>
      <c r="B45">
        <v>655</v>
      </c>
      <c r="C45" t="s">
        <v>111</v>
      </c>
      <c r="D45" s="21" t="s">
        <v>3432</v>
      </c>
      <c r="E45" t="s">
        <v>112</v>
      </c>
      <c r="F45" s="110">
        <f t="shared" si="0"/>
        <v>0</v>
      </c>
      <c r="G45" s="110">
        <f t="shared" ca="1" si="1"/>
        <v>0</v>
      </c>
      <c r="H45" s="110">
        <f t="shared" ca="1" si="5"/>
        <v>0</v>
      </c>
      <c r="I45" s="110">
        <f t="shared" si="2"/>
        <v>0</v>
      </c>
      <c r="J45" s="1" t="str">
        <f t="shared" si="3"/>
        <v>IfcCompositeCurve</v>
      </c>
      <c r="K45" s="1" t="str">
        <f t="shared" si="9"/>
        <v>IfcBoundedCurve</v>
      </c>
      <c r="L45" s="1" t="str">
        <f t="shared" si="9"/>
        <v>IfcCurve</v>
      </c>
      <c r="M45" s="1" t="str">
        <f t="shared" si="9"/>
        <v>IfcGeometricRepresentationItem</v>
      </c>
      <c r="N45" s="1" t="str">
        <f t="shared" si="9"/>
        <v>IfcRepresentationItem</v>
      </c>
      <c r="O45" s="1" t="str">
        <f t="shared" si="9"/>
        <v>Entity</v>
      </c>
      <c r="P45" s="1" t="str">
        <f t="shared" si="9"/>
        <v/>
      </c>
      <c r="Q45" s="1" t="str">
        <f t="shared" si="9"/>
        <v/>
      </c>
    </row>
    <row r="46" spans="1:17" x14ac:dyDescent="0.25">
      <c r="A46" t="s">
        <v>113</v>
      </c>
      <c r="B46">
        <v>661</v>
      </c>
      <c r="C46" t="s">
        <v>114</v>
      </c>
      <c r="D46" s="21" t="s">
        <v>3435</v>
      </c>
      <c r="E46" t="s">
        <v>109</v>
      </c>
      <c r="F46" s="110">
        <f t="shared" si="0"/>
        <v>0</v>
      </c>
      <c r="G46" s="110">
        <f t="shared" ca="1" si="1"/>
        <v>0</v>
      </c>
      <c r="H46" s="110">
        <f t="shared" ca="1" si="5"/>
        <v>0</v>
      </c>
      <c r="I46" s="110">
        <f t="shared" si="2"/>
        <v>0</v>
      </c>
      <c r="J46" s="1" t="str">
        <f t="shared" si="3"/>
        <v>Entity</v>
      </c>
      <c r="K46" s="1" t="str">
        <f t="shared" si="9"/>
        <v/>
      </c>
      <c r="L46" s="1" t="str">
        <f t="shared" si="9"/>
        <v/>
      </c>
      <c r="M46" s="1" t="str">
        <f t="shared" si="9"/>
        <v/>
      </c>
      <c r="N46" s="1" t="str">
        <f t="shared" si="9"/>
        <v/>
      </c>
      <c r="O46" s="1" t="str">
        <f t="shared" si="9"/>
        <v/>
      </c>
      <c r="P46" s="1" t="str">
        <f t="shared" si="9"/>
        <v/>
      </c>
      <c r="Q46" s="1" t="str">
        <f t="shared" si="9"/>
        <v/>
      </c>
    </row>
    <row r="47" spans="1:17" x14ac:dyDescent="0.25">
      <c r="A47" t="s">
        <v>115</v>
      </c>
      <c r="B47">
        <v>700</v>
      </c>
      <c r="C47" t="s">
        <v>116</v>
      </c>
      <c r="D47" s="21" t="s">
        <v>3435</v>
      </c>
      <c r="E47" t="s">
        <v>109</v>
      </c>
      <c r="F47" s="110">
        <f t="shared" si="0"/>
        <v>0</v>
      </c>
      <c r="G47" s="110">
        <f t="shared" ca="1" si="1"/>
        <v>0</v>
      </c>
      <c r="H47" s="110">
        <f t="shared" ca="1" si="5"/>
        <v>0</v>
      </c>
      <c r="I47" s="110">
        <f t="shared" si="2"/>
        <v>0</v>
      </c>
      <c r="J47" s="1" t="str">
        <f t="shared" si="3"/>
        <v>Entity</v>
      </c>
      <c r="K47" s="1" t="str">
        <f t="shared" si="9"/>
        <v/>
      </c>
      <c r="L47" s="1" t="str">
        <f t="shared" si="9"/>
        <v/>
      </c>
      <c r="M47" s="1" t="str">
        <f t="shared" si="9"/>
        <v/>
      </c>
      <c r="N47" s="1" t="str">
        <f t="shared" si="9"/>
        <v/>
      </c>
      <c r="O47" s="1" t="str">
        <f t="shared" si="9"/>
        <v/>
      </c>
      <c r="P47" s="1" t="str">
        <f t="shared" si="9"/>
        <v/>
      </c>
      <c r="Q47" s="1" t="str">
        <f t="shared" si="9"/>
        <v/>
      </c>
    </row>
    <row r="48" spans="1:17" x14ac:dyDescent="0.25">
      <c r="A48" t="s">
        <v>117</v>
      </c>
      <c r="B48">
        <v>724</v>
      </c>
      <c r="C48" t="s">
        <v>118</v>
      </c>
      <c r="D48" s="21" t="s">
        <v>3435</v>
      </c>
      <c r="E48" t="s">
        <v>109</v>
      </c>
      <c r="F48" s="110">
        <f t="shared" si="0"/>
        <v>0</v>
      </c>
      <c r="G48" s="110">
        <f t="shared" ca="1" si="1"/>
        <v>0</v>
      </c>
      <c r="H48" s="110">
        <f t="shared" ca="1" si="5"/>
        <v>0</v>
      </c>
      <c r="I48" s="110">
        <f t="shared" si="2"/>
        <v>0</v>
      </c>
      <c r="J48" s="1" t="str">
        <f t="shared" si="3"/>
        <v>Entity</v>
      </c>
      <c r="K48" s="1" t="str">
        <f t="shared" si="9"/>
        <v/>
      </c>
      <c r="L48" s="1" t="str">
        <f t="shared" si="9"/>
        <v/>
      </c>
      <c r="M48" s="1" t="str">
        <f t="shared" si="9"/>
        <v/>
      </c>
      <c r="N48" s="1" t="str">
        <f t="shared" si="9"/>
        <v/>
      </c>
      <c r="O48" s="1" t="str">
        <f t="shared" si="9"/>
        <v/>
      </c>
      <c r="P48" s="1" t="str">
        <f t="shared" si="9"/>
        <v/>
      </c>
      <c r="Q48" s="1" t="str">
        <f t="shared" si="9"/>
        <v/>
      </c>
    </row>
    <row r="49" spans="1:17" x14ac:dyDescent="0.25">
      <c r="A49" t="s">
        <v>119</v>
      </c>
      <c r="B49">
        <v>763</v>
      </c>
      <c r="C49" t="s">
        <v>120</v>
      </c>
      <c r="D49" s="21" t="s">
        <v>3435</v>
      </c>
      <c r="E49" t="s">
        <v>118</v>
      </c>
      <c r="F49" s="110">
        <f t="shared" si="0"/>
        <v>0</v>
      </c>
      <c r="G49" s="110">
        <f t="shared" ca="1" si="1"/>
        <v>0</v>
      </c>
      <c r="H49" s="110">
        <f t="shared" ca="1" si="5"/>
        <v>0</v>
      </c>
      <c r="I49" s="110">
        <f t="shared" si="2"/>
        <v>0</v>
      </c>
      <c r="J49" s="1" t="str">
        <f t="shared" si="3"/>
        <v>IfcBoundaryCondition</v>
      </c>
      <c r="K49" s="1" t="str">
        <f t="shared" si="9"/>
        <v>Entity</v>
      </c>
      <c r="L49" s="1" t="str">
        <f t="shared" si="9"/>
        <v/>
      </c>
      <c r="M49" s="1" t="str">
        <f t="shared" si="9"/>
        <v/>
      </c>
      <c r="N49" s="1" t="str">
        <f t="shared" si="9"/>
        <v/>
      </c>
      <c r="O49" s="1" t="str">
        <f t="shared" si="9"/>
        <v/>
      </c>
      <c r="P49" s="1" t="str">
        <f t="shared" si="9"/>
        <v/>
      </c>
      <c r="Q49" s="1" t="str">
        <f t="shared" si="9"/>
        <v/>
      </c>
    </row>
    <row r="50" spans="1:17" x14ac:dyDescent="0.25">
      <c r="A50" t="s">
        <v>121</v>
      </c>
      <c r="B50">
        <v>777</v>
      </c>
      <c r="C50" t="s">
        <v>122</v>
      </c>
      <c r="D50" s="21" t="s">
        <v>3432</v>
      </c>
      <c r="E50" t="s">
        <v>123</v>
      </c>
      <c r="F50" s="110">
        <f t="shared" si="0"/>
        <v>0</v>
      </c>
      <c r="G50" s="110">
        <f t="shared" ca="1" si="1"/>
        <v>0</v>
      </c>
      <c r="H50" s="110">
        <f t="shared" ca="1" si="5"/>
        <v>0</v>
      </c>
      <c r="I50" s="110">
        <f t="shared" si="2"/>
        <v>0</v>
      </c>
      <c r="J50" s="1" t="str">
        <f t="shared" si="3"/>
        <v>IfcGeometricRepresentationItem</v>
      </c>
      <c r="K50" s="1" t="str">
        <f t="shared" si="9"/>
        <v>IfcRepresentationItem</v>
      </c>
      <c r="L50" s="1" t="str">
        <f t="shared" si="9"/>
        <v>Entity</v>
      </c>
      <c r="M50" s="1" t="str">
        <f t="shared" si="9"/>
        <v/>
      </c>
      <c r="N50" s="1" t="str">
        <f t="shared" si="9"/>
        <v/>
      </c>
      <c r="O50" s="1" t="str">
        <f t="shared" si="9"/>
        <v/>
      </c>
      <c r="P50" s="1" t="str">
        <f t="shared" si="9"/>
        <v/>
      </c>
      <c r="Q50" s="1" t="str">
        <f t="shared" si="9"/>
        <v/>
      </c>
    </row>
    <row r="51" spans="1:17" x14ac:dyDescent="0.25">
      <c r="A51" t="s">
        <v>124</v>
      </c>
      <c r="B51">
        <v>783</v>
      </c>
      <c r="C51" t="s">
        <v>125</v>
      </c>
      <c r="D51" s="21" t="s">
        <v>3432</v>
      </c>
      <c r="E51" t="s">
        <v>126</v>
      </c>
      <c r="F51" s="110">
        <f t="shared" si="0"/>
        <v>0</v>
      </c>
      <c r="G51" s="110">
        <f t="shared" ca="1" si="1"/>
        <v>0</v>
      </c>
      <c r="H51" s="110">
        <f t="shared" ca="1" si="5"/>
        <v>0</v>
      </c>
      <c r="I51" s="110">
        <f t="shared" si="2"/>
        <v>0</v>
      </c>
      <c r="J51" s="1" t="str">
        <f t="shared" si="3"/>
        <v>IfcGeometricRepresentationItem</v>
      </c>
      <c r="K51" s="1" t="str">
        <f t="shared" si="9"/>
        <v>IfcRepresentationItem</v>
      </c>
      <c r="L51" s="1" t="str">
        <f t="shared" si="9"/>
        <v>Entity</v>
      </c>
      <c r="M51" s="1" t="str">
        <f t="shared" si="9"/>
        <v/>
      </c>
      <c r="N51" s="1" t="str">
        <f t="shared" si="9"/>
        <v/>
      </c>
      <c r="O51" s="1" t="str">
        <f t="shared" si="9"/>
        <v/>
      </c>
      <c r="P51" s="1" t="str">
        <f t="shared" si="9"/>
        <v/>
      </c>
      <c r="Q51" s="1" t="str">
        <f t="shared" si="9"/>
        <v/>
      </c>
    </row>
    <row r="52" spans="1:17" x14ac:dyDescent="0.25">
      <c r="A52" t="s">
        <v>127</v>
      </c>
      <c r="B52">
        <v>789</v>
      </c>
      <c r="C52" t="s">
        <v>128</v>
      </c>
      <c r="D52" s="21" t="s">
        <v>3421</v>
      </c>
      <c r="E52" t="s">
        <v>52</v>
      </c>
      <c r="F52" s="110">
        <f t="shared" si="0"/>
        <v>0</v>
      </c>
      <c r="G52" s="110">
        <f t="shared" ca="1" si="1"/>
        <v>0</v>
      </c>
      <c r="H52" s="110">
        <f t="shared" ca="1" si="5"/>
        <v>0</v>
      </c>
      <c r="I52" s="110">
        <f t="shared" si="2"/>
        <v>0</v>
      </c>
      <c r="J52" s="1" t="str">
        <f t="shared" si="3"/>
        <v>IfcRepresentationItem</v>
      </c>
      <c r="K52" s="1" t="str">
        <f t="shared" ref="K52:Q61" si="10">IFERROR(VLOOKUP(J52,Entity,3,FALSE),"")</f>
        <v>Entity</v>
      </c>
      <c r="L52" s="1" t="str">
        <f t="shared" si="10"/>
        <v/>
      </c>
      <c r="M52" s="1" t="str">
        <f t="shared" si="10"/>
        <v/>
      </c>
      <c r="N52" s="1" t="str">
        <f t="shared" si="10"/>
        <v/>
      </c>
      <c r="O52" s="1" t="str">
        <f t="shared" si="10"/>
        <v/>
      </c>
      <c r="P52" s="1" t="str">
        <f t="shared" si="10"/>
        <v/>
      </c>
      <c r="Q52" s="1" t="str">
        <f t="shared" si="10"/>
        <v/>
      </c>
    </row>
    <row r="53" spans="1:17" x14ac:dyDescent="0.25">
      <c r="A53" t="s">
        <v>129</v>
      </c>
      <c r="B53">
        <v>802</v>
      </c>
      <c r="C53" t="s">
        <v>130</v>
      </c>
      <c r="D53" s="21" t="s">
        <v>3421</v>
      </c>
      <c r="E53" t="s">
        <v>131</v>
      </c>
      <c r="F53" s="110">
        <f t="shared" si="0"/>
        <v>0</v>
      </c>
      <c r="G53" s="110">
        <f t="shared" ca="1" si="1"/>
        <v>0</v>
      </c>
      <c r="H53" s="110">
        <f t="shared" ca="1" si="5"/>
        <v>0</v>
      </c>
      <c r="I53" s="110">
        <f t="shared" si="2"/>
        <v>0</v>
      </c>
      <c r="J53" s="1" t="str">
        <f t="shared" si="3"/>
        <v>IfcGeometricRepresentationItem</v>
      </c>
      <c r="K53" s="1" t="str">
        <f t="shared" si="10"/>
        <v>IfcRepresentationItem</v>
      </c>
      <c r="L53" s="1" t="str">
        <f t="shared" si="10"/>
        <v>Entity</v>
      </c>
      <c r="M53" s="1" t="str">
        <f t="shared" si="10"/>
        <v/>
      </c>
      <c r="N53" s="1" t="str">
        <f t="shared" si="10"/>
        <v/>
      </c>
      <c r="O53" s="1" t="str">
        <f t="shared" si="10"/>
        <v/>
      </c>
      <c r="P53" s="1" t="str">
        <f t="shared" si="10"/>
        <v/>
      </c>
      <c r="Q53" s="1" t="str">
        <f t="shared" si="10"/>
        <v/>
      </c>
    </row>
    <row r="54" spans="1:17" x14ac:dyDescent="0.25">
      <c r="A54" t="s">
        <v>132</v>
      </c>
      <c r="B54">
        <v>438</v>
      </c>
      <c r="C54" t="s">
        <v>133</v>
      </c>
      <c r="D54" s="21" t="s">
        <v>3432</v>
      </c>
      <c r="E54" t="s">
        <v>122</v>
      </c>
      <c r="F54" s="110">
        <f t="shared" si="0"/>
        <v>0</v>
      </c>
      <c r="G54" s="110">
        <f t="shared" ca="1" si="1"/>
        <v>0</v>
      </c>
      <c r="H54" s="110">
        <f t="shared" ca="1" si="5"/>
        <v>0</v>
      </c>
      <c r="I54" s="110">
        <f t="shared" si="2"/>
        <v>0</v>
      </c>
      <c r="J54" s="1" t="str">
        <f t="shared" si="3"/>
        <v>IfcCurve</v>
      </c>
      <c r="K54" s="1" t="str">
        <f t="shared" si="10"/>
        <v>IfcGeometricRepresentationItem</v>
      </c>
      <c r="L54" s="1" t="str">
        <f t="shared" si="10"/>
        <v>IfcRepresentationItem</v>
      </c>
      <c r="M54" s="1" t="str">
        <f t="shared" si="10"/>
        <v>Entity</v>
      </c>
      <c r="N54" s="1" t="str">
        <f t="shared" si="10"/>
        <v/>
      </c>
      <c r="O54" s="1" t="str">
        <f t="shared" si="10"/>
        <v/>
      </c>
      <c r="P54" s="1" t="str">
        <f t="shared" si="10"/>
        <v/>
      </c>
      <c r="Q54" s="1" t="str">
        <f t="shared" si="10"/>
        <v/>
      </c>
    </row>
    <row r="55" spans="1:17" x14ac:dyDescent="0.25">
      <c r="A55" t="s">
        <v>134</v>
      </c>
      <c r="B55">
        <v>461</v>
      </c>
      <c r="C55" t="s">
        <v>135</v>
      </c>
      <c r="D55" s="21" t="s">
        <v>3432</v>
      </c>
      <c r="E55" t="s">
        <v>133</v>
      </c>
      <c r="F55" s="110">
        <f t="shared" si="0"/>
        <v>0</v>
      </c>
      <c r="G55" s="110">
        <f t="shared" ca="1" si="1"/>
        <v>0</v>
      </c>
      <c r="H55" s="110">
        <f t="shared" ca="1" si="5"/>
        <v>0</v>
      </c>
      <c r="I55" s="110">
        <f t="shared" si="2"/>
        <v>0</v>
      </c>
      <c r="J55" s="1" t="str">
        <f t="shared" si="3"/>
        <v>IfcBoundedCurve</v>
      </c>
      <c r="K55" s="1" t="str">
        <f t="shared" si="10"/>
        <v>IfcCurve</v>
      </c>
      <c r="L55" s="1" t="str">
        <f t="shared" si="10"/>
        <v>IfcGeometricRepresentationItem</v>
      </c>
      <c r="M55" s="1" t="str">
        <f t="shared" si="10"/>
        <v>IfcRepresentationItem</v>
      </c>
      <c r="N55" s="1" t="str">
        <f t="shared" si="10"/>
        <v>Entity</v>
      </c>
      <c r="O55" s="1" t="str">
        <f t="shared" si="10"/>
        <v/>
      </c>
      <c r="P55" s="1" t="str">
        <f t="shared" si="10"/>
        <v/>
      </c>
      <c r="Q55" s="1" t="str">
        <f t="shared" si="10"/>
        <v/>
      </c>
    </row>
    <row r="56" spans="1:17" x14ac:dyDescent="0.25">
      <c r="A56" t="s">
        <v>136</v>
      </c>
      <c r="B56">
        <v>489</v>
      </c>
      <c r="C56" t="s">
        <v>137</v>
      </c>
      <c r="D56" s="21" t="s">
        <v>3432</v>
      </c>
      <c r="E56" t="s">
        <v>125</v>
      </c>
      <c r="F56" s="110">
        <f t="shared" si="0"/>
        <v>0</v>
      </c>
      <c r="G56" s="110">
        <f t="shared" ca="1" si="1"/>
        <v>0</v>
      </c>
      <c r="H56" s="110">
        <f t="shared" ca="1" si="5"/>
        <v>0</v>
      </c>
      <c r="I56" s="110">
        <f t="shared" si="2"/>
        <v>0</v>
      </c>
      <c r="J56" s="1" t="str">
        <f t="shared" si="3"/>
        <v>IfcSurface</v>
      </c>
      <c r="K56" s="1" t="str">
        <f t="shared" si="10"/>
        <v>IfcGeometricRepresentationItem</v>
      </c>
      <c r="L56" s="1" t="str">
        <f t="shared" si="10"/>
        <v>IfcRepresentationItem</v>
      </c>
      <c r="M56" s="1" t="str">
        <f t="shared" si="10"/>
        <v>Entity</v>
      </c>
      <c r="N56" s="1" t="str">
        <f t="shared" si="10"/>
        <v/>
      </c>
      <c r="O56" s="1" t="str">
        <f t="shared" si="10"/>
        <v/>
      </c>
      <c r="P56" s="1" t="str">
        <f t="shared" si="10"/>
        <v/>
      </c>
      <c r="Q56" s="1" t="str">
        <f t="shared" si="10"/>
        <v/>
      </c>
    </row>
    <row r="57" spans="1:17" x14ac:dyDescent="0.25">
      <c r="A57" t="s">
        <v>138</v>
      </c>
      <c r="B57">
        <v>514</v>
      </c>
      <c r="C57" t="s">
        <v>139</v>
      </c>
      <c r="D57" s="21" t="s">
        <v>3432</v>
      </c>
      <c r="E57" t="s">
        <v>137</v>
      </c>
      <c r="F57" s="110">
        <f t="shared" si="0"/>
        <v>0</v>
      </c>
      <c r="G57" s="110">
        <f t="shared" ca="1" si="1"/>
        <v>0</v>
      </c>
      <c r="H57" s="110">
        <f t="shared" ca="1" si="5"/>
        <v>0</v>
      </c>
      <c r="I57" s="110">
        <f t="shared" si="2"/>
        <v>0</v>
      </c>
      <c r="J57" s="1" t="str">
        <f t="shared" si="3"/>
        <v>IfcBoundedSurface</v>
      </c>
      <c r="K57" s="1" t="str">
        <f t="shared" si="10"/>
        <v>IfcSurface</v>
      </c>
      <c r="L57" s="1" t="str">
        <f t="shared" si="10"/>
        <v>IfcGeometricRepresentationItem</v>
      </c>
      <c r="M57" s="1" t="str">
        <f t="shared" si="10"/>
        <v>IfcRepresentationItem</v>
      </c>
      <c r="N57" s="1" t="str">
        <f t="shared" si="10"/>
        <v>Entity</v>
      </c>
      <c r="O57" s="1" t="str">
        <f t="shared" si="10"/>
        <v/>
      </c>
      <c r="P57" s="1" t="str">
        <f t="shared" si="10"/>
        <v/>
      </c>
      <c r="Q57" s="1" t="str">
        <f t="shared" si="10"/>
        <v/>
      </c>
    </row>
    <row r="58" spans="1:17" x14ac:dyDescent="0.25">
      <c r="A58" t="s">
        <v>140</v>
      </c>
      <c r="B58">
        <v>812</v>
      </c>
      <c r="C58" t="s">
        <v>141</v>
      </c>
      <c r="D58" s="21" t="s">
        <v>3424</v>
      </c>
      <c r="E58" t="s">
        <v>142</v>
      </c>
      <c r="F58" s="110">
        <f t="shared" si="0"/>
        <v>0</v>
      </c>
      <c r="G58" s="110">
        <f t="shared" ca="1" si="1"/>
        <v>0</v>
      </c>
      <c r="H58" s="110">
        <f t="shared" ca="1" si="5"/>
        <v>0</v>
      </c>
      <c r="I58" s="110">
        <f t="shared" si="2"/>
        <v>0</v>
      </c>
      <c r="J58" s="1" t="str">
        <f t="shared" si="3"/>
        <v>IfcSpatialElement</v>
      </c>
      <c r="K58" s="1" t="str">
        <f t="shared" si="10"/>
        <v>IfcProduct</v>
      </c>
      <c r="L58" s="1" t="str">
        <f t="shared" si="10"/>
        <v>IfcObject</v>
      </c>
      <c r="M58" s="1" t="str">
        <f t="shared" si="10"/>
        <v>IfcObjectDefinition</v>
      </c>
      <c r="N58" s="1" t="str">
        <f t="shared" si="10"/>
        <v>IfcRoot</v>
      </c>
      <c r="O58" s="1" t="str">
        <f t="shared" si="10"/>
        <v>Entity</v>
      </c>
      <c r="P58" s="1" t="str">
        <f t="shared" si="10"/>
        <v/>
      </c>
      <c r="Q58" s="1" t="str">
        <f t="shared" si="10"/>
        <v/>
      </c>
    </row>
    <row r="59" spans="1:17" x14ac:dyDescent="0.25">
      <c r="A59" t="s">
        <v>143</v>
      </c>
      <c r="B59">
        <v>824</v>
      </c>
      <c r="C59" t="s">
        <v>88</v>
      </c>
      <c r="D59" s="21" t="s">
        <v>3424</v>
      </c>
      <c r="E59" t="s">
        <v>144</v>
      </c>
      <c r="F59" s="110">
        <f t="shared" si="0"/>
        <v>0</v>
      </c>
      <c r="G59" s="110">
        <f t="shared" ca="1" si="1"/>
        <v>0</v>
      </c>
      <c r="H59" s="110">
        <f t="shared" ca="1" si="5"/>
        <v>0</v>
      </c>
      <c r="I59" s="110">
        <f t="shared" si="2"/>
        <v>0</v>
      </c>
      <c r="J59" s="1" t="str">
        <f t="shared" si="3"/>
        <v>IfcProduct</v>
      </c>
      <c r="K59" s="1" t="str">
        <f t="shared" si="10"/>
        <v>IfcObject</v>
      </c>
      <c r="L59" s="1" t="str">
        <f t="shared" si="10"/>
        <v>IfcObjectDefinition</v>
      </c>
      <c r="M59" s="1" t="str">
        <f t="shared" si="10"/>
        <v>IfcRoot</v>
      </c>
      <c r="N59" s="1" t="str">
        <f t="shared" si="10"/>
        <v>Entity</v>
      </c>
      <c r="O59" s="1" t="str">
        <f t="shared" si="10"/>
        <v/>
      </c>
      <c r="P59" s="1" t="str">
        <f t="shared" si="10"/>
        <v/>
      </c>
      <c r="Q59" s="1" t="str">
        <f t="shared" si="10"/>
        <v/>
      </c>
    </row>
    <row r="60" spans="1:17" x14ac:dyDescent="0.25">
      <c r="A60" t="s">
        <v>145</v>
      </c>
      <c r="B60">
        <v>830</v>
      </c>
      <c r="C60" t="s">
        <v>146</v>
      </c>
      <c r="D60" s="21" t="s">
        <v>3436</v>
      </c>
      <c r="E60" t="s">
        <v>147</v>
      </c>
      <c r="F60" s="110" t="str">
        <f t="shared" si="0"/>
        <v>IfcBuildingElementPart</v>
      </c>
      <c r="G60" s="110" t="str">
        <f t="shared" ca="1" si="1"/>
        <v>IfcBuildingElementPart</v>
      </c>
      <c r="H60" s="110" t="str">
        <f t="shared" ca="1" si="5"/>
        <v>Common</v>
      </c>
      <c r="I60" s="110">
        <f t="shared" si="2"/>
        <v>0</v>
      </c>
      <c r="J60" s="1" t="str">
        <f t="shared" si="3"/>
        <v>IfcElement</v>
      </c>
      <c r="K60" s="1" t="str">
        <f t="shared" si="10"/>
        <v>IfcProduct</v>
      </c>
      <c r="L60" s="1" t="str">
        <f t="shared" si="10"/>
        <v>IfcObject</v>
      </c>
      <c r="M60" s="1" t="str">
        <f t="shared" si="10"/>
        <v>IfcObjectDefinition</v>
      </c>
      <c r="N60" s="1" t="str">
        <f t="shared" si="10"/>
        <v>IfcRoot</v>
      </c>
      <c r="O60" s="1" t="str">
        <f t="shared" si="10"/>
        <v>Entity</v>
      </c>
      <c r="P60" s="1" t="str">
        <f t="shared" si="10"/>
        <v/>
      </c>
      <c r="Q60" s="1" t="str">
        <f t="shared" si="10"/>
        <v/>
      </c>
    </row>
    <row r="61" spans="1:17" x14ac:dyDescent="0.25">
      <c r="A61" t="s">
        <v>148</v>
      </c>
      <c r="B61">
        <v>838</v>
      </c>
      <c r="C61" t="s">
        <v>149</v>
      </c>
      <c r="D61" s="21" t="s">
        <v>3436</v>
      </c>
      <c r="E61" t="s">
        <v>150</v>
      </c>
      <c r="F61" s="110">
        <f t="shared" si="0"/>
        <v>0</v>
      </c>
      <c r="G61" s="110">
        <f t="shared" ca="1" si="1"/>
        <v>0</v>
      </c>
      <c r="H61" s="110">
        <f t="shared" ca="1" si="5"/>
        <v>0</v>
      </c>
      <c r="I61" s="110">
        <f t="shared" si="2"/>
        <v>0</v>
      </c>
      <c r="J61" s="1" t="str">
        <f t="shared" si="3"/>
        <v>IfcElementType</v>
      </c>
      <c r="K61" s="1" t="str">
        <f t="shared" si="10"/>
        <v>IfcTypeProduct</v>
      </c>
      <c r="L61" s="1" t="str">
        <f t="shared" si="10"/>
        <v>IfcTypeObject</v>
      </c>
      <c r="M61" s="1" t="str">
        <f t="shared" si="10"/>
        <v>IfcObjectDefinition</v>
      </c>
      <c r="N61" s="1" t="str">
        <f t="shared" si="10"/>
        <v>IfcRoot</v>
      </c>
      <c r="O61" s="1" t="str">
        <f t="shared" si="10"/>
        <v>Entity</v>
      </c>
      <c r="P61" s="1" t="str">
        <f t="shared" si="10"/>
        <v/>
      </c>
      <c r="Q61" s="1" t="str">
        <f t="shared" si="10"/>
        <v/>
      </c>
    </row>
    <row r="62" spans="1:17" x14ac:dyDescent="0.25">
      <c r="A62" t="s">
        <v>151</v>
      </c>
      <c r="B62">
        <v>846</v>
      </c>
      <c r="C62" t="s">
        <v>152</v>
      </c>
      <c r="D62" s="21" t="s">
        <v>3433</v>
      </c>
      <c r="E62" t="s">
        <v>88</v>
      </c>
      <c r="F62" s="110" t="str">
        <f t="shared" si="0"/>
        <v>IfcBuildingElementProxy</v>
      </c>
      <c r="G62" s="110" t="str">
        <f t="shared" ca="1" si="1"/>
        <v>IfcBuildingElementProxy</v>
      </c>
      <c r="H62" s="110" t="str">
        <f t="shared" ca="1" si="5"/>
        <v>Common</v>
      </c>
      <c r="I62" s="110" t="str">
        <f t="shared" si="2"/>
        <v>IfcBuildingElementProxy</v>
      </c>
      <c r="J62" s="1" t="str">
        <f t="shared" si="3"/>
        <v>IfcElement</v>
      </c>
      <c r="K62" s="1" t="str">
        <f t="shared" ref="K62:Q71" si="11">IFERROR(VLOOKUP(J62,Entity,3,FALSE),"")</f>
        <v>IfcProduct</v>
      </c>
      <c r="L62" s="1" t="str">
        <f t="shared" si="11"/>
        <v>IfcObject</v>
      </c>
      <c r="M62" s="1" t="str">
        <f t="shared" si="11"/>
        <v>IfcObjectDefinition</v>
      </c>
      <c r="N62" s="1" t="str">
        <f t="shared" si="11"/>
        <v>IfcRoot</v>
      </c>
      <c r="O62" s="1" t="str">
        <f t="shared" si="11"/>
        <v>Entity</v>
      </c>
      <c r="P62" s="1" t="str">
        <f t="shared" si="11"/>
        <v/>
      </c>
      <c r="Q62" s="1" t="str">
        <f t="shared" si="11"/>
        <v/>
      </c>
    </row>
    <row r="63" spans="1:17" x14ac:dyDescent="0.25">
      <c r="A63" t="s">
        <v>153</v>
      </c>
      <c r="B63">
        <v>854</v>
      </c>
      <c r="C63" t="s">
        <v>154</v>
      </c>
      <c r="D63" s="21" t="s">
        <v>3433</v>
      </c>
      <c r="E63" t="s">
        <v>93</v>
      </c>
      <c r="F63" s="110">
        <f t="shared" si="0"/>
        <v>0</v>
      </c>
      <c r="G63" s="110">
        <f t="shared" ca="1" si="1"/>
        <v>0</v>
      </c>
      <c r="H63" s="110">
        <f t="shared" ca="1" si="5"/>
        <v>0</v>
      </c>
      <c r="I63" s="110" t="str">
        <f t="shared" si="2"/>
        <v>IfcBuildingElementProxyType</v>
      </c>
      <c r="J63" s="1" t="str">
        <f t="shared" si="3"/>
        <v>IfcElementType</v>
      </c>
      <c r="K63" s="1" t="str">
        <f t="shared" si="11"/>
        <v>IfcTypeProduct</v>
      </c>
      <c r="L63" s="1" t="str">
        <f t="shared" si="11"/>
        <v>IfcTypeObject</v>
      </c>
      <c r="M63" s="1" t="str">
        <f t="shared" si="11"/>
        <v>IfcObjectDefinition</v>
      </c>
      <c r="N63" s="1" t="str">
        <f t="shared" si="11"/>
        <v>IfcRoot</v>
      </c>
      <c r="O63" s="1" t="str">
        <f t="shared" si="11"/>
        <v>Entity</v>
      </c>
      <c r="P63" s="1" t="str">
        <f t="shared" si="11"/>
        <v/>
      </c>
      <c r="Q63" s="1" t="str">
        <f t="shared" si="11"/>
        <v/>
      </c>
    </row>
    <row r="64" spans="1:17" x14ac:dyDescent="0.25">
      <c r="A64" t="s">
        <v>155</v>
      </c>
      <c r="B64">
        <v>862</v>
      </c>
      <c r="C64" t="s">
        <v>93</v>
      </c>
      <c r="D64" s="21" t="s">
        <v>3424</v>
      </c>
      <c r="E64" t="s">
        <v>156</v>
      </c>
      <c r="F64" s="110">
        <f t="shared" si="0"/>
        <v>0</v>
      </c>
      <c r="G64" s="110">
        <f t="shared" ca="1" si="1"/>
        <v>0</v>
      </c>
      <c r="H64" s="110">
        <f t="shared" ca="1" si="5"/>
        <v>0</v>
      </c>
      <c r="I64" s="110">
        <f t="shared" si="2"/>
        <v>0</v>
      </c>
      <c r="J64" s="1" t="str">
        <f t="shared" si="3"/>
        <v>IfcTypeProduct</v>
      </c>
      <c r="K64" s="1" t="str">
        <f t="shared" si="11"/>
        <v>IfcTypeObject</v>
      </c>
      <c r="L64" s="1" t="str">
        <f t="shared" si="11"/>
        <v>IfcObjectDefinition</v>
      </c>
      <c r="M64" s="1" t="str">
        <f t="shared" si="11"/>
        <v>IfcRoot</v>
      </c>
      <c r="N64" s="1" t="str">
        <f t="shared" si="11"/>
        <v>Entity</v>
      </c>
      <c r="O64" s="1" t="str">
        <f t="shared" si="11"/>
        <v/>
      </c>
      <c r="P64" s="1" t="str">
        <f t="shared" si="11"/>
        <v/>
      </c>
      <c r="Q64" s="1" t="str">
        <f t="shared" si="11"/>
        <v/>
      </c>
    </row>
    <row r="65" spans="1:17" x14ac:dyDescent="0.25">
      <c r="A65" t="s">
        <v>157</v>
      </c>
      <c r="B65">
        <v>868</v>
      </c>
      <c r="C65" t="s">
        <v>158</v>
      </c>
      <c r="D65" s="21" t="s">
        <v>3424</v>
      </c>
      <c r="E65" t="s">
        <v>142</v>
      </c>
      <c r="F65" s="110">
        <f t="shared" si="0"/>
        <v>0</v>
      </c>
      <c r="G65" s="110" t="str">
        <f t="shared" ca="1" si="1"/>
        <v>IfcBuildingStorey</v>
      </c>
      <c r="H65" s="110" t="str">
        <f t="shared" ca="1" si="5"/>
        <v>Common</v>
      </c>
      <c r="I65" s="110">
        <f t="shared" si="2"/>
        <v>0</v>
      </c>
      <c r="J65" s="1" t="str">
        <f t="shared" si="3"/>
        <v>IfcSpatialElement</v>
      </c>
      <c r="K65" s="1" t="str">
        <f t="shared" si="11"/>
        <v>IfcProduct</v>
      </c>
      <c r="L65" s="1" t="str">
        <f t="shared" si="11"/>
        <v>IfcObject</v>
      </c>
      <c r="M65" s="1" t="str">
        <f t="shared" si="11"/>
        <v>IfcObjectDefinition</v>
      </c>
      <c r="N65" s="1" t="str">
        <f t="shared" si="11"/>
        <v>IfcRoot</v>
      </c>
      <c r="O65" s="1" t="str">
        <f t="shared" si="11"/>
        <v>Entity</v>
      </c>
      <c r="P65" s="1" t="str">
        <f t="shared" si="11"/>
        <v/>
      </c>
      <c r="Q65" s="1" t="str">
        <f t="shared" si="11"/>
        <v/>
      </c>
    </row>
    <row r="66" spans="1:17" x14ac:dyDescent="0.25">
      <c r="A66" t="s">
        <v>159</v>
      </c>
      <c r="B66">
        <v>876</v>
      </c>
      <c r="C66" t="s">
        <v>160</v>
      </c>
      <c r="D66" s="21" t="s">
        <v>3433</v>
      </c>
      <c r="E66" t="s">
        <v>161</v>
      </c>
      <c r="F66" s="110">
        <f t="shared" ref="F66:F129" si="12">IF(NOT(ISERROR(VLOOKUP(C66,Import_DRS,1,FALSE))),C66,0)</f>
        <v>0</v>
      </c>
      <c r="G66" s="110">
        <f t="shared" ref="G66:G129" ca="1" si="13">IF(NOT(ISERROR(VLOOKUP(C66,export_entity,1,FALSE))),C66,0)</f>
        <v>0</v>
      </c>
      <c r="H66" s="110">
        <f t="shared" ca="1" si="5"/>
        <v>0</v>
      </c>
      <c r="I66" s="110">
        <f t="shared" ref="I66:I129" si="14">IF(C66&lt;&gt;C65,IFERROR(VLOOKUP(C66,supp_entity,1,FALSE),0),0)</f>
        <v>0</v>
      </c>
      <c r="J66" s="1" t="str">
        <f t="shared" ref="J66:J129" si="15">IFERROR(VLOOKUP(E66,Entity,3,FALSE),"")</f>
        <v>IfcGroup</v>
      </c>
      <c r="K66" s="1" t="str">
        <f t="shared" si="11"/>
        <v>IfcObject</v>
      </c>
      <c r="L66" s="1" t="str">
        <f t="shared" si="11"/>
        <v>IfcObjectDefinition</v>
      </c>
      <c r="M66" s="1" t="str">
        <f t="shared" si="11"/>
        <v>IfcRoot</v>
      </c>
      <c r="N66" s="1" t="str">
        <f t="shared" si="11"/>
        <v>Entity</v>
      </c>
      <c r="O66" s="1" t="str">
        <f t="shared" si="11"/>
        <v/>
      </c>
      <c r="P66" s="1" t="str">
        <f t="shared" si="11"/>
        <v/>
      </c>
      <c r="Q66" s="1" t="str">
        <f t="shared" si="11"/>
        <v/>
      </c>
    </row>
    <row r="67" spans="1:17" x14ac:dyDescent="0.25">
      <c r="A67" t="s">
        <v>162</v>
      </c>
      <c r="B67">
        <v>884</v>
      </c>
      <c r="C67" t="s">
        <v>163</v>
      </c>
      <c r="D67" s="21" t="s">
        <v>3423</v>
      </c>
      <c r="E67" t="s">
        <v>39</v>
      </c>
      <c r="F67" s="110">
        <f t="shared" si="12"/>
        <v>0</v>
      </c>
      <c r="G67" s="110">
        <f t="shared" ca="1" si="13"/>
        <v>0</v>
      </c>
      <c r="H67" s="110">
        <f t="shared" ref="H67:H130" ca="1" si="16">IF(OR(AND(imp_imp_cat=yes,F67&lt;&gt;0),AND(imp_exp_cat=yes,G67&lt;&gt;0)),Common,0)</f>
        <v>0</v>
      </c>
      <c r="I67" s="110">
        <f t="shared" si="14"/>
        <v>0</v>
      </c>
      <c r="J67" s="1" t="str">
        <f t="shared" si="15"/>
        <v>IfcDistributionFlowElement</v>
      </c>
      <c r="K67" s="1" t="str">
        <f t="shared" si="11"/>
        <v>IfcDistributionElement</v>
      </c>
      <c r="L67" s="1" t="str">
        <f t="shared" si="11"/>
        <v>IfcElement</v>
      </c>
      <c r="M67" s="1" t="str">
        <f t="shared" si="11"/>
        <v>IfcProduct</v>
      </c>
      <c r="N67" s="1" t="str">
        <f t="shared" si="11"/>
        <v>IfcObject</v>
      </c>
      <c r="O67" s="1" t="str">
        <f t="shared" si="11"/>
        <v>IfcObjectDefinition</v>
      </c>
      <c r="P67" s="1" t="str">
        <f t="shared" si="11"/>
        <v>IfcRoot</v>
      </c>
      <c r="Q67" s="1" t="str">
        <f t="shared" si="11"/>
        <v>Entity</v>
      </c>
    </row>
    <row r="68" spans="1:17" x14ac:dyDescent="0.25">
      <c r="A68" t="s">
        <v>164</v>
      </c>
      <c r="B68">
        <v>892</v>
      </c>
      <c r="C68" t="s">
        <v>165</v>
      </c>
      <c r="D68" s="21" t="s">
        <v>3423</v>
      </c>
      <c r="E68" t="s">
        <v>42</v>
      </c>
      <c r="F68" s="110">
        <f t="shared" si="12"/>
        <v>0</v>
      </c>
      <c r="G68" s="110">
        <f t="shared" ca="1" si="13"/>
        <v>0</v>
      </c>
      <c r="H68" s="110">
        <f t="shared" ca="1" si="16"/>
        <v>0</v>
      </c>
      <c r="I68" s="110">
        <f t="shared" si="14"/>
        <v>0</v>
      </c>
      <c r="J68" s="1" t="str">
        <f t="shared" si="15"/>
        <v>IfcDistributionFlowElementType</v>
      </c>
      <c r="K68" s="1" t="str">
        <f t="shared" si="11"/>
        <v>IfcDistributionElementType</v>
      </c>
      <c r="L68" s="1" t="str">
        <f t="shared" si="11"/>
        <v>IfcElementType</v>
      </c>
      <c r="M68" s="1" t="str">
        <f t="shared" si="11"/>
        <v>IfcTypeProduct</v>
      </c>
      <c r="N68" s="1" t="str">
        <f t="shared" si="11"/>
        <v>IfcTypeObject</v>
      </c>
      <c r="O68" s="1" t="str">
        <f t="shared" si="11"/>
        <v>IfcObjectDefinition</v>
      </c>
      <c r="P68" s="1" t="str">
        <f t="shared" si="11"/>
        <v>IfcRoot</v>
      </c>
      <c r="Q68" s="1" t="str">
        <f t="shared" si="11"/>
        <v>Entity</v>
      </c>
    </row>
    <row r="69" spans="1:17" x14ac:dyDescent="0.25">
      <c r="A69" t="s">
        <v>166</v>
      </c>
      <c r="B69">
        <v>912</v>
      </c>
      <c r="C69" t="s">
        <v>167</v>
      </c>
      <c r="D69" s="21" t="s">
        <v>3431</v>
      </c>
      <c r="E69" t="s">
        <v>168</v>
      </c>
      <c r="F69" s="110">
        <f t="shared" si="12"/>
        <v>0</v>
      </c>
      <c r="G69" s="110" t="str">
        <f t="shared" ca="1" si="13"/>
        <v>IfcCableCarrierFitting</v>
      </c>
      <c r="H69" s="110" t="str">
        <f t="shared" ca="1" si="16"/>
        <v>Common</v>
      </c>
      <c r="I69" s="110" t="str">
        <f t="shared" si="14"/>
        <v>IfcCableCarrierFitting</v>
      </c>
      <c r="J69" s="1" t="str">
        <f t="shared" si="15"/>
        <v>IfcDistributionFlowElement</v>
      </c>
      <c r="K69" s="1" t="str">
        <f t="shared" si="11"/>
        <v>IfcDistributionElement</v>
      </c>
      <c r="L69" s="1" t="str">
        <f t="shared" si="11"/>
        <v>IfcElement</v>
      </c>
      <c r="M69" s="1" t="str">
        <f t="shared" si="11"/>
        <v>IfcProduct</v>
      </c>
      <c r="N69" s="1" t="str">
        <f t="shared" si="11"/>
        <v>IfcObject</v>
      </c>
      <c r="O69" s="1" t="str">
        <f t="shared" si="11"/>
        <v>IfcObjectDefinition</v>
      </c>
      <c r="P69" s="1" t="str">
        <f t="shared" si="11"/>
        <v>IfcRoot</v>
      </c>
      <c r="Q69" s="1" t="str">
        <f t="shared" si="11"/>
        <v>Entity</v>
      </c>
    </row>
    <row r="70" spans="1:17" x14ac:dyDescent="0.25">
      <c r="A70" t="s">
        <v>169</v>
      </c>
      <c r="B70">
        <v>920</v>
      </c>
      <c r="C70" t="s">
        <v>170</v>
      </c>
      <c r="D70" s="21" t="s">
        <v>3431</v>
      </c>
      <c r="E70" t="s">
        <v>171</v>
      </c>
      <c r="F70" s="110" t="str">
        <f t="shared" si="12"/>
        <v>IfcCableCarrierFittingType</v>
      </c>
      <c r="G70" s="110" t="str">
        <f t="shared" ca="1" si="13"/>
        <v>IfcCableCarrierFittingType</v>
      </c>
      <c r="H70" s="110" t="str">
        <f t="shared" ca="1" si="16"/>
        <v>Common</v>
      </c>
      <c r="I70" s="110" t="str">
        <f t="shared" si="14"/>
        <v>IfcCableCarrierFittingType</v>
      </c>
      <c r="J70" s="1" t="str">
        <f t="shared" si="15"/>
        <v>IfcDistributionFlowElementType</v>
      </c>
      <c r="K70" s="1" t="str">
        <f t="shared" si="11"/>
        <v>IfcDistributionElementType</v>
      </c>
      <c r="L70" s="1" t="str">
        <f t="shared" si="11"/>
        <v>IfcElementType</v>
      </c>
      <c r="M70" s="1" t="str">
        <f t="shared" si="11"/>
        <v>IfcTypeProduct</v>
      </c>
      <c r="N70" s="1" t="str">
        <f t="shared" si="11"/>
        <v>IfcTypeObject</v>
      </c>
      <c r="O70" s="1" t="str">
        <f t="shared" si="11"/>
        <v>IfcObjectDefinition</v>
      </c>
      <c r="P70" s="1" t="str">
        <f t="shared" si="11"/>
        <v>IfcRoot</v>
      </c>
      <c r="Q70" s="1" t="str">
        <f t="shared" si="11"/>
        <v>Entity</v>
      </c>
    </row>
    <row r="71" spans="1:17" x14ac:dyDescent="0.25">
      <c r="A71" t="s">
        <v>172</v>
      </c>
      <c r="B71">
        <v>928</v>
      </c>
      <c r="C71" t="s">
        <v>173</v>
      </c>
      <c r="D71" s="21" t="s">
        <v>3431</v>
      </c>
      <c r="E71" t="s">
        <v>174</v>
      </c>
      <c r="F71" s="110">
        <f t="shared" si="12"/>
        <v>0</v>
      </c>
      <c r="G71" s="110" t="str">
        <f t="shared" ca="1" si="13"/>
        <v>IfcCableCarrierSegment</v>
      </c>
      <c r="H71" s="110" t="str">
        <f t="shared" ca="1" si="16"/>
        <v>Common</v>
      </c>
      <c r="I71" s="110" t="str">
        <f t="shared" si="14"/>
        <v>IfcCableCarrierSegment</v>
      </c>
      <c r="J71" s="1" t="str">
        <f t="shared" si="15"/>
        <v>IfcDistributionFlowElement</v>
      </c>
      <c r="K71" s="1" t="str">
        <f t="shared" si="11"/>
        <v>IfcDistributionElement</v>
      </c>
      <c r="L71" s="1" t="str">
        <f t="shared" si="11"/>
        <v>IfcElement</v>
      </c>
      <c r="M71" s="1" t="str">
        <f t="shared" si="11"/>
        <v>IfcProduct</v>
      </c>
      <c r="N71" s="1" t="str">
        <f t="shared" si="11"/>
        <v>IfcObject</v>
      </c>
      <c r="O71" s="1" t="str">
        <f t="shared" si="11"/>
        <v>IfcObjectDefinition</v>
      </c>
      <c r="P71" s="1" t="str">
        <f t="shared" si="11"/>
        <v>IfcRoot</v>
      </c>
      <c r="Q71" s="1" t="str">
        <f t="shared" si="11"/>
        <v>Entity</v>
      </c>
    </row>
    <row r="72" spans="1:17" x14ac:dyDescent="0.25">
      <c r="A72" t="s">
        <v>175</v>
      </c>
      <c r="B72">
        <v>936</v>
      </c>
      <c r="C72" t="s">
        <v>176</v>
      </c>
      <c r="D72" s="21" t="s">
        <v>3431</v>
      </c>
      <c r="E72" t="s">
        <v>177</v>
      </c>
      <c r="F72" s="110" t="str">
        <f t="shared" si="12"/>
        <v>IfcCableCarrierSegmentType</v>
      </c>
      <c r="G72" s="110">
        <f t="shared" ca="1" si="13"/>
        <v>0</v>
      </c>
      <c r="H72" s="110" t="str">
        <f t="shared" ca="1" si="16"/>
        <v>Common</v>
      </c>
      <c r="I72" s="110" t="str">
        <f t="shared" si="14"/>
        <v>IfcCableCarrierSegmentType</v>
      </c>
      <c r="J72" s="1" t="str">
        <f t="shared" si="15"/>
        <v>IfcDistributionFlowElementType</v>
      </c>
      <c r="K72" s="1" t="str">
        <f t="shared" ref="K72:Q81" si="17">IFERROR(VLOOKUP(J72,Entity,3,FALSE),"")</f>
        <v>IfcDistributionElementType</v>
      </c>
      <c r="L72" s="1" t="str">
        <f t="shared" si="17"/>
        <v>IfcElementType</v>
      </c>
      <c r="M72" s="1" t="str">
        <f t="shared" si="17"/>
        <v>IfcTypeProduct</v>
      </c>
      <c r="N72" s="1" t="str">
        <f t="shared" si="17"/>
        <v>IfcTypeObject</v>
      </c>
      <c r="O72" s="1" t="str">
        <f t="shared" si="17"/>
        <v>IfcObjectDefinition</v>
      </c>
      <c r="P72" s="1" t="str">
        <f t="shared" si="17"/>
        <v>IfcRoot</v>
      </c>
      <c r="Q72" s="1" t="str">
        <f t="shared" si="17"/>
        <v>Entity</v>
      </c>
    </row>
    <row r="73" spans="1:17" x14ac:dyDescent="0.25">
      <c r="A73" t="s">
        <v>178</v>
      </c>
      <c r="B73">
        <v>944</v>
      </c>
      <c r="C73" t="s">
        <v>179</v>
      </c>
      <c r="D73" s="21" t="s">
        <v>3431</v>
      </c>
      <c r="E73" t="s">
        <v>168</v>
      </c>
      <c r="F73" s="110">
        <f t="shared" si="12"/>
        <v>0</v>
      </c>
      <c r="G73" s="110">
        <f t="shared" ca="1" si="13"/>
        <v>0</v>
      </c>
      <c r="H73" s="110">
        <f t="shared" ca="1" si="16"/>
        <v>0</v>
      </c>
      <c r="I73" s="110">
        <f t="shared" si="14"/>
        <v>0</v>
      </c>
      <c r="J73" s="1" t="str">
        <f t="shared" si="15"/>
        <v>IfcDistributionFlowElement</v>
      </c>
      <c r="K73" s="1" t="str">
        <f t="shared" si="17"/>
        <v>IfcDistributionElement</v>
      </c>
      <c r="L73" s="1" t="str">
        <f t="shared" si="17"/>
        <v>IfcElement</v>
      </c>
      <c r="M73" s="1" t="str">
        <f t="shared" si="17"/>
        <v>IfcProduct</v>
      </c>
      <c r="N73" s="1" t="str">
        <f t="shared" si="17"/>
        <v>IfcObject</v>
      </c>
      <c r="O73" s="1" t="str">
        <f t="shared" si="17"/>
        <v>IfcObjectDefinition</v>
      </c>
      <c r="P73" s="1" t="str">
        <f t="shared" si="17"/>
        <v>IfcRoot</v>
      </c>
      <c r="Q73" s="1" t="str">
        <f t="shared" si="17"/>
        <v>Entity</v>
      </c>
    </row>
    <row r="74" spans="1:17" x14ac:dyDescent="0.25">
      <c r="A74" t="s">
        <v>180</v>
      </c>
      <c r="B74">
        <v>952</v>
      </c>
      <c r="C74" t="s">
        <v>181</v>
      </c>
      <c r="D74" s="21" t="s">
        <v>3431</v>
      </c>
      <c r="E74" t="s">
        <v>171</v>
      </c>
      <c r="F74" s="110">
        <f t="shared" si="12"/>
        <v>0</v>
      </c>
      <c r="G74" s="110">
        <f t="shared" ca="1" si="13"/>
        <v>0</v>
      </c>
      <c r="H74" s="110">
        <f t="shared" ca="1" si="16"/>
        <v>0</v>
      </c>
      <c r="I74" s="110">
        <f t="shared" si="14"/>
        <v>0</v>
      </c>
      <c r="J74" s="1" t="str">
        <f t="shared" si="15"/>
        <v>IfcDistributionFlowElementType</v>
      </c>
      <c r="K74" s="1" t="str">
        <f t="shared" si="17"/>
        <v>IfcDistributionElementType</v>
      </c>
      <c r="L74" s="1" t="str">
        <f t="shared" si="17"/>
        <v>IfcElementType</v>
      </c>
      <c r="M74" s="1" t="str">
        <f t="shared" si="17"/>
        <v>IfcTypeProduct</v>
      </c>
      <c r="N74" s="1" t="str">
        <f t="shared" si="17"/>
        <v>IfcTypeObject</v>
      </c>
      <c r="O74" s="1" t="str">
        <f t="shared" si="17"/>
        <v>IfcObjectDefinition</v>
      </c>
      <c r="P74" s="1" t="str">
        <f t="shared" si="17"/>
        <v>IfcRoot</v>
      </c>
      <c r="Q74" s="1" t="str">
        <f t="shared" si="17"/>
        <v>Entity</v>
      </c>
    </row>
    <row r="75" spans="1:17" x14ac:dyDescent="0.25">
      <c r="A75" t="s">
        <v>182</v>
      </c>
      <c r="B75">
        <v>960</v>
      </c>
      <c r="C75" t="s">
        <v>183</v>
      </c>
      <c r="D75" s="21" t="s">
        <v>3431</v>
      </c>
      <c r="E75" t="s">
        <v>174</v>
      </c>
      <c r="F75" s="110">
        <f t="shared" si="12"/>
        <v>0</v>
      </c>
      <c r="G75" s="110">
        <f t="shared" ca="1" si="13"/>
        <v>0</v>
      </c>
      <c r="H75" s="110">
        <f t="shared" ca="1" si="16"/>
        <v>0</v>
      </c>
      <c r="I75" s="110" t="str">
        <f t="shared" si="14"/>
        <v>IfcCableSegment</v>
      </c>
      <c r="J75" s="1" t="str">
        <f t="shared" si="15"/>
        <v>IfcDistributionFlowElement</v>
      </c>
      <c r="K75" s="1" t="str">
        <f t="shared" si="17"/>
        <v>IfcDistributionElement</v>
      </c>
      <c r="L75" s="1" t="str">
        <f t="shared" si="17"/>
        <v>IfcElement</v>
      </c>
      <c r="M75" s="1" t="str">
        <f t="shared" si="17"/>
        <v>IfcProduct</v>
      </c>
      <c r="N75" s="1" t="str">
        <f t="shared" si="17"/>
        <v>IfcObject</v>
      </c>
      <c r="O75" s="1" t="str">
        <f t="shared" si="17"/>
        <v>IfcObjectDefinition</v>
      </c>
      <c r="P75" s="1" t="str">
        <f t="shared" si="17"/>
        <v>IfcRoot</v>
      </c>
      <c r="Q75" s="1" t="str">
        <f t="shared" si="17"/>
        <v>Entity</v>
      </c>
    </row>
    <row r="76" spans="1:17" x14ac:dyDescent="0.25">
      <c r="A76" t="s">
        <v>184</v>
      </c>
      <c r="B76">
        <v>968</v>
      </c>
      <c r="C76" t="s">
        <v>185</v>
      </c>
      <c r="D76" s="21" t="s">
        <v>3431</v>
      </c>
      <c r="E76" t="s">
        <v>177</v>
      </c>
      <c r="F76" s="110" t="str">
        <f t="shared" si="12"/>
        <v>IfcCableSegmentType</v>
      </c>
      <c r="G76" s="110" t="str">
        <f t="shared" ca="1" si="13"/>
        <v>IfcCableSegmentType</v>
      </c>
      <c r="H76" s="110" t="str">
        <f t="shared" ca="1" si="16"/>
        <v>Common</v>
      </c>
      <c r="I76" s="110" t="str">
        <f t="shared" si="14"/>
        <v>IfcCableSegmentType</v>
      </c>
      <c r="J76" s="1" t="str">
        <f t="shared" si="15"/>
        <v>IfcDistributionFlowElementType</v>
      </c>
      <c r="K76" s="1" t="str">
        <f t="shared" si="17"/>
        <v>IfcDistributionElementType</v>
      </c>
      <c r="L76" s="1" t="str">
        <f t="shared" si="17"/>
        <v>IfcElementType</v>
      </c>
      <c r="M76" s="1" t="str">
        <f t="shared" si="17"/>
        <v>IfcTypeProduct</v>
      </c>
      <c r="N76" s="1" t="str">
        <f t="shared" si="17"/>
        <v>IfcTypeObject</v>
      </c>
      <c r="O76" s="1" t="str">
        <f t="shared" si="17"/>
        <v>IfcObjectDefinition</v>
      </c>
      <c r="P76" s="1" t="str">
        <f t="shared" si="17"/>
        <v>IfcRoot</v>
      </c>
      <c r="Q76" s="1" t="str">
        <f t="shared" si="17"/>
        <v>Entity</v>
      </c>
    </row>
    <row r="77" spans="1:17" x14ac:dyDescent="0.25">
      <c r="A77" t="s">
        <v>186</v>
      </c>
      <c r="B77">
        <v>976</v>
      </c>
      <c r="C77" t="s">
        <v>187</v>
      </c>
      <c r="D77" s="21" t="s">
        <v>3432</v>
      </c>
      <c r="E77" t="s">
        <v>188</v>
      </c>
      <c r="F77" s="110">
        <f t="shared" si="12"/>
        <v>0</v>
      </c>
      <c r="G77" s="110">
        <f t="shared" ca="1" si="13"/>
        <v>0</v>
      </c>
      <c r="H77" s="110">
        <f t="shared" ca="1" si="16"/>
        <v>0</v>
      </c>
      <c r="I77" s="110">
        <f t="shared" si="14"/>
        <v>0</v>
      </c>
      <c r="J77" s="1" t="str">
        <f t="shared" si="15"/>
        <v>IfcGeometricRepresentationItem</v>
      </c>
      <c r="K77" s="1" t="str">
        <f t="shared" si="17"/>
        <v>IfcRepresentationItem</v>
      </c>
      <c r="L77" s="1" t="str">
        <f t="shared" si="17"/>
        <v>Entity</v>
      </c>
      <c r="M77" s="1" t="str">
        <f t="shared" si="17"/>
        <v/>
      </c>
      <c r="N77" s="1" t="str">
        <f t="shared" si="17"/>
        <v/>
      </c>
      <c r="O77" s="1" t="str">
        <f t="shared" si="17"/>
        <v/>
      </c>
      <c r="P77" s="1" t="str">
        <f t="shared" si="17"/>
        <v/>
      </c>
      <c r="Q77" s="1" t="str">
        <f t="shared" si="17"/>
        <v/>
      </c>
    </row>
    <row r="78" spans="1:17" x14ac:dyDescent="0.25">
      <c r="A78" t="s">
        <v>189</v>
      </c>
      <c r="B78">
        <v>993</v>
      </c>
      <c r="C78" t="s">
        <v>190</v>
      </c>
      <c r="D78" s="21" t="s">
        <v>3421</v>
      </c>
      <c r="E78" t="s">
        <v>52</v>
      </c>
      <c r="F78" s="110">
        <f t="shared" si="12"/>
        <v>0</v>
      </c>
      <c r="G78" s="110">
        <f t="shared" ca="1" si="13"/>
        <v>0</v>
      </c>
      <c r="H78" s="110">
        <f t="shared" ca="1" si="16"/>
        <v>0</v>
      </c>
      <c r="I78" s="110">
        <f t="shared" si="14"/>
        <v>0</v>
      </c>
      <c r="J78" s="1" t="str">
        <f t="shared" si="15"/>
        <v>IfcRepresentationItem</v>
      </c>
      <c r="K78" s="1" t="str">
        <f t="shared" si="17"/>
        <v>Entity</v>
      </c>
      <c r="L78" s="1" t="str">
        <f t="shared" si="17"/>
        <v/>
      </c>
      <c r="M78" s="1" t="str">
        <f t="shared" si="17"/>
        <v/>
      </c>
      <c r="N78" s="1" t="str">
        <f t="shared" si="17"/>
        <v/>
      </c>
      <c r="O78" s="1" t="str">
        <f t="shared" si="17"/>
        <v/>
      </c>
      <c r="P78" s="1" t="str">
        <f t="shared" si="17"/>
        <v/>
      </c>
      <c r="Q78" s="1" t="str">
        <f t="shared" si="17"/>
        <v/>
      </c>
    </row>
    <row r="79" spans="1:17" x14ac:dyDescent="0.25">
      <c r="A79" t="s">
        <v>191</v>
      </c>
      <c r="B79">
        <v>999</v>
      </c>
      <c r="C79" t="s">
        <v>192</v>
      </c>
      <c r="D79" s="21" t="s">
        <v>3421</v>
      </c>
      <c r="E79" t="s">
        <v>190</v>
      </c>
      <c r="F79" s="110">
        <f t="shared" si="12"/>
        <v>0</v>
      </c>
      <c r="G79" s="110">
        <f t="shared" ca="1" si="13"/>
        <v>0</v>
      </c>
      <c r="H79" s="110">
        <f t="shared" ca="1" si="16"/>
        <v>0</v>
      </c>
      <c r="I79" s="110">
        <f t="shared" si="14"/>
        <v>0</v>
      </c>
      <c r="J79" s="1" t="str">
        <f t="shared" si="15"/>
        <v>IfcGeometricRepresentationItem</v>
      </c>
      <c r="K79" s="1" t="str">
        <f t="shared" si="17"/>
        <v>IfcRepresentationItem</v>
      </c>
      <c r="L79" s="1" t="str">
        <f t="shared" si="17"/>
        <v>Entity</v>
      </c>
      <c r="M79" s="1" t="str">
        <f t="shared" si="17"/>
        <v/>
      </c>
      <c r="N79" s="1" t="str">
        <f t="shared" si="17"/>
        <v/>
      </c>
      <c r="O79" s="1" t="str">
        <f t="shared" si="17"/>
        <v/>
      </c>
      <c r="P79" s="1" t="str">
        <f t="shared" si="17"/>
        <v/>
      </c>
      <c r="Q79" s="1" t="str">
        <f t="shared" si="17"/>
        <v/>
      </c>
    </row>
    <row r="80" spans="1:17" x14ac:dyDescent="0.25">
      <c r="A80" t="s">
        <v>193</v>
      </c>
      <c r="B80">
        <v>1016</v>
      </c>
      <c r="C80" t="s">
        <v>194</v>
      </c>
      <c r="D80" s="21" t="s">
        <v>3432</v>
      </c>
      <c r="E80" t="s">
        <v>52</v>
      </c>
      <c r="F80" s="110">
        <f t="shared" si="12"/>
        <v>0</v>
      </c>
      <c r="G80" s="110">
        <f t="shared" ca="1" si="13"/>
        <v>0</v>
      </c>
      <c r="H80" s="110">
        <f t="shared" ca="1" si="16"/>
        <v>0</v>
      </c>
      <c r="I80" s="110">
        <f t="shared" si="14"/>
        <v>0</v>
      </c>
      <c r="J80" s="1" t="str">
        <f t="shared" si="15"/>
        <v>IfcRepresentationItem</v>
      </c>
      <c r="K80" s="1" t="str">
        <f t="shared" si="17"/>
        <v>Entity</v>
      </c>
      <c r="L80" s="1" t="str">
        <f t="shared" si="17"/>
        <v/>
      </c>
      <c r="M80" s="1" t="str">
        <f t="shared" si="17"/>
        <v/>
      </c>
      <c r="N80" s="1" t="str">
        <f t="shared" si="17"/>
        <v/>
      </c>
      <c r="O80" s="1" t="str">
        <f t="shared" si="17"/>
        <v/>
      </c>
      <c r="P80" s="1" t="str">
        <f t="shared" si="17"/>
        <v/>
      </c>
      <c r="Q80" s="1" t="str">
        <f t="shared" si="17"/>
        <v/>
      </c>
    </row>
    <row r="81" spans="1:17" x14ac:dyDescent="0.25">
      <c r="A81" t="s">
        <v>195</v>
      </c>
      <c r="B81">
        <v>1029</v>
      </c>
      <c r="C81" t="s">
        <v>196</v>
      </c>
      <c r="D81" s="21" t="s">
        <v>3432</v>
      </c>
      <c r="E81" t="s">
        <v>194</v>
      </c>
      <c r="F81" s="110">
        <f t="shared" si="12"/>
        <v>0</v>
      </c>
      <c r="G81" s="110">
        <f t="shared" ca="1" si="13"/>
        <v>0</v>
      </c>
      <c r="H81" s="110">
        <f t="shared" ca="1" si="16"/>
        <v>0</v>
      </c>
      <c r="I81" s="110">
        <f t="shared" si="14"/>
        <v>0</v>
      </c>
      <c r="J81" s="1" t="str">
        <f t="shared" si="15"/>
        <v>IfcGeometricRepresentationItem</v>
      </c>
      <c r="K81" s="1" t="str">
        <f t="shared" si="17"/>
        <v>IfcRepresentationItem</v>
      </c>
      <c r="L81" s="1" t="str">
        <f t="shared" si="17"/>
        <v>Entity</v>
      </c>
      <c r="M81" s="1" t="str">
        <f t="shared" si="17"/>
        <v/>
      </c>
      <c r="N81" s="1" t="str">
        <f t="shared" si="17"/>
        <v/>
      </c>
      <c r="O81" s="1" t="str">
        <f t="shared" si="17"/>
        <v/>
      </c>
      <c r="P81" s="1" t="str">
        <f t="shared" si="17"/>
        <v/>
      </c>
      <c r="Q81" s="1" t="str">
        <f t="shared" si="17"/>
        <v/>
      </c>
    </row>
    <row r="82" spans="1:17" x14ac:dyDescent="0.25">
      <c r="A82" t="s">
        <v>197</v>
      </c>
      <c r="B82">
        <v>1035</v>
      </c>
      <c r="C82" t="s">
        <v>198</v>
      </c>
      <c r="D82" s="21" t="s">
        <v>3432</v>
      </c>
      <c r="E82" t="s">
        <v>196</v>
      </c>
      <c r="F82" s="110">
        <f t="shared" si="12"/>
        <v>0</v>
      </c>
      <c r="G82" s="110">
        <f t="shared" ca="1" si="13"/>
        <v>0</v>
      </c>
      <c r="H82" s="110">
        <f t="shared" ca="1" si="16"/>
        <v>0</v>
      </c>
      <c r="I82" s="110">
        <f t="shared" si="14"/>
        <v>0</v>
      </c>
      <c r="J82" s="1" t="str">
        <f t="shared" si="15"/>
        <v>IfcCartesianTransformationOperator</v>
      </c>
      <c r="K82" s="1" t="str">
        <f t="shared" ref="K82:Q91" si="18">IFERROR(VLOOKUP(J82,Entity,3,FALSE),"")</f>
        <v>IfcGeometricRepresentationItem</v>
      </c>
      <c r="L82" s="1" t="str">
        <f t="shared" si="18"/>
        <v>IfcRepresentationItem</v>
      </c>
      <c r="M82" s="1" t="str">
        <f t="shared" si="18"/>
        <v>Entity</v>
      </c>
      <c r="N82" s="1" t="str">
        <f t="shared" si="18"/>
        <v/>
      </c>
      <c r="O82" s="1" t="str">
        <f t="shared" si="18"/>
        <v/>
      </c>
      <c r="P82" s="1" t="str">
        <f t="shared" si="18"/>
        <v/>
      </c>
      <c r="Q82" s="1" t="str">
        <f t="shared" si="18"/>
        <v/>
      </c>
    </row>
    <row r="83" spans="1:17" x14ac:dyDescent="0.25">
      <c r="A83" t="s">
        <v>199</v>
      </c>
      <c r="B83">
        <v>1043</v>
      </c>
      <c r="C83" t="s">
        <v>200</v>
      </c>
      <c r="D83" s="21" t="s">
        <v>3432</v>
      </c>
      <c r="E83" t="s">
        <v>194</v>
      </c>
      <c r="F83" s="110">
        <f t="shared" si="12"/>
        <v>0</v>
      </c>
      <c r="G83" s="110">
        <f t="shared" ca="1" si="13"/>
        <v>0</v>
      </c>
      <c r="H83" s="110">
        <f t="shared" ca="1" si="16"/>
        <v>0</v>
      </c>
      <c r="I83" s="110">
        <f t="shared" si="14"/>
        <v>0</v>
      </c>
      <c r="J83" s="1" t="str">
        <f t="shared" si="15"/>
        <v>IfcGeometricRepresentationItem</v>
      </c>
      <c r="K83" s="1" t="str">
        <f t="shared" si="18"/>
        <v>IfcRepresentationItem</v>
      </c>
      <c r="L83" s="1" t="str">
        <f t="shared" si="18"/>
        <v>Entity</v>
      </c>
      <c r="M83" s="1" t="str">
        <f t="shared" si="18"/>
        <v/>
      </c>
      <c r="N83" s="1" t="str">
        <f t="shared" si="18"/>
        <v/>
      </c>
      <c r="O83" s="1" t="str">
        <f t="shared" si="18"/>
        <v/>
      </c>
      <c r="P83" s="1" t="str">
        <f t="shared" si="18"/>
        <v/>
      </c>
      <c r="Q83" s="1" t="str">
        <f t="shared" si="18"/>
        <v/>
      </c>
    </row>
    <row r="84" spans="1:17" x14ac:dyDescent="0.25">
      <c r="A84" t="s">
        <v>201</v>
      </c>
      <c r="B84">
        <v>1053</v>
      </c>
      <c r="C84" t="s">
        <v>202</v>
      </c>
      <c r="D84" s="21" t="s">
        <v>3432</v>
      </c>
      <c r="E84" t="s">
        <v>200</v>
      </c>
      <c r="F84" s="110">
        <f t="shared" si="12"/>
        <v>0</v>
      </c>
      <c r="G84" s="110">
        <f t="shared" ca="1" si="13"/>
        <v>0</v>
      </c>
      <c r="H84" s="110">
        <f t="shared" ca="1" si="16"/>
        <v>0</v>
      </c>
      <c r="I84" s="110">
        <f t="shared" si="14"/>
        <v>0</v>
      </c>
      <c r="J84" s="1" t="str">
        <f t="shared" si="15"/>
        <v>IfcCartesianTransformationOperator</v>
      </c>
      <c r="K84" s="1" t="str">
        <f t="shared" si="18"/>
        <v>IfcGeometricRepresentationItem</v>
      </c>
      <c r="L84" s="1" t="str">
        <f t="shared" si="18"/>
        <v>IfcRepresentationItem</v>
      </c>
      <c r="M84" s="1" t="str">
        <f t="shared" si="18"/>
        <v>Entity</v>
      </c>
      <c r="N84" s="1" t="str">
        <f t="shared" si="18"/>
        <v/>
      </c>
      <c r="O84" s="1" t="str">
        <f t="shared" si="18"/>
        <v/>
      </c>
      <c r="P84" s="1" t="str">
        <f t="shared" si="18"/>
        <v/>
      </c>
      <c r="Q84" s="1" t="str">
        <f t="shared" si="18"/>
        <v/>
      </c>
    </row>
    <row r="85" spans="1:17" x14ac:dyDescent="0.25">
      <c r="A85" t="s">
        <v>203</v>
      </c>
      <c r="B85">
        <v>1062</v>
      </c>
      <c r="C85" t="s">
        <v>204</v>
      </c>
      <c r="D85" s="21" t="s">
        <v>3429</v>
      </c>
      <c r="E85" t="s">
        <v>66</v>
      </c>
      <c r="F85" s="110">
        <f t="shared" si="12"/>
        <v>0</v>
      </c>
      <c r="G85" s="110">
        <f t="shared" ca="1" si="13"/>
        <v>0</v>
      </c>
      <c r="H85" s="110">
        <f t="shared" ca="1" si="16"/>
        <v>0</v>
      </c>
      <c r="I85" s="110">
        <f t="shared" si="14"/>
        <v>0</v>
      </c>
      <c r="J85" s="1" t="str">
        <f t="shared" si="15"/>
        <v>IfcProfileDef</v>
      </c>
      <c r="K85" s="1" t="str">
        <f t="shared" si="18"/>
        <v>Entity</v>
      </c>
      <c r="L85" s="1" t="str">
        <f t="shared" si="18"/>
        <v/>
      </c>
      <c r="M85" s="1" t="str">
        <f t="shared" si="18"/>
        <v/>
      </c>
      <c r="N85" s="1" t="str">
        <f t="shared" si="18"/>
        <v/>
      </c>
      <c r="O85" s="1" t="str">
        <f t="shared" si="18"/>
        <v/>
      </c>
      <c r="P85" s="1" t="str">
        <f t="shared" si="18"/>
        <v/>
      </c>
      <c r="Q85" s="1" t="str">
        <f t="shared" si="18"/>
        <v/>
      </c>
    </row>
    <row r="86" spans="1:17" x14ac:dyDescent="0.25">
      <c r="A86" t="s">
        <v>205</v>
      </c>
      <c r="B86">
        <v>1070</v>
      </c>
      <c r="C86" t="s">
        <v>206</v>
      </c>
      <c r="D86" s="21" t="s">
        <v>3423</v>
      </c>
      <c r="E86" t="s">
        <v>39</v>
      </c>
      <c r="F86" s="110">
        <f t="shared" si="12"/>
        <v>0</v>
      </c>
      <c r="G86" s="110">
        <f t="shared" ca="1" si="13"/>
        <v>0</v>
      </c>
      <c r="H86" s="110">
        <f t="shared" ca="1" si="16"/>
        <v>0</v>
      </c>
      <c r="I86" s="110" t="str">
        <f t="shared" si="14"/>
        <v>IfcChiller</v>
      </c>
      <c r="J86" s="1" t="str">
        <f t="shared" si="15"/>
        <v>IfcDistributionFlowElement</v>
      </c>
      <c r="K86" s="1" t="str">
        <f t="shared" si="18"/>
        <v>IfcDistributionElement</v>
      </c>
      <c r="L86" s="1" t="str">
        <f t="shared" si="18"/>
        <v>IfcElement</v>
      </c>
      <c r="M86" s="1" t="str">
        <f t="shared" si="18"/>
        <v>IfcProduct</v>
      </c>
      <c r="N86" s="1" t="str">
        <f t="shared" si="18"/>
        <v>IfcObject</v>
      </c>
      <c r="O86" s="1" t="str">
        <f t="shared" si="18"/>
        <v>IfcObjectDefinition</v>
      </c>
      <c r="P86" s="1" t="str">
        <f t="shared" si="18"/>
        <v>IfcRoot</v>
      </c>
      <c r="Q86" s="1" t="str">
        <f t="shared" si="18"/>
        <v>Entity</v>
      </c>
    </row>
    <row r="87" spans="1:17" x14ac:dyDescent="0.25">
      <c r="A87" t="s">
        <v>207</v>
      </c>
      <c r="B87">
        <v>1078</v>
      </c>
      <c r="C87" t="s">
        <v>208</v>
      </c>
      <c r="D87" s="21" t="s">
        <v>3423</v>
      </c>
      <c r="E87" t="s">
        <v>42</v>
      </c>
      <c r="F87" s="110" t="str">
        <f t="shared" si="12"/>
        <v>IfcChillerType</v>
      </c>
      <c r="G87" s="110">
        <f t="shared" ca="1" si="13"/>
        <v>0</v>
      </c>
      <c r="H87" s="110" t="str">
        <f t="shared" ca="1" si="16"/>
        <v>Common</v>
      </c>
      <c r="I87" s="110" t="str">
        <f t="shared" si="14"/>
        <v>IfcChillerType</v>
      </c>
      <c r="J87" s="1" t="str">
        <f t="shared" si="15"/>
        <v>IfcDistributionFlowElementType</v>
      </c>
      <c r="K87" s="1" t="str">
        <f t="shared" si="18"/>
        <v>IfcDistributionElementType</v>
      </c>
      <c r="L87" s="1" t="str">
        <f t="shared" si="18"/>
        <v>IfcElementType</v>
      </c>
      <c r="M87" s="1" t="str">
        <f t="shared" si="18"/>
        <v>IfcTypeProduct</v>
      </c>
      <c r="N87" s="1" t="str">
        <f t="shared" si="18"/>
        <v>IfcTypeObject</v>
      </c>
      <c r="O87" s="1" t="str">
        <f t="shared" si="18"/>
        <v>IfcObjectDefinition</v>
      </c>
      <c r="P87" s="1" t="str">
        <f t="shared" si="18"/>
        <v>IfcRoot</v>
      </c>
      <c r="Q87" s="1" t="str">
        <f t="shared" si="18"/>
        <v>Entity</v>
      </c>
    </row>
    <row r="88" spans="1:17" x14ac:dyDescent="0.25">
      <c r="A88" t="s">
        <v>209</v>
      </c>
      <c r="B88">
        <v>1086</v>
      </c>
      <c r="C88" t="s">
        <v>210</v>
      </c>
      <c r="D88" s="21" t="s">
        <v>3433</v>
      </c>
      <c r="E88" t="s">
        <v>88</v>
      </c>
      <c r="F88" s="110">
        <f t="shared" si="12"/>
        <v>0</v>
      </c>
      <c r="G88" s="110">
        <f t="shared" ca="1" si="13"/>
        <v>0</v>
      </c>
      <c r="H88" s="110">
        <f t="shared" ca="1" si="16"/>
        <v>0</v>
      </c>
      <c r="I88" s="110">
        <f t="shared" si="14"/>
        <v>0</v>
      </c>
      <c r="J88" s="1" t="str">
        <f t="shared" si="15"/>
        <v>IfcElement</v>
      </c>
      <c r="K88" s="1" t="str">
        <f t="shared" si="18"/>
        <v>IfcProduct</v>
      </c>
      <c r="L88" s="1" t="str">
        <f t="shared" si="18"/>
        <v>IfcObject</v>
      </c>
      <c r="M88" s="1" t="str">
        <f t="shared" si="18"/>
        <v>IfcObjectDefinition</v>
      </c>
      <c r="N88" s="1" t="str">
        <f t="shared" si="18"/>
        <v>IfcRoot</v>
      </c>
      <c r="O88" s="1" t="str">
        <f t="shared" si="18"/>
        <v>Entity</v>
      </c>
      <c r="P88" s="1" t="str">
        <f t="shared" si="18"/>
        <v/>
      </c>
      <c r="Q88" s="1" t="str">
        <f t="shared" si="18"/>
        <v/>
      </c>
    </row>
    <row r="89" spans="1:17" x14ac:dyDescent="0.25">
      <c r="A89" t="s">
        <v>211</v>
      </c>
      <c r="B89">
        <v>1094</v>
      </c>
      <c r="C89" t="s">
        <v>212</v>
      </c>
      <c r="D89" s="21" t="s">
        <v>3433</v>
      </c>
      <c r="E89" t="s">
        <v>93</v>
      </c>
      <c r="F89" s="110">
        <f t="shared" si="12"/>
        <v>0</v>
      </c>
      <c r="G89" s="110">
        <f t="shared" ca="1" si="13"/>
        <v>0</v>
      </c>
      <c r="H89" s="110">
        <f t="shared" ca="1" si="16"/>
        <v>0</v>
      </c>
      <c r="I89" s="110">
        <f t="shared" si="14"/>
        <v>0</v>
      </c>
      <c r="J89" s="1" t="str">
        <f t="shared" si="15"/>
        <v>IfcElementType</v>
      </c>
      <c r="K89" s="1" t="str">
        <f t="shared" si="18"/>
        <v>IfcTypeProduct</v>
      </c>
      <c r="L89" s="1" t="str">
        <f t="shared" si="18"/>
        <v>IfcTypeObject</v>
      </c>
      <c r="M89" s="1" t="str">
        <f t="shared" si="18"/>
        <v>IfcObjectDefinition</v>
      </c>
      <c r="N89" s="1" t="str">
        <f t="shared" si="18"/>
        <v>IfcRoot</v>
      </c>
      <c r="O89" s="1" t="str">
        <f t="shared" si="18"/>
        <v>Entity</v>
      </c>
      <c r="P89" s="1" t="str">
        <f t="shared" si="18"/>
        <v/>
      </c>
      <c r="Q89" s="1" t="str">
        <f t="shared" si="18"/>
        <v/>
      </c>
    </row>
    <row r="90" spans="1:17" x14ac:dyDescent="0.25">
      <c r="A90" t="s">
        <v>213</v>
      </c>
      <c r="B90">
        <v>1102</v>
      </c>
      <c r="C90" t="s">
        <v>214</v>
      </c>
      <c r="D90" s="21" t="s">
        <v>3432</v>
      </c>
      <c r="E90" t="s">
        <v>215</v>
      </c>
      <c r="F90" s="110">
        <f t="shared" si="12"/>
        <v>0</v>
      </c>
      <c r="G90" s="110">
        <f t="shared" ca="1" si="13"/>
        <v>0</v>
      </c>
      <c r="H90" s="110">
        <f t="shared" ca="1" si="16"/>
        <v>0</v>
      </c>
      <c r="I90" s="110">
        <f t="shared" si="14"/>
        <v>0</v>
      </c>
      <c r="J90" s="1" t="str">
        <f t="shared" si="15"/>
        <v>IfcCurve</v>
      </c>
      <c r="K90" s="1" t="str">
        <f t="shared" si="18"/>
        <v>IfcGeometricRepresentationItem</v>
      </c>
      <c r="L90" s="1" t="str">
        <f t="shared" si="18"/>
        <v>IfcRepresentationItem</v>
      </c>
      <c r="M90" s="1" t="str">
        <f t="shared" si="18"/>
        <v>Entity</v>
      </c>
      <c r="N90" s="1" t="str">
        <f t="shared" si="18"/>
        <v/>
      </c>
      <c r="O90" s="1" t="str">
        <f t="shared" si="18"/>
        <v/>
      </c>
      <c r="P90" s="1" t="str">
        <f t="shared" si="18"/>
        <v/>
      </c>
      <c r="Q90" s="1" t="str">
        <f t="shared" si="18"/>
        <v/>
      </c>
    </row>
    <row r="91" spans="1:17" x14ac:dyDescent="0.25">
      <c r="A91" t="s">
        <v>216</v>
      </c>
      <c r="B91">
        <v>1110</v>
      </c>
      <c r="C91" t="s">
        <v>217</v>
      </c>
      <c r="D91" s="21" t="s">
        <v>3429</v>
      </c>
      <c r="E91" t="s">
        <v>218</v>
      </c>
      <c r="F91" s="110">
        <f t="shared" si="12"/>
        <v>0</v>
      </c>
      <c r="G91" s="110">
        <f t="shared" ca="1" si="13"/>
        <v>0</v>
      </c>
      <c r="H91" s="110">
        <f t="shared" ca="1" si="16"/>
        <v>0</v>
      </c>
      <c r="I91" s="110">
        <f t="shared" si="14"/>
        <v>0</v>
      </c>
      <c r="J91" s="1" t="str">
        <f t="shared" si="15"/>
        <v>IfcParameterizedProfileDef</v>
      </c>
      <c r="K91" s="1" t="str">
        <f t="shared" si="18"/>
        <v>IfcProfileDef</v>
      </c>
      <c r="L91" s="1" t="str">
        <f t="shared" si="18"/>
        <v>Entity</v>
      </c>
      <c r="M91" s="1" t="str">
        <f t="shared" si="18"/>
        <v/>
      </c>
      <c r="N91" s="1" t="str">
        <f t="shared" si="18"/>
        <v/>
      </c>
      <c r="O91" s="1" t="str">
        <f t="shared" si="18"/>
        <v/>
      </c>
      <c r="P91" s="1" t="str">
        <f t="shared" si="18"/>
        <v/>
      </c>
      <c r="Q91" s="1" t="str">
        <f t="shared" si="18"/>
        <v/>
      </c>
    </row>
    <row r="92" spans="1:17" x14ac:dyDescent="0.25">
      <c r="A92" t="s">
        <v>219</v>
      </c>
      <c r="B92">
        <v>1118</v>
      </c>
      <c r="C92" t="s">
        <v>218</v>
      </c>
      <c r="D92" s="21" t="s">
        <v>3429</v>
      </c>
      <c r="E92" t="s">
        <v>74</v>
      </c>
      <c r="F92" s="110">
        <f t="shared" si="12"/>
        <v>0</v>
      </c>
      <c r="G92" s="110">
        <f t="shared" ca="1" si="13"/>
        <v>0</v>
      </c>
      <c r="H92" s="110">
        <f t="shared" ca="1" si="16"/>
        <v>0</v>
      </c>
      <c r="I92" s="110">
        <f t="shared" si="14"/>
        <v>0</v>
      </c>
      <c r="J92" s="1" t="str">
        <f t="shared" si="15"/>
        <v>IfcProfileDef</v>
      </c>
      <c r="K92" s="1" t="str">
        <f t="shared" ref="K92:Q101" si="19">IFERROR(VLOOKUP(J92,Entity,3,FALSE),"")</f>
        <v>Entity</v>
      </c>
      <c r="L92" s="1" t="str">
        <f t="shared" si="19"/>
        <v/>
      </c>
      <c r="M92" s="1" t="str">
        <f t="shared" si="19"/>
        <v/>
      </c>
      <c r="N92" s="1" t="str">
        <f t="shared" si="19"/>
        <v/>
      </c>
      <c r="O92" s="1" t="str">
        <f t="shared" si="19"/>
        <v/>
      </c>
      <c r="P92" s="1" t="str">
        <f t="shared" si="19"/>
        <v/>
      </c>
      <c r="Q92" s="1" t="str">
        <f t="shared" si="19"/>
        <v/>
      </c>
    </row>
    <row r="93" spans="1:17" x14ac:dyDescent="0.25">
      <c r="A93" t="s">
        <v>220</v>
      </c>
      <c r="B93">
        <v>1126</v>
      </c>
      <c r="C93" t="s">
        <v>221</v>
      </c>
      <c r="D93" s="21" t="s">
        <v>3424</v>
      </c>
      <c r="E93" t="s">
        <v>144</v>
      </c>
      <c r="F93" s="110">
        <f t="shared" si="12"/>
        <v>0</v>
      </c>
      <c r="G93" s="110">
        <f t="shared" ca="1" si="13"/>
        <v>0</v>
      </c>
      <c r="H93" s="110">
        <f t="shared" ca="1" si="16"/>
        <v>0</v>
      </c>
      <c r="I93" s="110">
        <f t="shared" si="14"/>
        <v>0</v>
      </c>
      <c r="J93" s="1" t="str">
        <f t="shared" si="15"/>
        <v>IfcProduct</v>
      </c>
      <c r="K93" s="1" t="str">
        <f t="shared" si="19"/>
        <v>IfcObject</v>
      </c>
      <c r="L93" s="1" t="str">
        <f t="shared" si="19"/>
        <v>IfcObjectDefinition</v>
      </c>
      <c r="M93" s="1" t="str">
        <f t="shared" si="19"/>
        <v>IfcRoot</v>
      </c>
      <c r="N93" s="1" t="str">
        <f t="shared" si="19"/>
        <v>Entity</v>
      </c>
      <c r="O93" s="1" t="str">
        <f t="shared" si="19"/>
        <v/>
      </c>
      <c r="P93" s="1" t="str">
        <f t="shared" si="19"/>
        <v/>
      </c>
      <c r="Q93" s="1" t="str">
        <f t="shared" si="19"/>
        <v/>
      </c>
    </row>
    <row r="94" spans="1:17" x14ac:dyDescent="0.25">
      <c r="A94" t="s">
        <v>222</v>
      </c>
      <c r="B94">
        <v>1132</v>
      </c>
      <c r="C94" t="s">
        <v>223</v>
      </c>
      <c r="D94" s="21" t="s">
        <v>3424</v>
      </c>
      <c r="E94" t="s">
        <v>156</v>
      </c>
      <c r="F94" s="110">
        <f t="shared" si="12"/>
        <v>0</v>
      </c>
      <c r="G94" s="110">
        <f t="shared" ca="1" si="13"/>
        <v>0</v>
      </c>
      <c r="H94" s="110">
        <f t="shared" ca="1" si="16"/>
        <v>0</v>
      </c>
      <c r="I94" s="110">
        <f t="shared" si="14"/>
        <v>0</v>
      </c>
      <c r="J94" s="1" t="str">
        <f t="shared" si="15"/>
        <v>IfcTypeProduct</v>
      </c>
      <c r="K94" s="1" t="str">
        <f t="shared" si="19"/>
        <v>IfcTypeObject</v>
      </c>
      <c r="L94" s="1" t="str">
        <f t="shared" si="19"/>
        <v>IfcObjectDefinition</v>
      </c>
      <c r="M94" s="1" t="str">
        <f t="shared" si="19"/>
        <v>IfcRoot</v>
      </c>
      <c r="N94" s="1" t="str">
        <f t="shared" si="19"/>
        <v>Entity</v>
      </c>
      <c r="O94" s="1" t="str">
        <f t="shared" si="19"/>
        <v/>
      </c>
      <c r="P94" s="1" t="str">
        <f t="shared" si="19"/>
        <v/>
      </c>
      <c r="Q94" s="1" t="str">
        <f t="shared" si="19"/>
        <v/>
      </c>
    </row>
    <row r="95" spans="1:17" x14ac:dyDescent="0.25">
      <c r="A95" t="s">
        <v>224</v>
      </c>
      <c r="B95">
        <v>1138</v>
      </c>
      <c r="C95" t="s">
        <v>225</v>
      </c>
      <c r="D95" s="21" t="s">
        <v>3437</v>
      </c>
      <c r="E95" t="s">
        <v>226</v>
      </c>
      <c r="F95" s="110">
        <f t="shared" si="12"/>
        <v>0</v>
      </c>
      <c r="G95" s="110">
        <f t="shared" ca="1" si="13"/>
        <v>0</v>
      </c>
      <c r="H95" s="110">
        <f t="shared" ca="1" si="16"/>
        <v>0</v>
      </c>
      <c r="I95" s="110">
        <f t="shared" si="14"/>
        <v>0</v>
      </c>
      <c r="J95" s="1" t="str">
        <f t="shared" si="15"/>
        <v>Entity</v>
      </c>
      <c r="K95" s="1" t="str">
        <f t="shared" si="19"/>
        <v/>
      </c>
      <c r="L95" s="1" t="str">
        <f t="shared" si="19"/>
        <v/>
      </c>
      <c r="M95" s="1" t="str">
        <f t="shared" si="19"/>
        <v/>
      </c>
      <c r="N95" s="1" t="str">
        <f t="shared" si="19"/>
        <v/>
      </c>
      <c r="O95" s="1" t="str">
        <f t="shared" si="19"/>
        <v/>
      </c>
      <c r="P95" s="1" t="str">
        <f t="shared" si="19"/>
        <v/>
      </c>
      <c r="Q95" s="1" t="str">
        <f t="shared" si="19"/>
        <v/>
      </c>
    </row>
    <row r="96" spans="1:17" x14ac:dyDescent="0.25">
      <c r="A96" t="s">
        <v>227</v>
      </c>
      <c r="B96">
        <v>1163</v>
      </c>
      <c r="C96" t="s">
        <v>228</v>
      </c>
      <c r="D96" s="21" t="s">
        <v>3437</v>
      </c>
      <c r="E96" t="s">
        <v>229</v>
      </c>
      <c r="F96" s="110">
        <f t="shared" si="12"/>
        <v>0</v>
      </c>
      <c r="G96" s="110">
        <f t="shared" ca="1" si="13"/>
        <v>0</v>
      </c>
      <c r="H96" s="110">
        <f t="shared" ca="1" si="16"/>
        <v>0</v>
      </c>
      <c r="I96" s="110">
        <f t="shared" si="14"/>
        <v>0</v>
      </c>
      <c r="J96" s="1" t="str">
        <f t="shared" si="15"/>
        <v>Entity</v>
      </c>
      <c r="K96" s="1" t="str">
        <f t="shared" si="19"/>
        <v/>
      </c>
      <c r="L96" s="1" t="str">
        <f t="shared" si="19"/>
        <v/>
      </c>
      <c r="M96" s="1" t="str">
        <f t="shared" si="19"/>
        <v/>
      </c>
      <c r="N96" s="1" t="str">
        <f t="shared" si="19"/>
        <v/>
      </c>
      <c r="O96" s="1" t="str">
        <f t="shared" si="19"/>
        <v/>
      </c>
      <c r="P96" s="1" t="str">
        <f t="shared" si="19"/>
        <v/>
      </c>
      <c r="Q96" s="1" t="str">
        <f t="shared" si="19"/>
        <v/>
      </c>
    </row>
    <row r="97" spans="1:17" x14ac:dyDescent="0.25">
      <c r="A97" t="s">
        <v>230</v>
      </c>
      <c r="B97">
        <v>1179</v>
      </c>
      <c r="C97" t="s">
        <v>231</v>
      </c>
      <c r="D97" s="21" t="s">
        <v>3422</v>
      </c>
      <c r="E97" t="s">
        <v>232</v>
      </c>
      <c r="F97" s="110">
        <f t="shared" si="12"/>
        <v>0</v>
      </c>
      <c r="G97" s="110">
        <f t="shared" ca="1" si="13"/>
        <v>0</v>
      </c>
      <c r="H97" s="110">
        <f t="shared" ca="1" si="16"/>
        <v>0</v>
      </c>
      <c r="I97" s="110">
        <f t="shared" si="14"/>
        <v>0</v>
      </c>
      <c r="J97" s="1" t="str">
        <f t="shared" si="15"/>
        <v>IfcTopologicalRepresentationItem</v>
      </c>
      <c r="K97" s="1" t="str">
        <f t="shared" si="19"/>
        <v>IfcRepresentationItem</v>
      </c>
      <c r="L97" s="1" t="str">
        <f t="shared" si="19"/>
        <v>Entity</v>
      </c>
      <c r="M97" s="1" t="str">
        <f t="shared" si="19"/>
        <v/>
      </c>
      <c r="N97" s="1" t="str">
        <f t="shared" si="19"/>
        <v/>
      </c>
      <c r="O97" s="1" t="str">
        <f t="shared" si="19"/>
        <v/>
      </c>
      <c r="P97" s="1" t="str">
        <f t="shared" si="19"/>
        <v/>
      </c>
      <c r="Q97" s="1" t="str">
        <f t="shared" si="19"/>
        <v/>
      </c>
    </row>
    <row r="98" spans="1:17" x14ac:dyDescent="0.25">
      <c r="A98" t="s">
        <v>233</v>
      </c>
      <c r="B98">
        <v>1185</v>
      </c>
      <c r="C98" t="s">
        <v>234</v>
      </c>
      <c r="D98" s="21" t="s">
        <v>3423</v>
      </c>
      <c r="E98" t="s">
        <v>39</v>
      </c>
      <c r="F98" s="110">
        <f t="shared" si="12"/>
        <v>0</v>
      </c>
      <c r="G98" s="110">
        <f t="shared" ca="1" si="13"/>
        <v>0</v>
      </c>
      <c r="H98" s="110">
        <f t="shared" ca="1" si="16"/>
        <v>0</v>
      </c>
      <c r="I98" s="110" t="str">
        <f t="shared" si="14"/>
        <v>IfcCoil</v>
      </c>
      <c r="J98" s="1" t="str">
        <f t="shared" si="15"/>
        <v>IfcDistributionFlowElement</v>
      </c>
      <c r="K98" s="1" t="str">
        <f t="shared" si="19"/>
        <v>IfcDistributionElement</v>
      </c>
      <c r="L98" s="1" t="str">
        <f t="shared" si="19"/>
        <v>IfcElement</v>
      </c>
      <c r="M98" s="1" t="str">
        <f t="shared" si="19"/>
        <v>IfcProduct</v>
      </c>
      <c r="N98" s="1" t="str">
        <f t="shared" si="19"/>
        <v>IfcObject</v>
      </c>
      <c r="O98" s="1" t="str">
        <f t="shared" si="19"/>
        <v>IfcObjectDefinition</v>
      </c>
      <c r="P98" s="1" t="str">
        <f t="shared" si="19"/>
        <v>IfcRoot</v>
      </c>
      <c r="Q98" s="1" t="str">
        <f t="shared" si="19"/>
        <v>Entity</v>
      </c>
    </row>
    <row r="99" spans="1:17" x14ac:dyDescent="0.25">
      <c r="A99" t="s">
        <v>235</v>
      </c>
      <c r="B99">
        <v>1193</v>
      </c>
      <c r="C99" t="s">
        <v>236</v>
      </c>
      <c r="D99" s="21" t="s">
        <v>3423</v>
      </c>
      <c r="E99" t="s">
        <v>42</v>
      </c>
      <c r="F99" s="110" t="str">
        <f t="shared" si="12"/>
        <v>IfcCoilType</v>
      </c>
      <c r="G99" s="110">
        <f t="shared" ca="1" si="13"/>
        <v>0</v>
      </c>
      <c r="H99" s="110" t="str">
        <f t="shared" ca="1" si="16"/>
        <v>Common</v>
      </c>
      <c r="I99" s="110" t="str">
        <f t="shared" si="14"/>
        <v>IfcCoilType</v>
      </c>
      <c r="J99" s="1" t="str">
        <f t="shared" si="15"/>
        <v>IfcDistributionFlowElementType</v>
      </c>
      <c r="K99" s="1" t="str">
        <f t="shared" si="19"/>
        <v>IfcDistributionElementType</v>
      </c>
      <c r="L99" s="1" t="str">
        <f t="shared" si="19"/>
        <v>IfcElementType</v>
      </c>
      <c r="M99" s="1" t="str">
        <f t="shared" si="19"/>
        <v>IfcTypeProduct</v>
      </c>
      <c r="N99" s="1" t="str">
        <f t="shared" si="19"/>
        <v>IfcTypeObject</v>
      </c>
      <c r="O99" s="1" t="str">
        <f t="shared" si="19"/>
        <v>IfcObjectDefinition</v>
      </c>
      <c r="P99" s="1" t="str">
        <f t="shared" si="19"/>
        <v>IfcRoot</v>
      </c>
      <c r="Q99" s="1" t="str">
        <f t="shared" si="19"/>
        <v>Entity</v>
      </c>
    </row>
    <row r="100" spans="1:17" x14ac:dyDescent="0.25">
      <c r="A100" t="s">
        <v>237</v>
      </c>
      <c r="B100">
        <v>1201</v>
      </c>
      <c r="C100" t="s">
        <v>238</v>
      </c>
      <c r="D100" s="21" t="s">
        <v>3434</v>
      </c>
      <c r="E100" t="s">
        <v>239</v>
      </c>
      <c r="F100" s="110">
        <f t="shared" si="12"/>
        <v>0</v>
      </c>
      <c r="G100" s="110">
        <f t="shared" ca="1" si="13"/>
        <v>0</v>
      </c>
      <c r="H100" s="110">
        <f t="shared" ca="1" si="16"/>
        <v>0</v>
      </c>
      <c r="I100" s="110">
        <f t="shared" si="14"/>
        <v>0</v>
      </c>
      <c r="J100" s="1" t="str">
        <f t="shared" si="15"/>
        <v>IfcPresentationItem</v>
      </c>
      <c r="K100" s="1" t="str">
        <f t="shared" si="19"/>
        <v>Entity</v>
      </c>
      <c r="L100" s="1" t="str">
        <f t="shared" si="19"/>
        <v/>
      </c>
      <c r="M100" s="1" t="str">
        <f t="shared" si="19"/>
        <v/>
      </c>
      <c r="N100" s="1" t="str">
        <f t="shared" si="19"/>
        <v/>
      </c>
      <c r="O100" s="1" t="str">
        <f t="shared" si="19"/>
        <v/>
      </c>
      <c r="P100" s="1" t="str">
        <f t="shared" si="19"/>
        <v/>
      </c>
      <c r="Q100" s="1" t="str">
        <f t="shared" si="19"/>
        <v/>
      </c>
    </row>
    <row r="101" spans="1:17" x14ac:dyDescent="0.25">
      <c r="A101" t="s">
        <v>240</v>
      </c>
      <c r="B101">
        <v>1211</v>
      </c>
      <c r="C101" t="s">
        <v>241</v>
      </c>
      <c r="D101" s="21" t="s">
        <v>3434</v>
      </c>
      <c r="E101" t="s">
        <v>242</v>
      </c>
      <c r="F101" s="110">
        <f t="shared" si="12"/>
        <v>0</v>
      </c>
      <c r="G101" s="110">
        <f t="shared" ca="1" si="13"/>
        <v>0</v>
      </c>
      <c r="H101" s="110">
        <f t="shared" ca="1" si="16"/>
        <v>0</v>
      </c>
      <c r="I101" s="110">
        <f t="shared" si="14"/>
        <v>0</v>
      </c>
      <c r="J101" s="1" t="str">
        <f t="shared" si="15"/>
        <v>Entity</v>
      </c>
      <c r="K101" s="1" t="str">
        <f t="shared" si="19"/>
        <v/>
      </c>
      <c r="L101" s="1" t="str">
        <f t="shared" si="19"/>
        <v/>
      </c>
      <c r="M101" s="1" t="str">
        <f t="shared" si="19"/>
        <v/>
      </c>
      <c r="N101" s="1" t="str">
        <f t="shared" si="19"/>
        <v/>
      </c>
      <c r="O101" s="1" t="str">
        <f t="shared" si="19"/>
        <v/>
      </c>
      <c r="P101" s="1" t="str">
        <f t="shared" si="19"/>
        <v/>
      </c>
      <c r="Q101" s="1" t="str">
        <f t="shared" si="19"/>
        <v/>
      </c>
    </row>
    <row r="102" spans="1:17" x14ac:dyDescent="0.25">
      <c r="A102" t="s">
        <v>243</v>
      </c>
      <c r="B102">
        <v>1228</v>
      </c>
      <c r="C102" t="s">
        <v>239</v>
      </c>
      <c r="D102" s="21" t="s">
        <v>3434</v>
      </c>
      <c r="E102" t="s">
        <v>242</v>
      </c>
      <c r="F102" s="110">
        <f t="shared" si="12"/>
        <v>0</v>
      </c>
      <c r="G102" s="110">
        <f t="shared" ca="1" si="13"/>
        <v>0</v>
      </c>
      <c r="H102" s="110">
        <f t="shared" ca="1" si="16"/>
        <v>0</v>
      </c>
      <c r="I102" s="110">
        <f t="shared" si="14"/>
        <v>0</v>
      </c>
      <c r="J102" s="1" t="str">
        <f t="shared" si="15"/>
        <v>Entity</v>
      </c>
      <c r="K102" s="1" t="str">
        <f t="shared" ref="K102:Q111" si="20">IFERROR(VLOOKUP(J102,Entity,3,FALSE),"")</f>
        <v/>
      </c>
      <c r="L102" s="1" t="str">
        <f t="shared" si="20"/>
        <v/>
      </c>
      <c r="M102" s="1" t="str">
        <f t="shared" si="20"/>
        <v/>
      </c>
      <c r="N102" s="1" t="str">
        <f t="shared" si="20"/>
        <v/>
      </c>
      <c r="O102" s="1" t="str">
        <f t="shared" si="20"/>
        <v/>
      </c>
      <c r="P102" s="1" t="str">
        <f t="shared" si="20"/>
        <v/>
      </c>
      <c r="Q102" s="1" t="str">
        <f t="shared" si="20"/>
        <v/>
      </c>
    </row>
    <row r="103" spans="1:17" x14ac:dyDescent="0.25">
      <c r="A103" t="s">
        <v>244</v>
      </c>
      <c r="B103">
        <v>1236</v>
      </c>
      <c r="C103" t="s">
        <v>245</v>
      </c>
      <c r="D103" s="21" t="s">
        <v>3433</v>
      </c>
      <c r="E103" t="s">
        <v>88</v>
      </c>
      <c r="F103" s="110" t="str">
        <f t="shared" si="12"/>
        <v>IfcColumn</v>
      </c>
      <c r="G103" s="110" t="str">
        <f t="shared" ca="1" si="13"/>
        <v>IfcColumn</v>
      </c>
      <c r="H103" s="110" t="str">
        <f t="shared" ca="1" si="16"/>
        <v>Common</v>
      </c>
      <c r="I103" s="110" t="str">
        <f t="shared" si="14"/>
        <v>IfcColumn</v>
      </c>
      <c r="J103" s="1" t="str">
        <f t="shared" si="15"/>
        <v>IfcElement</v>
      </c>
      <c r="K103" s="1" t="str">
        <f t="shared" si="20"/>
        <v>IfcProduct</v>
      </c>
      <c r="L103" s="1" t="str">
        <f t="shared" si="20"/>
        <v>IfcObject</v>
      </c>
      <c r="M103" s="1" t="str">
        <f t="shared" si="20"/>
        <v>IfcObjectDefinition</v>
      </c>
      <c r="N103" s="1" t="str">
        <f t="shared" si="20"/>
        <v>IfcRoot</v>
      </c>
      <c r="O103" s="1" t="str">
        <f t="shared" si="20"/>
        <v>Entity</v>
      </c>
      <c r="P103" s="1" t="str">
        <f t="shared" si="20"/>
        <v/>
      </c>
      <c r="Q103" s="1" t="str">
        <f t="shared" si="20"/>
        <v/>
      </c>
    </row>
    <row r="104" spans="1:17" x14ac:dyDescent="0.25">
      <c r="A104" t="s">
        <v>246</v>
      </c>
      <c r="B104">
        <v>1244</v>
      </c>
      <c r="C104" t="s">
        <v>247</v>
      </c>
      <c r="D104" s="21" t="s">
        <v>3433</v>
      </c>
      <c r="E104" t="s">
        <v>245</v>
      </c>
      <c r="F104" s="110">
        <f t="shared" si="12"/>
        <v>0</v>
      </c>
      <c r="G104" s="110">
        <f t="shared" ca="1" si="13"/>
        <v>0</v>
      </c>
      <c r="H104" s="110">
        <f t="shared" ca="1" si="16"/>
        <v>0</v>
      </c>
      <c r="I104" s="110">
        <f t="shared" si="14"/>
        <v>0</v>
      </c>
      <c r="J104" s="1" t="str">
        <f t="shared" si="15"/>
        <v>IfcBuildingElement</v>
      </c>
      <c r="K104" s="1" t="str">
        <f t="shared" si="20"/>
        <v>IfcElement</v>
      </c>
      <c r="L104" s="1" t="str">
        <f t="shared" si="20"/>
        <v>IfcProduct</v>
      </c>
      <c r="M104" s="1" t="str">
        <f t="shared" si="20"/>
        <v>IfcObject</v>
      </c>
      <c r="N104" s="1" t="str">
        <f t="shared" si="20"/>
        <v>IfcObjectDefinition</v>
      </c>
      <c r="O104" s="1" t="str">
        <f t="shared" si="20"/>
        <v>IfcRoot</v>
      </c>
      <c r="P104" s="1" t="str">
        <f t="shared" si="20"/>
        <v>Entity</v>
      </c>
      <c r="Q104" s="1" t="str">
        <f t="shared" si="20"/>
        <v/>
      </c>
    </row>
    <row r="105" spans="1:17" x14ac:dyDescent="0.25">
      <c r="A105" t="s">
        <v>248</v>
      </c>
      <c r="B105">
        <v>1250</v>
      </c>
      <c r="C105" t="s">
        <v>249</v>
      </c>
      <c r="D105" s="21" t="s">
        <v>3433</v>
      </c>
      <c r="E105" t="s">
        <v>93</v>
      </c>
      <c r="F105" s="110">
        <f t="shared" si="12"/>
        <v>0</v>
      </c>
      <c r="G105" s="110">
        <f t="shared" ca="1" si="13"/>
        <v>0</v>
      </c>
      <c r="H105" s="110">
        <f t="shared" ca="1" si="16"/>
        <v>0</v>
      </c>
      <c r="I105" s="110" t="str">
        <f t="shared" si="14"/>
        <v>IfcColumnType</v>
      </c>
      <c r="J105" s="1" t="str">
        <f t="shared" si="15"/>
        <v>IfcElementType</v>
      </c>
      <c r="K105" s="1" t="str">
        <f t="shared" si="20"/>
        <v>IfcTypeProduct</v>
      </c>
      <c r="L105" s="1" t="str">
        <f t="shared" si="20"/>
        <v>IfcTypeObject</v>
      </c>
      <c r="M105" s="1" t="str">
        <f t="shared" si="20"/>
        <v>IfcObjectDefinition</v>
      </c>
      <c r="N105" s="1" t="str">
        <f t="shared" si="20"/>
        <v>IfcRoot</v>
      </c>
      <c r="O105" s="1" t="str">
        <f t="shared" si="20"/>
        <v>Entity</v>
      </c>
      <c r="P105" s="1" t="str">
        <f t="shared" si="20"/>
        <v/>
      </c>
      <c r="Q105" s="1" t="str">
        <f t="shared" si="20"/>
        <v/>
      </c>
    </row>
    <row r="106" spans="1:17" x14ac:dyDescent="0.25">
      <c r="A106" t="s">
        <v>250</v>
      </c>
      <c r="B106">
        <v>1258</v>
      </c>
      <c r="C106" t="s">
        <v>251</v>
      </c>
      <c r="D106" s="21" t="s">
        <v>3431</v>
      </c>
      <c r="E106" t="s">
        <v>27</v>
      </c>
      <c r="F106" s="110">
        <f t="shared" si="12"/>
        <v>0</v>
      </c>
      <c r="G106" s="110">
        <f t="shared" ca="1" si="13"/>
        <v>0</v>
      </c>
      <c r="H106" s="110">
        <f t="shared" ca="1" si="16"/>
        <v>0</v>
      </c>
      <c r="I106" s="110">
        <f t="shared" si="14"/>
        <v>0</v>
      </c>
      <c r="J106" s="1" t="str">
        <f t="shared" si="15"/>
        <v>IfcDistributionFlowElement</v>
      </c>
      <c r="K106" s="1" t="str">
        <f t="shared" si="20"/>
        <v>IfcDistributionElement</v>
      </c>
      <c r="L106" s="1" t="str">
        <f t="shared" si="20"/>
        <v>IfcElement</v>
      </c>
      <c r="M106" s="1" t="str">
        <f t="shared" si="20"/>
        <v>IfcProduct</v>
      </c>
      <c r="N106" s="1" t="str">
        <f t="shared" si="20"/>
        <v>IfcObject</v>
      </c>
      <c r="O106" s="1" t="str">
        <f t="shared" si="20"/>
        <v>IfcObjectDefinition</v>
      </c>
      <c r="P106" s="1" t="str">
        <f t="shared" si="20"/>
        <v>IfcRoot</v>
      </c>
      <c r="Q106" s="1" t="str">
        <f t="shared" si="20"/>
        <v>Entity</v>
      </c>
    </row>
    <row r="107" spans="1:17" x14ac:dyDescent="0.25">
      <c r="A107" t="s">
        <v>252</v>
      </c>
      <c r="B107">
        <v>1266</v>
      </c>
      <c r="C107" t="s">
        <v>253</v>
      </c>
      <c r="D107" s="21" t="s">
        <v>3431</v>
      </c>
      <c r="E107" t="s">
        <v>36</v>
      </c>
      <c r="F107" s="110">
        <f t="shared" si="12"/>
        <v>0</v>
      </c>
      <c r="G107" s="110">
        <f t="shared" ca="1" si="13"/>
        <v>0</v>
      </c>
      <c r="H107" s="110">
        <f t="shared" ca="1" si="16"/>
        <v>0</v>
      </c>
      <c r="I107" s="110">
        <f t="shared" si="14"/>
        <v>0</v>
      </c>
      <c r="J107" s="1" t="str">
        <f t="shared" si="15"/>
        <v>IfcDistributionFlowElementType</v>
      </c>
      <c r="K107" s="1" t="str">
        <f t="shared" si="20"/>
        <v>IfcDistributionElementType</v>
      </c>
      <c r="L107" s="1" t="str">
        <f t="shared" si="20"/>
        <v>IfcElementType</v>
      </c>
      <c r="M107" s="1" t="str">
        <f t="shared" si="20"/>
        <v>IfcTypeProduct</v>
      </c>
      <c r="N107" s="1" t="str">
        <f t="shared" si="20"/>
        <v>IfcTypeObject</v>
      </c>
      <c r="O107" s="1" t="str">
        <f t="shared" si="20"/>
        <v>IfcObjectDefinition</v>
      </c>
      <c r="P107" s="1" t="str">
        <f t="shared" si="20"/>
        <v>IfcRoot</v>
      </c>
      <c r="Q107" s="1" t="str">
        <f t="shared" si="20"/>
        <v>Entity</v>
      </c>
    </row>
    <row r="108" spans="1:17" x14ac:dyDescent="0.25">
      <c r="A108" t="s">
        <v>254</v>
      </c>
      <c r="B108">
        <v>1274</v>
      </c>
      <c r="C108" t="s">
        <v>255</v>
      </c>
      <c r="D108" s="21" t="s">
        <v>3438</v>
      </c>
      <c r="E108" t="s">
        <v>256</v>
      </c>
      <c r="F108" s="110">
        <f t="shared" si="12"/>
        <v>0</v>
      </c>
      <c r="G108" s="110">
        <f t="shared" ca="1" si="13"/>
        <v>0</v>
      </c>
      <c r="H108" s="110">
        <f t="shared" ca="1" si="16"/>
        <v>0</v>
      </c>
      <c r="I108" s="110">
        <f t="shared" si="14"/>
        <v>0</v>
      </c>
      <c r="J108" s="1" t="str">
        <f t="shared" si="15"/>
        <v>IfcPropertyAbstraction</v>
      </c>
      <c r="K108" s="1" t="str">
        <f t="shared" si="20"/>
        <v>Entity</v>
      </c>
      <c r="L108" s="1" t="str">
        <f t="shared" si="20"/>
        <v/>
      </c>
      <c r="M108" s="1" t="str">
        <f t="shared" si="20"/>
        <v/>
      </c>
      <c r="N108" s="1" t="str">
        <f t="shared" si="20"/>
        <v/>
      </c>
      <c r="O108" s="1" t="str">
        <f t="shared" si="20"/>
        <v/>
      </c>
      <c r="P108" s="1" t="str">
        <f t="shared" si="20"/>
        <v/>
      </c>
      <c r="Q108" s="1" t="str">
        <f t="shared" si="20"/>
        <v/>
      </c>
    </row>
    <row r="109" spans="1:17" x14ac:dyDescent="0.25">
      <c r="A109" t="s">
        <v>257</v>
      </c>
      <c r="B109">
        <v>1294</v>
      </c>
      <c r="C109" t="s">
        <v>258</v>
      </c>
      <c r="D109" s="21" t="s">
        <v>3418</v>
      </c>
      <c r="E109" t="s">
        <v>259</v>
      </c>
      <c r="F109" s="110">
        <f t="shared" si="12"/>
        <v>0</v>
      </c>
      <c r="G109" s="110">
        <f t="shared" ca="1" si="13"/>
        <v>0</v>
      </c>
      <c r="H109" s="110">
        <f t="shared" ca="1" si="16"/>
        <v>0</v>
      </c>
      <c r="I109" s="110">
        <f t="shared" si="14"/>
        <v>0</v>
      </c>
      <c r="J109" s="1" t="str">
        <f t="shared" si="15"/>
        <v>IfcPropertyTemplateDefinition</v>
      </c>
      <c r="K109" s="1" t="str">
        <f t="shared" si="20"/>
        <v>IfcPropertyDefinition</v>
      </c>
      <c r="L109" s="1" t="str">
        <f t="shared" si="20"/>
        <v>IfcRoot</v>
      </c>
      <c r="M109" s="1" t="str">
        <f t="shared" si="20"/>
        <v>Entity</v>
      </c>
      <c r="N109" s="1" t="str">
        <f t="shared" si="20"/>
        <v/>
      </c>
      <c r="O109" s="1" t="str">
        <f t="shared" si="20"/>
        <v/>
      </c>
      <c r="P109" s="1" t="str">
        <f t="shared" si="20"/>
        <v/>
      </c>
      <c r="Q109" s="1" t="str">
        <f t="shared" si="20"/>
        <v/>
      </c>
    </row>
    <row r="110" spans="1:17" x14ac:dyDescent="0.25">
      <c r="A110" t="s">
        <v>260</v>
      </c>
      <c r="B110">
        <v>1315</v>
      </c>
      <c r="C110" t="s">
        <v>261</v>
      </c>
      <c r="D110" s="21" t="s">
        <v>3432</v>
      </c>
      <c r="E110" t="s">
        <v>122</v>
      </c>
      <c r="F110" s="110">
        <f t="shared" si="12"/>
        <v>0</v>
      </c>
      <c r="G110" s="110">
        <f t="shared" ca="1" si="13"/>
        <v>0</v>
      </c>
      <c r="H110" s="110">
        <f t="shared" ca="1" si="16"/>
        <v>0</v>
      </c>
      <c r="I110" s="110">
        <f t="shared" si="14"/>
        <v>0</v>
      </c>
      <c r="J110" s="1" t="str">
        <f t="shared" si="15"/>
        <v>IfcCurve</v>
      </c>
      <c r="K110" s="1" t="str">
        <f t="shared" si="20"/>
        <v>IfcGeometricRepresentationItem</v>
      </c>
      <c r="L110" s="1" t="str">
        <f t="shared" si="20"/>
        <v>IfcRepresentationItem</v>
      </c>
      <c r="M110" s="1" t="str">
        <f t="shared" si="20"/>
        <v>Entity</v>
      </c>
      <c r="N110" s="1" t="str">
        <f t="shared" si="20"/>
        <v/>
      </c>
      <c r="O110" s="1" t="str">
        <f t="shared" si="20"/>
        <v/>
      </c>
      <c r="P110" s="1" t="str">
        <f t="shared" si="20"/>
        <v/>
      </c>
      <c r="Q110" s="1" t="str">
        <f t="shared" si="20"/>
        <v/>
      </c>
    </row>
    <row r="111" spans="1:17" x14ac:dyDescent="0.25">
      <c r="A111" t="s">
        <v>262</v>
      </c>
      <c r="B111">
        <v>1335</v>
      </c>
      <c r="C111" t="s">
        <v>112</v>
      </c>
      <c r="D111" s="21" t="s">
        <v>3432</v>
      </c>
      <c r="E111" t="s">
        <v>261</v>
      </c>
      <c r="F111" s="110">
        <f t="shared" si="12"/>
        <v>0</v>
      </c>
      <c r="G111" s="110">
        <f t="shared" ca="1" si="13"/>
        <v>0</v>
      </c>
      <c r="H111" s="110">
        <f t="shared" ca="1" si="16"/>
        <v>0</v>
      </c>
      <c r="I111" s="110">
        <f t="shared" si="14"/>
        <v>0</v>
      </c>
      <c r="J111" s="1" t="str">
        <f t="shared" si="15"/>
        <v>IfcBoundedCurve</v>
      </c>
      <c r="K111" s="1" t="str">
        <f t="shared" si="20"/>
        <v>IfcCurve</v>
      </c>
      <c r="L111" s="1" t="str">
        <f t="shared" si="20"/>
        <v>IfcGeometricRepresentationItem</v>
      </c>
      <c r="M111" s="1" t="str">
        <f t="shared" si="20"/>
        <v>IfcRepresentationItem</v>
      </c>
      <c r="N111" s="1" t="str">
        <f t="shared" si="20"/>
        <v>Entity</v>
      </c>
      <c r="O111" s="1" t="str">
        <f t="shared" si="20"/>
        <v/>
      </c>
      <c r="P111" s="1" t="str">
        <f t="shared" si="20"/>
        <v/>
      </c>
      <c r="Q111" s="1" t="str">
        <f t="shared" si="20"/>
        <v/>
      </c>
    </row>
    <row r="112" spans="1:17" x14ac:dyDescent="0.25">
      <c r="A112" t="s">
        <v>263</v>
      </c>
      <c r="B112">
        <v>1341</v>
      </c>
      <c r="C112" t="s">
        <v>264</v>
      </c>
      <c r="D112" s="21" t="s">
        <v>3432</v>
      </c>
      <c r="E112" t="s">
        <v>52</v>
      </c>
      <c r="F112" s="110">
        <f t="shared" si="12"/>
        <v>0</v>
      </c>
      <c r="G112" s="110">
        <f t="shared" ca="1" si="13"/>
        <v>0</v>
      </c>
      <c r="H112" s="110">
        <f t="shared" ca="1" si="16"/>
        <v>0</v>
      </c>
      <c r="I112" s="110">
        <f t="shared" si="14"/>
        <v>0</v>
      </c>
      <c r="J112" s="1" t="str">
        <f t="shared" si="15"/>
        <v>IfcRepresentationItem</v>
      </c>
      <c r="K112" s="1" t="str">
        <f t="shared" ref="K112:Q121" si="21">IFERROR(VLOOKUP(J112,Entity,3,FALSE),"")</f>
        <v>Entity</v>
      </c>
      <c r="L112" s="1" t="str">
        <f t="shared" si="21"/>
        <v/>
      </c>
      <c r="M112" s="1" t="str">
        <f t="shared" si="21"/>
        <v/>
      </c>
      <c r="N112" s="1" t="str">
        <f t="shared" si="21"/>
        <v/>
      </c>
      <c r="O112" s="1" t="str">
        <f t="shared" si="21"/>
        <v/>
      </c>
      <c r="P112" s="1" t="str">
        <f t="shared" si="21"/>
        <v/>
      </c>
      <c r="Q112" s="1" t="str">
        <f t="shared" si="21"/>
        <v/>
      </c>
    </row>
    <row r="113" spans="1:17" x14ac:dyDescent="0.25">
      <c r="A113" t="s">
        <v>265</v>
      </c>
      <c r="B113">
        <v>1353</v>
      </c>
      <c r="C113" t="s">
        <v>266</v>
      </c>
      <c r="D113" s="21" t="s">
        <v>3429</v>
      </c>
      <c r="E113" t="s">
        <v>64</v>
      </c>
      <c r="F113" s="110">
        <f t="shared" si="12"/>
        <v>0</v>
      </c>
      <c r="G113" s="110">
        <f t="shared" ca="1" si="13"/>
        <v>0</v>
      </c>
      <c r="H113" s="110">
        <f t="shared" ca="1" si="16"/>
        <v>0</v>
      </c>
      <c r="I113" s="110">
        <f t="shared" si="14"/>
        <v>0</v>
      </c>
      <c r="J113" s="1" t="str">
        <f t="shared" si="15"/>
        <v>Entity</v>
      </c>
      <c r="K113" s="1" t="str">
        <f t="shared" si="21"/>
        <v/>
      </c>
      <c r="L113" s="1" t="str">
        <f t="shared" si="21"/>
        <v/>
      </c>
      <c r="M113" s="1" t="str">
        <f t="shared" si="21"/>
        <v/>
      </c>
      <c r="N113" s="1" t="str">
        <f t="shared" si="21"/>
        <v/>
      </c>
      <c r="O113" s="1" t="str">
        <f t="shared" si="21"/>
        <v/>
      </c>
      <c r="P113" s="1" t="str">
        <f t="shared" si="21"/>
        <v/>
      </c>
      <c r="Q113" s="1" t="str">
        <f t="shared" si="21"/>
        <v/>
      </c>
    </row>
    <row r="114" spans="1:17" x14ac:dyDescent="0.25">
      <c r="A114" t="s">
        <v>267</v>
      </c>
      <c r="B114">
        <v>1373</v>
      </c>
      <c r="C114" t="s">
        <v>268</v>
      </c>
      <c r="D114" s="21" t="s">
        <v>3423</v>
      </c>
      <c r="E114" t="s">
        <v>269</v>
      </c>
      <c r="F114" s="110">
        <f t="shared" si="12"/>
        <v>0</v>
      </c>
      <c r="G114" s="110">
        <f t="shared" ca="1" si="13"/>
        <v>0</v>
      </c>
      <c r="H114" s="110">
        <f t="shared" ca="1" si="16"/>
        <v>0</v>
      </c>
      <c r="I114" s="110" t="str">
        <f t="shared" si="14"/>
        <v>IfcCompressor</v>
      </c>
      <c r="J114" s="1" t="str">
        <f t="shared" si="15"/>
        <v>IfcDistributionFlowElement</v>
      </c>
      <c r="K114" s="1" t="str">
        <f t="shared" si="21"/>
        <v>IfcDistributionElement</v>
      </c>
      <c r="L114" s="1" t="str">
        <f t="shared" si="21"/>
        <v>IfcElement</v>
      </c>
      <c r="M114" s="1" t="str">
        <f t="shared" si="21"/>
        <v>IfcProduct</v>
      </c>
      <c r="N114" s="1" t="str">
        <f t="shared" si="21"/>
        <v>IfcObject</v>
      </c>
      <c r="O114" s="1" t="str">
        <f t="shared" si="21"/>
        <v>IfcObjectDefinition</v>
      </c>
      <c r="P114" s="1" t="str">
        <f t="shared" si="21"/>
        <v>IfcRoot</v>
      </c>
      <c r="Q114" s="1" t="str">
        <f t="shared" si="21"/>
        <v>Entity</v>
      </c>
    </row>
    <row r="115" spans="1:17" x14ac:dyDescent="0.25">
      <c r="A115" t="s">
        <v>270</v>
      </c>
      <c r="B115">
        <v>1381</v>
      </c>
      <c r="C115" t="s">
        <v>271</v>
      </c>
      <c r="D115" s="21" t="s">
        <v>3423</v>
      </c>
      <c r="E115" t="s">
        <v>272</v>
      </c>
      <c r="F115" s="110" t="str">
        <f t="shared" si="12"/>
        <v>IfcCompressorType</v>
      </c>
      <c r="G115" s="110">
        <f t="shared" ca="1" si="13"/>
        <v>0</v>
      </c>
      <c r="H115" s="110" t="str">
        <f t="shared" ca="1" si="16"/>
        <v>Common</v>
      </c>
      <c r="I115" s="110" t="str">
        <f t="shared" si="14"/>
        <v>IfcCompressorType</v>
      </c>
      <c r="J115" s="1" t="str">
        <f t="shared" si="15"/>
        <v>IfcDistributionFlowElementType</v>
      </c>
      <c r="K115" s="1" t="str">
        <f t="shared" si="21"/>
        <v>IfcDistributionElementType</v>
      </c>
      <c r="L115" s="1" t="str">
        <f t="shared" si="21"/>
        <v>IfcElementType</v>
      </c>
      <c r="M115" s="1" t="str">
        <f t="shared" si="21"/>
        <v>IfcTypeProduct</v>
      </c>
      <c r="N115" s="1" t="str">
        <f t="shared" si="21"/>
        <v>IfcTypeObject</v>
      </c>
      <c r="O115" s="1" t="str">
        <f t="shared" si="21"/>
        <v>IfcObjectDefinition</v>
      </c>
      <c r="P115" s="1" t="str">
        <f t="shared" si="21"/>
        <v>IfcRoot</v>
      </c>
      <c r="Q115" s="1" t="str">
        <f t="shared" si="21"/>
        <v>Entity</v>
      </c>
    </row>
    <row r="116" spans="1:17" x14ac:dyDescent="0.25">
      <c r="A116" t="s">
        <v>273</v>
      </c>
      <c r="B116">
        <v>1389</v>
      </c>
      <c r="C116" t="s">
        <v>274</v>
      </c>
      <c r="D116" s="21" t="s">
        <v>3423</v>
      </c>
      <c r="E116" t="s">
        <v>39</v>
      </c>
      <c r="F116" s="110">
        <f t="shared" si="12"/>
        <v>0</v>
      </c>
      <c r="G116" s="110">
        <f t="shared" ca="1" si="13"/>
        <v>0</v>
      </c>
      <c r="H116" s="110">
        <f t="shared" ca="1" si="16"/>
        <v>0</v>
      </c>
      <c r="I116" s="110" t="str">
        <f t="shared" si="14"/>
        <v>IfcCondenser</v>
      </c>
      <c r="J116" s="1" t="str">
        <f t="shared" si="15"/>
        <v>IfcDistributionFlowElement</v>
      </c>
      <c r="K116" s="1" t="str">
        <f t="shared" si="21"/>
        <v>IfcDistributionElement</v>
      </c>
      <c r="L116" s="1" t="str">
        <f t="shared" si="21"/>
        <v>IfcElement</v>
      </c>
      <c r="M116" s="1" t="str">
        <f t="shared" si="21"/>
        <v>IfcProduct</v>
      </c>
      <c r="N116" s="1" t="str">
        <f t="shared" si="21"/>
        <v>IfcObject</v>
      </c>
      <c r="O116" s="1" t="str">
        <f t="shared" si="21"/>
        <v>IfcObjectDefinition</v>
      </c>
      <c r="P116" s="1" t="str">
        <f t="shared" si="21"/>
        <v>IfcRoot</v>
      </c>
      <c r="Q116" s="1" t="str">
        <f t="shared" si="21"/>
        <v>Entity</v>
      </c>
    </row>
    <row r="117" spans="1:17" x14ac:dyDescent="0.25">
      <c r="A117" t="s">
        <v>275</v>
      </c>
      <c r="B117">
        <v>1397</v>
      </c>
      <c r="C117" t="s">
        <v>276</v>
      </c>
      <c r="D117" s="21" t="s">
        <v>3423</v>
      </c>
      <c r="E117" t="s">
        <v>42</v>
      </c>
      <c r="F117" s="110" t="str">
        <f t="shared" si="12"/>
        <v>IfcCondenserType</v>
      </c>
      <c r="G117" s="110">
        <f t="shared" ca="1" si="13"/>
        <v>0</v>
      </c>
      <c r="H117" s="110" t="str">
        <f t="shared" ca="1" si="16"/>
        <v>Common</v>
      </c>
      <c r="I117" s="110" t="str">
        <f t="shared" si="14"/>
        <v>IfcCondenserType</v>
      </c>
      <c r="J117" s="1" t="str">
        <f t="shared" si="15"/>
        <v>IfcDistributionFlowElementType</v>
      </c>
      <c r="K117" s="1" t="str">
        <f t="shared" si="21"/>
        <v>IfcDistributionElementType</v>
      </c>
      <c r="L117" s="1" t="str">
        <f t="shared" si="21"/>
        <v>IfcElementType</v>
      </c>
      <c r="M117" s="1" t="str">
        <f t="shared" si="21"/>
        <v>IfcTypeProduct</v>
      </c>
      <c r="N117" s="1" t="str">
        <f t="shared" si="21"/>
        <v>IfcTypeObject</v>
      </c>
      <c r="O117" s="1" t="str">
        <f t="shared" si="21"/>
        <v>IfcObjectDefinition</v>
      </c>
      <c r="P117" s="1" t="str">
        <f t="shared" si="21"/>
        <v>IfcRoot</v>
      </c>
      <c r="Q117" s="1" t="str">
        <f t="shared" si="21"/>
        <v>Entity</v>
      </c>
    </row>
    <row r="118" spans="1:17" x14ac:dyDescent="0.25">
      <c r="A118" t="s">
        <v>277</v>
      </c>
      <c r="B118">
        <v>1405</v>
      </c>
      <c r="C118" t="s">
        <v>215</v>
      </c>
      <c r="D118" s="21" t="s">
        <v>3432</v>
      </c>
      <c r="E118" t="s">
        <v>123</v>
      </c>
      <c r="F118" s="110">
        <f t="shared" si="12"/>
        <v>0</v>
      </c>
      <c r="G118" s="110">
        <f t="shared" ca="1" si="13"/>
        <v>0</v>
      </c>
      <c r="H118" s="110">
        <f t="shared" ca="1" si="16"/>
        <v>0</v>
      </c>
      <c r="I118" s="110">
        <f t="shared" si="14"/>
        <v>0</v>
      </c>
      <c r="J118" s="1" t="str">
        <f t="shared" si="15"/>
        <v>IfcGeometricRepresentationItem</v>
      </c>
      <c r="K118" s="1" t="str">
        <f t="shared" si="21"/>
        <v>IfcRepresentationItem</v>
      </c>
      <c r="L118" s="1" t="str">
        <f t="shared" si="21"/>
        <v>Entity</v>
      </c>
      <c r="M118" s="1" t="str">
        <f t="shared" si="21"/>
        <v/>
      </c>
      <c r="N118" s="1" t="str">
        <f t="shared" si="21"/>
        <v/>
      </c>
      <c r="O118" s="1" t="str">
        <f t="shared" si="21"/>
        <v/>
      </c>
      <c r="P118" s="1" t="str">
        <f t="shared" si="21"/>
        <v/>
      </c>
      <c r="Q118" s="1" t="str">
        <f t="shared" si="21"/>
        <v/>
      </c>
    </row>
    <row r="119" spans="1:17" x14ac:dyDescent="0.25">
      <c r="A119" t="s">
        <v>278</v>
      </c>
      <c r="B119">
        <v>1419</v>
      </c>
      <c r="C119" t="s">
        <v>232</v>
      </c>
      <c r="D119" s="21" t="s">
        <v>3422</v>
      </c>
      <c r="E119" t="s">
        <v>279</v>
      </c>
      <c r="F119" s="110">
        <f t="shared" si="12"/>
        <v>0</v>
      </c>
      <c r="G119" s="110">
        <f t="shared" ca="1" si="13"/>
        <v>0</v>
      </c>
      <c r="H119" s="110">
        <f t="shared" ca="1" si="16"/>
        <v>0</v>
      </c>
      <c r="I119" s="110">
        <f t="shared" si="14"/>
        <v>0</v>
      </c>
      <c r="J119" s="1" t="str">
        <f t="shared" si="15"/>
        <v>IfcRepresentationItem</v>
      </c>
      <c r="K119" s="1" t="str">
        <f t="shared" si="21"/>
        <v>Entity</v>
      </c>
      <c r="L119" s="1" t="str">
        <f t="shared" si="21"/>
        <v/>
      </c>
      <c r="M119" s="1" t="str">
        <f t="shared" si="21"/>
        <v/>
      </c>
      <c r="N119" s="1" t="str">
        <f t="shared" si="21"/>
        <v/>
      </c>
      <c r="O119" s="1" t="str">
        <f t="shared" si="21"/>
        <v/>
      </c>
      <c r="P119" s="1" t="str">
        <f t="shared" si="21"/>
        <v/>
      </c>
      <c r="Q119" s="1" t="str">
        <f t="shared" si="21"/>
        <v/>
      </c>
    </row>
    <row r="120" spans="1:17" x14ac:dyDescent="0.25">
      <c r="A120" t="s">
        <v>280</v>
      </c>
      <c r="B120">
        <v>1438</v>
      </c>
      <c r="C120" t="s">
        <v>281</v>
      </c>
      <c r="D120" s="21" t="s">
        <v>3439</v>
      </c>
      <c r="E120" t="s">
        <v>282</v>
      </c>
      <c r="F120" s="110">
        <f t="shared" si="12"/>
        <v>0</v>
      </c>
      <c r="G120" s="110">
        <f t="shared" ca="1" si="13"/>
        <v>0</v>
      </c>
      <c r="H120" s="110">
        <f t="shared" ca="1" si="16"/>
        <v>0</v>
      </c>
      <c r="I120" s="110">
        <f t="shared" si="14"/>
        <v>0</v>
      </c>
      <c r="J120" s="1" t="str">
        <f t="shared" si="15"/>
        <v>Entity</v>
      </c>
      <c r="K120" s="1" t="str">
        <f t="shared" si="21"/>
        <v/>
      </c>
      <c r="L120" s="1" t="str">
        <f t="shared" si="21"/>
        <v/>
      </c>
      <c r="M120" s="1" t="str">
        <f t="shared" si="21"/>
        <v/>
      </c>
      <c r="N120" s="1" t="str">
        <f t="shared" si="21"/>
        <v/>
      </c>
      <c r="O120" s="1" t="str">
        <f t="shared" si="21"/>
        <v/>
      </c>
      <c r="P120" s="1" t="str">
        <f t="shared" si="21"/>
        <v/>
      </c>
      <c r="Q120" s="1" t="str">
        <f t="shared" si="21"/>
        <v/>
      </c>
    </row>
    <row r="121" spans="1:17" x14ac:dyDescent="0.25">
      <c r="A121" t="s">
        <v>283</v>
      </c>
      <c r="B121">
        <v>1457</v>
      </c>
      <c r="C121" t="s">
        <v>282</v>
      </c>
      <c r="D121" s="21" t="s">
        <v>3439</v>
      </c>
      <c r="E121" t="s">
        <v>8</v>
      </c>
      <c r="F121" s="110">
        <f t="shared" si="12"/>
        <v>0</v>
      </c>
      <c r="G121" s="110">
        <f t="shared" ca="1" si="13"/>
        <v>0</v>
      </c>
      <c r="H121" s="110">
        <f t="shared" ca="1" si="16"/>
        <v>0</v>
      </c>
      <c r="I121" s="110">
        <f t="shared" si="14"/>
        <v>0</v>
      </c>
      <c r="J121" s="1" t="str">
        <f t="shared" si="15"/>
        <v/>
      </c>
      <c r="K121" s="1" t="str">
        <f t="shared" si="21"/>
        <v/>
      </c>
      <c r="L121" s="1" t="str">
        <f t="shared" si="21"/>
        <v/>
      </c>
      <c r="M121" s="1" t="str">
        <f t="shared" si="21"/>
        <v/>
      </c>
      <c r="N121" s="1" t="str">
        <f t="shared" si="21"/>
        <v/>
      </c>
      <c r="O121" s="1" t="str">
        <f t="shared" si="21"/>
        <v/>
      </c>
      <c r="P121" s="1" t="str">
        <f t="shared" si="21"/>
        <v/>
      </c>
      <c r="Q121" s="1" t="str">
        <f t="shared" si="21"/>
        <v/>
      </c>
    </row>
    <row r="122" spans="1:17" x14ac:dyDescent="0.25">
      <c r="A122" t="s">
        <v>284</v>
      </c>
      <c r="B122">
        <v>1463</v>
      </c>
      <c r="C122" t="s">
        <v>285</v>
      </c>
      <c r="D122" s="21" t="s">
        <v>3439</v>
      </c>
      <c r="E122" t="s">
        <v>286</v>
      </c>
      <c r="F122" s="110">
        <f t="shared" si="12"/>
        <v>0</v>
      </c>
      <c r="G122" s="110">
        <f t="shared" ca="1" si="13"/>
        <v>0</v>
      </c>
      <c r="H122" s="110">
        <f t="shared" ca="1" si="16"/>
        <v>0</v>
      </c>
      <c r="I122" s="110">
        <f t="shared" si="14"/>
        <v>0</v>
      </c>
      <c r="J122" s="1" t="str">
        <f t="shared" si="15"/>
        <v>IfcConnectionGeometry</v>
      </c>
      <c r="K122" s="1" t="str">
        <f t="shared" ref="K122:Q131" si="22">IFERROR(VLOOKUP(J122,Entity,3,FALSE),"")</f>
        <v>Entity</v>
      </c>
      <c r="L122" s="1" t="str">
        <f t="shared" si="22"/>
        <v/>
      </c>
      <c r="M122" s="1" t="str">
        <f t="shared" si="22"/>
        <v/>
      </c>
      <c r="N122" s="1" t="str">
        <f t="shared" si="22"/>
        <v/>
      </c>
      <c r="O122" s="1" t="str">
        <f t="shared" si="22"/>
        <v/>
      </c>
      <c r="P122" s="1" t="str">
        <f t="shared" si="22"/>
        <v/>
      </c>
      <c r="Q122" s="1" t="str">
        <f t="shared" si="22"/>
        <v/>
      </c>
    </row>
    <row r="123" spans="1:17" x14ac:dyDescent="0.25">
      <c r="A123" t="s">
        <v>287</v>
      </c>
      <c r="B123">
        <v>1473</v>
      </c>
      <c r="C123" t="s">
        <v>286</v>
      </c>
      <c r="D123" s="21" t="s">
        <v>3439</v>
      </c>
      <c r="E123" t="s">
        <v>282</v>
      </c>
      <c r="F123" s="110">
        <f t="shared" si="12"/>
        <v>0</v>
      </c>
      <c r="G123" s="110">
        <f t="shared" ca="1" si="13"/>
        <v>0</v>
      </c>
      <c r="H123" s="110">
        <f t="shared" ca="1" si="16"/>
        <v>0</v>
      </c>
      <c r="I123" s="110">
        <f t="shared" si="14"/>
        <v>0</v>
      </c>
      <c r="J123" s="1" t="str">
        <f t="shared" si="15"/>
        <v>Entity</v>
      </c>
      <c r="K123" s="1" t="str">
        <f t="shared" si="22"/>
        <v/>
      </c>
      <c r="L123" s="1" t="str">
        <f t="shared" si="22"/>
        <v/>
      </c>
      <c r="M123" s="1" t="str">
        <f t="shared" si="22"/>
        <v/>
      </c>
      <c r="N123" s="1" t="str">
        <f t="shared" si="22"/>
        <v/>
      </c>
      <c r="O123" s="1" t="str">
        <f t="shared" si="22"/>
        <v/>
      </c>
      <c r="P123" s="1" t="str">
        <f t="shared" si="22"/>
        <v/>
      </c>
      <c r="Q123" s="1" t="str">
        <f t="shared" si="22"/>
        <v/>
      </c>
    </row>
    <row r="124" spans="1:17" x14ac:dyDescent="0.25">
      <c r="A124" t="s">
        <v>288</v>
      </c>
      <c r="B124">
        <v>1492</v>
      </c>
      <c r="C124" t="s">
        <v>289</v>
      </c>
      <c r="D124" s="21" t="s">
        <v>3439</v>
      </c>
      <c r="E124" t="s">
        <v>282</v>
      </c>
      <c r="F124" s="110">
        <f t="shared" si="12"/>
        <v>0</v>
      </c>
      <c r="G124" s="110">
        <f t="shared" ca="1" si="13"/>
        <v>0</v>
      </c>
      <c r="H124" s="110">
        <f t="shared" ca="1" si="16"/>
        <v>0</v>
      </c>
      <c r="I124" s="110">
        <f t="shared" si="14"/>
        <v>0</v>
      </c>
      <c r="J124" s="1" t="str">
        <f t="shared" si="15"/>
        <v>Entity</v>
      </c>
      <c r="K124" s="1" t="str">
        <f t="shared" si="22"/>
        <v/>
      </c>
      <c r="L124" s="1" t="str">
        <f t="shared" si="22"/>
        <v/>
      </c>
      <c r="M124" s="1" t="str">
        <f t="shared" si="22"/>
        <v/>
      </c>
      <c r="N124" s="1" t="str">
        <f t="shared" si="22"/>
        <v/>
      </c>
      <c r="O124" s="1" t="str">
        <f t="shared" si="22"/>
        <v/>
      </c>
      <c r="P124" s="1" t="str">
        <f t="shared" si="22"/>
        <v/>
      </c>
      <c r="Q124" s="1" t="str">
        <f t="shared" si="22"/>
        <v/>
      </c>
    </row>
    <row r="125" spans="1:17" x14ac:dyDescent="0.25">
      <c r="A125" t="s">
        <v>290</v>
      </c>
      <c r="B125">
        <v>1511</v>
      </c>
      <c r="C125" t="s">
        <v>291</v>
      </c>
      <c r="D125" s="21" t="s">
        <v>3439</v>
      </c>
      <c r="E125" t="s">
        <v>282</v>
      </c>
      <c r="F125" s="110">
        <f t="shared" si="12"/>
        <v>0</v>
      </c>
      <c r="G125" s="110">
        <f t="shared" ca="1" si="13"/>
        <v>0</v>
      </c>
      <c r="H125" s="110">
        <f t="shared" ca="1" si="16"/>
        <v>0</v>
      </c>
      <c r="I125" s="110">
        <f t="shared" si="14"/>
        <v>0</v>
      </c>
      <c r="J125" s="1" t="str">
        <f t="shared" si="15"/>
        <v>Entity</v>
      </c>
      <c r="K125" s="1" t="str">
        <f t="shared" si="22"/>
        <v/>
      </c>
      <c r="L125" s="1" t="str">
        <f t="shared" si="22"/>
        <v/>
      </c>
      <c r="M125" s="1" t="str">
        <f t="shared" si="22"/>
        <v/>
      </c>
      <c r="N125" s="1" t="str">
        <f t="shared" si="22"/>
        <v/>
      </c>
      <c r="O125" s="1" t="str">
        <f t="shared" si="22"/>
        <v/>
      </c>
      <c r="P125" s="1" t="str">
        <f t="shared" si="22"/>
        <v/>
      </c>
      <c r="Q125" s="1" t="str">
        <f t="shared" si="22"/>
        <v/>
      </c>
    </row>
    <row r="126" spans="1:17" x14ac:dyDescent="0.25">
      <c r="A126" t="s">
        <v>292</v>
      </c>
      <c r="B126">
        <v>1530</v>
      </c>
      <c r="C126" t="s">
        <v>293</v>
      </c>
      <c r="D126" s="21" t="s">
        <v>3440</v>
      </c>
      <c r="E126" t="s">
        <v>8</v>
      </c>
      <c r="F126" s="110">
        <f t="shared" si="12"/>
        <v>0</v>
      </c>
      <c r="G126" s="110">
        <f t="shared" ca="1" si="13"/>
        <v>0</v>
      </c>
      <c r="H126" s="110">
        <f t="shared" ca="1" si="16"/>
        <v>0</v>
      </c>
      <c r="I126" s="110">
        <f t="shared" si="14"/>
        <v>0</v>
      </c>
      <c r="J126" s="1" t="str">
        <f t="shared" si="15"/>
        <v/>
      </c>
      <c r="K126" s="1" t="str">
        <f t="shared" si="22"/>
        <v/>
      </c>
      <c r="L126" s="1" t="str">
        <f t="shared" si="22"/>
        <v/>
      </c>
      <c r="M126" s="1" t="str">
        <f t="shared" si="22"/>
        <v/>
      </c>
      <c r="N126" s="1" t="str">
        <f t="shared" si="22"/>
        <v/>
      </c>
      <c r="O126" s="1" t="str">
        <f t="shared" si="22"/>
        <v/>
      </c>
      <c r="P126" s="1" t="str">
        <f t="shared" si="22"/>
        <v/>
      </c>
      <c r="Q126" s="1" t="str">
        <f t="shared" si="22"/>
        <v/>
      </c>
    </row>
    <row r="127" spans="1:17" x14ac:dyDescent="0.25">
      <c r="A127" t="s">
        <v>294</v>
      </c>
      <c r="B127">
        <v>1550</v>
      </c>
      <c r="C127" t="s">
        <v>295</v>
      </c>
      <c r="D127" s="21" t="s">
        <v>3441</v>
      </c>
      <c r="E127" t="s">
        <v>296</v>
      </c>
      <c r="F127" s="110">
        <f t="shared" si="12"/>
        <v>0</v>
      </c>
      <c r="G127" s="110">
        <f t="shared" ca="1" si="13"/>
        <v>0</v>
      </c>
      <c r="H127" s="110">
        <f t="shared" ca="1" si="16"/>
        <v>0</v>
      </c>
      <c r="I127" s="110">
        <f t="shared" si="14"/>
        <v>0</v>
      </c>
      <c r="J127" s="1" t="str">
        <f t="shared" si="15"/>
        <v>IfcResource</v>
      </c>
      <c r="K127" s="1" t="str">
        <f t="shared" si="22"/>
        <v>IfcObject</v>
      </c>
      <c r="L127" s="1" t="str">
        <f t="shared" si="22"/>
        <v>IfcObjectDefinition</v>
      </c>
      <c r="M127" s="1" t="str">
        <f t="shared" si="22"/>
        <v>IfcRoot</v>
      </c>
      <c r="N127" s="1" t="str">
        <f t="shared" si="22"/>
        <v>Entity</v>
      </c>
      <c r="O127" s="1" t="str">
        <f t="shared" si="22"/>
        <v/>
      </c>
      <c r="P127" s="1" t="str">
        <f t="shared" si="22"/>
        <v/>
      </c>
      <c r="Q127" s="1" t="str">
        <f t="shared" si="22"/>
        <v/>
      </c>
    </row>
    <row r="128" spans="1:17" x14ac:dyDescent="0.25">
      <c r="A128" t="s">
        <v>297</v>
      </c>
      <c r="B128">
        <v>1558</v>
      </c>
      <c r="C128" t="s">
        <v>298</v>
      </c>
      <c r="D128" s="21" t="s">
        <v>3441</v>
      </c>
      <c r="E128" t="s">
        <v>299</v>
      </c>
      <c r="F128" s="110">
        <f t="shared" si="12"/>
        <v>0</v>
      </c>
      <c r="G128" s="110">
        <f t="shared" ca="1" si="13"/>
        <v>0</v>
      </c>
      <c r="H128" s="110">
        <f t="shared" ca="1" si="16"/>
        <v>0</v>
      </c>
      <c r="I128" s="110">
        <f t="shared" si="14"/>
        <v>0</v>
      </c>
      <c r="J128" s="1" t="str">
        <f t="shared" si="15"/>
        <v>IfcTypeResource</v>
      </c>
      <c r="K128" s="1" t="str">
        <f t="shared" si="22"/>
        <v>IfcTypeObject</v>
      </c>
      <c r="L128" s="1" t="str">
        <f t="shared" si="22"/>
        <v>IfcObjectDefinition</v>
      </c>
      <c r="M128" s="1" t="str">
        <f t="shared" si="22"/>
        <v>IfcRoot</v>
      </c>
      <c r="N128" s="1" t="str">
        <f t="shared" si="22"/>
        <v>Entity</v>
      </c>
      <c r="O128" s="1" t="str">
        <f t="shared" si="22"/>
        <v/>
      </c>
      <c r="P128" s="1" t="str">
        <f t="shared" si="22"/>
        <v/>
      </c>
      <c r="Q128" s="1" t="str">
        <f t="shared" si="22"/>
        <v/>
      </c>
    </row>
    <row r="129" spans="1:17" x14ac:dyDescent="0.25">
      <c r="A129" t="s">
        <v>300</v>
      </c>
      <c r="B129">
        <v>1566</v>
      </c>
      <c r="C129" t="s">
        <v>301</v>
      </c>
      <c r="D129" s="21" t="s">
        <v>3441</v>
      </c>
      <c r="E129" t="s">
        <v>296</v>
      </c>
      <c r="F129" s="110">
        <f t="shared" si="12"/>
        <v>0</v>
      </c>
      <c r="G129" s="110">
        <f t="shared" ca="1" si="13"/>
        <v>0</v>
      </c>
      <c r="H129" s="110">
        <f t="shared" ca="1" si="16"/>
        <v>0</v>
      </c>
      <c r="I129" s="110">
        <f t="shared" si="14"/>
        <v>0</v>
      </c>
      <c r="J129" s="1" t="str">
        <f t="shared" si="15"/>
        <v>IfcResource</v>
      </c>
      <c r="K129" s="1" t="str">
        <f t="shared" si="22"/>
        <v>IfcObject</v>
      </c>
      <c r="L129" s="1" t="str">
        <f t="shared" si="22"/>
        <v>IfcObjectDefinition</v>
      </c>
      <c r="M129" s="1" t="str">
        <f t="shared" si="22"/>
        <v>IfcRoot</v>
      </c>
      <c r="N129" s="1" t="str">
        <f t="shared" si="22"/>
        <v>Entity</v>
      </c>
      <c r="O129" s="1" t="str">
        <f t="shared" si="22"/>
        <v/>
      </c>
      <c r="P129" s="1" t="str">
        <f t="shared" si="22"/>
        <v/>
      </c>
      <c r="Q129" s="1" t="str">
        <f t="shared" si="22"/>
        <v/>
      </c>
    </row>
    <row r="130" spans="1:17" x14ac:dyDescent="0.25">
      <c r="A130" t="s">
        <v>302</v>
      </c>
      <c r="B130">
        <v>1574</v>
      </c>
      <c r="C130" t="s">
        <v>303</v>
      </c>
      <c r="D130" s="21" t="s">
        <v>3441</v>
      </c>
      <c r="E130" t="s">
        <v>299</v>
      </c>
      <c r="F130" s="110">
        <f t="shared" ref="F130:F193" si="23">IF(NOT(ISERROR(VLOOKUP(C130,Import_DRS,1,FALSE))),C130,0)</f>
        <v>0</v>
      </c>
      <c r="G130" s="110">
        <f t="shared" ref="G130:G193" ca="1" si="24">IF(NOT(ISERROR(VLOOKUP(C130,export_entity,1,FALSE))),C130,0)</f>
        <v>0</v>
      </c>
      <c r="H130" s="110">
        <f t="shared" ca="1" si="16"/>
        <v>0</v>
      </c>
      <c r="I130" s="110">
        <f t="shared" ref="I130:I193" si="25">IF(C130&lt;&gt;C129,IFERROR(VLOOKUP(C130,supp_entity,1,FALSE),0),0)</f>
        <v>0</v>
      </c>
      <c r="J130" s="1" t="str">
        <f t="shared" ref="J130:J193" si="26">IFERROR(VLOOKUP(E130,Entity,3,FALSE),"")</f>
        <v>IfcTypeResource</v>
      </c>
      <c r="K130" s="1" t="str">
        <f t="shared" si="22"/>
        <v>IfcTypeObject</v>
      </c>
      <c r="L130" s="1" t="str">
        <f t="shared" si="22"/>
        <v>IfcObjectDefinition</v>
      </c>
      <c r="M130" s="1" t="str">
        <f t="shared" si="22"/>
        <v>IfcRoot</v>
      </c>
      <c r="N130" s="1" t="str">
        <f t="shared" si="22"/>
        <v>Entity</v>
      </c>
      <c r="O130" s="1" t="str">
        <f t="shared" si="22"/>
        <v/>
      </c>
      <c r="P130" s="1" t="str">
        <f t="shared" si="22"/>
        <v/>
      </c>
      <c r="Q130" s="1" t="str">
        <f t="shared" si="22"/>
        <v/>
      </c>
    </row>
    <row r="131" spans="1:17" x14ac:dyDescent="0.25">
      <c r="A131" t="s">
        <v>304</v>
      </c>
      <c r="B131">
        <v>1582</v>
      </c>
      <c r="C131" t="s">
        <v>305</v>
      </c>
      <c r="D131" s="21" t="s">
        <v>3441</v>
      </c>
      <c r="E131" t="s">
        <v>296</v>
      </c>
      <c r="F131" s="110">
        <f t="shared" si="23"/>
        <v>0</v>
      </c>
      <c r="G131" s="110">
        <f t="shared" ca="1" si="24"/>
        <v>0</v>
      </c>
      <c r="H131" s="110">
        <f t="shared" ref="H131:H194" ca="1" si="27">IF(OR(AND(imp_imp_cat=yes,F131&lt;&gt;0),AND(imp_exp_cat=yes,G131&lt;&gt;0)),Common,0)</f>
        <v>0</v>
      </c>
      <c r="I131" s="110">
        <f t="shared" si="25"/>
        <v>0</v>
      </c>
      <c r="J131" s="1" t="str">
        <f t="shared" si="26"/>
        <v>IfcResource</v>
      </c>
      <c r="K131" s="1" t="str">
        <f t="shared" si="22"/>
        <v>IfcObject</v>
      </c>
      <c r="L131" s="1" t="str">
        <f t="shared" si="22"/>
        <v>IfcObjectDefinition</v>
      </c>
      <c r="M131" s="1" t="str">
        <f t="shared" si="22"/>
        <v>IfcRoot</v>
      </c>
      <c r="N131" s="1" t="str">
        <f t="shared" si="22"/>
        <v>Entity</v>
      </c>
      <c r="O131" s="1" t="str">
        <f t="shared" si="22"/>
        <v/>
      </c>
      <c r="P131" s="1" t="str">
        <f t="shared" si="22"/>
        <v/>
      </c>
      <c r="Q131" s="1" t="str">
        <f t="shared" si="22"/>
        <v/>
      </c>
    </row>
    <row r="132" spans="1:17" x14ac:dyDescent="0.25">
      <c r="A132" t="s">
        <v>306</v>
      </c>
      <c r="B132">
        <v>1590</v>
      </c>
      <c r="C132" t="s">
        <v>307</v>
      </c>
      <c r="D132" s="21" t="s">
        <v>3441</v>
      </c>
      <c r="E132" t="s">
        <v>299</v>
      </c>
      <c r="F132" s="110">
        <f t="shared" si="23"/>
        <v>0</v>
      </c>
      <c r="G132" s="110">
        <f t="shared" ca="1" si="24"/>
        <v>0</v>
      </c>
      <c r="H132" s="110">
        <f t="shared" ca="1" si="27"/>
        <v>0</v>
      </c>
      <c r="I132" s="110">
        <f t="shared" si="25"/>
        <v>0</v>
      </c>
      <c r="J132" s="1" t="str">
        <f t="shared" si="26"/>
        <v>IfcTypeResource</v>
      </c>
      <c r="K132" s="1" t="str">
        <f t="shared" ref="K132:Q141" si="28">IFERROR(VLOOKUP(J132,Entity,3,FALSE),"")</f>
        <v>IfcTypeObject</v>
      </c>
      <c r="L132" s="1" t="str">
        <f t="shared" si="28"/>
        <v>IfcObjectDefinition</v>
      </c>
      <c r="M132" s="1" t="str">
        <f t="shared" si="28"/>
        <v>IfcRoot</v>
      </c>
      <c r="N132" s="1" t="str">
        <f t="shared" si="28"/>
        <v>Entity</v>
      </c>
      <c r="O132" s="1" t="str">
        <f t="shared" si="28"/>
        <v/>
      </c>
      <c r="P132" s="1" t="str">
        <f t="shared" si="28"/>
        <v/>
      </c>
      <c r="Q132" s="1" t="str">
        <f t="shared" si="28"/>
        <v/>
      </c>
    </row>
    <row r="133" spans="1:17" x14ac:dyDescent="0.25">
      <c r="A133" t="s">
        <v>308</v>
      </c>
      <c r="B133">
        <v>1598</v>
      </c>
      <c r="C133" t="s">
        <v>296</v>
      </c>
      <c r="D133" s="21" t="s">
        <v>3441</v>
      </c>
      <c r="E133" t="s">
        <v>309</v>
      </c>
      <c r="F133" s="110">
        <f t="shared" si="23"/>
        <v>0</v>
      </c>
      <c r="G133" s="110">
        <f t="shared" ca="1" si="24"/>
        <v>0</v>
      </c>
      <c r="H133" s="110">
        <f t="shared" ca="1" si="27"/>
        <v>0</v>
      </c>
      <c r="I133" s="110">
        <f t="shared" si="25"/>
        <v>0</v>
      </c>
      <c r="J133" s="1" t="str">
        <f t="shared" si="26"/>
        <v>IfcObject</v>
      </c>
      <c r="K133" s="1" t="str">
        <f t="shared" si="28"/>
        <v>IfcObjectDefinition</v>
      </c>
      <c r="L133" s="1" t="str">
        <f t="shared" si="28"/>
        <v>IfcRoot</v>
      </c>
      <c r="M133" s="1" t="str">
        <f t="shared" si="28"/>
        <v>Entity</v>
      </c>
      <c r="N133" s="1" t="str">
        <f t="shared" si="28"/>
        <v/>
      </c>
      <c r="O133" s="1" t="str">
        <f t="shared" si="28"/>
        <v/>
      </c>
      <c r="P133" s="1" t="str">
        <f t="shared" si="28"/>
        <v/>
      </c>
      <c r="Q133" s="1" t="str">
        <f t="shared" si="28"/>
        <v/>
      </c>
    </row>
    <row r="134" spans="1:17" x14ac:dyDescent="0.25">
      <c r="A134" t="s">
        <v>310</v>
      </c>
      <c r="B134">
        <v>1619</v>
      </c>
      <c r="C134" t="s">
        <v>299</v>
      </c>
      <c r="D134" s="21" t="s">
        <v>3441</v>
      </c>
      <c r="E134" t="s">
        <v>311</v>
      </c>
      <c r="F134" s="110">
        <f t="shared" si="23"/>
        <v>0</v>
      </c>
      <c r="G134" s="110">
        <f t="shared" ca="1" si="24"/>
        <v>0</v>
      </c>
      <c r="H134" s="110">
        <f t="shared" ca="1" si="27"/>
        <v>0</v>
      </c>
      <c r="I134" s="110">
        <f t="shared" si="25"/>
        <v>0</v>
      </c>
      <c r="J134" s="1" t="str">
        <f t="shared" si="26"/>
        <v>IfcTypeObject</v>
      </c>
      <c r="K134" s="1" t="str">
        <f t="shared" si="28"/>
        <v>IfcObjectDefinition</v>
      </c>
      <c r="L134" s="1" t="str">
        <f t="shared" si="28"/>
        <v>IfcRoot</v>
      </c>
      <c r="M134" s="1" t="str">
        <f t="shared" si="28"/>
        <v>Entity</v>
      </c>
      <c r="N134" s="1" t="str">
        <f t="shared" si="28"/>
        <v/>
      </c>
      <c r="O134" s="1" t="str">
        <f t="shared" si="28"/>
        <v/>
      </c>
      <c r="P134" s="1" t="str">
        <f t="shared" si="28"/>
        <v/>
      </c>
      <c r="Q134" s="1" t="str">
        <f t="shared" si="28"/>
        <v/>
      </c>
    </row>
    <row r="135" spans="1:17" x14ac:dyDescent="0.25">
      <c r="A135" t="s">
        <v>312</v>
      </c>
      <c r="B135">
        <v>1639</v>
      </c>
      <c r="C135" t="s">
        <v>313</v>
      </c>
      <c r="D135" s="21" t="s">
        <v>3418</v>
      </c>
      <c r="E135" t="s">
        <v>314</v>
      </c>
      <c r="F135" s="110">
        <f t="shared" si="23"/>
        <v>0</v>
      </c>
      <c r="G135" s="110">
        <f t="shared" ca="1" si="24"/>
        <v>0</v>
      </c>
      <c r="H135" s="110">
        <f t="shared" ca="1" si="27"/>
        <v>0</v>
      </c>
      <c r="I135" s="110">
        <f t="shared" si="25"/>
        <v>0</v>
      </c>
      <c r="J135" s="1" t="str">
        <f t="shared" si="26"/>
        <v>IfcRoot</v>
      </c>
      <c r="K135" s="1" t="str">
        <f t="shared" si="28"/>
        <v>Entity</v>
      </c>
      <c r="L135" s="1" t="str">
        <f t="shared" si="28"/>
        <v/>
      </c>
      <c r="M135" s="1" t="str">
        <f t="shared" si="28"/>
        <v/>
      </c>
      <c r="N135" s="1" t="str">
        <f t="shared" si="28"/>
        <v/>
      </c>
      <c r="O135" s="1" t="str">
        <f t="shared" si="28"/>
        <v/>
      </c>
      <c r="P135" s="1" t="str">
        <f t="shared" si="28"/>
        <v/>
      </c>
      <c r="Q135" s="1" t="str">
        <f t="shared" si="28"/>
        <v/>
      </c>
    </row>
    <row r="136" spans="1:17" x14ac:dyDescent="0.25">
      <c r="A136" t="s">
        <v>315</v>
      </c>
      <c r="B136">
        <v>1662</v>
      </c>
      <c r="C136" t="s">
        <v>316</v>
      </c>
      <c r="D136" s="21" t="s">
        <v>3442</v>
      </c>
      <c r="E136" t="s">
        <v>317</v>
      </c>
      <c r="F136" s="110">
        <f t="shared" si="23"/>
        <v>0</v>
      </c>
      <c r="G136" s="110">
        <f t="shared" ca="1" si="24"/>
        <v>0</v>
      </c>
      <c r="H136" s="110">
        <f t="shared" ca="1" si="27"/>
        <v>0</v>
      </c>
      <c r="I136" s="110">
        <f t="shared" si="25"/>
        <v>0</v>
      </c>
      <c r="J136" s="1" t="str">
        <f t="shared" si="26"/>
        <v>Entity</v>
      </c>
      <c r="K136" s="1" t="str">
        <f t="shared" si="28"/>
        <v/>
      </c>
      <c r="L136" s="1" t="str">
        <f t="shared" si="28"/>
        <v/>
      </c>
      <c r="M136" s="1" t="str">
        <f t="shared" si="28"/>
        <v/>
      </c>
      <c r="N136" s="1" t="str">
        <f t="shared" si="28"/>
        <v/>
      </c>
      <c r="O136" s="1" t="str">
        <f t="shared" si="28"/>
        <v/>
      </c>
      <c r="P136" s="1" t="str">
        <f t="shared" si="28"/>
        <v/>
      </c>
      <c r="Q136" s="1" t="str">
        <f t="shared" si="28"/>
        <v/>
      </c>
    </row>
    <row r="137" spans="1:17" x14ac:dyDescent="0.25">
      <c r="A137" t="s">
        <v>318</v>
      </c>
      <c r="B137">
        <v>1670</v>
      </c>
      <c r="C137" t="s">
        <v>2</v>
      </c>
      <c r="D137" s="21" t="s">
        <v>3418</v>
      </c>
      <c r="E137" t="s">
        <v>5</v>
      </c>
      <c r="F137" s="110">
        <f t="shared" si="23"/>
        <v>0</v>
      </c>
      <c r="G137" s="110">
        <f t="shared" ca="1" si="24"/>
        <v>0</v>
      </c>
      <c r="H137" s="110">
        <f t="shared" ca="1" si="27"/>
        <v>0</v>
      </c>
      <c r="I137" s="110">
        <f t="shared" si="25"/>
        <v>0</v>
      </c>
      <c r="J137" s="1" t="str">
        <f t="shared" si="26"/>
        <v>IfcObjectDefinition</v>
      </c>
      <c r="K137" s="1" t="str">
        <f t="shared" si="28"/>
        <v>IfcRoot</v>
      </c>
      <c r="L137" s="1" t="str">
        <f t="shared" si="28"/>
        <v>Entity</v>
      </c>
      <c r="M137" s="1" t="str">
        <f t="shared" si="28"/>
        <v/>
      </c>
      <c r="N137" s="1" t="str">
        <f t="shared" si="28"/>
        <v/>
      </c>
      <c r="O137" s="1" t="str">
        <f t="shared" si="28"/>
        <v/>
      </c>
      <c r="P137" s="1" t="str">
        <f t="shared" si="28"/>
        <v/>
      </c>
      <c r="Q137" s="1" t="str">
        <f t="shared" si="28"/>
        <v/>
      </c>
    </row>
    <row r="138" spans="1:17" x14ac:dyDescent="0.25">
      <c r="A138" t="s">
        <v>319</v>
      </c>
      <c r="B138">
        <v>1678</v>
      </c>
      <c r="C138" t="s">
        <v>320</v>
      </c>
      <c r="D138" s="21" t="s">
        <v>3420</v>
      </c>
      <c r="E138" t="s">
        <v>11</v>
      </c>
      <c r="F138" s="110">
        <f t="shared" si="23"/>
        <v>0</v>
      </c>
      <c r="G138" s="110">
        <f t="shared" ca="1" si="24"/>
        <v>0</v>
      </c>
      <c r="H138" s="110">
        <f t="shared" ca="1" si="27"/>
        <v>0</v>
      </c>
      <c r="I138" s="110" t="str">
        <f t="shared" si="25"/>
        <v>IfcController</v>
      </c>
      <c r="J138" s="1" t="str">
        <f t="shared" si="26"/>
        <v>IfcDistributionElement</v>
      </c>
      <c r="K138" s="1" t="str">
        <f t="shared" si="28"/>
        <v>IfcElement</v>
      </c>
      <c r="L138" s="1" t="str">
        <f t="shared" si="28"/>
        <v>IfcProduct</v>
      </c>
      <c r="M138" s="1" t="str">
        <f t="shared" si="28"/>
        <v>IfcObject</v>
      </c>
      <c r="N138" s="1" t="str">
        <f t="shared" si="28"/>
        <v>IfcObjectDefinition</v>
      </c>
      <c r="O138" s="1" t="str">
        <f t="shared" si="28"/>
        <v>IfcRoot</v>
      </c>
      <c r="P138" s="1" t="str">
        <f t="shared" si="28"/>
        <v>Entity</v>
      </c>
      <c r="Q138" s="1" t="str">
        <f t="shared" si="28"/>
        <v/>
      </c>
    </row>
    <row r="139" spans="1:17" x14ac:dyDescent="0.25">
      <c r="A139" t="s">
        <v>321</v>
      </c>
      <c r="B139">
        <v>1686</v>
      </c>
      <c r="C139" t="s">
        <v>322</v>
      </c>
      <c r="D139" s="21" t="s">
        <v>3420</v>
      </c>
      <c r="E139" t="s">
        <v>14</v>
      </c>
      <c r="F139" s="110" t="str">
        <f t="shared" si="23"/>
        <v>IfcControllerType</v>
      </c>
      <c r="G139" s="110">
        <f t="shared" ca="1" si="24"/>
        <v>0</v>
      </c>
      <c r="H139" s="110" t="str">
        <f t="shared" ca="1" si="27"/>
        <v>Common</v>
      </c>
      <c r="I139" s="110" t="str">
        <f t="shared" si="25"/>
        <v>IfcControllerType</v>
      </c>
      <c r="J139" s="1" t="str">
        <f t="shared" si="26"/>
        <v>IfcDistributionElementType</v>
      </c>
      <c r="K139" s="1" t="str">
        <f t="shared" si="28"/>
        <v>IfcElementType</v>
      </c>
      <c r="L139" s="1" t="str">
        <f t="shared" si="28"/>
        <v>IfcTypeProduct</v>
      </c>
      <c r="M139" s="1" t="str">
        <f t="shared" si="28"/>
        <v>IfcTypeObject</v>
      </c>
      <c r="N139" s="1" t="str">
        <f t="shared" si="28"/>
        <v>IfcObjectDefinition</v>
      </c>
      <c r="O139" s="1" t="str">
        <f t="shared" si="28"/>
        <v>IfcRoot</v>
      </c>
      <c r="P139" s="1" t="str">
        <f t="shared" si="28"/>
        <v>Entity</v>
      </c>
      <c r="Q139" s="1" t="str">
        <f t="shared" si="28"/>
        <v/>
      </c>
    </row>
    <row r="140" spans="1:17" x14ac:dyDescent="0.25">
      <c r="A140" t="s">
        <v>323</v>
      </c>
      <c r="B140">
        <v>1694</v>
      </c>
      <c r="C140" t="s">
        <v>324</v>
      </c>
      <c r="D140" s="21" t="s">
        <v>3442</v>
      </c>
      <c r="E140" t="s">
        <v>317</v>
      </c>
      <c r="F140" s="110">
        <f t="shared" si="23"/>
        <v>0</v>
      </c>
      <c r="G140" s="110">
        <f t="shared" ca="1" si="24"/>
        <v>0</v>
      </c>
      <c r="H140" s="110">
        <f t="shared" ca="1" si="27"/>
        <v>0</v>
      </c>
      <c r="I140" s="110">
        <f t="shared" si="25"/>
        <v>0</v>
      </c>
      <c r="J140" s="1" t="str">
        <f t="shared" si="26"/>
        <v>Entity</v>
      </c>
      <c r="K140" s="1" t="str">
        <f t="shared" si="28"/>
        <v/>
      </c>
      <c r="L140" s="1" t="str">
        <f t="shared" si="28"/>
        <v/>
      </c>
      <c r="M140" s="1" t="str">
        <f t="shared" si="28"/>
        <v/>
      </c>
      <c r="N140" s="1" t="str">
        <f t="shared" si="28"/>
        <v/>
      </c>
      <c r="O140" s="1" t="str">
        <f t="shared" si="28"/>
        <v/>
      </c>
      <c r="P140" s="1" t="str">
        <f t="shared" si="28"/>
        <v/>
      </c>
      <c r="Q140" s="1" t="str">
        <f t="shared" si="28"/>
        <v/>
      </c>
    </row>
    <row r="141" spans="1:17" x14ac:dyDescent="0.25">
      <c r="A141" t="s">
        <v>325</v>
      </c>
      <c r="B141">
        <v>1705</v>
      </c>
      <c r="C141" t="s">
        <v>326</v>
      </c>
      <c r="D141" s="21" t="s">
        <v>3442</v>
      </c>
      <c r="E141" t="s">
        <v>324</v>
      </c>
      <c r="F141" s="110">
        <f t="shared" si="23"/>
        <v>0</v>
      </c>
      <c r="G141" s="110">
        <f t="shared" ca="1" si="24"/>
        <v>0</v>
      </c>
      <c r="H141" s="110">
        <f t="shared" ca="1" si="27"/>
        <v>0</v>
      </c>
      <c r="I141" s="110">
        <f t="shared" si="25"/>
        <v>0</v>
      </c>
      <c r="J141" s="1" t="str">
        <f t="shared" si="26"/>
        <v>IfcNamedUnit</v>
      </c>
      <c r="K141" s="1" t="str">
        <f t="shared" si="28"/>
        <v>Entity</v>
      </c>
      <c r="L141" s="1" t="str">
        <f t="shared" si="28"/>
        <v/>
      </c>
      <c r="M141" s="1" t="str">
        <f t="shared" si="28"/>
        <v/>
      </c>
      <c r="N141" s="1" t="str">
        <f t="shared" si="28"/>
        <v/>
      </c>
      <c r="O141" s="1" t="str">
        <f t="shared" si="28"/>
        <v/>
      </c>
      <c r="P141" s="1" t="str">
        <f t="shared" si="28"/>
        <v/>
      </c>
      <c r="Q141" s="1" t="str">
        <f t="shared" si="28"/>
        <v/>
      </c>
    </row>
    <row r="142" spans="1:17" x14ac:dyDescent="0.25">
      <c r="A142" t="s">
        <v>327</v>
      </c>
      <c r="B142">
        <v>1713</v>
      </c>
      <c r="C142" t="s">
        <v>328</v>
      </c>
      <c r="D142" s="21" t="s">
        <v>3423</v>
      </c>
      <c r="E142" t="s">
        <v>39</v>
      </c>
      <c r="F142" s="110">
        <f t="shared" si="23"/>
        <v>0</v>
      </c>
      <c r="G142" s="110">
        <f t="shared" ca="1" si="24"/>
        <v>0</v>
      </c>
      <c r="H142" s="110">
        <f t="shared" ca="1" si="27"/>
        <v>0</v>
      </c>
      <c r="I142" s="110" t="str">
        <f t="shared" si="25"/>
        <v>IfcCooledBeam</v>
      </c>
      <c r="J142" s="1" t="str">
        <f t="shared" si="26"/>
        <v>IfcDistributionFlowElement</v>
      </c>
      <c r="K142" s="1" t="str">
        <f t="shared" ref="K142:Q151" si="29">IFERROR(VLOOKUP(J142,Entity,3,FALSE),"")</f>
        <v>IfcDistributionElement</v>
      </c>
      <c r="L142" s="1" t="str">
        <f t="shared" si="29"/>
        <v>IfcElement</v>
      </c>
      <c r="M142" s="1" t="str">
        <f t="shared" si="29"/>
        <v>IfcProduct</v>
      </c>
      <c r="N142" s="1" t="str">
        <f t="shared" si="29"/>
        <v>IfcObject</v>
      </c>
      <c r="O142" s="1" t="str">
        <f t="shared" si="29"/>
        <v>IfcObjectDefinition</v>
      </c>
      <c r="P142" s="1" t="str">
        <f t="shared" si="29"/>
        <v>IfcRoot</v>
      </c>
      <c r="Q142" s="1" t="str">
        <f t="shared" si="29"/>
        <v>Entity</v>
      </c>
    </row>
    <row r="143" spans="1:17" x14ac:dyDescent="0.25">
      <c r="A143" t="s">
        <v>329</v>
      </c>
      <c r="B143">
        <v>1721</v>
      </c>
      <c r="C143" t="s">
        <v>330</v>
      </c>
      <c r="D143" s="21" t="s">
        <v>3423</v>
      </c>
      <c r="E143" t="s">
        <v>42</v>
      </c>
      <c r="F143" s="110" t="str">
        <f t="shared" si="23"/>
        <v>IfcCooledBeamType</v>
      </c>
      <c r="G143" s="110">
        <f t="shared" ca="1" si="24"/>
        <v>0</v>
      </c>
      <c r="H143" s="110" t="str">
        <f t="shared" ca="1" si="27"/>
        <v>Common</v>
      </c>
      <c r="I143" s="110" t="str">
        <f t="shared" si="25"/>
        <v>IfcCooledBeamType</v>
      </c>
      <c r="J143" s="1" t="str">
        <f t="shared" si="26"/>
        <v>IfcDistributionFlowElementType</v>
      </c>
      <c r="K143" s="1" t="str">
        <f t="shared" si="29"/>
        <v>IfcDistributionElementType</v>
      </c>
      <c r="L143" s="1" t="str">
        <f t="shared" si="29"/>
        <v>IfcElementType</v>
      </c>
      <c r="M143" s="1" t="str">
        <f t="shared" si="29"/>
        <v>IfcTypeProduct</v>
      </c>
      <c r="N143" s="1" t="str">
        <f t="shared" si="29"/>
        <v>IfcTypeObject</v>
      </c>
      <c r="O143" s="1" t="str">
        <f t="shared" si="29"/>
        <v>IfcObjectDefinition</v>
      </c>
      <c r="P143" s="1" t="str">
        <f t="shared" si="29"/>
        <v>IfcRoot</v>
      </c>
      <c r="Q143" s="1" t="str">
        <f t="shared" si="29"/>
        <v>Entity</v>
      </c>
    </row>
    <row r="144" spans="1:17" x14ac:dyDescent="0.25">
      <c r="A144" t="s">
        <v>331</v>
      </c>
      <c r="B144">
        <v>1729</v>
      </c>
      <c r="C144" t="s">
        <v>332</v>
      </c>
      <c r="D144" s="21" t="s">
        <v>3423</v>
      </c>
      <c r="E144" t="s">
        <v>39</v>
      </c>
      <c r="F144" s="110">
        <f t="shared" si="23"/>
        <v>0</v>
      </c>
      <c r="G144" s="110">
        <f t="shared" ca="1" si="24"/>
        <v>0</v>
      </c>
      <c r="H144" s="110">
        <f t="shared" ca="1" si="27"/>
        <v>0</v>
      </c>
      <c r="I144" s="110" t="str">
        <f t="shared" si="25"/>
        <v>IfcCoolingTower</v>
      </c>
      <c r="J144" s="1" t="str">
        <f t="shared" si="26"/>
        <v>IfcDistributionFlowElement</v>
      </c>
      <c r="K144" s="1" t="str">
        <f t="shared" si="29"/>
        <v>IfcDistributionElement</v>
      </c>
      <c r="L144" s="1" t="str">
        <f t="shared" si="29"/>
        <v>IfcElement</v>
      </c>
      <c r="M144" s="1" t="str">
        <f t="shared" si="29"/>
        <v>IfcProduct</v>
      </c>
      <c r="N144" s="1" t="str">
        <f t="shared" si="29"/>
        <v>IfcObject</v>
      </c>
      <c r="O144" s="1" t="str">
        <f t="shared" si="29"/>
        <v>IfcObjectDefinition</v>
      </c>
      <c r="P144" s="1" t="str">
        <f t="shared" si="29"/>
        <v>IfcRoot</v>
      </c>
      <c r="Q144" s="1" t="str">
        <f t="shared" si="29"/>
        <v>Entity</v>
      </c>
    </row>
    <row r="145" spans="1:17" x14ac:dyDescent="0.25">
      <c r="A145" t="s">
        <v>333</v>
      </c>
      <c r="B145">
        <v>1737</v>
      </c>
      <c r="C145" t="s">
        <v>334</v>
      </c>
      <c r="D145" s="21" t="s">
        <v>3423</v>
      </c>
      <c r="E145" t="s">
        <v>42</v>
      </c>
      <c r="F145" s="110" t="str">
        <f t="shared" si="23"/>
        <v>IfcCoolingTowerType</v>
      </c>
      <c r="G145" s="110">
        <f t="shared" ca="1" si="24"/>
        <v>0</v>
      </c>
      <c r="H145" s="110" t="str">
        <f t="shared" ca="1" si="27"/>
        <v>Common</v>
      </c>
      <c r="I145" s="110" t="str">
        <f t="shared" si="25"/>
        <v>IfcCoolingTowerType</v>
      </c>
      <c r="J145" s="1" t="str">
        <f t="shared" si="26"/>
        <v>IfcDistributionFlowElementType</v>
      </c>
      <c r="K145" s="1" t="str">
        <f t="shared" si="29"/>
        <v>IfcDistributionElementType</v>
      </c>
      <c r="L145" s="1" t="str">
        <f t="shared" si="29"/>
        <v>IfcElementType</v>
      </c>
      <c r="M145" s="1" t="str">
        <f t="shared" si="29"/>
        <v>IfcTypeProduct</v>
      </c>
      <c r="N145" s="1" t="str">
        <f t="shared" si="29"/>
        <v>IfcTypeObject</v>
      </c>
      <c r="O145" s="1" t="str">
        <f t="shared" si="29"/>
        <v>IfcObjectDefinition</v>
      </c>
      <c r="P145" s="1" t="str">
        <f t="shared" si="29"/>
        <v>IfcRoot</v>
      </c>
      <c r="Q145" s="1" t="str">
        <f t="shared" si="29"/>
        <v>Entity</v>
      </c>
    </row>
    <row r="146" spans="1:17" x14ac:dyDescent="0.25">
      <c r="A146" t="s">
        <v>335</v>
      </c>
      <c r="B146">
        <v>1745</v>
      </c>
      <c r="C146" t="s">
        <v>336</v>
      </c>
      <c r="D146" s="21" t="s">
        <v>3443</v>
      </c>
      <c r="E146" t="s">
        <v>8</v>
      </c>
      <c r="F146" s="110">
        <f t="shared" si="23"/>
        <v>0</v>
      </c>
      <c r="G146" s="110">
        <f t="shared" ca="1" si="24"/>
        <v>0</v>
      </c>
      <c r="H146" s="110">
        <f t="shared" ca="1" si="27"/>
        <v>0</v>
      </c>
      <c r="I146" s="110">
        <f t="shared" si="25"/>
        <v>0</v>
      </c>
      <c r="J146" s="1" t="str">
        <f t="shared" si="26"/>
        <v/>
      </c>
      <c r="K146" s="1" t="str">
        <f t="shared" si="29"/>
        <v/>
      </c>
      <c r="L146" s="1" t="str">
        <f t="shared" si="29"/>
        <v/>
      </c>
      <c r="M146" s="1" t="str">
        <f t="shared" si="29"/>
        <v/>
      </c>
      <c r="N146" s="1" t="str">
        <f t="shared" si="29"/>
        <v/>
      </c>
      <c r="O146" s="1" t="str">
        <f t="shared" si="29"/>
        <v/>
      </c>
      <c r="P146" s="1" t="str">
        <f t="shared" si="29"/>
        <v/>
      </c>
      <c r="Q146" s="1" t="str">
        <f t="shared" si="29"/>
        <v/>
      </c>
    </row>
    <row r="147" spans="1:17" x14ac:dyDescent="0.25">
      <c r="A147" t="s">
        <v>337</v>
      </c>
      <c r="B147">
        <v>1760</v>
      </c>
      <c r="C147" t="s">
        <v>338</v>
      </c>
      <c r="D147" s="21" t="s">
        <v>3443</v>
      </c>
      <c r="E147" t="s">
        <v>8</v>
      </c>
      <c r="F147" s="110">
        <f t="shared" si="23"/>
        <v>0</v>
      </c>
      <c r="G147" s="110">
        <f t="shared" ca="1" si="24"/>
        <v>0</v>
      </c>
      <c r="H147" s="110">
        <f t="shared" ca="1" si="27"/>
        <v>0</v>
      </c>
      <c r="I147" s="110">
        <f t="shared" si="25"/>
        <v>0</v>
      </c>
      <c r="J147" s="1" t="str">
        <f t="shared" si="26"/>
        <v/>
      </c>
      <c r="K147" s="1" t="str">
        <f t="shared" si="29"/>
        <v/>
      </c>
      <c r="L147" s="1" t="str">
        <f t="shared" si="29"/>
        <v/>
      </c>
      <c r="M147" s="1" t="str">
        <f t="shared" si="29"/>
        <v/>
      </c>
      <c r="N147" s="1" t="str">
        <f t="shared" si="29"/>
        <v/>
      </c>
      <c r="O147" s="1" t="str">
        <f t="shared" si="29"/>
        <v/>
      </c>
      <c r="P147" s="1" t="str">
        <f t="shared" si="29"/>
        <v/>
      </c>
      <c r="Q147" s="1" t="str">
        <f t="shared" si="29"/>
        <v/>
      </c>
    </row>
    <row r="148" spans="1:17" x14ac:dyDescent="0.25">
      <c r="A148" t="s">
        <v>339</v>
      </c>
      <c r="B148">
        <v>1771</v>
      </c>
      <c r="C148" t="s">
        <v>340</v>
      </c>
      <c r="D148" s="21" t="s">
        <v>3417</v>
      </c>
      <c r="E148" t="s">
        <v>2</v>
      </c>
      <c r="F148" s="110">
        <f t="shared" si="23"/>
        <v>0</v>
      </c>
      <c r="G148" s="110">
        <f t="shared" ca="1" si="24"/>
        <v>0</v>
      </c>
      <c r="H148" s="110">
        <f t="shared" ca="1" si="27"/>
        <v>0</v>
      </c>
      <c r="I148" s="110">
        <f t="shared" si="25"/>
        <v>0</v>
      </c>
      <c r="J148" s="1" t="str">
        <f t="shared" si="26"/>
        <v>IfcObject</v>
      </c>
      <c r="K148" s="1" t="str">
        <f t="shared" si="29"/>
        <v>IfcObjectDefinition</v>
      </c>
      <c r="L148" s="1" t="str">
        <f t="shared" si="29"/>
        <v>IfcRoot</v>
      </c>
      <c r="M148" s="1" t="str">
        <f t="shared" si="29"/>
        <v>Entity</v>
      </c>
      <c r="N148" s="1" t="str">
        <f t="shared" si="29"/>
        <v/>
      </c>
      <c r="O148" s="1" t="str">
        <f t="shared" si="29"/>
        <v/>
      </c>
      <c r="P148" s="1" t="str">
        <f t="shared" si="29"/>
        <v/>
      </c>
      <c r="Q148" s="1" t="str">
        <f t="shared" si="29"/>
        <v/>
      </c>
    </row>
    <row r="149" spans="1:17" x14ac:dyDescent="0.25">
      <c r="A149" t="s">
        <v>341</v>
      </c>
      <c r="B149">
        <v>1801</v>
      </c>
      <c r="C149" t="s">
        <v>342</v>
      </c>
      <c r="D149" s="21" t="s">
        <v>3417</v>
      </c>
      <c r="E149" t="s">
        <v>2</v>
      </c>
      <c r="F149" s="110">
        <f t="shared" si="23"/>
        <v>0</v>
      </c>
      <c r="G149" s="110">
        <f t="shared" ca="1" si="24"/>
        <v>0</v>
      </c>
      <c r="H149" s="110">
        <f t="shared" ca="1" si="27"/>
        <v>0</v>
      </c>
      <c r="I149" s="110">
        <f t="shared" si="25"/>
        <v>0</v>
      </c>
      <c r="J149" s="1" t="str">
        <f t="shared" si="26"/>
        <v>IfcObject</v>
      </c>
      <c r="K149" s="1" t="str">
        <f t="shared" si="29"/>
        <v>IfcObjectDefinition</v>
      </c>
      <c r="L149" s="1" t="str">
        <f t="shared" si="29"/>
        <v>IfcRoot</v>
      </c>
      <c r="M149" s="1" t="str">
        <f t="shared" si="29"/>
        <v>Entity</v>
      </c>
      <c r="N149" s="1" t="str">
        <f t="shared" si="29"/>
        <v/>
      </c>
      <c r="O149" s="1" t="str">
        <f t="shared" si="29"/>
        <v/>
      </c>
      <c r="P149" s="1" t="str">
        <f t="shared" si="29"/>
        <v/>
      </c>
      <c r="Q149" s="1" t="str">
        <f t="shared" si="29"/>
        <v/>
      </c>
    </row>
    <row r="150" spans="1:17" x14ac:dyDescent="0.25">
      <c r="A150" t="s">
        <v>343</v>
      </c>
      <c r="B150">
        <v>1812</v>
      </c>
      <c r="C150" t="s">
        <v>344</v>
      </c>
      <c r="D150" s="21" t="s">
        <v>3427</v>
      </c>
      <c r="E150" t="s">
        <v>56</v>
      </c>
      <c r="F150" s="110">
        <f t="shared" si="23"/>
        <v>0</v>
      </c>
      <c r="G150" s="110">
        <f t="shared" ca="1" si="24"/>
        <v>0</v>
      </c>
      <c r="H150" s="110">
        <f t="shared" ca="1" si="27"/>
        <v>0</v>
      </c>
      <c r="I150" s="110">
        <f t="shared" si="25"/>
        <v>0</v>
      </c>
      <c r="J150" s="1" t="str">
        <f t="shared" si="26"/>
        <v>Entity</v>
      </c>
      <c r="K150" s="1" t="str">
        <f t="shared" si="29"/>
        <v/>
      </c>
      <c r="L150" s="1" t="str">
        <f t="shared" si="29"/>
        <v/>
      </c>
      <c r="M150" s="1" t="str">
        <f t="shared" si="29"/>
        <v/>
      </c>
      <c r="N150" s="1" t="str">
        <f t="shared" si="29"/>
        <v/>
      </c>
      <c r="O150" s="1" t="str">
        <f t="shared" si="29"/>
        <v/>
      </c>
      <c r="P150" s="1" t="str">
        <f t="shared" si="29"/>
        <v/>
      </c>
      <c r="Q150" s="1" t="str">
        <f t="shared" si="29"/>
        <v/>
      </c>
    </row>
    <row r="151" spans="1:17" x14ac:dyDescent="0.25">
      <c r="A151" t="s">
        <v>345</v>
      </c>
      <c r="B151">
        <v>1818</v>
      </c>
      <c r="C151" t="s">
        <v>346</v>
      </c>
      <c r="D151" s="21" t="s">
        <v>3433</v>
      </c>
      <c r="E151" t="s">
        <v>88</v>
      </c>
      <c r="F151" s="110" t="str">
        <f t="shared" si="23"/>
        <v>IfcCovering</v>
      </c>
      <c r="G151" s="110" t="str">
        <f t="shared" ca="1" si="24"/>
        <v>IfcCovering</v>
      </c>
      <c r="H151" s="110" t="str">
        <f t="shared" ca="1" si="27"/>
        <v>Common</v>
      </c>
      <c r="I151" s="110">
        <f t="shared" si="25"/>
        <v>0</v>
      </c>
      <c r="J151" s="1" t="str">
        <f t="shared" si="26"/>
        <v>IfcElement</v>
      </c>
      <c r="K151" s="1" t="str">
        <f t="shared" si="29"/>
        <v>IfcProduct</v>
      </c>
      <c r="L151" s="1" t="str">
        <f t="shared" si="29"/>
        <v>IfcObject</v>
      </c>
      <c r="M151" s="1" t="str">
        <f t="shared" si="29"/>
        <v>IfcObjectDefinition</v>
      </c>
      <c r="N151" s="1" t="str">
        <f t="shared" si="29"/>
        <v>IfcRoot</v>
      </c>
      <c r="O151" s="1" t="str">
        <f t="shared" si="29"/>
        <v>Entity</v>
      </c>
      <c r="P151" s="1" t="str">
        <f t="shared" si="29"/>
        <v/>
      </c>
      <c r="Q151" s="1" t="str">
        <f t="shared" si="29"/>
        <v/>
      </c>
    </row>
    <row r="152" spans="1:17" x14ac:dyDescent="0.25">
      <c r="A152" t="s">
        <v>347</v>
      </c>
      <c r="B152">
        <v>1826</v>
      </c>
      <c r="C152" t="s">
        <v>348</v>
      </c>
      <c r="D152" s="21" t="s">
        <v>3433</v>
      </c>
      <c r="E152" t="s">
        <v>93</v>
      </c>
      <c r="F152" s="110">
        <f t="shared" si="23"/>
        <v>0</v>
      </c>
      <c r="G152" s="110">
        <f t="shared" ca="1" si="24"/>
        <v>0</v>
      </c>
      <c r="H152" s="110">
        <f t="shared" ca="1" si="27"/>
        <v>0</v>
      </c>
      <c r="I152" s="110">
        <f t="shared" si="25"/>
        <v>0</v>
      </c>
      <c r="J152" s="1" t="str">
        <f t="shared" si="26"/>
        <v>IfcElementType</v>
      </c>
      <c r="K152" s="1" t="str">
        <f t="shared" ref="K152:Q161" si="30">IFERROR(VLOOKUP(J152,Entity,3,FALSE),"")</f>
        <v>IfcTypeProduct</v>
      </c>
      <c r="L152" s="1" t="str">
        <f t="shared" si="30"/>
        <v>IfcTypeObject</v>
      </c>
      <c r="M152" s="1" t="str">
        <f t="shared" si="30"/>
        <v>IfcObjectDefinition</v>
      </c>
      <c r="N152" s="1" t="str">
        <f t="shared" si="30"/>
        <v>IfcRoot</v>
      </c>
      <c r="O152" s="1" t="str">
        <f t="shared" si="30"/>
        <v>Entity</v>
      </c>
      <c r="P152" s="1" t="str">
        <f t="shared" si="30"/>
        <v/>
      </c>
      <c r="Q152" s="1" t="str">
        <f t="shared" si="30"/>
        <v/>
      </c>
    </row>
    <row r="153" spans="1:17" x14ac:dyDescent="0.25">
      <c r="A153" t="s">
        <v>349</v>
      </c>
      <c r="B153">
        <v>1834</v>
      </c>
      <c r="C153" t="s">
        <v>350</v>
      </c>
      <c r="D153" s="21" t="s">
        <v>3441</v>
      </c>
      <c r="E153" t="s">
        <v>296</v>
      </c>
      <c r="F153" s="110">
        <f t="shared" si="23"/>
        <v>0</v>
      </c>
      <c r="G153" s="110">
        <f t="shared" ca="1" si="24"/>
        <v>0</v>
      </c>
      <c r="H153" s="110">
        <f t="shared" ca="1" si="27"/>
        <v>0</v>
      </c>
      <c r="I153" s="110">
        <f t="shared" si="25"/>
        <v>0</v>
      </c>
      <c r="J153" s="1" t="str">
        <f t="shared" si="26"/>
        <v>IfcResource</v>
      </c>
      <c r="K153" s="1" t="str">
        <f t="shared" si="30"/>
        <v>IfcObject</v>
      </c>
      <c r="L153" s="1" t="str">
        <f t="shared" si="30"/>
        <v>IfcObjectDefinition</v>
      </c>
      <c r="M153" s="1" t="str">
        <f t="shared" si="30"/>
        <v>IfcRoot</v>
      </c>
      <c r="N153" s="1" t="str">
        <f t="shared" si="30"/>
        <v>Entity</v>
      </c>
      <c r="O153" s="1" t="str">
        <f t="shared" si="30"/>
        <v/>
      </c>
      <c r="P153" s="1" t="str">
        <f t="shared" si="30"/>
        <v/>
      </c>
      <c r="Q153" s="1" t="str">
        <f t="shared" si="30"/>
        <v/>
      </c>
    </row>
    <row r="154" spans="1:17" x14ac:dyDescent="0.25">
      <c r="A154" t="s">
        <v>351</v>
      </c>
      <c r="B154">
        <v>1842</v>
      </c>
      <c r="C154" t="s">
        <v>352</v>
      </c>
      <c r="D154" s="21" t="s">
        <v>3441</v>
      </c>
      <c r="E154" t="s">
        <v>299</v>
      </c>
      <c r="F154" s="110">
        <f t="shared" si="23"/>
        <v>0</v>
      </c>
      <c r="G154" s="110">
        <f t="shared" ca="1" si="24"/>
        <v>0</v>
      </c>
      <c r="H154" s="110">
        <f t="shared" ca="1" si="27"/>
        <v>0</v>
      </c>
      <c r="I154" s="110">
        <f t="shared" si="25"/>
        <v>0</v>
      </c>
      <c r="J154" s="1" t="str">
        <f t="shared" si="26"/>
        <v>IfcTypeResource</v>
      </c>
      <c r="K154" s="1" t="str">
        <f t="shared" si="30"/>
        <v>IfcTypeObject</v>
      </c>
      <c r="L154" s="1" t="str">
        <f t="shared" si="30"/>
        <v>IfcObjectDefinition</v>
      </c>
      <c r="M154" s="1" t="str">
        <f t="shared" si="30"/>
        <v>IfcRoot</v>
      </c>
      <c r="N154" s="1" t="str">
        <f t="shared" si="30"/>
        <v>Entity</v>
      </c>
      <c r="O154" s="1" t="str">
        <f t="shared" si="30"/>
        <v/>
      </c>
      <c r="P154" s="1" t="str">
        <f t="shared" si="30"/>
        <v/>
      </c>
      <c r="Q154" s="1" t="str">
        <f t="shared" si="30"/>
        <v/>
      </c>
    </row>
    <row r="155" spans="1:17" x14ac:dyDescent="0.25">
      <c r="A155" t="s">
        <v>353</v>
      </c>
      <c r="B155">
        <v>1850</v>
      </c>
      <c r="C155" t="s">
        <v>99</v>
      </c>
      <c r="D155" s="21" t="s">
        <v>3421</v>
      </c>
      <c r="E155" t="s">
        <v>52</v>
      </c>
      <c r="F155" s="110">
        <f t="shared" si="23"/>
        <v>0</v>
      </c>
      <c r="G155" s="110">
        <f t="shared" ca="1" si="24"/>
        <v>0</v>
      </c>
      <c r="H155" s="110">
        <f t="shared" ca="1" si="27"/>
        <v>0</v>
      </c>
      <c r="I155" s="110">
        <f t="shared" si="25"/>
        <v>0</v>
      </c>
      <c r="J155" s="1" t="str">
        <f t="shared" si="26"/>
        <v>IfcRepresentationItem</v>
      </c>
      <c r="K155" s="1" t="str">
        <f t="shared" si="30"/>
        <v>Entity</v>
      </c>
      <c r="L155" s="1" t="str">
        <f t="shared" si="30"/>
        <v/>
      </c>
      <c r="M155" s="1" t="str">
        <f t="shared" si="30"/>
        <v/>
      </c>
      <c r="N155" s="1" t="str">
        <f t="shared" si="30"/>
        <v/>
      </c>
      <c r="O155" s="1" t="str">
        <f t="shared" si="30"/>
        <v/>
      </c>
      <c r="P155" s="1" t="str">
        <f t="shared" si="30"/>
        <v/>
      </c>
      <c r="Q155" s="1" t="str">
        <f t="shared" si="30"/>
        <v/>
      </c>
    </row>
    <row r="156" spans="1:17" x14ac:dyDescent="0.25">
      <c r="A156" t="s">
        <v>354</v>
      </c>
      <c r="B156">
        <v>1860</v>
      </c>
      <c r="C156" t="s">
        <v>355</v>
      </c>
      <c r="D156" s="21" t="s">
        <v>3421</v>
      </c>
      <c r="E156" t="s">
        <v>356</v>
      </c>
      <c r="F156" s="110">
        <f t="shared" si="23"/>
        <v>0</v>
      </c>
      <c r="G156" s="110">
        <f t="shared" ca="1" si="24"/>
        <v>0</v>
      </c>
      <c r="H156" s="110">
        <f t="shared" ca="1" si="27"/>
        <v>0</v>
      </c>
      <c r="I156" s="110">
        <f t="shared" si="25"/>
        <v>0</v>
      </c>
      <c r="J156" s="1" t="str">
        <f t="shared" si="26"/>
        <v>IfcGeometricRepresentationItem</v>
      </c>
      <c r="K156" s="1" t="str">
        <f t="shared" si="30"/>
        <v>IfcRepresentationItem</v>
      </c>
      <c r="L156" s="1" t="str">
        <f t="shared" si="30"/>
        <v>Entity</v>
      </c>
      <c r="M156" s="1" t="str">
        <f t="shared" si="30"/>
        <v/>
      </c>
      <c r="N156" s="1" t="str">
        <f t="shared" si="30"/>
        <v/>
      </c>
      <c r="O156" s="1" t="str">
        <f t="shared" si="30"/>
        <v/>
      </c>
      <c r="P156" s="1" t="str">
        <f t="shared" si="30"/>
        <v/>
      </c>
      <c r="Q156" s="1" t="str">
        <f t="shared" si="30"/>
        <v/>
      </c>
    </row>
    <row r="157" spans="1:17" x14ac:dyDescent="0.25">
      <c r="A157" t="s">
        <v>357</v>
      </c>
      <c r="B157">
        <v>900</v>
      </c>
      <c r="C157" t="s">
        <v>358</v>
      </c>
      <c r="D157" s="21" t="s">
        <v>3429</v>
      </c>
      <c r="E157" t="s">
        <v>74</v>
      </c>
      <c r="F157" s="110">
        <f t="shared" si="23"/>
        <v>0</v>
      </c>
      <c r="G157" s="110">
        <f t="shared" ca="1" si="24"/>
        <v>0</v>
      </c>
      <c r="H157" s="110">
        <f t="shared" ca="1" si="27"/>
        <v>0</v>
      </c>
      <c r="I157" s="110">
        <f t="shared" si="25"/>
        <v>0</v>
      </c>
      <c r="J157" s="1" t="str">
        <f t="shared" si="26"/>
        <v>IfcProfileDef</v>
      </c>
      <c r="K157" s="1" t="str">
        <f t="shared" si="30"/>
        <v>Entity</v>
      </c>
      <c r="L157" s="1" t="str">
        <f t="shared" si="30"/>
        <v/>
      </c>
      <c r="M157" s="1" t="str">
        <f t="shared" si="30"/>
        <v/>
      </c>
      <c r="N157" s="1" t="str">
        <f t="shared" si="30"/>
        <v/>
      </c>
      <c r="O157" s="1" t="str">
        <f t="shared" si="30"/>
        <v/>
      </c>
      <c r="P157" s="1" t="str">
        <f t="shared" si="30"/>
        <v/>
      </c>
      <c r="Q157" s="1" t="str">
        <f t="shared" si="30"/>
        <v/>
      </c>
    </row>
    <row r="158" spans="1:17" x14ac:dyDescent="0.25">
      <c r="A158" t="s">
        <v>359</v>
      </c>
      <c r="B158">
        <v>1874</v>
      </c>
      <c r="C158" t="s">
        <v>360</v>
      </c>
      <c r="D158" s="21" t="s">
        <v>3427</v>
      </c>
      <c r="E158" t="s">
        <v>61</v>
      </c>
      <c r="F158" s="110">
        <f t="shared" si="23"/>
        <v>0</v>
      </c>
      <c r="G158" s="110">
        <f t="shared" ca="1" si="24"/>
        <v>0</v>
      </c>
      <c r="H158" s="110">
        <f t="shared" ca="1" si="27"/>
        <v>0</v>
      </c>
      <c r="I158" s="110">
        <f t="shared" si="25"/>
        <v>0</v>
      </c>
      <c r="J158" s="1" t="str">
        <f t="shared" si="26"/>
        <v>Entity</v>
      </c>
      <c r="K158" s="1" t="str">
        <f t="shared" si="30"/>
        <v/>
      </c>
      <c r="L158" s="1" t="str">
        <f t="shared" si="30"/>
        <v/>
      </c>
      <c r="M158" s="1" t="str">
        <f t="shared" si="30"/>
        <v/>
      </c>
      <c r="N158" s="1" t="str">
        <f t="shared" si="30"/>
        <v/>
      </c>
      <c r="O158" s="1" t="str">
        <f t="shared" si="30"/>
        <v/>
      </c>
      <c r="P158" s="1" t="str">
        <f t="shared" si="30"/>
        <v/>
      </c>
      <c r="Q158" s="1" t="str">
        <f t="shared" si="30"/>
        <v/>
      </c>
    </row>
    <row r="159" spans="1:17" x14ac:dyDescent="0.25">
      <c r="A159" t="s">
        <v>361</v>
      </c>
      <c r="B159">
        <v>1888</v>
      </c>
      <c r="C159" t="s">
        <v>362</v>
      </c>
      <c r="D159" s="21" t="s">
        <v>3433</v>
      </c>
      <c r="E159" t="s">
        <v>88</v>
      </c>
      <c r="F159" s="110" t="str">
        <f t="shared" si="23"/>
        <v>IfcCurtainWall</v>
      </c>
      <c r="G159" s="110" t="str">
        <f t="shared" ca="1" si="24"/>
        <v>IfcCurtainWall</v>
      </c>
      <c r="H159" s="110" t="str">
        <f t="shared" ca="1" si="27"/>
        <v>Common</v>
      </c>
      <c r="I159" s="110">
        <f t="shared" si="25"/>
        <v>0</v>
      </c>
      <c r="J159" s="1" t="str">
        <f t="shared" si="26"/>
        <v>IfcElement</v>
      </c>
      <c r="K159" s="1" t="str">
        <f t="shared" si="30"/>
        <v>IfcProduct</v>
      </c>
      <c r="L159" s="1" t="str">
        <f t="shared" si="30"/>
        <v>IfcObject</v>
      </c>
      <c r="M159" s="1" t="str">
        <f t="shared" si="30"/>
        <v>IfcObjectDefinition</v>
      </c>
      <c r="N159" s="1" t="str">
        <f t="shared" si="30"/>
        <v>IfcRoot</v>
      </c>
      <c r="O159" s="1" t="str">
        <f t="shared" si="30"/>
        <v>Entity</v>
      </c>
      <c r="P159" s="1" t="str">
        <f t="shared" si="30"/>
        <v/>
      </c>
      <c r="Q159" s="1" t="str">
        <f t="shared" si="30"/>
        <v/>
      </c>
    </row>
    <row r="160" spans="1:17" x14ac:dyDescent="0.25">
      <c r="A160" t="s">
        <v>363</v>
      </c>
      <c r="B160">
        <v>1896</v>
      </c>
      <c r="C160" t="s">
        <v>364</v>
      </c>
      <c r="D160" s="21" t="s">
        <v>3433</v>
      </c>
      <c r="E160" t="s">
        <v>93</v>
      </c>
      <c r="F160" s="110">
        <f t="shared" si="23"/>
        <v>0</v>
      </c>
      <c r="G160" s="110">
        <f t="shared" ca="1" si="24"/>
        <v>0</v>
      </c>
      <c r="H160" s="110">
        <f t="shared" ca="1" si="27"/>
        <v>0</v>
      </c>
      <c r="I160" s="110">
        <f t="shared" si="25"/>
        <v>0</v>
      </c>
      <c r="J160" s="1" t="str">
        <f t="shared" si="26"/>
        <v>IfcElementType</v>
      </c>
      <c r="K160" s="1" t="str">
        <f t="shared" si="30"/>
        <v>IfcTypeProduct</v>
      </c>
      <c r="L160" s="1" t="str">
        <f t="shared" si="30"/>
        <v>IfcTypeObject</v>
      </c>
      <c r="M160" s="1" t="str">
        <f t="shared" si="30"/>
        <v>IfcObjectDefinition</v>
      </c>
      <c r="N160" s="1" t="str">
        <f t="shared" si="30"/>
        <v>IfcRoot</v>
      </c>
      <c r="O160" s="1" t="str">
        <f t="shared" si="30"/>
        <v>Entity</v>
      </c>
      <c r="P160" s="1" t="str">
        <f t="shared" si="30"/>
        <v/>
      </c>
      <c r="Q160" s="1" t="str">
        <f t="shared" si="30"/>
        <v/>
      </c>
    </row>
    <row r="161" spans="1:17" x14ac:dyDescent="0.25">
      <c r="A161" t="s">
        <v>365</v>
      </c>
      <c r="B161">
        <v>1904</v>
      </c>
      <c r="C161" t="s">
        <v>123</v>
      </c>
      <c r="D161" s="21" t="s">
        <v>3432</v>
      </c>
      <c r="E161" t="s">
        <v>52</v>
      </c>
      <c r="F161" s="110">
        <f t="shared" si="23"/>
        <v>0</v>
      </c>
      <c r="G161" s="110">
        <f t="shared" ca="1" si="24"/>
        <v>0</v>
      </c>
      <c r="H161" s="110">
        <f t="shared" ca="1" si="27"/>
        <v>0</v>
      </c>
      <c r="I161" s="110">
        <f t="shared" si="25"/>
        <v>0</v>
      </c>
      <c r="J161" s="1" t="str">
        <f t="shared" si="26"/>
        <v>IfcRepresentationItem</v>
      </c>
      <c r="K161" s="1" t="str">
        <f t="shared" si="30"/>
        <v>Entity</v>
      </c>
      <c r="L161" s="1" t="str">
        <f t="shared" si="30"/>
        <v/>
      </c>
      <c r="M161" s="1" t="str">
        <f t="shared" si="30"/>
        <v/>
      </c>
      <c r="N161" s="1" t="str">
        <f t="shared" si="30"/>
        <v/>
      </c>
      <c r="O161" s="1" t="str">
        <f t="shared" si="30"/>
        <v/>
      </c>
      <c r="P161" s="1" t="str">
        <f t="shared" si="30"/>
        <v/>
      </c>
      <c r="Q161" s="1" t="str">
        <f t="shared" si="30"/>
        <v/>
      </c>
    </row>
    <row r="162" spans="1:17" x14ac:dyDescent="0.25">
      <c r="A162" t="s">
        <v>366</v>
      </c>
      <c r="B162">
        <v>1910</v>
      </c>
      <c r="C162" t="s">
        <v>367</v>
      </c>
      <c r="D162" s="21" t="s">
        <v>3432</v>
      </c>
      <c r="E162" t="s">
        <v>125</v>
      </c>
      <c r="F162" s="110">
        <f t="shared" si="23"/>
        <v>0</v>
      </c>
      <c r="G162" s="110">
        <f t="shared" ca="1" si="24"/>
        <v>0</v>
      </c>
      <c r="H162" s="110">
        <f t="shared" ca="1" si="27"/>
        <v>0</v>
      </c>
      <c r="I162" s="110">
        <f t="shared" si="25"/>
        <v>0</v>
      </c>
      <c r="J162" s="1" t="str">
        <f t="shared" si="26"/>
        <v>IfcSurface</v>
      </c>
      <c r="K162" s="1" t="str">
        <f t="shared" ref="K162:Q171" si="31">IFERROR(VLOOKUP(J162,Entity,3,FALSE),"")</f>
        <v>IfcGeometricRepresentationItem</v>
      </c>
      <c r="L162" s="1" t="str">
        <f t="shared" si="31"/>
        <v>IfcRepresentationItem</v>
      </c>
      <c r="M162" s="1" t="str">
        <f t="shared" si="31"/>
        <v>Entity</v>
      </c>
      <c r="N162" s="1" t="str">
        <f t="shared" si="31"/>
        <v/>
      </c>
      <c r="O162" s="1" t="str">
        <f t="shared" si="31"/>
        <v/>
      </c>
      <c r="P162" s="1" t="str">
        <f t="shared" si="31"/>
        <v/>
      </c>
      <c r="Q162" s="1" t="str">
        <f t="shared" si="31"/>
        <v/>
      </c>
    </row>
    <row r="163" spans="1:17" x14ac:dyDescent="0.25">
      <c r="A163" t="s">
        <v>368</v>
      </c>
      <c r="B163">
        <v>1931</v>
      </c>
      <c r="C163" t="s">
        <v>369</v>
      </c>
      <c r="D163" s="21" t="s">
        <v>3432</v>
      </c>
      <c r="E163" t="s">
        <v>125</v>
      </c>
      <c r="F163" s="110">
        <f t="shared" si="23"/>
        <v>0</v>
      </c>
      <c r="G163" s="110">
        <f t="shared" ca="1" si="24"/>
        <v>0</v>
      </c>
      <c r="H163" s="110">
        <f t="shared" ca="1" si="27"/>
        <v>0</v>
      </c>
      <c r="I163" s="110">
        <f t="shared" si="25"/>
        <v>0</v>
      </c>
      <c r="J163" s="1" t="str">
        <f t="shared" si="26"/>
        <v>IfcSurface</v>
      </c>
      <c r="K163" s="1" t="str">
        <f t="shared" si="31"/>
        <v>IfcGeometricRepresentationItem</v>
      </c>
      <c r="L163" s="1" t="str">
        <f t="shared" si="31"/>
        <v>IfcRepresentationItem</v>
      </c>
      <c r="M163" s="1" t="str">
        <f t="shared" si="31"/>
        <v>Entity</v>
      </c>
      <c r="N163" s="1" t="str">
        <f t="shared" si="31"/>
        <v/>
      </c>
      <c r="O163" s="1" t="str">
        <f t="shared" si="31"/>
        <v/>
      </c>
      <c r="P163" s="1" t="str">
        <f t="shared" si="31"/>
        <v/>
      </c>
      <c r="Q163" s="1" t="str">
        <f t="shared" si="31"/>
        <v/>
      </c>
    </row>
    <row r="164" spans="1:17" x14ac:dyDescent="0.25">
      <c r="A164" t="s">
        <v>370</v>
      </c>
      <c r="B164">
        <v>1952</v>
      </c>
      <c r="C164" t="s">
        <v>371</v>
      </c>
      <c r="D164" s="21" t="s">
        <v>3434</v>
      </c>
      <c r="E164" t="s">
        <v>372</v>
      </c>
      <c r="F164" s="110">
        <f t="shared" si="23"/>
        <v>0</v>
      </c>
      <c r="G164" s="110">
        <f t="shared" ca="1" si="24"/>
        <v>0</v>
      </c>
      <c r="H164" s="110">
        <f t="shared" ca="1" si="27"/>
        <v>0</v>
      </c>
      <c r="I164" s="110">
        <f t="shared" si="25"/>
        <v>0</v>
      </c>
      <c r="J164" s="1" t="str">
        <f t="shared" si="26"/>
        <v>Entity</v>
      </c>
      <c r="K164" s="1" t="str">
        <f t="shared" si="31"/>
        <v/>
      </c>
      <c r="L164" s="1" t="str">
        <f t="shared" si="31"/>
        <v/>
      </c>
      <c r="M164" s="1" t="str">
        <f t="shared" si="31"/>
        <v/>
      </c>
      <c r="N164" s="1" t="str">
        <f t="shared" si="31"/>
        <v/>
      </c>
      <c r="O164" s="1" t="str">
        <f t="shared" si="31"/>
        <v/>
      </c>
      <c r="P164" s="1" t="str">
        <f t="shared" si="31"/>
        <v/>
      </c>
      <c r="Q164" s="1" t="str">
        <f t="shared" si="31"/>
        <v/>
      </c>
    </row>
    <row r="165" spans="1:17" x14ac:dyDescent="0.25">
      <c r="A165" t="s">
        <v>373</v>
      </c>
      <c r="B165">
        <v>1977</v>
      </c>
      <c r="C165" t="s">
        <v>374</v>
      </c>
      <c r="D165" s="21" t="s">
        <v>3434</v>
      </c>
      <c r="E165" t="s">
        <v>242</v>
      </c>
      <c r="F165" s="110">
        <f t="shared" si="23"/>
        <v>0</v>
      </c>
      <c r="G165" s="110">
        <f t="shared" ca="1" si="24"/>
        <v>0</v>
      </c>
      <c r="H165" s="110">
        <f t="shared" ca="1" si="27"/>
        <v>0</v>
      </c>
      <c r="I165" s="110">
        <f t="shared" si="25"/>
        <v>0</v>
      </c>
      <c r="J165" s="1" t="str">
        <f t="shared" si="26"/>
        <v>Entity</v>
      </c>
      <c r="K165" s="1" t="str">
        <f t="shared" si="31"/>
        <v/>
      </c>
      <c r="L165" s="1" t="str">
        <f t="shared" si="31"/>
        <v/>
      </c>
      <c r="M165" s="1" t="str">
        <f t="shared" si="31"/>
        <v/>
      </c>
      <c r="N165" s="1" t="str">
        <f t="shared" si="31"/>
        <v/>
      </c>
      <c r="O165" s="1" t="str">
        <f t="shared" si="31"/>
        <v/>
      </c>
      <c r="P165" s="1" t="str">
        <f t="shared" si="31"/>
        <v/>
      </c>
      <c r="Q165" s="1" t="str">
        <f t="shared" si="31"/>
        <v/>
      </c>
    </row>
    <row r="166" spans="1:17" x14ac:dyDescent="0.25">
      <c r="A166" t="s">
        <v>375</v>
      </c>
      <c r="B166">
        <v>1997</v>
      </c>
      <c r="C166" t="s">
        <v>376</v>
      </c>
      <c r="D166" s="21" t="s">
        <v>3434</v>
      </c>
      <c r="E166" t="s">
        <v>242</v>
      </c>
      <c r="F166" s="110">
        <f t="shared" si="23"/>
        <v>0</v>
      </c>
      <c r="G166" s="110">
        <f t="shared" ca="1" si="24"/>
        <v>0</v>
      </c>
      <c r="H166" s="110">
        <f t="shared" ca="1" si="27"/>
        <v>0</v>
      </c>
      <c r="I166" s="110">
        <f t="shared" si="25"/>
        <v>0</v>
      </c>
      <c r="J166" s="1" t="str">
        <f t="shared" si="26"/>
        <v>Entity</v>
      </c>
      <c r="K166" s="1" t="str">
        <f t="shared" si="31"/>
        <v/>
      </c>
      <c r="L166" s="1" t="str">
        <f t="shared" si="31"/>
        <v/>
      </c>
      <c r="M166" s="1" t="str">
        <f t="shared" si="31"/>
        <v/>
      </c>
      <c r="N166" s="1" t="str">
        <f t="shared" si="31"/>
        <v/>
      </c>
      <c r="O166" s="1" t="str">
        <f t="shared" si="31"/>
        <v/>
      </c>
      <c r="P166" s="1" t="str">
        <f t="shared" si="31"/>
        <v/>
      </c>
      <c r="Q166" s="1" t="str">
        <f t="shared" si="31"/>
        <v/>
      </c>
    </row>
    <row r="167" spans="1:17" x14ac:dyDescent="0.25">
      <c r="A167" t="s">
        <v>377</v>
      </c>
      <c r="B167">
        <v>2013</v>
      </c>
      <c r="C167" t="s">
        <v>378</v>
      </c>
      <c r="D167" s="21" t="s">
        <v>3434</v>
      </c>
      <c r="E167" t="s">
        <v>242</v>
      </c>
      <c r="F167" s="110">
        <f t="shared" si="23"/>
        <v>0</v>
      </c>
      <c r="G167" s="110">
        <f t="shared" ca="1" si="24"/>
        <v>0</v>
      </c>
      <c r="H167" s="110">
        <f t="shared" ca="1" si="27"/>
        <v>0</v>
      </c>
      <c r="I167" s="110">
        <f t="shared" si="25"/>
        <v>0</v>
      </c>
      <c r="J167" s="1" t="str">
        <f t="shared" si="26"/>
        <v>Entity</v>
      </c>
      <c r="K167" s="1" t="str">
        <f t="shared" si="31"/>
        <v/>
      </c>
      <c r="L167" s="1" t="str">
        <f t="shared" si="31"/>
        <v/>
      </c>
      <c r="M167" s="1" t="str">
        <f t="shared" si="31"/>
        <v/>
      </c>
      <c r="N167" s="1" t="str">
        <f t="shared" si="31"/>
        <v/>
      </c>
      <c r="O167" s="1" t="str">
        <f t="shared" si="31"/>
        <v/>
      </c>
      <c r="P167" s="1" t="str">
        <f t="shared" si="31"/>
        <v/>
      </c>
      <c r="Q167" s="1" t="str">
        <f t="shared" si="31"/>
        <v/>
      </c>
    </row>
    <row r="168" spans="1:17" x14ac:dyDescent="0.25">
      <c r="A168" t="s">
        <v>379</v>
      </c>
      <c r="B168">
        <v>2022</v>
      </c>
      <c r="C168" t="s">
        <v>380</v>
      </c>
      <c r="D168" s="21" t="s">
        <v>3432</v>
      </c>
      <c r="E168" t="s">
        <v>381</v>
      </c>
      <c r="F168" s="110">
        <f t="shared" si="23"/>
        <v>0</v>
      </c>
      <c r="G168" s="110">
        <f t="shared" ca="1" si="24"/>
        <v>0</v>
      </c>
      <c r="H168" s="110">
        <f t="shared" ca="1" si="27"/>
        <v>0</v>
      </c>
      <c r="I168" s="110">
        <f t="shared" si="25"/>
        <v>0</v>
      </c>
      <c r="J168" s="1" t="str">
        <f t="shared" si="26"/>
        <v>IfcSurface</v>
      </c>
      <c r="K168" s="1" t="str">
        <f t="shared" si="31"/>
        <v>IfcGeometricRepresentationItem</v>
      </c>
      <c r="L168" s="1" t="str">
        <f t="shared" si="31"/>
        <v>IfcRepresentationItem</v>
      </c>
      <c r="M168" s="1" t="str">
        <f t="shared" si="31"/>
        <v>Entity</v>
      </c>
      <c r="N168" s="1" t="str">
        <f t="shared" si="31"/>
        <v/>
      </c>
      <c r="O168" s="1" t="str">
        <f t="shared" si="31"/>
        <v/>
      </c>
      <c r="P168" s="1" t="str">
        <f t="shared" si="31"/>
        <v/>
      </c>
      <c r="Q168" s="1" t="str">
        <f t="shared" si="31"/>
        <v/>
      </c>
    </row>
    <row r="169" spans="1:17" x14ac:dyDescent="0.25">
      <c r="A169" t="s">
        <v>382</v>
      </c>
      <c r="B169">
        <v>2030</v>
      </c>
      <c r="C169" t="s">
        <v>383</v>
      </c>
      <c r="D169" s="21" t="s">
        <v>3423</v>
      </c>
      <c r="E169" t="s">
        <v>30</v>
      </c>
      <c r="F169" s="110">
        <f t="shared" si="23"/>
        <v>0</v>
      </c>
      <c r="G169" s="110">
        <f t="shared" ca="1" si="24"/>
        <v>0</v>
      </c>
      <c r="H169" s="110">
        <f t="shared" ca="1" si="27"/>
        <v>0</v>
      </c>
      <c r="I169" s="110" t="str">
        <f t="shared" si="25"/>
        <v>IfcDamper</v>
      </c>
      <c r="J169" s="1" t="str">
        <f t="shared" si="26"/>
        <v>IfcDistributionFlowElement</v>
      </c>
      <c r="K169" s="1" t="str">
        <f t="shared" si="31"/>
        <v>IfcDistributionElement</v>
      </c>
      <c r="L169" s="1" t="str">
        <f t="shared" si="31"/>
        <v>IfcElement</v>
      </c>
      <c r="M169" s="1" t="str">
        <f t="shared" si="31"/>
        <v>IfcProduct</v>
      </c>
      <c r="N169" s="1" t="str">
        <f t="shared" si="31"/>
        <v>IfcObject</v>
      </c>
      <c r="O169" s="1" t="str">
        <f t="shared" si="31"/>
        <v>IfcObjectDefinition</v>
      </c>
      <c r="P169" s="1" t="str">
        <f t="shared" si="31"/>
        <v>IfcRoot</v>
      </c>
      <c r="Q169" s="1" t="str">
        <f t="shared" si="31"/>
        <v>Entity</v>
      </c>
    </row>
    <row r="170" spans="1:17" x14ac:dyDescent="0.25">
      <c r="A170" t="s">
        <v>384</v>
      </c>
      <c r="B170">
        <v>2038</v>
      </c>
      <c r="C170" t="s">
        <v>385</v>
      </c>
      <c r="D170" s="21" t="s">
        <v>3423</v>
      </c>
      <c r="E170" t="s">
        <v>33</v>
      </c>
      <c r="F170" s="110" t="str">
        <f t="shared" si="23"/>
        <v>IfcDamperType</v>
      </c>
      <c r="G170" s="110">
        <f t="shared" ca="1" si="24"/>
        <v>0</v>
      </c>
      <c r="H170" s="110" t="str">
        <f t="shared" ca="1" si="27"/>
        <v>Common</v>
      </c>
      <c r="I170" s="110" t="str">
        <f t="shared" si="25"/>
        <v>IfcDamperType</v>
      </c>
      <c r="J170" s="1" t="str">
        <f t="shared" si="26"/>
        <v>IfcDistributionFlowElementType</v>
      </c>
      <c r="K170" s="1" t="str">
        <f t="shared" si="31"/>
        <v>IfcDistributionElementType</v>
      </c>
      <c r="L170" s="1" t="str">
        <f t="shared" si="31"/>
        <v>IfcElementType</v>
      </c>
      <c r="M170" s="1" t="str">
        <f t="shared" si="31"/>
        <v>IfcTypeProduct</v>
      </c>
      <c r="N170" s="1" t="str">
        <f t="shared" si="31"/>
        <v>IfcTypeObject</v>
      </c>
      <c r="O170" s="1" t="str">
        <f t="shared" si="31"/>
        <v>IfcObjectDefinition</v>
      </c>
      <c r="P170" s="1" t="str">
        <f t="shared" si="31"/>
        <v>IfcRoot</v>
      </c>
      <c r="Q170" s="1" t="str">
        <f t="shared" si="31"/>
        <v>Entity</v>
      </c>
    </row>
    <row r="171" spans="1:17" x14ac:dyDescent="0.25">
      <c r="A171" t="s">
        <v>386</v>
      </c>
      <c r="B171">
        <v>2046</v>
      </c>
      <c r="C171" t="s">
        <v>387</v>
      </c>
      <c r="D171" s="21" t="s">
        <v>3429</v>
      </c>
      <c r="E171" t="s">
        <v>64</v>
      </c>
      <c r="F171" s="110">
        <f t="shared" si="23"/>
        <v>0</v>
      </c>
      <c r="G171" s="110">
        <f t="shared" ca="1" si="24"/>
        <v>0</v>
      </c>
      <c r="H171" s="110">
        <f t="shared" ca="1" si="27"/>
        <v>0</v>
      </c>
      <c r="I171" s="110">
        <f t="shared" si="25"/>
        <v>0</v>
      </c>
      <c r="J171" s="1" t="str">
        <f t="shared" si="26"/>
        <v>Entity</v>
      </c>
      <c r="K171" s="1" t="str">
        <f t="shared" si="31"/>
        <v/>
      </c>
      <c r="L171" s="1" t="str">
        <f t="shared" si="31"/>
        <v/>
      </c>
      <c r="M171" s="1" t="str">
        <f t="shared" si="31"/>
        <v/>
      </c>
      <c r="N171" s="1" t="str">
        <f t="shared" si="31"/>
        <v/>
      </c>
      <c r="O171" s="1" t="str">
        <f t="shared" si="31"/>
        <v/>
      </c>
      <c r="P171" s="1" t="str">
        <f t="shared" si="31"/>
        <v/>
      </c>
      <c r="Q171" s="1" t="str">
        <f t="shared" si="31"/>
        <v/>
      </c>
    </row>
    <row r="172" spans="1:17" x14ac:dyDescent="0.25">
      <c r="A172" t="s">
        <v>388</v>
      </c>
      <c r="B172">
        <v>2058</v>
      </c>
      <c r="C172" t="s">
        <v>389</v>
      </c>
      <c r="D172" s="21" t="s">
        <v>3442</v>
      </c>
      <c r="E172" t="s">
        <v>8</v>
      </c>
      <c r="F172" s="110">
        <f t="shared" si="23"/>
        <v>0</v>
      </c>
      <c r="G172" s="110">
        <f t="shared" ca="1" si="24"/>
        <v>0</v>
      </c>
      <c r="H172" s="110">
        <f t="shared" ca="1" si="27"/>
        <v>0</v>
      </c>
      <c r="I172" s="110">
        <f t="shared" si="25"/>
        <v>0</v>
      </c>
      <c r="J172" s="1" t="str">
        <f t="shared" si="26"/>
        <v/>
      </c>
      <c r="K172" s="1" t="str">
        <f t="shared" ref="K172:Q181" si="32">IFERROR(VLOOKUP(J172,Entity,3,FALSE),"")</f>
        <v/>
      </c>
      <c r="L172" s="1" t="str">
        <f t="shared" si="32"/>
        <v/>
      </c>
      <c r="M172" s="1" t="str">
        <f t="shared" si="32"/>
        <v/>
      </c>
      <c r="N172" s="1" t="str">
        <f t="shared" si="32"/>
        <v/>
      </c>
      <c r="O172" s="1" t="str">
        <f t="shared" si="32"/>
        <v/>
      </c>
      <c r="P172" s="1" t="str">
        <f t="shared" si="32"/>
        <v/>
      </c>
      <c r="Q172" s="1" t="str">
        <f t="shared" si="32"/>
        <v/>
      </c>
    </row>
    <row r="173" spans="1:17" x14ac:dyDescent="0.25">
      <c r="A173" t="s">
        <v>390</v>
      </c>
      <c r="B173">
        <v>2079</v>
      </c>
      <c r="C173" t="s">
        <v>391</v>
      </c>
      <c r="D173" s="21" t="s">
        <v>3442</v>
      </c>
      <c r="E173" t="s">
        <v>8</v>
      </c>
      <c r="F173" s="110">
        <f t="shared" si="23"/>
        <v>0</v>
      </c>
      <c r="G173" s="110">
        <f t="shared" ca="1" si="24"/>
        <v>0</v>
      </c>
      <c r="H173" s="110">
        <f t="shared" ca="1" si="27"/>
        <v>0</v>
      </c>
      <c r="I173" s="110">
        <f t="shared" si="25"/>
        <v>0</v>
      </c>
      <c r="J173" s="1" t="str">
        <f t="shared" si="26"/>
        <v/>
      </c>
      <c r="K173" s="1" t="str">
        <f t="shared" si="32"/>
        <v/>
      </c>
      <c r="L173" s="1" t="str">
        <f t="shared" si="32"/>
        <v/>
      </c>
      <c r="M173" s="1" t="str">
        <f t="shared" si="32"/>
        <v/>
      </c>
      <c r="N173" s="1" t="str">
        <f t="shared" si="32"/>
        <v/>
      </c>
      <c r="O173" s="1" t="str">
        <f t="shared" si="32"/>
        <v/>
      </c>
      <c r="P173" s="1" t="str">
        <f t="shared" si="32"/>
        <v/>
      </c>
      <c r="Q173" s="1" t="str">
        <f t="shared" si="32"/>
        <v/>
      </c>
    </row>
    <row r="174" spans="1:17" x14ac:dyDescent="0.25">
      <c r="A174" t="s">
        <v>392</v>
      </c>
      <c r="B174">
        <v>2090</v>
      </c>
      <c r="C174" t="s">
        <v>393</v>
      </c>
      <c r="D174" s="21" t="s">
        <v>3442</v>
      </c>
      <c r="E174" t="s">
        <v>8</v>
      </c>
      <c r="F174" s="110">
        <f t="shared" si="23"/>
        <v>0</v>
      </c>
      <c r="G174" s="110">
        <f t="shared" ca="1" si="24"/>
        <v>0</v>
      </c>
      <c r="H174" s="110">
        <f t="shared" ca="1" si="27"/>
        <v>0</v>
      </c>
      <c r="I174" s="110">
        <f t="shared" si="25"/>
        <v>0</v>
      </c>
      <c r="J174" s="1" t="str">
        <f t="shared" si="26"/>
        <v/>
      </c>
      <c r="K174" s="1" t="str">
        <f t="shared" si="32"/>
        <v/>
      </c>
      <c r="L174" s="1" t="str">
        <f t="shared" si="32"/>
        <v/>
      </c>
      <c r="M174" s="1" t="str">
        <f t="shared" si="32"/>
        <v/>
      </c>
      <c r="N174" s="1" t="str">
        <f t="shared" si="32"/>
        <v/>
      </c>
      <c r="O174" s="1" t="str">
        <f t="shared" si="32"/>
        <v/>
      </c>
      <c r="P174" s="1" t="str">
        <f t="shared" si="32"/>
        <v/>
      </c>
      <c r="Q174" s="1" t="str">
        <f t="shared" si="32"/>
        <v/>
      </c>
    </row>
    <row r="175" spans="1:17" x14ac:dyDescent="0.25">
      <c r="A175" t="s">
        <v>394</v>
      </c>
      <c r="B175">
        <v>2104</v>
      </c>
      <c r="C175" t="s">
        <v>395</v>
      </c>
      <c r="D175" s="21" t="s">
        <v>3432</v>
      </c>
      <c r="E175" t="s">
        <v>52</v>
      </c>
      <c r="F175" s="110">
        <f t="shared" si="23"/>
        <v>0</v>
      </c>
      <c r="G175" s="110">
        <f t="shared" ca="1" si="24"/>
        <v>0</v>
      </c>
      <c r="H175" s="110">
        <f t="shared" ca="1" si="27"/>
        <v>0</v>
      </c>
      <c r="I175" s="110">
        <f t="shared" si="25"/>
        <v>0</v>
      </c>
      <c r="J175" s="1" t="str">
        <f t="shared" si="26"/>
        <v>IfcRepresentationItem</v>
      </c>
      <c r="K175" s="1" t="str">
        <f t="shared" si="32"/>
        <v>Entity</v>
      </c>
      <c r="L175" s="1" t="str">
        <f t="shared" si="32"/>
        <v/>
      </c>
      <c r="M175" s="1" t="str">
        <f t="shared" si="32"/>
        <v/>
      </c>
      <c r="N175" s="1" t="str">
        <f t="shared" si="32"/>
        <v/>
      </c>
      <c r="O175" s="1" t="str">
        <f t="shared" si="32"/>
        <v/>
      </c>
      <c r="P175" s="1" t="str">
        <f t="shared" si="32"/>
        <v/>
      </c>
      <c r="Q175" s="1" t="str">
        <f t="shared" si="32"/>
        <v/>
      </c>
    </row>
    <row r="176" spans="1:17" x14ac:dyDescent="0.25">
      <c r="A176" t="s">
        <v>396</v>
      </c>
      <c r="B176">
        <v>2122</v>
      </c>
      <c r="C176" t="s">
        <v>397</v>
      </c>
      <c r="D176" s="21" t="s">
        <v>3436</v>
      </c>
      <c r="E176" t="s">
        <v>147</v>
      </c>
      <c r="F176" s="110" t="str">
        <f t="shared" si="23"/>
        <v>IfcDiscreteAccessory</v>
      </c>
      <c r="G176" s="110">
        <f t="shared" ca="1" si="24"/>
        <v>0</v>
      </c>
      <c r="H176" s="110" t="str">
        <f t="shared" ca="1" si="27"/>
        <v>Common</v>
      </c>
      <c r="I176" s="110" t="str">
        <f t="shared" si="25"/>
        <v>IfcDiscreteAccessory</v>
      </c>
      <c r="J176" s="1" t="str">
        <f t="shared" si="26"/>
        <v>IfcElement</v>
      </c>
      <c r="K176" s="1" t="str">
        <f t="shared" si="32"/>
        <v>IfcProduct</v>
      </c>
      <c r="L176" s="1" t="str">
        <f t="shared" si="32"/>
        <v>IfcObject</v>
      </c>
      <c r="M176" s="1" t="str">
        <f t="shared" si="32"/>
        <v>IfcObjectDefinition</v>
      </c>
      <c r="N176" s="1" t="str">
        <f t="shared" si="32"/>
        <v>IfcRoot</v>
      </c>
      <c r="O176" s="1" t="str">
        <f t="shared" si="32"/>
        <v>Entity</v>
      </c>
      <c r="P176" s="1" t="str">
        <f t="shared" si="32"/>
        <v/>
      </c>
      <c r="Q176" s="1" t="str">
        <f t="shared" si="32"/>
        <v/>
      </c>
    </row>
    <row r="177" spans="1:17" x14ac:dyDescent="0.25">
      <c r="A177" t="s">
        <v>398</v>
      </c>
      <c r="B177">
        <v>2130</v>
      </c>
      <c r="C177" t="s">
        <v>399</v>
      </c>
      <c r="D177" s="21" t="s">
        <v>3436</v>
      </c>
      <c r="E177" t="s">
        <v>150</v>
      </c>
      <c r="F177" s="110">
        <f t="shared" si="23"/>
        <v>0</v>
      </c>
      <c r="G177" s="110" t="str">
        <f t="shared" ca="1" si="24"/>
        <v>IfcDiscreteAccessoryType</v>
      </c>
      <c r="H177" s="110" t="str">
        <f t="shared" ca="1" si="27"/>
        <v>Common</v>
      </c>
      <c r="I177" s="110" t="str">
        <f t="shared" si="25"/>
        <v>IfcDiscreteAccessoryType</v>
      </c>
      <c r="J177" s="1" t="str">
        <f t="shared" si="26"/>
        <v>IfcElementType</v>
      </c>
      <c r="K177" s="1" t="str">
        <f t="shared" si="32"/>
        <v>IfcTypeProduct</v>
      </c>
      <c r="L177" s="1" t="str">
        <f t="shared" si="32"/>
        <v>IfcTypeObject</v>
      </c>
      <c r="M177" s="1" t="str">
        <f t="shared" si="32"/>
        <v>IfcObjectDefinition</v>
      </c>
      <c r="N177" s="1" t="str">
        <f t="shared" si="32"/>
        <v>IfcRoot</v>
      </c>
      <c r="O177" s="1" t="str">
        <f t="shared" si="32"/>
        <v>Entity</v>
      </c>
      <c r="P177" s="1" t="str">
        <f t="shared" si="32"/>
        <v/>
      </c>
      <c r="Q177" s="1" t="str">
        <f t="shared" si="32"/>
        <v/>
      </c>
    </row>
    <row r="178" spans="1:17" x14ac:dyDescent="0.25">
      <c r="A178" t="s">
        <v>400</v>
      </c>
      <c r="B178">
        <v>2138</v>
      </c>
      <c r="C178" t="s">
        <v>401</v>
      </c>
      <c r="D178" s="21" t="s">
        <v>3444</v>
      </c>
      <c r="E178" t="s">
        <v>402</v>
      </c>
      <c r="F178" s="110" t="str">
        <f t="shared" si="23"/>
        <v>IfcDistributionChamberElement</v>
      </c>
      <c r="G178" s="110">
        <f t="shared" ca="1" si="24"/>
        <v>0</v>
      </c>
      <c r="H178" s="110" t="str">
        <f t="shared" ca="1" si="27"/>
        <v>Common</v>
      </c>
      <c r="I178" s="110" t="str">
        <f t="shared" si="25"/>
        <v>IfcDistributionChamberElement</v>
      </c>
      <c r="J178" s="1" t="str">
        <f t="shared" si="26"/>
        <v>IfcDistributionElement</v>
      </c>
      <c r="K178" s="1" t="str">
        <f t="shared" si="32"/>
        <v>IfcElement</v>
      </c>
      <c r="L178" s="1" t="str">
        <f t="shared" si="32"/>
        <v>IfcProduct</v>
      </c>
      <c r="M178" s="1" t="str">
        <f t="shared" si="32"/>
        <v>IfcObject</v>
      </c>
      <c r="N178" s="1" t="str">
        <f t="shared" si="32"/>
        <v>IfcObjectDefinition</v>
      </c>
      <c r="O178" s="1" t="str">
        <f t="shared" si="32"/>
        <v>IfcRoot</v>
      </c>
      <c r="P178" s="1" t="str">
        <f t="shared" si="32"/>
        <v>Entity</v>
      </c>
      <c r="Q178" s="1" t="str">
        <f t="shared" si="32"/>
        <v/>
      </c>
    </row>
    <row r="179" spans="1:17" x14ac:dyDescent="0.25">
      <c r="A179" t="s">
        <v>403</v>
      </c>
      <c r="B179">
        <v>2146</v>
      </c>
      <c r="C179" t="s">
        <v>404</v>
      </c>
      <c r="D179" s="21" t="s">
        <v>3444</v>
      </c>
      <c r="E179" t="s">
        <v>405</v>
      </c>
      <c r="F179" s="110" t="str">
        <f t="shared" si="23"/>
        <v>IfcDistributionChamberElementType</v>
      </c>
      <c r="G179" s="110">
        <f t="shared" ca="1" si="24"/>
        <v>0</v>
      </c>
      <c r="H179" s="110" t="str">
        <f t="shared" ca="1" si="27"/>
        <v>Common</v>
      </c>
      <c r="I179" s="110" t="str">
        <f t="shared" si="25"/>
        <v>IfcDistributionChamberElementType</v>
      </c>
      <c r="J179" s="1" t="str">
        <f t="shared" si="26"/>
        <v>IfcDistributionElementType</v>
      </c>
      <c r="K179" s="1" t="str">
        <f t="shared" si="32"/>
        <v>IfcElementType</v>
      </c>
      <c r="L179" s="1" t="str">
        <f t="shared" si="32"/>
        <v>IfcTypeProduct</v>
      </c>
      <c r="M179" s="1" t="str">
        <f t="shared" si="32"/>
        <v>IfcTypeObject</v>
      </c>
      <c r="N179" s="1" t="str">
        <f t="shared" si="32"/>
        <v>IfcObjectDefinition</v>
      </c>
      <c r="O179" s="1" t="str">
        <f t="shared" si="32"/>
        <v>IfcRoot</v>
      </c>
      <c r="P179" s="1" t="str">
        <f t="shared" si="32"/>
        <v>Entity</v>
      </c>
      <c r="Q179" s="1" t="str">
        <f t="shared" si="32"/>
        <v/>
      </c>
    </row>
    <row r="180" spans="1:17" x14ac:dyDescent="0.25">
      <c r="A180" t="s">
        <v>406</v>
      </c>
      <c r="B180">
        <v>2154</v>
      </c>
      <c r="C180" t="s">
        <v>407</v>
      </c>
      <c r="D180" s="21" t="s">
        <v>3444</v>
      </c>
      <c r="E180" t="s">
        <v>408</v>
      </c>
      <c r="F180" s="110">
        <f t="shared" si="23"/>
        <v>0</v>
      </c>
      <c r="G180" s="110">
        <f t="shared" ca="1" si="24"/>
        <v>0</v>
      </c>
      <c r="H180" s="110">
        <f t="shared" ca="1" si="27"/>
        <v>0</v>
      </c>
      <c r="I180" s="110">
        <f t="shared" si="25"/>
        <v>0</v>
      </c>
      <c r="J180" s="1" t="str">
        <f t="shared" si="26"/>
        <v>IfcSystem</v>
      </c>
      <c r="K180" s="1" t="str">
        <f t="shared" si="32"/>
        <v>IfcGroup</v>
      </c>
      <c r="L180" s="1" t="str">
        <f t="shared" si="32"/>
        <v>IfcObject</v>
      </c>
      <c r="M180" s="1" t="str">
        <f t="shared" si="32"/>
        <v>IfcObjectDefinition</v>
      </c>
      <c r="N180" s="1" t="str">
        <f t="shared" si="32"/>
        <v>IfcRoot</v>
      </c>
      <c r="O180" s="1" t="str">
        <f t="shared" si="32"/>
        <v>Entity</v>
      </c>
      <c r="P180" s="1" t="str">
        <f t="shared" si="32"/>
        <v/>
      </c>
      <c r="Q180" s="1" t="str">
        <f t="shared" si="32"/>
        <v/>
      </c>
    </row>
    <row r="181" spans="1:17" x14ac:dyDescent="0.25">
      <c r="A181" t="s">
        <v>409</v>
      </c>
      <c r="B181">
        <v>2160</v>
      </c>
      <c r="C181" t="s">
        <v>11</v>
      </c>
      <c r="D181" s="21" t="s">
        <v>3444</v>
      </c>
      <c r="E181" t="s">
        <v>410</v>
      </c>
      <c r="F181" s="110" t="str">
        <f t="shared" si="23"/>
        <v>IfcDistributionControlElement</v>
      </c>
      <c r="G181" s="110">
        <f t="shared" ca="1" si="24"/>
        <v>0</v>
      </c>
      <c r="H181" s="110" t="str">
        <f t="shared" ca="1" si="27"/>
        <v>Common</v>
      </c>
      <c r="I181" s="110" t="str">
        <f t="shared" si="25"/>
        <v>IfcDistributionControlElement</v>
      </c>
      <c r="J181" s="1" t="str">
        <f t="shared" si="26"/>
        <v>IfcElement</v>
      </c>
      <c r="K181" s="1" t="str">
        <f t="shared" si="32"/>
        <v>IfcProduct</v>
      </c>
      <c r="L181" s="1" t="str">
        <f t="shared" si="32"/>
        <v>IfcObject</v>
      </c>
      <c r="M181" s="1" t="str">
        <f t="shared" si="32"/>
        <v>IfcObjectDefinition</v>
      </c>
      <c r="N181" s="1" t="str">
        <f t="shared" si="32"/>
        <v>IfcRoot</v>
      </c>
      <c r="O181" s="1" t="str">
        <f t="shared" si="32"/>
        <v>Entity</v>
      </c>
      <c r="P181" s="1" t="str">
        <f t="shared" si="32"/>
        <v/>
      </c>
      <c r="Q181" s="1" t="str">
        <f t="shared" si="32"/>
        <v/>
      </c>
    </row>
    <row r="182" spans="1:17" x14ac:dyDescent="0.25">
      <c r="A182" t="s">
        <v>411</v>
      </c>
      <c r="B182">
        <v>2166</v>
      </c>
      <c r="C182" t="s">
        <v>14</v>
      </c>
      <c r="D182" s="21" t="s">
        <v>3444</v>
      </c>
      <c r="E182" t="s">
        <v>412</v>
      </c>
      <c r="F182" s="110">
        <f t="shared" si="23"/>
        <v>0</v>
      </c>
      <c r="G182" s="110">
        <f t="shared" ca="1" si="24"/>
        <v>0</v>
      </c>
      <c r="H182" s="110">
        <f t="shared" ca="1" si="27"/>
        <v>0</v>
      </c>
      <c r="I182" s="110" t="str">
        <f t="shared" si="25"/>
        <v>IfcDistributionControlElementType</v>
      </c>
      <c r="J182" s="1" t="str">
        <f t="shared" si="26"/>
        <v>IfcElementType</v>
      </c>
      <c r="K182" s="1" t="str">
        <f t="shared" ref="K182:Q191" si="33">IFERROR(VLOOKUP(J182,Entity,3,FALSE),"")</f>
        <v>IfcTypeProduct</v>
      </c>
      <c r="L182" s="1" t="str">
        <f t="shared" si="33"/>
        <v>IfcTypeObject</v>
      </c>
      <c r="M182" s="1" t="str">
        <f t="shared" si="33"/>
        <v>IfcObjectDefinition</v>
      </c>
      <c r="N182" s="1" t="str">
        <f t="shared" si="33"/>
        <v>IfcRoot</v>
      </c>
      <c r="O182" s="1" t="str">
        <f t="shared" si="33"/>
        <v>Entity</v>
      </c>
      <c r="P182" s="1" t="str">
        <f t="shared" si="33"/>
        <v/>
      </c>
      <c r="Q182" s="1" t="str">
        <f t="shared" si="33"/>
        <v/>
      </c>
    </row>
    <row r="183" spans="1:17" x14ac:dyDescent="0.25">
      <c r="A183" t="s">
        <v>413</v>
      </c>
      <c r="B183">
        <v>2172</v>
      </c>
      <c r="C183" t="s">
        <v>410</v>
      </c>
      <c r="D183" s="21" t="s">
        <v>3424</v>
      </c>
      <c r="E183" t="s">
        <v>144</v>
      </c>
      <c r="F183" s="110" t="str">
        <f t="shared" si="23"/>
        <v>IfcDistributionElement</v>
      </c>
      <c r="G183" s="110">
        <f t="shared" ca="1" si="24"/>
        <v>0</v>
      </c>
      <c r="H183" s="110" t="str">
        <f t="shared" ca="1" si="27"/>
        <v>Common</v>
      </c>
      <c r="I183" s="110" t="str">
        <f t="shared" si="25"/>
        <v>IfcDistributionElement</v>
      </c>
      <c r="J183" s="1" t="str">
        <f t="shared" si="26"/>
        <v>IfcProduct</v>
      </c>
      <c r="K183" s="1" t="str">
        <f t="shared" si="33"/>
        <v>IfcObject</v>
      </c>
      <c r="L183" s="1" t="str">
        <f t="shared" si="33"/>
        <v>IfcObjectDefinition</v>
      </c>
      <c r="M183" s="1" t="str">
        <f t="shared" si="33"/>
        <v>IfcRoot</v>
      </c>
      <c r="N183" s="1" t="str">
        <f t="shared" si="33"/>
        <v>Entity</v>
      </c>
      <c r="O183" s="1" t="str">
        <f t="shared" si="33"/>
        <v/>
      </c>
      <c r="P183" s="1" t="str">
        <f t="shared" si="33"/>
        <v/>
      </c>
      <c r="Q183" s="1" t="str">
        <f t="shared" si="33"/>
        <v/>
      </c>
    </row>
    <row r="184" spans="1:17" x14ac:dyDescent="0.25">
      <c r="A184" t="s">
        <v>414</v>
      </c>
      <c r="B184">
        <v>2178</v>
      </c>
      <c r="C184" t="s">
        <v>412</v>
      </c>
      <c r="D184" s="21" t="s">
        <v>3424</v>
      </c>
      <c r="E184" t="s">
        <v>156</v>
      </c>
      <c r="F184" s="110">
        <f t="shared" si="23"/>
        <v>0</v>
      </c>
      <c r="G184" s="110">
        <f t="shared" ca="1" si="24"/>
        <v>0</v>
      </c>
      <c r="H184" s="110">
        <f t="shared" ca="1" si="27"/>
        <v>0</v>
      </c>
      <c r="I184" s="110" t="str">
        <f t="shared" si="25"/>
        <v>IfcDistributionElementType</v>
      </c>
      <c r="J184" s="1" t="str">
        <f t="shared" si="26"/>
        <v>IfcTypeProduct</v>
      </c>
      <c r="K184" s="1" t="str">
        <f t="shared" si="33"/>
        <v>IfcTypeObject</v>
      </c>
      <c r="L184" s="1" t="str">
        <f t="shared" si="33"/>
        <v>IfcObjectDefinition</v>
      </c>
      <c r="M184" s="1" t="str">
        <f t="shared" si="33"/>
        <v>IfcRoot</v>
      </c>
      <c r="N184" s="1" t="str">
        <f t="shared" si="33"/>
        <v>Entity</v>
      </c>
      <c r="O184" s="1" t="str">
        <f t="shared" si="33"/>
        <v/>
      </c>
      <c r="P184" s="1" t="str">
        <f t="shared" si="33"/>
        <v/>
      </c>
      <c r="Q184" s="1" t="str">
        <f t="shared" si="33"/>
        <v/>
      </c>
    </row>
    <row r="185" spans="1:17" x14ac:dyDescent="0.25">
      <c r="A185" t="s">
        <v>415</v>
      </c>
      <c r="B185">
        <v>2184</v>
      </c>
      <c r="C185" t="s">
        <v>402</v>
      </c>
      <c r="D185" s="21" t="s">
        <v>3444</v>
      </c>
      <c r="E185" t="s">
        <v>410</v>
      </c>
      <c r="F185" s="110" t="str">
        <f t="shared" si="23"/>
        <v>IfcDistributionFlowElement</v>
      </c>
      <c r="G185" s="110">
        <f t="shared" ca="1" si="24"/>
        <v>0</v>
      </c>
      <c r="H185" s="110" t="str">
        <f t="shared" ca="1" si="27"/>
        <v>Common</v>
      </c>
      <c r="I185" s="110" t="str">
        <f t="shared" si="25"/>
        <v>IfcDistributionFlowElement</v>
      </c>
      <c r="J185" s="1" t="str">
        <f t="shared" si="26"/>
        <v>IfcElement</v>
      </c>
      <c r="K185" s="1" t="str">
        <f t="shared" si="33"/>
        <v>IfcProduct</v>
      </c>
      <c r="L185" s="1" t="str">
        <f t="shared" si="33"/>
        <v>IfcObject</v>
      </c>
      <c r="M185" s="1" t="str">
        <f t="shared" si="33"/>
        <v>IfcObjectDefinition</v>
      </c>
      <c r="N185" s="1" t="str">
        <f t="shared" si="33"/>
        <v>IfcRoot</v>
      </c>
      <c r="O185" s="1" t="str">
        <f t="shared" si="33"/>
        <v>Entity</v>
      </c>
      <c r="P185" s="1" t="str">
        <f t="shared" si="33"/>
        <v/>
      </c>
      <c r="Q185" s="1" t="str">
        <f t="shared" si="33"/>
        <v/>
      </c>
    </row>
    <row r="186" spans="1:17" x14ac:dyDescent="0.25">
      <c r="A186" t="s">
        <v>416</v>
      </c>
      <c r="B186">
        <v>2190</v>
      </c>
      <c r="C186" t="s">
        <v>405</v>
      </c>
      <c r="D186" s="21" t="s">
        <v>3444</v>
      </c>
      <c r="E186" t="s">
        <v>412</v>
      </c>
      <c r="F186" s="110">
        <f t="shared" si="23"/>
        <v>0</v>
      </c>
      <c r="G186" s="110">
        <f t="shared" ca="1" si="24"/>
        <v>0</v>
      </c>
      <c r="H186" s="110">
        <f t="shared" ca="1" si="27"/>
        <v>0</v>
      </c>
      <c r="I186" s="110" t="str">
        <f t="shared" si="25"/>
        <v>IfcDistributionFlowElementType</v>
      </c>
      <c r="J186" s="1" t="str">
        <f t="shared" si="26"/>
        <v>IfcElementType</v>
      </c>
      <c r="K186" s="1" t="str">
        <f t="shared" si="33"/>
        <v>IfcTypeProduct</v>
      </c>
      <c r="L186" s="1" t="str">
        <f t="shared" si="33"/>
        <v>IfcTypeObject</v>
      </c>
      <c r="M186" s="1" t="str">
        <f t="shared" si="33"/>
        <v>IfcObjectDefinition</v>
      </c>
      <c r="N186" s="1" t="str">
        <f t="shared" si="33"/>
        <v>IfcRoot</v>
      </c>
      <c r="O186" s="1" t="str">
        <f t="shared" si="33"/>
        <v>Entity</v>
      </c>
      <c r="P186" s="1" t="str">
        <f t="shared" si="33"/>
        <v/>
      </c>
      <c r="Q186" s="1" t="str">
        <f t="shared" si="33"/>
        <v/>
      </c>
    </row>
    <row r="187" spans="1:17" x14ac:dyDescent="0.25">
      <c r="A187" t="s">
        <v>417</v>
      </c>
      <c r="B187">
        <v>2196</v>
      </c>
      <c r="C187" t="s">
        <v>418</v>
      </c>
      <c r="D187" s="21" t="s">
        <v>3444</v>
      </c>
      <c r="E187" t="s">
        <v>419</v>
      </c>
      <c r="F187" s="110">
        <f t="shared" si="23"/>
        <v>0</v>
      </c>
      <c r="G187" s="110">
        <f t="shared" ca="1" si="24"/>
        <v>0</v>
      </c>
      <c r="H187" s="110">
        <f t="shared" ca="1" si="27"/>
        <v>0</v>
      </c>
      <c r="I187" s="110">
        <f t="shared" si="25"/>
        <v>0</v>
      </c>
      <c r="J187" s="1" t="str">
        <f t="shared" si="26"/>
        <v>IfcProduct</v>
      </c>
      <c r="K187" s="1" t="str">
        <f t="shared" si="33"/>
        <v>IfcObject</v>
      </c>
      <c r="L187" s="1" t="str">
        <f t="shared" si="33"/>
        <v>IfcObjectDefinition</v>
      </c>
      <c r="M187" s="1" t="str">
        <f t="shared" si="33"/>
        <v>IfcRoot</v>
      </c>
      <c r="N187" s="1" t="str">
        <f t="shared" si="33"/>
        <v>Entity</v>
      </c>
      <c r="O187" s="1" t="str">
        <f t="shared" si="33"/>
        <v/>
      </c>
      <c r="P187" s="1" t="str">
        <f t="shared" si="33"/>
        <v/>
      </c>
      <c r="Q187" s="1" t="str">
        <f t="shared" si="33"/>
        <v/>
      </c>
    </row>
    <row r="188" spans="1:17" x14ac:dyDescent="0.25">
      <c r="A188" t="s">
        <v>420</v>
      </c>
      <c r="B188">
        <v>2206</v>
      </c>
      <c r="C188" t="s">
        <v>408</v>
      </c>
      <c r="D188" s="21" t="s">
        <v>3444</v>
      </c>
      <c r="E188" t="s">
        <v>161</v>
      </c>
      <c r="F188" s="110">
        <f t="shared" si="23"/>
        <v>0</v>
      </c>
      <c r="G188" s="110">
        <f t="shared" ca="1" si="24"/>
        <v>0</v>
      </c>
      <c r="H188" s="110">
        <f t="shared" ca="1" si="27"/>
        <v>0</v>
      </c>
      <c r="I188" s="110">
        <f t="shared" si="25"/>
        <v>0</v>
      </c>
      <c r="J188" s="1" t="str">
        <f t="shared" si="26"/>
        <v>IfcGroup</v>
      </c>
      <c r="K188" s="1" t="str">
        <f t="shared" si="33"/>
        <v>IfcObject</v>
      </c>
      <c r="L188" s="1" t="str">
        <f t="shared" si="33"/>
        <v>IfcObjectDefinition</v>
      </c>
      <c r="M188" s="1" t="str">
        <f t="shared" si="33"/>
        <v>IfcRoot</v>
      </c>
      <c r="N188" s="1" t="str">
        <f t="shared" si="33"/>
        <v>Entity</v>
      </c>
      <c r="O188" s="1" t="str">
        <f t="shared" si="33"/>
        <v/>
      </c>
      <c r="P188" s="1" t="str">
        <f t="shared" si="33"/>
        <v/>
      </c>
      <c r="Q188" s="1" t="str">
        <f t="shared" si="33"/>
        <v/>
      </c>
    </row>
    <row r="189" spans="1:17" x14ac:dyDescent="0.25">
      <c r="A189" t="s">
        <v>421</v>
      </c>
      <c r="B189">
        <v>2215</v>
      </c>
      <c r="C189" t="s">
        <v>422</v>
      </c>
      <c r="D189" s="21" t="s">
        <v>3437</v>
      </c>
      <c r="E189" t="s">
        <v>226</v>
      </c>
      <c r="F189" s="110">
        <f t="shared" si="23"/>
        <v>0</v>
      </c>
      <c r="G189" s="110">
        <f t="shared" ca="1" si="24"/>
        <v>0</v>
      </c>
      <c r="H189" s="110">
        <f t="shared" ca="1" si="27"/>
        <v>0</v>
      </c>
      <c r="I189" s="110">
        <f t="shared" si="25"/>
        <v>0</v>
      </c>
      <c r="J189" s="1" t="str">
        <f t="shared" si="26"/>
        <v>Entity</v>
      </c>
      <c r="K189" s="1" t="str">
        <f t="shared" si="33"/>
        <v/>
      </c>
      <c r="L189" s="1" t="str">
        <f t="shared" si="33"/>
        <v/>
      </c>
      <c r="M189" s="1" t="str">
        <f t="shared" si="33"/>
        <v/>
      </c>
      <c r="N189" s="1" t="str">
        <f t="shared" si="33"/>
        <v/>
      </c>
      <c r="O189" s="1" t="str">
        <f t="shared" si="33"/>
        <v/>
      </c>
      <c r="P189" s="1" t="str">
        <f t="shared" si="33"/>
        <v/>
      </c>
      <c r="Q189" s="1" t="str">
        <f t="shared" si="33"/>
        <v/>
      </c>
    </row>
    <row r="190" spans="1:17" x14ac:dyDescent="0.25">
      <c r="A190" t="s">
        <v>423</v>
      </c>
      <c r="B190">
        <v>2252</v>
      </c>
      <c r="C190" t="s">
        <v>424</v>
      </c>
      <c r="D190" s="21" t="s">
        <v>3437</v>
      </c>
      <c r="E190" t="s">
        <v>61</v>
      </c>
      <c r="F190" s="110">
        <f t="shared" si="23"/>
        <v>0</v>
      </c>
      <c r="G190" s="110">
        <f t="shared" ca="1" si="24"/>
        <v>0</v>
      </c>
      <c r="H190" s="110">
        <f t="shared" ca="1" si="27"/>
        <v>0</v>
      </c>
      <c r="I190" s="110">
        <f t="shared" si="25"/>
        <v>0</v>
      </c>
      <c r="J190" s="1" t="str">
        <f t="shared" si="26"/>
        <v>Entity</v>
      </c>
      <c r="K190" s="1" t="str">
        <f t="shared" si="33"/>
        <v/>
      </c>
      <c r="L190" s="1" t="str">
        <f t="shared" si="33"/>
        <v/>
      </c>
      <c r="M190" s="1" t="str">
        <f t="shared" si="33"/>
        <v/>
      </c>
      <c r="N190" s="1" t="str">
        <f t="shared" si="33"/>
        <v/>
      </c>
      <c r="O190" s="1" t="str">
        <f t="shared" si="33"/>
        <v/>
      </c>
      <c r="P190" s="1" t="str">
        <f t="shared" si="33"/>
        <v/>
      </c>
      <c r="Q190" s="1" t="str">
        <f t="shared" si="33"/>
        <v/>
      </c>
    </row>
    <row r="191" spans="1:17" x14ac:dyDescent="0.25">
      <c r="A191" t="s">
        <v>425</v>
      </c>
      <c r="B191">
        <v>2273</v>
      </c>
      <c r="C191" t="s">
        <v>426</v>
      </c>
      <c r="D191" s="21" t="s">
        <v>3437</v>
      </c>
      <c r="E191" t="s">
        <v>229</v>
      </c>
      <c r="F191" s="110">
        <f t="shared" si="23"/>
        <v>0</v>
      </c>
      <c r="G191" s="110">
        <f t="shared" ca="1" si="24"/>
        <v>0</v>
      </c>
      <c r="H191" s="110">
        <f t="shared" ca="1" si="27"/>
        <v>0</v>
      </c>
      <c r="I191" s="110">
        <f t="shared" si="25"/>
        <v>0</v>
      </c>
      <c r="J191" s="1" t="str">
        <f t="shared" si="26"/>
        <v>Entity</v>
      </c>
      <c r="K191" s="1" t="str">
        <f t="shared" si="33"/>
        <v/>
      </c>
      <c r="L191" s="1" t="str">
        <f t="shared" si="33"/>
        <v/>
      </c>
      <c r="M191" s="1" t="str">
        <f t="shared" si="33"/>
        <v/>
      </c>
      <c r="N191" s="1" t="str">
        <f t="shared" si="33"/>
        <v/>
      </c>
      <c r="O191" s="1" t="str">
        <f t="shared" si="33"/>
        <v/>
      </c>
      <c r="P191" s="1" t="str">
        <f t="shared" si="33"/>
        <v/>
      </c>
      <c r="Q191" s="1" t="str">
        <f t="shared" si="33"/>
        <v/>
      </c>
    </row>
    <row r="192" spans="1:17" x14ac:dyDescent="0.25">
      <c r="A192" t="s">
        <v>427</v>
      </c>
      <c r="B192">
        <v>2284</v>
      </c>
      <c r="C192" t="s">
        <v>428</v>
      </c>
      <c r="D192" s="21" t="s">
        <v>3433</v>
      </c>
      <c r="E192" t="s">
        <v>88</v>
      </c>
      <c r="F192" s="110" t="str">
        <f t="shared" si="23"/>
        <v>IfcDoor</v>
      </c>
      <c r="G192" s="110" t="str">
        <f t="shared" ca="1" si="24"/>
        <v>IfcDoor</v>
      </c>
      <c r="H192" s="110" t="str">
        <f t="shared" ca="1" si="27"/>
        <v>Common</v>
      </c>
      <c r="I192" s="110" t="str">
        <f t="shared" si="25"/>
        <v>IfcDoor</v>
      </c>
      <c r="J192" s="1" t="str">
        <f t="shared" si="26"/>
        <v>IfcElement</v>
      </c>
      <c r="K192" s="1" t="str">
        <f t="shared" ref="K192:Q201" si="34">IFERROR(VLOOKUP(J192,Entity,3,FALSE),"")</f>
        <v>IfcProduct</v>
      </c>
      <c r="L192" s="1" t="str">
        <f t="shared" si="34"/>
        <v>IfcObject</v>
      </c>
      <c r="M192" s="1" t="str">
        <f t="shared" si="34"/>
        <v>IfcObjectDefinition</v>
      </c>
      <c r="N192" s="1" t="str">
        <f t="shared" si="34"/>
        <v>IfcRoot</v>
      </c>
      <c r="O192" s="1" t="str">
        <f t="shared" si="34"/>
        <v>Entity</v>
      </c>
      <c r="P192" s="1" t="str">
        <f t="shared" si="34"/>
        <v/>
      </c>
      <c r="Q192" s="1" t="str">
        <f t="shared" si="34"/>
        <v/>
      </c>
    </row>
    <row r="193" spans="1:17" x14ac:dyDescent="0.25">
      <c r="A193" t="s">
        <v>429</v>
      </c>
      <c r="B193">
        <v>2296</v>
      </c>
      <c r="C193" t="s">
        <v>430</v>
      </c>
      <c r="D193" s="21" t="s">
        <v>3445</v>
      </c>
      <c r="E193" t="s">
        <v>431</v>
      </c>
      <c r="F193" s="110">
        <f t="shared" si="23"/>
        <v>0</v>
      </c>
      <c r="G193" s="110">
        <f t="shared" ca="1" si="24"/>
        <v>0</v>
      </c>
      <c r="H193" s="110">
        <f t="shared" ca="1" si="27"/>
        <v>0</v>
      </c>
      <c r="I193" s="110">
        <f t="shared" si="25"/>
        <v>0</v>
      </c>
      <c r="J193" s="1" t="str">
        <f t="shared" si="26"/>
        <v>IfcPropertySetDefinition</v>
      </c>
      <c r="K193" s="1" t="str">
        <f t="shared" si="34"/>
        <v>IfcPropertyDefinition</v>
      </c>
      <c r="L193" s="1" t="str">
        <f t="shared" si="34"/>
        <v>IfcRoot</v>
      </c>
      <c r="M193" s="1" t="str">
        <f t="shared" si="34"/>
        <v>Entity</v>
      </c>
      <c r="N193" s="1" t="str">
        <f t="shared" si="34"/>
        <v/>
      </c>
      <c r="O193" s="1" t="str">
        <f t="shared" si="34"/>
        <v/>
      </c>
      <c r="P193" s="1" t="str">
        <f t="shared" si="34"/>
        <v/>
      </c>
      <c r="Q193" s="1" t="str">
        <f t="shared" si="34"/>
        <v/>
      </c>
    </row>
    <row r="194" spans="1:17" x14ac:dyDescent="0.25">
      <c r="A194" t="s">
        <v>432</v>
      </c>
      <c r="B194">
        <v>2318</v>
      </c>
      <c r="C194" t="s">
        <v>433</v>
      </c>
      <c r="D194" s="21" t="s">
        <v>3445</v>
      </c>
      <c r="E194" t="s">
        <v>431</v>
      </c>
      <c r="F194" s="110">
        <f t="shared" ref="F194:F257" si="35">IF(NOT(ISERROR(VLOOKUP(C194,Import_DRS,1,FALSE))),C194,0)</f>
        <v>0</v>
      </c>
      <c r="G194" s="110">
        <f t="shared" ref="G194:G257" ca="1" si="36">IF(NOT(ISERROR(VLOOKUP(C194,export_entity,1,FALSE))),C194,0)</f>
        <v>0</v>
      </c>
      <c r="H194" s="110">
        <f t="shared" ca="1" si="27"/>
        <v>0</v>
      </c>
      <c r="I194" s="110">
        <f t="shared" ref="I194:I257" si="37">IF(C194&lt;&gt;C193,IFERROR(VLOOKUP(C194,supp_entity,1,FALSE),0),0)</f>
        <v>0</v>
      </c>
      <c r="J194" s="1" t="str">
        <f t="shared" ref="J194:J257" si="38">IFERROR(VLOOKUP(E194,Entity,3,FALSE),"")</f>
        <v>IfcPropertySetDefinition</v>
      </c>
      <c r="K194" s="1" t="str">
        <f t="shared" si="34"/>
        <v>IfcPropertyDefinition</v>
      </c>
      <c r="L194" s="1" t="str">
        <f t="shared" si="34"/>
        <v>IfcRoot</v>
      </c>
      <c r="M194" s="1" t="str">
        <f t="shared" si="34"/>
        <v>Entity</v>
      </c>
      <c r="N194" s="1" t="str">
        <f t="shared" si="34"/>
        <v/>
      </c>
      <c r="O194" s="1" t="str">
        <f t="shared" si="34"/>
        <v/>
      </c>
      <c r="P194" s="1" t="str">
        <f t="shared" si="34"/>
        <v/>
      </c>
      <c r="Q194" s="1" t="str">
        <f t="shared" si="34"/>
        <v/>
      </c>
    </row>
    <row r="195" spans="1:17" x14ac:dyDescent="0.25">
      <c r="A195" t="s">
        <v>434</v>
      </c>
      <c r="B195">
        <v>2332</v>
      </c>
      <c r="C195" t="s">
        <v>435</v>
      </c>
      <c r="D195" s="21" t="s">
        <v>3433</v>
      </c>
      <c r="E195" t="s">
        <v>428</v>
      </c>
      <c r="F195" s="110">
        <f t="shared" si="35"/>
        <v>0</v>
      </c>
      <c r="G195" s="110">
        <f t="shared" ca="1" si="36"/>
        <v>0</v>
      </c>
      <c r="H195" s="110">
        <f t="shared" ref="H195:H258" ca="1" si="39">IF(OR(AND(imp_imp_cat=yes,F195&lt;&gt;0),AND(imp_exp_cat=yes,G195&lt;&gt;0)),Common,0)</f>
        <v>0</v>
      </c>
      <c r="I195" s="110">
        <f t="shared" si="37"/>
        <v>0</v>
      </c>
      <c r="J195" s="1" t="str">
        <f t="shared" si="38"/>
        <v>IfcBuildingElement</v>
      </c>
      <c r="K195" s="1" t="str">
        <f t="shared" si="34"/>
        <v>IfcElement</v>
      </c>
      <c r="L195" s="1" t="str">
        <f t="shared" si="34"/>
        <v>IfcProduct</v>
      </c>
      <c r="M195" s="1" t="str">
        <f t="shared" si="34"/>
        <v>IfcObject</v>
      </c>
      <c r="N195" s="1" t="str">
        <f t="shared" si="34"/>
        <v>IfcObjectDefinition</v>
      </c>
      <c r="O195" s="1" t="str">
        <f t="shared" si="34"/>
        <v>IfcRoot</v>
      </c>
      <c r="P195" s="1" t="str">
        <f t="shared" si="34"/>
        <v>Entity</v>
      </c>
      <c r="Q195" s="1" t="str">
        <f t="shared" si="34"/>
        <v/>
      </c>
    </row>
    <row r="196" spans="1:17" x14ac:dyDescent="0.25">
      <c r="A196" t="s">
        <v>436</v>
      </c>
      <c r="B196">
        <v>2338</v>
      </c>
      <c r="C196" t="s">
        <v>437</v>
      </c>
      <c r="D196" s="21" t="s">
        <v>3445</v>
      </c>
      <c r="E196" t="s">
        <v>438</v>
      </c>
      <c r="F196" s="110">
        <f t="shared" si="35"/>
        <v>0</v>
      </c>
      <c r="G196" s="110">
        <f t="shared" ca="1" si="36"/>
        <v>0</v>
      </c>
      <c r="H196" s="110">
        <f t="shared" ca="1" si="39"/>
        <v>0</v>
      </c>
      <c r="I196" s="110">
        <f t="shared" si="37"/>
        <v>0</v>
      </c>
      <c r="J196" s="1" t="str">
        <f t="shared" si="38"/>
        <v>IfcTypeObject</v>
      </c>
      <c r="K196" s="1" t="str">
        <f t="shared" si="34"/>
        <v>IfcObjectDefinition</v>
      </c>
      <c r="L196" s="1" t="str">
        <f t="shared" si="34"/>
        <v>IfcRoot</v>
      </c>
      <c r="M196" s="1" t="str">
        <f t="shared" si="34"/>
        <v>Entity</v>
      </c>
      <c r="N196" s="1" t="str">
        <f t="shared" si="34"/>
        <v/>
      </c>
      <c r="O196" s="1" t="str">
        <f t="shared" si="34"/>
        <v/>
      </c>
      <c r="P196" s="1" t="str">
        <f t="shared" si="34"/>
        <v/>
      </c>
      <c r="Q196" s="1" t="str">
        <f t="shared" si="34"/>
        <v/>
      </c>
    </row>
    <row r="197" spans="1:17" x14ac:dyDescent="0.25">
      <c r="A197" t="s">
        <v>439</v>
      </c>
      <c r="B197">
        <v>2349</v>
      </c>
      <c r="C197" t="s">
        <v>440</v>
      </c>
      <c r="D197" s="21" t="s">
        <v>3433</v>
      </c>
      <c r="E197" t="s">
        <v>93</v>
      </c>
      <c r="F197" s="110">
        <f t="shared" si="35"/>
        <v>0</v>
      </c>
      <c r="G197" s="110">
        <f t="shared" ca="1" si="36"/>
        <v>0</v>
      </c>
      <c r="H197" s="110">
        <f t="shared" ca="1" si="39"/>
        <v>0</v>
      </c>
      <c r="I197" s="110" t="str">
        <f t="shared" si="37"/>
        <v>IfcDoorType</v>
      </c>
      <c r="J197" s="1" t="str">
        <f t="shared" si="38"/>
        <v>IfcElementType</v>
      </c>
      <c r="K197" s="1" t="str">
        <f t="shared" si="34"/>
        <v>IfcTypeProduct</v>
      </c>
      <c r="L197" s="1" t="str">
        <f t="shared" si="34"/>
        <v>IfcTypeObject</v>
      </c>
      <c r="M197" s="1" t="str">
        <f t="shared" si="34"/>
        <v>IfcObjectDefinition</v>
      </c>
      <c r="N197" s="1" t="str">
        <f t="shared" si="34"/>
        <v>IfcRoot</v>
      </c>
      <c r="O197" s="1" t="str">
        <f t="shared" si="34"/>
        <v>Entity</v>
      </c>
      <c r="P197" s="1" t="str">
        <f t="shared" si="34"/>
        <v/>
      </c>
      <c r="Q197" s="1" t="str">
        <f t="shared" si="34"/>
        <v/>
      </c>
    </row>
    <row r="198" spans="1:17" x14ac:dyDescent="0.25">
      <c r="A198" t="s">
        <v>441</v>
      </c>
      <c r="B198">
        <v>2360</v>
      </c>
      <c r="C198" t="s">
        <v>442</v>
      </c>
      <c r="D198" s="21" t="s">
        <v>3434</v>
      </c>
      <c r="E198" t="s">
        <v>443</v>
      </c>
      <c r="F198" s="110">
        <f t="shared" si="35"/>
        <v>0</v>
      </c>
      <c r="G198" s="110">
        <f t="shared" ca="1" si="36"/>
        <v>0</v>
      </c>
      <c r="H198" s="110">
        <f t="shared" ca="1" si="39"/>
        <v>0</v>
      </c>
      <c r="I198" s="110">
        <f t="shared" si="37"/>
        <v>0</v>
      </c>
      <c r="J198" s="1" t="str">
        <f t="shared" si="38"/>
        <v>IfcPreDefinedItem</v>
      </c>
      <c r="K198" s="1" t="str">
        <f t="shared" si="34"/>
        <v>IfcPresentationItem</v>
      </c>
      <c r="L198" s="1" t="str">
        <f t="shared" si="34"/>
        <v>Entity</v>
      </c>
      <c r="M198" s="1" t="str">
        <f t="shared" si="34"/>
        <v/>
      </c>
      <c r="N198" s="1" t="str">
        <f t="shared" si="34"/>
        <v/>
      </c>
      <c r="O198" s="1" t="str">
        <f t="shared" si="34"/>
        <v/>
      </c>
      <c r="P198" s="1" t="str">
        <f t="shared" si="34"/>
        <v/>
      </c>
      <c r="Q198" s="1" t="str">
        <f t="shared" si="34"/>
        <v/>
      </c>
    </row>
    <row r="199" spans="1:17" x14ac:dyDescent="0.25">
      <c r="A199" t="s">
        <v>444</v>
      </c>
      <c r="B199">
        <v>2366</v>
      </c>
      <c r="C199" t="s">
        <v>445</v>
      </c>
      <c r="D199" s="21" t="s">
        <v>3434</v>
      </c>
      <c r="E199" t="s">
        <v>446</v>
      </c>
      <c r="F199" s="110">
        <f t="shared" si="35"/>
        <v>0</v>
      </c>
      <c r="G199" s="110">
        <f t="shared" ca="1" si="36"/>
        <v>0</v>
      </c>
      <c r="H199" s="110">
        <f t="shared" ca="1" si="39"/>
        <v>0</v>
      </c>
      <c r="I199" s="110">
        <f t="shared" si="37"/>
        <v>0</v>
      </c>
      <c r="J199" s="1" t="str">
        <f t="shared" si="38"/>
        <v>IfcPreDefinedItem</v>
      </c>
      <c r="K199" s="1" t="str">
        <f t="shared" si="34"/>
        <v>IfcPresentationItem</v>
      </c>
      <c r="L199" s="1" t="str">
        <f t="shared" si="34"/>
        <v>Entity</v>
      </c>
      <c r="M199" s="1" t="str">
        <f t="shared" si="34"/>
        <v/>
      </c>
      <c r="N199" s="1" t="str">
        <f t="shared" si="34"/>
        <v/>
      </c>
      <c r="O199" s="1" t="str">
        <f t="shared" si="34"/>
        <v/>
      </c>
      <c r="P199" s="1" t="str">
        <f t="shared" si="34"/>
        <v/>
      </c>
      <c r="Q199" s="1" t="str">
        <f t="shared" si="34"/>
        <v/>
      </c>
    </row>
    <row r="200" spans="1:17" x14ac:dyDescent="0.25">
      <c r="A200" t="s">
        <v>447</v>
      </c>
      <c r="B200">
        <v>2372</v>
      </c>
      <c r="C200" t="s">
        <v>448</v>
      </c>
      <c r="D200" s="21" t="s">
        <v>3423</v>
      </c>
      <c r="E200" t="s">
        <v>168</v>
      </c>
      <c r="F200" s="110">
        <f t="shared" si="35"/>
        <v>0</v>
      </c>
      <c r="G200" s="110" t="str">
        <f t="shared" ca="1" si="36"/>
        <v>IfcDuctFitting</v>
      </c>
      <c r="H200" s="110" t="str">
        <f t="shared" ca="1" si="39"/>
        <v>Common</v>
      </c>
      <c r="I200" s="110" t="str">
        <f t="shared" si="37"/>
        <v>IfcDuctFitting</v>
      </c>
      <c r="J200" s="1" t="str">
        <f t="shared" si="38"/>
        <v>IfcDistributionFlowElement</v>
      </c>
      <c r="K200" s="1" t="str">
        <f t="shared" si="34"/>
        <v>IfcDistributionElement</v>
      </c>
      <c r="L200" s="1" t="str">
        <f t="shared" si="34"/>
        <v>IfcElement</v>
      </c>
      <c r="M200" s="1" t="str">
        <f t="shared" si="34"/>
        <v>IfcProduct</v>
      </c>
      <c r="N200" s="1" t="str">
        <f t="shared" si="34"/>
        <v>IfcObject</v>
      </c>
      <c r="O200" s="1" t="str">
        <f t="shared" si="34"/>
        <v>IfcObjectDefinition</v>
      </c>
      <c r="P200" s="1" t="str">
        <f t="shared" si="34"/>
        <v>IfcRoot</v>
      </c>
      <c r="Q200" s="1" t="str">
        <f t="shared" si="34"/>
        <v>Entity</v>
      </c>
    </row>
    <row r="201" spans="1:17" x14ac:dyDescent="0.25">
      <c r="A201" t="s">
        <v>449</v>
      </c>
      <c r="B201">
        <v>2380</v>
      </c>
      <c r="C201" t="s">
        <v>450</v>
      </c>
      <c r="D201" s="21" t="s">
        <v>3423</v>
      </c>
      <c r="E201" t="s">
        <v>171</v>
      </c>
      <c r="F201" s="110" t="str">
        <f t="shared" si="35"/>
        <v>IfcDuctFittingType</v>
      </c>
      <c r="G201" s="110" t="str">
        <f t="shared" ca="1" si="36"/>
        <v>IfcDuctFittingType</v>
      </c>
      <c r="H201" s="110" t="str">
        <f t="shared" ca="1" si="39"/>
        <v>Common</v>
      </c>
      <c r="I201" s="110" t="str">
        <f t="shared" si="37"/>
        <v>IfcDuctFittingType</v>
      </c>
      <c r="J201" s="1" t="str">
        <f t="shared" si="38"/>
        <v>IfcDistributionFlowElementType</v>
      </c>
      <c r="K201" s="1" t="str">
        <f t="shared" si="34"/>
        <v>IfcDistributionElementType</v>
      </c>
      <c r="L201" s="1" t="str">
        <f t="shared" si="34"/>
        <v>IfcElementType</v>
      </c>
      <c r="M201" s="1" t="str">
        <f t="shared" si="34"/>
        <v>IfcTypeProduct</v>
      </c>
      <c r="N201" s="1" t="str">
        <f t="shared" si="34"/>
        <v>IfcTypeObject</v>
      </c>
      <c r="O201" s="1" t="str">
        <f t="shared" si="34"/>
        <v>IfcObjectDefinition</v>
      </c>
      <c r="P201" s="1" t="str">
        <f t="shared" si="34"/>
        <v>IfcRoot</v>
      </c>
      <c r="Q201" s="1" t="str">
        <f t="shared" si="34"/>
        <v>Entity</v>
      </c>
    </row>
    <row r="202" spans="1:17" x14ac:dyDescent="0.25">
      <c r="A202" t="s">
        <v>451</v>
      </c>
      <c r="B202">
        <v>2388</v>
      </c>
      <c r="C202" t="s">
        <v>452</v>
      </c>
      <c r="D202" s="21" t="s">
        <v>3423</v>
      </c>
      <c r="E202" t="s">
        <v>174</v>
      </c>
      <c r="F202" s="110">
        <f t="shared" si="35"/>
        <v>0</v>
      </c>
      <c r="G202" s="110" t="str">
        <f t="shared" ca="1" si="36"/>
        <v>IfcDuctSegment</v>
      </c>
      <c r="H202" s="110" t="str">
        <f t="shared" ca="1" si="39"/>
        <v>Common</v>
      </c>
      <c r="I202" s="110" t="str">
        <f t="shared" si="37"/>
        <v>IfcDuctSegment</v>
      </c>
      <c r="J202" s="1" t="str">
        <f t="shared" si="38"/>
        <v>IfcDistributionFlowElement</v>
      </c>
      <c r="K202" s="1" t="str">
        <f t="shared" ref="K202:Q211" si="40">IFERROR(VLOOKUP(J202,Entity,3,FALSE),"")</f>
        <v>IfcDistributionElement</v>
      </c>
      <c r="L202" s="1" t="str">
        <f t="shared" si="40"/>
        <v>IfcElement</v>
      </c>
      <c r="M202" s="1" t="str">
        <f t="shared" si="40"/>
        <v>IfcProduct</v>
      </c>
      <c r="N202" s="1" t="str">
        <f t="shared" si="40"/>
        <v>IfcObject</v>
      </c>
      <c r="O202" s="1" t="str">
        <f t="shared" si="40"/>
        <v>IfcObjectDefinition</v>
      </c>
      <c r="P202" s="1" t="str">
        <f t="shared" si="40"/>
        <v>IfcRoot</v>
      </c>
      <c r="Q202" s="1" t="str">
        <f t="shared" si="40"/>
        <v>Entity</v>
      </c>
    </row>
    <row r="203" spans="1:17" x14ac:dyDescent="0.25">
      <c r="A203" t="s">
        <v>453</v>
      </c>
      <c r="B203">
        <v>2396</v>
      </c>
      <c r="C203" t="s">
        <v>454</v>
      </c>
      <c r="D203" s="21" t="s">
        <v>3423</v>
      </c>
      <c r="E203" t="s">
        <v>177</v>
      </c>
      <c r="F203" s="110" t="str">
        <f t="shared" si="35"/>
        <v>IfcDuctSegmentType</v>
      </c>
      <c r="G203" s="110">
        <f t="shared" ca="1" si="36"/>
        <v>0</v>
      </c>
      <c r="H203" s="110" t="str">
        <f t="shared" ca="1" si="39"/>
        <v>Common</v>
      </c>
      <c r="I203" s="110" t="str">
        <f t="shared" si="37"/>
        <v>IfcDuctSegmentType</v>
      </c>
      <c r="J203" s="1" t="str">
        <f t="shared" si="38"/>
        <v>IfcDistributionFlowElementType</v>
      </c>
      <c r="K203" s="1" t="str">
        <f t="shared" si="40"/>
        <v>IfcDistributionElementType</v>
      </c>
      <c r="L203" s="1" t="str">
        <f t="shared" si="40"/>
        <v>IfcElementType</v>
      </c>
      <c r="M203" s="1" t="str">
        <f t="shared" si="40"/>
        <v>IfcTypeProduct</v>
      </c>
      <c r="N203" s="1" t="str">
        <f t="shared" si="40"/>
        <v>IfcTypeObject</v>
      </c>
      <c r="O203" s="1" t="str">
        <f t="shared" si="40"/>
        <v>IfcObjectDefinition</v>
      </c>
      <c r="P203" s="1" t="str">
        <f t="shared" si="40"/>
        <v>IfcRoot</v>
      </c>
      <c r="Q203" s="1" t="str">
        <f t="shared" si="40"/>
        <v>Entity</v>
      </c>
    </row>
    <row r="204" spans="1:17" x14ac:dyDescent="0.25">
      <c r="A204" t="s">
        <v>455</v>
      </c>
      <c r="B204">
        <v>2404</v>
      </c>
      <c r="C204" t="s">
        <v>456</v>
      </c>
      <c r="D204" s="21" t="s">
        <v>3423</v>
      </c>
      <c r="E204" t="s">
        <v>457</v>
      </c>
      <c r="F204" s="110">
        <f t="shared" si="35"/>
        <v>0</v>
      </c>
      <c r="G204" s="110">
        <f t="shared" ca="1" si="36"/>
        <v>0</v>
      </c>
      <c r="H204" s="110">
        <f t="shared" ca="1" si="39"/>
        <v>0</v>
      </c>
      <c r="I204" s="110" t="str">
        <f t="shared" si="37"/>
        <v>IfcDuctSilencer</v>
      </c>
      <c r="J204" s="1" t="str">
        <f t="shared" si="38"/>
        <v>IfcDistributionFlowElement</v>
      </c>
      <c r="K204" s="1" t="str">
        <f t="shared" si="40"/>
        <v>IfcDistributionElement</v>
      </c>
      <c r="L204" s="1" t="str">
        <f t="shared" si="40"/>
        <v>IfcElement</v>
      </c>
      <c r="M204" s="1" t="str">
        <f t="shared" si="40"/>
        <v>IfcProduct</v>
      </c>
      <c r="N204" s="1" t="str">
        <f t="shared" si="40"/>
        <v>IfcObject</v>
      </c>
      <c r="O204" s="1" t="str">
        <f t="shared" si="40"/>
        <v>IfcObjectDefinition</v>
      </c>
      <c r="P204" s="1" t="str">
        <f t="shared" si="40"/>
        <v>IfcRoot</v>
      </c>
      <c r="Q204" s="1" t="str">
        <f t="shared" si="40"/>
        <v>Entity</v>
      </c>
    </row>
    <row r="205" spans="1:17" x14ac:dyDescent="0.25">
      <c r="A205" t="s">
        <v>458</v>
      </c>
      <c r="B205">
        <v>2412</v>
      </c>
      <c r="C205" t="s">
        <v>459</v>
      </c>
      <c r="D205" s="21" t="s">
        <v>3423</v>
      </c>
      <c r="E205" t="s">
        <v>460</v>
      </c>
      <c r="F205" s="110" t="str">
        <f t="shared" si="35"/>
        <v>IfcDuctSilencerType</v>
      </c>
      <c r="G205" s="110">
        <f t="shared" ca="1" si="36"/>
        <v>0</v>
      </c>
      <c r="H205" s="110" t="str">
        <f t="shared" ca="1" si="39"/>
        <v>Common</v>
      </c>
      <c r="I205" s="110" t="str">
        <f t="shared" si="37"/>
        <v>IfcDuctSilencerType</v>
      </c>
      <c r="J205" s="1" t="str">
        <f t="shared" si="38"/>
        <v>IfcDistributionFlowElementType</v>
      </c>
      <c r="K205" s="1" t="str">
        <f t="shared" si="40"/>
        <v>IfcDistributionElementType</v>
      </c>
      <c r="L205" s="1" t="str">
        <f t="shared" si="40"/>
        <v>IfcElementType</v>
      </c>
      <c r="M205" s="1" t="str">
        <f t="shared" si="40"/>
        <v>IfcTypeProduct</v>
      </c>
      <c r="N205" s="1" t="str">
        <f t="shared" si="40"/>
        <v>IfcTypeObject</v>
      </c>
      <c r="O205" s="1" t="str">
        <f t="shared" si="40"/>
        <v>IfcObjectDefinition</v>
      </c>
      <c r="P205" s="1" t="str">
        <f t="shared" si="40"/>
        <v>IfcRoot</v>
      </c>
      <c r="Q205" s="1" t="str">
        <f t="shared" si="40"/>
        <v>Entity</v>
      </c>
    </row>
    <row r="206" spans="1:17" x14ac:dyDescent="0.25">
      <c r="A206" t="s">
        <v>461</v>
      </c>
      <c r="B206">
        <v>2420</v>
      </c>
      <c r="C206" t="s">
        <v>462</v>
      </c>
      <c r="D206" s="21" t="s">
        <v>3422</v>
      </c>
      <c r="E206" t="s">
        <v>279</v>
      </c>
      <c r="F206" s="110">
        <f t="shared" si="35"/>
        <v>0</v>
      </c>
      <c r="G206" s="110">
        <f t="shared" ca="1" si="36"/>
        <v>0</v>
      </c>
      <c r="H206" s="110">
        <f t="shared" ca="1" si="39"/>
        <v>0</v>
      </c>
      <c r="I206" s="110">
        <f t="shared" si="37"/>
        <v>0</v>
      </c>
      <c r="J206" s="1" t="str">
        <f t="shared" si="38"/>
        <v>IfcRepresentationItem</v>
      </c>
      <c r="K206" s="1" t="str">
        <f t="shared" si="40"/>
        <v>Entity</v>
      </c>
      <c r="L206" s="1" t="str">
        <f t="shared" si="40"/>
        <v/>
      </c>
      <c r="M206" s="1" t="str">
        <f t="shared" si="40"/>
        <v/>
      </c>
      <c r="N206" s="1" t="str">
        <f t="shared" si="40"/>
        <v/>
      </c>
      <c r="O206" s="1" t="str">
        <f t="shared" si="40"/>
        <v/>
      </c>
      <c r="P206" s="1" t="str">
        <f t="shared" si="40"/>
        <v/>
      </c>
      <c r="Q206" s="1" t="str">
        <f t="shared" si="40"/>
        <v/>
      </c>
    </row>
    <row r="207" spans="1:17" x14ac:dyDescent="0.25">
      <c r="A207" t="s">
        <v>463</v>
      </c>
      <c r="B207">
        <v>2431</v>
      </c>
      <c r="C207" t="s">
        <v>464</v>
      </c>
      <c r="D207" s="21" t="s">
        <v>3422</v>
      </c>
      <c r="E207" t="s">
        <v>462</v>
      </c>
      <c r="F207" s="110">
        <f t="shared" si="35"/>
        <v>0</v>
      </c>
      <c r="G207" s="110">
        <f t="shared" ca="1" si="36"/>
        <v>0</v>
      </c>
      <c r="H207" s="110">
        <f t="shared" ca="1" si="39"/>
        <v>0</v>
      </c>
      <c r="I207" s="110">
        <f t="shared" si="37"/>
        <v>0</v>
      </c>
      <c r="J207" s="1" t="str">
        <f t="shared" si="38"/>
        <v>IfcTopologicalRepresentationItem</v>
      </c>
      <c r="K207" s="1" t="str">
        <f t="shared" si="40"/>
        <v>IfcRepresentationItem</v>
      </c>
      <c r="L207" s="1" t="str">
        <f t="shared" si="40"/>
        <v>Entity</v>
      </c>
      <c r="M207" s="1" t="str">
        <f t="shared" si="40"/>
        <v/>
      </c>
      <c r="N207" s="1" t="str">
        <f t="shared" si="40"/>
        <v/>
      </c>
      <c r="O207" s="1" t="str">
        <f t="shared" si="40"/>
        <v/>
      </c>
      <c r="P207" s="1" t="str">
        <f t="shared" si="40"/>
        <v/>
      </c>
      <c r="Q207" s="1" t="str">
        <f t="shared" si="40"/>
        <v/>
      </c>
    </row>
    <row r="208" spans="1:17" x14ac:dyDescent="0.25">
      <c r="A208" t="s">
        <v>465</v>
      </c>
      <c r="B208">
        <v>2442</v>
      </c>
      <c r="C208" t="s">
        <v>466</v>
      </c>
      <c r="D208" s="21" t="s">
        <v>3422</v>
      </c>
      <c r="E208" t="s">
        <v>467</v>
      </c>
      <c r="F208" s="110">
        <f t="shared" si="35"/>
        <v>0</v>
      </c>
      <c r="G208" s="110">
        <f t="shared" ca="1" si="36"/>
        <v>0</v>
      </c>
      <c r="H208" s="110">
        <f t="shared" ca="1" si="39"/>
        <v>0</v>
      </c>
      <c r="I208" s="110">
        <f t="shared" si="37"/>
        <v>0</v>
      </c>
      <c r="J208" s="1" t="str">
        <f t="shared" si="38"/>
        <v>IfcTopologicalRepresentationItem</v>
      </c>
      <c r="K208" s="1" t="str">
        <f t="shared" si="40"/>
        <v>IfcRepresentationItem</v>
      </c>
      <c r="L208" s="1" t="str">
        <f t="shared" si="40"/>
        <v>Entity</v>
      </c>
      <c r="M208" s="1" t="str">
        <f t="shared" si="40"/>
        <v/>
      </c>
      <c r="N208" s="1" t="str">
        <f t="shared" si="40"/>
        <v/>
      </c>
      <c r="O208" s="1" t="str">
        <f t="shared" si="40"/>
        <v/>
      </c>
      <c r="P208" s="1" t="str">
        <f t="shared" si="40"/>
        <v/>
      </c>
      <c r="Q208" s="1" t="str">
        <f t="shared" si="40"/>
        <v/>
      </c>
    </row>
    <row r="209" spans="1:17" x14ac:dyDescent="0.25">
      <c r="A209" t="s">
        <v>468</v>
      </c>
      <c r="B209">
        <v>2461</v>
      </c>
      <c r="C209" t="s">
        <v>469</v>
      </c>
      <c r="D209" s="21" t="s">
        <v>3431</v>
      </c>
      <c r="E209" t="s">
        <v>27</v>
      </c>
      <c r="F209" s="110">
        <f t="shared" si="35"/>
        <v>0</v>
      </c>
      <c r="G209" s="110">
        <f t="shared" ca="1" si="36"/>
        <v>0</v>
      </c>
      <c r="H209" s="110">
        <f t="shared" ca="1" si="39"/>
        <v>0</v>
      </c>
      <c r="I209" s="110" t="str">
        <f t="shared" si="37"/>
        <v>IfcElectricAppliance</v>
      </c>
      <c r="J209" s="1" t="str">
        <f t="shared" si="38"/>
        <v>IfcDistributionFlowElement</v>
      </c>
      <c r="K209" s="1" t="str">
        <f t="shared" si="40"/>
        <v>IfcDistributionElement</v>
      </c>
      <c r="L209" s="1" t="str">
        <f t="shared" si="40"/>
        <v>IfcElement</v>
      </c>
      <c r="M209" s="1" t="str">
        <f t="shared" si="40"/>
        <v>IfcProduct</v>
      </c>
      <c r="N209" s="1" t="str">
        <f t="shared" si="40"/>
        <v>IfcObject</v>
      </c>
      <c r="O209" s="1" t="str">
        <f t="shared" si="40"/>
        <v>IfcObjectDefinition</v>
      </c>
      <c r="P209" s="1" t="str">
        <f t="shared" si="40"/>
        <v>IfcRoot</v>
      </c>
      <c r="Q209" s="1" t="str">
        <f t="shared" si="40"/>
        <v>Entity</v>
      </c>
    </row>
    <row r="210" spans="1:17" x14ac:dyDescent="0.25">
      <c r="A210" t="s">
        <v>470</v>
      </c>
      <c r="B210">
        <v>2469</v>
      </c>
      <c r="C210" t="s">
        <v>471</v>
      </c>
      <c r="D210" s="21" t="s">
        <v>3431</v>
      </c>
      <c r="E210" t="s">
        <v>36</v>
      </c>
      <c r="F210" s="110" t="str">
        <f t="shared" si="35"/>
        <v>IfcElectricApplianceType</v>
      </c>
      <c r="G210" s="110" t="str">
        <f t="shared" ca="1" si="36"/>
        <v>IfcElectricApplianceType</v>
      </c>
      <c r="H210" s="110" t="str">
        <f t="shared" ca="1" si="39"/>
        <v>Common</v>
      </c>
      <c r="I210" s="110" t="str">
        <f t="shared" si="37"/>
        <v>IfcElectricApplianceType</v>
      </c>
      <c r="J210" s="1" t="str">
        <f t="shared" si="38"/>
        <v>IfcDistributionFlowElementType</v>
      </c>
      <c r="K210" s="1" t="str">
        <f t="shared" si="40"/>
        <v>IfcDistributionElementType</v>
      </c>
      <c r="L210" s="1" t="str">
        <f t="shared" si="40"/>
        <v>IfcElementType</v>
      </c>
      <c r="M210" s="1" t="str">
        <f t="shared" si="40"/>
        <v>IfcTypeProduct</v>
      </c>
      <c r="N210" s="1" t="str">
        <f t="shared" si="40"/>
        <v>IfcTypeObject</v>
      </c>
      <c r="O210" s="1" t="str">
        <f t="shared" si="40"/>
        <v>IfcObjectDefinition</v>
      </c>
      <c r="P210" s="1" t="str">
        <f t="shared" si="40"/>
        <v>IfcRoot</v>
      </c>
      <c r="Q210" s="1" t="str">
        <f t="shared" si="40"/>
        <v>Entity</v>
      </c>
    </row>
    <row r="211" spans="1:17" x14ac:dyDescent="0.25">
      <c r="A211" t="s">
        <v>472</v>
      </c>
      <c r="B211">
        <v>2477</v>
      </c>
      <c r="C211" t="s">
        <v>473</v>
      </c>
      <c r="D211" s="21" t="s">
        <v>3431</v>
      </c>
      <c r="E211" t="s">
        <v>30</v>
      </c>
      <c r="F211" s="110">
        <f t="shared" si="35"/>
        <v>0</v>
      </c>
      <c r="G211" s="110">
        <f t="shared" ca="1" si="36"/>
        <v>0</v>
      </c>
      <c r="H211" s="110">
        <f t="shared" ca="1" si="39"/>
        <v>0</v>
      </c>
      <c r="I211" s="110">
        <f t="shared" si="37"/>
        <v>0</v>
      </c>
      <c r="J211" s="1" t="str">
        <f t="shared" si="38"/>
        <v>IfcDistributionFlowElement</v>
      </c>
      <c r="K211" s="1" t="str">
        <f t="shared" si="40"/>
        <v>IfcDistributionElement</v>
      </c>
      <c r="L211" s="1" t="str">
        <f t="shared" si="40"/>
        <v>IfcElement</v>
      </c>
      <c r="M211" s="1" t="str">
        <f t="shared" si="40"/>
        <v>IfcProduct</v>
      </c>
      <c r="N211" s="1" t="str">
        <f t="shared" si="40"/>
        <v>IfcObject</v>
      </c>
      <c r="O211" s="1" t="str">
        <f t="shared" si="40"/>
        <v>IfcObjectDefinition</v>
      </c>
      <c r="P211" s="1" t="str">
        <f t="shared" si="40"/>
        <v>IfcRoot</v>
      </c>
      <c r="Q211" s="1" t="str">
        <f t="shared" si="40"/>
        <v>Entity</v>
      </c>
    </row>
    <row r="212" spans="1:17" x14ac:dyDescent="0.25">
      <c r="A212" t="s">
        <v>474</v>
      </c>
      <c r="B212">
        <v>2485</v>
      </c>
      <c r="C212" t="s">
        <v>475</v>
      </c>
      <c r="D212" s="21" t="s">
        <v>3431</v>
      </c>
      <c r="E212" t="s">
        <v>33</v>
      </c>
      <c r="F212" s="110">
        <f t="shared" si="35"/>
        <v>0</v>
      </c>
      <c r="G212" s="110">
        <f t="shared" ca="1" si="36"/>
        <v>0</v>
      </c>
      <c r="H212" s="110">
        <f t="shared" ca="1" si="39"/>
        <v>0</v>
      </c>
      <c r="I212" s="110">
        <f t="shared" si="37"/>
        <v>0</v>
      </c>
      <c r="J212" s="1" t="str">
        <f t="shared" si="38"/>
        <v>IfcDistributionFlowElementType</v>
      </c>
      <c r="K212" s="1" t="str">
        <f t="shared" ref="K212:Q221" si="41">IFERROR(VLOOKUP(J212,Entity,3,FALSE),"")</f>
        <v>IfcDistributionElementType</v>
      </c>
      <c r="L212" s="1" t="str">
        <f t="shared" si="41"/>
        <v>IfcElementType</v>
      </c>
      <c r="M212" s="1" t="str">
        <f t="shared" si="41"/>
        <v>IfcTypeProduct</v>
      </c>
      <c r="N212" s="1" t="str">
        <f t="shared" si="41"/>
        <v>IfcTypeObject</v>
      </c>
      <c r="O212" s="1" t="str">
        <f t="shared" si="41"/>
        <v>IfcObjectDefinition</v>
      </c>
      <c r="P212" s="1" t="str">
        <f t="shared" si="41"/>
        <v>IfcRoot</v>
      </c>
      <c r="Q212" s="1" t="str">
        <f t="shared" si="41"/>
        <v>Entity</v>
      </c>
    </row>
    <row r="213" spans="1:17" x14ac:dyDescent="0.25">
      <c r="A213" t="s">
        <v>476</v>
      </c>
      <c r="B213">
        <v>2493</v>
      </c>
      <c r="C213" t="s">
        <v>477</v>
      </c>
      <c r="D213" s="21" t="s">
        <v>3431</v>
      </c>
      <c r="E213" t="s">
        <v>478</v>
      </c>
      <c r="F213" s="110">
        <f t="shared" si="35"/>
        <v>0</v>
      </c>
      <c r="G213" s="110">
        <f t="shared" ca="1" si="36"/>
        <v>0</v>
      </c>
      <c r="H213" s="110">
        <f t="shared" ca="1" si="39"/>
        <v>0</v>
      </c>
      <c r="I213" s="110" t="str">
        <f t="shared" si="37"/>
        <v>IfcElectricFlowStorageDevice</v>
      </c>
      <c r="J213" s="1" t="str">
        <f t="shared" si="38"/>
        <v>IfcDistributionFlowElement</v>
      </c>
      <c r="K213" s="1" t="str">
        <f t="shared" si="41"/>
        <v>IfcDistributionElement</v>
      </c>
      <c r="L213" s="1" t="str">
        <f t="shared" si="41"/>
        <v>IfcElement</v>
      </c>
      <c r="M213" s="1" t="str">
        <f t="shared" si="41"/>
        <v>IfcProduct</v>
      </c>
      <c r="N213" s="1" t="str">
        <f t="shared" si="41"/>
        <v>IfcObject</v>
      </c>
      <c r="O213" s="1" t="str">
        <f t="shared" si="41"/>
        <v>IfcObjectDefinition</v>
      </c>
      <c r="P213" s="1" t="str">
        <f t="shared" si="41"/>
        <v>IfcRoot</v>
      </c>
      <c r="Q213" s="1" t="str">
        <f t="shared" si="41"/>
        <v>Entity</v>
      </c>
    </row>
    <row r="214" spans="1:17" x14ac:dyDescent="0.25">
      <c r="A214" t="s">
        <v>479</v>
      </c>
      <c r="B214">
        <v>2501</v>
      </c>
      <c r="C214" t="s">
        <v>480</v>
      </c>
      <c r="D214" s="21" t="s">
        <v>3431</v>
      </c>
      <c r="E214" t="s">
        <v>481</v>
      </c>
      <c r="F214" s="110" t="str">
        <f t="shared" si="35"/>
        <v>IfcElectricFlowStorageDeviceType</v>
      </c>
      <c r="G214" s="110">
        <f t="shared" ca="1" si="36"/>
        <v>0</v>
      </c>
      <c r="H214" s="110" t="str">
        <f t="shared" ca="1" si="39"/>
        <v>Common</v>
      </c>
      <c r="I214" s="110" t="str">
        <f t="shared" si="37"/>
        <v>IfcElectricFlowStorageDeviceType</v>
      </c>
      <c r="J214" s="1" t="str">
        <f t="shared" si="38"/>
        <v>IfcDistributionFlowElementType</v>
      </c>
      <c r="K214" s="1" t="str">
        <f t="shared" si="41"/>
        <v>IfcDistributionElementType</v>
      </c>
      <c r="L214" s="1" t="str">
        <f t="shared" si="41"/>
        <v>IfcElementType</v>
      </c>
      <c r="M214" s="1" t="str">
        <f t="shared" si="41"/>
        <v>IfcTypeProduct</v>
      </c>
      <c r="N214" s="1" t="str">
        <f t="shared" si="41"/>
        <v>IfcTypeObject</v>
      </c>
      <c r="O214" s="1" t="str">
        <f t="shared" si="41"/>
        <v>IfcObjectDefinition</v>
      </c>
      <c r="P214" s="1" t="str">
        <f t="shared" si="41"/>
        <v>IfcRoot</v>
      </c>
      <c r="Q214" s="1" t="str">
        <f t="shared" si="41"/>
        <v>Entity</v>
      </c>
    </row>
    <row r="215" spans="1:17" x14ac:dyDescent="0.25">
      <c r="A215" t="s">
        <v>482</v>
      </c>
      <c r="B215">
        <v>2509</v>
      </c>
      <c r="C215" t="s">
        <v>483</v>
      </c>
      <c r="D215" s="21" t="s">
        <v>3431</v>
      </c>
      <c r="E215" t="s">
        <v>39</v>
      </c>
      <c r="F215" s="110">
        <f t="shared" si="35"/>
        <v>0</v>
      </c>
      <c r="G215" s="110">
        <f t="shared" ca="1" si="36"/>
        <v>0</v>
      </c>
      <c r="H215" s="110">
        <f t="shared" ca="1" si="39"/>
        <v>0</v>
      </c>
      <c r="I215" s="110" t="str">
        <f t="shared" si="37"/>
        <v>IfcElectricGenerator</v>
      </c>
      <c r="J215" s="1" t="str">
        <f t="shared" si="38"/>
        <v>IfcDistributionFlowElement</v>
      </c>
      <c r="K215" s="1" t="str">
        <f t="shared" si="41"/>
        <v>IfcDistributionElement</v>
      </c>
      <c r="L215" s="1" t="str">
        <f t="shared" si="41"/>
        <v>IfcElement</v>
      </c>
      <c r="M215" s="1" t="str">
        <f t="shared" si="41"/>
        <v>IfcProduct</v>
      </c>
      <c r="N215" s="1" t="str">
        <f t="shared" si="41"/>
        <v>IfcObject</v>
      </c>
      <c r="O215" s="1" t="str">
        <f t="shared" si="41"/>
        <v>IfcObjectDefinition</v>
      </c>
      <c r="P215" s="1" t="str">
        <f t="shared" si="41"/>
        <v>IfcRoot</v>
      </c>
      <c r="Q215" s="1" t="str">
        <f t="shared" si="41"/>
        <v>Entity</v>
      </c>
    </row>
    <row r="216" spans="1:17" x14ac:dyDescent="0.25">
      <c r="A216" t="s">
        <v>484</v>
      </c>
      <c r="B216">
        <v>2517</v>
      </c>
      <c r="C216" t="s">
        <v>485</v>
      </c>
      <c r="D216" s="21" t="s">
        <v>3431</v>
      </c>
      <c r="E216" t="s">
        <v>42</v>
      </c>
      <c r="F216" s="110" t="str">
        <f t="shared" si="35"/>
        <v>IfcElectricGeneratorType</v>
      </c>
      <c r="G216" s="110">
        <f t="shared" ca="1" si="36"/>
        <v>0</v>
      </c>
      <c r="H216" s="110" t="str">
        <f t="shared" ca="1" si="39"/>
        <v>Common</v>
      </c>
      <c r="I216" s="110" t="str">
        <f t="shared" si="37"/>
        <v>IfcElectricGeneratorType</v>
      </c>
      <c r="J216" s="1" t="str">
        <f t="shared" si="38"/>
        <v>IfcDistributionFlowElementType</v>
      </c>
      <c r="K216" s="1" t="str">
        <f t="shared" si="41"/>
        <v>IfcDistributionElementType</v>
      </c>
      <c r="L216" s="1" t="str">
        <f t="shared" si="41"/>
        <v>IfcElementType</v>
      </c>
      <c r="M216" s="1" t="str">
        <f t="shared" si="41"/>
        <v>IfcTypeProduct</v>
      </c>
      <c r="N216" s="1" t="str">
        <f t="shared" si="41"/>
        <v>IfcTypeObject</v>
      </c>
      <c r="O216" s="1" t="str">
        <f t="shared" si="41"/>
        <v>IfcObjectDefinition</v>
      </c>
      <c r="P216" s="1" t="str">
        <f t="shared" si="41"/>
        <v>IfcRoot</v>
      </c>
      <c r="Q216" s="1" t="str">
        <f t="shared" si="41"/>
        <v>Entity</v>
      </c>
    </row>
    <row r="217" spans="1:17" x14ac:dyDescent="0.25">
      <c r="A217" t="s">
        <v>486</v>
      </c>
      <c r="B217">
        <v>2525</v>
      </c>
      <c r="C217" t="s">
        <v>487</v>
      </c>
      <c r="D217" s="21" t="s">
        <v>3431</v>
      </c>
      <c r="E217" t="s">
        <v>39</v>
      </c>
      <c r="F217" s="110">
        <f t="shared" si="35"/>
        <v>0</v>
      </c>
      <c r="G217" s="110">
        <f t="shared" ca="1" si="36"/>
        <v>0</v>
      </c>
      <c r="H217" s="110">
        <f t="shared" ca="1" si="39"/>
        <v>0</v>
      </c>
      <c r="I217" s="110" t="str">
        <f t="shared" si="37"/>
        <v>IfcElectricMotor</v>
      </c>
      <c r="J217" s="1" t="str">
        <f t="shared" si="38"/>
        <v>IfcDistributionFlowElement</v>
      </c>
      <c r="K217" s="1" t="str">
        <f t="shared" si="41"/>
        <v>IfcDistributionElement</v>
      </c>
      <c r="L217" s="1" t="str">
        <f t="shared" si="41"/>
        <v>IfcElement</v>
      </c>
      <c r="M217" s="1" t="str">
        <f t="shared" si="41"/>
        <v>IfcProduct</v>
      </c>
      <c r="N217" s="1" t="str">
        <f t="shared" si="41"/>
        <v>IfcObject</v>
      </c>
      <c r="O217" s="1" t="str">
        <f t="shared" si="41"/>
        <v>IfcObjectDefinition</v>
      </c>
      <c r="P217" s="1" t="str">
        <f t="shared" si="41"/>
        <v>IfcRoot</v>
      </c>
      <c r="Q217" s="1" t="str">
        <f t="shared" si="41"/>
        <v>Entity</v>
      </c>
    </row>
    <row r="218" spans="1:17" x14ac:dyDescent="0.25">
      <c r="A218" t="s">
        <v>488</v>
      </c>
      <c r="B218">
        <v>2533</v>
      </c>
      <c r="C218" t="s">
        <v>489</v>
      </c>
      <c r="D218" s="21" t="s">
        <v>3431</v>
      </c>
      <c r="E218" t="s">
        <v>42</v>
      </c>
      <c r="F218" s="110" t="str">
        <f t="shared" si="35"/>
        <v>IfcElectricMotorType</v>
      </c>
      <c r="G218" s="110">
        <f t="shared" ca="1" si="36"/>
        <v>0</v>
      </c>
      <c r="H218" s="110" t="str">
        <f t="shared" ca="1" si="39"/>
        <v>Common</v>
      </c>
      <c r="I218" s="110" t="str">
        <f t="shared" si="37"/>
        <v>IfcElectricMotorType</v>
      </c>
      <c r="J218" s="1" t="str">
        <f t="shared" si="38"/>
        <v>IfcDistributionFlowElementType</v>
      </c>
      <c r="K218" s="1" t="str">
        <f t="shared" si="41"/>
        <v>IfcDistributionElementType</v>
      </c>
      <c r="L218" s="1" t="str">
        <f t="shared" si="41"/>
        <v>IfcElementType</v>
      </c>
      <c r="M218" s="1" t="str">
        <f t="shared" si="41"/>
        <v>IfcTypeProduct</v>
      </c>
      <c r="N218" s="1" t="str">
        <f t="shared" si="41"/>
        <v>IfcTypeObject</v>
      </c>
      <c r="O218" s="1" t="str">
        <f t="shared" si="41"/>
        <v>IfcObjectDefinition</v>
      </c>
      <c r="P218" s="1" t="str">
        <f t="shared" si="41"/>
        <v>IfcRoot</v>
      </c>
      <c r="Q218" s="1" t="str">
        <f t="shared" si="41"/>
        <v>Entity</v>
      </c>
    </row>
    <row r="219" spans="1:17" x14ac:dyDescent="0.25">
      <c r="A219" t="s">
        <v>490</v>
      </c>
      <c r="B219">
        <v>2541</v>
      </c>
      <c r="C219" t="s">
        <v>491</v>
      </c>
      <c r="D219" s="21" t="s">
        <v>3431</v>
      </c>
      <c r="E219" t="s">
        <v>30</v>
      </c>
      <c r="F219" s="110">
        <f t="shared" si="35"/>
        <v>0</v>
      </c>
      <c r="G219" s="110">
        <f t="shared" ca="1" si="36"/>
        <v>0</v>
      </c>
      <c r="H219" s="110">
        <f t="shared" ca="1" si="39"/>
        <v>0</v>
      </c>
      <c r="I219" s="110" t="str">
        <f t="shared" si="37"/>
        <v>IfcElectricTimeControl</v>
      </c>
      <c r="J219" s="1" t="str">
        <f t="shared" si="38"/>
        <v>IfcDistributionFlowElement</v>
      </c>
      <c r="K219" s="1" t="str">
        <f t="shared" si="41"/>
        <v>IfcDistributionElement</v>
      </c>
      <c r="L219" s="1" t="str">
        <f t="shared" si="41"/>
        <v>IfcElement</v>
      </c>
      <c r="M219" s="1" t="str">
        <f t="shared" si="41"/>
        <v>IfcProduct</v>
      </c>
      <c r="N219" s="1" t="str">
        <f t="shared" si="41"/>
        <v>IfcObject</v>
      </c>
      <c r="O219" s="1" t="str">
        <f t="shared" si="41"/>
        <v>IfcObjectDefinition</v>
      </c>
      <c r="P219" s="1" t="str">
        <f t="shared" si="41"/>
        <v>IfcRoot</v>
      </c>
      <c r="Q219" s="1" t="str">
        <f t="shared" si="41"/>
        <v>Entity</v>
      </c>
    </row>
    <row r="220" spans="1:17" x14ac:dyDescent="0.25">
      <c r="A220" t="s">
        <v>492</v>
      </c>
      <c r="B220">
        <v>2549</v>
      </c>
      <c r="C220" t="s">
        <v>493</v>
      </c>
      <c r="D220" s="21" t="s">
        <v>3431</v>
      </c>
      <c r="E220" t="s">
        <v>33</v>
      </c>
      <c r="F220" s="110" t="str">
        <f t="shared" si="35"/>
        <v>IfcElectricTimeControlType</v>
      </c>
      <c r="G220" s="110">
        <f t="shared" ca="1" si="36"/>
        <v>0</v>
      </c>
      <c r="H220" s="110" t="str">
        <f t="shared" ca="1" si="39"/>
        <v>Common</v>
      </c>
      <c r="I220" s="110" t="str">
        <f t="shared" si="37"/>
        <v>IfcElectricTimeControlType</v>
      </c>
      <c r="J220" s="1" t="str">
        <f t="shared" si="38"/>
        <v>IfcDistributionFlowElementType</v>
      </c>
      <c r="K220" s="1" t="str">
        <f t="shared" si="41"/>
        <v>IfcDistributionElementType</v>
      </c>
      <c r="L220" s="1" t="str">
        <f t="shared" si="41"/>
        <v>IfcElementType</v>
      </c>
      <c r="M220" s="1" t="str">
        <f t="shared" si="41"/>
        <v>IfcTypeProduct</v>
      </c>
      <c r="N220" s="1" t="str">
        <f t="shared" si="41"/>
        <v>IfcTypeObject</v>
      </c>
      <c r="O220" s="1" t="str">
        <f t="shared" si="41"/>
        <v>IfcObjectDefinition</v>
      </c>
      <c r="P220" s="1" t="str">
        <f t="shared" si="41"/>
        <v>IfcRoot</v>
      </c>
      <c r="Q220" s="1" t="str">
        <f t="shared" si="41"/>
        <v>Entity</v>
      </c>
    </row>
    <row r="221" spans="1:17" x14ac:dyDescent="0.25">
      <c r="A221" t="s">
        <v>494</v>
      </c>
      <c r="B221">
        <v>2557</v>
      </c>
      <c r="C221" t="s">
        <v>144</v>
      </c>
      <c r="D221" s="21" t="s">
        <v>3424</v>
      </c>
      <c r="E221" t="s">
        <v>49</v>
      </c>
      <c r="F221" s="110">
        <f t="shared" si="35"/>
        <v>0</v>
      </c>
      <c r="G221" s="110">
        <f t="shared" ca="1" si="36"/>
        <v>0</v>
      </c>
      <c r="H221" s="110">
        <f t="shared" ca="1" si="39"/>
        <v>0</v>
      </c>
      <c r="I221" s="110">
        <f t="shared" si="37"/>
        <v>0</v>
      </c>
      <c r="J221" s="1" t="str">
        <f t="shared" si="38"/>
        <v>IfcObject</v>
      </c>
      <c r="K221" s="1" t="str">
        <f t="shared" si="41"/>
        <v>IfcObjectDefinition</v>
      </c>
      <c r="L221" s="1" t="str">
        <f t="shared" si="41"/>
        <v>IfcRoot</v>
      </c>
      <c r="M221" s="1" t="str">
        <f t="shared" si="41"/>
        <v>Entity</v>
      </c>
      <c r="N221" s="1" t="str">
        <f t="shared" si="41"/>
        <v/>
      </c>
      <c r="O221" s="1" t="str">
        <f t="shared" si="41"/>
        <v/>
      </c>
      <c r="P221" s="1" t="str">
        <f t="shared" si="41"/>
        <v/>
      </c>
      <c r="Q221" s="1" t="str">
        <f t="shared" si="41"/>
        <v/>
      </c>
    </row>
    <row r="222" spans="1:17" x14ac:dyDescent="0.25">
      <c r="A222" t="s">
        <v>495</v>
      </c>
      <c r="B222">
        <v>2622</v>
      </c>
      <c r="C222" t="s">
        <v>381</v>
      </c>
      <c r="D222" s="21" t="s">
        <v>3432</v>
      </c>
      <c r="E222" t="s">
        <v>126</v>
      </c>
      <c r="F222" s="110">
        <f t="shared" si="35"/>
        <v>0</v>
      </c>
      <c r="G222" s="110">
        <f t="shared" ca="1" si="36"/>
        <v>0</v>
      </c>
      <c r="H222" s="110">
        <f t="shared" ca="1" si="39"/>
        <v>0</v>
      </c>
      <c r="I222" s="110">
        <f t="shared" si="37"/>
        <v>0</v>
      </c>
      <c r="J222" s="1" t="str">
        <f t="shared" si="38"/>
        <v>IfcGeometricRepresentationItem</v>
      </c>
      <c r="K222" s="1" t="str">
        <f t="shared" ref="K222:Q231" si="42">IFERROR(VLOOKUP(J222,Entity,3,FALSE),"")</f>
        <v>IfcRepresentationItem</v>
      </c>
      <c r="L222" s="1" t="str">
        <f t="shared" si="42"/>
        <v>Entity</v>
      </c>
      <c r="M222" s="1" t="str">
        <f t="shared" si="42"/>
        <v/>
      </c>
      <c r="N222" s="1" t="str">
        <f t="shared" si="42"/>
        <v/>
      </c>
      <c r="O222" s="1" t="str">
        <f t="shared" si="42"/>
        <v/>
      </c>
      <c r="P222" s="1" t="str">
        <f t="shared" si="42"/>
        <v/>
      </c>
      <c r="Q222" s="1" t="str">
        <f t="shared" si="42"/>
        <v/>
      </c>
    </row>
    <row r="223" spans="1:17" x14ac:dyDescent="0.25">
      <c r="A223" t="s">
        <v>496</v>
      </c>
      <c r="B223">
        <v>2565</v>
      </c>
      <c r="C223" t="s">
        <v>497</v>
      </c>
      <c r="D223" s="21" t="s">
        <v>3424</v>
      </c>
      <c r="E223" t="s">
        <v>144</v>
      </c>
      <c r="F223" s="110" t="str">
        <f t="shared" si="35"/>
        <v>IfcElementAssembly</v>
      </c>
      <c r="G223" s="110" t="str">
        <f t="shared" ca="1" si="36"/>
        <v>IfcElementAssembly</v>
      </c>
      <c r="H223" s="110" t="str">
        <f t="shared" ca="1" si="39"/>
        <v>Common</v>
      </c>
      <c r="I223" s="110" t="str">
        <f t="shared" si="37"/>
        <v>IfcElementAssembly</v>
      </c>
      <c r="J223" s="1" t="str">
        <f t="shared" si="38"/>
        <v>IfcProduct</v>
      </c>
      <c r="K223" s="1" t="str">
        <f t="shared" si="42"/>
        <v>IfcObject</v>
      </c>
      <c r="L223" s="1" t="str">
        <f t="shared" si="42"/>
        <v>IfcObjectDefinition</v>
      </c>
      <c r="M223" s="1" t="str">
        <f t="shared" si="42"/>
        <v>IfcRoot</v>
      </c>
      <c r="N223" s="1" t="str">
        <f t="shared" si="42"/>
        <v>Entity</v>
      </c>
      <c r="O223" s="1" t="str">
        <f t="shared" si="42"/>
        <v/>
      </c>
      <c r="P223" s="1" t="str">
        <f t="shared" si="42"/>
        <v/>
      </c>
      <c r="Q223" s="1" t="str">
        <f t="shared" si="42"/>
        <v/>
      </c>
    </row>
    <row r="224" spans="1:17" x14ac:dyDescent="0.25">
      <c r="A224" t="s">
        <v>498</v>
      </c>
      <c r="B224">
        <v>2574</v>
      </c>
      <c r="C224" t="s">
        <v>499</v>
      </c>
      <c r="D224" s="21" t="s">
        <v>3424</v>
      </c>
      <c r="E224" t="s">
        <v>156</v>
      </c>
      <c r="F224" s="110">
        <f t="shared" si="35"/>
        <v>0</v>
      </c>
      <c r="G224" s="110">
        <f t="shared" ca="1" si="36"/>
        <v>0</v>
      </c>
      <c r="H224" s="110">
        <f t="shared" ca="1" si="39"/>
        <v>0</v>
      </c>
      <c r="I224" s="110" t="str">
        <f t="shared" si="37"/>
        <v>IfcElementAssemblyType</v>
      </c>
      <c r="J224" s="1" t="str">
        <f t="shared" si="38"/>
        <v>IfcTypeProduct</v>
      </c>
      <c r="K224" s="1" t="str">
        <f t="shared" si="42"/>
        <v>IfcTypeObject</v>
      </c>
      <c r="L224" s="1" t="str">
        <f t="shared" si="42"/>
        <v>IfcObjectDefinition</v>
      </c>
      <c r="M224" s="1" t="str">
        <f t="shared" si="42"/>
        <v>IfcRoot</v>
      </c>
      <c r="N224" s="1" t="str">
        <f t="shared" si="42"/>
        <v>Entity</v>
      </c>
      <c r="O224" s="1" t="str">
        <f t="shared" si="42"/>
        <v/>
      </c>
      <c r="P224" s="1" t="str">
        <f t="shared" si="42"/>
        <v/>
      </c>
      <c r="Q224" s="1" t="str">
        <f t="shared" si="42"/>
        <v/>
      </c>
    </row>
    <row r="225" spans="1:17" x14ac:dyDescent="0.25">
      <c r="A225" t="s">
        <v>500</v>
      </c>
      <c r="B225">
        <v>2582</v>
      </c>
      <c r="C225" t="s">
        <v>147</v>
      </c>
      <c r="D225" s="21" t="s">
        <v>3436</v>
      </c>
      <c r="E225" t="s">
        <v>144</v>
      </c>
      <c r="F225" s="110">
        <f t="shared" si="35"/>
        <v>0</v>
      </c>
      <c r="G225" s="110">
        <f t="shared" ca="1" si="36"/>
        <v>0</v>
      </c>
      <c r="H225" s="110">
        <f t="shared" ca="1" si="39"/>
        <v>0</v>
      </c>
      <c r="I225" s="110">
        <f t="shared" si="37"/>
        <v>0</v>
      </c>
      <c r="J225" s="1" t="str">
        <f t="shared" si="38"/>
        <v>IfcProduct</v>
      </c>
      <c r="K225" s="1" t="str">
        <f t="shared" si="42"/>
        <v>IfcObject</v>
      </c>
      <c r="L225" s="1" t="str">
        <f t="shared" si="42"/>
        <v>IfcObjectDefinition</v>
      </c>
      <c r="M225" s="1" t="str">
        <f t="shared" si="42"/>
        <v>IfcRoot</v>
      </c>
      <c r="N225" s="1" t="str">
        <f t="shared" si="42"/>
        <v>Entity</v>
      </c>
      <c r="O225" s="1" t="str">
        <f t="shared" si="42"/>
        <v/>
      </c>
      <c r="P225" s="1" t="str">
        <f t="shared" si="42"/>
        <v/>
      </c>
      <c r="Q225" s="1" t="str">
        <f t="shared" si="42"/>
        <v/>
      </c>
    </row>
    <row r="226" spans="1:17" x14ac:dyDescent="0.25">
      <c r="A226" t="s">
        <v>501</v>
      </c>
      <c r="B226">
        <v>2588</v>
      </c>
      <c r="C226" t="s">
        <v>150</v>
      </c>
      <c r="D226" s="21" t="s">
        <v>3436</v>
      </c>
      <c r="E226" t="s">
        <v>156</v>
      </c>
      <c r="F226" s="110">
        <f t="shared" si="35"/>
        <v>0</v>
      </c>
      <c r="G226" s="110">
        <f t="shared" ca="1" si="36"/>
        <v>0</v>
      </c>
      <c r="H226" s="110">
        <f t="shared" ca="1" si="39"/>
        <v>0</v>
      </c>
      <c r="I226" s="110">
        <f t="shared" si="37"/>
        <v>0</v>
      </c>
      <c r="J226" s="1" t="str">
        <f t="shared" si="38"/>
        <v>IfcTypeProduct</v>
      </c>
      <c r="K226" s="1" t="str">
        <f t="shared" si="42"/>
        <v>IfcTypeObject</v>
      </c>
      <c r="L226" s="1" t="str">
        <f t="shared" si="42"/>
        <v>IfcObjectDefinition</v>
      </c>
      <c r="M226" s="1" t="str">
        <f t="shared" si="42"/>
        <v>IfcRoot</v>
      </c>
      <c r="N226" s="1" t="str">
        <f t="shared" si="42"/>
        <v>Entity</v>
      </c>
      <c r="O226" s="1" t="str">
        <f t="shared" si="42"/>
        <v/>
      </c>
      <c r="P226" s="1" t="str">
        <f t="shared" si="42"/>
        <v/>
      </c>
      <c r="Q226" s="1" t="str">
        <f t="shared" si="42"/>
        <v/>
      </c>
    </row>
    <row r="227" spans="1:17" x14ac:dyDescent="0.25">
      <c r="A227" t="s">
        <v>502</v>
      </c>
      <c r="B227">
        <v>2594</v>
      </c>
      <c r="C227" t="s">
        <v>503</v>
      </c>
      <c r="D227" s="21" t="s">
        <v>3424</v>
      </c>
      <c r="E227" t="s">
        <v>504</v>
      </c>
      <c r="F227" s="110">
        <f t="shared" si="35"/>
        <v>0</v>
      </c>
      <c r="G227" s="110">
        <f t="shared" ca="1" si="36"/>
        <v>0</v>
      </c>
      <c r="H227" s="110">
        <f t="shared" ca="1" si="39"/>
        <v>0</v>
      </c>
      <c r="I227" s="110">
        <f t="shared" si="37"/>
        <v>0</v>
      </c>
      <c r="J227" s="1" t="str">
        <f t="shared" si="38"/>
        <v>IfcPropertySetDefinition</v>
      </c>
      <c r="K227" s="1" t="str">
        <f t="shared" si="42"/>
        <v>IfcPropertyDefinition</v>
      </c>
      <c r="L227" s="1" t="str">
        <f t="shared" si="42"/>
        <v>IfcRoot</v>
      </c>
      <c r="M227" s="1" t="str">
        <f t="shared" si="42"/>
        <v>Entity</v>
      </c>
      <c r="N227" s="1" t="str">
        <f t="shared" si="42"/>
        <v/>
      </c>
      <c r="O227" s="1" t="str">
        <f t="shared" si="42"/>
        <v/>
      </c>
      <c r="P227" s="1" t="str">
        <f t="shared" si="42"/>
        <v/>
      </c>
      <c r="Q227" s="1" t="str">
        <f t="shared" si="42"/>
        <v/>
      </c>
    </row>
    <row r="228" spans="1:17" x14ac:dyDescent="0.25">
      <c r="A228" t="s">
        <v>505</v>
      </c>
      <c r="B228">
        <v>2614</v>
      </c>
      <c r="C228" t="s">
        <v>156</v>
      </c>
      <c r="D228" s="21" t="s">
        <v>3424</v>
      </c>
      <c r="E228" t="s">
        <v>438</v>
      </c>
      <c r="F228" s="110">
        <f t="shared" si="35"/>
        <v>0</v>
      </c>
      <c r="G228" s="110">
        <f t="shared" ca="1" si="36"/>
        <v>0</v>
      </c>
      <c r="H228" s="110">
        <f t="shared" ca="1" si="39"/>
        <v>0</v>
      </c>
      <c r="I228" s="110">
        <f t="shared" si="37"/>
        <v>0</v>
      </c>
      <c r="J228" s="1" t="str">
        <f t="shared" si="38"/>
        <v>IfcTypeObject</v>
      </c>
      <c r="K228" s="1" t="str">
        <f t="shared" si="42"/>
        <v>IfcObjectDefinition</v>
      </c>
      <c r="L228" s="1" t="str">
        <f t="shared" si="42"/>
        <v>IfcRoot</v>
      </c>
      <c r="M228" s="1" t="str">
        <f t="shared" si="42"/>
        <v>Entity</v>
      </c>
      <c r="N228" s="1" t="str">
        <f t="shared" si="42"/>
        <v/>
      </c>
      <c r="O228" s="1" t="str">
        <f t="shared" si="42"/>
        <v/>
      </c>
      <c r="P228" s="1" t="str">
        <f t="shared" si="42"/>
        <v/>
      </c>
      <c r="Q228" s="1" t="str">
        <f t="shared" si="42"/>
        <v/>
      </c>
    </row>
    <row r="229" spans="1:17" x14ac:dyDescent="0.25">
      <c r="A229" t="s">
        <v>506</v>
      </c>
      <c r="B229">
        <v>2632</v>
      </c>
      <c r="C229" t="s">
        <v>507</v>
      </c>
      <c r="D229" s="21" t="s">
        <v>3432</v>
      </c>
      <c r="E229" t="s">
        <v>215</v>
      </c>
      <c r="F229" s="110">
        <f t="shared" si="35"/>
        <v>0</v>
      </c>
      <c r="G229" s="110">
        <f t="shared" ca="1" si="36"/>
        <v>0</v>
      </c>
      <c r="H229" s="110">
        <f t="shared" ca="1" si="39"/>
        <v>0</v>
      </c>
      <c r="I229" s="110">
        <f t="shared" si="37"/>
        <v>0</v>
      </c>
      <c r="J229" s="1" t="str">
        <f t="shared" si="38"/>
        <v>IfcCurve</v>
      </c>
      <c r="K229" s="1" t="str">
        <f t="shared" si="42"/>
        <v>IfcGeometricRepresentationItem</v>
      </c>
      <c r="L229" s="1" t="str">
        <f t="shared" si="42"/>
        <v>IfcRepresentationItem</v>
      </c>
      <c r="M229" s="1" t="str">
        <f t="shared" si="42"/>
        <v>Entity</v>
      </c>
      <c r="N229" s="1" t="str">
        <f t="shared" si="42"/>
        <v/>
      </c>
      <c r="O229" s="1" t="str">
        <f t="shared" si="42"/>
        <v/>
      </c>
      <c r="P229" s="1" t="str">
        <f t="shared" si="42"/>
        <v/>
      </c>
      <c r="Q229" s="1" t="str">
        <f t="shared" si="42"/>
        <v/>
      </c>
    </row>
    <row r="230" spans="1:17" x14ac:dyDescent="0.25">
      <c r="A230" t="s">
        <v>508</v>
      </c>
      <c r="B230">
        <v>2641</v>
      </c>
      <c r="C230" t="s">
        <v>509</v>
      </c>
      <c r="D230" s="21" t="s">
        <v>3429</v>
      </c>
      <c r="E230" t="s">
        <v>74</v>
      </c>
      <c r="F230" s="110">
        <f t="shared" si="35"/>
        <v>0</v>
      </c>
      <c r="G230" s="110">
        <f t="shared" ca="1" si="36"/>
        <v>0</v>
      </c>
      <c r="H230" s="110">
        <f t="shared" ca="1" si="39"/>
        <v>0</v>
      </c>
      <c r="I230" s="110">
        <f t="shared" si="37"/>
        <v>0</v>
      </c>
      <c r="J230" s="1" t="str">
        <f t="shared" si="38"/>
        <v>IfcProfileDef</v>
      </c>
      <c r="K230" s="1" t="str">
        <f t="shared" si="42"/>
        <v>Entity</v>
      </c>
      <c r="L230" s="1" t="str">
        <f t="shared" si="42"/>
        <v/>
      </c>
      <c r="M230" s="1" t="str">
        <f t="shared" si="42"/>
        <v/>
      </c>
      <c r="N230" s="1" t="str">
        <f t="shared" si="42"/>
        <v/>
      </c>
      <c r="O230" s="1" t="str">
        <f t="shared" si="42"/>
        <v/>
      </c>
      <c r="P230" s="1" t="str">
        <f t="shared" si="42"/>
        <v/>
      </c>
      <c r="Q230" s="1" t="str">
        <f t="shared" si="42"/>
        <v/>
      </c>
    </row>
    <row r="231" spans="1:17" x14ac:dyDescent="0.25">
      <c r="A231" t="s">
        <v>510</v>
      </c>
      <c r="B231">
        <v>2650</v>
      </c>
      <c r="C231" t="s">
        <v>39</v>
      </c>
      <c r="D231" s="21" t="s">
        <v>3444</v>
      </c>
      <c r="E231" t="s">
        <v>402</v>
      </c>
      <c r="F231" s="110" t="str">
        <f t="shared" si="35"/>
        <v>IfcEnergyConversionDevice</v>
      </c>
      <c r="G231" s="110">
        <f t="shared" ca="1" si="36"/>
        <v>0</v>
      </c>
      <c r="H231" s="110" t="str">
        <f t="shared" ca="1" si="39"/>
        <v>Common</v>
      </c>
      <c r="I231" s="110" t="str">
        <f t="shared" si="37"/>
        <v>IfcEnergyConversionDevice</v>
      </c>
      <c r="J231" s="1" t="str">
        <f t="shared" si="38"/>
        <v>IfcDistributionElement</v>
      </c>
      <c r="K231" s="1" t="str">
        <f t="shared" si="42"/>
        <v>IfcElement</v>
      </c>
      <c r="L231" s="1" t="str">
        <f t="shared" si="42"/>
        <v>IfcProduct</v>
      </c>
      <c r="M231" s="1" t="str">
        <f t="shared" si="42"/>
        <v>IfcObject</v>
      </c>
      <c r="N231" s="1" t="str">
        <f t="shared" si="42"/>
        <v>IfcObjectDefinition</v>
      </c>
      <c r="O231" s="1" t="str">
        <f t="shared" si="42"/>
        <v>IfcRoot</v>
      </c>
      <c r="P231" s="1" t="str">
        <f t="shared" si="42"/>
        <v>Entity</v>
      </c>
      <c r="Q231" s="1" t="str">
        <f t="shared" si="42"/>
        <v/>
      </c>
    </row>
    <row r="232" spans="1:17" x14ac:dyDescent="0.25">
      <c r="A232" t="s">
        <v>511</v>
      </c>
      <c r="B232">
        <v>2656</v>
      </c>
      <c r="C232" t="s">
        <v>42</v>
      </c>
      <c r="D232" s="21" t="s">
        <v>3444</v>
      </c>
      <c r="E232" t="s">
        <v>405</v>
      </c>
      <c r="F232" s="110">
        <f t="shared" si="35"/>
        <v>0</v>
      </c>
      <c r="G232" s="110">
        <f t="shared" ca="1" si="36"/>
        <v>0</v>
      </c>
      <c r="H232" s="110">
        <f t="shared" ca="1" si="39"/>
        <v>0</v>
      </c>
      <c r="I232" s="110" t="str">
        <f t="shared" si="37"/>
        <v>IfcEnergyConversionDeviceType</v>
      </c>
      <c r="J232" s="1" t="str">
        <f t="shared" si="38"/>
        <v>IfcDistributionElementType</v>
      </c>
      <c r="K232" s="1" t="str">
        <f t="shared" ref="K232:Q241" si="43">IFERROR(VLOOKUP(J232,Entity,3,FALSE),"")</f>
        <v>IfcElementType</v>
      </c>
      <c r="L232" s="1" t="str">
        <f t="shared" si="43"/>
        <v>IfcTypeProduct</v>
      </c>
      <c r="M232" s="1" t="str">
        <f t="shared" si="43"/>
        <v>IfcTypeObject</v>
      </c>
      <c r="N232" s="1" t="str">
        <f t="shared" si="43"/>
        <v>IfcObjectDefinition</v>
      </c>
      <c r="O232" s="1" t="str">
        <f t="shared" si="43"/>
        <v>IfcRoot</v>
      </c>
      <c r="P232" s="1" t="str">
        <f t="shared" si="43"/>
        <v>Entity</v>
      </c>
      <c r="Q232" s="1" t="str">
        <f t="shared" si="43"/>
        <v/>
      </c>
    </row>
    <row r="233" spans="1:17" x14ac:dyDescent="0.25">
      <c r="A233" t="s">
        <v>512</v>
      </c>
      <c r="B233">
        <v>2662</v>
      </c>
      <c r="C233" t="s">
        <v>513</v>
      </c>
      <c r="D233" s="21" t="s">
        <v>3423</v>
      </c>
      <c r="E233" t="s">
        <v>39</v>
      </c>
      <c r="F233" s="110">
        <f t="shared" si="35"/>
        <v>0</v>
      </c>
      <c r="G233" s="110">
        <f t="shared" ca="1" si="36"/>
        <v>0</v>
      </c>
      <c r="H233" s="110">
        <f t="shared" ca="1" si="39"/>
        <v>0</v>
      </c>
      <c r="I233" s="110">
        <f t="shared" si="37"/>
        <v>0</v>
      </c>
      <c r="J233" s="1" t="str">
        <f t="shared" si="38"/>
        <v>IfcDistributionFlowElement</v>
      </c>
      <c r="K233" s="1" t="str">
        <f t="shared" si="43"/>
        <v>IfcDistributionElement</v>
      </c>
      <c r="L233" s="1" t="str">
        <f t="shared" si="43"/>
        <v>IfcElement</v>
      </c>
      <c r="M233" s="1" t="str">
        <f t="shared" si="43"/>
        <v>IfcProduct</v>
      </c>
      <c r="N233" s="1" t="str">
        <f t="shared" si="43"/>
        <v>IfcObject</v>
      </c>
      <c r="O233" s="1" t="str">
        <f t="shared" si="43"/>
        <v>IfcObjectDefinition</v>
      </c>
      <c r="P233" s="1" t="str">
        <f t="shared" si="43"/>
        <v>IfcRoot</v>
      </c>
      <c r="Q233" s="1" t="str">
        <f t="shared" si="43"/>
        <v>Entity</v>
      </c>
    </row>
    <row r="234" spans="1:17" x14ac:dyDescent="0.25">
      <c r="A234" t="s">
        <v>514</v>
      </c>
      <c r="B234">
        <v>2670</v>
      </c>
      <c r="C234" t="s">
        <v>515</v>
      </c>
      <c r="D234" s="21" t="s">
        <v>3423</v>
      </c>
      <c r="E234" t="s">
        <v>42</v>
      </c>
      <c r="F234" s="110">
        <f t="shared" si="35"/>
        <v>0</v>
      </c>
      <c r="G234" s="110">
        <f t="shared" ca="1" si="36"/>
        <v>0</v>
      </c>
      <c r="H234" s="110">
        <f t="shared" ca="1" si="39"/>
        <v>0</v>
      </c>
      <c r="I234" s="110">
        <f t="shared" si="37"/>
        <v>0</v>
      </c>
      <c r="J234" s="1" t="str">
        <f t="shared" si="38"/>
        <v>IfcDistributionFlowElementType</v>
      </c>
      <c r="K234" s="1" t="str">
        <f t="shared" si="43"/>
        <v>IfcDistributionElementType</v>
      </c>
      <c r="L234" s="1" t="str">
        <f t="shared" si="43"/>
        <v>IfcElementType</v>
      </c>
      <c r="M234" s="1" t="str">
        <f t="shared" si="43"/>
        <v>IfcTypeProduct</v>
      </c>
      <c r="N234" s="1" t="str">
        <f t="shared" si="43"/>
        <v>IfcTypeObject</v>
      </c>
      <c r="O234" s="1" t="str">
        <f t="shared" si="43"/>
        <v>IfcObjectDefinition</v>
      </c>
      <c r="P234" s="1" t="str">
        <f t="shared" si="43"/>
        <v>IfcRoot</v>
      </c>
      <c r="Q234" s="1" t="str">
        <f t="shared" si="43"/>
        <v>Entity</v>
      </c>
    </row>
    <row r="235" spans="1:17" x14ac:dyDescent="0.25">
      <c r="A235" t="s">
        <v>516</v>
      </c>
      <c r="B235">
        <v>2678</v>
      </c>
      <c r="C235" t="s">
        <v>517</v>
      </c>
      <c r="D235" s="21" t="s">
        <v>3423</v>
      </c>
      <c r="E235" t="s">
        <v>39</v>
      </c>
      <c r="F235" s="110">
        <f t="shared" si="35"/>
        <v>0</v>
      </c>
      <c r="G235" s="110">
        <f t="shared" ca="1" si="36"/>
        <v>0</v>
      </c>
      <c r="H235" s="110">
        <f t="shared" ca="1" si="39"/>
        <v>0</v>
      </c>
      <c r="I235" s="110" t="str">
        <f t="shared" si="37"/>
        <v>IfcEvaporativeCooler</v>
      </c>
      <c r="J235" s="1" t="str">
        <f t="shared" si="38"/>
        <v>IfcDistributionFlowElement</v>
      </c>
      <c r="K235" s="1" t="str">
        <f t="shared" si="43"/>
        <v>IfcDistributionElement</v>
      </c>
      <c r="L235" s="1" t="str">
        <f t="shared" si="43"/>
        <v>IfcElement</v>
      </c>
      <c r="M235" s="1" t="str">
        <f t="shared" si="43"/>
        <v>IfcProduct</v>
      </c>
      <c r="N235" s="1" t="str">
        <f t="shared" si="43"/>
        <v>IfcObject</v>
      </c>
      <c r="O235" s="1" t="str">
        <f t="shared" si="43"/>
        <v>IfcObjectDefinition</v>
      </c>
      <c r="P235" s="1" t="str">
        <f t="shared" si="43"/>
        <v>IfcRoot</v>
      </c>
      <c r="Q235" s="1" t="str">
        <f t="shared" si="43"/>
        <v>Entity</v>
      </c>
    </row>
    <row r="236" spans="1:17" x14ac:dyDescent="0.25">
      <c r="A236" t="s">
        <v>518</v>
      </c>
      <c r="B236">
        <v>2686</v>
      </c>
      <c r="C236" t="s">
        <v>519</v>
      </c>
      <c r="D236" s="21" t="s">
        <v>3423</v>
      </c>
      <c r="E236" t="s">
        <v>42</v>
      </c>
      <c r="F236" s="110" t="str">
        <f t="shared" si="35"/>
        <v>IfcEvaporativeCoolerType</v>
      </c>
      <c r="G236" s="110">
        <f t="shared" ca="1" si="36"/>
        <v>0</v>
      </c>
      <c r="H236" s="110" t="str">
        <f t="shared" ca="1" si="39"/>
        <v>Common</v>
      </c>
      <c r="I236" s="110" t="str">
        <f t="shared" si="37"/>
        <v>IfcEvaporativeCoolerType</v>
      </c>
      <c r="J236" s="1" t="str">
        <f t="shared" si="38"/>
        <v>IfcDistributionFlowElementType</v>
      </c>
      <c r="K236" s="1" t="str">
        <f t="shared" si="43"/>
        <v>IfcDistributionElementType</v>
      </c>
      <c r="L236" s="1" t="str">
        <f t="shared" si="43"/>
        <v>IfcElementType</v>
      </c>
      <c r="M236" s="1" t="str">
        <f t="shared" si="43"/>
        <v>IfcTypeProduct</v>
      </c>
      <c r="N236" s="1" t="str">
        <f t="shared" si="43"/>
        <v>IfcTypeObject</v>
      </c>
      <c r="O236" s="1" t="str">
        <f t="shared" si="43"/>
        <v>IfcObjectDefinition</v>
      </c>
      <c r="P236" s="1" t="str">
        <f t="shared" si="43"/>
        <v>IfcRoot</v>
      </c>
      <c r="Q236" s="1" t="str">
        <f t="shared" si="43"/>
        <v>Entity</v>
      </c>
    </row>
    <row r="237" spans="1:17" x14ac:dyDescent="0.25">
      <c r="A237" t="s">
        <v>520</v>
      </c>
      <c r="B237">
        <v>2694</v>
      </c>
      <c r="C237" t="s">
        <v>521</v>
      </c>
      <c r="D237" s="21" t="s">
        <v>3423</v>
      </c>
      <c r="E237" t="s">
        <v>39</v>
      </c>
      <c r="F237" s="110">
        <f t="shared" si="35"/>
        <v>0</v>
      </c>
      <c r="G237" s="110">
        <f t="shared" ca="1" si="36"/>
        <v>0</v>
      </c>
      <c r="H237" s="110">
        <f t="shared" ca="1" si="39"/>
        <v>0</v>
      </c>
      <c r="I237" s="110" t="str">
        <f t="shared" si="37"/>
        <v>IfcEvaporator</v>
      </c>
      <c r="J237" s="1" t="str">
        <f t="shared" si="38"/>
        <v>IfcDistributionFlowElement</v>
      </c>
      <c r="K237" s="1" t="str">
        <f t="shared" si="43"/>
        <v>IfcDistributionElement</v>
      </c>
      <c r="L237" s="1" t="str">
        <f t="shared" si="43"/>
        <v>IfcElement</v>
      </c>
      <c r="M237" s="1" t="str">
        <f t="shared" si="43"/>
        <v>IfcProduct</v>
      </c>
      <c r="N237" s="1" t="str">
        <f t="shared" si="43"/>
        <v>IfcObject</v>
      </c>
      <c r="O237" s="1" t="str">
        <f t="shared" si="43"/>
        <v>IfcObjectDefinition</v>
      </c>
      <c r="P237" s="1" t="str">
        <f t="shared" si="43"/>
        <v>IfcRoot</v>
      </c>
      <c r="Q237" s="1" t="str">
        <f t="shared" si="43"/>
        <v>Entity</v>
      </c>
    </row>
    <row r="238" spans="1:17" x14ac:dyDescent="0.25">
      <c r="A238" t="s">
        <v>522</v>
      </c>
      <c r="B238">
        <v>2702</v>
      </c>
      <c r="C238" t="s">
        <v>523</v>
      </c>
      <c r="D238" s="21" t="s">
        <v>3423</v>
      </c>
      <c r="E238" t="s">
        <v>42</v>
      </c>
      <c r="F238" s="110" t="str">
        <f t="shared" si="35"/>
        <v>IfcEvaporatorType</v>
      </c>
      <c r="G238" s="110">
        <f t="shared" ca="1" si="36"/>
        <v>0</v>
      </c>
      <c r="H238" s="110" t="str">
        <f t="shared" ca="1" si="39"/>
        <v>Common</v>
      </c>
      <c r="I238" s="110" t="str">
        <f t="shared" si="37"/>
        <v>IfcEvaporatorType</v>
      </c>
      <c r="J238" s="1" t="str">
        <f t="shared" si="38"/>
        <v>IfcDistributionFlowElementType</v>
      </c>
      <c r="K238" s="1" t="str">
        <f t="shared" si="43"/>
        <v>IfcDistributionElementType</v>
      </c>
      <c r="L238" s="1" t="str">
        <f t="shared" si="43"/>
        <v>IfcElementType</v>
      </c>
      <c r="M238" s="1" t="str">
        <f t="shared" si="43"/>
        <v>IfcTypeProduct</v>
      </c>
      <c r="N238" s="1" t="str">
        <f t="shared" si="43"/>
        <v>IfcTypeObject</v>
      </c>
      <c r="O238" s="1" t="str">
        <f t="shared" si="43"/>
        <v>IfcObjectDefinition</v>
      </c>
      <c r="P238" s="1" t="str">
        <f t="shared" si="43"/>
        <v>IfcRoot</v>
      </c>
      <c r="Q238" s="1" t="str">
        <f t="shared" si="43"/>
        <v>Entity</v>
      </c>
    </row>
    <row r="239" spans="1:17" x14ac:dyDescent="0.25">
      <c r="A239" t="s">
        <v>524</v>
      </c>
      <c r="B239">
        <v>2710</v>
      </c>
      <c r="C239" t="s">
        <v>525</v>
      </c>
      <c r="D239" s="21" t="s">
        <v>3446</v>
      </c>
      <c r="E239" t="s">
        <v>526</v>
      </c>
      <c r="F239" s="110">
        <f t="shared" si="35"/>
        <v>0</v>
      </c>
      <c r="G239" s="110">
        <f t="shared" ca="1" si="36"/>
        <v>0</v>
      </c>
      <c r="H239" s="110">
        <f t="shared" ca="1" si="39"/>
        <v>0</v>
      </c>
      <c r="I239" s="110">
        <f t="shared" si="37"/>
        <v>0</v>
      </c>
      <c r="J239" s="1" t="str">
        <f t="shared" si="38"/>
        <v>IfcObject</v>
      </c>
      <c r="K239" s="1" t="str">
        <f t="shared" si="43"/>
        <v>IfcObjectDefinition</v>
      </c>
      <c r="L239" s="1" t="str">
        <f t="shared" si="43"/>
        <v>IfcRoot</v>
      </c>
      <c r="M239" s="1" t="str">
        <f t="shared" si="43"/>
        <v>Entity</v>
      </c>
      <c r="N239" s="1" t="str">
        <f t="shared" si="43"/>
        <v/>
      </c>
      <c r="O239" s="1" t="str">
        <f t="shared" si="43"/>
        <v/>
      </c>
      <c r="P239" s="1" t="str">
        <f t="shared" si="43"/>
        <v/>
      </c>
      <c r="Q239" s="1" t="str">
        <f t="shared" si="43"/>
        <v/>
      </c>
    </row>
    <row r="240" spans="1:17" x14ac:dyDescent="0.25">
      <c r="A240" t="s">
        <v>527</v>
      </c>
      <c r="B240">
        <v>2723</v>
      </c>
      <c r="C240" t="s">
        <v>528</v>
      </c>
      <c r="D240" s="21" t="s">
        <v>3447</v>
      </c>
      <c r="E240" t="s">
        <v>529</v>
      </c>
      <c r="F240" s="110">
        <f t="shared" si="35"/>
        <v>0</v>
      </c>
      <c r="G240" s="110">
        <f t="shared" ca="1" si="36"/>
        <v>0</v>
      </c>
      <c r="H240" s="110">
        <f t="shared" ca="1" si="39"/>
        <v>0</v>
      </c>
      <c r="I240" s="110">
        <f t="shared" si="37"/>
        <v>0</v>
      </c>
      <c r="J240" s="1" t="str">
        <f t="shared" si="38"/>
        <v>Entity</v>
      </c>
      <c r="K240" s="1" t="str">
        <f t="shared" si="43"/>
        <v/>
      </c>
      <c r="L240" s="1" t="str">
        <f t="shared" si="43"/>
        <v/>
      </c>
      <c r="M240" s="1" t="str">
        <f t="shared" si="43"/>
        <v/>
      </c>
      <c r="N240" s="1" t="str">
        <f t="shared" si="43"/>
        <v/>
      </c>
      <c r="O240" s="1" t="str">
        <f t="shared" si="43"/>
        <v/>
      </c>
      <c r="P240" s="1" t="str">
        <f t="shared" si="43"/>
        <v/>
      </c>
      <c r="Q240" s="1" t="str">
        <f t="shared" si="43"/>
        <v/>
      </c>
    </row>
    <row r="241" spans="1:17" x14ac:dyDescent="0.25">
      <c r="A241" t="s">
        <v>530</v>
      </c>
      <c r="B241">
        <v>2734</v>
      </c>
      <c r="C241" t="s">
        <v>531</v>
      </c>
      <c r="D241" s="21" t="s">
        <v>3446</v>
      </c>
      <c r="E241" t="s">
        <v>532</v>
      </c>
      <c r="F241" s="110">
        <f t="shared" si="35"/>
        <v>0</v>
      </c>
      <c r="G241" s="110">
        <f t="shared" ca="1" si="36"/>
        <v>0</v>
      </c>
      <c r="H241" s="110">
        <f t="shared" ca="1" si="39"/>
        <v>0</v>
      </c>
      <c r="I241" s="110">
        <f t="shared" si="37"/>
        <v>0</v>
      </c>
      <c r="J241" s="1" t="str">
        <f t="shared" si="38"/>
        <v>IfcTypeObject</v>
      </c>
      <c r="K241" s="1" t="str">
        <f t="shared" si="43"/>
        <v>IfcObjectDefinition</v>
      </c>
      <c r="L241" s="1" t="str">
        <f t="shared" si="43"/>
        <v>IfcRoot</v>
      </c>
      <c r="M241" s="1" t="str">
        <f t="shared" si="43"/>
        <v>Entity</v>
      </c>
      <c r="N241" s="1" t="str">
        <f t="shared" si="43"/>
        <v/>
      </c>
      <c r="O241" s="1" t="str">
        <f t="shared" si="43"/>
        <v/>
      </c>
      <c r="P241" s="1" t="str">
        <f t="shared" si="43"/>
        <v/>
      </c>
      <c r="Q241" s="1" t="str">
        <f t="shared" si="43"/>
        <v/>
      </c>
    </row>
    <row r="242" spans="1:17" x14ac:dyDescent="0.25">
      <c r="A242" t="s">
        <v>533</v>
      </c>
      <c r="B242">
        <v>2744</v>
      </c>
      <c r="C242" t="s">
        <v>534</v>
      </c>
      <c r="D242" s="21" t="s">
        <v>3438</v>
      </c>
      <c r="E242" t="s">
        <v>535</v>
      </c>
      <c r="F242" s="110">
        <f t="shared" si="35"/>
        <v>0</v>
      </c>
      <c r="G242" s="110">
        <f t="shared" ca="1" si="36"/>
        <v>0</v>
      </c>
      <c r="H242" s="110">
        <f t="shared" ca="1" si="39"/>
        <v>0</v>
      </c>
      <c r="I242" s="110">
        <f t="shared" si="37"/>
        <v>0</v>
      </c>
      <c r="J242" s="1" t="str">
        <f t="shared" si="38"/>
        <v>Entity</v>
      </c>
      <c r="K242" s="1" t="str">
        <f t="shared" ref="K242:Q251" si="44">IFERROR(VLOOKUP(J242,Entity,3,FALSE),"")</f>
        <v/>
      </c>
      <c r="L242" s="1" t="str">
        <f t="shared" si="44"/>
        <v/>
      </c>
      <c r="M242" s="1" t="str">
        <f t="shared" si="44"/>
        <v/>
      </c>
      <c r="N242" s="1" t="str">
        <f t="shared" si="44"/>
        <v/>
      </c>
      <c r="O242" s="1" t="str">
        <f t="shared" si="44"/>
        <v/>
      </c>
      <c r="P242" s="1" t="str">
        <f t="shared" si="44"/>
        <v/>
      </c>
      <c r="Q242" s="1" t="str">
        <f t="shared" si="44"/>
        <v/>
      </c>
    </row>
    <row r="243" spans="1:17" x14ac:dyDescent="0.25">
      <c r="A243" t="s">
        <v>536</v>
      </c>
      <c r="B243">
        <v>2765</v>
      </c>
      <c r="C243" t="s">
        <v>226</v>
      </c>
      <c r="D243" s="21" t="s">
        <v>3437</v>
      </c>
      <c r="E243" t="s">
        <v>8</v>
      </c>
      <c r="F243" s="110">
        <f t="shared" si="35"/>
        <v>0</v>
      </c>
      <c r="G243" s="110">
        <f t="shared" ca="1" si="36"/>
        <v>0</v>
      </c>
      <c r="H243" s="110">
        <f t="shared" ca="1" si="39"/>
        <v>0</v>
      </c>
      <c r="I243" s="110">
        <f t="shared" si="37"/>
        <v>0</v>
      </c>
      <c r="J243" s="1" t="str">
        <f t="shared" si="38"/>
        <v/>
      </c>
      <c r="K243" s="1" t="str">
        <f t="shared" si="44"/>
        <v/>
      </c>
      <c r="L243" s="1" t="str">
        <f t="shared" si="44"/>
        <v/>
      </c>
      <c r="M243" s="1" t="str">
        <f t="shared" si="44"/>
        <v/>
      </c>
      <c r="N243" s="1" t="str">
        <f t="shared" si="44"/>
        <v/>
      </c>
      <c r="O243" s="1" t="str">
        <f t="shared" si="44"/>
        <v/>
      </c>
      <c r="P243" s="1" t="str">
        <f t="shared" si="44"/>
        <v/>
      </c>
      <c r="Q243" s="1" t="str">
        <f t="shared" si="44"/>
        <v/>
      </c>
    </row>
    <row r="244" spans="1:17" x14ac:dyDescent="0.25">
      <c r="A244" t="s">
        <v>537</v>
      </c>
      <c r="B244">
        <v>2813</v>
      </c>
      <c r="C244" t="s">
        <v>538</v>
      </c>
      <c r="D244" s="21" t="s">
        <v>3434</v>
      </c>
      <c r="E244" t="s">
        <v>229</v>
      </c>
      <c r="F244" s="110">
        <f t="shared" si="35"/>
        <v>0</v>
      </c>
      <c r="G244" s="110">
        <f t="shared" ca="1" si="36"/>
        <v>0</v>
      </c>
      <c r="H244" s="110">
        <f t="shared" ca="1" si="39"/>
        <v>0</v>
      </c>
      <c r="I244" s="110">
        <f t="shared" si="37"/>
        <v>0</v>
      </c>
      <c r="J244" s="1" t="str">
        <f t="shared" si="38"/>
        <v>Entity</v>
      </c>
      <c r="K244" s="1" t="str">
        <f t="shared" si="44"/>
        <v/>
      </c>
      <c r="L244" s="1" t="str">
        <f t="shared" si="44"/>
        <v/>
      </c>
      <c r="M244" s="1" t="str">
        <f t="shared" si="44"/>
        <v/>
      </c>
      <c r="N244" s="1" t="str">
        <f t="shared" si="44"/>
        <v/>
      </c>
      <c r="O244" s="1" t="str">
        <f t="shared" si="44"/>
        <v/>
      </c>
      <c r="P244" s="1" t="str">
        <f t="shared" si="44"/>
        <v/>
      </c>
      <c r="Q244" s="1" t="str">
        <f t="shared" si="44"/>
        <v/>
      </c>
    </row>
    <row r="245" spans="1:17" x14ac:dyDescent="0.25">
      <c r="A245" t="s">
        <v>539</v>
      </c>
      <c r="B245">
        <v>2819</v>
      </c>
      <c r="C245" t="s">
        <v>540</v>
      </c>
      <c r="D245" s="21" t="s">
        <v>3434</v>
      </c>
      <c r="E245" t="s">
        <v>229</v>
      </c>
      <c r="F245" s="110">
        <f t="shared" si="35"/>
        <v>0</v>
      </c>
      <c r="G245" s="110">
        <f t="shared" ca="1" si="36"/>
        <v>0</v>
      </c>
      <c r="H245" s="110">
        <f t="shared" ca="1" si="39"/>
        <v>0</v>
      </c>
      <c r="I245" s="110">
        <f t="shared" si="37"/>
        <v>0</v>
      </c>
      <c r="J245" s="1" t="str">
        <f t="shared" si="38"/>
        <v>Entity</v>
      </c>
      <c r="K245" s="1" t="str">
        <f t="shared" si="44"/>
        <v/>
      </c>
      <c r="L245" s="1" t="str">
        <f t="shared" si="44"/>
        <v/>
      </c>
      <c r="M245" s="1" t="str">
        <f t="shared" si="44"/>
        <v/>
      </c>
      <c r="N245" s="1" t="str">
        <f t="shared" si="44"/>
        <v/>
      </c>
      <c r="O245" s="1" t="str">
        <f t="shared" si="44"/>
        <v/>
      </c>
      <c r="P245" s="1" t="str">
        <f t="shared" si="44"/>
        <v/>
      </c>
      <c r="Q245" s="1" t="str">
        <f t="shared" si="44"/>
        <v/>
      </c>
    </row>
    <row r="246" spans="1:17" x14ac:dyDescent="0.25">
      <c r="A246" t="s">
        <v>541</v>
      </c>
      <c r="B246">
        <v>2825</v>
      </c>
      <c r="C246" t="s">
        <v>542</v>
      </c>
      <c r="D246" s="21" t="s">
        <v>3434</v>
      </c>
      <c r="E246" t="s">
        <v>229</v>
      </c>
      <c r="F246" s="110">
        <f t="shared" si="35"/>
        <v>0</v>
      </c>
      <c r="G246" s="110">
        <f t="shared" ca="1" si="36"/>
        <v>0</v>
      </c>
      <c r="H246" s="110">
        <f t="shared" ca="1" si="39"/>
        <v>0</v>
      </c>
      <c r="I246" s="110">
        <f t="shared" si="37"/>
        <v>0</v>
      </c>
      <c r="J246" s="1" t="str">
        <f t="shared" si="38"/>
        <v>Entity</v>
      </c>
      <c r="K246" s="1" t="str">
        <f t="shared" si="44"/>
        <v/>
      </c>
      <c r="L246" s="1" t="str">
        <f t="shared" si="44"/>
        <v/>
      </c>
      <c r="M246" s="1" t="str">
        <f t="shared" si="44"/>
        <v/>
      </c>
      <c r="N246" s="1" t="str">
        <f t="shared" si="44"/>
        <v/>
      </c>
      <c r="O246" s="1" t="str">
        <f t="shared" si="44"/>
        <v/>
      </c>
      <c r="P246" s="1" t="str">
        <f t="shared" si="44"/>
        <v/>
      </c>
      <c r="Q246" s="1" t="str">
        <f t="shared" si="44"/>
        <v/>
      </c>
    </row>
    <row r="247" spans="1:17" x14ac:dyDescent="0.25">
      <c r="A247" t="s">
        <v>543</v>
      </c>
      <c r="B247">
        <v>2771</v>
      </c>
      <c r="C247" t="s">
        <v>229</v>
      </c>
      <c r="D247" s="21" t="s">
        <v>3437</v>
      </c>
      <c r="E247" t="s">
        <v>8</v>
      </c>
      <c r="F247" s="110">
        <f t="shared" si="35"/>
        <v>0</v>
      </c>
      <c r="G247" s="110">
        <f t="shared" ca="1" si="36"/>
        <v>0</v>
      </c>
      <c r="H247" s="110">
        <f t="shared" ca="1" si="39"/>
        <v>0</v>
      </c>
      <c r="I247" s="110">
        <f t="shared" si="37"/>
        <v>0</v>
      </c>
      <c r="J247" s="1" t="str">
        <f t="shared" si="38"/>
        <v/>
      </c>
      <c r="K247" s="1" t="str">
        <f t="shared" si="44"/>
        <v/>
      </c>
      <c r="L247" s="1" t="str">
        <f t="shared" si="44"/>
        <v/>
      </c>
      <c r="M247" s="1" t="str">
        <f t="shared" si="44"/>
        <v/>
      </c>
      <c r="N247" s="1" t="str">
        <f t="shared" si="44"/>
        <v/>
      </c>
      <c r="O247" s="1" t="str">
        <f t="shared" si="44"/>
        <v/>
      </c>
      <c r="P247" s="1" t="str">
        <f t="shared" si="44"/>
        <v/>
      </c>
      <c r="Q247" s="1" t="str">
        <f t="shared" si="44"/>
        <v/>
      </c>
    </row>
    <row r="248" spans="1:17" x14ac:dyDescent="0.25">
      <c r="A248" t="s">
        <v>544</v>
      </c>
      <c r="B248">
        <v>2781</v>
      </c>
      <c r="C248" t="s">
        <v>545</v>
      </c>
      <c r="D248" s="21" t="s">
        <v>3437</v>
      </c>
      <c r="E248" t="s">
        <v>61</v>
      </c>
      <c r="F248" s="110">
        <f t="shared" si="35"/>
        <v>0</v>
      </c>
      <c r="G248" s="110">
        <f t="shared" ca="1" si="36"/>
        <v>0</v>
      </c>
      <c r="H248" s="110">
        <f t="shared" ca="1" si="39"/>
        <v>0</v>
      </c>
      <c r="I248" s="110">
        <f t="shared" si="37"/>
        <v>0</v>
      </c>
      <c r="J248" s="1" t="str">
        <f t="shared" si="38"/>
        <v>Entity</v>
      </c>
      <c r="K248" s="1" t="str">
        <f t="shared" si="44"/>
        <v/>
      </c>
      <c r="L248" s="1" t="str">
        <f t="shared" si="44"/>
        <v/>
      </c>
      <c r="M248" s="1" t="str">
        <f t="shared" si="44"/>
        <v/>
      </c>
      <c r="N248" s="1" t="str">
        <f t="shared" si="44"/>
        <v/>
      </c>
      <c r="O248" s="1" t="str">
        <f t="shared" si="44"/>
        <v/>
      </c>
      <c r="P248" s="1" t="str">
        <f t="shared" si="44"/>
        <v/>
      </c>
      <c r="Q248" s="1" t="str">
        <f t="shared" si="44"/>
        <v/>
      </c>
    </row>
    <row r="249" spans="1:17" x14ac:dyDescent="0.25">
      <c r="A249" t="s">
        <v>546</v>
      </c>
      <c r="B249">
        <v>2799</v>
      </c>
      <c r="C249" t="s">
        <v>547</v>
      </c>
      <c r="D249" s="21" t="s">
        <v>3424</v>
      </c>
      <c r="E249" t="s">
        <v>548</v>
      </c>
      <c r="F249" s="110">
        <f t="shared" si="35"/>
        <v>0</v>
      </c>
      <c r="G249" s="110">
        <f t="shared" ca="1" si="36"/>
        <v>0</v>
      </c>
      <c r="H249" s="110">
        <f t="shared" ca="1" si="39"/>
        <v>0</v>
      </c>
      <c r="I249" s="110">
        <f t="shared" si="37"/>
        <v>0</v>
      </c>
      <c r="J249" s="1" t="str">
        <f t="shared" si="38"/>
        <v>IfcSpatialElement</v>
      </c>
      <c r="K249" s="1" t="str">
        <f t="shared" si="44"/>
        <v>IfcProduct</v>
      </c>
      <c r="L249" s="1" t="str">
        <f t="shared" si="44"/>
        <v>IfcObject</v>
      </c>
      <c r="M249" s="1" t="str">
        <f t="shared" si="44"/>
        <v>IfcObjectDefinition</v>
      </c>
      <c r="N249" s="1" t="str">
        <f t="shared" si="44"/>
        <v>IfcRoot</v>
      </c>
      <c r="O249" s="1" t="str">
        <f t="shared" si="44"/>
        <v>Entity</v>
      </c>
      <c r="P249" s="1" t="str">
        <f t="shared" si="44"/>
        <v/>
      </c>
      <c r="Q249" s="1" t="str">
        <f t="shared" si="44"/>
        <v/>
      </c>
    </row>
    <row r="250" spans="1:17" x14ac:dyDescent="0.25">
      <c r="A250" t="s">
        <v>549</v>
      </c>
      <c r="B250">
        <v>2807</v>
      </c>
      <c r="C250" t="s">
        <v>548</v>
      </c>
      <c r="D250" s="21" t="s">
        <v>3424</v>
      </c>
      <c r="E250" t="s">
        <v>550</v>
      </c>
      <c r="F250" s="110">
        <f t="shared" si="35"/>
        <v>0</v>
      </c>
      <c r="G250" s="110">
        <f t="shared" ca="1" si="36"/>
        <v>0</v>
      </c>
      <c r="H250" s="110">
        <f t="shared" ca="1" si="39"/>
        <v>0</v>
      </c>
      <c r="I250" s="110">
        <f t="shared" si="37"/>
        <v>0</v>
      </c>
      <c r="J250" s="1" t="str">
        <f t="shared" si="38"/>
        <v>IfcProduct</v>
      </c>
      <c r="K250" s="1" t="str">
        <f t="shared" si="44"/>
        <v>IfcObject</v>
      </c>
      <c r="L250" s="1" t="str">
        <f t="shared" si="44"/>
        <v>IfcObjectDefinition</v>
      </c>
      <c r="M250" s="1" t="str">
        <f t="shared" si="44"/>
        <v>IfcRoot</v>
      </c>
      <c r="N250" s="1" t="str">
        <f t="shared" si="44"/>
        <v>Entity</v>
      </c>
      <c r="O250" s="1" t="str">
        <f t="shared" si="44"/>
        <v/>
      </c>
      <c r="P250" s="1" t="str">
        <f t="shared" si="44"/>
        <v/>
      </c>
      <c r="Q250" s="1" t="str">
        <f t="shared" si="44"/>
        <v/>
      </c>
    </row>
    <row r="251" spans="1:17" x14ac:dyDescent="0.25">
      <c r="A251" t="s">
        <v>551</v>
      </c>
      <c r="B251">
        <v>2831</v>
      </c>
      <c r="C251" t="s">
        <v>552</v>
      </c>
      <c r="D251" s="21" t="s">
        <v>3421</v>
      </c>
      <c r="E251" t="s">
        <v>553</v>
      </c>
      <c r="F251" s="110">
        <f t="shared" si="35"/>
        <v>0</v>
      </c>
      <c r="G251" s="110">
        <f t="shared" ca="1" si="36"/>
        <v>0</v>
      </c>
      <c r="H251" s="110">
        <f t="shared" ca="1" si="39"/>
        <v>0</v>
      </c>
      <c r="I251" s="110">
        <f t="shared" si="37"/>
        <v>0</v>
      </c>
      <c r="J251" s="1" t="str">
        <f t="shared" si="38"/>
        <v>IfcSolidModel</v>
      </c>
      <c r="K251" s="1" t="str">
        <f t="shared" si="44"/>
        <v>IfcGeometricRepresentationItem</v>
      </c>
      <c r="L251" s="1" t="str">
        <f t="shared" si="44"/>
        <v>IfcRepresentationItem</v>
      </c>
      <c r="M251" s="1" t="str">
        <f t="shared" si="44"/>
        <v>Entity</v>
      </c>
      <c r="N251" s="1" t="str">
        <f t="shared" si="44"/>
        <v/>
      </c>
      <c r="O251" s="1" t="str">
        <f t="shared" si="44"/>
        <v/>
      </c>
      <c r="P251" s="1" t="str">
        <f t="shared" si="44"/>
        <v/>
      </c>
      <c r="Q251" s="1" t="str">
        <f t="shared" si="44"/>
        <v/>
      </c>
    </row>
    <row r="252" spans="1:17" x14ac:dyDescent="0.25">
      <c r="A252" t="s">
        <v>554</v>
      </c>
      <c r="B252">
        <v>2842</v>
      </c>
      <c r="C252" t="s">
        <v>555</v>
      </c>
      <c r="D252" s="21" t="s">
        <v>3421</v>
      </c>
      <c r="E252" t="s">
        <v>552</v>
      </c>
      <c r="F252" s="110">
        <f t="shared" si="35"/>
        <v>0</v>
      </c>
      <c r="G252" s="110">
        <f t="shared" ca="1" si="36"/>
        <v>0</v>
      </c>
      <c r="H252" s="110">
        <f t="shared" ca="1" si="39"/>
        <v>0</v>
      </c>
      <c r="I252" s="110">
        <f t="shared" si="37"/>
        <v>0</v>
      </c>
      <c r="J252" s="1" t="str">
        <f t="shared" si="38"/>
        <v>IfcSweptAreaSolid</v>
      </c>
      <c r="K252" s="1" t="str">
        <f t="shared" ref="K252:Q261" si="45">IFERROR(VLOOKUP(J252,Entity,3,FALSE),"")</f>
        <v>IfcSolidModel</v>
      </c>
      <c r="L252" s="1" t="str">
        <f t="shared" si="45"/>
        <v>IfcGeometricRepresentationItem</v>
      </c>
      <c r="M252" s="1" t="str">
        <f t="shared" si="45"/>
        <v>IfcRepresentationItem</v>
      </c>
      <c r="N252" s="1" t="str">
        <f t="shared" si="45"/>
        <v>Entity</v>
      </c>
      <c r="O252" s="1" t="str">
        <f t="shared" si="45"/>
        <v/>
      </c>
      <c r="P252" s="1" t="str">
        <f t="shared" si="45"/>
        <v/>
      </c>
      <c r="Q252" s="1" t="str">
        <f t="shared" si="45"/>
        <v/>
      </c>
    </row>
    <row r="253" spans="1:17" x14ac:dyDescent="0.25">
      <c r="A253" t="s">
        <v>556</v>
      </c>
      <c r="B253">
        <v>2852</v>
      </c>
      <c r="C253" t="s">
        <v>557</v>
      </c>
      <c r="D253" s="21" t="s">
        <v>3422</v>
      </c>
      <c r="E253" t="s">
        <v>279</v>
      </c>
      <c r="F253" s="110">
        <f t="shared" si="35"/>
        <v>0</v>
      </c>
      <c r="G253" s="110">
        <f t="shared" ca="1" si="36"/>
        <v>0</v>
      </c>
      <c r="H253" s="110">
        <f t="shared" ca="1" si="39"/>
        <v>0</v>
      </c>
      <c r="I253" s="110">
        <f t="shared" si="37"/>
        <v>0</v>
      </c>
      <c r="J253" s="1" t="str">
        <f t="shared" si="38"/>
        <v>IfcRepresentationItem</v>
      </c>
      <c r="K253" s="1" t="str">
        <f t="shared" si="45"/>
        <v>Entity</v>
      </c>
      <c r="L253" s="1" t="str">
        <f t="shared" si="45"/>
        <v/>
      </c>
      <c r="M253" s="1" t="str">
        <f t="shared" si="45"/>
        <v/>
      </c>
      <c r="N253" s="1" t="str">
        <f t="shared" si="45"/>
        <v/>
      </c>
      <c r="O253" s="1" t="str">
        <f t="shared" si="45"/>
        <v/>
      </c>
      <c r="P253" s="1" t="str">
        <f t="shared" si="45"/>
        <v/>
      </c>
      <c r="Q253" s="1" t="str">
        <f t="shared" si="45"/>
        <v/>
      </c>
    </row>
    <row r="254" spans="1:17" x14ac:dyDescent="0.25">
      <c r="A254" t="s">
        <v>558</v>
      </c>
      <c r="B254">
        <v>2871</v>
      </c>
      <c r="C254" t="s">
        <v>559</v>
      </c>
      <c r="D254" s="21" t="s">
        <v>3421</v>
      </c>
      <c r="E254" t="s">
        <v>52</v>
      </c>
      <c r="F254" s="110">
        <f t="shared" si="35"/>
        <v>0</v>
      </c>
      <c r="G254" s="110">
        <f t="shared" ca="1" si="36"/>
        <v>0</v>
      </c>
      <c r="H254" s="110">
        <f t="shared" ca="1" si="39"/>
        <v>0</v>
      </c>
      <c r="I254" s="110">
        <f t="shared" si="37"/>
        <v>0</v>
      </c>
      <c r="J254" s="1" t="str">
        <f t="shared" si="38"/>
        <v>IfcRepresentationItem</v>
      </c>
      <c r="K254" s="1" t="str">
        <f t="shared" si="45"/>
        <v>Entity</v>
      </c>
      <c r="L254" s="1" t="str">
        <f t="shared" si="45"/>
        <v/>
      </c>
      <c r="M254" s="1" t="str">
        <f t="shared" si="45"/>
        <v/>
      </c>
      <c r="N254" s="1" t="str">
        <f t="shared" si="45"/>
        <v/>
      </c>
      <c r="O254" s="1" t="str">
        <f t="shared" si="45"/>
        <v/>
      </c>
      <c r="P254" s="1" t="str">
        <f t="shared" si="45"/>
        <v/>
      </c>
      <c r="Q254" s="1" t="str">
        <f t="shared" si="45"/>
        <v/>
      </c>
    </row>
    <row r="255" spans="1:17" x14ac:dyDescent="0.25">
      <c r="A255" t="s">
        <v>560</v>
      </c>
      <c r="B255">
        <v>2890</v>
      </c>
      <c r="C255" t="s">
        <v>561</v>
      </c>
      <c r="D255" s="21" t="s">
        <v>3422</v>
      </c>
      <c r="E255" t="s">
        <v>279</v>
      </c>
      <c r="F255" s="110">
        <f t="shared" si="35"/>
        <v>0</v>
      </c>
      <c r="G255" s="110">
        <f t="shared" ca="1" si="36"/>
        <v>0</v>
      </c>
      <c r="H255" s="110">
        <f t="shared" ca="1" si="39"/>
        <v>0</v>
      </c>
      <c r="I255" s="110">
        <f t="shared" si="37"/>
        <v>0</v>
      </c>
      <c r="J255" s="1" t="str">
        <f t="shared" si="38"/>
        <v>IfcRepresentationItem</v>
      </c>
      <c r="K255" s="1" t="str">
        <f t="shared" si="45"/>
        <v>Entity</v>
      </c>
      <c r="L255" s="1" t="str">
        <f t="shared" si="45"/>
        <v/>
      </c>
      <c r="M255" s="1" t="str">
        <f t="shared" si="45"/>
        <v/>
      </c>
      <c r="N255" s="1" t="str">
        <f t="shared" si="45"/>
        <v/>
      </c>
      <c r="O255" s="1" t="str">
        <f t="shared" si="45"/>
        <v/>
      </c>
      <c r="P255" s="1" t="str">
        <f t="shared" si="45"/>
        <v/>
      </c>
      <c r="Q255" s="1" t="str">
        <f t="shared" si="45"/>
        <v/>
      </c>
    </row>
    <row r="256" spans="1:17" x14ac:dyDescent="0.25">
      <c r="A256" t="s">
        <v>562</v>
      </c>
      <c r="B256">
        <v>2901</v>
      </c>
      <c r="C256" t="s">
        <v>563</v>
      </c>
      <c r="D256" s="21" t="s">
        <v>3422</v>
      </c>
      <c r="E256" t="s">
        <v>561</v>
      </c>
      <c r="F256" s="110">
        <f t="shared" si="35"/>
        <v>0</v>
      </c>
      <c r="G256" s="110">
        <f t="shared" ca="1" si="36"/>
        <v>0</v>
      </c>
      <c r="H256" s="110">
        <f t="shared" ca="1" si="39"/>
        <v>0</v>
      </c>
      <c r="I256" s="110">
        <f t="shared" si="37"/>
        <v>0</v>
      </c>
      <c r="J256" s="1" t="str">
        <f t="shared" si="38"/>
        <v>IfcTopologicalRepresentationItem</v>
      </c>
      <c r="K256" s="1" t="str">
        <f t="shared" si="45"/>
        <v>IfcRepresentationItem</v>
      </c>
      <c r="L256" s="1" t="str">
        <f t="shared" si="45"/>
        <v>Entity</v>
      </c>
      <c r="M256" s="1" t="str">
        <f t="shared" si="45"/>
        <v/>
      </c>
      <c r="N256" s="1" t="str">
        <f t="shared" si="45"/>
        <v/>
      </c>
      <c r="O256" s="1" t="str">
        <f t="shared" si="45"/>
        <v/>
      </c>
      <c r="P256" s="1" t="str">
        <f t="shared" si="45"/>
        <v/>
      </c>
      <c r="Q256" s="1" t="str">
        <f t="shared" si="45"/>
        <v/>
      </c>
    </row>
    <row r="257" spans="1:17" x14ac:dyDescent="0.25">
      <c r="A257" t="s">
        <v>564</v>
      </c>
      <c r="B257">
        <v>2907</v>
      </c>
      <c r="C257" t="s">
        <v>24</v>
      </c>
      <c r="D257" s="21" t="s">
        <v>3422</v>
      </c>
      <c r="E257" t="s">
        <v>557</v>
      </c>
      <c r="F257" s="110">
        <f t="shared" si="35"/>
        <v>0</v>
      </c>
      <c r="G257" s="110">
        <f t="shared" ca="1" si="36"/>
        <v>0</v>
      </c>
      <c r="H257" s="110">
        <f t="shared" ca="1" si="39"/>
        <v>0</v>
      </c>
      <c r="I257" s="110">
        <f t="shared" si="37"/>
        <v>0</v>
      </c>
      <c r="J257" s="1" t="str">
        <f t="shared" si="38"/>
        <v>IfcTopologicalRepresentationItem</v>
      </c>
      <c r="K257" s="1" t="str">
        <f t="shared" si="45"/>
        <v>IfcRepresentationItem</v>
      </c>
      <c r="L257" s="1" t="str">
        <f t="shared" si="45"/>
        <v>Entity</v>
      </c>
      <c r="M257" s="1" t="str">
        <f t="shared" si="45"/>
        <v/>
      </c>
      <c r="N257" s="1" t="str">
        <f t="shared" si="45"/>
        <v/>
      </c>
      <c r="O257" s="1" t="str">
        <f t="shared" si="45"/>
        <v/>
      </c>
      <c r="P257" s="1" t="str">
        <f t="shared" si="45"/>
        <v/>
      </c>
      <c r="Q257" s="1" t="str">
        <f t="shared" si="45"/>
        <v/>
      </c>
    </row>
    <row r="258" spans="1:17" x14ac:dyDescent="0.25">
      <c r="A258" t="s">
        <v>565</v>
      </c>
      <c r="B258">
        <v>2918</v>
      </c>
      <c r="C258" t="s">
        <v>566</v>
      </c>
      <c r="D258" s="21" t="s">
        <v>3421</v>
      </c>
      <c r="E258" t="s">
        <v>19</v>
      </c>
      <c r="F258" s="110">
        <f t="shared" ref="F258:F321" si="46">IF(NOT(ISERROR(VLOOKUP(C258,Import_DRS,1,FALSE))),C258,0)</f>
        <v>0</v>
      </c>
      <c r="G258" s="110">
        <f t="shared" ref="G258:G321" ca="1" si="47">IF(NOT(ISERROR(VLOOKUP(C258,export_entity,1,FALSE))),C258,0)</f>
        <v>0</v>
      </c>
      <c r="H258" s="110">
        <f t="shared" ca="1" si="39"/>
        <v>0</v>
      </c>
      <c r="I258" s="110">
        <f t="shared" ref="I258:I321" si="48">IF(C258&lt;&gt;C257,IFERROR(VLOOKUP(C258,supp_entity,1,FALSE),0),0)</f>
        <v>0</v>
      </c>
      <c r="J258" s="1" t="str">
        <f t="shared" ref="J258:J321" si="49">IFERROR(VLOOKUP(E258,Entity,3,FALSE),"")</f>
        <v>IfcSolidModel</v>
      </c>
      <c r="K258" s="1" t="str">
        <f t="shared" si="45"/>
        <v>IfcGeometricRepresentationItem</v>
      </c>
      <c r="L258" s="1" t="str">
        <f t="shared" si="45"/>
        <v>IfcRepresentationItem</v>
      </c>
      <c r="M258" s="1" t="str">
        <f t="shared" si="45"/>
        <v>Entity</v>
      </c>
      <c r="N258" s="1" t="str">
        <f t="shared" si="45"/>
        <v/>
      </c>
      <c r="O258" s="1" t="str">
        <f t="shared" si="45"/>
        <v/>
      </c>
      <c r="P258" s="1" t="str">
        <f t="shared" si="45"/>
        <v/>
      </c>
      <c r="Q258" s="1" t="str">
        <f t="shared" si="45"/>
        <v/>
      </c>
    </row>
    <row r="259" spans="1:17" x14ac:dyDescent="0.25">
      <c r="A259" t="s">
        <v>567</v>
      </c>
      <c r="B259">
        <v>2924</v>
      </c>
      <c r="C259" t="s">
        <v>568</v>
      </c>
      <c r="D259" s="21" t="s">
        <v>3421</v>
      </c>
      <c r="E259" t="s">
        <v>566</v>
      </c>
      <c r="F259" s="110">
        <f t="shared" si="46"/>
        <v>0</v>
      </c>
      <c r="G259" s="110">
        <f t="shared" ca="1" si="47"/>
        <v>0</v>
      </c>
      <c r="H259" s="110">
        <f t="shared" ref="H259:H322" ca="1" si="50">IF(OR(AND(imp_imp_cat=yes,F259&lt;&gt;0),AND(imp_exp_cat=yes,G259&lt;&gt;0)),Common,0)</f>
        <v>0</v>
      </c>
      <c r="I259" s="110">
        <f t="shared" si="48"/>
        <v>0</v>
      </c>
      <c r="J259" s="1" t="str">
        <f t="shared" si="49"/>
        <v>IfcManifoldSolidBrep</v>
      </c>
      <c r="K259" s="1" t="str">
        <f t="shared" si="45"/>
        <v>IfcSolidModel</v>
      </c>
      <c r="L259" s="1" t="str">
        <f t="shared" si="45"/>
        <v>IfcGeometricRepresentationItem</v>
      </c>
      <c r="M259" s="1" t="str">
        <f t="shared" si="45"/>
        <v>IfcRepresentationItem</v>
      </c>
      <c r="N259" s="1" t="str">
        <f t="shared" si="45"/>
        <v>Entity</v>
      </c>
      <c r="O259" s="1" t="str">
        <f t="shared" si="45"/>
        <v/>
      </c>
      <c r="P259" s="1" t="str">
        <f t="shared" si="45"/>
        <v/>
      </c>
      <c r="Q259" s="1" t="str">
        <f t="shared" si="45"/>
        <v/>
      </c>
    </row>
    <row r="260" spans="1:17" x14ac:dyDescent="0.25">
      <c r="A260" t="s">
        <v>569</v>
      </c>
      <c r="B260">
        <v>2943</v>
      </c>
      <c r="C260" t="s">
        <v>570</v>
      </c>
      <c r="D260" s="21" t="s">
        <v>3435</v>
      </c>
      <c r="E260" t="s">
        <v>571</v>
      </c>
      <c r="F260" s="110">
        <f t="shared" si="46"/>
        <v>0</v>
      </c>
      <c r="G260" s="110">
        <f t="shared" ca="1" si="47"/>
        <v>0</v>
      </c>
      <c r="H260" s="110">
        <f t="shared" ca="1" si="50"/>
        <v>0</v>
      </c>
      <c r="I260" s="110">
        <f t="shared" si="48"/>
        <v>0</v>
      </c>
      <c r="J260" s="1" t="str">
        <f t="shared" si="49"/>
        <v>Entity</v>
      </c>
      <c r="K260" s="1" t="str">
        <f t="shared" si="45"/>
        <v/>
      </c>
      <c r="L260" s="1" t="str">
        <f t="shared" si="45"/>
        <v/>
      </c>
      <c r="M260" s="1" t="str">
        <f t="shared" si="45"/>
        <v/>
      </c>
      <c r="N260" s="1" t="str">
        <f t="shared" si="45"/>
        <v/>
      </c>
      <c r="O260" s="1" t="str">
        <f t="shared" si="45"/>
        <v/>
      </c>
      <c r="P260" s="1" t="str">
        <f t="shared" si="45"/>
        <v/>
      </c>
      <c r="Q260" s="1" t="str">
        <f t="shared" si="45"/>
        <v/>
      </c>
    </row>
    <row r="261" spans="1:17" x14ac:dyDescent="0.25">
      <c r="A261" t="s">
        <v>572</v>
      </c>
      <c r="B261">
        <v>2956</v>
      </c>
      <c r="C261" t="s">
        <v>573</v>
      </c>
      <c r="D261" s="21" t="s">
        <v>3423</v>
      </c>
      <c r="E261" t="s">
        <v>269</v>
      </c>
      <c r="F261" s="110">
        <f t="shared" si="46"/>
        <v>0</v>
      </c>
      <c r="G261" s="110">
        <f t="shared" ca="1" si="47"/>
        <v>0</v>
      </c>
      <c r="H261" s="110">
        <f t="shared" ca="1" si="50"/>
        <v>0</v>
      </c>
      <c r="I261" s="110" t="str">
        <f t="shared" si="48"/>
        <v>IfcFan</v>
      </c>
      <c r="J261" s="1" t="str">
        <f t="shared" si="49"/>
        <v>IfcDistributionFlowElement</v>
      </c>
      <c r="K261" s="1" t="str">
        <f t="shared" si="45"/>
        <v>IfcDistributionElement</v>
      </c>
      <c r="L261" s="1" t="str">
        <f t="shared" si="45"/>
        <v>IfcElement</v>
      </c>
      <c r="M261" s="1" t="str">
        <f t="shared" si="45"/>
        <v>IfcProduct</v>
      </c>
      <c r="N261" s="1" t="str">
        <f t="shared" si="45"/>
        <v>IfcObject</v>
      </c>
      <c r="O261" s="1" t="str">
        <f t="shared" si="45"/>
        <v>IfcObjectDefinition</v>
      </c>
      <c r="P261" s="1" t="str">
        <f t="shared" si="45"/>
        <v>IfcRoot</v>
      </c>
      <c r="Q261" s="1" t="str">
        <f t="shared" si="45"/>
        <v>Entity</v>
      </c>
    </row>
    <row r="262" spans="1:17" x14ac:dyDescent="0.25">
      <c r="A262" t="s">
        <v>574</v>
      </c>
      <c r="B262">
        <v>2964</v>
      </c>
      <c r="C262" t="s">
        <v>575</v>
      </c>
      <c r="D262" s="21" t="s">
        <v>3423</v>
      </c>
      <c r="E262" t="s">
        <v>272</v>
      </c>
      <c r="F262" s="110" t="str">
        <f t="shared" si="46"/>
        <v>IfcFanType</v>
      </c>
      <c r="G262" s="110">
        <f t="shared" ca="1" si="47"/>
        <v>0</v>
      </c>
      <c r="H262" s="110" t="str">
        <f t="shared" ca="1" si="50"/>
        <v>Common</v>
      </c>
      <c r="I262" s="110" t="str">
        <f t="shared" si="48"/>
        <v>IfcFanType</v>
      </c>
      <c r="J262" s="1" t="str">
        <f t="shared" si="49"/>
        <v>IfcDistributionFlowElementType</v>
      </c>
      <c r="K262" s="1" t="str">
        <f t="shared" ref="K262:Q271" si="51">IFERROR(VLOOKUP(J262,Entity,3,FALSE),"")</f>
        <v>IfcDistributionElementType</v>
      </c>
      <c r="L262" s="1" t="str">
        <f t="shared" si="51"/>
        <v>IfcElementType</v>
      </c>
      <c r="M262" s="1" t="str">
        <f t="shared" si="51"/>
        <v>IfcTypeProduct</v>
      </c>
      <c r="N262" s="1" t="str">
        <f t="shared" si="51"/>
        <v>IfcTypeObject</v>
      </c>
      <c r="O262" s="1" t="str">
        <f t="shared" si="51"/>
        <v>IfcObjectDefinition</v>
      </c>
      <c r="P262" s="1" t="str">
        <f t="shared" si="51"/>
        <v>IfcRoot</v>
      </c>
      <c r="Q262" s="1" t="str">
        <f t="shared" si="51"/>
        <v>Entity</v>
      </c>
    </row>
    <row r="263" spans="1:17" x14ac:dyDescent="0.25">
      <c r="A263" t="s">
        <v>576</v>
      </c>
      <c r="B263">
        <v>2972</v>
      </c>
      <c r="C263" t="s">
        <v>577</v>
      </c>
      <c r="D263" s="21" t="s">
        <v>3436</v>
      </c>
      <c r="E263" t="s">
        <v>147</v>
      </c>
      <c r="F263" s="110" t="str">
        <f t="shared" si="46"/>
        <v>IfcFastener</v>
      </c>
      <c r="G263" s="110">
        <f t="shared" ca="1" si="47"/>
        <v>0</v>
      </c>
      <c r="H263" s="110" t="str">
        <f t="shared" ca="1" si="50"/>
        <v>Common</v>
      </c>
      <c r="I263" s="110" t="str">
        <f t="shared" si="48"/>
        <v>IfcFastener</v>
      </c>
      <c r="J263" s="1" t="str">
        <f t="shared" si="49"/>
        <v>IfcElement</v>
      </c>
      <c r="K263" s="1" t="str">
        <f t="shared" si="51"/>
        <v>IfcProduct</v>
      </c>
      <c r="L263" s="1" t="str">
        <f t="shared" si="51"/>
        <v>IfcObject</v>
      </c>
      <c r="M263" s="1" t="str">
        <f t="shared" si="51"/>
        <v>IfcObjectDefinition</v>
      </c>
      <c r="N263" s="1" t="str">
        <f t="shared" si="51"/>
        <v>IfcRoot</v>
      </c>
      <c r="O263" s="1" t="str">
        <f t="shared" si="51"/>
        <v>Entity</v>
      </c>
      <c r="P263" s="1" t="str">
        <f t="shared" si="51"/>
        <v/>
      </c>
      <c r="Q263" s="1" t="str">
        <f t="shared" si="51"/>
        <v/>
      </c>
    </row>
    <row r="264" spans="1:17" x14ac:dyDescent="0.25">
      <c r="A264" t="s">
        <v>578</v>
      </c>
      <c r="B264">
        <v>2980</v>
      </c>
      <c r="C264" t="s">
        <v>579</v>
      </c>
      <c r="D264" s="21" t="s">
        <v>3436</v>
      </c>
      <c r="E264" t="s">
        <v>150</v>
      </c>
      <c r="F264" s="110">
        <f t="shared" si="46"/>
        <v>0</v>
      </c>
      <c r="G264" s="110" t="str">
        <f t="shared" ca="1" si="47"/>
        <v>IfcFastenerType</v>
      </c>
      <c r="H264" s="110" t="str">
        <f t="shared" ca="1" si="50"/>
        <v>Common</v>
      </c>
      <c r="I264" s="110" t="str">
        <f t="shared" si="48"/>
        <v>IfcFastenerType</v>
      </c>
      <c r="J264" s="1" t="str">
        <f t="shared" si="49"/>
        <v>IfcElementType</v>
      </c>
      <c r="K264" s="1" t="str">
        <f t="shared" si="51"/>
        <v>IfcTypeProduct</v>
      </c>
      <c r="L264" s="1" t="str">
        <f t="shared" si="51"/>
        <v>IfcTypeObject</v>
      </c>
      <c r="M264" s="1" t="str">
        <f t="shared" si="51"/>
        <v>IfcObjectDefinition</v>
      </c>
      <c r="N264" s="1" t="str">
        <f t="shared" si="51"/>
        <v>IfcRoot</v>
      </c>
      <c r="O264" s="1" t="str">
        <f t="shared" si="51"/>
        <v>Entity</v>
      </c>
      <c r="P264" s="1" t="str">
        <f t="shared" si="51"/>
        <v/>
      </c>
      <c r="Q264" s="1" t="str">
        <f t="shared" si="51"/>
        <v/>
      </c>
    </row>
    <row r="265" spans="1:17" x14ac:dyDescent="0.25">
      <c r="A265" t="s">
        <v>580</v>
      </c>
      <c r="B265">
        <v>2988</v>
      </c>
      <c r="C265" t="s">
        <v>581</v>
      </c>
      <c r="D265" s="21" t="s">
        <v>3424</v>
      </c>
      <c r="E265" t="s">
        <v>144</v>
      </c>
      <c r="F265" s="110">
        <f t="shared" si="46"/>
        <v>0</v>
      </c>
      <c r="G265" s="110">
        <f t="shared" ca="1" si="47"/>
        <v>0</v>
      </c>
      <c r="H265" s="110">
        <f t="shared" ca="1" si="50"/>
        <v>0</v>
      </c>
      <c r="I265" s="110">
        <f t="shared" si="48"/>
        <v>0</v>
      </c>
      <c r="J265" s="1" t="str">
        <f t="shared" si="49"/>
        <v>IfcProduct</v>
      </c>
      <c r="K265" s="1" t="str">
        <f t="shared" si="51"/>
        <v>IfcObject</v>
      </c>
      <c r="L265" s="1" t="str">
        <f t="shared" si="51"/>
        <v>IfcObjectDefinition</v>
      </c>
      <c r="M265" s="1" t="str">
        <f t="shared" si="51"/>
        <v>IfcRoot</v>
      </c>
      <c r="N265" s="1" t="str">
        <f t="shared" si="51"/>
        <v>Entity</v>
      </c>
      <c r="O265" s="1" t="str">
        <f t="shared" si="51"/>
        <v/>
      </c>
      <c r="P265" s="1" t="str">
        <f t="shared" si="51"/>
        <v/>
      </c>
      <c r="Q265" s="1" t="str">
        <f t="shared" si="51"/>
        <v/>
      </c>
    </row>
    <row r="266" spans="1:17" x14ac:dyDescent="0.25">
      <c r="A266" t="s">
        <v>582</v>
      </c>
      <c r="B266">
        <v>2994</v>
      </c>
      <c r="C266" t="s">
        <v>583</v>
      </c>
      <c r="D266" s="21" t="s">
        <v>3424</v>
      </c>
      <c r="E266" t="s">
        <v>581</v>
      </c>
      <c r="F266" s="110">
        <f t="shared" si="46"/>
        <v>0</v>
      </c>
      <c r="G266" s="110">
        <f t="shared" ca="1" si="47"/>
        <v>0</v>
      </c>
      <c r="H266" s="110">
        <f t="shared" ca="1" si="50"/>
        <v>0</v>
      </c>
      <c r="I266" s="110">
        <f t="shared" si="48"/>
        <v>0</v>
      </c>
      <c r="J266" s="1" t="str">
        <f t="shared" si="49"/>
        <v>IfcElement</v>
      </c>
      <c r="K266" s="1" t="str">
        <f t="shared" si="51"/>
        <v>IfcProduct</v>
      </c>
      <c r="L266" s="1" t="str">
        <f t="shared" si="51"/>
        <v>IfcObject</v>
      </c>
      <c r="M266" s="1" t="str">
        <f t="shared" si="51"/>
        <v>IfcObjectDefinition</v>
      </c>
      <c r="N266" s="1" t="str">
        <f t="shared" si="51"/>
        <v>IfcRoot</v>
      </c>
      <c r="O266" s="1" t="str">
        <f t="shared" si="51"/>
        <v>Entity</v>
      </c>
      <c r="P266" s="1" t="str">
        <f t="shared" si="51"/>
        <v/>
      </c>
      <c r="Q266" s="1" t="str">
        <f t="shared" si="51"/>
        <v/>
      </c>
    </row>
    <row r="267" spans="1:17" x14ac:dyDescent="0.25">
      <c r="A267" t="s">
        <v>584</v>
      </c>
      <c r="B267">
        <v>3000</v>
      </c>
      <c r="C267" t="s">
        <v>585</v>
      </c>
      <c r="D267" s="21" t="s">
        <v>3424</v>
      </c>
      <c r="E267" t="s">
        <v>581</v>
      </c>
      <c r="F267" s="110">
        <f t="shared" si="46"/>
        <v>0</v>
      </c>
      <c r="G267" s="110">
        <f t="shared" ca="1" si="47"/>
        <v>0</v>
      </c>
      <c r="H267" s="110">
        <f t="shared" ca="1" si="50"/>
        <v>0</v>
      </c>
      <c r="I267" s="110">
        <f t="shared" si="48"/>
        <v>0</v>
      </c>
      <c r="J267" s="1" t="str">
        <f t="shared" si="49"/>
        <v>IfcElement</v>
      </c>
      <c r="K267" s="1" t="str">
        <f t="shared" si="51"/>
        <v>IfcProduct</v>
      </c>
      <c r="L267" s="1" t="str">
        <f t="shared" si="51"/>
        <v>IfcObject</v>
      </c>
      <c r="M267" s="1" t="str">
        <f t="shared" si="51"/>
        <v>IfcObjectDefinition</v>
      </c>
      <c r="N267" s="1" t="str">
        <f t="shared" si="51"/>
        <v>IfcRoot</v>
      </c>
      <c r="O267" s="1" t="str">
        <f t="shared" si="51"/>
        <v>Entity</v>
      </c>
      <c r="P267" s="1" t="str">
        <f t="shared" si="51"/>
        <v/>
      </c>
      <c r="Q267" s="1" t="str">
        <f t="shared" si="51"/>
        <v/>
      </c>
    </row>
    <row r="268" spans="1:17" x14ac:dyDescent="0.25">
      <c r="A268" t="s">
        <v>586</v>
      </c>
      <c r="B268">
        <v>3006</v>
      </c>
      <c r="C268" t="s">
        <v>587</v>
      </c>
      <c r="D268" s="21" t="s">
        <v>3434</v>
      </c>
      <c r="E268" t="s">
        <v>372</v>
      </c>
      <c r="F268" s="110">
        <f t="shared" si="46"/>
        <v>0</v>
      </c>
      <c r="G268" s="110">
        <f t="shared" ca="1" si="47"/>
        <v>0</v>
      </c>
      <c r="H268" s="110">
        <f t="shared" ca="1" si="50"/>
        <v>0</v>
      </c>
      <c r="I268" s="110">
        <f t="shared" si="48"/>
        <v>0</v>
      </c>
      <c r="J268" s="1" t="str">
        <f t="shared" si="49"/>
        <v>Entity</v>
      </c>
      <c r="K268" s="1" t="str">
        <f t="shared" si="51"/>
        <v/>
      </c>
      <c r="L268" s="1" t="str">
        <f t="shared" si="51"/>
        <v/>
      </c>
      <c r="M268" s="1" t="str">
        <f t="shared" si="51"/>
        <v/>
      </c>
      <c r="N268" s="1" t="str">
        <f t="shared" si="51"/>
        <v/>
      </c>
      <c r="O268" s="1" t="str">
        <f t="shared" si="51"/>
        <v/>
      </c>
      <c r="P268" s="1" t="str">
        <f t="shared" si="51"/>
        <v/>
      </c>
      <c r="Q268" s="1" t="str">
        <f t="shared" si="51"/>
        <v/>
      </c>
    </row>
    <row r="269" spans="1:17" x14ac:dyDescent="0.25">
      <c r="A269" t="s">
        <v>588</v>
      </c>
      <c r="B269">
        <v>3024</v>
      </c>
      <c r="C269" t="s">
        <v>589</v>
      </c>
      <c r="D269" s="21" t="s">
        <v>3434</v>
      </c>
      <c r="E269" t="s">
        <v>52</v>
      </c>
      <c r="F269" s="110">
        <f t="shared" si="46"/>
        <v>0</v>
      </c>
      <c r="G269" s="110">
        <f t="shared" ca="1" si="47"/>
        <v>0</v>
      </c>
      <c r="H269" s="110">
        <f t="shared" ca="1" si="50"/>
        <v>0</v>
      </c>
      <c r="I269" s="110">
        <f t="shared" si="48"/>
        <v>0</v>
      </c>
      <c r="J269" s="1" t="str">
        <f t="shared" si="49"/>
        <v>IfcRepresentationItem</v>
      </c>
      <c r="K269" s="1" t="str">
        <f t="shared" si="51"/>
        <v>Entity</v>
      </c>
      <c r="L269" s="1" t="str">
        <f t="shared" si="51"/>
        <v/>
      </c>
      <c r="M269" s="1" t="str">
        <f t="shared" si="51"/>
        <v/>
      </c>
      <c r="N269" s="1" t="str">
        <f t="shared" si="51"/>
        <v/>
      </c>
      <c r="O269" s="1" t="str">
        <f t="shared" si="51"/>
        <v/>
      </c>
      <c r="P269" s="1" t="str">
        <f t="shared" si="51"/>
        <v/>
      </c>
      <c r="Q269" s="1" t="str">
        <f t="shared" si="51"/>
        <v/>
      </c>
    </row>
    <row r="270" spans="1:17" x14ac:dyDescent="0.25">
      <c r="A270" t="s">
        <v>590</v>
      </c>
      <c r="B270">
        <v>3042</v>
      </c>
      <c r="C270" t="s">
        <v>591</v>
      </c>
      <c r="D270" s="21" t="s">
        <v>3434</v>
      </c>
      <c r="E270" t="s">
        <v>52</v>
      </c>
      <c r="F270" s="110">
        <f t="shared" si="46"/>
        <v>0</v>
      </c>
      <c r="G270" s="110">
        <f t="shared" ca="1" si="47"/>
        <v>0</v>
      </c>
      <c r="H270" s="110">
        <f t="shared" ca="1" si="50"/>
        <v>0</v>
      </c>
      <c r="I270" s="110">
        <f t="shared" si="48"/>
        <v>0</v>
      </c>
      <c r="J270" s="1" t="str">
        <f t="shared" si="49"/>
        <v>IfcRepresentationItem</v>
      </c>
      <c r="K270" s="1" t="str">
        <f t="shared" si="51"/>
        <v>Entity</v>
      </c>
      <c r="L270" s="1" t="str">
        <f t="shared" si="51"/>
        <v/>
      </c>
      <c r="M270" s="1" t="str">
        <f t="shared" si="51"/>
        <v/>
      </c>
      <c r="N270" s="1" t="str">
        <f t="shared" si="51"/>
        <v/>
      </c>
      <c r="O270" s="1" t="str">
        <f t="shared" si="51"/>
        <v/>
      </c>
      <c r="P270" s="1" t="str">
        <f t="shared" si="51"/>
        <v/>
      </c>
      <c r="Q270" s="1" t="str">
        <f t="shared" si="51"/>
        <v/>
      </c>
    </row>
    <row r="271" spans="1:17" x14ac:dyDescent="0.25">
      <c r="A271" t="s">
        <v>592</v>
      </c>
      <c r="B271">
        <v>3072</v>
      </c>
      <c r="C271" t="s">
        <v>593</v>
      </c>
      <c r="D271" s="21" t="s">
        <v>3423</v>
      </c>
      <c r="E271" t="s">
        <v>457</v>
      </c>
      <c r="F271" s="110">
        <f t="shared" si="46"/>
        <v>0</v>
      </c>
      <c r="G271" s="110">
        <f t="shared" ca="1" si="47"/>
        <v>0</v>
      </c>
      <c r="H271" s="110">
        <f t="shared" ca="1" si="50"/>
        <v>0</v>
      </c>
      <c r="I271" s="110" t="str">
        <f t="shared" si="48"/>
        <v>IfcFilter</v>
      </c>
      <c r="J271" s="1" t="str">
        <f t="shared" si="49"/>
        <v>IfcDistributionFlowElement</v>
      </c>
      <c r="K271" s="1" t="str">
        <f t="shared" si="51"/>
        <v>IfcDistributionElement</v>
      </c>
      <c r="L271" s="1" t="str">
        <f t="shared" si="51"/>
        <v>IfcElement</v>
      </c>
      <c r="M271" s="1" t="str">
        <f t="shared" si="51"/>
        <v>IfcProduct</v>
      </c>
      <c r="N271" s="1" t="str">
        <f t="shared" si="51"/>
        <v>IfcObject</v>
      </c>
      <c r="O271" s="1" t="str">
        <f t="shared" si="51"/>
        <v>IfcObjectDefinition</v>
      </c>
      <c r="P271" s="1" t="str">
        <f t="shared" si="51"/>
        <v>IfcRoot</v>
      </c>
      <c r="Q271" s="1" t="str">
        <f t="shared" si="51"/>
        <v>Entity</v>
      </c>
    </row>
    <row r="272" spans="1:17" x14ac:dyDescent="0.25">
      <c r="A272" t="s">
        <v>594</v>
      </c>
      <c r="B272">
        <v>3080</v>
      </c>
      <c r="C272" t="s">
        <v>595</v>
      </c>
      <c r="D272" s="21" t="s">
        <v>3423</v>
      </c>
      <c r="E272" t="s">
        <v>460</v>
      </c>
      <c r="F272" s="110" t="str">
        <f t="shared" si="46"/>
        <v>IfcFilterType</v>
      </c>
      <c r="G272" s="110">
        <f t="shared" ca="1" si="47"/>
        <v>0</v>
      </c>
      <c r="H272" s="110" t="str">
        <f t="shared" ca="1" si="50"/>
        <v>Common</v>
      </c>
      <c r="I272" s="110" t="str">
        <f t="shared" si="48"/>
        <v>IfcFilterType</v>
      </c>
      <c r="J272" s="1" t="str">
        <f t="shared" si="49"/>
        <v>IfcDistributionFlowElementType</v>
      </c>
      <c r="K272" s="1" t="str">
        <f t="shared" ref="K272:Q281" si="52">IFERROR(VLOOKUP(J272,Entity,3,FALSE),"")</f>
        <v>IfcDistributionElementType</v>
      </c>
      <c r="L272" s="1" t="str">
        <f t="shared" si="52"/>
        <v>IfcElementType</v>
      </c>
      <c r="M272" s="1" t="str">
        <f t="shared" si="52"/>
        <v>IfcTypeProduct</v>
      </c>
      <c r="N272" s="1" t="str">
        <f t="shared" si="52"/>
        <v>IfcTypeObject</v>
      </c>
      <c r="O272" s="1" t="str">
        <f t="shared" si="52"/>
        <v>IfcObjectDefinition</v>
      </c>
      <c r="P272" s="1" t="str">
        <f t="shared" si="52"/>
        <v>IfcRoot</v>
      </c>
      <c r="Q272" s="1" t="str">
        <f t="shared" si="52"/>
        <v>Entity</v>
      </c>
    </row>
    <row r="273" spans="1:17" x14ac:dyDescent="0.25">
      <c r="A273" t="s">
        <v>596</v>
      </c>
      <c r="B273">
        <v>3088</v>
      </c>
      <c r="C273" t="s">
        <v>597</v>
      </c>
      <c r="D273" s="21" t="s">
        <v>3448</v>
      </c>
      <c r="E273" t="s">
        <v>27</v>
      </c>
      <c r="F273" s="110">
        <f t="shared" si="46"/>
        <v>0</v>
      </c>
      <c r="G273" s="110" t="str">
        <f t="shared" ca="1" si="47"/>
        <v>IfcFireSuppressionTerminal</v>
      </c>
      <c r="H273" s="110" t="str">
        <f t="shared" ca="1" si="50"/>
        <v>Common</v>
      </c>
      <c r="I273" s="110" t="str">
        <f t="shared" si="48"/>
        <v>IfcFireSuppressionTerminal</v>
      </c>
      <c r="J273" s="1" t="str">
        <f t="shared" si="49"/>
        <v>IfcDistributionFlowElement</v>
      </c>
      <c r="K273" s="1" t="str">
        <f t="shared" si="52"/>
        <v>IfcDistributionElement</v>
      </c>
      <c r="L273" s="1" t="str">
        <f t="shared" si="52"/>
        <v>IfcElement</v>
      </c>
      <c r="M273" s="1" t="str">
        <f t="shared" si="52"/>
        <v>IfcProduct</v>
      </c>
      <c r="N273" s="1" t="str">
        <f t="shared" si="52"/>
        <v>IfcObject</v>
      </c>
      <c r="O273" s="1" t="str">
        <f t="shared" si="52"/>
        <v>IfcObjectDefinition</v>
      </c>
      <c r="P273" s="1" t="str">
        <f t="shared" si="52"/>
        <v>IfcRoot</v>
      </c>
      <c r="Q273" s="1" t="str">
        <f t="shared" si="52"/>
        <v>Entity</v>
      </c>
    </row>
    <row r="274" spans="1:17" x14ac:dyDescent="0.25">
      <c r="A274" t="s">
        <v>598</v>
      </c>
      <c r="B274">
        <v>3096</v>
      </c>
      <c r="C274" t="s">
        <v>599</v>
      </c>
      <c r="D274" s="21" t="s">
        <v>3448</v>
      </c>
      <c r="E274" t="s">
        <v>36</v>
      </c>
      <c r="F274" s="110" t="str">
        <f t="shared" si="46"/>
        <v>IfcFireSuppressionTerminalType</v>
      </c>
      <c r="G274" s="110" t="str">
        <f t="shared" ca="1" si="47"/>
        <v>IfcFireSuppressionTerminalType</v>
      </c>
      <c r="H274" s="110" t="str">
        <f t="shared" ca="1" si="50"/>
        <v>Common</v>
      </c>
      <c r="I274" s="110" t="str">
        <f t="shared" si="48"/>
        <v>IfcFireSuppressionTerminalType</v>
      </c>
      <c r="J274" s="1" t="str">
        <f t="shared" si="49"/>
        <v>IfcDistributionFlowElementType</v>
      </c>
      <c r="K274" s="1" t="str">
        <f t="shared" si="52"/>
        <v>IfcDistributionElementType</v>
      </c>
      <c r="L274" s="1" t="str">
        <f t="shared" si="52"/>
        <v>IfcElementType</v>
      </c>
      <c r="M274" s="1" t="str">
        <f t="shared" si="52"/>
        <v>IfcTypeProduct</v>
      </c>
      <c r="N274" s="1" t="str">
        <f t="shared" si="52"/>
        <v>IfcTypeObject</v>
      </c>
      <c r="O274" s="1" t="str">
        <f t="shared" si="52"/>
        <v>IfcObjectDefinition</v>
      </c>
      <c r="P274" s="1" t="str">
        <f t="shared" si="52"/>
        <v>IfcRoot</v>
      </c>
      <c r="Q274" s="1" t="str">
        <f t="shared" si="52"/>
        <v>Entity</v>
      </c>
    </row>
    <row r="275" spans="1:17" x14ac:dyDescent="0.25">
      <c r="A275" t="s">
        <v>600</v>
      </c>
      <c r="B275">
        <v>3104</v>
      </c>
      <c r="C275" t="s">
        <v>601</v>
      </c>
      <c r="D275" s="21" t="s">
        <v>3421</v>
      </c>
      <c r="E275" t="s">
        <v>553</v>
      </c>
      <c r="F275" s="110">
        <f t="shared" si="46"/>
        <v>0</v>
      </c>
      <c r="G275" s="110">
        <f t="shared" ca="1" si="47"/>
        <v>0</v>
      </c>
      <c r="H275" s="110">
        <f t="shared" ca="1" si="50"/>
        <v>0</v>
      </c>
      <c r="I275" s="110">
        <f t="shared" si="48"/>
        <v>0</v>
      </c>
      <c r="J275" s="1" t="str">
        <f t="shared" si="49"/>
        <v>IfcSolidModel</v>
      </c>
      <c r="K275" s="1" t="str">
        <f t="shared" si="52"/>
        <v>IfcGeometricRepresentationItem</v>
      </c>
      <c r="L275" s="1" t="str">
        <f t="shared" si="52"/>
        <v>IfcRepresentationItem</v>
      </c>
      <c r="M275" s="1" t="str">
        <f t="shared" si="52"/>
        <v>Entity</v>
      </c>
      <c r="N275" s="1" t="str">
        <f t="shared" si="52"/>
        <v/>
      </c>
      <c r="O275" s="1" t="str">
        <f t="shared" si="52"/>
        <v/>
      </c>
      <c r="P275" s="1" t="str">
        <f t="shared" si="52"/>
        <v/>
      </c>
      <c r="Q275" s="1" t="str">
        <f t="shared" si="52"/>
        <v/>
      </c>
    </row>
    <row r="276" spans="1:17" x14ac:dyDescent="0.25">
      <c r="A276" t="s">
        <v>602</v>
      </c>
      <c r="B276">
        <v>3117</v>
      </c>
      <c r="C276" t="s">
        <v>30</v>
      </c>
      <c r="D276" s="21" t="s">
        <v>3444</v>
      </c>
      <c r="E276" t="s">
        <v>402</v>
      </c>
      <c r="F276" s="110" t="str">
        <f t="shared" si="46"/>
        <v>IfcFlowController</v>
      </c>
      <c r="G276" s="110">
        <f t="shared" ca="1" si="47"/>
        <v>0</v>
      </c>
      <c r="H276" s="110" t="str">
        <f t="shared" ca="1" si="50"/>
        <v>Common</v>
      </c>
      <c r="I276" s="110" t="str">
        <f t="shared" si="48"/>
        <v>IfcFlowController</v>
      </c>
      <c r="J276" s="1" t="str">
        <f t="shared" si="49"/>
        <v>IfcDistributionElement</v>
      </c>
      <c r="K276" s="1" t="str">
        <f t="shared" si="52"/>
        <v>IfcElement</v>
      </c>
      <c r="L276" s="1" t="str">
        <f t="shared" si="52"/>
        <v>IfcProduct</v>
      </c>
      <c r="M276" s="1" t="str">
        <f t="shared" si="52"/>
        <v>IfcObject</v>
      </c>
      <c r="N276" s="1" t="str">
        <f t="shared" si="52"/>
        <v>IfcObjectDefinition</v>
      </c>
      <c r="O276" s="1" t="str">
        <f t="shared" si="52"/>
        <v>IfcRoot</v>
      </c>
      <c r="P276" s="1" t="str">
        <f t="shared" si="52"/>
        <v>Entity</v>
      </c>
      <c r="Q276" s="1" t="str">
        <f t="shared" si="52"/>
        <v/>
      </c>
    </row>
    <row r="277" spans="1:17" x14ac:dyDescent="0.25">
      <c r="A277" t="s">
        <v>603</v>
      </c>
      <c r="B277">
        <v>3123</v>
      </c>
      <c r="C277" t="s">
        <v>33</v>
      </c>
      <c r="D277" s="21" t="s">
        <v>3444</v>
      </c>
      <c r="E277" t="s">
        <v>405</v>
      </c>
      <c r="F277" s="110">
        <f t="shared" si="46"/>
        <v>0</v>
      </c>
      <c r="G277" s="110">
        <f t="shared" ca="1" si="47"/>
        <v>0</v>
      </c>
      <c r="H277" s="110">
        <f t="shared" ca="1" si="50"/>
        <v>0</v>
      </c>
      <c r="I277" s="110" t="str">
        <f t="shared" si="48"/>
        <v>IfcFlowControllerType</v>
      </c>
      <c r="J277" s="1" t="str">
        <f t="shared" si="49"/>
        <v>IfcDistributionElementType</v>
      </c>
      <c r="K277" s="1" t="str">
        <f t="shared" si="52"/>
        <v>IfcElementType</v>
      </c>
      <c r="L277" s="1" t="str">
        <f t="shared" si="52"/>
        <v>IfcTypeProduct</v>
      </c>
      <c r="M277" s="1" t="str">
        <f t="shared" si="52"/>
        <v>IfcTypeObject</v>
      </c>
      <c r="N277" s="1" t="str">
        <f t="shared" si="52"/>
        <v>IfcObjectDefinition</v>
      </c>
      <c r="O277" s="1" t="str">
        <f t="shared" si="52"/>
        <v>IfcRoot</v>
      </c>
      <c r="P277" s="1" t="str">
        <f t="shared" si="52"/>
        <v>Entity</v>
      </c>
      <c r="Q277" s="1" t="str">
        <f t="shared" si="52"/>
        <v/>
      </c>
    </row>
    <row r="278" spans="1:17" x14ac:dyDescent="0.25">
      <c r="A278" t="s">
        <v>604</v>
      </c>
      <c r="B278">
        <v>3129</v>
      </c>
      <c r="C278" t="s">
        <v>168</v>
      </c>
      <c r="D278" s="21" t="s">
        <v>3444</v>
      </c>
      <c r="E278" t="s">
        <v>402</v>
      </c>
      <c r="F278" s="110" t="str">
        <f t="shared" si="46"/>
        <v>IfcFlowFitting</v>
      </c>
      <c r="G278" s="110">
        <f t="shared" ca="1" si="47"/>
        <v>0</v>
      </c>
      <c r="H278" s="110" t="str">
        <f t="shared" ca="1" si="50"/>
        <v>Common</v>
      </c>
      <c r="I278" s="110" t="str">
        <f t="shared" si="48"/>
        <v>IfcFlowFitting</v>
      </c>
      <c r="J278" s="1" t="str">
        <f t="shared" si="49"/>
        <v>IfcDistributionElement</v>
      </c>
      <c r="K278" s="1" t="str">
        <f t="shared" si="52"/>
        <v>IfcElement</v>
      </c>
      <c r="L278" s="1" t="str">
        <f t="shared" si="52"/>
        <v>IfcProduct</v>
      </c>
      <c r="M278" s="1" t="str">
        <f t="shared" si="52"/>
        <v>IfcObject</v>
      </c>
      <c r="N278" s="1" t="str">
        <f t="shared" si="52"/>
        <v>IfcObjectDefinition</v>
      </c>
      <c r="O278" s="1" t="str">
        <f t="shared" si="52"/>
        <v>IfcRoot</v>
      </c>
      <c r="P278" s="1" t="str">
        <f t="shared" si="52"/>
        <v>Entity</v>
      </c>
      <c r="Q278" s="1" t="str">
        <f t="shared" si="52"/>
        <v/>
      </c>
    </row>
    <row r="279" spans="1:17" x14ac:dyDescent="0.25">
      <c r="A279" t="s">
        <v>605</v>
      </c>
      <c r="B279">
        <v>3135</v>
      </c>
      <c r="C279" t="s">
        <v>171</v>
      </c>
      <c r="D279" s="21" t="s">
        <v>3444</v>
      </c>
      <c r="E279" t="s">
        <v>405</v>
      </c>
      <c r="F279" s="110">
        <f t="shared" si="46"/>
        <v>0</v>
      </c>
      <c r="G279" s="110">
        <f t="shared" ca="1" si="47"/>
        <v>0</v>
      </c>
      <c r="H279" s="110">
        <f t="shared" ca="1" si="50"/>
        <v>0</v>
      </c>
      <c r="I279" s="110" t="str">
        <f t="shared" si="48"/>
        <v>IfcFlowFittingType</v>
      </c>
      <c r="J279" s="1" t="str">
        <f t="shared" si="49"/>
        <v>IfcDistributionElementType</v>
      </c>
      <c r="K279" s="1" t="str">
        <f t="shared" si="52"/>
        <v>IfcElementType</v>
      </c>
      <c r="L279" s="1" t="str">
        <f t="shared" si="52"/>
        <v>IfcTypeProduct</v>
      </c>
      <c r="M279" s="1" t="str">
        <f t="shared" si="52"/>
        <v>IfcTypeObject</v>
      </c>
      <c r="N279" s="1" t="str">
        <f t="shared" si="52"/>
        <v>IfcObjectDefinition</v>
      </c>
      <c r="O279" s="1" t="str">
        <f t="shared" si="52"/>
        <v>IfcRoot</v>
      </c>
      <c r="P279" s="1" t="str">
        <f t="shared" si="52"/>
        <v>Entity</v>
      </c>
      <c r="Q279" s="1" t="str">
        <f t="shared" si="52"/>
        <v/>
      </c>
    </row>
    <row r="280" spans="1:17" x14ac:dyDescent="0.25">
      <c r="A280" t="s">
        <v>606</v>
      </c>
      <c r="B280">
        <v>3141</v>
      </c>
      <c r="C280" t="s">
        <v>607</v>
      </c>
      <c r="D280" s="21" t="s">
        <v>3420</v>
      </c>
      <c r="E280" t="s">
        <v>11</v>
      </c>
      <c r="F280" s="110">
        <f t="shared" si="46"/>
        <v>0</v>
      </c>
      <c r="G280" s="110">
        <f t="shared" ca="1" si="47"/>
        <v>0</v>
      </c>
      <c r="H280" s="110">
        <f t="shared" ca="1" si="50"/>
        <v>0</v>
      </c>
      <c r="I280" s="110" t="str">
        <f t="shared" si="48"/>
        <v>IfcFlowInstrument</v>
      </c>
      <c r="J280" s="1" t="str">
        <f t="shared" si="49"/>
        <v>IfcDistributionElement</v>
      </c>
      <c r="K280" s="1" t="str">
        <f t="shared" si="52"/>
        <v>IfcElement</v>
      </c>
      <c r="L280" s="1" t="str">
        <f t="shared" si="52"/>
        <v>IfcProduct</v>
      </c>
      <c r="M280" s="1" t="str">
        <f t="shared" si="52"/>
        <v>IfcObject</v>
      </c>
      <c r="N280" s="1" t="str">
        <f t="shared" si="52"/>
        <v>IfcObjectDefinition</v>
      </c>
      <c r="O280" s="1" t="str">
        <f t="shared" si="52"/>
        <v>IfcRoot</v>
      </c>
      <c r="P280" s="1" t="str">
        <f t="shared" si="52"/>
        <v>Entity</v>
      </c>
      <c r="Q280" s="1" t="str">
        <f t="shared" si="52"/>
        <v/>
      </c>
    </row>
    <row r="281" spans="1:17" x14ac:dyDescent="0.25">
      <c r="A281" t="s">
        <v>608</v>
      </c>
      <c r="B281">
        <v>3149</v>
      </c>
      <c r="C281" t="s">
        <v>609</v>
      </c>
      <c r="D281" s="21" t="s">
        <v>3420</v>
      </c>
      <c r="E281" t="s">
        <v>14</v>
      </c>
      <c r="F281" s="110" t="str">
        <f t="shared" si="46"/>
        <v>IfcFlowInstrumentType</v>
      </c>
      <c r="G281" s="110">
        <f t="shared" ca="1" si="47"/>
        <v>0</v>
      </c>
      <c r="H281" s="110" t="str">
        <f t="shared" ca="1" si="50"/>
        <v>Common</v>
      </c>
      <c r="I281" s="110" t="str">
        <f t="shared" si="48"/>
        <v>IfcFlowInstrumentType</v>
      </c>
      <c r="J281" s="1" t="str">
        <f t="shared" si="49"/>
        <v>IfcDistributionElementType</v>
      </c>
      <c r="K281" s="1" t="str">
        <f t="shared" si="52"/>
        <v>IfcElementType</v>
      </c>
      <c r="L281" s="1" t="str">
        <f t="shared" si="52"/>
        <v>IfcTypeProduct</v>
      </c>
      <c r="M281" s="1" t="str">
        <f t="shared" si="52"/>
        <v>IfcTypeObject</v>
      </c>
      <c r="N281" s="1" t="str">
        <f t="shared" si="52"/>
        <v>IfcObjectDefinition</v>
      </c>
      <c r="O281" s="1" t="str">
        <f t="shared" si="52"/>
        <v>IfcRoot</v>
      </c>
      <c r="P281" s="1" t="str">
        <f t="shared" si="52"/>
        <v>Entity</v>
      </c>
      <c r="Q281" s="1" t="str">
        <f t="shared" si="52"/>
        <v/>
      </c>
    </row>
    <row r="282" spans="1:17" x14ac:dyDescent="0.25">
      <c r="A282" t="s">
        <v>610</v>
      </c>
      <c r="B282">
        <v>3157</v>
      </c>
      <c r="C282" t="s">
        <v>611</v>
      </c>
      <c r="D282" s="21" t="s">
        <v>3423</v>
      </c>
      <c r="E282" t="s">
        <v>30</v>
      </c>
      <c r="F282" s="110">
        <f t="shared" si="46"/>
        <v>0</v>
      </c>
      <c r="G282" s="110">
        <f t="shared" ca="1" si="47"/>
        <v>0</v>
      </c>
      <c r="H282" s="110">
        <f t="shared" ca="1" si="50"/>
        <v>0</v>
      </c>
      <c r="I282" s="110" t="str">
        <f t="shared" si="48"/>
        <v>IfcFlowMeter</v>
      </c>
      <c r="J282" s="1" t="str">
        <f t="shared" si="49"/>
        <v>IfcDistributionFlowElement</v>
      </c>
      <c r="K282" s="1" t="str">
        <f t="shared" ref="K282:Q291" si="53">IFERROR(VLOOKUP(J282,Entity,3,FALSE),"")</f>
        <v>IfcDistributionElement</v>
      </c>
      <c r="L282" s="1" t="str">
        <f t="shared" si="53"/>
        <v>IfcElement</v>
      </c>
      <c r="M282" s="1" t="str">
        <f t="shared" si="53"/>
        <v>IfcProduct</v>
      </c>
      <c r="N282" s="1" t="str">
        <f t="shared" si="53"/>
        <v>IfcObject</v>
      </c>
      <c r="O282" s="1" t="str">
        <f t="shared" si="53"/>
        <v>IfcObjectDefinition</v>
      </c>
      <c r="P282" s="1" t="str">
        <f t="shared" si="53"/>
        <v>IfcRoot</v>
      </c>
      <c r="Q282" s="1" t="str">
        <f t="shared" si="53"/>
        <v>Entity</v>
      </c>
    </row>
    <row r="283" spans="1:17" x14ac:dyDescent="0.25">
      <c r="A283" t="s">
        <v>612</v>
      </c>
      <c r="B283">
        <v>3165</v>
      </c>
      <c r="C283" t="s">
        <v>613</v>
      </c>
      <c r="D283" s="21" t="s">
        <v>3423</v>
      </c>
      <c r="E283" t="s">
        <v>33</v>
      </c>
      <c r="F283" s="110" t="str">
        <f t="shared" si="46"/>
        <v>IfcFlowMeterType</v>
      </c>
      <c r="G283" s="110">
        <f t="shared" ca="1" si="47"/>
        <v>0</v>
      </c>
      <c r="H283" s="110" t="str">
        <f t="shared" ca="1" si="50"/>
        <v>Common</v>
      </c>
      <c r="I283" s="110" t="str">
        <f t="shared" si="48"/>
        <v>IfcFlowMeterType</v>
      </c>
      <c r="J283" s="1" t="str">
        <f t="shared" si="49"/>
        <v>IfcDistributionFlowElementType</v>
      </c>
      <c r="K283" s="1" t="str">
        <f t="shared" si="53"/>
        <v>IfcDistributionElementType</v>
      </c>
      <c r="L283" s="1" t="str">
        <f t="shared" si="53"/>
        <v>IfcElementType</v>
      </c>
      <c r="M283" s="1" t="str">
        <f t="shared" si="53"/>
        <v>IfcTypeProduct</v>
      </c>
      <c r="N283" s="1" t="str">
        <f t="shared" si="53"/>
        <v>IfcTypeObject</v>
      </c>
      <c r="O283" s="1" t="str">
        <f t="shared" si="53"/>
        <v>IfcObjectDefinition</v>
      </c>
      <c r="P283" s="1" t="str">
        <f t="shared" si="53"/>
        <v>IfcRoot</v>
      </c>
      <c r="Q283" s="1" t="str">
        <f t="shared" si="53"/>
        <v>Entity</v>
      </c>
    </row>
    <row r="284" spans="1:17" x14ac:dyDescent="0.25">
      <c r="A284" t="s">
        <v>614</v>
      </c>
      <c r="B284">
        <v>3173</v>
      </c>
      <c r="C284" t="s">
        <v>269</v>
      </c>
      <c r="D284" s="21" t="s">
        <v>3444</v>
      </c>
      <c r="E284" t="s">
        <v>402</v>
      </c>
      <c r="F284" s="110" t="str">
        <f t="shared" si="46"/>
        <v>IfcFlowMovingDevice</v>
      </c>
      <c r="G284" s="110">
        <f t="shared" ca="1" si="47"/>
        <v>0</v>
      </c>
      <c r="H284" s="110" t="str">
        <f t="shared" ca="1" si="50"/>
        <v>Common</v>
      </c>
      <c r="I284" s="110" t="str">
        <f t="shared" si="48"/>
        <v>IfcFlowMovingDevice</v>
      </c>
      <c r="J284" s="1" t="str">
        <f t="shared" si="49"/>
        <v>IfcDistributionElement</v>
      </c>
      <c r="K284" s="1" t="str">
        <f t="shared" si="53"/>
        <v>IfcElement</v>
      </c>
      <c r="L284" s="1" t="str">
        <f t="shared" si="53"/>
        <v>IfcProduct</v>
      </c>
      <c r="M284" s="1" t="str">
        <f t="shared" si="53"/>
        <v>IfcObject</v>
      </c>
      <c r="N284" s="1" t="str">
        <f t="shared" si="53"/>
        <v>IfcObjectDefinition</v>
      </c>
      <c r="O284" s="1" t="str">
        <f t="shared" si="53"/>
        <v>IfcRoot</v>
      </c>
      <c r="P284" s="1" t="str">
        <f t="shared" si="53"/>
        <v>Entity</v>
      </c>
      <c r="Q284" s="1" t="str">
        <f t="shared" si="53"/>
        <v/>
      </c>
    </row>
    <row r="285" spans="1:17" x14ac:dyDescent="0.25">
      <c r="A285" t="s">
        <v>615</v>
      </c>
      <c r="B285">
        <v>3179</v>
      </c>
      <c r="C285" t="s">
        <v>272</v>
      </c>
      <c r="D285" s="21" t="s">
        <v>3444</v>
      </c>
      <c r="E285" t="s">
        <v>405</v>
      </c>
      <c r="F285" s="110">
        <f t="shared" si="46"/>
        <v>0</v>
      </c>
      <c r="G285" s="110">
        <f t="shared" ca="1" si="47"/>
        <v>0</v>
      </c>
      <c r="H285" s="110">
        <f t="shared" ca="1" si="50"/>
        <v>0</v>
      </c>
      <c r="I285" s="110" t="str">
        <f t="shared" si="48"/>
        <v>IfcFlowMovingDeviceType</v>
      </c>
      <c r="J285" s="1" t="str">
        <f t="shared" si="49"/>
        <v>IfcDistributionElementType</v>
      </c>
      <c r="K285" s="1" t="str">
        <f t="shared" si="53"/>
        <v>IfcElementType</v>
      </c>
      <c r="L285" s="1" t="str">
        <f t="shared" si="53"/>
        <v>IfcTypeProduct</v>
      </c>
      <c r="M285" s="1" t="str">
        <f t="shared" si="53"/>
        <v>IfcTypeObject</v>
      </c>
      <c r="N285" s="1" t="str">
        <f t="shared" si="53"/>
        <v>IfcObjectDefinition</v>
      </c>
      <c r="O285" s="1" t="str">
        <f t="shared" si="53"/>
        <v>IfcRoot</v>
      </c>
      <c r="P285" s="1" t="str">
        <f t="shared" si="53"/>
        <v>Entity</v>
      </c>
      <c r="Q285" s="1" t="str">
        <f t="shared" si="53"/>
        <v/>
      </c>
    </row>
    <row r="286" spans="1:17" x14ac:dyDescent="0.25">
      <c r="A286" t="s">
        <v>616</v>
      </c>
      <c r="B286">
        <v>3185</v>
      </c>
      <c r="C286" t="s">
        <v>174</v>
      </c>
      <c r="D286" s="21" t="s">
        <v>3444</v>
      </c>
      <c r="E286" t="s">
        <v>402</v>
      </c>
      <c r="F286" s="110" t="str">
        <f t="shared" si="46"/>
        <v>IfcFlowSegment</v>
      </c>
      <c r="G286" s="110">
        <f t="shared" ca="1" si="47"/>
        <v>0</v>
      </c>
      <c r="H286" s="110" t="str">
        <f t="shared" ca="1" si="50"/>
        <v>Common</v>
      </c>
      <c r="I286" s="110" t="str">
        <f t="shared" si="48"/>
        <v>IfcFlowSegment</v>
      </c>
      <c r="J286" s="1" t="str">
        <f t="shared" si="49"/>
        <v>IfcDistributionElement</v>
      </c>
      <c r="K286" s="1" t="str">
        <f t="shared" si="53"/>
        <v>IfcElement</v>
      </c>
      <c r="L286" s="1" t="str">
        <f t="shared" si="53"/>
        <v>IfcProduct</v>
      </c>
      <c r="M286" s="1" t="str">
        <f t="shared" si="53"/>
        <v>IfcObject</v>
      </c>
      <c r="N286" s="1" t="str">
        <f t="shared" si="53"/>
        <v>IfcObjectDefinition</v>
      </c>
      <c r="O286" s="1" t="str">
        <f t="shared" si="53"/>
        <v>IfcRoot</v>
      </c>
      <c r="P286" s="1" t="str">
        <f t="shared" si="53"/>
        <v>Entity</v>
      </c>
      <c r="Q286" s="1" t="str">
        <f t="shared" si="53"/>
        <v/>
      </c>
    </row>
    <row r="287" spans="1:17" x14ac:dyDescent="0.25">
      <c r="A287" t="s">
        <v>617</v>
      </c>
      <c r="B287">
        <v>3191</v>
      </c>
      <c r="C287" t="s">
        <v>177</v>
      </c>
      <c r="D287" s="21" t="s">
        <v>3444</v>
      </c>
      <c r="E287" t="s">
        <v>405</v>
      </c>
      <c r="F287" s="110">
        <f t="shared" si="46"/>
        <v>0</v>
      </c>
      <c r="G287" s="110">
        <f t="shared" ca="1" si="47"/>
        <v>0</v>
      </c>
      <c r="H287" s="110">
        <f t="shared" ca="1" si="50"/>
        <v>0</v>
      </c>
      <c r="I287" s="110" t="str">
        <f t="shared" si="48"/>
        <v>IfcFlowSegmentType</v>
      </c>
      <c r="J287" s="1" t="str">
        <f t="shared" si="49"/>
        <v>IfcDistributionElementType</v>
      </c>
      <c r="K287" s="1" t="str">
        <f t="shared" si="53"/>
        <v>IfcElementType</v>
      </c>
      <c r="L287" s="1" t="str">
        <f t="shared" si="53"/>
        <v>IfcTypeProduct</v>
      </c>
      <c r="M287" s="1" t="str">
        <f t="shared" si="53"/>
        <v>IfcTypeObject</v>
      </c>
      <c r="N287" s="1" t="str">
        <f t="shared" si="53"/>
        <v>IfcObjectDefinition</v>
      </c>
      <c r="O287" s="1" t="str">
        <f t="shared" si="53"/>
        <v>IfcRoot</v>
      </c>
      <c r="P287" s="1" t="str">
        <f t="shared" si="53"/>
        <v>Entity</v>
      </c>
      <c r="Q287" s="1" t="str">
        <f t="shared" si="53"/>
        <v/>
      </c>
    </row>
    <row r="288" spans="1:17" x14ac:dyDescent="0.25">
      <c r="A288" t="s">
        <v>618</v>
      </c>
      <c r="B288">
        <v>3197</v>
      </c>
      <c r="C288" t="s">
        <v>478</v>
      </c>
      <c r="D288" s="21" t="s">
        <v>3444</v>
      </c>
      <c r="E288" t="s">
        <v>402</v>
      </c>
      <c r="F288" s="110" t="str">
        <f t="shared" si="46"/>
        <v>IfcFlowStorageDevice</v>
      </c>
      <c r="G288" s="110">
        <f t="shared" ca="1" si="47"/>
        <v>0</v>
      </c>
      <c r="H288" s="110" t="str">
        <f t="shared" ca="1" si="50"/>
        <v>Common</v>
      </c>
      <c r="I288" s="110" t="str">
        <f t="shared" si="48"/>
        <v>IfcFlowStorageDevice</v>
      </c>
      <c r="J288" s="1" t="str">
        <f t="shared" si="49"/>
        <v>IfcDistributionElement</v>
      </c>
      <c r="K288" s="1" t="str">
        <f t="shared" si="53"/>
        <v>IfcElement</v>
      </c>
      <c r="L288" s="1" t="str">
        <f t="shared" si="53"/>
        <v>IfcProduct</v>
      </c>
      <c r="M288" s="1" t="str">
        <f t="shared" si="53"/>
        <v>IfcObject</v>
      </c>
      <c r="N288" s="1" t="str">
        <f t="shared" si="53"/>
        <v>IfcObjectDefinition</v>
      </c>
      <c r="O288" s="1" t="str">
        <f t="shared" si="53"/>
        <v>IfcRoot</v>
      </c>
      <c r="P288" s="1" t="str">
        <f t="shared" si="53"/>
        <v>Entity</v>
      </c>
      <c r="Q288" s="1" t="str">
        <f t="shared" si="53"/>
        <v/>
      </c>
    </row>
    <row r="289" spans="1:17" x14ac:dyDescent="0.25">
      <c r="A289" t="s">
        <v>619</v>
      </c>
      <c r="B289">
        <v>3203</v>
      </c>
      <c r="C289" t="s">
        <v>481</v>
      </c>
      <c r="D289" s="21" t="s">
        <v>3444</v>
      </c>
      <c r="E289" t="s">
        <v>405</v>
      </c>
      <c r="F289" s="110">
        <f t="shared" si="46"/>
        <v>0</v>
      </c>
      <c r="G289" s="110">
        <f t="shared" ca="1" si="47"/>
        <v>0</v>
      </c>
      <c r="H289" s="110">
        <f t="shared" ca="1" si="50"/>
        <v>0</v>
      </c>
      <c r="I289" s="110" t="str">
        <f t="shared" si="48"/>
        <v>IfcFlowStorageDeviceType</v>
      </c>
      <c r="J289" s="1" t="str">
        <f t="shared" si="49"/>
        <v>IfcDistributionElementType</v>
      </c>
      <c r="K289" s="1" t="str">
        <f t="shared" si="53"/>
        <v>IfcElementType</v>
      </c>
      <c r="L289" s="1" t="str">
        <f t="shared" si="53"/>
        <v>IfcTypeProduct</v>
      </c>
      <c r="M289" s="1" t="str">
        <f t="shared" si="53"/>
        <v>IfcTypeObject</v>
      </c>
      <c r="N289" s="1" t="str">
        <f t="shared" si="53"/>
        <v>IfcObjectDefinition</v>
      </c>
      <c r="O289" s="1" t="str">
        <f t="shared" si="53"/>
        <v>IfcRoot</v>
      </c>
      <c r="P289" s="1" t="str">
        <f t="shared" si="53"/>
        <v>Entity</v>
      </c>
      <c r="Q289" s="1" t="str">
        <f t="shared" si="53"/>
        <v/>
      </c>
    </row>
    <row r="290" spans="1:17" x14ac:dyDescent="0.25">
      <c r="A290" t="s">
        <v>620</v>
      </c>
      <c r="B290">
        <v>3209</v>
      </c>
      <c r="C290" t="s">
        <v>27</v>
      </c>
      <c r="D290" s="21" t="s">
        <v>3444</v>
      </c>
      <c r="E290" t="s">
        <v>402</v>
      </c>
      <c r="F290" s="110" t="str">
        <f t="shared" si="46"/>
        <v>IfcFlowTerminal</v>
      </c>
      <c r="G290" s="110">
        <f t="shared" ca="1" si="47"/>
        <v>0</v>
      </c>
      <c r="H290" s="110" t="str">
        <f t="shared" ca="1" si="50"/>
        <v>Common</v>
      </c>
      <c r="I290" s="110" t="str">
        <f t="shared" si="48"/>
        <v>IfcFlowTerminal</v>
      </c>
      <c r="J290" s="1" t="str">
        <f t="shared" si="49"/>
        <v>IfcDistributionElement</v>
      </c>
      <c r="K290" s="1" t="str">
        <f t="shared" si="53"/>
        <v>IfcElement</v>
      </c>
      <c r="L290" s="1" t="str">
        <f t="shared" si="53"/>
        <v>IfcProduct</v>
      </c>
      <c r="M290" s="1" t="str">
        <f t="shared" si="53"/>
        <v>IfcObject</v>
      </c>
      <c r="N290" s="1" t="str">
        <f t="shared" si="53"/>
        <v>IfcObjectDefinition</v>
      </c>
      <c r="O290" s="1" t="str">
        <f t="shared" si="53"/>
        <v>IfcRoot</v>
      </c>
      <c r="P290" s="1" t="str">
        <f t="shared" si="53"/>
        <v>Entity</v>
      </c>
      <c r="Q290" s="1" t="str">
        <f t="shared" si="53"/>
        <v/>
      </c>
    </row>
    <row r="291" spans="1:17" x14ac:dyDescent="0.25">
      <c r="A291" t="s">
        <v>621</v>
      </c>
      <c r="B291">
        <v>3215</v>
      </c>
      <c r="C291" t="s">
        <v>36</v>
      </c>
      <c r="D291" s="21" t="s">
        <v>3444</v>
      </c>
      <c r="E291" t="s">
        <v>405</v>
      </c>
      <c r="F291" s="110">
        <f t="shared" si="46"/>
        <v>0</v>
      </c>
      <c r="G291" s="110" t="str">
        <f t="shared" ca="1" si="47"/>
        <v>IfcFlowTerminalType</v>
      </c>
      <c r="H291" s="110" t="str">
        <f t="shared" ca="1" si="50"/>
        <v>Common</v>
      </c>
      <c r="I291" s="110" t="str">
        <f t="shared" si="48"/>
        <v>IfcFlowTerminalType</v>
      </c>
      <c r="J291" s="1" t="str">
        <f t="shared" si="49"/>
        <v>IfcDistributionElementType</v>
      </c>
      <c r="K291" s="1" t="str">
        <f t="shared" si="53"/>
        <v>IfcElementType</v>
      </c>
      <c r="L291" s="1" t="str">
        <f t="shared" si="53"/>
        <v>IfcTypeProduct</v>
      </c>
      <c r="M291" s="1" t="str">
        <f t="shared" si="53"/>
        <v>IfcTypeObject</v>
      </c>
      <c r="N291" s="1" t="str">
        <f t="shared" si="53"/>
        <v>IfcObjectDefinition</v>
      </c>
      <c r="O291" s="1" t="str">
        <f t="shared" si="53"/>
        <v>IfcRoot</v>
      </c>
      <c r="P291" s="1" t="str">
        <f t="shared" si="53"/>
        <v>Entity</v>
      </c>
      <c r="Q291" s="1" t="str">
        <f t="shared" si="53"/>
        <v/>
      </c>
    </row>
    <row r="292" spans="1:17" x14ac:dyDescent="0.25">
      <c r="A292" t="s">
        <v>622</v>
      </c>
      <c r="B292">
        <v>3221</v>
      </c>
      <c r="C292" t="s">
        <v>457</v>
      </c>
      <c r="D292" s="21" t="s">
        <v>3444</v>
      </c>
      <c r="E292" t="s">
        <v>402</v>
      </c>
      <c r="F292" s="110" t="str">
        <f t="shared" si="46"/>
        <v>IfcFlowTreatmentDevice</v>
      </c>
      <c r="G292" s="110">
        <f t="shared" ca="1" si="47"/>
        <v>0</v>
      </c>
      <c r="H292" s="110" t="str">
        <f t="shared" ca="1" si="50"/>
        <v>Common</v>
      </c>
      <c r="I292" s="110" t="str">
        <f t="shared" si="48"/>
        <v>IfcFlowTreatmentDevice</v>
      </c>
      <c r="J292" s="1" t="str">
        <f t="shared" si="49"/>
        <v>IfcDistributionElement</v>
      </c>
      <c r="K292" s="1" t="str">
        <f t="shared" ref="K292:Q301" si="54">IFERROR(VLOOKUP(J292,Entity,3,FALSE),"")</f>
        <v>IfcElement</v>
      </c>
      <c r="L292" s="1" t="str">
        <f t="shared" si="54"/>
        <v>IfcProduct</v>
      </c>
      <c r="M292" s="1" t="str">
        <f t="shared" si="54"/>
        <v>IfcObject</v>
      </c>
      <c r="N292" s="1" t="str">
        <f t="shared" si="54"/>
        <v>IfcObjectDefinition</v>
      </c>
      <c r="O292" s="1" t="str">
        <f t="shared" si="54"/>
        <v>IfcRoot</v>
      </c>
      <c r="P292" s="1" t="str">
        <f t="shared" si="54"/>
        <v>Entity</v>
      </c>
      <c r="Q292" s="1" t="str">
        <f t="shared" si="54"/>
        <v/>
      </c>
    </row>
    <row r="293" spans="1:17" x14ac:dyDescent="0.25">
      <c r="A293" t="s">
        <v>623</v>
      </c>
      <c r="B293">
        <v>3227</v>
      </c>
      <c r="C293" t="s">
        <v>460</v>
      </c>
      <c r="D293" s="21" t="s">
        <v>3444</v>
      </c>
      <c r="E293" t="s">
        <v>405</v>
      </c>
      <c r="F293" s="110">
        <f t="shared" si="46"/>
        <v>0</v>
      </c>
      <c r="G293" s="110">
        <f t="shared" ca="1" si="47"/>
        <v>0</v>
      </c>
      <c r="H293" s="110">
        <f t="shared" ca="1" si="50"/>
        <v>0</v>
      </c>
      <c r="I293" s="110" t="str">
        <f t="shared" si="48"/>
        <v>IfcFlowTreatmentDeviceType</v>
      </c>
      <c r="J293" s="1" t="str">
        <f t="shared" si="49"/>
        <v>IfcDistributionElementType</v>
      </c>
      <c r="K293" s="1" t="str">
        <f t="shared" si="54"/>
        <v>IfcElementType</v>
      </c>
      <c r="L293" s="1" t="str">
        <f t="shared" si="54"/>
        <v>IfcTypeProduct</v>
      </c>
      <c r="M293" s="1" t="str">
        <f t="shared" si="54"/>
        <v>IfcTypeObject</v>
      </c>
      <c r="N293" s="1" t="str">
        <f t="shared" si="54"/>
        <v>IfcObjectDefinition</v>
      </c>
      <c r="O293" s="1" t="str">
        <f t="shared" si="54"/>
        <v>IfcRoot</v>
      </c>
      <c r="P293" s="1" t="str">
        <f t="shared" si="54"/>
        <v>Entity</v>
      </c>
      <c r="Q293" s="1" t="str">
        <f t="shared" si="54"/>
        <v/>
      </c>
    </row>
    <row r="294" spans="1:17" x14ac:dyDescent="0.25">
      <c r="A294" t="s">
        <v>624</v>
      </c>
      <c r="B294">
        <v>3233</v>
      </c>
      <c r="C294" t="s">
        <v>625</v>
      </c>
      <c r="D294" s="21" t="s">
        <v>3449</v>
      </c>
      <c r="E294" t="s">
        <v>88</v>
      </c>
      <c r="F294" s="110" t="str">
        <f t="shared" si="46"/>
        <v>IfcFooting</v>
      </c>
      <c r="G294" s="110" t="str">
        <f t="shared" ca="1" si="47"/>
        <v>IfcFooting</v>
      </c>
      <c r="H294" s="110" t="str">
        <f t="shared" ca="1" si="50"/>
        <v>Common</v>
      </c>
      <c r="I294" s="110" t="str">
        <f t="shared" si="48"/>
        <v>IfcFooting</v>
      </c>
      <c r="J294" s="1" t="str">
        <f t="shared" si="49"/>
        <v>IfcElement</v>
      </c>
      <c r="K294" s="1" t="str">
        <f t="shared" si="54"/>
        <v>IfcProduct</v>
      </c>
      <c r="L294" s="1" t="str">
        <f t="shared" si="54"/>
        <v>IfcObject</v>
      </c>
      <c r="M294" s="1" t="str">
        <f t="shared" si="54"/>
        <v>IfcObjectDefinition</v>
      </c>
      <c r="N294" s="1" t="str">
        <f t="shared" si="54"/>
        <v>IfcRoot</v>
      </c>
      <c r="O294" s="1" t="str">
        <f t="shared" si="54"/>
        <v>Entity</v>
      </c>
      <c r="P294" s="1" t="str">
        <f t="shared" si="54"/>
        <v/>
      </c>
      <c r="Q294" s="1" t="str">
        <f t="shared" si="54"/>
        <v/>
      </c>
    </row>
    <row r="295" spans="1:17" x14ac:dyDescent="0.25">
      <c r="A295" t="s">
        <v>626</v>
      </c>
      <c r="B295">
        <v>3241</v>
      </c>
      <c r="C295" t="s">
        <v>627</v>
      </c>
      <c r="D295" s="21" t="s">
        <v>3449</v>
      </c>
      <c r="E295" t="s">
        <v>93</v>
      </c>
      <c r="F295" s="110">
        <f t="shared" si="46"/>
        <v>0</v>
      </c>
      <c r="G295" s="110">
        <f t="shared" ca="1" si="47"/>
        <v>0</v>
      </c>
      <c r="H295" s="110">
        <f t="shared" ca="1" si="50"/>
        <v>0</v>
      </c>
      <c r="I295" s="110" t="str">
        <f t="shared" si="48"/>
        <v>IfcFootingType</v>
      </c>
      <c r="J295" s="1" t="str">
        <f t="shared" si="49"/>
        <v>IfcElementType</v>
      </c>
      <c r="K295" s="1" t="str">
        <f t="shared" si="54"/>
        <v>IfcTypeProduct</v>
      </c>
      <c r="L295" s="1" t="str">
        <f t="shared" si="54"/>
        <v>IfcTypeObject</v>
      </c>
      <c r="M295" s="1" t="str">
        <f t="shared" si="54"/>
        <v>IfcObjectDefinition</v>
      </c>
      <c r="N295" s="1" t="str">
        <f t="shared" si="54"/>
        <v>IfcRoot</v>
      </c>
      <c r="O295" s="1" t="str">
        <f t="shared" si="54"/>
        <v>Entity</v>
      </c>
      <c r="P295" s="1" t="str">
        <f t="shared" si="54"/>
        <v/>
      </c>
      <c r="Q295" s="1" t="str">
        <f t="shared" si="54"/>
        <v/>
      </c>
    </row>
    <row r="296" spans="1:17" x14ac:dyDescent="0.25">
      <c r="A296" t="s">
        <v>628</v>
      </c>
      <c r="B296">
        <v>3249</v>
      </c>
      <c r="C296" t="s">
        <v>629</v>
      </c>
      <c r="D296" s="21" t="s">
        <v>3424</v>
      </c>
      <c r="E296" t="s">
        <v>144</v>
      </c>
      <c r="F296" s="110" t="str">
        <f t="shared" si="46"/>
        <v>IfcFurnishingElement</v>
      </c>
      <c r="G296" s="110" t="str">
        <f t="shared" ca="1" si="47"/>
        <v>IfcFurnishingElement</v>
      </c>
      <c r="H296" s="110" t="str">
        <f t="shared" ca="1" si="50"/>
        <v>Common</v>
      </c>
      <c r="I296" s="110" t="str">
        <f t="shared" si="48"/>
        <v>IfcFurnishingElement</v>
      </c>
      <c r="J296" s="1" t="str">
        <f t="shared" si="49"/>
        <v>IfcProduct</v>
      </c>
      <c r="K296" s="1" t="str">
        <f t="shared" si="54"/>
        <v>IfcObject</v>
      </c>
      <c r="L296" s="1" t="str">
        <f t="shared" si="54"/>
        <v>IfcObjectDefinition</v>
      </c>
      <c r="M296" s="1" t="str">
        <f t="shared" si="54"/>
        <v>IfcRoot</v>
      </c>
      <c r="N296" s="1" t="str">
        <f t="shared" si="54"/>
        <v>Entity</v>
      </c>
      <c r="O296" s="1" t="str">
        <f t="shared" si="54"/>
        <v/>
      </c>
      <c r="P296" s="1" t="str">
        <f t="shared" si="54"/>
        <v/>
      </c>
      <c r="Q296" s="1" t="str">
        <f t="shared" si="54"/>
        <v/>
      </c>
    </row>
    <row r="297" spans="1:17" x14ac:dyDescent="0.25">
      <c r="A297" t="s">
        <v>630</v>
      </c>
      <c r="B297">
        <v>3255</v>
      </c>
      <c r="C297" t="s">
        <v>631</v>
      </c>
      <c r="D297" s="21" t="s">
        <v>3424</v>
      </c>
      <c r="E297" t="s">
        <v>156</v>
      </c>
      <c r="F297" s="110">
        <f t="shared" si="46"/>
        <v>0</v>
      </c>
      <c r="G297" s="110" t="str">
        <f t="shared" ca="1" si="47"/>
        <v>IfcFurnishingElementType</v>
      </c>
      <c r="H297" s="110" t="str">
        <f t="shared" ca="1" si="50"/>
        <v>Common</v>
      </c>
      <c r="I297" s="110" t="str">
        <f t="shared" si="48"/>
        <v>IfcFurnishingElementType</v>
      </c>
      <c r="J297" s="1" t="str">
        <f t="shared" si="49"/>
        <v>IfcTypeProduct</v>
      </c>
      <c r="K297" s="1" t="str">
        <f t="shared" si="54"/>
        <v>IfcTypeObject</v>
      </c>
      <c r="L297" s="1" t="str">
        <f t="shared" si="54"/>
        <v>IfcObjectDefinition</v>
      </c>
      <c r="M297" s="1" t="str">
        <f t="shared" si="54"/>
        <v>IfcRoot</v>
      </c>
      <c r="N297" s="1" t="str">
        <f t="shared" si="54"/>
        <v>Entity</v>
      </c>
      <c r="O297" s="1" t="str">
        <f t="shared" si="54"/>
        <v/>
      </c>
      <c r="P297" s="1" t="str">
        <f t="shared" si="54"/>
        <v/>
      </c>
      <c r="Q297" s="1" t="str">
        <f t="shared" si="54"/>
        <v/>
      </c>
    </row>
    <row r="298" spans="1:17" x14ac:dyDescent="0.25">
      <c r="A298" t="s">
        <v>632</v>
      </c>
      <c r="B298">
        <v>3261</v>
      </c>
      <c r="C298" t="s">
        <v>633</v>
      </c>
      <c r="D298" s="21" t="s">
        <v>3430</v>
      </c>
      <c r="E298" t="s">
        <v>629</v>
      </c>
      <c r="F298" s="110">
        <f t="shared" si="46"/>
        <v>0</v>
      </c>
      <c r="G298" s="110" t="str">
        <f t="shared" ca="1" si="47"/>
        <v>IfcFurniture</v>
      </c>
      <c r="H298" s="110" t="str">
        <f t="shared" ca="1" si="50"/>
        <v>Common</v>
      </c>
      <c r="I298" s="110" t="str">
        <f t="shared" si="48"/>
        <v>IfcFurniture</v>
      </c>
      <c r="J298" s="1" t="str">
        <f t="shared" si="49"/>
        <v>IfcElement</v>
      </c>
      <c r="K298" s="1" t="str">
        <f t="shared" si="54"/>
        <v>IfcProduct</v>
      </c>
      <c r="L298" s="1" t="str">
        <f t="shared" si="54"/>
        <v>IfcObject</v>
      </c>
      <c r="M298" s="1" t="str">
        <f t="shared" si="54"/>
        <v>IfcObjectDefinition</v>
      </c>
      <c r="N298" s="1" t="str">
        <f t="shared" si="54"/>
        <v>IfcRoot</v>
      </c>
      <c r="O298" s="1" t="str">
        <f t="shared" si="54"/>
        <v>Entity</v>
      </c>
      <c r="P298" s="1" t="str">
        <f t="shared" si="54"/>
        <v/>
      </c>
      <c r="Q298" s="1" t="str">
        <f t="shared" si="54"/>
        <v/>
      </c>
    </row>
    <row r="299" spans="1:17" x14ac:dyDescent="0.25">
      <c r="A299" t="s">
        <v>634</v>
      </c>
      <c r="B299">
        <v>3269</v>
      </c>
      <c r="C299" t="s">
        <v>635</v>
      </c>
      <c r="D299" s="21" t="s">
        <v>3430</v>
      </c>
      <c r="E299" t="s">
        <v>631</v>
      </c>
      <c r="F299" s="110" t="str">
        <f t="shared" si="46"/>
        <v>IfcFurnitureType</v>
      </c>
      <c r="G299" s="110" t="str">
        <f t="shared" ca="1" si="47"/>
        <v>IfcFurnitureType</v>
      </c>
      <c r="H299" s="110" t="str">
        <f t="shared" ca="1" si="50"/>
        <v>Common</v>
      </c>
      <c r="I299" s="110" t="str">
        <f t="shared" si="48"/>
        <v>IfcFurnitureType</v>
      </c>
      <c r="J299" s="1" t="str">
        <f t="shared" si="49"/>
        <v>IfcElementType</v>
      </c>
      <c r="K299" s="1" t="str">
        <f t="shared" si="54"/>
        <v>IfcTypeProduct</v>
      </c>
      <c r="L299" s="1" t="str">
        <f t="shared" si="54"/>
        <v>IfcTypeObject</v>
      </c>
      <c r="M299" s="1" t="str">
        <f t="shared" si="54"/>
        <v>IfcObjectDefinition</v>
      </c>
      <c r="N299" s="1" t="str">
        <f t="shared" si="54"/>
        <v>IfcRoot</v>
      </c>
      <c r="O299" s="1" t="str">
        <f t="shared" si="54"/>
        <v>Entity</v>
      </c>
      <c r="P299" s="1" t="str">
        <f t="shared" si="54"/>
        <v/>
      </c>
      <c r="Q299" s="1" t="str">
        <f t="shared" si="54"/>
        <v/>
      </c>
    </row>
    <row r="300" spans="1:17" x14ac:dyDescent="0.25">
      <c r="A300" t="s">
        <v>636</v>
      </c>
      <c r="B300">
        <v>3278</v>
      </c>
      <c r="C300" t="s">
        <v>637</v>
      </c>
      <c r="D300" s="21" t="s">
        <v>3424</v>
      </c>
      <c r="E300" t="s">
        <v>144</v>
      </c>
      <c r="F300" s="110">
        <f t="shared" si="46"/>
        <v>0</v>
      </c>
      <c r="G300" s="110">
        <f t="shared" ca="1" si="47"/>
        <v>0</v>
      </c>
      <c r="H300" s="110">
        <f t="shared" ca="1" si="50"/>
        <v>0</v>
      </c>
      <c r="I300" s="110">
        <f t="shared" si="48"/>
        <v>0</v>
      </c>
      <c r="J300" s="1" t="str">
        <f t="shared" si="49"/>
        <v>IfcProduct</v>
      </c>
      <c r="K300" s="1" t="str">
        <f t="shared" si="54"/>
        <v>IfcObject</v>
      </c>
      <c r="L300" s="1" t="str">
        <f t="shared" si="54"/>
        <v>IfcObjectDefinition</v>
      </c>
      <c r="M300" s="1" t="str">
        <f t="shared" si="54"/>
        <v>IfcRoot</v>
      </c>
      <c r="N300" s="1" t="str">
        <f t="shared" si="54"/>
        <v>Entity</v>
      </c>
      <c r="O300" s="1" t="str">
        <f t="shared" si="54"/>
        <v/>
      </c>
      <c r="P300" s="1" t="str">
        <f t="shared" si="54"/>
        <v/>
      </c>
      <c r="Q300" s="1" t="str">
        <f t="shared" si="54"/>
        <v/>
      </c>
    </row>
    <row r="301" spans="1:17" x14ac:dyDescent="0.25">
      <c r="A301" t="s">
        <v>638</v>
      </c>
      <c r="B301">
        <v>3286</v>
      </c>
      <c r="C301" t="s">
        <v>639</v>
      </c>
      <c r="D301" s="21" t="s">
        <v>3424</v>
      </c>
      <c r="E301" t="s">
        <v>156</v>
      </c>
      <c r="F301" s="110">
        <f t="shared" si="46"/>
        <v>0</v>
      </c>
      <c r="G301" s="110">
        <f t="shared" ca="1" si="47"/>
        <v>0</v>
      </c>
      <c r="H301" s="110">
        <f t="shared" ca="1" si="50"/>
        <v>0</v>
      </c>
      <c r="I301" s="110">
        <f t="shared" si="48"/>
        <v>0</v>
      </c>
      <c r="J301" s="1" t="str">
        <f t="shared" si="49"/>
        <v>IfcTypeProduct</v>
      </c>
      <c r="K301" s="1" t="str">
        <f t="shared" si="54"/>
        <v>IfcTypeObject</v>
      </c>
      <c r="L301" s="1" t="str">
        <f t="shared" si="54"/>
        <v>IfcObjectDefinition</v>
      </c>
      <c r="M301" s="1" t="str">
        <f t="shared" si="54"/>
        <v>IfcRoot</v>
      </c>
      <c r="N301" s="1" t="str">
        <f t="shared" si="54"/>
        <v>Entity</v>
      </c>
      <c r="O301" s="1" t="str">
        <f t="shared" si="54"/>
        <v/>
      </c>
      <c r="P301" s="1" t="str">
        <f t="shared" si="54"/>
        <v/>
      </c>
      <c r="Q301" s="1" t="str">
        <f t="shared" si="54"/>
        <v/>
      </c>
    </row>
    <row r="302" spans="1:17" x14ac:dyDescent="0.25">
      <c r="A302" t="s">
        <v>640</v>
      </c>
      <c r="B302">
        <v>3294</v>
      </c>
      <c r="C302" t="s">
        <v>641</v>
      </c>
      <c r="D302" s="21" t="s">
        <v>3421</v>
      </c>
      <c r="E302" t="s">
        <v>642</v>
      </c>
      <c r="F302" s="110">
        <f t="shared" si="46"/>
        <v>0</v>
      </c>
      <c r="G302" s="110">
        <f t="shared" ca="1" si="47"/>
        <v>0</v>
      </c>
      <c r="H302" s="110">
        <f t="shared" ca="1" si="50"/>
        <v>0</v>
      </c>
      <c r="I302" s="110">
        <f t="shared" si="48"/>
        <v>0</v>
      </c>
      <c r="J302" s="1" t="str">
        <f t="shared" si="49"/>
        <v>IfcGeometricRepresentationItem</v>
      </c>
      <c r="K302" s="1" t="str">
        <f t="shared" ref="K302:Q311" si="55">IFERROR(VLOOKUP(J302,Entity,3,FALSE),"")</f>
        <v>IfcRepresentationItem</v>
      </c>
      <c r="L302" s="1" t="str">
        <f t="shared" si="55"/>
        <v>Entity</v>
      </c>
      <c r="M302" s="1" t="str">
        <f t="shared" si="55"/>
        <v/>
      </c>
      <c r="N302" s="1" t="str">
        <f t="shared" si="55"/>
        <v/>
      </c>
      <c r="O302" s="1" t="str">
        <f t="shared" si="55"/>
        <v/>
      </c>
      <c r="P302" s="1" t="str">
        <f t="shared" si="55"/>
        <v/>
      </c>
      <c r="Q302" s="1" t="str">
        <f t="shared" si="55"/>
        <v/>
      </c>
    </row>
    <row r="303" spans="1:17" x14ac:dyDescent="0.25">
      <c r="A303" t="s">
        <v>643</v>
      </c>
      <c r="B303">
        <v>3300</v>
      </c>
      <c r="C303" t="s">
        <v>644</v>
      </c>
      <c r="D303" s="21" t="s">
        <v>3443</v>
      </c>
      <c r="E303" t="s">
        <v>645</v>
      </c>
      <c r="F303" s="110">
        <f t="shared" si="46"/>
        <v>0</v>
      </c>
      <c r="G303" s="110">
        <f t="shared" ca="1" si="47"/>
        <v>0</v>
      </c>
      <c r="H303" s="110">
        <f t="shared" ca="1" si="50"/>
        <v>0</v>
      </c>
      <c r="I303" s="110">
        <f t="shared" si="48"/>
        <v>0</v>
      </c>
      <c r="J303" s="1" t="str">
        <f t="shared" si="49"/>
        <v>Entity</v>
      </c>
      <c r="K303" s="1" t="str">
        <f t="shared" si="55"/>
        <v/>
      </c>
      <c r="L303" s="1" t="str">
        <f t="shared" si="55"/>
        <v/>
      </c>
      <c r="M303" s="1" t="str">
        <f t="shared" si="55"/>
        <v/>
      </c>
      <c r="N303" s="1" t="str">
        <f t="shared" si="55"/>
        <v/>
      </c>
      <c r="O303" s="1" t="str">
        <f t="shared" si="55"/>
        <v/>
      </c>
      <c r="P303" s="1" t="str">
        <f t="shared" si="55"/>
        <v/>
      </c>
      <c r="Q303" s="1" t="str">
        <f t="shared" si="55"/>
        <v/>
      </c>
    </row>
    <row r="304" spans="1:17" x14ac:dyDescent="0.25">
      <c r="A304" t="s">
        <v>646</v>
      </c>
      <c r="B304">
        <v>3327</v>
      </c>
      <c r="C304" t="s">
        <v>52</v>
      </c>
      <c r="D304" s="21" t="s">
        <v>3432</v>
      </c>
      <c r="E304" t="s">
        <v>647</v>
      </c>
      <c r="F304" s="110">
        <f t="shared" si="46"/>
        <v>0</v>
      </c>
      <c r="G304" s="110">
        <f t="shared" ca="1" si="47"/>
        <v>0</v>
      </c>
      <c r="H304" s="110">
        <f t="shared" ca="1" si="50"/>
        <v>0</v>
      </c>
      <c r="I304" s="110">
        <f t="shared" si="48"/>
        <v>0</v>
      </c>
      <c r="J304" s="1" t="str">
        <f t="shared" si="49"/>
        <v>Entity</v>
      </c>
      <c r="K304" s="1" t="str">
        <f t="shared" si="55"/>
        <v/>
      </c>
      <c r="L304" s="1" t="str">
        <f t="shared" si="55"/>
        <v/>
      </c>
      <c r="M304" s="1" t="str">
        <f t="shared" si="55"/>
        <v/>
      </c>
      <c r="N304" s="1" t="str">
        <f t="shared" si="55"/>
        <v/>
      </c>
      <c r="O304" s="1" t="str">
        <f t="shared" si="55"/>
        <v/>
      </c>
      <c r="P304" s="1" t="str">
        <f t="shared" si="55"/>
        <v/>
      </c>
      <c r="Q304" s="1" t="str">
        <f t="shared" si="55"/>
        <v/>
      </c>
    </row>
    <row r="305" spans="1:17" x14ac:dyDescent="0.25">
      <c r="A305" t="s">
        <v>648</v>
      </c>
      <c r="B305">
        <v>3340</v>
      </c>
      <c r="C305" t="s">
        <v>649</v>
      </c>
      <c r="D305" s="21" t="s">
        <v>3443</v>
      </c>
      <c r="E305" t="s">
        <v>644</v>
      </c>
      <c r="F305" s="110">
        <f t="shared" si="46"/>
        <v>0</v>
      </c>
      <c r="G305" s="110">
        <f t="shared" ca="1" si="47"/>
        <v>0</v>
      </c>
      <c r="H305" s="110">
        <f t="shared" ca="1" si="50"/>
        <v>0</v>
      </c>
      <c r="I305" s="110">
        <f t="shared" si="48"/>
        <v>0</v>
      </c>
      <c r="J305" s="1" t="str">
        <f t="shared" si="49"/>
        <v>IfcRepresentationContext</v>
      </c>
      <c r="K305" s="1" t="str">
        <f t="shared" si="55"/>
        <v>Entity</v>
      </c>
      <c r="L305" s="1" t="str">
        <f t="shared" si="55"/>
        <v/>
      </c>
      <c r="M305" s="1" t="str">
        <f t="shared" si="55"/>
        <v/>
      </c>
      <c r="N305" s="1" t="str">
        <f t="shared" si="55"/>
        <v/>
      </c>
      <c r="O305" s="1" t="str">
        <f t="shared" si="55"/>
        <v/>
      </c>
      <c r="P305" s="1" t="str">
        <f t="shared" si="55"/>
        <v/>
      </c>
      <c r="Q305" s="1" t="str">
        <f t="shared" si="55"/>
        <v/>
      </c>
    </row>
    <row r="306" spans="1:17" x14ac:dyDescent="0.25">
      <c r="A306" t="s">
        <v>650</v>
      </c>
      <c r="B306">
        <v>3350</v>
      </c>
      <c r="C306" t="s">
        <v>642</v>
      </c>
      <c r="D306" s="21" t="s">
        <v>3421</v>
      </c>
      <c r="E306" t="s">
        <v>52</v>
      </c>
      <c r="F306" s="110">
        <f t="shared" si="46"/>
        <v>0</v>
      </c>
      <c r="G306" s="110">
        <f t="shared" ca="1" si="47"/>
        <v>0</v>
      </c>
      <c r="H306" s="110">
        <f t="shared" ca="1" si="50"/>
        <v>0</v>
      </c>
      <c r="I306" s="110">
        <f t="shared" si="48"/>
        <v>0</v>
      </c>
      <c r="J306" s="1" t="str">
        <f t="shared" si="49"/>
        <v>IfcRepresentationItem</v>
      </c>
      <c r="K306" s="1" t="str">
        <f t="shared" si="55"/>
        <v>Entity</v>
      </c>
      <c r="L306" s="1" t="str">
        <f t="shared" si="55"/>
        <v/>
      </c>
      <c r="M306" s="1" t="str">
        <f t="shared" si="55"/>
        <v/>
      </c>
      <c r="N306" s="1" t="str">
        <f t="shared" si="55"/>
        <v/>
      </c>
      <c r="O306" s="1" t="str">
        <f t="shared" si="55"/>
        <v/>
      </c>
      <c r="P306" s="1" t="str">
        <f t="shared" si="55"/>
        <v/>
      </c>
      <c r="Q306" s="1" t="str">
        <f t="shared" si="55"/>
        <v/>
      </c>
    </row>
    <row r="307" spans="1:17" x14ac:dyDescent="0.25">
      <c r="A307" t="s">
        <v>651</v>
      </c>
      <c r="B307">
        <v>3367</v>
      </c>
      <c r="C307" t="s">
        <v>652</v>
      </c>
      <c r="D307" s="21" t="s">
        <v>3424</v>
      </c>
      <c r="E307" t="s">
        <v>49</v>
      </c>
      <c r="F307" s="110">
        <f t="shared" si="46"/>
        <v>0</v>
      </c>
      <c r="G307" s="110" t="str">
        <f t="shared" ca="1" si="47"/>
        <v>IfcGrid</v>
      </c>
      <c r="H307" s="110" t="str">
        <f t="shared" ca="1" si="50"/>
        <v>Common</v>
      </c>
      <c r="I307" s="110">
        <f t="shared" si="48"/>
        <v>0</v>
      </c>
      <c r="J307" s="1" t="str">
        <f t="shared" si="49"/>
        <v>IfcObject</v>
      </c>
      <c r="K307" s="1" t="str">
        <f t="shared" si="55"/>
        <v>IfcObjectDefinition</v>
      </c>
      <c r="L307" s="1" t="str">
        <f t="shared" si="55"/>
        <v>IfcRoot</v>
      </c>
      <c r="M307" s="1" t="str">
        <f t="shared" si="55"/>
        <v>Entity</v>
      </c>
      <c r="N307" s="1" t="str">
        <f t="shared" si="55"/>
        <v/>
      </c>
      <c r="O307" s="1" t="str">
        <f t="shared" si="55"/>
        <v/>
      </c>
      <c r="P307" s="1" t="str">
        <f t="shared" si="55"/>
        <v/>
      </c>
      <c r="Q307" s="1" t="str">
        <f t="shared" si="55"/>
        <v/>
      </c>
    </row>
    <row r="308" spans="1:17" x14ac:dyDescent="0.25">
      <c r="A308" t="s">
        <v>653</v>
      </c>
      <c r="B308">
        <v>3407</v>
      </c>
      <c r="C308" t="s">
        <v>654</v>
      </c>
      <c r="D308" s="21" t="s">
        <v>3439</v>
      </c>
      <c r="E308" t="s">
        <v>8</v>
      </c>
      <c r="F308" s="110">
        <f t="shared" si="46"/>
        <v>0</v>
      </c>
      <c r="G308" s="110">
        <f t="shared" ca="1" si="47"/>
        <v>0</v>
      </c>
      <c r="H308" s="110">
        <f t="shared" ca="1" si="50"/>
        <v>0</v>
      </c>
      <c r="I308" s="110">
        <f t="shared" si="48"/>
        <v>0</v>
      </c>
      <c r="J308" s="1" t="str">
        <f t="shared" si="49"/>
        <v/>
      </c>
      <c r="K308" s="1" t="str">
        <f t="shared" si="55"/>
        <v/>
      </c>
      <c r="L308" s="1" t="str">
        <f t="shared" si="55"/>
        <v/>
      </c>
      <c r="M308" s="1" t="str">
        <f t="shared" si="55"/>
        <v/>
      </c>
      <c r="N308" s="1" t="str">
        <f t="shared" si="55"/>
        <v/>
      </c>
      <c r="O308" s="1" t="str">
        <f t="shared" si="55"/>
        <v/>
      </c>
      <c r="P308" s="1" t="str">
        <f t="shared" si="55"/>
        <v/>
      </c>
      <c r="Q308" s="1" t="str">
        <f t="shared" si="55"/>
        <v/>
      </c>
    </row>
    <row r="309" spans="1:17" x14ac:dyDescent="0.25">
      <c r="A309" t="s">
        <v>655</v>
      </c>
      <c r="B309">
        <v>3419</v>
      </c>
      <c r="C309" t="s">
        <v>656</v>
      </c>
      <c r="D309" s="21" t="s">
        <v>3439</v>
      </c>
      <c r="E309" t="s">
        <v>657</v>
      </c>
      <c r="F309" s="110">
        <f t="shared" si="46"/>
        <v>0</v>
      </c>
      <c r="G309" s="110">
        <f t="shared" ca="1" si="47"/>
        <v>0</v>
      </c>
      <c r="H309" s="110">
        <f t="shared" ca="1" si="50"/>
        <v>0</v>
      </c>
      <c r="I309" s="110">
        <f t="shared" si="48"/>
        <v>0</v>
      </c>
      <c r="J309" s="1" t="str">
        <f t="shared" si="49"/>
        <v>Entity</v>
      </c>
      <c r="K309" s="1" t="str">
        <f t="shared" si="55"/>
        <v/>
      </c>
      <c r="L309" s="1" t="str">
        <f t="shared" si="55"/>
        <v/>
      </c>
      <c r="M309" s="1" t="str">
        <f t="shared" si="55"/>
        <v/>
      </c>
      <c r="N309" s="1" t="str">
        <f t="shared" si="55"/>
        <v/>
      </c>
      <c r="O309" s="1" t="str">
        <f t="shared" si="55"/>
        <v/>
      </c>
      <c r="P309" s="1" t="str">
        <f t="shared" si="55"/>
        <v/>
      </c>
      <c r="Q309" s="1" t="str">
        <f t="shared" si="55"/>
        <v/>
      </c>
    </row>
    <row r="310" spans="1:17" x14ac:dyDescent="0.25">
      <c r="A310" t="s">
        <v>658</v>
      </c>
      <c r="B310">
        <v>3434</v>
      </c>
      <c r="C310" t="s">
        <v>71</v>
      </c>
      <c r="D310" s="21" t="s">
        <v>3418</v>
      </c>
      <c r="E310" t="s">
        <v>5</v>
      </c>
      <c r="F310" s="110">
        <f t="shared" si="46"/>
        <v>0</v>
      </c>
      <c r="G310" s="110">
        <f t="shared" ca="1" si="47"/>
        <v>0</v>
      </c>
      <c r="H310" s="110">
        <f t="shared" ca="1" si="50"/>
        <v>0</v>
      </c>
      <c r="I310" s="110">
        <f t="shared" si="48"/>
        <v>0</v>
      </c>
      <c r="J310" s="1" t="str">
        <f t="shared" si="49"/>
        <v>IfcObjectDefinition</v>
      </c>
      <c r="K310" s="1" t="str">
        <f t="shared" si="55"/>
        <v>IfcRoot</v>
      </c>
      <c r="L310" s="1" t="str">
        <f t="shared" si="55"/>
        <v>Entity</v>
      </c>
      <c r="M310" s="1" t="str">
        <f t="shared" si="55"/>
        <v/>
      </c>
      <c r="N310" s="1" t="str">
        <f t="shared" si="55"/>
        <v/>
      </c>
      <c r="O310" s="1" t="str">
        <f t="shared" si="55"/>
        <v/>
      </c>
      <c r="P310" s="1" t="str">
        <f t="shared" si="55"/>
        <v/>
      </c>
      <c r="Q310" s="1" t="str">
        <f t="shared" si="55"/>
        <v/>
      </c>
    </row>
    <row r="311" spans="1:17" x14ac:dyDescent="0.25">
      <c r="A311" t="s">
        <v>659</v>
      </c>
      <c r="B311">
        <v>3440</v>
      </c>
      <c r="C311" t="s">
        <v>131</v>
      </c>
      <c r="D311" s="21" t="s">
        <v>3421</v>
      </c>
      <c r="E311" t="s">
        <v>52</v>
      </c>
      <c r="F311" s="110">
        <f t="shared" si="46"/>
        <v>0</v>
      </c>
      <c r="G311" s="110">
        <f t="shared" ca="1" si="47"/>
        <v>0</v>
      </c>
      <c r="H311" s="110">
        <f t="shared" ca="1" si="50"/>
        <v>0</v>
      </c>
      <c r="I311" s="110">
        <f t="shared" si="48"/>
        <v>0</v>
      </c>
      <c r="J311" s="1" t="str">
        <f t="shared" si="49"/>
        <v>IfcRepresentationItem</v>
      </c>
      <c r="K311" s="1" t="str">
        <f t="shared" si="55"/>
        <v>Entity</v>
      </c>
      <c r="L311" s="1" t="str">
        <f t="shared" si="55"/>
        <v/>
      </c>
      <c r="M311" s="1" t="str">
        <f t="shared" si="55"/>
        <v/>
      </c>
      <c r="N311" s="1" t="str">
        <f t="shared" si="55"/>
        <v/>
      </c>
      <c r="O311" s="1" t="str">
        <f t="shared" si="55"/>
        <v/>
      </c>
      <c r="P311" s="1" t="str">
        <f t="shared" si="55"/>
        <v/>
      </c>
      <c r="Q311" s="1" t="str">
        <f t="shared" si="55"/>
        <v/>
      </c>
    </row>
    <row r="312" spans="1:17" x14ac:dyDescent="0.25">
      <c r="A312" t="s">
        <v>660</v>
      </c>
      <c r="B312">
        <v>3451</v>
      </c>
      <c r="C312" t="s">
        <v>661</v>
      </c>
      <c r="D312" s="21" t="s">
        <v>3423</v>
      </c>
      <c r="E312" t="s">
        <v>39</v>
      </c>
      <c r="F312" s="110">
        <f t="shared" si="46"/>
        <v>0</v>
      </c>
      <c r="G312" s="110">
        <f t="shared" ca="1" si="47"/>
        <v>0</v>
      </c>
      <c r="H312" s="110">
        <f t="shared" ca="1" si="50"/>
        <v>0</v>
      </c>
      <c r="I312" s="110" t="str">
        <f t="shared" si="48"/>
        <v>IfcHeatExchanger</v>
      </c>
      <c r="J312" s="1" t="str">
        <f t="shared" si="49"/>
        <v>IfcDistributionFlowElement</v>
      </c>
      <c r="K312" s="1" t="str">
        <f t="shared" ref="K312:Q321" si="56">IFERROR(VLOOKUP(J312,Entity,3,FALSE),"")</f>
        <v>IfcDistributionElement</v>
      </c>
      <c r="L312" s="1" t="str">
        <f t="shared" si="56"/>
        <v>IfcElement</v>
      </c>
      <c r="M312" s="1" t="str">
        <f t="shared" si="56"/>
        <v>IfcProduct</v>
      </c>
      <c r="N312" s="1" t="str">
        <f t="shared" si="56"/>
        <v>IfcObject</v>
      </c>
      <c r="O312" s="1" t="str">
        <f t="shared" si="56"/>
        <v>IfcObjectDefinition</v>
      </c>
      <c r="P312" s="1" t="str">
        <f t="shared" si="56"/>
        <v>IfcRoot</v>
      </c>
      <c r="Q312" s="1" t="str">
        <f t="shared" si="56"/>
        <v>Entity</v>
      </c>
    </row>
    <row r="313" spans="1:17" x14ac:dyDescent="0.25">
      <c r="A313" t="s">
        <v>662</v>
      </c>
      <c r="B313">
        <v>3459</v>
      </c>
      <c r="C313" t="s">
        <v>663</v>
      </c>
      <c r="D313" s="21" t="s">
        <v>3423</v>
      </c>
      <c r="E313" t="s">
        <v>42</v>
      </c>
      <c r="F313" s="110" t="str">
        <f t="shared" si="46"/>
        <v>IfcHeatExchangerType</v>
      </c>
      <c r="G313" s="110">
        <f t="shared" ca="1" si="47"/>
        <v>0</v>
      </c>
      <c r="H313" s="110" t="str">
        <f t="shared" ca="1" si="50"/>
        <v>Common</v>
      </c>
      <c r="I313" s="110" t="str">
        <f t="shared" si="48"/>
        <v>IfcHeatExchangerType</v>
      </c>
      <c r="J313" s="1" t="str">
        <f t="shared" si="49"/>
        <v>IfcDistributionFlowElementType</v>
      </c>
      <c r="K313" s="1" t="str">
        <f t="shared" si="56"/>
        <v>IfcDistributionElementType</v>
      </c>
      <c r="L313" s="1" t="str">
        <f t="shared" si="56"/>
        <v>IfcElementType</v>
      </c>
      <c r="M313" s="1" t="str">
        <f t="shared" si="56"/>
        <v>IfcTypeProduct</v>
      </c>
      <c r="N313" s="1" t="str">
        <f t="shared" si="56"/>
        <v>IfcTypeObject</v>
      </c>
      <c r="O313" s="1" t="str">
        <f t="shared" si="56"/>
        <v>IfcObjectDefinition</v>
      </c>
      <c r="P313" s="1" t="str">
        <f t="shared" si="56"/>
        <v>IfcRoot</v>
      </c>
      <c r="Q313" s="1" t="str">
        <f t="shared" si="56"/>
        <v>Entity</v>
      </c>
    </row>
    <row r="314" spans="1:17" x14ac:dyDescent="0.25">
      <c r="A314" t="s">
        <v>664</v>
      </c>
      <c r="B314">
        <v>3467</v>
      </c>
      <c r="C314" t="s">
        <v>665</v>
      </c>
      <c r="D314" s="21" t="s">
        <v>3423</v>
      </c>
      <c r="E314" t="s">
        <v>39</v>
      </c>
      <c r="F314" s="110">
        <f t="shared" si="46"/>
        <v>0</v>
      </c>
      <c r="G314" s="110">
        <f t="shared" ca="1" si="47"/>
        <v>0</v>
      </c>
      <c r="H314" s="110">
        <f t="shared" ca="1" si="50"/>
        <v>0</v>
      </c>
      <c r="I314" s="110" t="str">
        <f t="shared" si="48"/>
        <v>IfcHumidifier</v>
      </c>
      <c r="J314" s="1" t="str">
        <f t="shared" si="49"/>
        <v>IfcDistributionFlowElement</v>
      </c>
      <c r="K314" s="1" t="str">
        <f t="shared" si="56"/>
        <v>IfcDistributionElement</v>
      </c>
      <c r="L314" s="1" t="str">
        <f t="shared" si="56"/>
        <v>IfcElement</v>
      </c>
      <c r="M314" s="1" t="str">
        <f t="shared" si="56"/>
        <v>IfcProduct</v>
      </c>
      <c r="N314" s="1" t="str">
        <f t="shared" si="56"/>
        <v>IfcObject</v>
      </c>
      <c r="O314" s="1" t="str">
        <f t="shared" si="56"/>
        <v>IfcObjectDefinition</v>
      </c>
      <c r="P314" s="1" t="str">
        <f t="shared" si="56"/>
        <v>IfcRoot</v>
      </c>
      <c r="Q314" s="1" t="str">
        <f t="shared" si="56"/>
        <v>Entity</v>
      </c>
    </row>
    <row r="315" spans="1:17" x14ac:dyDescent="0.25">
      <c r="A315" t="s">
        <v>666</v>
      </c>
      <c r="B315">
        <v>3475</v>
      </c>
      <c r="C315" t="s">
        <v>667</v>
      </c>
      <c r="D315" s="21" t="s">
        <v>3423</v>
      </c>
      <c r="E315" t="s">
        <v>42</v>
      </c>
      <c r="F315" s="110" t="str">
        <f t="shared" si="46"/>
        <v>IfcHumidifierType</v>
      </c>
      <c r="G315" s="110">
        <f t="shared" ca="1" si="47"/>
        <v>0</v>
      </c>
      <c r="H315" s="110" t="str">
        <f t="shared" ca="1" si="50"/>
        <v>Common</v>
      </c>
      <c r="I315" s="110" t="str">
        <f t="shared" si="48"/>
        <v>IfcHumidifierType</v>
      </c>
      <c r="J315" s="1" t="str">
        <f t="shared" si="49"/>
        <v>IfcDistributionFlowElementType</v>
      </c>
      <c r="K315" s="1" t="str">
        <f t="shared" si="56"/>
        <v>IfcDistributionElementType</v>
      </c>
      <c r="L315" s="1" t="str">
        <f t="shared" si="56"/>
        <v>IfcElementType</v>
      </c>
      <c r="M315" s="1" t="str">
        <f t="shared" si="56"/>
        <v>IfcTypeProduct</v>
      </c>
      <c r="N315" s="1" t="str">
        <f t="shared" si="56"/>
        <v>IfcTypeObject</v>
      </c>
      <c r="O315" s="1" t="str">
        <f t="shared" si="56"/>
        <v>IfcObjectDefinition</v>
      </c>
      <c r="P315" s="1" t="str">
        <f t="shared" si="56"/>
        <v>IfcRoot</v>
      </c>
      <c r="Q315" s="1" t="str">
        <f t="shared" si="56"/>
        <v>Entity</v>
      </c>
    </row>
    <row r="316" spans="1:17" x14ac:dyDescent="0.25">
      <c r="A316" t="s">
        <v>668</v>
      </c>
      <c r="B316">
        <v>3497</v>
      </c>
      <c r="C316" t="s">
        <v>669</v>
      </c>
      <c r="D316" s="21" t="s">
        <v>3434</v>
      </c>
      <c r="E316" t="s">
        <v>96</v>
      </c>
      <c r="F316" s="110">
        <f t="shared" si="46"/>
        <v>0</v>
      </c>
      <c r="G316" s="110">
        <f t="shared" ca="1" si="47"/>
        <v>0</v>
      </c>
      <c r="H316" s="110">
        <f t="shared" ca="1" si="50"/>
        <v>0</v>
      </c>
      <c r="I316" s="110">
        <f t="shared" si="48"/>
        <v>0</v>
      </c>
      <c r="J316" s="1" t="str">
        <f t="shared" si="49"/>
        <v>IfcPresentationItem</v>
      </c>
      <c r="K316" s="1" t="str">
        <f t="shared" si="56"/>
        <v>Entity</v>
      </c>
      <c r="L316" s="1" t="str">
        <f t="shared" si="56"/>
        <v/>
      </c>
      <c r="M316" s="1" t="str">
        <f t="shared" si="56"/>
        <v/>
      </c>
      <c r="N316" s="1" t="str">
        <f t="shared" si="56"/>
        <v/>
      </c>
      <c r="O316" s="1" t="str">
        <f t="shared" si="56"/>
        <v/>
      </c>
      <c r="P316" s="1" t="str">
        <f t="shared" si="56"/>
        <v/>
      </c>
      <c r="Q316" s="1" t="str">
        <f t="shared" si="56"/>
        <v/>
      </c>
    </row>
    <row r="317" spans="1:17" x14ac:dyDescent="0.25">
      <c r="A317" t="s">
        <v>670</v>
      </c>
      <c r="B317">
        <v>3505</v>
      </c>
      <c r="C317" t="s">
        <v>671</v>
      </c>
      <c r="D317" s="21" t="s">
        <v>3434</v>
      </c>
      <c r="E317" t="s">
        <v>242</v>
      </c>
      <c r="F317" s="110">
        <f t="shared" si="46"/>
        <v>0</v>
      </c>
      <c r="G317" s="110">
        <f t="shared" ca="1" si="47"/>
        <v>0</v>
      </c>
      <c r="H317" s="110">
        <f t="shared" ca="1" si="50"/>
        <v>0</v>
      </c>
      <c r="I317" s="110">
        <f t="shared" si="48"/>
        <v>0</v>
      </c>
      <c r="J317" s="1" t="str">
        <f t="shared" si="49"/>
        <v>Entity</v>
      </c>
      <c r="K317" s="1" t="str">
        <f t="shared" si="56"/>
        <v/>
      </c>
      <c r="L317" s="1" t="str">
        <f t="shared" si="56"/>
        <v/>
      </c>
      <c r="M317" s="1" t="str">
        <f t="shared" si="56"/>
        <v/>
      </c>
      <c r="N317" s="1" t="str">
        <f t="shared" si="56"/>
        <v/>
      </c>
      <c r="O317" s="1" t="str">
        <f t="shared" si="56"/>
        <v/>
      </c>
      <c r="P317" s="1" t="str">
        <f t="shared" si="56"/>
        <v/>
      </c>
      <c r="Q317" s="1" t="str">
        <f t="shared" si="56"/>
        <v/>
      </c>
    </row>
    <row r="318" spans="1:17" x14ac:dyDescent="0.25">
      <c r="A318" t="s">
        <v>672</v>
      </c>
      <c r="B318">
        <v>3525</v>
      </c>
      <c r="C318" t="s">
        <v>673</v>
      </c>
      <c r="D318" s="21" t="s">
        <v>3434</v>
      </c>
      <c r="E318" t="s">
        <v>674</v>
      </c>
      <c r="F318" s="110">
        <f t="shared" si="46"/>
        <v>0</v>
      </c>
      <c r="G318" s="110">
        <f t="shared" ca="1" si="47"/>
        <v>0</v>
      </c>
      <c r="H318" s="110">
        <f t="shared" ca="1" si="50"/>
        <v>0</v>
      </c>
      <c r="I318" s="110">
        <f t="shared" si="48"/>
        <v>0</v>
      </c>
      <c r="J318" s="1" t="str">
        <f t="shared" si="49"/>
        <v>IfcPresentationItem</v>
      </c>
      <c r="K318" s="1" t="str">
        <f t="shared" si="56"/>
        <v>Entity</v>
      </c>
      <c r="L318" s="1" t="str">
        <f t="shared" si="56"/>
        <v/>
      </c>
      <c r="M318" s="1" t="str">
        <f t="shared" si="56"/>
        <v/>
      </c>
      <c r="N318" s="1" t="str">
        <f t="shared" si="56"/>
        <v/>
      </c>
      <c r="O318" s="1" t="str">
        <f t="shared" si="56"/>
        <v/>
      </c>
      <c r="P318" s="1" t="str">
        <f t="shared" si="56"/>
        <v/>
      </c>
      <c r="Q318" s="1" t="str">
        <f t="shared" si="56"/>
        <v/>
      </c>
    </row>
    <row r="319" spans="1:17" x14ac:dyDescent="0.25">
      <c r="A319" t="s">
        <v>675</v>
      </c>
      <c r="B319">
        <v>3535</v>
      </c>
      <c r="C319" t="s">
        <v>676</v>
      </c>
      <c r="D319" s="21" t="s">
        <v>3434</v>
      </c>
      <c r="E319" t="s">
        <v>673</v>
      </c>
      <c r="F319" s="110">
        <f t="shared" si="46"/>
        <v>0</v>
      </c>
      <c r="G319" s="110">
        <f t="shared" ca="1" si="47"/>
        <v>0</v>
      </c>
      <c r="H319" s="110">
        <f t="shared" ca="1" si="50"/>
        <v>0</v>
      </c>
      <c r="I319" s="110">
        <f t="shared" si="48"/>
        <v>0</v>
      </c>
      <c r="J319" s="1" t="str">
        <f t="shared" si="49"/>
        <v>IfcTextureCoordinate</v>
      </c>
      <c r="K319" s="1" t="str">
        <f t="shared" si="56"/>
        <v>IfcPresentationItem</v>
      </c>
      <c r="L319" s="1" t="str">
        <f t="shared" si="56"/>
        <v>Entity</v>
      </c>
      <c r="M319" s="1" t="str">
        <f t="shared" si="56"/>
        <v/>
      </c>
      <c r="N319" s="1" t="str">
        <f t="shared" si="56"/>
        <v/>
      </c>
      <c r="O319" s="1" t="str">
        <f t="shared" si="56"/>
        <v/>
      </c>
      <c r="P319" s="1" t="str">
        <f t="shared" si="56"/>
        <v/>
      </c>
      <c r="Q319" s="1" t="str">
        <f t="shared" si="56"/>
        <v/>
      </c>
    </row>
    <row r="320" spans="1:17" x14ac:dyDescent="0.25">
      <c r="A320" t="s">
        <v>677</v>
      </c>
      <c r="B320">
        <v>3552</v>
      </c>
      <c r="C320" t="s">
        <v>678</v>
      </c>
      <c r="D320" s="21" t="s">
        <v>3448</v>
      </c>
      <c r="E320" t="s">
        <v>457</v>
      </c>
      <c r="F320" s="110">
        <f t="shared" si="46"/>
        <v>0</v>
      </c>
      <c r="G320" s="110">
        <f t="shared" ca="1" si="47"/>
        <v>0</v>
      </c>
      <c r="H320" s="110">
        <f t="shared" ca="1" si="50"/>
        <v>0</v>
      </c>
      <c r="I320" s="110">
        <f t="shared" si="48"/>
        <v>0</v>
      </c>
      <c r="J320" s="1" t="str">
        <f t="shared" si="49"/>
        <v>IfcDistributionFlowElement</v>
      </c>
      <c r="K320" s="1" t="str">
        <f t="shared" si="56"/>
        <v>IfcDistributionElement</v>
      </c>
      <c r="L320" s="1" t="str">
        <f t="shared" si="56"/>
        <v>IfcElement</v>
      </c>
      <c r="M320" s="1" t="str">
        <f t="shared" si="56"/>
        <v>IfcProduct</v>
      </c>
      <c r="N320" s="1" t="str">
        <f t="shared" si="56"/>
        <v>IfcObject</v>
      </c>
      <c r="O320" s="1" t="str">
        <f t="shared" si="56"/>
        <v>IfcObjectDefinition</v>
      </c>
      <c r="P320" s="1" t="str">
        <f t="shared" si="56"/>
        <v>IfcRoot</v>
      </c>
      <c r="Q320" s="1" t="str">
        <f t="shared" si="56"/>
        <v>Entity</v>
      </c>
    </row>
    <row r="321" spans="1:17" x14ac:dyDescent="0.25">
      <c r="A321" t="s">
        <v>679</v>
      </c>
      <c r="B321">
        <v>3560</v>
      </c>
      <c r="C321" t="s">
        <v>680</v>
      </c>
      <c r="D321" s="21" t="s">
        <v>3448</v>
      </c>
      <c r="E321" t="s">
        <v>460</v>
      </c>
      <c r="F321" s="110">
        <f t="shared" si="46"/>
        <v>0</v>
      </c>
      <c r="G321" s="110">
        <f t="shared" ca="1" si="47"/>
        <v>0</v>
      </c>
      <c r="H321" s="110">
        <f t="shared" ca="1" si="50"/>
        <v>0</v>
      </c>
      <c r="I321" s="110">
        <f t="shared" si="48"/>
        <v>0</v>
      </c>
      <c r="J321" s="1" t="str">
        <f t="shared" si="49"/>
        <v>IfcDistributionFlowElementType</v>
      </c>
      <c r="K321" s="1" t="str">
        <f t="shared" si="56"/>
        <v>IfcDistributionElementType</v>
      </c>
      <c r="L321" s="1" t="str">
        <f t="shared" si="56"/>
        <v>IfcElementType</v>
      </c>
      <c r="M321" s="1" t="str">
        <f t="shared" si="56"/>
        <v>IfcTypeProduct</v>
      </c>
      <c r="N321" s="1" t="str">
        <f t="shared" si="56"/>
        <v>IfcTypeObject</v>
      </c>
      <c r="O321" s="1" t="str">
        <f t="shared" si="56"/>
        <v>IfcObjectDefinition</v>
      </c>
      <c r="P321" s="1" t="str">
        <f t="shared" si="56"/>
        <v>IfcRoot</v>
      </c>
      <c r="Q321" s="1" t="str">
        <f t="shared" si="56"/>
        <v>Entity</v>
      </c>
    </row>
    <row r="322" spans="1:17" x14ac:dyDescent="0.25">
      <c r="A322" t="s">
        <v>681</v>
      </c>
      <c r="B322">
        <v>3568</v>
      </c>
      <c r="C322" t="s">
        <v>682</v>
      </c>
      <c r="D322" s="21" t="s">
        <v>3430</v>
      </c>
      <c r="E322" t="s">
        <v>71</v>
      </c>
      <c r="F322" s="110">
        <f t="shared" ref="F322:F385" si="57">IF(NOT(ISERROR(VLOOKUP(C322,Import_DRS,1,FALSE))),C322,0)</f>
        <v>0</v>
      </c>
      <c r="G322" s="110">
        <f t="shared" ref="G322:G385" ca="1" si="58">IF(NOT(ISERROR(VLOOKUP(C322,export_entity,1,FALSE))),C322,0)</f>
        <v>0</v>
      </c>
      <c r="H322" s="110">
        <f t="shared" ca="1" si="50"/>
        <v>0</v>
      </c>
      <c r="I322" s="110">
        <f t="shared" ref="I322:I385" si="59">IF(C322&lt;&gt;C321,IFERROR(VLOOKUP(C322,supp_entity,1,FALSE),0),0)</f>
        <v>0</v>
      </c>
      <c r="J322" s="1" t="str">
        <f t="shared" ref="J322:J385" si="60">IFERROR(VLOOKUP(E322,Entity,3,FALSE),"")</f>
        <v>IfcObject</v>
      </c>
      <c r="K322" s="1" t="str">
        <f t="shared" ref="K322:Q331" si="61">IFERROR(VLOOKUP(J322,Entity,3,FALSE),"")</f>
        <v>IfcObjectDefinition</v>
      </c>
      <c r="L322" s="1" t="str">
        <f t="shared" si="61"/>
        <v>IfcRoot</v>
      </c>
      <c r="M322" s="1" t="str">
        <f t="shared" si="61"/>
        <v>Entity</v>
      </c>
      <c r="N322" s="1" t="str">
        <f t="shared" si="61"/>
        <v/>
      </c>
      <c r="O322" s="1" t="str">
        <f t="shared" si="61"/>
        <v/>
      </c>
      <c r="P322" s="1" t="str">
        <f t="shared" si="61"/>
        <v/>
      </c>
      <c r="Q322" s="1" t="str">
        <f t="shared" si="61"/>
        <v/>
      </c>
    </row>
    <row r="323" spans="1:17" x14ac:dyDescent="0.25">
      <c r="A323" t="s">
        <v>683</v>
      </c>
      <c r="B323">
        <v>3596</v>
      </c>
      <c r="C323" t="s">
        <v>684</v>
      </c>
      <c r="D323" s="21" t="s">
        <v>3447</v>
      </c>
      <c r="E323" t="s">
        <v>685</v>
      </c>
      <c r="F323" s="110">
        <f t="shared" si="57"/>
        <v>0</v>
      </c>
      <c r="G323" s="110">
        <f t="shared" ca="1" si="58"/>
        <v>0</v>
      </c>
      <c r="H323" s="110">
        <f t="shared" ref="H323:H386" ca="1" si="62">IF(OR(AND(imp_imp_cat=yes,F323&lt;&gt;0),AND(imp_exp_cat=yes,G323&lt;&gt;0)),Common,0)</f>
        <v>0</v>
      </c>
      <c r="I323" s="110">
        <f t="shared" si="59"/>
        <v>0</v>
      </c>
      <c r="J323" s="1" t="str">
        <f t="shared" si="60"/>
        <v>Entity</v>
      </c>
      <c r="K323" s="1" t="str">
        <f t="shared" si="61"/>
        <v/>
      </c>
      <c r="L323" s="1" t="str">
        <f t="shared" si="61"/>
        <v/>
      </c>
      <c r="M323" s="1" t="str">
        <f t="shared" si="61"/>
        <v/>
      </c>
      <c r="N323" s="1" t="str">
        <f t="shared" si="61"/>
        <v/>
      </c>
      <c r="O323" s="1" t="str">
        <f t="shared" si="61"/>
        <v/>
      </c>
      <c r="P323" s="1" t="str">
        <f t="shared" si="61"/>
        <v/>
      </c>
      <c r="Q323" s="1" t="str">
        <f t="shared" si="61"/>
        <v/>
      </c>
    </row>
    <row r="324" spans="1:17" x14ac:dyDescent="0.25">
      <c r="A324" t="s">
        <v>686</v>
      </c>
      <c r="B324">
        <v>3615</v>
      </c>
      <c r="C324" t="s">
        <v>687</v>
      </c>
      <c r="D324" s="21" t="s">
        <v>3447</v>
      </c>
      <c r="E324" t="s">
        <v>8</v>
      </c>
      <c r="F324" s="110">
        <f t="shared" si="57"/>
        <v>0</v>
      </c>
      <c r="G324" s="110">
        <f t="shared" ca="1" si="58"/>
        <v>0</v>
      </c>
      <c r="H324" s="110">
        <f t="shared" ca="1" si="62"/>
        <v>0</v>
      </c>
      <c r="I324" s="110">
        <f t="shared" si="59"/>
        <v>0</v>
      </c>
      <c r="J324" s="1" t="str">
        <f t="shared" si="60"/>
        <v/>
      </c>
      <c r="K324" s="1" t="str">
        <f t="shared" si="61"/>
        <v/>
      </c>
      <c r="L324" s="1" t="str">
        <f t="shared" si="61"/>
        <v/>
      </c>
      <c r="M324" s="1" t="str">
        <f t="shared" si="61"/>
        <v/>
      </c>
      <c r="N324" s="1" t="str">
        <f t="shared" si="61"/>
        <v/>
      </c>
      <c r="O324" s="1" t="str">
        <f t="shared" si="61"/>
        <v/>
      </c>
      <c r="P324" s="1" t="str">
        <f t="shared" si="61"/>
        <v/>
      </c>
      <c r="Q324" s="1" t="str">
        <f t="shared" si="61"/>
        <v/>
      </c>
    </row>
    <row r="325" spans="1:17" x14ac:dyDescent="0.25">
      <c r="A325" t="s">
        <v>688</v>
      </c>
      <c r="B325">
        <v>3483</v>
      </c>
      <c r="C325" t="s">
        <v>689</v>
      </c>
      <c r="D325" s="21" t="s">
        <v>3429</v>
      </c>
      <c r="E325" t="s">
        <v>74</v>
      </c>
      <c r="F325" s="110">
        <f t="shared" si="57"/>
        <v>0</v>
      </c>
      <c r="G325" s="110">
        <f t="shared" ca="1" si="58"/>
        <v>0</v>
      </c>
      <c r="H325" s="110">
        <f t="shared" ca="1" si="62"/>
        <v>0</v>
      </c>
      <c r="I325" s="110">
        <f t="shared" si="59"/>
        <v>0</v>
      </c>
      <c r="J325" s="1" t="str">
        <f t="shared" si="60"/>
        <v>IfcProfileDef</v>
      </c>
      <c r="K325" s="1" t="str">
        <f t="shared" si="61"/>
        <v>Entity</v>
      </c>
      <c r="L325" s="1" t="str">
        <f t="shared" si="61"/>
        <v/>
      </c>
      <c r="M325" s="1" t="str">
        <f t="shared" si="61"/>
        <v/>
      </c>
      <c r="N325" s="1" t="str">
        <f t="shared" si="61"/>
        <v/>
      </c>
      <c r="O325" s="1" t="str">
        <f t="shared" si="61"/>
        <v/>
      </c>
      <c r="P325" s="1" t="str">
        <f t="shared" si="61"/>
        <v/>
      </c>
      <c r="Q325" s="1" t="str">
        <f t="shared" si="61"/>
        <v/>
      </c>
    </row>
    <row r="326" spans="1:17" x14ac:dyDescent="0.25">
      <c r="A326" t="s">
        <v>690</v>
      </c>
      <c r="B326">
        <v>3633</v>
      </c>
      <c r="C326" t="s">
        <v>691</v>
      </c>
      <c r="D326" s="21" t="s">
        <v>3431</v>
      </c>
      <c r="E326" t="s">
        <v>168</v>
      </c>
      <c r="F326" s="110">
        <f t="shared" si="57"/>
        <v>0</v>
      </c>
      <c r="G326" s="110">
        <f t="shared" ca="1" si="58"/>
        <v>0</v>
      </c>
      <c r="H326" s="110">
        <f t="shared" ca="1" si="62"/>
        <v>0</v>
      </c>
      <c r="I326" s="110" t="str">
        <f t="shared" si="59"/>
        <v>IfcJunctionBox</v>
      </c>
      <c r="J326" s="1" t="str">
        <f t="shared" si="60"/>
        <v>IfcDistributionFlowElement</v>
      </c>
      <c r="K326" s="1" t="str">
        <f t="shared" si="61"/>
        <v>IfcDistributionElement</v>
      </c>
      <c r="L326" s="1" t="str">
        <f t="shared" si="61"/>
        <v>IfcElement</v>
      </c>
      <c r="M326" s="1" t="str">
        <f t="shared" si="61"/>
        <v>IfcProduct</v>
      </c>
      <c r="N326" s="1" t="str">
        <f t="shared" si="61"/>
        <v>IfcObject</v>
      </c>
      <c r="O326" s="1" t="str">
        <f t="shared" si="61"/>
        <v>IfcObjectDefinition</v>
      </c>
      <c r="P326" s="1" t="str">
        <f t="shared" si="61"/>
        <v>IfcRoot</v>
      </c>
      <c r="Q326" s="1" t="str">
        <f t="shared" si="61"/>
        <v>Entity</v>
      </c>
    </row>
    <row r="327" spans="1:17" x14ac:dyDescent="0.25">
      <c r="A327" t="s">
        <v>692</v>
      </c>
      <c r="B327">
        <v>3641</v>
      </c>
      <c r="C327" t="s">
        <v>693</v>
      </c>
      <c r="D327" s="21" t="s">
        <v>3431</v>
      </c>
      <c r="E327" t="s">
        <v>171</v>
      </c>
      <c r="F327" s="110" t="str">
        <f t="shared" si="57"/>
        <v>IfcJunctionBoxType</v>
      </c>
      <c r="G327" s="110">
        <f t="shared" ca="1" si="58"/>
        <v>0</v>
      </c>
      <c r="H327" s="110" t="str">
        <f t="shared" ca="1" si="62"/>
        <v>Common</v>
      </c>
      <c r="I327" s="110" t="str">
        <f t="shared" si="59"/>
        <v>IfcJunctionBoxType</v>
      </c>
      <c r="J327" s="1" t="str">
        <f t="shared" si="60"/>
        <v>IfcDistributionFlowElementType</v>
      </c>
      <c r="K327" s="1" t="str">
        <f t="shared" si="61"/>
        <v>IfcDistributionElementType</v>
      </c>
      <c r="L327" s="1" t="str">
        <f t="shared" si="61"/>
        <v>IfcElementType</v>
      </c>
      <c r="M327" s="1" t="str">
        <f t="shared" si="61"/>
        <v>IfcTypeProduct</v>
      </c>
      <c r="N327" s="1" t="str">
        <f t="shared" si="61"/>
        <v>IfcTypeObject</v>
      </c>
      <c r="O327" s="1" t="str">
        <f t="shared" si="61"/>
        <v>IfcObjectDefinition</v>
      </c>
      <c r="P327" s="1" t="str">
        <f t="shared" si="61"/>
        <v>IfcRoot</v>
      </c>
      <c r="Q327" s="1" t="str">
        <f t="shared" si="61"/>
        <v>Entity</v>
      </c>
    </row>
    <row r="328" spans="1:17" x14ac:dyDescent="0.25">
      <c r="A328" t="s">
        <v>694</v>
      </c>
      <c r="B328">
        <v>3662</v>
      </c>
      <c r="C328" t="s">
        <v>695</v>
      </c>
      <c r="D328" s="21" t="s">
        <v>3441</v>
      </c>
      <c r="E328" t="s">
        <v>296</v>
      </c>
      <c r="F328" s="110">
        <f t="shared" si="57"/>
        <v>0</v>
      </c>
      <c r="G328" s="110">
        <f t="shared" ca="1" si="58"/>
        <v>0</v>
      </c>
      <c r="H328" s="110">
        <f t="shared" ca="1" si="62"/>
        <v>0</v>
      </c>
      <c r="I328" s="110">
        <f t="shared" si="59"/>
        <v>0</v>
      </c>
      <c r="J328" s="1" t="str">
        <f t="shared" si="60"/>
        <v>IfcResource</v>
      </c>
      <c r="K328" s="1" t="str">
        <f t="shared" si="61"/>
        <v>IfcObject</v>
      </c>
      <c r="L328" s="1" t="str">
        <f t="shared" si="61"/>
        <v>IfcObjectDefinition</v>
      </c>
      <c r="M328" s="1" t="str">
        <f t="shared" si="61"/>
        <v>IfcRoot</v>
      </c>
      <c r="N328" s="1" t="str">
        <f t="shared" si="61"/>
        <v>Entity</v>
      </c>
      <c r="O328" s="1" t="str">
        <f t="shared" si="61"/>
        <v/>
      </c>
      <c r="P328" s="1" t="str">
        <f t="shared" si="61"/>
        <v/>
      </c>
      <c r="Q328" s="1" t="str">
        <f t="shared" si="61"/>
        <v/>
      </c>
    </row>
    <row r="329" spans="1:17" x14ac:dyDescent="0.25">
      <c r="A329" t="s">
        <v>696</v>
      </c>
      <c r="B329">
        <v>3670</v>
      </c>
      <c r="C329" t="s">
        <v>697</v>
      </c>
      <c r="D329" s="21" t="s">
        <v>3441</v>
      </c>
      <c r="E329" t="s">
        <v>299</v>
      </c>
      <c r="F329" s="110">
        <f t="shared" si="57"/>
        <v>0</v>
      </c>
      <c r="G329" s="110">
        <f t="shared" ca="1" si="58"/>
        <v>0</v>
      </c>
      <c r="H329" s="110">
        <f t="shared" ca="1" si="62"/>
        <v>0</v>
      </c>
      <c r="I329" s="110">
        <f t="shared" si="59"/>
        <v>0</v>
      </c>
      <c r="J329" s="1" t="str">
        <f t="shared" si="60"/>
        <v>IfcTypeResource</v>
      </c>
      <c r="K329" s="1" t="str">
        <f t="shared" si="61"/>
        <v>IfcTypeObject</v>
      </c>
      <c r="L329" s="1" t="str">
        <f t="shared" si="61"/>
        <v>IfcObjectDefinition</v>
      </c>
      <c r="M329" s="1" t="str">
        <f t="shared" si="61"/>
        <v>IfcRoot</v>
      </c>
      <c r="N329" s="1" t="str">
        <f t="shared" si="61"/>
        <v>Entity</v>
      </c>
      <c r="O329" s="1" t="str">
        <f t="shared" si="61"/>
        <v/>
      </c>
      <c r="P329" s="1" t="str">
        <f t="shared" si="61"/>
        <v/>
      </c>
      <c r="Q329" s="1" t="str">
        <f t="shared" si="61"/>
        <v/>
      </c>
    </row>
    <row r="330" spans="1:17" x14ac:dyDescent="0.25">
      <c r="A330" t="s">
        <v>698</v>
      </c>
      <c r="B330">
        <v>3678</v>
      </c>
      <c r="C330" t="s">
        <v>699</v>
      </c>
      <c r="D330" s="21" t="s">
        <v>3447</v>
      </c>
      <c r="E330" t="s">
        <v>529</v>
      </c>
      <c r="F330" s="110">
        <f t="shared" si="57"/>
        <v>0</v>
      </c>
      <c r="G330" s="110">
        <f t="shared" ca="1" si="58"/>
        <v>0</v>
      </c>
      <c r="H330" s="110">
        <f t="shared" ca="1" si="62"/>
        <v>0</v>
      </c>
      <c r="I330" s="110">
        <f t="shared" si="59"/>
        <v>0</v>
      </c>
      <c r="J330" s="1" t="str">
        <f t="shared" si="60"/>
        <v>Entity</v>
      </c>
      <c r="K330" s="1" t="str">
        <f t="shared" si="61"/>
        <v/>
      </c>
      <c r="L330" s="1" t="str">
        <f t="shared" si="61"/>
        <v/>
      </c>
      <c r="M330" s="1" t="str">
        <f t="shared" si="61"/>
        <v/>
      </c>
      <c r="N330" s="1" t="str">
        <f t="shared" si="61"/>
        <v/>
      </c>
      <c r="O330" s="1" t="str">
        <f t="shared" si="61"/>
        <v/>
      </c>
      <c r="P330" s="1" t="str">
        <f t="shared" si="61"/>
        <v/>
      </c>
      <c r="Q330" s="1" t="str">
        <f t="shared" si="61"/>
        <v/>
      </c>
    </row>
    <row r="331" spans="1:17" x14ac:dyDescent="0.25">
      <c r="A331" t="s">
        <v>700</v>
      </c>
      <c r="B331">
        <v>3693</v>
      </c>
      <c r="C331" t="s">
        <v>701</v>
      </c>
      <c r="D331" s="21" t="s">
        <v>3431</v>
      </c>
      <c r="E331" t="s">
        <v>27</v>
      </c>
      <c r="F331" s="110">
        <f t="shared" si="57"/>
        <v>0</v>
      </c>
      <c r="G331" s="110">
        <f t="shared" ca="1" si="58"/>
        <v>0</v>
      </c>
      <c r="H331" s="110">
        <f t="shared" ca="1" si="62"/>
        <v>0</v>
      </c>
      <c r="I331" s="110" t="str">
        <f t="shared" si="59"/>
        <v>IfcLamp</v>
      </c>
      <c r="J331" s="1" t="str">
        <f t="shared" si="60"/>
        <v>IfcDistributionFlowElement</v>
      </c>
      <c r="K331" s="1" t="str">
        <f t="shared" si="61"/>
        <v>IfcDistributionElement</v>
      </c>
      <c r="L331" s="1" t="str">
        <f t="shared" si="61"/>
        <v>IfcElement</v>
      </c>
      <c r="M331" s="1" t="str">
        <f t="shared" si="61"/>
        <v>IfcProduct</v>
      </c>
      <c r="N331" s="1" t="str">
        <f t="shared" si="61"/>
        <v>IfcObject</v>
      </c>
      <c r="O331" s="1" t="str">
        <f t="shared" si="61"/>
        <v>IfcObjectDefinition</v>
      </c>
      <c r="P331" s="1" t="str">
        <f t="shared" si="61"/>
        <v>IfcRoot</v>
      </c>
      <c r="Q331" s="1" t="str">
        <f t="shared" si="61"/>
        <v>Entity</v>
      </c>
    </row>
    <row r="332" spans="1:17" x14ac:dyDescent="0.25">
      <c r="A332" t="s">
        <v>702</v>
      </c>
      <c r="B332">
        <v>3701</v>
      </c>
      <c r="C332" t="s">
        <v>703</v>
      </c>
      <c r="D332" s="21" t="s">
        <v>3431</v>
      </c>
      <c r="E332" t="s">
        <v>36</v>
      </c>
      <c r="F332" s="110" t="str">
        <f t="shared" si="57"/>
        <v>IfcLampType</v>
      </c>
      <c r="G332" s="110" t="str">
        <f t="shared" ca="1" si="58"/>
        <v>IfcLampType</v>
      </c>
      <c r="H332" s="110" t="str">
        <f t="shared" ca="1" si="62"/>
        <v>Common</v>
      </c>
      <c r="I332" s="110" t="str">
        <f t="shared" si="59"/>
        <v>IfcLampType</v>
      </c>
      <c r="J332" s="1" t="str">
        <f t="shared" si="60"/>
        <v>IfcDistributionFlowElementType</v>
      </c>
      <c r="K332" s="1" t="str">
        <f t="shared" ref="K332:Q341" si="63">IFERROR(VLOOKUP(J332,Entity,3,FALSE),"")</f>
        <v>IfcDistributionElementType</v>
      </c>
      <c r="L332" s="1" t="str">
        <f t="shared" si="63"/>
        <v>IfcElementType</v>
      </c>
      <c r="M332" s="1" t="str">
        <f t="shared" si="63"/>
        <v>IfcTypeProduct</v>
      </c>
      <c r="N332" s="1" t="str">
        <f t="shared" si="63"/>
        <v>IfcTypeObject</v>
      </c>
      <c r="O332" s="1" t="str">
        <f t="shared" si="63"/>
        <v>IfcObjectDefinition</v>
      </c>
      <c r="P332" s="1" t="str">
        <f t="shared" si="63"/>
        <v>IfcRoot</v>
      </c>
      <c r="Q332" s="1" t="str">
        <f t="shared" si="63"/>
        <v>Entity</v>
      </c>
    </row>
    <row r="333" spans="1:17" x14ac:dyDescent="0.25">
      <c r="A333" t="s">
        <v>704</v>
      </c>
      <c r="B333">
        <v>3709</v>
      </c>
      <c r="C333" t="s">
        <v>705</v>
      </c>
      <c r="D333" s="21" t="s">
        <v>3437</v>
      </c>
      <c r="E333" t="s">
        <v>226</v>
      </c>
      <c r="F333" s="110">
        <f t="shared" si="57"/>
        <v>0</v>
      </c>
      <c r="G333" s="110">
        <f t="shared" ca="1" si="58"/>
        <v>0</v>
      </c>
      <c r="H333" s="110">
        <f t="shared" ca="1" si="62"/>
        <v>0</v>
      </c>
      <c r="I333" s="110">
        <f t="shared" si="59"/>
        <v>0</v>
      </c>
      <c r="J333" s="1" t="str">
        <f t="shared" si="60"/>
        <v>Entity</v>
      </c>
      <c r="K333" s="1" t="str">
        <f t="shared" si="63"/>
        <v/>
      </c>
      <c r="L333" s="1" t="str">
        <f t="shared" si="63"/>
        <v/>
      </c>
      <c r="M333" s="1" t="str">
        <f t="shared" si="63"/>
        <v/>
      </c>
      <c r="N333" s="1" t="str">
        <f t="shared" si="63"/>
        <v/>
      </c>
      <c r="O333" s="1" t="str">
        <f t="shared" si="63"/>
        <v/>
      </c>
      <c r="P333" s="1" t="str">
        <f t="shared" si="63"/>
        <v/>
      </c>
      <c r="Q333" s="1" t="str">
        <f t="shared" si="63"/>
        <v/>
      </c>
    </row>
    <row r="334" spans="1:17" x14ac:dyDescent="0.25">
      <c r="A334" t="s">
        <v>706</v>
      </c>
      <c r="B334">
        <v>3728</v>
      </c>
      <c r="C334" t="s">
        <v>707</v>
      </c>
      <c r="D334" s="21" t="s">
        <v>3437</v>
      </c>
      <c r="E334" t="s">
        <v>229</v>
      </c>
      <c r="F334" s="110">
        <f t="shared" si="57"/>
        <v>0</v>
      </c>
      <c r="G334" s="110">
        <f t="shared" ca="1" si="58"/>
        <v>0</v>
      </c>
      <c r="H334" s="110">
        <f t="shared" ca="1" si="62"/>
        <v>0</v>
      </c>
      <c r="I334" s="110">
        <f t="shared" si="59"/>
        <v>0</v>
      </c>
      <c r="J334" s="1" t="str">
        <f t="shared" si="60"/>
        <v>Entity</v>
      </c>
      <c r="K334" s="1" t="str">
        <f t="shared" si="63"/>
        <v/>
      </c>
      <c r="L334" s="1" t="str">
        <f t="shared" si="63"/>
        <v/>
      </c>
      <c r="M334" s="1" t="str">
        <f t="shared" si="63"/>
        <v/>
      </c>
      <c r="N334" s="1" t="str">
        <f t="shared" si="63"/>
        <v/>
      </c>
      <c r="O334" s="1" t="str">
        <f t="shared" si="63"/>
        <v/>
      </c>
      <c r="P334" s="1" t="str">
        <f t="shared" si="63"/>
        <v/>
      </c>
      <c r="Q334" s="1" t="str">
        <f t="shared" si="63"/>
        <v/>
      </c>
    </row>
    <row r="335" spans="1:17" x14ac:dyDescent="0.25">
      <c r="A335" t="s">
        <v>708</v>
      </c>
      <c r="B335">
        <v>3740</v>
      </c>
      <c r="C335" t="s">
        <v>709</v>
      </c>
      <c r="D335" s="21" t="s">
        <v>3450</v>
      </c>
      <c r="E335" t="s">
        <v>8</v>
      </c>
      <c r="F335" s="110">
        <f t="shared" si="57"/>
        <v>0</v>
      </c>
      <c r="G335" s="110">
        <f t="shared" ca="1" si="58"/>
        <v>0</v>
      </c>
      <c r="H335" s="110">
        <f t="shared" ca="1" si="62"/>
        <v>0</v>
      </c>
      <c r="I335" s="110">
        <f t="shared" si="59"/>
        <v>0</v>
      </c>
      <c r="J335" s="1" t="str">
        <f t="shared" si="60"/>
        <v/>
      </c>
      <c r="K335" s="1" t="str">
        <f t="shared" si="63"/>
        <v/>
      </c>
      <c r="L335" s="1" t="str">
        <f t="shared" si="63"/>
        <v/>
      </c>
      <c r="M335" s="1" t="str">
        <f t="shared" si="63"/>
        <v/>
      </c>
      <c r="N335" s="1" t="str">
        <f t="shared" si="63"/>
        <v/>
      </c>
      <c r="O335" s="1" t="str">
        <f t="shared" si="63"/>
        <v/>
      </c>
      <c r="P335" s="1" t="str">
        <f t="shared" si="63"/>
        <v/>
      </c>
      <c r="Q335" s="1" t="str">
        <f t="shared" si="63"/>
        <v/>
      </c>
    </row>
    <row r="336" spans="1:17" x14ac:dyDescent="0.25">
      <c r="A336" t="s">
        <v>710</v>
      </c>
      <c r="B336">
        <v>3766</v>
      </c>
      <c r="C336" t="s">
        <v>711</v>
      </c>
      <c r="D336" s="21" t="s">
        <v>3431</v>
      </c>
      <c r="E336" t="s">
        <v>27</v>
      </c>
      <c r="F336" s="110">
        <f t="shared" si="57"/>
        <v>0</v>
      </c>
      <c r="G336" s="110">
        <f t="shared" ca="1" si="58"/>
        <v>0</v>
      </c>
      <c r="H336" s="110">
        <f t="shared" ca="1" si="62"/>
        <v>0</v>
      </c>
      <c r="I336" s="110" t="str">
        <f t="shared" si="59"/>
        <v>IfcLightFixture</v>
      </c>
      <c r="J336" s="1" t="str">
        <f t="shared" si="60"/>
        <v>IfcDistributionFlowElement</v>
      </c>
      <c r="K336" s="1" t="str">
        <f t="shared" si="63"/>
        <v>IfcDistributionElement</v>
      </c>
      <c r="L336" s="1" t="str">
        <f t="shared" si="63"/>
        <v>IfcElement</v>
      </c>
      <c r="M336" s="1" t="str">
        <f t="shared" si="63"/>
        <v>IfcProduct</v>
      </c>
      <c r="N336" s="1" t="str">
        <f t="shared" si="63"/>
        <v>IfcObject</v>
      </c>
      <c r="O336" s="1" t="str">
        <f t="shared" si="63"/>
        <v>IfcObjectDefinition</v>
      </c>
      <c r="P336" s="1" t="str">
        <f t="shared" si="63"/>
        <v>IfcRoot</v>
      </c>
      <c r="Q336" s="1" t="str">
        <f t="shared" si="63"/>
        <v>Entity</v>
      </c>
    </row>
    <row r="337" spans="1:17" x14ac:dyDescent="0.25">
      <c r="A337" t="s">
        <v>712</v>
      </c>
      <c r="B337">
        <v>3774</v>
      </c>
      <c r="C337" t="s">
        <v>713</v>
      </c>
      <c r="D337" s="21" t="s">
        <v>3431</v>
      </c>
      <c r="E337" t="s">
        <v>36</v>
      </c>
      <c r="F337" s="110" t="str">
        <f t="shared" si="57"/>
        <v>IfcLightFixtureType</v>
      </c>
      <c r="G337" s="110">
        <f t="shared" ca="1" si="58"/>
        <v>0</v>
      </c>
      <c r="H337" s="110" t="str">
        <f t="shared" ca="1" si="62"/>
        <v>Common</v>
      </c>
      <c r="I337" s="110" t="str">
        <f t="shared" si="59"/>
        <v>IfcLightFixtureType</v>
      </c>
      <c r="J337" s="1" t="str">
        <f t="shared" si="60"/>
        <v>IfcDistributionFlowElementType</v>
      </c>
      <c r="K337" s="1" t="str">
        <f t="shared" si="63"/>
        <v>IfcDistributionElementType</v>
      </c>
      <c r="L337" s="1" t="str">
        <f t="shared" si="63"/>
        <v>IfcElementType</v>
      </c>
      <c r="M337" s="1" t="str">
        <f t="shared" si="63"/>
        <v>IfcTypeProduct</v>
      </c>
      <c r="N337" s="1" t="str">
        <f t="shared" si="63"/>
        <v>IfcTypeObject</v>
      </c>
      <c r="O337" s="1" t="str">
        <f t="shared" si="63"/>
        <v>IfcObjectDefinition</v>
      </c>
      <c r="P337" s="1" t="str">
        <f t="shared" si="63"/>
        <v>IfcRoot</v>
      </c>
      <c r="Q337" s="1" t="str">
        <f t="shared" si="63"/>
        <v>Entity</v>
      </c>
    </row>
    <row r="338" spans="1:17" x14ac:dyDescent="0.25">
      <c r="A338" t="s">
        <v>714</v>
      </c>
      <c r="B338">
        <v>3782</v>
      </c>
      <c r="C338" t="s">
        <v>715</v>
      </c>
      <c r="D338" s="21" t="s">
        <v>3450</v>
      </c>
      <c r="E338" t="s">
        <v>8</v>
      </c>
      <c r="F338" s="110">
        <f t="shared" si="57"/>
        <v>0</v>
      </c>
      <c r="G338" s="110">
        <f t="shared" ca="1" si="58"/>
        <v>0</v>
      </c>
      <c r="H338" s="110">
        <f t="shared" ca="1" si="62"/>
        <v>0</v>
      </c>
      <c r="I338" s="110">
        <f t="shared" si="59"/>
        <v>0</v>
      </c>
      <c r="J338" s="1" t="str">
        <f t="shared" si="60"/>
        <v/>
      </c>
      <c r="K338" s="1" t="str">
        <f t="shared" si="63"/>
        <v/>
      </c>
      <c r="L338" s="1" t="str">
        <f t="shared" si="63"/>
        <v/>
      </c>
      <c r="M338" s="1" t="str">
        <f t="shared" si="63"/>
        <v/>
      </c>
      <c r="N338" s="1" t="str">
        <f t="shared" si="63"/>
        <v/>
      </c>
      <c r="O338" s="1" t="str">
        <f t="shared" si="63"/>
        <v/>
      </c>
      <c r="P338" s="1" t="str">
        <f t="shared" si="63"/>
        <v/>
      </c>
      <c r="Q338" s="1" t="str">
        <f t="shared" si="63"/>
        <v/>
      </c>
    </row>
    <row r="339" spans="1:17" x14ac:dyDescent="0.25">
      <c r="A339" t="s">
        <v>716</v>
      </c>
      <c r="B339">
        <v>3802</v>
      </c>
      <c r="C339" t="s">
        <v>717</v>
      </c>
      <c r="D339" s="21" t="s">
        <v>3450</v>
      </c>
      <c r="E339" t="s">
        <v>52</v>
      </c>
      <c r="F339" s="110">
        <f t="shared" si="57"/>
        <v>0</v>
      </c>
      <c r="G339" s="110">
        <f t="shared" ca="1" si="58"/>
        <v>0</v>
      </c>
      <c r="H339" s="110">
        <f t="shared" ca="1" si="62"/>
        <v>0</v>
      </c>
      <c r="I339" s="110">
        <f t="shared" si="59"/>
        <v>0</v>
      </c>
      <c r="J339" s="1" t="str">
        <f t="shared" si="60"/>
        <v>IfcRepresentationItem</v>
      </c>
      <c r="K339" s="1" t="str">
        <f t="shared" si="63"/>
        <v>Entity</v>
      </c>
      <c r="L339" s="1" t="str">
        <f t="shared" si="63"/>
        <v/>
      </c>
      <c r="M339" s="1" t="str">
        <f t="shared" si="63"/>
        <v/>
      </c>
      <c r="N339" s="1" t="str">
        <f t="shared" si="63"/>
        <v/>
      </c>
      <c r="O339" s="1" t="str">
        <f t="shared" si="63"/>
        <v/>
      </c>
      <c r="P339" s="1" t="str">
        <f t="shared" si="63"/>
        <v/>
      </c>
      <c r="Q339" s="1" t="str">
        <f t="shared" si="63"/>
        <v/>
      </c>
    </row>
    <row r="340" spans="1:17" x14ac:dyDescent="0.25">
      <c r="A340" t="s">
        <v>718</v>
      </c>
      <c r="B340">
        <v>3815</v>
      </c>
      <c r="C340" t="s">
        <v>719</v>
      </c>
      <c r="D340" s="21" t="s">
        <v>3450</v>
      </c>
      <c r="E340" t="s">
        <v>717</v>
      </c>
      <c r="F340" s="110">
        <f t="shared" si="57"/>
        <v>0</v>
      </c>
      <c r="G340" s="110">
        <f t="shared" ca="1" si="58"/>
        <v>0</v>
      </c>
      <c r="H340" s="110">
        <f t="shared" ca="1" si="62"/>
        <v>0</v>
      </c>
      <c r="I340" s="110">
        <f t="shared" si="59"/>
        <v>0</v>
      </c>
      <c r="J340" s="1" t="str">
        <f t="shared" si="60"/>
        <v>IfcGeometricRepresentationItem</v>
      </c>
      <c r="K340" s="1" t="str">
        <f t="shared" si="63"/>
        <v>IfcRepresentationItem</v>
      </c>
      <c r="L340" s="1" t="str">
        <f t="shared" si="63"/>
        <v>Entity</v>
      </c>
      <c r="M340" s="1" t="str">
        <f t="shared" si="63"/>
        <v/>
      </c>
      <c r="N340" s="1" t="str">
        <f t="shared" si="63"/>
        <v/>
      </c>
      <c r="O340" s="1" t="str">
        <f t="shared" si="63"/>
        <v/>
      </c>
      <c r="P340" s="1" t="str">
        <f t="shared" si="63"/>
        <v/>
      </c>
      <c r="Q340" s="1" t="str">
        <f t="shared" si="63"/>
        <v/>
      </c>
    </row>
    <row r="341" spans="1:17" x14ac:dyDescent="0.25">
      <c r="A341" t="s">
        <v>720</v>
      </c>
      <c r="B341">
        <v>3821</v>
      </c>
      <c r="C341" t="s">
        <v>721</v>
      </c>
      <c r="D341" s="21" t="s">
        <v>3450</v>
      </c>
      <c r="E341" t="s">
        <v>717</v>
      </c>
      <c r="F341" s="110">
        <f t="shared" si="57"/>
        <v>0</v>
      </c>
      <c r="G341" s="110">
        <f t="shared" ca="1" si="58"/>
        <v>0</v>
      </c>
      <c r="H341" s="110">
        <f t="shared" ca="1" si="62"/>
        <v>0</v>
      </c>
      <c r="I341" s="110">
        <f t="shared" si="59"/>
        <v>0</v>
      </c>
      <c r="J341" s="1" t="str">
        <f t="shared" si="60"/>
        <v>IfcGeometricRepresentationItem</v>
      </c>
      <c r="K341" s="1" t="str">
        <f t="shared" si="63"/>
        <v>IfcRepresentationItem</v>
      </c>
      <c r="L341" s="1" t="str">
        <f t="shared" si="63"/>
        <v>Entity</v>
      </c>
      <c r="M341" s="1" t="str">
        <f t="shared" si="63"/>
        <v/>
      </c>
      <c r="N341" s="1" t="str">
        <f t="shared" si="63"/>
        <v/>
      </c>
      <c r="O341" s="1" t="str">
        <f t="shared" si="63"/>
        <v/>
      </c>
      <c r="P341" s="1" t="str">
        <f t="shared" si="63"/>
        <v/>
      </c>
      <c r="Q341" s="1" t="str">
        <f t="shared" si="63"/>
        <v/>
      </c>
    </row>
    <row r="342" spans="1:17" x14ac:dyDescent="0.25">
      <c r="A342" t="s">
        <v>722</v>
      </c>
      <c r="B342">
        <v>3831</v>
      </c>
      <c r="C342" t="s">
        <v>723</v>
      </c>
      <c r="D342" s="21" t="s">
        <v>3450</v>
      </c>
      <c r="E342" t="s">
        <v>717</v>
      </c>
      <c r="F342" s="110">
        <f t="shared" si="57"/>
        <v>0</v>
      </c>
      <c r="G342" s="110">
        <f t="shared" ca="1" si="58"/>
        <v>0</v>
      </c>
      <c r="H342" s="110">
        <f t="shared" ca="1" si="62"/>
        <v>0</v>
      </c>
      <c r="I342" s="110">
        <f t="shared" si="59"/>
        <v>0</v>
      </c>
      <c r="J342" s="1" t="str">
        <f t="shared" si="60"/>
        <v>IfcGeometricRepresentationItem</v>
      </c>
      <c r="K342" s="1" t="str">
        <f t="shared" ref="K342:Q351" si="64">IFERROR(VLOOKUP(J342,Entity,3,FALSE),"")</f>
        <v>IfcRepresentationItem</v>
      </c>
      <c r="L342" s="1" t="str">
        <f t="shared" si="64"/>
        <v>Entity</v>
      </c>
      <c r="M342" s="1" t="str">
        <f t="shared" si="64"/>
        <v/>
      </c>
      <c r="N342" s="1" t="str">
        <f t="shared" si="64"/>
        <v/>
      </c>
      <c r="O342" s="1" t="str">
        <f t="shared" si="64"/>
        <v/>
      </c>
      <c r="P342" s="1" t="str">
        <f t="shared" si="64"/>
        <v/>
      </c>
      <c r="Q342" s="1" t="str">
        <f t="shared" si="64"/>
        <v/>
      </c>
    </row>
    <row r="343" spans="1:17" x14ac:dyDescent="0.25">
      <c r="A343" t="s">
        <v>724</v>
      </c>
      <c r="B343">
        <v>3850</v>
      </c>
      <c r="C343" t="s">
        <v>725</v>
      </c>
      <c r="D343" s="21" t="s">
        <v>3450</v>
      </c>
      <c r="E343" t="s">
        <v>717</v>
      </c>
      <c r="F343" s="110">
        <f t="shared" si="57"/>
        <v>0</v>
      </c>
      <c r="G343" s="110">
        <f t="shared" ca="1" si="58"/>
        <v>0</v>
      </c>
      <c r="H343" s="110">
        <f t="shared" ca="1" si="62"/>
        <v>0</v>
      </c>
      <c r="I343" s="110">
        <f t="shared" si="59"/>
        <v>0</v>
      </c>
      <c r="J343" s="1" t="str">
        <f t="shared" si="60"/>
        <v>IfcGeometricRepresentationItem</v>
      </c>
      <c r="K343" s="1" t="str">
        <f t="shared" si="64"/>
        <v>IfcRepresentationItem</v>
      </c>
      <c r="L343" s="1" t="str">
        <f t="shared" si="64"/>
        <v>Entity</v>
      </c>
      <c r="M343" s="1" t="str">
        <f t="shared" si="64"/>
        <v/>
      </c>
      <c r="N343" s="1" t="str">
        <f t="shared" si="64"/>
        <v/>
      </c>
      <c r="O343" s="1" t="str">
        <f t="shared" si="64"/>
        <v/>
      </c>
      <c r="P343" s="1" t="str">
        <f t="shared" si="64"/>
        <v/>
      </c>
      <c r="Q343" s="1" t="str">
        <f t="shared" si="64"/>
        <v/>
      </c>
    </row>
    <row r="344" spans="1:17" x14ac:dyDescent="0.25">
      <c r="A344" t="s">
        <v>726</v>
      </c>
      <c r="B344">
        <v>3864</v>
      </c>
      <c r="C344" t="s">
        <v>727</v>
      </c>
      <c r="D344" s="21" t="s">
        <v>3450</v>
      </c>
      <c r="E344" t="s">
        <v>725</v>
      </c>
      <c r="F344" s="110">
        <f t="shared" si="57"/>
        <v>0</v>
      </c>
      <c r="G344" s="110">
        <f t="shared" ca="1" si="58"/>
        <v>0</v>
      </c>
      <c r="H344" s="110">
        <f t="shared" ca="1" si="62"/>
        <v>0</v>
      </c>
      <c r="I344" s="110">
        <f t="shared" si="59"/>
        <v>0</v>
      </c>
      <c r="J344" s="1" t="str">
        <f t="shared" si="60"/>
        <v>IfcLightSource</v>
      </c>
      <c r="K344" s="1" t="str">
        <f t="shared" si="64"/>
        <v>IfcGeometricRepresentationItem</v>
      </c>
      <c r="L344" s="1" t="str">
        <f t="shared" si="64"/>
        <v>IfcRepresentationItem</v>
      </c>
      <c r="M344" s="1" t="str">
        <f t="shared" si="64"/>
        <v>Entity</v>
      </c>
      <c r="N344" s="1" t="str">
        <f t="shared" si="64"/>
        <v/>
      </c>
      <c r="O344" s="1" t="str">
        <f t="shared" si="64"/>
        <v/>
      </c>
      <c r="P344" s="1" t="str">
        <f t="shared" si="64"/>
        <v/>
      </c>
      <c r="Q344" s="1" t="str">
        <f t="shared" si="64"/>
        <v/>
      </c>
    </row>
    <row r="345" spans="1:17" x14ac:dyDescent="0.25">
      <c r="A345" t="s">
        <v>728</v>
      </c>
      <c r="B345">
        <v>3877</v>
      </c>
      <c r="C345" t="s">
        <v>729</v>
      </c>
      <c r="D345" s="21" t="s">
        <v>3432</v>
      </c>
      <c r="E345" t="s">
        <v>123</v>
      </c>
      <c r="F345" s="110">
        <f t="shared" si="57"/>
        <v>0</v>
      </c>
      <c r="G345" s="110">
        <f t="shared" ca="1" si="58"/>
        <v>0</v>
      </c>
      <c r="H345" s="110">
        <f t="shared" ca="1" si="62"/>
        <v>0</v>
      </c>
      <c r="I345" s="110">
        <f t="shared" si="59"/>
        <v>0</v>
      </c>
      <c r="J345" s="1" t="str">
        <f t="shared" si="60"/>
        <v>IfcGeometricRepresentationItem</v>
      </c>
      <c r="K345" s="1" t="str">
        <f t="shared" si="64"/>
        <v>IfcRepresentationItem</v>
      </c>
      <c r="L345" s="1" t="str">
        <f t="shared" si="64"/>
        <v>Entity</v>
      </c>
      <c r="M345" s="1" t="str">
        <f t="shared" si="64"/>
        <v/>
      </c>
      <c r="N345" s="1" t="str">
        <f t="shared" si="64"/>
        <v/>
      </c>
      <c r="O345" s="1" t="str">
        <f t="shared" si="64"/>
        <v/>
      </c>
      <c r="P345" s="1" t="str">
        <f t="shared" si="64"/>
        <v/>
      </c>
      <c r="Q345" s="1" t="str">
        <f t="shared" si="64"/>
        <v/>
      </c>
    </row>
    <row r="346" spans="1:17" x14ac:dyDescent="0.25">
      <c r="A346" t="s">
        <v>730</v>
      </c>
      <c r="B346">
        <v>3888</v>
      </c>
      <c r="C346" t="s">
        <v>731</v>
      </c>
      <c r="D346" s="21" t="s">
        <v>3439</v>
      </c>
      <c r="E346" t="s">
        <v>657</v>
      </c>
      <c r="F346" s="110">
        <f t="shared" si="57"/>
        <v>0</v>
      </c>
      <c r="G346" s="110">
        <f t="shared" ca="1" si="58"/>
        <v>0</v>
      </c>
      <c r="H346" s="110">
        <f t="shared" ca="1" si="62"/>
        <v>0</v>
      </c>
      <c r="I346" s="110">
        <f t="shared" si="59"/>
        <v>0</v>
      </c>
      <c r="J346" s="1" t="str">
        <f t="shared" si="60"/>
        <v>Entity</v>
      </c>
      <c r="K346" s="1" t="str">
        <f t="shared" si="64"/>
        <v/>
      </c>
      <c r="L346" s="1" t="str">
        <f t="shared" si="64"/>
        <v/>
      </c>
      <c r="M346" s="1" t="str">
        <f t="shared" si="64"/>
        <v/>
      </c>
      <c r="N346" s="1" t="str">
        <f t="shared" si="64"/>
        <v/>
      </c>
      <c r="O346" s="1" t="str">
        <f t="shared" si="64"/>
        <v/>
      </c>
      <c r="P346" s="1" t="str">
        <f t="shared" si="64"/>
        <v/>
      </c>
      <c r="Q346" s="1" t="str">
        <f t="shared" si="64"/>
        <v/>
      </c>
    </row>
    <row r="347" spans="1:17" x14ac:dyDescent="0.25">
      <c r="A347" t="s">
        <v>732</v>
      </c>
      <c r="B347">
        <v>3903</v>
      </c>
      <c r="C347" t="s">
        <v>467</v>
      </c>
      <c r="D347" s="21" t="s">
        <v>3422</v>
      </c>
      <c r="E347" t="s">
        <v>279</v>
      </c>
      <c r="F347" s="110">
        <f t="shared" si="57"/>
        <v>0</v>
      </c>
      <c r="G347" s="110">
        <f t="shared" ca="1" si="58"/>
        <v>0</v>
      </c>
      <c r="H347" s="110">
        <f t="shared" ca="1" si="62"/>
        <v>0</v>
      </c>
      <c r="I347" s="110">
        <f t="shared" si="59"/>
        <v>0</v>
      </c>
      <c r="J347" s="1" t="str">
        <f t="shared" si="60"/>
        <v>IfcRepresentationItem</v>
      </c>
      <c r="K347" s="1" t="str">
        <f t="shared" si="64"/>
        <v>Entity</v>
      </c>
      <c r="L347" s="1" t="str">
        <f t="shared" si="64"/>
        <v/>
      </c>
      <c r="M347" s="1" t="str">
        <f t="shared" si="64"/>
        <v/>
      </c>
      <c r="N347" s="1" t="str">
        <f t="shared" si="64"/>
        <v/>
      </c>
      <c r="O347" s="1" t="str">
        <f t="shared" si="64"/>
        <v/>
      </c>
      <c r="P347" s="1" t="str">
        <f t="shared" si="64"/>
        <v/>
      </c>
      <c r="Q347" s="1" t="str">
        <f t="shared" si="64"/>
        <v/>
      </c>
    </row>
    <row r="348" spans="1:17" x14ac:dyDescent="0.25">
      <c r="A348" t="s">
        <v>733</v>
      </c>
      <c r="B348">
        <v>3649</v>
      </c>
      <c r="C348" t="s">
        <v>734</v>
      </c>
      <c r="D348" s="21" t="s">
        <v>3429</v>
      </c>
      <c r="E348" t="s">
        <v>74</v>
      </c>
      <c r="F348" s="110">
        <f t="shared" si="57"/>
        <v>0</v>
      </c>
      <c r="G348" s="110">
        <f t="shared" ca="1" si="58"/>
        <v>0</v>
      </c>
      <c r="H348" s="110">
        <f t="shared" ca="1" si="62"/>
        <v>0</v>
      </c>
      <c r="I348" s="110">
        <f t="shared" si="59"/>
        <v>0</v>
      </c>
      <c r="J348" s="1" t="str">
        <f t="shared" si="60"/>
        <v>IfcProfileDef</v>
      </c>
      <c r="K348" s="1" t="str">
        <f t="shared" si="64"/>
        <v>Entity</v>
      </c>
      <c r="L348" s="1" t="str">
        <f t="shared" si="64"/>
        <v/>
      </c>
      <c r="M348" s="1" t="str">
        <f t="shared" si="64"/>
        <v/>
      </c>
      <c r="N348" s="1" t="str">
        <f t="shared" si="64"/>
        <v/>
      </c>
      <c r="O348" s="1" t="str">
        <f t="shared" si="64"/>
        <v/>
      </c>
      <c r="P348" s="1" t="str">
        <f t="shared" si="64"/>
        <v/>
      </c>
      <c r="Q348" s="1" t="str">
        <f t="shared" si="64"/>
        <v/>
      </c>
    </row>
    <row r="349" spans="1:17" x14ac:dyDescent="0.25">
      <c r="A349" t="s">
        <v>735</v>
      </c>
      <c r="B349">
        <v>3909</v>
      </c>
      <c r="C349" t="s">
        <v>19</v>
      </c>
      <c r="D349" s="21" t="s">
        <v>3421</v>
      </c>
      <c r="E349" t="s">
        <v>356</v>
      </c>
      <c r="F349" s="110">
        <f t="shared" si="57"/>
        <v>0</v>
      </c>
      <c r="G349" s="110">
        <f t="shared" ca="1" si="58"/>
        <v>0</v>
      </c>
      <c r="H349" s="110">
        <f t="shared" ca="1" si="62"/>
        <v>0</v>
      </c>
      <c r="I349" s="110">
        <f t="shared" si="59"/>
        <v>0</v>
      </c>
      <c r="J349" s="1" t="str">
        <f t="shared" si="60"/>
        <v>IfcGeometricRepresentationItem</v>
      </c>
      <c r="K349" s="1" t="str">
        <f t="shared" si="64"/>
        <v>IfcRepresentationItem</v>
      </c>
      <c r="L349" s="1" t="str">
        <f t="shared" si="64"/>
        <v>Entity</v>
      </c>
      <c r="M349" s="1" t="str">
        <f t="shared" si="64"/>
        <v/>
      </c>
      <c r="N349" s="1" t="str">
        <f t="shared" si="64"/>
        <v/>
      </c>
      <c r="O349" s="1" t="str">
        <f t="shared" si="64"/>
        <v/>
      </c>
      <c r="P349" s="1" t="str">
        <f t="shared" si="64"/>
        <v/>
      </c>
      <c r="Q349" s="1" t="str">
        <f t="shared" si="64"/>
        <v/>
      </c>
    </row>
    <row r="350" spans="1:17" x14ac:dyDescent="0.25">
      <c r="A350" t="s">
        <v>736</v>
      </c>
      <c r="B350">
        <v>3919</v>
      </c>
      <c r="C350" t="s">
        <v>737</v>
      </c>
      <c r="D350" s="21" t="s">
        <v>3443</v>
      </c>
      <c r="E350" t="s">
        <v>336</v>
      </c>
      <c r="F350" s="110">
        <f t="shared" si="57"/>
        <v>0</v>
      </c>
      <c r="G350" s="110">
        <f t="shared" ca="1" si="58"/>
        <v>0</v>
      </c>
      <c r="H350" s="110">
        <f t="shared" ca="1" si="62"/>
        <v>0</v>
      </c>
      <c r="I350" s="110">
        <f t="shared" si="59"/>
        <v>0</v>
      </c>
      <c r="J350" s="1" t="str">
        <f t="shared" si="60"/>
        <v>Entity</v>
      </c>
      <c r="K350" s="1" t="str">
        <f t="shared" si="64"/>
        <v/>
      </c>
      <c r="L350" s="1" t="str">
        <f t="shared" si="64"/>
        <v/>
      </c>
      <c r="M350" s="1" t="str">
        <f t="shared" si="64"/>
        <v/>
      </c>
      <c r="N350" s="1" t="str">
        <f t="shared" si="64"/>
        <v/>
      </c>
      <c r="O350" s="1" t="str">
        <f t="shared" si="64"/>
        <v/>
      </c>
      <c r="P350" s="1" t="str">
        <f t="shared" si="64"/>
        <v/>
      </c>
      <c r="Q350" s="1" t="str">
        <f t="shared" si="64"/>
        <v/>
      </c>
    </row>
    <row r="351" spans="1:17" x14ac:dyDescent="0.25">
      <c r="A351" t="s">
        <v>738</v>
      </c>
      <c r="B351">
        <v>3932</v>
      </c>
      <c r="C351" t="s">
        <v>739</v>
      </c>
      <c r="D351" s="21" t="s">
        <v>3432</v>
      </c>
      <c r="E351" t="s">
        <v>647</v>
      </c>
      <c r="F351" s="110">
        <f t="shared" si="57"/>
        <v>0</v>
      </c>
      <c r="G351" s="110">
        <f t="shared" ca="1" si="58"/>
        <v>0</v>
      </c>
      <c r="H351" s="110">
        <f t="shared" ca="1" si="62"/>
        <v>0</v>
      </c>
      <c r="I351" s="110">
        <f t="shared" si="59"/>
        <v>0</v>
      </c>
      <c r="J351" s="1" t="str">
        <f t="shared" si="60"/>
        <v>Entity</v>
      </c>
      <c r="K351" s="1" t="str">
        <f t="shared" si="64"/>
        <v/>
      </c>
      <c r="L351" s="1" t="str">
        <f t="shared" si="64"/>
        <v/>
      </c>
      <c r="M351" s="1" t="str">
        <f t="shared" si="64"/>
        <v/>
      </c>
      <c r="N351" s="1" t="str">
        <f t="shared" si="64"/>
        <v/>
      </c>
      <c r="O351" s="1" t="str">
        <f t="shared" si="64"/>
        <v/>
      </c>
      <c r="P351" s="1" t="str">
        <f t="shared" si="64"/>
        <v/>
      </c>
      <c r="Q351" s="1" t="str">
        <f t="shared" si="64"/>
        <v/>
      </c>
    </row>
    <row r="352" spans="1:17" x14ac:dyDescent="0.25">
      <c r="A352" t="s">
        <v>740</v>
      </c>
      <c r="B352">
        <v>3943</v>
      </c>
      <c r="C352" t="s">
        <v>741</v>
      </c>
      <c r="D352" s="21" t="s">
        <v>3451</v>
      </c>
      <c r="E352" t="s">
        <v>742</v>
      </c>
      <c r="F352" s="110">
        <f t="shared" si="57"/>
        <v>0</v>
      </c>
      <c r="G352" s="110">
        <f t="shared" ca="1" si="58"/>
        <v>0</v>
      </c>
      <c r="H352" s="110">
        <f t="shared" ca="1" si="62"/>
        <v>0</v>
      </c>
      <c r="I352" s="110">
        <f t="shared" si="59"/>
        <v>0</v>
      </c>
      <c r="J352" s="1" t="str">
        <f t="shared" si="60"/>
        <v>Entity</v>
      </c>
      <c r="K352" s="1" t="str">
        <f t="shared" ref="K352:Q361" si="65">IFERROR(VLOOKUP(J352,Entity,3,FALSE),"")</f>
        <v/>
      </c>
      <c r="L352" s="1" t="str">
        <f t="shared" si="65"/>
        <v/>
      </c>
      <c r="M352" s="1" t="str">
        <f t="shared" si="65"/>
        <v/>
      </c>
      <c r="N352" s="1" t="str">
        <f t="shared" si="65"/>
        <v/>
      </c>
      <c r="O352" s="1" t="str">
        <f t="shared" si="65"/>
        <v/>
      </c>
      <c r="P352" s="1" t="str">
        <f t="shared" si="65"/>
        <v/>
      </c>
      <c r="Q352" s="1" t="str">
        <f t="shared" si="65"/>
        <v/>
      </c>
    </row>
    <row r="353" spans="1:17" x14ac:dyDescent="0.25">
      <c r="A353" t="s">
        <v>743</v>
      </c>
      <c r="B353">
        <v>3956</v>
      </c>
      <c r="C353" t="s">
        <v>744</v>
      </c>
      <c r="D353" s="21" t="s">
        <v>3451</v>
      </c>
      <c r="E353" t="s">
        <v>8</v>
      </c>
      <c r="F353" s="110">
        <f t="shared" si="57"/>
        <v>0</v>
      </c>
      <c r="G353" s="110">
        <f t="shared" ca="1" si="58"/>
        <v>0</v>
      </c>
      <c r="H353" s="110">
        <f t="shared" ca="1" si="62"/>
        <v>0</v>
      </c>
      <c r="I353" s="110">
        <f t="shared" si="59"/>
        <v>0</v>
      </c>
      <c r="J353" s="1" t="str">
        <f t="shared" si="60"/>
        <v/>
      </c>
      <c r="K353" s="1" t="str">
        <f t="shared" si="65"/>
        <v/>
      </c>
      <c r="L353" s="1" t="str">
        <f t="shared" si="65"/>
        <v/>
      </c>
      <c r="M353" s="1" t="str">
        <f t="shared" si="65"/>
        <v/>
      </c>
      <c r="N353" s="1" t="str">
        <f t="shared" si="65"/>
        <v/>
      </c>
      <c r="O353" s="1" t="str">
        <f t="shared" si="65"/>
        <v/>
      </c>
      <c r="P353" s="1" t="str">
        <f t="shared" si="65"/>
        <v/>
      </c>
      <c r="Q353" s="1" t="str">
        <f t="shared" si="65"/>
        <v/>
      </c>
    </row>
    <row r="354" spans="1:17" x14ac:dyDescent="0.25">
      <c r="A354" t="s">
        <v>745</v>
      </c>
      <c r="B354">
        <v>3974</v>
      </c>
      <c r="C354" t="s">
        <v>746</v>
      </c>
      <c r="D354" s="21" t="s">
        <v>3451</v>
      </c>
      <c r="E354" t="s">
        <v>742</v>
      </c>
      <c r="F354" s="110">
        <f t="shared" si="57"/>
        <v>0</v>
      </c>
      <c r="G354" s="110">
        <f t="shared" ca="1" si="58"/>
        <v>0</v>
      </c>
      <c r="H354" s="110">
        <f t="shared" ca="1" si="62"/>
        <v>0</v>
      </c>
      <c r="I354" s="110">
        <f t="shared" si="59"/>
        <v>0</v>
      </c>
      <c r="J354" s="1" t="str">
        <f t="shared" si="60"/>
        <v>Entity</v>
      </c>
      <c r="K354" s="1" t="str">
        <f t="shared" si="65"/>
        <v/>
      </c>
      <c r="L354" s="1" t="str">
        <f t="shared" si="65"/>
        <v/>
      </c>
      <c r="M354" s="1" t="str">
        <f t="shared" si="65"/>
        <v/>
      </c>
      <c r="N354" s="1" t="str">
        <f t="shared" si="65"/>
        <v/>
      </c>
      <c r="O354" s="1" t="str">
        <f t="shared" si="65"/>
        <v/>
      </c>
      <c r="P354" s="1" t="str">
        <f t="shared" si="65"/>
        <v/>
      </c>
      <c r="Q354" s="1" t="str">
        <f t="shared" si="65"/>
        <v/>
      </c>
    </row>
    <row r="355" spans="1:17" x14ac:dyDescent="0.25">
      <c r="A355" t="s">
        <v>747</v>
      </c>
      <c r="B355">
        <v>3988</v>
      </c>
      <c r="C355" t="s">
        <v>748</v>
      </c>
      <c r="D355" s="21" t="s">
        <v>3451</v>
      </c>
      <c r="E355" t="s">
        <v>742</v>
      </c>
      <c r="F355" s="110">
        <f t="shared" si="57"/>
        <v>0</v>
      </c>
      <c r="G355" s="110">
        <f t="shared" ca="1" si="58"/>
        <v>0</v>
      </c>
      <c r="H355" s="110">
        <f t="shared" ca="1" si="62"/>
        <v>0</v>
      </c>
      <c r="I355" s="110">
        <f t="shared" si="59"/>
        <v>0</v>
      </c>
      <c r="J355" s="1" t="str">
        <f t="shared" si="60"/>
        <v>Entity</v>
      </c>
      <c r="K355" s="1" t="str">
        <f t="shared" si="65"/>
        <v/>
      </c>
      <c r="L355" s="1" t="str">
        <f t="shared" si="65"/>
        <v/>
      </c>
      <c r="M355" s="1" t="str">
        <f t="shared" si="65"/>
        <v/>
      </c>
      <c r="N355" s="1" t="str">
        <f t="shared" si="65"/>
        <v/>
      </c>
      <c r="O355" s="1" t="str">
        <f t="shared" si="65"/>
        <v/>
      </c>
      <c r="P355" s="1" t="str">
        <f t="shared" si="65"/>
        <v/>
      </c>
      <c r="Q355" s="1" t="str">
        <f t="shared" si="65"/>
        <v/>
      </c>
    </row>
    <row r="356" spans="1:17" x14ac:dyDescent="0.25">
      <c r="A356" t="s">
        <v>749</v>
      </c>
      <c r="B356">
        <v>4009</v>
      </c>
      <c r="C356" t="s">
        <v>742</v>
      </c>
      <c r="D356" s="21" t="s">
        <v>3451</v>
      </c>
      <c r="E356" t="s">
        <v>8</v>
      </c>
      <c r="F356" s="110">
        <f t="shared" si="57"/>
        <v>0</v>
      </c>
      <c r="G356" s="110">
        <f t="shared" ca="1" si="58"/>
        <v>0</v>
      </c>
      <c r="H356" s="110">
        <f t="shared" ca="1" si="62"/>
        <v>0</v>
      </c>
      <c r="I356" s="110">
        <f t="shared" si="59"/>
        <v>0</v>
      </c>
      <c r="J356" s="1" t="str">
        <f t="shared" si="60"/>
        <v/>
      </c>
      <c r="K356" s="1" t="str">
        <f t="shared" si="65"/>
        <v/>
      </c>
      <c r="L356" s="1" t="str">
        <f t="shared" si="65"/>
        <v/>
      </c>
      <c r="M356" s="1" t="str">
        <f t="shared" si="65"/>
        <v/>
      </c>
      <c r="N356" s="1" t="str">
        <f t="shared" si="65"/>
        <v/>
      </c>
      <c r="O356" s="1" t="str">
        <f t="shared" si="65"/>
        <v/>
      </c>
      <c r="P356" s="1" t="str">
        <f t="shared" si="65"/>
        <v/>
      </c>
      <c r="Q356" s="1" t="str">
        <f t="shared" si="65"/>
        <v/>
      </c>
    </row>
    <row r="357" spans="1:17" x14ac:dyDescent="0.25">
      <c r="A357" t="s">
        <v>750</v>
      </c>
      <c r="B357">
        <v>4028</v>
      </c>
      <c r="C357" t="s">
        <v>751</v>
      </c>
      <c r="D357" s="21" t="s">
        <v>3443</v>
      </c>
      <c r="E357" t="s">
        <v>752</v>
      </c>
      <c r="F357" s="110">
        <f t="shared" si="57"/>
        <v>0</v>
      </c>
      <c r="G357" s="110">
        <f t="shared" ca="1" si="58"/>
        <v>0</v>
      </c>
      <c r="H357" s="110">
        <f t="shared" ca="1" si="62"/>
        <v>0</v>
      </c>
      <c r="I357" s="110">
        <f t="shared" si="59"/>
        <v>0</v>
      </c>
      <c r="J357" s="1" t="str">
        <f t="shared" si="60"/>
        <v>Entity</v>
      </c>
      <c r="K357" s="1" t="str">
        <f t="shared" si="65"/>
        <v/>
      </c>
      <c r="L357" s="1" t="str">
        <f t="shared" si="65"/>
        <v/>
      </c>
      <c r="M357" s="1" t="str">
        <f t="shared" si="65"/>
        <v/>
      </c>
      <c r="N357" s="1" t="str">
        <f t="shared" si="65"/>
        <v/>
      </c>
      <c r="O357" s="1" t="str">
        <f t="shared" si="65"/>
        <v/>
      </c>
      <c r="P357" s="1" t="str">
        <f t="shared" si="65"/>
        <v/>
      </c>
      <c r="Q357" s="1" t="str">
        <f t="shared" si="65"/>
        <v/>
      </c>
    </row>
    <row r="358" spans="1:17" x14ac:dyDescent="0.25">
      <c r="A358" t="s">
        <v>753</v>
      </c>
      <c r="B358">
        <v>4034</v>
      </c>
      <c r="C358" t="s">
        <v>754</v>
      </c>
      <c r="D358" s="21" t="s">
        <v>3451</v>
      </c>
      <c r="E358" t="s">
        <v>742</v>
      </c>
      <c r="F358" s="110">
        <f t="shared" si="57"/>
        <v>0</v>
      </c>
      <c r="G358" s="110">
        <f t="shared" ca="1" si="58"/>
        <v>0</v>
      </c>
      <c r="H358" s="110">
        <f t="shared" ca="1" si="62"/>
        <v>0</v>
      </c>
      <c r="I358" s="110">
        <f t="shared" si="59"/>
        <v>0</v>
      </c>
      <c r="J358" s="1" t="str">
        <f t="shared" si="60"/>
        <v>Entity</v>
      </c>
      <c r="K358" s="1" t="str">
        <f t="shared" si="65"/>
        <v/>
      </c>
      <c r="L358" s="1" t="str">
        <f t="shared" si="65"/>
        <v/>
      </c>
      <c r="M358" s="1" t="str">
        <f t="shared" si="65"/>
        <v/>
      </c>
      <c r="N358" s="1" t="str">
        <f t="shared" si="65"/>
        <v/>
      </c>
      <c r="O358" s="1" t="str">
        <f t="shared" si="65"/>
        <v/>
      </c>
      <c r="P358" s="1" t="str">
        <f t="shared" si="65"/>
        <v/>
      </c>
      <c r="Q358" s="1" t="str">
        <f t="shared" si="65"/>
        <v/>
      </c>
    </row>
    <row r="359" spans="1:17" x14ac:dyDescent="0.25">
      <c r="A359" t="s">
        <v>755</v>
      </c>
      <c r="B359">
        <v>4050</v>
      </c>
      <c r="C359" t="s">
        <v>756</v>
      </c>
      <c r="D359" s="21" t="s">
        <v>3451</v>
      </c>
      <c r="E359" t="s">
        <v>742</v>
      </c>
      <c r="F359" s="110">
        <f t="shared" si="57"/>
        <v>0</v>
      </c>
      <c r="G359" s="110">
        <f t="shared" ca="1" si="58"/>
        <v>0</v>
      </c>
      <c r="H359" s="110">
        <f t="shared" ca="1" si="62"/>
        <v>0</v>
      </c>
      <c r="I359" s="110">
        <f t="shared" si="59"/>
        <v>0</v>
      </c>
      <c r="J359" s="1" t="str">
        <f t="shared" si="60"/>
        <v>Entity</v>
      </c>
      <c r="K359" s="1" t="str">
        <f t="shared" si="65"/>
        <v/>
      </c>
      <c r="L359" s="1" t="str">
        <f t="shared" si="65"/>
        <v/>
      </c>
      <c r="M359" s="1" t="str">
        <f t="shared" si="65"/>
        <v/>
      </c>
      <c r="N359" s="1" t="str">
        <f t="shared" si="65"/>
        <v/>
      </c>
      <c r="O359" s="1" t="str">
        <f t="shared" si="65"/>
        <v/>
      </c>
      <c r="P359" s="1" t="str">
        <f t="shared" si="65"/>
        <v/>
      </c>
      <c r="Q359" s="1" t="str">
        <f t="shared" si="65"/>
        <v/>
      </c>
    </row>
    <row r="360" spans="1:17" x14ac:dyDescent="0.25">
      <c r="A360" t="s">
        <v>757</v>
      </c>
      <c r="B360">
        <v>4071</v>
      </c>
      <c r="C360" t="s">
        <v>758</v>
      </c>
      <c r="D360" s="21" t="s">
        <v>3451</v>
      </c>
      <c r="E360" t="s">
        <v>759</v>
      </c>
      <c r="F360" s="110">
        <f t="shared" si="57"/>
        <v>0</v>
      </c>
      <c r="G360" s="110">
        <f t="shared" ca="1" si="58"/>
        <v>0</v>
      </c>
      <c r="H360" s="110">
        <f t="shared" ca="1" si="62"/>
        <v>0</v>
      </c>
      <c r="I360" s="110">
        <f t="shared" si="59"/>
        <v>0</v>
      </c>
      <c r="J360" s="1" t="str">
        <f t="shared" si="60"/>
        <v>Entity</v>
      </c>
      <c r="K360" s="1" t="str">
        <f t="shared" si="65"/>
        <v/>
      </c>
      <c r="L360" s="1" t="str">
        <f t="shared" si="65"/>
        <v/>
      </c>
      <c r="M360" s="1" t="str">
        <f t="shared" si="65"/>
        <v/>
      </c>
      <c r="N360" s="1" t="str">
        <f t="shared" si="65"/>
        <v/>
      </c>
      <c r="O360" s="1" t="str">
        <f t="shared" si="65"/>
        <v/>
      </c>
      <c r="P360" s="1" t="str">
        <f t="shared" si="65"/>
        <v/>
      </c>
      <c r="Q360" s="1" t="str">
        <f t="shared" si="65"/>
        <v/>
      </c>
    </row>
    <row r="361" spans="1:17" x14ac:dyDescent="0.25">
      <c r="A361" t="s">
        <v>760</v>
      </c>
      <c r="B361">
        <v>4085</v>
      </c>
      <c r="C361" t="s">
        <v>761</v>
      </c>
      <c r="D361" s="21" t="s">
        <v>3451</v>
      </c>
      <c r="E361" t="s">
        <v>754</v>
      </c>
      <c r="F361" s="110">
        <f t="shared" si="57"/>
        <v>0</v>
      </c>
      <c r="G361" s="110">
        <f t="shared" ca="1" si="58"/>
        <v>0</v>
      </c>
      <c r="H361" s="110">
        <f t="shared" ca="1" si="62"/>
        <v>0</v>
      </c>
      <c r="I361" s="110">
        <f t="shared" si="59"/>
        <v>0</v>
      </c>
      <c r="J361" s="1" t="str">
        <f t="shared" si="60"/>
        <v>IfcMaterialDefinition</v>
      </c>
      <c r="K361" s="1" t="str">
        <f t="shared" si="65"/>
        <v>Entity</v>
      </c>
      <c r="L361" s="1" t="str">
        <f t="shared" si="65"/>
        <v/>
      </c>
      <c r="M361" s="1" t="str">
        <f t="shared" si="65"/>
        <v/>
      </c>
      <c r="N361" s="1" t="str">
        <f t="shared" si="65"/>
        <v/>
      </c>
      <c r="O361" s="1" t="str">
        <f t="shared" si="65"/>
        <v/>
      </c>
      <c r="P361" s="1" t="str">
        <f t="shared" si="65"/>
        <v/>
      </c>
      <c r="Q361" s="1" t="str">
        <f t="shared" si="65"/>
        <v/>
      </c>
    </row>
    <row r="362" spans="1:17" x14ac:dyDescent="0.25">
      <c r="A362" t="s">
        <v>762</v>
      </c>
      <c r="B362">
        <v>4104</v>
      </c>
      <c r="C362" t="s">
        <v>763</v>
      </c>
      <c r="D362" s="21" t="s">
        <v>3451</v>
      </c>
      <c r="E362" t="s">
        <v>8</v>
      </c>
      <c r="F362" s="110">
        <f t="shared" si="57"/>
        <v>0</v>
      </c>
      <c r="G362" s="110">
        <f t="shared" ca="1" si="58"/>
        <v>0</v>
      </c>
      <c r="H362" s="110">
        <f t="shared" ca="1" si="62"/>
        <v>0</v>
      </c>
      <c r="I362" s="110">
        <f t="shared" si="59"/>
        <v>0</v>
      </c>
      <c r="J362" s="1" t="str">
        <f t="shared" si="60"/>
        <v/>
      </c>
      <c r="K362" s="1" t="str">
        <f t="shared" ref="K362:Q371" si="66">IFERROR(VLOOKUP(J362,Entity,3,FALSE),"")</f>
        <v/>
      </c>
      <c r="L362" s="1" t="str">
        <f t="shared" si="66"/>
        <v/>
      </c>
      <c r="M362" s="1" t="str">
        <f t="shared" si="66"/>
        <v/>
      </c>
      <c r="N362" s="1" t="str">
        <f t="shared" si="66"/>
        <v/>
      </c>
      <c r="O362" s="1" t="str">
        <f t="shared" si="66"/>
        <v/>
      </c>
      <c r="P362" s="1" t="str">
        <f t="shared" si="66"/>
        <v/>
      </c>
      <c r="Q362" s="1" t="str">
        <f t="shared" si="66"/>
        <v/>
      </c>
    </row>
    <row r="363" spans="1:17" x14ac:dyDescent="0.25">
      <c r="A363" t="s">
        <v>764</v>
      </c>
      <c r="B363">
        <v>4123</v>
      </c>
      <c r="C363" t="s">
        <v>765</v>
      </c>
      <c r="D363" s="21" t="s">
        <v>3451</v>
      </c>
      <c r="E363" t="s">
        <v>742</v>
      </c>
      <c r="F363" s="110">
        <f t="shared" si="57"/>
        <v>0</v>
      </c>
      <c r="G363" s="110">
        <f t="shared" ca="1" si="58"/>
        <v>0</v>
      </c>
      <c r="H363" s="110">
        <f t="shared" ca="1" si="62"/>
        <v>0</v>
      </c>
      <c r="I363" s="110">
        <f t="shared" si="59"/>
        <v>0</v>
      </c>
      <c r="J363" s="1" t="str">
        <f t="shared" si="60"/>
        <v>Entity</v>
      </c>
      <c r="K363" s="1" t="str">
        <f t="shared" si="66"/>
        <v/>
      </c>
      <c r="L363" s="1" t="str">
        <f t="shared" si="66"/>
        <v/>
      </c>
      <c r="M363" s="1" t="str">
        <f t="shared" si="66"/>
        <v/>
      </c>
      <c r="N363" s="1" t="str">
        <f t="shared" si="66"/>
        <v/>
      </c>
      <c r="O363" s="1" t="str">
        <f t="shared" si="66"/>
        <v/>
      </c>
      <c r="P363" s="1" t="str">
        <f t="shared" si="66"/>
        <v/>
      </c>
      <c r="Q363" s="1" t="str">
        <f t="shared" si="66"/>
        <v/>
      </c>
    </row>
    <row r="364" spans="1:17" x14ac:dyDescent="0.25">
      <c r="A364" t="s">
        <v>766</v>
      </c>
      <c r="B364">
        <v>4138</v>
      </c>
      <c r="C364" t="s">
        <v>767</v>
      </c>
      <c r="D364" s="21" t="s">
        <v>3451</v>
      </c>
      <c r="E364" t="s">
        <v>742</v>
      </c>
      <c r="F364" s="110">
        <f t="shared" si="57"/>
        <v>0</v>
      </c>
      <c r="G364" s="110">
        <f t="shared" ca="1" si="58"/>
        <v>0</v>
      </c>
      <c r="H364" s="110">
        <f t="shared" ca="1" si="62"/>
        <v>0</v>
      </c>
      <c r="I364" s="110">
        <f t="shared" si="59"/>
        <v>0</v>
      </c>
      <c r="J364" s="1" t="str">
        <f t="shared" si="60"/>
        <v>Entity</v>
      </c>
      <c r="K364" s="1" t="str">
        <f t="shared" si="66"/>
        <v/>
      </c>
      <c r="L364" s="1" t="str">
        <f t="shared" si="66"/>
        <v/>
      </c>
      <c r="M364" s="1" t="str">
        <f t="shared" si="66"/>
        <v/>
      </c>
      <c r="N364" s="1" t="str">
        <f t="shared" si="66"/>
        <v/>
      </c>
      <c r="O364" s="1" t="str">
        <f t="shared" si="66"/>
        <v/>
      </c>
      <c r="P364" s="1" t="str">
        <f t="shared" si="66"/>
        <v/>
      </c>
      <c r="Q364" s="1" t="str">
        <f t="shared" si="66"/>
        <v/>
      </c>
    </row>
    <row r="365" spans="1:17" x14ac:dyDescent="0.25">
      <c r="A365" t="s">
        <v>768</v>
      </c>
      <c r="B365">
        <v>4160</v>
      </c>
      <c r="C365" t="s">
        <v>769</v>
      </c>
      <c r="D365" s="21" t="s">
        <v>3451</v>
      </c>
      <c r="E365" t="s">
        <v>759</v>
      </c>
      <c r="F365" s="110">
        <f t="shared" si="57"/>
        <v>0</v>
      </c>
      <c r="G365" s="110">
        <f t="shared" ca="1" si="58"/>
        <v>0</v>
      </c>
      <c r="H365" s="110">
        <f t="shared" ca="1" si="62"/>
        <v>0</v>
      </c>
      <c r="I365" s="110">
        <f t="shared" si="59"/>
        <v>0</v>
      </c>
      <c r="J365" s="1" t="str">
        <f t="shared" si="60"/>
        <v>Entity</v>
      </c>
      <c r="K365" s="1" t="str">
        <f t="shared" si="66"/>
        <v/>
      </c>
      <c r="L365" s="1" t="str">
        <f t="shared" si="66"/>
        <v/>
      </c>
      <c r="M365" s="1" t="str">
        <f t="shared" si="66"/>
        <v/>
      </c>
      <c r="N365" s="1" t="str">
        <f t="shared" si="66"/>
        <v/>
      </c>
      <c r="O365" s="1" t="str">
        <f t="shared" si="66"/>
        <v/>
      </c>
      <c r="P365" s="1" t="str">
        <f t="shared" si="66"/>
        <v/>
      </c>
      <c r="Q365" s="1" t="str">
        <f t="shared" si="66"/>
        <v/>
      </c>
    </row>
    <row r="366" spans="1:17" x14ac:dyDescent="0.25">
      <c r="A366" t="s">
        <v>770</v>
      </c>
      <c r="B366">
        <v>4172</v>
      </c>
      <c r="C366" t="s">
        <v>771</v>
      </c>
      <c r="D366" s="21" t="s">
        <v>3451</v>
      </c>
      <c r="E366" t="s">
        <v>769</v>
      </c>
      <c r="F366" s="110">
        <f t="shared" si="57"/>
        <v>0</v>
      </c>
      <c r="G366" s="110">
        <f t="shared" ca="1" si="58"/>
        <v>0</v>
      </c>
      <c r="H366" s="110">
        <f t="shared" ca="1" si="62"/>
        <v>0</v>
      </c>
      <c r="I366" s="110">
        <f t="shared" si="59"/>
        <v>0</v>
      </c>
      <c r="J366" s="1" t="str">
        <f t="shared" si="60"/>
        <v>IfcMaterialUsageDefinition</v>
      </c>
      <c r="K366" s="1" t="str">
        <f t="shared" si="66"/>
        <v>Entity</v>
      </c>
      <c r="L366" s="1" t="str">
        <f t="shared" si="66"/>
        <v/>
      </c>
      <c r="M366" s="1" t="str">
        <f t="shared" si="66"/>
        <v/>
      </c>
      <c r="N366" s="1" t="str">
        <f t="shared" si="66"/>
        <v/>
      </c>
      <c r="O366" s="1" t="str">
        <f t="shared" si="66"/>
        <v/>
      </c>
      <c r="P366" s="1" t="str">
        <f t="shared" si="66"/>
        <v/>
      </c>
      <c r="Q366" s="1" t="str">
        <f t="shared" si="66"/>
        <v/>
      </c>
    </row>
    <row r="367" spans="1:17" x14ac:dyDescent="0.25">
      <c r="A367" t="s">
        <v>772</v>
      </c>
      <c r="B367">
        <v>4183</v>
      </c>
      <c r="C367" t="s">
        <v>773</v>
      </c>
      <c r="D367" s="21" t="s">
        <v>3451</v>
      </c>
      <c r="E367" t="s">
        <v>765</v>
      </c>
      <c r="F367" s="110">
        <f t="shared" si="57"/>
        <v>0</v>
      </c>
      <c r="G367" s="110">
        <f t="shared" ca="1" si="58"/>
        <v>0</v>
      </c>
      <c r="H367" s="110">
        <f t="shared" ca="1" si="62"/>
        <v>0</v>
      </c>
      <c r="I367" s="110">
        <f t="shared" si="59"/>
        <v>0</v>
      </c>
      <c r="J367" s="1" t="str">
        <f t="shared" si="60"/>
        <v>IfcMaterialDefinition</v>
      </c>
      <c r="K367" s="1" t="str">
        <f t="shared" si="66"/>
        <v>Entity</v>
      </c>
      <c r="L367" s="1" t="str">
        <f t="shared" si="66"/>
        <v/>
      </c>
      <c r="M367" s="1" t="str">
        <f t="shared" si="66"/>
        <v/>
      </c>
      <c r="N367" s="1" t="str">
        <f t="shared" si="66"/>
        <v/>
      </c>
      <c r="O367" s="1" t="str">
        <f t="shared" si="66"/>
        <v/>
      </c>
      <c r="P367" s="1" t="str">
        <f t="shared" si="66"/>
        <v/>
      </c>
      <c r="Q367" s="1" t="str">
        <f t="shared" si="66"/>
        <v/>
      </c>
    </row>
    <row r="368" spans="1:17" x14ac:dyDescent="0.25">
      <c r="A368" t="s">
        <v>774</v>
      </c>
      <c r="B368">
        <v>4201</v>
      </c>
      <c r="C368" t="s">
        <v>775</v>
      </c>
      <c r="D368" s="21" t="s">
        <v>3451</v>
      </c>
      <c r="E368" t="s">
        <v>534</v>
      </c>
      <c r="F368" s="110">
        <f t="shared" si="57"/>
        <v>0</v>
      </c>
      <c r="G368" s="110">
        <f t="shared" ca="1" si="58"/>
        <v>0</v>
      </c>
      <c r="H368" s="110">
        <f t="shared" ca="1" si="62"/>
        <v>0</v>
      </c>
      <c r="I368" s="110">
        <f t="shared" si="59"/>
        <v>0</v>
      </c>
      <c r="J368" s="1" t="str">
        <f t="shared" si="60"/>
        <v>IfcPropertyAbstraction</v>
      </c>
      <c r="K368" s="1" t="str">
        <f t="shared" si="66"/>
        <v>Entity</v>
      </c>
      <c r="L368" s="1" t="str">
        <f t="shared" si="66"/>
        <v/>
      </c>
      <c r="M368" s="1" t="str">
        <f t="shared" si="66"/>
        <v/>
      </c>
      <c r="N368" s="1" t="str">
        <f t="shared" si="66"/>
        <v/>
      </c>
      <c r="O368" s="1" t="str">
        <f t="shared" si="66"/>
        <v/>
      </c>
      <c r="P368" s="1" t="str">
        <f t="shared" si="66"/>
        <v/>
      </c>
      <c r="Q368" s="1" t="str">
        <f t="shared" si="66"/>
        <v/>
      </c>
    </row>
    <row r="369" spans="1:17" x14ac:dyDescent="0.25">
      <c r="A369" t="s">
        <v>776</v>
      </c>
      <c r="B369">
        <v>4207</v>
      </c>
      <c r="C369" t="s">
        <v>777</v>
      </c>
      <c r="D369" s="21" t="s">
        <v>3451</v>
      </c>
      <c r="E369" t="s">
        <v>61</v>
      </c>
      <c r="F369" s="110">
        <f t="shared" si="57"/>
        <v>0</v>
      </c>
      <c r="G369" s="110">
        <f t="shared" ca="1" si="58"/>
        <v>0</v>
      </c>
      <c r="H369" s="110">
        <f t="shared" ca="1" si="62"/>
        <v>0</v>
      </c>
      <c r="I369" s="110">
        <f t="shared" si="59"/>
        <v>0</v>
      </c>
      <c r="J369" s="1" t="str">
        <f t="shared" si="60"/>
        <v>Entity</v>
      </c>
      <c r="K369" s="1" t="str">
        <f t="shared" si="66"/>
        <v/>
      </c>
      <c r="L369" s="1" t="str">
        <f t="shared" si="66"/>
        <v/>
      </c>
      <c r="M369" s="1" t="str">
        <f t="shared" si="66"/>
        <v/>
      </c>
      <c r="N369" s="1" t="str">
        <f t="shared" si="66"/>
        <v/>
      </c>
      <c r="O369" s="1" t="str">
        <f t="shared" si="66"/>
        <v/>
      </c>
      <c r="P369" s="1" t="str">
        <f t="shared" si="66"/>
        <v/>
      </c>
      <c r="Q369" s="1" t="str">
        <f t="shared" si="66"/>
        <v/>
      </c>
    </row>
    <row r="370" spans="1:17" x14ac:dyDescent="0.25">
      <c r="A370" t="s">
        <v>778</v>
      </c>
      <c r="B370">
        <v>4228</v>
      </c>
      <c r="C370" t="s">
        <v>759</v>
      </c>
      <c r="D370" s="21" t="s">
        <v>3451</v>
      </c>
      <c r="E370" t="s">
        <v>8</v>
      </c>
      <c r="F370" s="110">
        <f t="shared" si="57"/>
        <v>0</v>
      </c>
      <c r="G370" s="110">
        <f t="shared" ca="1" si="58"/>
        <v>0</v>
      </c>
      <c r="H370" s="110">
        <f t="shared" ca="1" si="62"/>
        <v>0</v>
      </c>
      <c r="I370" s="110">
        <f t="shared" si="59"/>
        <v>0</v>
      </c>
      <c r="J370" s="1" t="str">
        <f t="shared" si="60"/>
        <v/>
      </c>
      <c r="K370" s="1" t="str">
        <f t="shared" si="66"/>
        <v/>
      </c>
      <c r="L370" s="1" t="str">
        <f t="shared" si="66"/>
        <v/>
      </c>
      <c r="M370" s="1" t="str">
        <f t="shared" si="66"/>
        <v/>
      </c>
      <c r="N370" s="1" t="str">
        <f t="shared" si="66"/>
        <v/>
      </c>
      <c r="O370" s="1" t="str">
        <f t="shared" si="66"/>
        <v/>
      </c>
      <c r="P370" s="1" t="str">
        <f t="shared" si="66"/>
        <v/>
      </c>
      <c r="Q370" s="1" t="str">
        <f t="shared" si="66"/>
        <v/>
      </c>
    </row>
    <row r="371" spans="1:17" x14ac:dyDescent="0.25">
      <c r="A371" t="s">
        <v>779</v>
      </c>
      <c r="B371">
        <v>4234</v>
      </c>
      <c r="C371" t="s">
        <v>780</v>
      </c>
      <c r="D371" s="21" t="s">
        <v>3442</v>
      </c>
      <c r="E371" t="s">
        <v>8</v>
      </c>
      <c r="F371" s="110">
        <f t="shared" si="57"/>
        <v>0</v>
      </c>
      <c r="G371" s="110">
        <f t="shared" ca="1" si="58"/>
        <v>0</v>
      </c>
      <c r="H371" s="110">
        <f t="shared" ca="1" si="62"/>
        <v>0</v>
      </c>
      <c r="I371" s="110">
        <f t="shared" si="59"/>
        <v>0</v>
      </c>
      <c r="J371" s="1" t="str">
        <f t="shared" si="60"/>
        <v/>
      </c>
      <c r="K371" s="1" t="str">
        <f t="shared" si="66"/>
        <v/>
      </c>
      <c r="L371" s="1" t="str">
        <f t="shared" si="66"/>
        <v/>
      </c>
      <c r="M371" s="1" t="str">
        <f t="shared" si="66"/>
        <v/>
      </c>
      <c r="N371" s="1" t="str">
        <f t="shared" si="66"/>
        <v/>
      </c>
      <c r="O371" s="1" t="str">
        <f t="shared" si="66"/>
        <v/>
      </c>
      <c r="P371" s="1" t="str">
        <f t="shared" si="66"/>
        <v/>
      </c>
      <c r="Q371" s="1" t="str">
        <f t="shared" si="66"/>
        <v/>
      </c>
    </row>
    <row r="372" spans="1:17" x14ac:dyDescent="0.25">
      <c r="A372" t="s">
        <v>781</v>
      </c>
      <c r="B372">
        <v>4253</v>
      </c>
      <c r="C372" t="s">
        <v>782</v>
      </c>
      <c r="D372" s="21" t="s">
        <v>3436</v>
      </c>
      <c r="E372" t="s">
        <v>147</v>
      </c>
      <c r="F372" s="110" t="str">
        <f t="shared" si="57"/>
        <v>IfcMechanicalFastener</v>
      </c>
      <c r="G372" s="110">
        <f t="shared" ca="1" si="58"/>
        <v>0</v>
      </c>
      <c r="H372" s="110" t="str">
        <f t="shared" ca="1" si="62"/>
        <v>Common</v>
      </c>
      <c r="I372" s="110" t="str">
        <f t="shared" si="59"/>
        <v>IfcMechanicalFastener</v>
      </c>
      <c r="J372" s="1" t="str">
        <f t="shared" si="60"/>
        <v>IfcElement</v>
      </c>
      <c r="K372" s="1" t="str">
        <f t="shared" ref="K372:Q381" si="67">IFERROR(VLOOKUP(J372,Entity,3,FALSE),"")</f>
        <v>IfcProduct</v>
      </c>
      <c r="L372" s="1" t="str">
        <f t="shared" si="67"/>
        <v>IfcObject</v>
      </c>
      <c r="M372" s="1" t="str">
        <f t="shared" si="67"/>
        <v>IfcObjectDefinition</v>
      </c>
      <c r="N372" s="1" t="str">
        <f t="shared" si="67"/>
        <v>IfcRoot</v>
      </c>
      <c r="O372" s="1" t="str">
        <f t="shared" si="67"/>
        <v>Entity</v>
      </c>
      <c r="P372" s="1" t="str">
        <f t="shared" si="67"/>
        <v/>
      </c>
      <c r="Q372" s="1" t="str">
        <f t="shared" si="67"/>
        <v/>
      </c>
    </row>
    <row r="373" spans="1:17" x14ac:dyDescent="0.25">
      <c r="A373" t="s">
        <v>783</v>
      </c>
      <c r="B373">
        <v>4263</v>
      </c>
      <c r="C373" t="s">
        <v>784</v>
      </c>
      <c r="D373" s="21" t="s">
        <v>3436</v>
      </c>
      <c r="E373" t="s">
        <v>150</v>
      </c>
      <c r="F373" s="110">
        <f t="shared" si="57"/>
        <v>0</v>
      </c>
      <c r="G373" s="110">
        <f t="shared" ca="1" si="58"/>
        <v>0</v>
      </c>
      <c r="H373" s="110">
        <f t="shared" ca="1" si="62"/>
        <v>0</v>
      </c>
      <c r="I373" s="110" t="str">
        <f t="shared" si="59"/>
        <v>IfcMechanicalFastenerType</v>
      </c>
      <c r="J373" s="1" t="str">
        <f t="shared" si="60"/>
        <v>IfcElementType</v>
      </c>
      <c r="K373" s="1" t="str">
        <f t="shared" si="67"/>
        <v>IfcTypeProduct</v>
      </c>
      <c r="L373" s="1" t="str">
        <f t="shared" si="67"/>
        <v>IfcTypeObject</v>
      </c>
      <c r="M373" s="1" t="str">
        <f t="shared" si="67"/>
        <v>IfcObjectDefinition</v>
      </c>
      <c r="N373" s="1" t="str">
        <f t="shared" si="67"/>
        <v>IfcRoot</v>
      </c>
      <c r="O373" s="1" t="str">
        <f t="shared" si="67"/>
        <v>Entity</v>
      </c>
      <c r="P373" s="1" t="str">
        <f t="shared" si="67"/>
        <v/>
      </c>
      <c r="Q373" s="1" t="str">
        <f t="shared" si="67"/>
        <v/>
      </c>
    </row>
    <row r="374" spans="1:17" x14ac:dyDescent="0.25">
      <c r="A374" t="s">
        <v>785</v>
      </c>
      <c r="B374">
        <v>4273</v>
      </c>
      <c r="C374" t="s">
        <v>786</v>
      </c>
      <c r="D374" s="21" t="s">
        <v>3423</v>
      </c>
      <c r="E374" t="s">
        <v>27</v>
      </c>
      <c r="F374" s="110">
        <f t="shared" si="57"/>
        <v>0</v>
      </c>
      <c r="G374" s="110">
        <f t="shared" ca="1" si="58"/>
        <v>0</v>
      </c>
      <c r="H374" s="110">
        <f t="shared" ca="1" si="62"/>
        <v>0</v>
      </c>
      <c r="I374" s="110">
        <f t="shared" si="59"/>
        <v>0</v>
      </c>
      <c r="J374" s="1" t="str">
        <f t="shared" si="60"/>
        <v>IfcDistributionFlowElement</v>
      </c>
      <c r="K374" s="1" t="str">
        <f t="shared" si="67"/>
        <v>IfcDistributionElement</v>
      </c>
      <c r="L374" s="1" t="str">
        <f t="shared" si="67"/>
        <v>IfcElement</v>
      </c>
      <c r="M374" s="1" t="str">
        <f t="shared" si="67"/>
        <v>IfcProduct</v>
      </c>
      <c r="N374" s="1" t="str">
        <f t="shared" si="67"/>
        <v>IfcObject</v>
      </c>
      <c r="O374" s="1" t="str">
        <f t="shared" si="67"/>
        <v>IfcObjectDefinition</v>
      </c>
      <c r="P374" s="1" t="str">
        <f t="shared" si="67"/>
        <v>IfcRoot</v>
      </c>
      <c r="Q374" s="1" t="str">
        <f t="shared" si="67"/>
        <v>Entity</v>
      </c>
    </row>
    <row r="375" spans="1:17" x14ac:dyDescent="0.25">
      <c r="A375" t="s">
        <v>787</v>
      </c>
      <c r="B375">
        <v>4281</v>
      </c>
      <c r="C375" t="s">
        <v>788</v>
      </c>
      <c r="D375" s="21" t="s">
        <v>3423</v>
      </c>
      <c r="E375" t="s">
        <v>36</v>
      </c>
      <c r="F375" s="110">
        <f t="shared" si="57"/>
        <v>0</v>
      </c>
      <c r="G375" s="110">
        <f t="shared" ca="1" si="58"/>
        <v>0</v>
      </c>
      <c r="H375" s="110">
        <f t="shared" ca="1" si="62"/>
        <v>0</v>
      </c>
      <c r="I375" s="110">
        <f t="shared" si="59"/>
        <v>0</v>
      </c>
      <c r="J375" s="1" t="str">
        <f t="shared" si="60"/>
        <v>IfcDistributionFlowElementType</v>
      </c>
      <c r="K375" s="1" t="str">
        <f t="shared" si="67"/>
        <v>IfcDistributionElementType</v>
      </c>
      <c r="L375" s="1" t="str">
        <f t="shared" si="67"/>
        <v>IfcElementType</v>
      </c>
      <c r="M375" s="1" t="str">
        <f t="shared" si="67"/>
        <v>IfcTypeProduct</v>
      </c>
      <c r="N375" s="1" t="str">
        <f t="shared" si="67"/>
        <v>IfcTypeObject</v>
      </c>
      <c r="O375" s="1" t="str">
        <f t="shared" si="67"/>
        <v>IfcObjectDefinition</v>
      </c>
      <c r="P375" s="1" t="str">
        <f t="shared" si="67"/>
        <v>IfcRoot</v>
      </c>
      <c r="Q375" s="1" t="str">
        <f t="shared" si="67"/>
        <v>Entity</v>
      </c>
    </row>
    <row r="376" spans="1:17" x14ac:dyDescent="0.25">
      <c r="A376" t="s">
        <v>789</v>
      </c>
      <c r="B376">
        <v>4289</v>
      </c>
      <c r="C376" t="s">
        <v>790</v>
      </c>
      <c r="D376" s="21" t="s">
        <v>3433</v>
      </c>
      <c r="E376" t="s">
        <v>88</v>
      </c>
      <c r="F376" s="110" t="str">
        <f t="shared" si="57"/>
        <v>IfcMember</v>
      </c>
      <c r="G376" s="110">
        <f t="shared" ca="1" si="58"/>
        <v>0</v>
      </c>
      <c r="H376" s="110" t="str">
        <f t="shared" ca="1" si="62"/>
        <v>Common</v>
      </c>
      <c r="I376" s="110">
        <f t="shared" si="59"/>
        <v>0</v>
      </c>
      <c r="J376" s="1" t="str">
        <f t="shared" si="60"/>
        <v>IfcElement</v>
      </c>
      <c r="K376" s="1" t="str">
        <f t="shared" si="67"/>
        <v>IfcProduct</v>
      </c>
      <c r="L376" s="1" t="str">
        <f t="shared" si="67"/>
        <v>IfcObject</v>
      </c>
      <c r="M376" s="1" t="str">
        <f t="shared" si="67"/>
        <v>IfcObjectDefinition</v>
      </c>
      <c r="N376" s="1" t="str">
        <f t="shared" si="67"/>
        <v>IfcRoot</v>
      </c>
      <c r="O376" s="1" t="str">
        <f t="shared" si="67"/>
        <v>Entity</v>
      </c>
      <c r="P376" s="1" t="str">
        <f t="shared" si="67"/>
        <v/>
      </c>
      <c r="Q376" s="1" t="str">
        <f t="shared" si="67"/>
        <v/>
      </c>
    </row>
    <row r="377" spans="1:17" x14ac:dyDescent="0.25">
      <c r="A377" t="s">
        <v>791</v>
      </c>
      <c r="B377">
        <v>4297</v>
      </c>
      <c r="C377" t="s">
        <v>792</v>
      </c>
      <c r="D377" s="21" t="s">
        <v>3433</v>
      </c>
      <c r="E377" t="s">
        <v>790</v>
      </c>
      <c r="F377" s="110">
        <f t="shared" si="57"/>
        <v>0</v>
      </c>
      <c r="G377" s="110">
        <f t="shared" ca="1" si="58"/>
        <v>0</v>
      </c>
      <c r="H377" s="110">
        <f t="shared" ca="1" si="62"/>
        <v>0</v>
      </c>
      <c r="I377" s="110">
        <f t="shared" si="59"/>
        <v>0</v>
      </c>
      <c r="J377" s="1" t="str">
        <f t="shared" si="60"/>
        <v>IfcBuildingElement</v>
      </c>
      <c r="K377" s="1" t="str">
        <f t="shared" si="67"/>
        <v>IfcElement</v>
      </c>
      <c r="L377" s="1" t="str">
        <f t="shared" si="67"/>
        <v>IfcProduct</v>
      </c>
      <c r="M377" s="1" t="str">
        <f t="shared" si="67"/>
        <v>IfcObject</v>
      </c>
      <c r="N377" s="1" t="str">
        <f t="shared" si="67"/>
        <v>IfcObjectDefinition</v>
      </c>
      <c r="O377" s="1" t="str">
        <f t="shared" si="67"/>
        <v>IfcRoot</v>
      </c>
      <c r="P377" s="1" t="str">
        <f t="shared" si="67"/>
        <v>Entity</v>
      </c>
      <c r="Q377" s="1" t="str">
        <f t="shared" si="67"/>
        <v/>
      </c>
    </row>
    <row r="378" spans="1:17" x14ac:dyDescent="0.25">
      <c r="A378" t="s">
        <v>793</v>
      </c>
      <c r="B378">
        <v>4303</v>
      </c>
      <c r="C378" t="s">
        <v>794</v>
      </c>
      <c r="D378" s="21" t="s">
        <v>3433</v>
      </c>
      <c r="E378" t="s">
        <v>93</v>
      </c>
      <c r="F378" s="110">
        <f t="shared" si="57"/>
        <v>0</v>
      </c>
      <c r="G378" s="110">
        <f t="shared" ca="1" si="58"/>
        <v>0</v>
      </c>
      <c r="H378" s="110">
        <f t="shared" ca="1" si="62"/>
        <v>0</v>
      </c>
      <c r="I378" s="110">
        <f t="shared" si="59"/>
        <v>0</v>
      </c>
      <c r="J378" s="1" t="str">
        <f t="shared" si="60"/>
        <v>IfcElementType</v>
      </c>
      <c r="K378" s="1" t="str">
        <f t="shared" si="67"/>
        <v>IfcTypeProduct</v>
      </c>
      <c r="L378" s="1" t="str">
        <f t="shared" si="67"/>
        <v>IfcTypeObject</v>
      </c>
      <c r="M378" s="1" t="str">
        <f t="shared" si="67"/>
        <v>IfcObjectDefinition</v>
      </c>
      <c r="N378" s="1" t="str">
        <f t="shared" si="67"/>
        <v>IfcRoot</v>
      </c>
      <c r="O378" s="1" t="str">
        <f t="shared" si="67"/>
        <v>Entity</v>
      </c>
      <c r="P378" s="1" t="str">
        <f t="shared" si="67"/>
        <v/>
      </c>
      <c r="Q378" s="1" t="str">
        <f t="shared" si="67"/>
        <v/>
      </c>
    </row>
    <row r="379" spans="1:17" x14ac:dyDescent="0.25">
      <c r="A379" t="s">
        <v>795</v>
      </c>
      <c r="B379">
        <v>4311</v>
      </c>
      <c r="C379" t="s">
        <v>796</v>
      </c>
      <c r="D379" s="21" t="s">
        <v>3440</v>
      </c>
      <c r="E379" t="s">
        <v>293</v>
      </c>
      <c r="F379" s="110">
        <f t="shared" si="57"/>
        <v>0</v>
      </c>
      <c r="G379" s="110">
        <f t="shared" ca="1" si="58"/>
        <v>0</v>
      </c>
      <c r="H379" s="110">
        <f t="shared" ca="1" si="62"/>
        <v>0</v>
      </c>
      <c r="I379" s="110">
        <f t="shared" si="59"/>
        <v>0</v>
      </c>
      <c r="J379" s="1" t="str">
        <f t="shared" si="60"/>
        <v>Entity</v>
      </c>
      <c r="K379" s="1" t="str">
        <f t="shared" si="67"/>
        <v/>
      </c>
      <c r="L379" s="1" t="str">
        <f t="shared" si="67"/>
        <v/>
      </c>
      <c r="M379" s="1" t="str">
        <f t="shared" si="67"/>
        <v/>
      </c>
      <c r="N379" s="1" t="str">
        <f t="shared" si="67"/>
        <v/>
      </c>
      <c r="O379" s="1" t="str">
        <f t="shared" si="67"/>
        <v/>
      </c>
      <c r="P379" s="1" t="str">
        <f t="shared" si="67"/>
        <v/>
      </c>
      <c r="Q379" s="1" t="str">
        <f t="shared" si="67"/>
        <v/>
      </c>
    </row>
    <row r="380" spans="1:17" x14ac:dyDescent="0.25">
      <c r="A380" t="s">
        <v>797</v>
      </c>
      <c r="B380">
        <v>4337</v>
      </c>
      <c r="C380" t="s">
        <v>798</v>
      </c>
      <c r="D380" s="21" t="s">
        <v>3429</v>
      </c>
      <c r="E380" t="s">
        <v>387</v>
      </c>
      <c r="F380" s="110">
        <f t="shared" si="57"/>
        <v>0</v>
      </c>
      <c r="G380" s="110">
        <f t="shared" ca="1" si="58"/>
        <v>0</v>
      </c>
      <c r="H380" s="110">
        <f t="shared" ca="1" si="62"/>
        <v>0</v>
      </c>
      <c r="I380" s="110">
        <f t="shared" si="59"/>
        <v>0</v>
      </c>
      <c r="J380" s="1" t="str">
        <f t="shared" si="60"/>
        <v>IfcProfileDef</v>
      </c>
      <c r="K380" s="1" t="str">
        <f t="shared" si="67"/>
        <v>Entity</v>
      </c>
      <c r="L380" s="1" t="str">
        <f t="shared" si="67"/>
        <v/>
      </c>
      <c r="M380" s="1" t="str">
        <f t="shared" si="67"/>
        <v/>
      </c>
      <c r="N380" s="1" t="str">
        <f t="shared" si="67"/>
        <v/>
      </c>
      <c r="O380" s="1" t="str">
        <f t="shared" si="67"/>
        <v/>
      </c>
      <c r="P380" s="1" t="str">
        <f t="shared" si="67"/>
        <v/>
      </c>
      <c r="Q380" s="1" t="str">
        <f t="shared" si="67"/>
        <v/>
      </c>
    </row>
    <row r="381" spans="1:17" x14ac:dyDescent="0.25">
      <c r="A381" t="s">
        <v>799</v>
      </c>
      <c r="B381">
        <v>4343</v>
      </c>
      <c r="C381" t="s">
        <v>800</v>
      </c>
      <c r="D381" s="21" t="s">
        <v>3442</v>
      </c>
      <c r="E381" t="s">
        <v>8</v>
      </c>
      <c r="F381" s="110">
        <f t="shared" si="57"/>
        <v>0</v>
      </c>
      <c r="G381" s="110">
        <f t="shared" ca="1" si="58"/>
        <v>0</v>
      </c>
      <c r="H381" s="110">
        <f t="shared" ca="1" si="62"/>
        <v>0</v>
      </c>
      <c r="I381" s="110">
        <f t="shared" si="59"/>
        <v>0</v>
      </c>
      <c r="J381" s="1" t="str">
        <f t="shared" si="60"/>
        <v/>
      </c>
      <c r="K381" s="1" t="str">
        <f t="shared" si="67"/>
        <v/>
      </c>
      <c r="L381" s="1" t="str">
        <f t="shared" si="67"/>
        <v/>
      </c>
      <c r="M381" s="1" t="str">
        <f t="shared" si="67"/>
        <v/>
      </c>
      <c r="N381" s="1" t="str">
        <f t="shared" si="67"/>
        <v/>
      </c>
      <c r="O381" s="1" t="str">
        <f t="shared" si="67"/>
        <v/>
      </c>
      <c r="P381" s="1" t="str">
        <f t="shared" si="67"/>
        <v/>
      </c>
      <c r="Q381" s="1" t="str">
        <f t="shared" si="67"/>
        <v/>
      </c>
    </row>
    <row r="382" spans="1:17" x14ac:dyDescent="0.25">
      <c r="A382" t="s">
        <v>801</v>
      </c>
      <c r="B382">
        <v>4351</v>
      </c>
      <c r="C382" t="s">
        <v>802</v>
      </c>
      <c r="D382" s="21" t="s">
        <v>3431</v>
      </c>
      <c r="E382" t="s">
        <v>39</v>
      </c>
      <c r="F382" s="110">
        <f t="shared" si="57"/>
        <v>0</v>
      </c>
      <c r="G382" s="110">
        <f t="shared" ca="1" si="58"/>
        <v>0</v>
      </c>
      <c r="H382" s="110">
        <f t="shared" ca="1" si="62"/>
        <v>0</v>
      </c>
      <c r="I382" s="110" t="str">
        <f t="shared" si="59"/>
        <v>IfcMotorConnection</v>
      </c>
      <c r="J382" s="1" t="str">
        <f t="shared" si="60"/>
        <v>IfcDistributionFlowElement</v>
      </c>
      <c r="K382" s="1" t="str">
        <f t="shared" ref="K382:Q391" si="68">IFERROR(VLOOKUP(J382,Entity,3,FALSE),"")</f>
        <v>IfcDistributionElement</v>
      </c>
      <c r="L382" s="1" t="str">
        <f t="shared" si="68"/>
        <v>IfcElement</v>
      </c>
      <c r="M382" s="1" t="str">
        <f t="shared" si="68"/>
        <v>IfcProduct</v>
      </c>
      <c r="N382" s="1" t="str">
        <f t="shared" si="68"/>
        <v>IfcObject</v>
      </c>
      <c r="O382" s="1" t="str">
        <f t="shared" si="68"/>
        <v>IfcObjectDefinition</v>
      </c>
      <c r="P382" s="1" t="str">
        <f t="shared" si="68"/>
        <v>IfcRoot</v>
      </c>
      <c r="Q382" s="1" t="str">
        <f t="shared" si="68"/>
        <v>Entity</v>
      </c>
    </row>
    <row r="383" spans="1:17" x14ac:dyDescent="0.25">
      <c r="A383" t="s">
        <v>803</v>
      </c>
      <c r="B383">
        <v>4359</v>
      </c>
      <c r="C383" t="s">
        <v>804</v>
      </c>
      <c r="D383" s="21" t="s">
        <v>3431</v>
      </c>
      <c r="E383" t="s">
        <v>42</v>
      </c>
      <c r="F383" s="110" t="str">
        <f t="shared" si="57"/>
        <v>IfcMotorConnectionType</v>
      </c>
      <c r="G383" s="110">
        <f t="shared" ca="1" si="58"/>
        <v>0</v>
      </c>
      <c r="H383" s="110" t="str">
        <f t="shared" ca="1" si="62"/>
        <v>Common</v>
      </c>
      <c r="I383" s="110" t="str">
        <f t="shared" si="59"/>
        <v>IfcMotorConnectionType</v>
      </c>
      <c r="J383" s="1" t="str">
        <f t="shared" si="60"/>
        <v>IfcDistributionFlowElementType</v>
      </c>
      <c r="K383" s="1" t="str">
        <f t="shared" si="68"/>
        <v>IfcDistributionElementType</v>
      </c>
      <c r="L383" s="1" t="str">
        <f t="shared" si="68"/>
        <v>IfcElementType</v>
      </c>
      <c r="M383" s="1" t="str">
        <f t="shared" si="68"/>
        <v>IfcTypeProduct</v>
      </c>
      <c r="N383" s="1" t="str">
        <f t="shared" si="68"/>
        <v>IfcTypeObject</v>
      </c>
      <c r="O383" s="1" t="str">
        <f t="shared" si="68"/>
        <v>IfcObjectDefinition</v>
      </c>
      <c r="P383" s="1" t="str">
        <f t="shared" si="68"/>
        <v>IfcRoot</v>
      </c>
      <c r="Q383" s="1" t="str">
        <f t="shared" si="68"/>
        <v>Entity</v>
      </c>
    </row>
    <row r="384" spans="1:17" x14ac:dyDescent="0.25">
      <c r="A384" t="s">
        <v>805</v>
      </c>
      <c r="B384">
        <v>4367</v>
      </c>
      <c r="C384" t="s">
        <v>317</v>
      </c>
      <c r="D384" s="21" t="s">
        <v>3442</v>
      </c>
      <c r="E384" t="s">
        <v>8</v>
      </c>
      <c r="F384" s="110">
        <f t="shared" si="57"/>
        <v>0</v>
      </c>
      <c r="G384" s="110">
        <f t="shared" ca="1" si="58"/>
        <v>0</v>
      </c>
      <c r="H384" s="110">
        <f t="shared" ca="1" si="62"/>
        <v>0</v>
      </c>
      <c r="I384" s="110">
        <f t="shared" si="59"/>
        <v>0</v>
      </c>
      <c r="J384" s="1" t="str">
        <f t="shared" si="60"/>
        <v/>
      </c>
      <c r="K384" s="1" t="str">
        <f t="shared" si="68"/>
        <v/>
      </c>
      <c r="L384" s="1" t="str">
        <f t="shared" si="68"/>
        <v/>
      </c>
      <c r="M384" s="1" t="str">
        <f t="shared" si="68"/>
        <v/>
      </c>
      <c r="N384" s="1" t="str">
        <f t="shared" si="68"/>
        <v/>
      </c>
      <c r="O384" s="1" t="str">
        <f t="shared" si="68"/>
        <v/>
      </c>
      <c r="P384" s="1" t="str">
        <f t="shared" si="68"/>
        <v/>
      </c>
      <c r="Q384" s="1" t="str">
        <f t="shared" si="68"/>
        <v/>
      </c>
    </row>
    <row r="385" spans="1:17" x14ac:dyDescent="0.25">
      <c r="A385" t="s">
        <v>806</v>
      </c>
      <c r="B385">
        <v>4378</v>
      </c>
      <c r="C385" t="s">
        <v>5</v>
      </c>
      <c r="D385" s="21" t="s">
        <v>3418</v>
      </c>
      <c r="E385" t="s">
        <v>314</v>
      </c>
      <c r="F385" s="110">
        <f t="shared" si="57"/>
        <v>0</v>
      </c>
      <c r="G385" s="110">
        <f t="shared" ca="1" si="58"/>
        <v>0</v>
      </c>
      <c r="H385" s="110">
        <f t="shared" ca="1" si="62"/>
        <v>0</v>
      </c>
      <c r="I385" s="110">
        <f t="shared" si="59"/>
        <v>0</v>
      </c>
      <c r="J385" s="1" t="str">
        <f t="shared" si="60"/>
        <v>IfcRoot</v>
      </c>
      <c r="K385" s="1" t="str">
        <f t="shared" si="68"/>
        <v>Entity</v>
      </c>
      <c r="L385" s="1" t="str">
        <f t="shared" si="68"/>
        <v/>
      </c>
      <c r="M385" s="1" t="str">
        <f t="shared" si="68"/>
        <v/>
      </c>
      <c r="N385" s="1" t="str">
        <f t="shared" si="68"/>
        <v/>
      </c>
      <c r="O385" s="1" t="str">
        <f t="shared" si="68"/>
        <v/>
      </c>
      <c r="P385" s="1" t="str">
        <f t="shared" si="68"/>
        <v/>
      </c>
      <c r="Q385" s="1" t="str">
        <f t="shared" si="68"/>
        <v/>
      </c>
    </row>
    <row r="386" spans="1:17" x14ac:dyDescent="0.25">
      <c r="A386" t="s">
        <v>807</v>
      </c>
      <c r="B386">
        <v>4386</v>
      </c>
      <c r="C386" t="s">
        <v>314</v>
      </c>
      <c r="D386" s="21" t="s">
        <v>3418</v>
      </c>
      <c r="E386" t="s">
        <v>808</v>
      </c>
      <c r="F386" s="110">
        <f t="shared" ref="F386:F449" si="69">IF(NOT(ISERROR(VLOOKUP(C386,Import_DRS,1,FALSE))),C386,0)</f>
        <v>0</v>
      </c>
      <c r="G386" s="110">
        <f t="shared" ref="G386:G449" ca="1" si="70">IF(NOT(ISERROR(VLOOKUP(C386,export_entity,1,FALSE))),C386,0)</f>
        <v>0</v>
      </c>
      <c r="H386" s="110">
        <f t="shared" ca="1" si="62"/>
        <v>0</v>
      </c>
      <c r="I386" s="110">
        <f t="shared" ref="I386:I449" si="71">IF(C386&lt;&gt;C385,IFERROR(VLOOKUP(C386,supp_entity,1,FALSE),0),0)</f>
        <v>0</v>
      </c>
      <c r="J386" s="1" t="str">
        <f t="shared" ref="J386:J449" si="72">IFERROR(VLOOKUP(E386,Entity,3,FALSE),"")</f>
        <v>Entity</v>
      </c>
      <c r="K386" s="1" t="str">
        <f t="shared" si="68"/>
        <v/>
      </c>
      <c r="L386" s="1" t="str">
        <f t="shared" si="68"/>
        <v/>
      </c>
      <c r="M386" s="1" t="str">
        <f t="shared" si="68"/>
        <v/>
      </c>
      <c r="N386" s="1" t="str">
        <f t="shared" si="68"/>
        <v/>
      </c>
      <c r="O386" s="1" t="str">
        <f t="shared" si="68"/>
        <v/>
      </c>
      <c r="P386" s="1" t="str">
        <f t="shared" si="68"/>
        <v/>
      </c>
      <c r="Q386" s="1" t="str">
        <f t="shared" si="68"/>
        <v/>
      </c>
    </row>
    <row r="387" spans="1:17" x14ac:dyDescent="0.25">
      <c r="A387" t="s">
        <v>809</v>
      </c>
      <c r="B387">
        <v>4398</v>
      </c>
      <c r="C387" t="s">
        <v>810</v>
      </c>
      <c r="D387" s="21" t="s">
        <v>3440</v>
      </c>
      <c r="E387" t="s">
        <v>293</v>
      </c>
      <c r="F387" s="110">
        <f t="shared" si="69"/>
        <v>0</v>
      </c>
      <c r="G387" s="110">
        <f t="shared" ca="1" si="70"/>
        <v>0</v>
      </c>
      <c r="H387" s="110">
        <f t="shared" ref="H387:H450" ca="1" si="73">IF(OR(AND(imp_imp_cat=yes,F387&lt;&gt;0),AND(imp_exp_cat=yes,G387&lt;&gt;0)),Common,0)</f>
        <v>0</v>
      </c>
      <c r="I387" s="110">
        <f t="shared" si="71"/>
        <v>0</v>
      </c>
      <c r="J387" s="1" t="str">
        <f t="shared" si="72"/>
        <v>Entity</v>
      </c>
      <c r="K387" s="1" t="str">
        <f t="shared" si="68"/>
        <v/>
      </c>
      <c r="L387" s="1" t="str">
        <f t="shared" si="68"/>
        <v/>
      </c>
      <c r="M387" s="1" t="str">
        <f t="shared" si="68"/>
        <v/>
      </c>
      <c r="N387" s="1" t="str">
        <f t="shared" si="68"/>
        <v/>
      </c>
      <c r="O387" s="1" t="str">
        <f t="shared" si="68"/>
        <v/>
      </c>
      <c r="P387" s="1" t="str">
        <f t="shared" si="68"/>
        <v/>
      </c>
      <c r="Q387" s="1" t="str">
        <f t="shared" si="68"/>
        <v/>
      </c>
    </row>
    <row r="388" spans="1:17" x14ac:dyDescent="0.25">
      <c r="A388" t="s">
        <v>811</v>
      </c>
      <c r="B388">
        <v>4392</v>
      </c>
      <c r="C388" t="s">
        <v>657</v>
      </c>
      <c r="D388" s="21" t="s">
        <v>3439</v>
      </c>
      <c r="E388" t="s">
        <v>8</v>
      </c>
      <c r="F388" s="110">
        <f t="shared" si="69"/>
        <v>0</v>
      </c>
      <c r="G388" s="110">
        <f t="shared" ca="1" si="70"/>
        <v>0</v>
      </c>
      <c r="H388" s="110">
        <f t="shared" ca="1" si="73"/>
        <v>0</v>
      </c>
      <c r="I388" s="110">
        <f t="shared" si="71"/>
        <v>0</v>
      </c>
      <c r="J388" s="1" t="str">
        <f t="shared" si="72"/>
        <v/>
      </c>
      <c r="K388" s="1" t="str">
        <f t="shared" si="68"/>
        <v/>
      </c>
      <c r="L388" s="1" t="str">
        <f t="shared" si="68"/>
        <v/>
      </c>
      <c r="M388" s="1" t="str">
        <f t="shared" si="68"/>
        <v/>
      </c>
      <c r="N388" s="1" t="str">
        <f t="shared" si="68"/>
        <v/>
      </c>
      <c r="O388" s="1" t="str">
        <f t="shared" si="68"/>
        <v/>
      </c>
      <c r="P388" s="1" t="str">
        <f t="shared" si="68"/>
        <v/>
      </c>
      <c r="Q388" s="1" t="str">
        <f t="shared" si="68"/>
        <v/>
      </c>
    </row>
    <row r="389" spans="1:17" x14ac:dyDescent="0.25">
      <c r="A389" t="s">
        <v>812</v>
      </c>
      <c r="B389">
        <v>4420</v>
      </c>
      <c r="C389" t="s">
        <v>813</v>
      </c>
      <c r="D389" s="21" t="s">
        <v>3430</v>
      </c>
      <c r="E389" t="s">
        <v>4</v>
      </c>
      <c r="F389" s="110">
        <f t="shared" si="69"/>
        <v>0</v>
      </c>
      <c r="G389" s="110">
        <f t="shared" ca="1" si="70"/>
        <v>0</v>
      </c>
      <c r="H389" s="110">
        <f t="shared" ca="1" si="73"/>
        <v>0</v>
      </c>
      <c r="I389" s="110">
        <f t="shared" si="71"/>
        <v>0</v>
      </c>
      <c r="J389" s="1" t="str">
        <f t="shared" si="72"/>
        <v>IfcObject</v>
      </c>
      <c r="K389" s="1" t="str">
        <f t="shared" si="68"/>
        <v>IfcObjectDefinition</v>
      </c>
      <c r="L389" s="1" t="str">
        <f t="shared" si="68"/>
        <v>IfcRoot</v>
      </c>
      <c r="M389" s="1" t="str">
        <f t="shared" si="68"/>
        <v>Entity</v>
      </c>
      <c r="N389" s="1" t="str">
        <f t="shared" si="68"/>
        <v/>
      </c>
      <c r="O389" s="1" t="str">
        <f t="shared" si="68"/>
        <v/>
      </c>
      <c r="P389" s="1" t="str">
        <f t="shared" si="68"/>
        <v/>
      </c>
      <c r="Q389" s="1" t="str">
        <f t="shared" si="68"/>
        <v/>
      </c>
    </row>
    <row r="390" spans="1:17" x14ac:dyDescent="0.25">
      <c r="A390" t="s">
        <v>814</v>
      </c>
      <c r="B390">
        <v>4428</v>
      </c>
      <c r="C390" t="s">
        <v>815</v>
      </c>
      <c r="D390" s="21" t="s">
        <v>3432</v>
      </c>
      <c r="E390" t="s">
        <v>123</v>
      </c>
      <c r="F390" s="110">
        <f t="shared" si="69"/>
        <v>0</v>
      </c>
      <c r="G390" s="110">
        <f t="shared" ca="1" si="70"/>
        <v>0</v>
      </c>
      <c r="H390" s="110">
        <f t="shared" ca="1" si="73"/>
        <v>0</v>
      </c>
      <c r="I390" s="110">
        <f t="shared" si="71"/>
        <v>0</v>
      </c>
      <c r="J390" s="1" t="str">
        <f t="shared" si="72"/>
        <v>IfcGeometricRepresentationItem</v>
      </c>
      <c r="K390" s="1" t="str">
        <f t="shared" si="68"/>
        <v>IfcRepresentationItem</v>
      </c>
      <c r="L390" s="1" t="str">
        <f t="shared" si="68"/>
        <v>Entity</v>
      </c>
      <c r="M390" s="1" t="str">
        <f t="shared" si="68"/>
        <v/>
      </c>
      <c r="N390" s="1" t="str">
        <f t="shared" si="68"/>
        <v/>
      </c>
      <c r="O390" s="1" t="str">
        <f t="shared" si="68"/>
        <v/>
      </c>
      <c r="P390" s="1" t="str">
        <f t="shared" si="68"/>
        <v/>
      </c>
      <c r="Q390" s="1" t="str">
        <f t="shared" si="68"/>
        <v/>
      </c>
    </row>
    <row r="391" spans="1:17" x14ac:dyDescent="0.25">
      <c r="A391" t="s">
        <v>816</v>
      </c>
      <c r="B391">
        <v>4440</v>
      </c>
      <c r="C391" t="s">
        <v>817</v>
      </c>
      <c r="D391" s="21" t="s">
        <v>3432</v>
      </c>
      <c r="E391" t="s">
        <v>123</v>
      </c>
      <c r="F391" s="110">
        <f t="shared" si="69"/>
        <v>0</v>
      </c>
      <c r="G391" s="110">
        <f t="shared" ca="1" si="70"/>
        <v>0</v>
      </c>
      <c r="H391" s="110">
        <f t="shared" ca="1" si="73"/>
        <v>0</v>
      </c>
      <c r="I391" s="110">
        <f t="shared" si="71"/>
        <v>0</v>
      </c>
      <c r="J391" s="1" t="str">
        <f t="shared" si="72"/>
        <v>IfcGeometricRepresentationItem</v>
      </c>
      <c r="K391" s="1" t="str">
        <f t="shared" si="68"/>
        <v>IfcRepresentationItem</v>
      </c>
      <c r="L391" s="1" t="str">
        <f t="shared" si="68"/>
        <v>Entity</v>
      </c>
      <c r="M391" s="1" t="str">
        <f t="shared" si="68"/>
        <v/>
      </c>
      <c r="N391" s="1" t="str">
        <f t="shared" si="68"/>
        <v/>
      </c>
      <c r="O391" s="1" t="str">
        <f t="shared" si="68"/>
        <v/>
      </c>
      <c r="P391" s="1" t="str">
        <f t="shared" si="68"/>
        <v/>
      </c>
      <c r="Q391" s="1" t="str">
        <f t="shared" si="68"/>
        <v/>
      </c>
    </row>
    <row r="392" spans="1:17" x14ac:dyDescent="0.25">
      <c r="A392" t="s">
        <v>818</v>
      </c>
      <c r="B392">
        <v>4459</v>
      </c>
      <c r="C392" t="s">
        <v>819</v>
      </c>
      <c r="D392" s="21" t="s">
        <v>3424</v>
      </c>
      <c r="E392" t="s">
        <v>585</v>
      </c>
      <c r="F392" s="110">
        <f t="shared" si="69"/>
        <v>0</v>
      </c>
      <c r="G392" s="110" t="str">
        <f t="shared" ca="1" si="70"/>
        <v>IfcOpeningElement</v>
      </c>
      <c r="H392" s="110" t="str">
        <f t="shared" ca="1" si="73"/>
        <v>Common</v>
      </c>
      <c r="I392" s="110">
        <f t="shared" si="71"/>
        <v>0</v>
      </c>
      <c r="J392" s="1" t="str">
        <f t="shared" si="72"/>
        <v>IfcFeatureElement</v>
      </c>
      <c r="K392" s="1" t="str">
        <f t="shared" ref="K392:Q401" si="74">IFERROR(VLOOKUP(J392,Entity,3,FALSE),"")</f>
        <v>IfcElement</v>
      </c>
      <c r="L392" s="1" t="str">
        <f t="shared" si="74"/>
        <v>IfcProduct</v>
      </c>
      <c r="M392" s="1" t="str">
        <f t="shared" si="74"/>
        <v>IfcObject</v>
      </c>
      <c r="N392" s="1" t="str">
        <f t="shared" si="74"/>
        <v>IfcObjectDefinition</v>
      </c>
      <c r="O392" s="1" t="str">
        <f t="shared" si="74"/>
        <v>IfcRoot</v>
      </c>
      <c r="P392" s="1" t="str">
        <f t="shared" si="74"/>
        <v>Entity</v>
      </c>
      <c r="Q392" s="1" t="str">
        <f t="shared" si="74"/>
        <v/>
      </c>
    </row>
    <row r="393" spans="1:17" x14ac:dyDescent="0.25">
      <c r="A393" t="s">
        <v>820</v>
      </c>
      <c r="B393">
        <v>4467</v>
      </c>
      <c r="C393" t="s">
        <v>821</v>
      </c>
      <c r="D393" s="21" t="s">
        <v>3424</v>
      </c>
      <c r="E393" t="s">
        <v>819</v>
      </c>
      <c r="F393" s="110">
        <f t="shared" si="69"/>
        <v>0</v>
      </c>
      <c r="G393" s="110">
        <f t="shared" ca="1" si="70"/>
        <v>0</v>
      </c>
      <c r="H393" s="110">
        <f t="shared" ca="1" si="73"/>
        <v>0</v>
      </c>
      <c r="I393" s="110">
        <f t="shared" si="71"/>
        <v>0</v>
      </c>
      <c r="J393" s="1" t="str">
        <f t="shared" si="72"/>
        <v>IfcFeatureElementSubtraction</v>
      </c>
      <c r="K393" s="1" t="str">
        <f t="shared" si="74"/>
        <v>IfcFeatureElement</v>
      </c>
      <c r="L393" s="1" t="str">
        <f t="shared" si="74"/>
        <v>IfcElement</v>
      </c>
      <c r="M393" s="1" t="str">
        <f t="shared" si="74"/>
        <v>IfcProduct</v>
      </c>
      <c r="N393" s="1" t="str">
        <f t="shared" si="74"/>
        <v>IfcObject</v>
      </c>
      <c r="O393" s="1" t="str">
        <f t="shared" si="74"/>
        <v>IfcObjectDefinition</v>
      </c>
      <c r="P393" s="1" t="str">
        <f t="shared" si="74"/>
        <v>IfcRoot</v>
      </c>
      <c r="Q393" s="1" t="str">
        <f t="shared" si="74"/>
        <v>Entity</v>
      </c>
    </row>
    <row r="394" spans="1:17" x14ac:dyDescent="0.25">
      <c r="A394" t="s">
        <v>822</v>
      </c>
      <c r="B394">
        <v>4453</v>
      </c>
      <c r="C394" t="s">
        <v>823</v>
      </c>
      <c r="D394" s="21" t="s">
        <v>3422</v>
      </c>
      <c r="E394" t="s">
        <v>232</v>
      </c>
      <c r="F394" s="110">
        <f t="shared" si="69"/>
        <v>0</v>
      </c>
      <c r="G394" s="110">
        <f t="shared" ca="1" si="70"/>
        <v>0</v>
      </c>
      <c r="H394" s="110">
        <f t="shared" ca="1" si="73"/>
        <v>0</v>
      </c>
      <c r="I394" s="110">
        <f t="shared" si="71"/>
        <v>0</v>
      </c>
      <c r="J394" s="1" t="str">
        <f t="shared" si="72"/>
        <v>IfcTopologicalRepresentationItem</v>
      </c>
      <c r="K394" s="1" t="str">
        <f t="shared" si="74"/>
        <v>IfcRepresentationItem</v>
      </c>
      <c r="L394" s="1" t="str">
        <f t="shared" si="74"/>
        <v>Entity</v>
      </c>
      <c r="M394" s="1" t="str">
        <f t="shared" si="74"/>
        <v/>
      </c>
      <c r="N394" s="1" t="str">
        <f t="shared" si="74"/>
        <v/>
      </c>
      <c r="O394" s="1" t="str">
        <f t="shared" si="74"/>
        <v/>
      </c>
      <c r="P394" s="1" t="str">
        <f t="shared" si="74"/>
        <v/>
      </c>
      <c r="Q394" s="1" t="str">
        <f t="shared" si="74"/>
        <v/>
      </c>
    </row>
    <row r="395" spans="1:17" x14ac:dyDescent="0.25">
      <c r="A395" t="s">
        <v>824</v>
      </c>
      <c r="B395">
        <v>4473</v>
      </c>
      <c r="C395" t="s">
        <v>825</v>
      </c>
      <c r="D395" s="21" t="s">
        <v>3419</v>
      </c>
      <c r="E395" t="s">
        <v>8</v>
      </c>
      <c r="F395" s="110">
        <f t="shared" si="69"/>
        <v>0</v>
      </c>
      <c r="G395" s="110">
        <f t="shared" ca="1" si="70"/>
        <v>0</v>
      </c>
      <c r="H395" s="110">
        <f t="shared" ca="1" si="73"/>
        <v>0</v>
      </c>
      <c r="I395" s="110">
        <f t="shared" si="71"/>
        <v>0</v>
      </c>
      <c r="J395" s="1" t="str">
        <f t="shared" si="72"/>
        <v/>
      </c>
      <c r="K395" s="1" t="str">
        <f t="shared" si="74"/>
        <v/>
      </c>
      <c r="L395" s="1" t="str">
        <f t="shared" si="74"/>
        <v/>
      </c>
      <c r="M395" s="1" t="str">
        <f t="shared" si="74"/>
        <v/>
      </c>
      <c r="N395" s="1" t="str">
        <f t="shared" si="74"/>
        <v/>
      </c>
      <c r="O395" s="1" t="str">
        <f t="shared" si="74"/>
        <v/>
      </c>
      <c r="P395" s="1" t="str">
        <f t="shared" si="74"/>
        <v/>
      </c>
      <c r="Q395" s="1" t="str">
        <f t="shared" si="74"/>
        <v/>
      </c>
    </row>
    <row r="396" spans="1:17" x14ac:dyDescent="0.25">
      <c r="A396" t="s">
        <v>826</v>
      </c>
      <c r="B396">
        <v>4505</v>
      </c>
      <c r="C396" t="s">
        <v>827</v>
      </c>
      <c r="D396" s="21" t="s">
        <v>3419</v>
      </c>
      <c r="E396" t="s">
        <v>61</v>
      </c>
      <c r="F396" s="110">
        <f t="shared" si="69"/>
        <v>0</v>
      </c>
      <c r="G396" s="110">
        <f t="shared" ca="1" si="70"/>
        <v>0</v>
      </c>
      <c r="H396" s="110">
        <f t="shared" ca="1" si="73"/>
        <v>0</v>
      </c>
      <c r="I396" s="110">
        <f t="shared" si="71"/>
        <v>0</v>
      </c>
      <c r="J396" s="1" t="str">
        <f t="shared" si="72"/>
        <v>Entity</v>
      </c>
      <c r="K396" s="1" t="str">
        <f t="shared" si="74"/>
        <v/>
      </c>
      <c r="L396" s="1" t="str">
        <f t="shared" si="74"/>
        <v/>
      </c>
      <c r="M396" s="1" t="str">
        <f t="shared" si="74"/>
        <v/>
      </c>
      <c r="N396" s="1" t="str">
        <f t="shared" si="74"/>
        <v/>
      </c>
      <c r="O396" s="1" t="str">
        <f t="shared" si="74"/>
        <v/>
      </c>
      <c r="P396" s="1" t="str">
        <f t="shared" si="74"/>
        <v/>
      </c>
      <c r="Q396" s="1" t="str">
        <f t="shared" si="74"/>
        <v/>
      </c>
    </row>
    <row r="397" spans="1:17" x14ac:dyDescent="0.25">
      <c r="A397" t="s">
        <v>828</v>
      </c>
      <c r="B397">
        <v>4532</v>
      </c>
      <c r="C397" t="s">
        <v>829</v>
      </c>
      <c r="D397" s="21" t="s">
        <v>3422</v>
      </c>
      <c r="E397" t="s">
        <v>462</v>
      </c>
      <c r="F397" s="110">
        <f t="shared" si="69"/>
        <v>0</v>
      </c>
      <c r="G397" s="110">
        <f t="shared" ca="1" si="70"/>
        <v>0</v>
      </c>
      <c r="H397" s="110">
        <f t="shared" ca="1" si="73"/>
        <v>0</v>
      </c>
      <c r="I397" s="110">
        <f t="shared" si="71"/>
        <v>0</v>
      </c>
      <c r="J397" s="1" t="str">
        <f t="shared" si="72"/>
        <v>IfcTopologicalRepresentationItem</v>
      </c>
      <c r="K397" s="1" t="str">
        <f t="shared" si="74"/>
        <v>IfcRepresentationItem</v>
      </c>
      <c r="L397" s="1" t="str">
        <f t="shared" si="74"/>
        <v>Entity</v>
      </c>
      <c r="M397" s="1" t="str">
        <f t="shared" si="74"/>
        <v/>
      </c>
      <c r="N397" s="1" t="str">
        <f t="shared" si="74"/>
        <v/>
      </c>
      <c r="O397" s="1" t="str">
        <f t="shared" si="74"/>
        <v/>
      </c>
      <c r="P397" s="1" t="str">
        <f t="shared" si="74"/>
        <v/>
      </c>
      <c r="Q397" s="1" t="str">
        <f t="shared" si="74"/>
        <v/>
      </c>
    </row>
    <row r="398" spans="1:17" x14ac:dyDescent="0.25">
      <c r="A398" t="s">
        <v>830</v>
      </c>
      <c r="B398">
        <v>4543</v>
      </c>
      <c r="C398" t="s">
        <v>831</v>
      </c>
      <c r="D398" s="21" t="s">
        <v>3432</v>
      </c>
      <c r="E398" t="s">
        <v>111</v>
      </c>
      <c r="F398" s="110">
        <f t="shared" si="69"/>
        <v>0</v>
      </c>
      <c r="G398" s="110">
        <f t="shared" ca="1" si="70"/>
        <v>0</v>
      </c>
      <c r="H398" s="110">
        <f t="shared" ca="1" si="73"/>
        <v>0</v>
      </c>
      <c r="I398" s="110">
        <f t="shared" si="71"/>
        <v>0</v>
      </c>
      <c r="J398" s="1" t="str">
        <f t="shared" si="72"/>
        <v>IfcCompositeCurveOnSurface</v>
      </c>
      <c r="K398" s="1" t="str">
        <f t="shared" si="74"/>
        <v>IfcCompositeCurve</v>
      </c>
      <c r="L398" s="1" t="str">
        <f t="shared" si="74"/>
        <v>IfcBoundedCurve</v>
      </c>
      <c r="M398" s="1" t="str">
        <f t="shared" si="74"/>
        <v>IfcCurve</v>
      </c>
      <c r="N398" s="1" t="str">
        <f t="shared" si="74"/>
        <v>IfcGeometricRepresentationItem</v>
      </c>
      <c r="O398" s="1" t="str">
        <f t="shared" si="74"/>
        <v>IfcRepresentationItem</v>
      </c>
      <c r="P398" s="1" t="str">
        <f t="shared" si="74"/>
        <v>Entity</v>
      </c>
      <c r="Q398" s="1" t="str">
        <f t="shared" si="74"/>
        <v/>
      </c>
    </row>
    <row r="399" spans="1:17" x14ac:dyDescent="0.25">
      <c r="A399" t="s">
        <v>832</v>
      </c>
      <c r="B399">
        <v>4549</v>
      </c>
      <c r="C399" t="s">
        <v>833</v>
      </c>
      <c r="D399" s="21" t="s">
        <v>3431</v>
      </c>
      <c r="E399" t="s">
        <v>27</v>
      </c>
      <c r="F399" s="110">
        <f t="shared" si="69"/>
        <v>0</v>
      </c>
      <c r="G399" s="110" t="str">
        <f t="shared" ca="1" si="70"/>
        <v>IfcOutlet</v>
      </c>
      <c r="H399" s="110" t="str">
        <f t="shared" ca="1" si="73"/>
        <v>Common</v>
      </c>
      <c r="I399" s="110" t="str">
        <f t="shared" si="71"/>
        <v>IfcOutlet</v>
      </c>
      <c r="J399" s="1" t="str">
        <f t="shared" si="72"/>
        <v>IfcDistributionFlowElement</v>
      </c>
      <c r="K399" s="1" t="str">
        <f t="shared" si="74"/>
        <v>IfcDistributionElement</v>
      </c>
      <c r="L399" s="1" t="str">
        <f t="shared" si="74"/>
        <v>IfcElement</v>
      </c>
      <c r="M399" s="1" t="str">
        <f t="shared" si="74"/>
        <v>IfcProduct</v>
      </c>
      <c r="N399" s="1" t="str">
        <f t="shared" si="74"/>
        <v>IfcObject</v>
      </c>
      <c r="O399" s="1" t="str">
        <f t="shared" si="74"/>
        <v>IfcObjectDefinition</v>
      </c>
      <c r="P399" s="1" t="str">
        <f t="shared" si="74"/>
        <v>IfcRoot</v>
      </c>
      <c r="Q399" s="1" t="str">
        <f t="shared" si="74"/>
        <v>Entity</v>
      </c>
    </row>
    <row r="400" spans="1:17" x14ac:dyDescent="0.25">
      <c r="A400" t="s">
        <v>834</v>
      </c>
      <c r="B400">
        <v>4557</v>
      </c>
      <c r="C400" t="s">
        <v>835</v>
      </c>
      <c r="D400" s="21" t="s">
        <v>3431</v>
      </c>
      <c r="E400" t="s">
        <v>36</v>
      </c>
      <c r="F400" s="110" t="str">
        <f t="shared" si="69"/>
        <v>IfcOutletType</v>
      </c>
      <c r="G400" s="110">
        <f t="shared" ca="1" si="70"/>
        <v>0</v>
      </c>
      <c r="H400" s="110" t="str">
        <f t="shared" ca="1" si="73"/>
        <v>Common</v>
      </c>
      <c r="I400" s="110" t="str">
        <f t="shared" si="71"/>
        <v>IfcOutletType</v>
      </c>
      <c r="J400" s="1" t="str">
        <f t="shared" si="72"/>
        <v>IfcDistributionFlowElementType</v>
      </c>
      <c r="K400" s="1" t="str">
        <f t="shared" si="74"/>
        <v>IfcDistributionElementType</v>
      </c>
      <c r="L400" s="1" t="str">
        <f t="shared" si="74"/>
        <v>IfcElementType</v>
      </c>
      <c r="M400" s="1" t="str">
        <f t="shared" si="74"/>
        <v>IfcTypeProduct</v>
      </c>
      <c r="N400" s="1" t="str">
        <f t="shared" si="74"/>
        <v>IfcTypeObject</v>
      </c>
      <c r="O400" s="1" t="str">
        <f t="shared" si="74"/>
        <v>IfcObjectDefinition</v>
      </c>
      <c r="P400" s="1" t="str">
        <f t="shared" si="74"/>
        <v>IfcRoot</v>
      </c>
      <c r="Q400" s="1" t="str">
        <f t="shared" si="74"/>
        <v>Entity</v>
      </c>
    </row>
    <row r="401" spans="1:17" x14ac:dyDescent="0.25">
      <c r="A401" t="s">
        <v>836</v>
      </c>
      <c r="B401">
        <v>4565</v>
      </c>
      <c r="C401" t="s">
        <v>837</v>
      </c>
      <c r="D401" s="21" t="s">
        <v>3426</v>
      </c>
      <c r="E401" t="s">
        <v>8</v>
      </c>
      <c r="F401" s="110">
        <f t="shared" si="69"/>
        <v>0</v>
      </c>
      <c r="G401" s="110">
        <f t="shared" ca="1" si="70"/>
        <v>0</v>
      </c>
      <c r="H401" s="110">
        <f t="shared" ca="1" si="73"/>
        <v>0</v>
      </c>
      <c r="I401" s="110">
        <f t="shared" si="71"/>
        <v>0</v>
      </c>
      <c r="J401" s="1" t="str">
        <f t="shared" si="72"/>
        <v/>
      </c>
      <c r="K401" s="1" t="str">
        <f t="shared" si="74"/>
        <v/>
      </c>
      <c r="L401" s="1" t="str">
        <f t="shared" si="74"/>
        <v/>
      </c>
      <c r="M401" s="1" t="str">
        <f t="shared" si="74"/>
        <v/>
      </c>
      <c r="N401" s="1" t="str">
        <f t="shared" si="74"/>
        <v/>
      </c>
      <c r="O401" s="1" t="str">
        <f t="shared" si="74"/>
        <v/>
      </c>
      <c r="P401" s="1" t="str">
        <f t="shared" si="74"/>
        <v/>
      </c>
      <c r="Q401" s="1" t="str">
        <f t="shared" si="74"/>
        <v/>
      </c>
    </row>
    <row r="402" spans="1:17" x14ac:dyDescent="0.25">
      <c r="A402" t="s">
        <v>838</v>
      </c>
      <c r="B402">
        <v>4582</v>
      </c>
      <c r="C402" t="s">
        <v>74</v>
      </c>
      <c r="D402" s="21" t="s">
        <v>3429</v>
      </c>
      <c r="E402" t="s">
        <v>64</v>
      </c>
      <c r="F402" s="110">
        <f t="shared" si="69"/>
        <v>0</v>
      </c>
      <c r="G402" s="110">
        <f t="shared" ca="1" si="70"/>
        <v>0</v>
      </c>
      <c r="H402" s="110">
        <f t="shared" ca="1" si="73"/>
        <v>0</v>
      </c>
      <c r="I402" s="110">
        <f t="shared" si="71"/>
        <v>0</v>
      </c>
      <c r="J402" s="1" t="str">
        <f t="shared" si="72"/>
        <v>Entity</v>
      </c>
      <c r="K402" s="1" t="str">
        <f t="shared" ref="K402:Q411" si="75">IFERROR(VLOOKUP(J402,Entity,3,FALSE),"")</f>
        <v/>
      </c>
      <c r="L402" s="1" t="str">
        <f t="shared" si="75"/>
        <v/>
      </c>
      <c r="M402" s="1" t="str">
        <f t="shared" si="75"/>
        <v/>
      </c>
      <c r="N402" s="1" t="str">
        <f t="shared" si="75"/>
        <v/>
      </c>
      <c r="O402" s="1" t="str">
        <f t="shared" si="75"/>
        <v/>
      </c>
      <c r="P402" s="1" t="str">
        <f t="shared" si="75"/>
        <v/>
      </c>
      <c r="Q402" s="1" t="str">
        <f t="shared" si="75"/>
        <v/>
      </c>
    </row>
    <row r="403" spans="1:17" x14ac:dyDescent="0.25">
      <c r="A403" t="s">
        <v>839</v>
      </c>
      <c r="B403">
        <v>4592</v>
      </c>
      <c r="C403" t="s">
        <v>840</v>
      </c>
      <c r="D403" s="21" t="s">
        <v>3422</v>
      </c>
      <c r="E403" t="s">
        <v>279</v>
      </c>
      <c r="F403" s="110">
        <f t="shared" si="69"/>
        <v>0</v>
      </c>
      <c r="G403" s="110">
        <f t="shared" ca="1" si="70"/>
        <v>0</v>
      </c>
      <c r="H403" s="110">
        <f t="shared" ca="1" si="73"/>
        <v>0</v>
      </c>
      <c r="I403" s="110">
        <f t="shared" si="71"/>
        <v>0</v>
      </c>
      <c r="J403" s="1" t="str">
        <f t="shared" si="72"/>
        <v>IfcRepresentationItem</v>
      </c>
      <c r="K403" s="1" t="str">
        <f t="shared" si="75"/>
        <v>Entity</v>
      </c>
      <c r="L403" s="1" t="str">
        <f t="shared" si="75"/>
        <v/>
      </c>
      <c r="M403" s="1" t="str">
        <f t="shared" si="75"/>
        <v/>
      </c>
      <c r="N403" s="1" t="str">
        <f t="shared" si="75"/>
        <v/>
      </c>
      <c r="O403" s="1" t="str">
        <f t="shared" si="75"/>
        <v/>
      </c>
      <c r="P403" s="1" t="str">
        <f t="shared" si="75"/>
        <v/>
      </c>
      <c r="Q403" s="1" t="str">
        <f t="shared" si="75"/>
        <v/>
      </c>
    </row>
    <row r="404" spans="1:17" x14ac:dyDescent="0.25">
      <c r="A404" t="s">
        <v>841</v>
      </c>
      <c r="B404">
        <v>4611</v>
      </c>
      <c r="C404" t="s">
        <v>842</v>
      </c>
      <c r="D404" s="21" t="s">
        <v>3432</v>
      </c>
      <c r="E404" t="s">
        <v>123</v>
      </c>
      <c r="F404" s="110">
        <f t="shared" si="69"/>
        <v>0</v>
      </c>
      <c r="G404" s="110">
        <f t="shared" ca="1" si="70"/>
        <v>0</v>
      </c>
      <c r="H404" s="110">
        <f t="shared" ca="1" si="73"/>
        <v>0</v>
      </c>
      <c r="I404" s="110">
        <f t="shared" si="71"/>
        <v>0</v>
      </c>
      <c r="J404" s="1" t="str">
        <f t="shared" si="72"/>
        <v>IfcGeometricRepresentationItem</v>
      </c>
      <c r="K404" s="1" t="str">
        <f t="shared" si="75"/>
        <v>IfcRepresentationItem</v>
      </c>
      <c r="L404" s="1" t="str">
        <f t="shared" si="75"/>
        <v>Entity</v>
      </c>
      <c r="M404" s="1" t="str">
        <f t="shared" si="75"/>
        <v/>
      </c>
      <c r="N404" s="1" t="str">
        <f t="shared" si="75"/>
        <v/>
      </c>
      <c r="O404" s="1" t="str">
        <f t="shared" si="75"/>
        <v/>
      </c>
      <c r="P404" s="1" t="str">
        <f t="shared" si="75"/>
        <v/>
      </c>
      <c r="Q404" s="1" t="str">
        <f t="shared" si="75"/>
        <v/>
      </c>
    </row>
    <row r="405" spans="1:17" x14ac:dyDescent="0.25">
      <c r="A405" t="s">
        <v>843</v>
      </c>
      <c r="B405">
        <v>4622</v>
      </c>
      <c r="C405" t="s">
        <v>844</v>
      </c>
      <c r="D405" s="21" t="s">
        <v>3452</v>
      </c>
      <c r="E405" t="s">
        <v>2</v>
      </c>
      <c r="F405" s="110">
        <f t="shared" si="69"/>
        <v>0</v>
      </c>
      <c r="G405" s="110">
        <f t="shared" ca="1" si="70"/>
        <v>0</v>
      </c>
      <c r="H405" s="110">
        <f t="shared" ca="1" si="73"/>
        <v>0</v>
      </c>
      <c r="I405" s="110">
        <f t="shared" si="71"/>
        <v>0</v>
      </c>
      <c r="J405" s="1" t="str">
        <f t="shared" si="72"/>
        <v>IfcObject</v>
      </c>
      <c r="K405" s="1" t="str">
        <f t="shared" si="75"/>
        <v>IfcObjectDefinition</v>
      </c>
      <c r="L405" s="1" t="str">
        <f t="shared" si="75"/>
        <v>IfcRoot</v>
      </c>
      <c r="M405" s="1" t="str">
        <f t="shared" si="75"/>
        <v>Entity</v>
      </c>
      <c r="N405" s="1" t="str">
        <f t="shared" si="75"/>
        <v/>
      </c>
      <c r="O405" s="1" t="str">
        <f t="shared" si="75"/>
        <v/>
      </c>
      <c r="P405" s="1" t="str">
        <f t="shared" si="75"/>
        <v/>
      </c>
      <c r="Q405" s="1" t="str">
        <f t="shared" si="75"/>
        <v/>
      </c>
    </row>
    <row r="406" spans="1:17" x14ac:dyDescent="0.25">
      <c r="A406" t="s">
        <v>845</v>
      </c>
      <c r="B406">
        <v>4631</v>
      </c>
      <c r="C406" t="s">
        <v>846</v>
      </c>
      <c r="D406" s="21" t="s">
        <v>3445</v>
      </c>
      <c r="E406" t="s">
        <v>431</v>
      </c>
      <c r="F406" s="110">
        <f t="shared" si="69"/>
        <v>0</v>
      </c>
      <c r="G406" s="110">
        <f t="shared" ca="1" si="70"/>
        <v>0</v>
      </c>
      <c r="H406" s="110">
        <f t="shared" ca="1" si="73"/>
        <v>0</v>
      </c>
      <c r="I406" s="110">
        <f t="shared" si="71"/>
        <v>0</v>
      </c>
      <c r="J406" s="1" t="str">
        <f t="shared" si="72"/>
        <v>IfcPropertySetDefinition</v>
      </c>
      <c r="K406" s="1" t="str">
        <f t="shared" si="75"/>
        <v>IfcPropertyDefinition</v>
      </c>
      <c r="L406" s="1" t="str">
        <f t="shared" si="75"/>
        <v>IfcRoot</v>
      </c>
      <c r="M406" s="1" t="str">
        <f t="shared" si="75"/>
        <v>Entity</v>
      </c>
      <c r="N406" s="1" t="str">
        <f t="shared" si="75"/>
        <v/>
      </c>
      <c r="O406" s="1" t="str">
        <f t="shared" si="75"/>
        <v/>
      </c>
      <c r="P406" s="1" t="str">
        <f t="shared" si="75"/>
        <v/>
      </c>
      <c r="Q406" s="1" t="str">
        <f t="shared" si="75"/>
        <v/>
      </c>
    </row>
    <row r="407" spans="1:17" x14ac:dyDescent="0.25">
      <c r="A407" t="s">
        <v>847</v>
      </c>
      <c r="B407">
        <v>4645</v>
      </c>
      <c r="C407" t="s">
        <v>848</v>
      </c>
      <c r="D407" s="21" t="s">
        <v>3417</v>
      </c>
      <c r="E407" t="s">
        <v>2</v>
      </c>
      <c r="F407" s="110">
        <f t="shared" si="69"/>
        <v>0</v>
      </c>
      <c r="G407" s="110">
        <f t="shared" ca="1" si="70"/>
        <v>0</v>
      </c>
      <c r="H407" s="110">
        <f t="shared" ca="1" si="73"/>
        <v>0</v>
      </c>
      <c r="I407" s="110">
        <f t="shared" si="71"/>
        <v>0</v>
      </c>
      <c r="J407" s="1" t="str">
        <f t="shared" si="72"/>
        <v>IfcObject</v>
      </c>
      <c r="K407" s="1" t="str">
        <f t="shared" si="75"/>
        <v>IfcObjectDefinition</v>
      </c>
      <c r="L407" s="1" t="str">
        <f t="shared" si="75"/>
        <v>IfcRoot</v>
      </c>
      <c r="M407" s="1" t="str">
        <f t="shared" si="75"/>
        <v>Entity</v>
      </c>
      <c r="N407" s="1" t="str">
        <f t="shared" si="75"/>
        <v/>
      </c>
      <c r="O407" s="1" t="str">
        <f t="shared" si="75"/>
        <v/>
      </c>
      <c r="P407" s="1" t="str">
        <f t="shared" si="75"/>
        <v/>
      </c>
      <c r="Q407" s="1" t="str">
        <f t="shared" si="75"/>
        <v/>
      </c>
    </row>
    <row r="408" spans="1:17" x14ac:dyDescent="0.25">
      <c r="A408" t="s">
        <v>849</v>
      </c>
      <c r="B408">
        <v>4655</v>
      </c>
      <c r="C408" t="s">
        <v>850</v>
      </c>
      <c r="D408" s="21" t="s">
        <v>3419</v>
      </c>
      <c r="E408" t="s">
        <v>8</v>
      </c>
      <c r="F408" s="110">
        <f t="shared" si="69"/>
        <v>0</v>
      </c>
      <c r="G408" s="110">
        <f t="shared" ca="1" si="70"/>
        <v>0</v>
      </c>
      <c r="H408" s="110">
        <f t="shared" ca="1" si="73"/>
        <v>0</v>
      </c>
      <c r="I408" s="110">
        <f t="shared" si="71"/>
        <v>0</v>
      </c>
      <c r="J408" s="1" t="str">
        <f t="shared" si="72"/>
        <v/>
      </c>
      <c r="K408" s="1" t="str">
        <f t="shared" si="75"/>
        <v/>
      </c>
      <c r="L408" s="1" t="str">
        <f t="shared" si="75"/>
        <v/>
      </c>
      <c r="M408" s="1" t="str">
        <f t="shared" si="75"/>
        <v/>
      </c>
      <c r="N408" s="1" t="str">
        <f t="shared" si="75"/>
        <v/>
      </c>
      <c r="O408" s="1" t="str">
        <f t="shared" si="75"/>
        <v/>
      </c>
      <c r="P408" s="1" t="str">
        <f t="shared" si="75"/>
        <v/>
      </c>
      <c r="Q408" s="1" t="str">
        <f t="shared" si="75"/>
        <v/>
      </c>
    </row>
    <row r="409" spans="1:17" x14ac:dyDescent="0.25">
      <c r="A409" t="s">
        <v>851</v>
      </c>
      <c r="B409">
        <v>4714</v>
      </c>
      <c r="C409" t="s">
        <v>852</v>
      </c>
      <c r="D409" s="21" t="s">
        <v>3419</v>
      </c>
      <c r="E409" t="s">
        <v>8</v>
      </c>
      <c r="F409" s="110">
        <f t="shared" si="69"/>
        <v>0</v>
      </c>
      <c r="G409" s="110">
        <f t="shared" ca="1" si="70"/>
        <v>0</v>
      </c>
      <c r="H409" s="110">
        <f t="shared" ca="1" si="73"/>
        <v>0</v>
      </c>
      <c r="I409" s="110">
        <f t="shared" si="71"/>
        <v>0</v>
      </c>
      <c r="J409" s="1" t="str">
        <f t="shared" si="72"/>
        <v/>
      </c>
      <c r="K409" s="1" t="str">
        <f t="shared" si="75"/>
        <v/>
      </c>
      <c r="L409" s="1" t="str">
        <f t="shared" si="75"/>
        <v/>
      </c>
      <c r="M409" s="1" t="str">
        <f t="shared" si="75"/>
        <v/>
      </c>
      <c r="N409" s="1" t="str">
        <f t="shared" si="75"/>
        <v/>
      </c>
      <c r="O409" s="1" t="str">
        <f t="shared" si="75"/>
        <v/>
      </c>
      <c r="P409" s="1" t="str">
        <f t="shared" si="75"/>
        <v/>
      </c>
      <c r="Q409" s="1" t="str">
        <f t="shared" si="75"/>
        <v/>
      </c>
    </row>
    <row r="410" spans="1:17" x14ac:dyDescent="0.25">
      <c r="A410" t="s">
        <v>853</v>
      </c>
      <c r="B410">
        <v>4735</v>
      </c>
      <c r="C410" t="s">
        <v>854</v>
      </c>
      <c r="D410" s="21" t="s">
        <v>3453</v>
      </c>
      <c r="E410" t="s">
        <v>855</v>
      </c>
      <c r="F410" s="110">
        <f t="shared" si="69"/>
        <v>0</v>
      </c>
      <c r="G410" s="110">
        <f t="shared" ca="1" si="70"/>
        <v>0</v>
      </c>
      <c r="H410" s="110">
        <f t="shared" ca="1" si="73"/>
        <v>0</v>
      </c>
      <c r="I410" s="110">
        <f t="shared" si="71"/>
        <v>0</v>
      </c>
      <c r="J410" s="1" t="str">
        <f t="shared" si="72"/>
        <v>Entity</v>
      </c>
      <c r="K410" s="1" t="str">
        <f t="shared" si="75"/>
        <v/>
      </c>
      <c r="L410" s="1" t="str">
        <f t="shared" si="75"/>
        <v/>
      </c>
      <c r="M410" s="1" t="str">
        <f t="shared" si="75"/>
        <v/>
      </c>
      <c r="N410" s="1" t="str">
        <f t="shared" si="75"/>
        <v/>
      </c>
      <c r="O410" s="1" t="str">
        <f t="shared" si="75"/>
        <v/>
      </c>
      <c r="P410" s="1" t="str">
        <f t="shared" si="75"/>
        <v/>
      </c>
      <c r="Q410" s="1" t="str">
        <f t="shared" si="75"/>
        <v/>
      </c>
    </row>
    <row r="411" spans="1:17" x14ac:dyDescent="0.25">
      <c r="A411" t="s">
        <v>856</v>
      </c>
      <c r="B411">
        <v>4757</v>
      </c>
      <c r="C411" t="s">
        <v>855</v>
      </c>
      <c r="D411" s="21" t="s">
        <v>3453</v>
      </c>
      <c r="E411" t="s">
        <v>8</v>
      </c>
      <c r="F411" s="110">
        <f t="shared" si="69"/>
        <v>0</v>
      </c>
      <c r="G411" s="110">
        <f t="shared" ca="1" si="70"/>
        <v>0</v>
      </c>
      <c r="H411" s="110">
        <f t="shared" ca="1" si="73"/>
        <v>0</v>
      </c>
      <c r="I411" s="110">
        <f t="shared" si="71"/>
        <v>0</v>
      </c>
      <c r="J411" s="1" t="str">
        <f t="shared" si="72"/>
        <v/>
      </c>
      <c r="K411" s="1" t="str">
        <f t="shared" si="75"/>
        <v/>
      </c>
      <c r="L411" s="1" t="str">
        <f t="shared" si="75"/>
        <v/>
      </c>
      <c r="M411" s="1" t="str">
        <f t="shared" si="75"/>
        <v/>
      </c>
      <c r="N411" s="1" t="str">
        <f t="shared" si="75"/>
        <v/>
      </c>
      <c r="O411" s="1" t="str">
        <f t="shared" si="75"/>
        <v/>
      </c>
      <c r="P411" s="1" t="str">
        <f t="shared" si="75"/>
        <v/>
      </c>
      <c r="Q411" s="1" t="str">
        <f t="shared" si="75"/>
        <v/>
      </c>
    </row>
    <row r="412" spans="1:17" x14ac:dyDescent="0.25">
      <c r="A412" t="s">
        <v>857</v>
      </c>
      <c r="B412">
        <v>4766</v>
      </c>
      <c r="C412" t="s">
        <v>858</v>
      </c>
      <c r="D412" s="21" t="s">
        <v>3453</v>
      </c>
      <c r="E412" t="s">
        <v>855</v>
      </c>
      <c r="F412" s="110">
        <f t="shared" si="69"/>
        <v>0</v>
      </c>
      <c r="G412" s="110">
        <f t="shared" ca="1" si="70"/>
        <v>0</v>
      </c>
      <c r="H412" s="110">
        <f t="shared" ca="1" si="73"/>
        <v>0</v>
      </c>
      <c r="I412" s="110">
        <f t="shared" si="71"/>
        <v>0</v>
      </c>
      <c r="J412" s="1" t="str">
        <f t="shared" si="72"/>
        <v>Entity</v>
      </c>
      <c r="K412" s="1" t="str">
        <f t="shared" ref="K412:Q421" si="76">IFERROR(VLOOKUP(J412,Entity,3,FALSE),"")</f>
        <v/>
      </c>
      <c r="L412" s="1" t="str">
        <f t="shared" si="76"/>
        <v/>
      </c>
      <c r="M412" s="1" t="str">
        <f t="shared" si="76"/>
        <v/>
      </c>
      <c r="N412" s="1" t="str">
        <f t="shared" si="76"/>
        <v/>
      </c>
      <c r="O412" s="1" t="str">
        <f t="shared" si="76"/>
        <v/>
      </c>
      <c r="P412" s="1" t="str">
        <f t="shared" si="76"/>
        <v/>
      </c>
      <c r="Q412" s="1" t="str">
        <f t="shared" si="76"/>
        <v/>
      </c>
    </row>
    <row r="413" spans="1:17" x14ac:dyDescent="0.25">
      <c r="A413" t="s">
        <v>859</v>
      </c>
      <c r="B413">
        <v>4776</v>
      </c>
      <c r="C413" t="s">
        <v>860</v>
      </c>
      <c r="D413" s="21" t="s">
        <v>3449</v>
      </c>
      <c r="E413" t="s">
        <v>88</v>
      </c>
      <c r="F413" s="110" t="str">
        <f t="shared" si="69"/>
        <v>IfcPile</v>
      </c>
      <c r="G413" s="110" t="str">
        <f t="shared" ca="1" si="70"/>
        <v>IfcPile</v>
      </c>
      <c r="H413" s="110" t="str">
        <f t="shared" ca="1" si="73"/>
        <v>Common</v>
      </c>
      <c r="I413" s="110" t="str">
        <f t="shared" si="71"/>
        <v>IfcPile</v>
      </c>
      <c r="J413" s="1" t="str">
        <f t="shared" si="72"/>
        <v>IfcElement</v>
      </c>
      <c r="K413" s="1" t="str">
        <f t="shared" si="76"/>
        <v>IfcProduct</v>
      </c>
      <c r="L413" s="1" t="str">
        <f t="shared" si="76"/>
        <v>IfcObject</v>
      </c>
      <c r="M413" s="1" t="str">
        <f t="shared" si="76"/>
        <v>IfcObjectDefinition</v>
      </c>
      <c r="N413" s="1" t="str">
        <f t="shared" si="76"/>
        <v>IfcRoot</v>
      </c>
      <c r="O413" s="1" t="str">
        <f t="shared" si="76"/>
        <v>Entity</v>
      </c>
      <c r="P413" s="1" t="str">
        <f t="shared" si="76"/>
        <v/>
      </c>
      <c r="Q413" s="1" t="str">
        <f t="shared" si="76"/>
        <v/>
      </c>
    </row>
    <row r="414" spans="1:17" x14ac:dyDescent="0.25">
      <c r="A414" t="s">
        <v>861</v>
      </c>
      <c r="B414">
        <v>4785</v>
      </c>
      <c r="C414" t="s">
        <v>862</v>
      </c>
      <c r="D414" s="21" t="s">
        <v>3449</v>
      </c>
      <c r="E414" t="s">
        <v>93</v>
      </c>
      <c r="F414" s="110">
        <f t="shared" si="69"/>
        <v>0</v>
      </c>
      <c r="G414" s="110">
        <f t="shared" ca="1" si="70"/>
        <v>0</v>
      </c>
      <c r="H414" s="110">
        <f t="shared" ca="1" si="73"/>
        <v>0</v>
      </c>
      <c r="I414" s="110" t="str">
        <f t="shared" si="71"/>
        <v>IfcPileType</v>
      </c>
      <c r="J414" s="1" t="str">
        <f t="shared" si="72"/>
        <v>IfcElementType</v>
      </c>
      <c r="K414" s="1" t="str">
        <f t="shared" si="76"/>
        <v>IfcTypeProduct</v>
      </c>
      <c r="L414" s="1" t="str">
        <f t="shared" si="76"/>
        <v>IfcTypeObject</v>
      </c>
      <c r="M414" s="1" t="str">
        <f t="shared" si="76"/>
        <v>IfcObjectDefinition</v>
      </c>
      <c r="N414" s="1" t="str">
        <f t="shared" si="76"/>
        <v>IfcRoot</v>
      </c>
      <c r="O414" s="1" t="str">
        <f t="shared" si="76"/>
        <v>Entity</v>
      </c>
      <c r="P414" s="1" t="str">
        <f t="shared" si="76"/>
        <v/>
      </c>
      <c r="Q414" s="1" t="str">
        <f t="shared" si="76"/>
        <v/>
      </c>
    </row>
    <row r="415" spans="1:17" x14ac:dyDescent="0.25">
      <c r="A415" t="s">
        <v>863</v>
      </c>
      <c r="B415">
        <v>4793</v>
      </c>
      <c r="C415" t="s">
        <v>864</v>
      </c>
      <c r="D415" s="21" t="s">
        <v>3423</v>
      </c>
      <c r="E415" t="s">
        <v>168</v>
      </c>
      <c r="F415" s="110">
        <f t="shared" si="69"/>
        <v>0</v>
      </c>
      <c r="G415" s="110" t="str">
        <f t="shared" ca="1" si="70"/>
        <v>IfcPipeFitting</v>
      </c>
      <c r="H415" s="110" t="str">
        <f t="shared" ca="1" si="73"/>
        <v>Common</v>
      </c>
      <c r="I415" s="110" t="str">
        <f t="shared" si="71"/>
        <v>IfcPipeFitting</v>
      </c>
      <c r="J415" s="1" t="str">
        <f t="shared" si="72"/>
        <v>IfcDistributionFlowElement</v>
      </c>
      <c r="K415" s="1" t="str">
        <f t="shared" si="76"/>
        <v>IfcDistributionElement</v>
      </c>
      <c r="L415" s="1" t="str">
        <f t="shared" si="76"/>
        <v>IfcElement</v>
      </c>
      <c r="M415" s="1" t="str">
        <f t="shared" si="76"/>
        <v>IfcProduct</v>
      </c>
      <c r="N415" s="1" t="str">
        <f t="shared" si="76"/>
        <v>IfcObject</v>
      </c>
      <c r="O415" s="1" t="str">
        <f t="shared" si="76"/>
        <v>IfcObjectDefinition</v>
      </c>
      <c r="P415" s="1" t="str">
        <f t="shared" si="76"/>
        <v>IfcRoot</v>
      </c>
      <c r="Q415" s="1" t="str">
        <f t="shared" si="76"/>
        <v>Entity</v>
      </c>
    </row>
    <row r="416" spans="1:17" x14ac:dyDescent="0.25">
      <c r="A416" t="s">
        <v>865</v>
      </c>
      <c r="B416">
        <v>4801</v>
      </c>
      <c r="C416" t="s">
        <v>866</v>
      </c>
      <c r="D416" s="21" t="s">
        <v>3423</v>
      </c>
      <c r="E416" t="s">
        <v>171</v>
      </c>
      <c r="F416" s="110" t="str">
        <f t="shared" si="69"/>
        <v>IfcPipeFittingType</v>
      </c>
      <c r="G416" s="110" t="str">
        <f t="shared" ca="1" si="70"/>
        <v>IfcPipeFittingType</v>
      </c>
      <c r="H416" s="110" t="str">
        <f t="shared" ca="1" si="73"/>
        <v>Common</v>
      </c>
      <c r="I416" s="110" t="str">
        <f t="shared" si="71"/>
        <v>IfcPipeFittingType</v>
      </c>
      <c r="J416" s="1" t="str">
        <f t="shared" si="72"/>
        <v>IfcDistributionFlowElementType</v>
      </c>
      <c r="K416" s="1" t="str">
        <f t="shared" si="76"/>
        <v>IfcDistributionElementType</v>
      </c>
      <c r="L416" s="1" t="str">
        <f t="shared" si="76"/>
        <v>IfcElementType</v>
      </c>
      <c r="M416" s="1" t="str">
        <f t="shared" si="76"/>
        <v>IfcTypeProduct</v>
      </c>
      <c r="N416" s="1" t="str">
        <f t="shared" si="76"/>
        <v>IfcTypeObject</v>
      </c>
      <c r="O416" s="1" t="str">
        <f t="shared" si="76"/>
        <v>IfcObjectDefinition</v>
      </c>
      <c r="P416" s="1" t="str">
        <f t="shared" si="76"/>
        <v>IfcRoot</v>
      </c>
      <c r="Q416" s="1" t="str">
        <f t="shared" si="76"/>
        <v>Entity</v>
      </c>
    </row>
    <row r="417" spans="1:17" x14ac:dyDescent="0.25">
      <c r="A417" t="s">
        <v>867</v>
      </c>
      <c r="B417">
        <v>4809</v>
      </c>
      <c r="C417" t="s">
        <v>868</v>
      </c>
      <c r="D417" s="21" t="s">
        <v>3423</v>
      </c>
      <c r="E417" t="s">
        <v>174</v>
      </c>
      <c r="F417" s="110">
        <f t="shared" si="69"/>
        <v>0</v>
      </c>
      <c r="G417" s="110" t="str">
        <f t="shared" ca="1" si="70"/>
        <v>IfcPipeSegment</v>
      </c>
      <c r="H417" s="110" t="str">
        <f t="shared" ca="1" si="73"/>
        <v>Common</v>
      </c>
      <c r="I417" s="110" t="str">
        <f t="shared" si="71"/>
        <v>IfcPipeSegment</v>
      </c>
      <c r="J417" s="1" t="str">
        <f t="shared" si="72"/>
        <v>IfcDistributionFlowElement</v>
      </c>
      <c r="K417" s="1" t="str">
        <f t="shared" si="76"/>
        <v>IfcDistributionElement</v>
      </c>
      <c r="L417" s="1" t="str">
        <f t="shared" si="76"/>
        <v>IfcElement</v>
      </c>
      <c r="M417" s="1" t="str">
        <f t="shared" si="76"/>
        <v>IfcProduct</v>
      </c>
      <c r="N417" s="1" t="str">
        <f t="shared" si="76"/>
        <v>IfcObject</v>
      </c>
      <c r="O417" s="1" t="str">
        <f t="shared" si="76"/>
        <v>IfcObjectDefinition</v>
      </c>
      <c r="P417" s="1" t="str">
        <f t="shared" si="76"/>
        <v>IfcRoot</v>
      </c>
      <c r="Q417" s="1" t="str">
        <f t="shared" si="76"/>
        <v>Entity</v>
      </c>
    </row>
    <row r="418" spans="1:17" x14ac:dyDescent="0.25">
      <c r="A418" t="s">
        <v>869</v>
      </c>
      <c r="B418">
        <v>4817</v>
      </c>
      <c r="C418" t="s">
        <v>870</v>
      </c>
      <c r="D418" s="21" t="s">
        <v>3423</v>
      </c>
      <c r="E418" t="s">
        <v>177</v>
      </c>
      <c r="F418" s="110" t="str">
        <f t="shared" si="69"/>
        <v>IfcPipeSegmentType</v>
      </c>
      <c r="G418" s="110">
        <f t="shared" ca="1" si="70"/>
        <v>0</v>
      </c>
      <c r="H418" s="110" t="str">
        <f t="shared" ca="1" si="73"/>
        <v>Common</v>
      </c>
      <c r="I418" s="110" t="str">
        <f t="shared" si="71"/>
        <v>IfcPipeSegmentType</v>
      </c>
      <c r="J418" s="1" t="str">
        <f t="shared" si="72"/>
        <v>IfcDistributionFlowElementType</v>
      </c>
      <c r="K418" s="1" t="str">
        <f t="shared" si="76"/>
        <v>IfcDistributionElementType</v>
      </c>
      <c r="L418" s="1" t="str">
        <f t="shared" si="76"/>
        <v>IfcElementType</v>
      </c>
      <c r="M418" s="1" t="str">
        <f t="shared" si="76"/>
        <v>IfcTypeProduct</v>
      </c>
      <c r="N418" s="1" t="str">
        <f t="shared" si="76"/>
        <v>IfcTypeObject</v>
      </c>
      <c r="O418" s="1" t="str">
        <f t="shared" si="76"/>
        <v>IfcObjectDefinition</v>
      </c>
      <c r="P418" s="1" t="str">
        <f t="shared" si="76"/>
        <v>IfcRoot</v>
      </c>
      <c r="Q418" s="1" t="str">
        <f t="shared" si="76"/>
        <v>Entity</v>
      </c>
    </row>
    <row r="419" spans="1:17" x14ac:dyDescent="0.25">
      <c r="A419" t="s">
        <v>871</v>
      </c>
      <c r="B419">
        <v>4825</v>
      </c>
      <c r="C419" t="s">
        <v>872</v>
      </c>
      <c r="D419" s="21" t="s">
        <v>3434</v>
      </c>
      <c r="E419" t="s">
        <v>96</v>
      </c>
      <c r="F419" s="110">
        <f t="shared" si="69"/>
        <v>0</v>
      </c>
      <c r="G419" s="110">
        <f t="shared" ca="1" si="70"/>
        <v>0</v>
      </c>
      <c r="H419" s="110">
        <f t="shared" ca="1" si="73"/>
        <v>0</v>
      </c>
      <c r="I419" s="110">
        <f t="shared" si="71"/>
        <v>0</v>
      </c>
      <c r="J419" s="1" t="str">
        <f t="shared" si="72"/>
        <v>IfcPresentationItem</v>
      </c>
      <c r="K419" s="1" t="str">
        <f t="shared" si="76"/>
        <v>Entity</v>
      </c>
      <c r="L419" s="1" t="str">
        <f t="shared" si="76"/>
        <v/>
      </c>
      <c r="M419" s="1" t="str">
        <f t="shared" si="76"/>
        <v/>
      </c>
      <c r="N419" s="1" t="str">
        <f t="shared" si="76"/>
        <v/>
      </c>
      <c r="O419" s="1" t="str">
        <f t="shared" si="76"/>
        <v/>
      </c>
      <c r="P419" s="1" t="str">
        <f t="shared" si="76"/>
        <v/>
      </c>
      <c r="Q419" s="1" t="str">
        <f t="shared" si="76"/>
        <v/>
      </c>
    </row>
    <row r="420" spans="1:17" x14ac:dyDescent="0.25">
      <c r="A420" t="s">
        <v>873</v>
      </c>
      <c r="B420">
        <v>4844</v>
      </c>
      <c r="C420" t="s">
        <v>81</v>
      </c>
      <c r="D420" s="21" t="s">
        <v>3432</v>
      </c>
      <c r="E420" t="s">
        <v>52</v>
      </c>
      <c r="F420" s="110">
        <f t="shared" si="69"/>
        <v>0</v>
      </c>
      <c r="G420" s="110">
        <f t="shared" ca="1" si="70"/>
        <v>0</v>
      </c>
      <c r="H420" s="110">
        <f t="shared" ca="1" si="73"/>
        <v>0</v>
      </c>
      <c r="I420" s="110">
        <f t="shared" si="71"/>
        <v>0</v>
      </c>
      <c r="J420" s="1" t="str">
        <f t="shared" si="72"/>
        <v>IfcRepresentationItem</v>
      </c>
      <c r="K420" s="1" t="str">
        <f t="shared" si="76"/>
        <v>Entity</v>
      </c>
      <c r="L420" s="1" t="str">
        <f t="shared" si="76"/>
        <v/>
      </c>
      <c r="M420" s="1" t="str">
        <f t="shared" si="76"/>
        <v/>
      </c>
      <c r="N420" s="1" t="str">
        <f t="shared" si="76"/>
        <v/>
      </c>
      <c r="O420" s="1" t="str">
        <f t="shared" si="76"/>
        <v/>
      </c>
      <c r="P420" s="1" t="str">
        <f t="shared" si="76"/>
        <v/>
      </c>
      <c r="Q420" s="1" t="str">
        <f t="shared" si="76"/>
        <v/>
      </c>
    </row>
    <row r="421" spans="1:17" x14ac:dyDescent="0.25">
      <c r="A421" t="s">
        <v>874</v>
      </c>
      <c r="B421">
        <v>4854</v>
      </c>
      <c r="C421" t="s">
        <v>875</v>
      </c>
      <c r="D421" s="21" t="s">
        <v>3425</v>
      </c>
      <c r="E421" t="s">
        <v>876</v>
      </c>
      <c r="F421" s="110">
        <f t="shared" si="69"/>
        <v>0</v>
      </c>
      <c r="G421" s="110">
        <f t="shared" ca="1" si="70"/>
        <v>0</v>
      </c>
      <c r="H421" s="110">
        <f t="shared" ca="1" si="73"/>
        <v>0</v>
      </c>
      <c r="I421" s="110">
        <f t="shared" si="71"/>
        <v>0</v>
      </c>
      <c r="J421" s="1" t="str">
        <f t="shared" si="72"/>
        <v>IfcGeometricRepresentationItem</v>
      </c>
      <c r="K421" s="1" t="str">
        <f t="shared" si="76"/>
        <v>IfcRepresentationItem</v>
      </c>
      <c r="L421" s="1" t="str">
        <f t="shared" si="76"/>
        <v>Entity</v>
      </c>
      <c r="M421" s="1" t="str">
        <f t="shared" si="76"/>
        <v/>
      </c>
      <c r="N421" s="1" t="str">
        <f t="shared" si="76"/>
        <v/>
      </c>
      <c r="O421" s="1" t="str">
        <f t="shared" si="76"/>
        <v/>
      </c>
      <c r="P421" s="1" t="str">
        <f t="shared" si="76"/>
        <v/>
      </c>
      <c r="Q421" s="1" t="str">
        <f t="shared" si="76"/>
        <v/>
      </c>
    </row>
    <row r="422" spans="1:17" x14ac:dyDescent="0.25">
      <c r="A422" t="s">
        <v>877</v>
      </c>
      <c r="B422">
        <v>4868</v>
      </c>
      <c r="C422" t="s">
        <v>876</v>
      </c>
      <c r="D422" s="21" t="s">
        <v>3425</v>
      </c>
      <c r="E422" t="s">
        <v>52</v>
      </c>
      <c r="F422" s="110">
        <f t="shared" si="69"/>
        <v>0</v>
      </c>
      <c r="G422" s="110">
        <f t="shared" ca="1" si="70"/>
        <v>0</v>
      </c>
      <c r="H422" s="110">
        <f t="shared" ca="1" si="73"/>
        <v>0</v>
      </c>
      <c r="I422" s="110">
        <f t="shared" si="71"/>
        <v>0</v>
      </c>
      <c r="J422" s="1" t="str">
        <f t="shared" si="72"/>
        <v>IfcRepresentationItem</v>
      </c>
      <c r="K422" s="1" t="str">
        <f t="shared" ref="K422:Q431" si="77">IFERROR(VLOOKUP(J422,Entity,3,FALSE),"")</f>
        <v>Entity</v>
      </c>
      <c r="L422" s="1" t="str">
        <f t="shared" si="77"/>
        <v/>
      </c>
      <c r="M422" s="1" t="str">
        <f t="shared" si="77"/>
        <v/>
      </c>
      <c r="N422" s="1" t="str">
        <f t="shared" si="77"/>
        <v/>
      </c>
      <c r="O422" s="1" t="str">
        <f t="shared" si="77"/>
        <v/>
      </c>
      <c r="P422" s="1" t="str">
        <f t="shared" si="77"/>
        <v/>
      </c>
      <c r="Q422" s="1" t="str">
        <f t="shared" si="77"/>
        <v/>
      </c>
    </row>
    <row r="423" spans="1:17" x14ac:dyDescent="0.25">
      <c r="A423" t="s">
        <v>878</v>
      </c>
      <c r="B423">
        <v>4877</v>
      </c>
      <c r="C423" t="s">
        <v>879</v>
      </c>
      <c r="D423" s="21" t="s">
        <v>3432</v>
      </c>
      <c r="E423" t="s">
        <v>381</v>
      </c>
      <c r="F423" s="110">
        <f t="shared" si="69"/>
        <v>0</v>
      </c>
      <c r="G423" s="110">
        <f t="shared" ca="1" si="70"/>
        <v>0</v>
      </c>
      <c r="H423" s="110">
        <f t="shared" ca="1" si="73"/>
        <v>0</v>
      </c>
      <c r="I423" s="110">
        <f t="shared" si="71"/>
        <v>0</v>
      </c>
      <c r="J423" s="1" t="str">
        <f t="shared" si="72"/>
        <v>IfcSurface</v>
      </c>
      <c r="K423" s="1" t="str">
        <f t="shared" si="77"/>
        <v>IfcGeometricRepresentationItem</v>
      </c>
      <c r="L423" s="1" t="str">
        <f t="shared" si="77"/>
        <v>IfcRepresentationItem</v>
      </c>
      <c r="M423" s="1" t="str">
        <f t="shared" si="77"/>
        <v>Entity</v>
      </c>
      <c r="N423" s="1" t="str">
        <f t="shared" si="77"/>
        <v/>
      </c>
      <c r="O423" s="1" t="str">
        <f t="shared" si="77"/>
        <v/>
      </c>
      <c r="P423" s="1" t="str">
        <f t="shared" si="77"/>
        <v/>
      </c>
      <c r="Q423" s="1" t="str">
        <f t="shared" si="77"/>
        <v/>
      </c>
    </row>
    <row r="424" spans="1:17" x14ac:dyDescent="0.25">
      <c r="A424" t="s">
        <v>880</v>
      </c>
      <c r="B424">
        <v>4883</v>
      </c>
      <c r="C424" t="s">
        <v>881</v>
      </c>
      <c r="D424" s="21" t="s">
        <v>3433</v>
      </c>
      <c r="E424" t="s">
        <v>88</v>
      </c>
      <c r="F424" s="110" t="str">
        <f t="shared" si="69"/>
        <v>IfcPlate</v>
      </c>
      <c r="G424" s="110" t="str">
        <f t="shared" ca="1" si="70"/>
        <v>IfcPlate</v>
      </c>
      <c r="H424" s="110" t="str">
        <f t="shared" ca="1" si="73"/>
        <v>Common</v>
      </c>
      <c r="I424" s="110">
        <f t="shared" si="71"/>
        <v>0</v>
      </c>
      <c r="J424" s="1" t="str">
        <f t="shared" si="72"/>
        <v>IfcElement</v>
      </c>
      <c r="K424" s="1" t="str">
        <f t="shared" si="77"/>
        <v>IfcProduct</v>
      </c>
      <c r="L424" s="1" t="str">
        <f t="shared" si="77"/>
        <v>IfcObject</v>
      </c>
      <c r="M424" s="1" t="str">
        <f t="shared" si="77"/>
        <v>IfcObjectDefinition</v>
      </c>
      <c r="N424" s="1" t="str">
        <f t="shared" si="77"/>
        <v>IfcRoot</v>
      </c>
      <c r="O424" s="1" t="str">
        <f t="shared" si="77"/>
        <v>Entity</v>
      </c>
      <c r="P424" s="1" t="str">
        <f t="shared" si="77"/>
        <v/>
      </c>
      <c r="Q424" s="1" t="str">
        <f t="shared" si="77"/>
        <v/>
      </c>
    </row>
    <row r="425" spans="1:17" x14ac:dyDescent="0.25">
      <c r="A425" t="s">
        <v>882</v>
      </c>
      <c r="B425">
        <v>4891</v>
      </c>
      <c r="C425" t="s">
        <v>883</v>
      </c>
      <c r="D425" s="21" t="s">
        <v>3433</v>
      </c>
      <c r="E425" t="s">
        <v>881</v>
      </c>
      <c r="F425" s="110">
        <f t="shared" si="69"/>
        <v>0</v>
      </c>
      <c r="G425" s="110">
        <f t="shared" ca="1" si="70"/>
        <v>0</v>
      </c>
      <c r="H425" s="110">
        <f t="shared" ca="1" si="73"/>
        <v>0</v>
      </c>
      <c r="I425" s="110">
        <f t="shared" si="71"/>
        <v>0</v>
      </c>
      <c r="J425" s="1" t="str">
        <f t="shared" si="72"/>
        <v>IfcBuildingElement</v>
      </c>
      <c r="K425" s="1" t="str">
        <f t="shared" si="77"/>
        <v>IfcElement</v>
      </c>
      <c r="L425" s="1" t="str">
        <f t="shared" si="77"/>
        <v>IfcProduct</v>
      </c>
      <c r="M425" s="1" t="str">
        <f t="shared" si="77"/>
        <v>IfcObject</v>
      </c>
      <c r="N425" s="1" t="str">
        <f t="shared" si="77"/>
        <v>IfcObjectDefinition</v>
      </c>
      <c r="O425" s="1" t="str">
        <f t="shared" si="77"/>
        <v>IfcRoot</v>
      </c>
      <c r="P425" s="1" t="str">
        <f t="shared" si="77"/>
        <v>Entity</v>
      </c>
      <c r="Q425" s="1" t="str">
        <f t="shared" si="77"/>
        <v/>
      </c>
    </row>
    <row r="426" spans="1:17" x14ac:dyDescent="0.25">
      <c r="A426" t="s">
        <v>884</v>
      </c>
      <c r="B426">
        <v>4897</v>
      </c>
      <c r="C426" t="s">
        <v>885</v>
      </c>
      <c r="D426" s="21" t="s">
        <v>3433</v>
      </c>
      <c r="E426" t="s">
        <v>93</v>
      </c>
      <c r="F426" s="110">
        <f t="shared" si="69"/>
        <v>0</v>
      </c>
      <c r="G426" s="110">
        <f t="shared" ca="1" si="70"/>
        <v>0</v>
      </c>
      <c r="H426" s="110">
        <f t="shared" ca="1" si="73"/>
        <v>0</v>
      </c>
      <c r="I426" s="110">
        <f t="shared" si="71"/>
        <v>0</v>
      </c>
      <c r="J426" s="1" t="str">
        <f t="shared" si="72"/>
        <v>IfcElementType</v>
      </c>
      <c r="K426" s="1" t="str">
        <f t="shared" si="77"/>
        <v>IfcTypeProduct</v>
      </c>
      <c r="L426" s="1" t="str">
        <f t="shared" si="77"/>
        <v>IfcTypeObject</v>
      </c>
      <c r="M426" s="1" t="str">
        <f t="shared" si="77"/>
        <v>IfcObjectDefinition</v>
      </c>
      <c r="N426" s="1" t="str">
        <f t="shared" si="77"/>
        <v>IfcRoot</v>
      </c>
      <c r="O426" s="1" t="str">
        <f t="shared" si="77"/>
        <v>Entity</v>
      </c>
      <c r="P426" s="1" t="str">
        <f t="shared" si="77"/>
        <v/>
      </c>
      <c r="Q426" s="1" t="str">
        <f t="shared" si="77"/>
        <v/>
      </c>
    </row>
    <row r="427" spans="1:17" x14ac:dyDescent="0.25">
      <c r="A427" t="s">
        <v>886</v>
      </c>
      <c r="B427">
        <v>4905</v>
      </c>
      <c r="C427" t="s">
        <v>188</v>
      </c>
      <c r="D427" s="21" t="s">
        <v>3432</v>
      </c>
      <c r="E427" t="s">
        <v>52</v>
      </c>
      <c r="F427" s="110">
        <f t="shared" si="69"/>
        <v>0</v>
      </c>
      <c r="G427" s="110">
        <f t="shared" ca="1" si="70"/>
        <v>0</v>
      </c>
      <c r="H427" s="110">
        <f t="shared" ca="1" si="73"/>
        <v>0</v>
      </c>
      <c r="I427" s="110">
        <f t="shared" si="71"/>
        <v>0</v>
      </c>
      <c r="J427" s="1" t="str">
        <f t="shared" si="72"/>
        <v>IfcRepresentationItem</v>
      </c>
      <c r="K427" s="1" t="str">
        <f t="shared" si="77"/>
        <v>Entity</v>
      </c>
      <c r="L427" s="1" t="str">
        <f t="shared" si="77"/>
        <v/>
      </c>
      <c r="M427" s="1" t="str">
        <f t="shared" si="77"/>
        <v/>
      </c>
      <c r="N427" s="1" t="str">
        <f t="shared" si="77"/>
        <v/>
      </c>
      <c r="O427" s="1" t="str">
        <f t="shared" si="77"/>
        <v/>
      </c>
      <c r="P427" s="1" t="str">
        <f t="shared" si="77"/>
        <v/>
      </c>
      <c r="Q427" s="1" t="str">
        <f t="shared" si="77"/>
        <v/>
      </c>
    </row>
    <row r="428" spans="1:17" x14ac:dyDescent="0.25">
      <c r="A428" t="s">
        <v>887</v>
      </c>
      <c r="B428">
        <v>4911</v>
      </c>
      <c r="C428" t="s">
        <v>888</v>
      </c>
      <c r="D428" s="21" t="s">
        <v>3432</v>
      </c>
      <c r="E428" t="s">
        <v>188</v>
      </c>
      <c r="F428" s="110">
        <f t="shared" si="69"/>
        <v>0</v>
      </c>
      <c r="G428" s="110">
        <f t="shared" ca="1" si="70"/>
        <v>0</v>
      </c>
      <c r="H428" s="110">
        <f t="shared" ca="1" si="73"/>
        <v>0</v>
      </c>
      <c r="I428" s="110">
        <f t="shared" si="71"/>
        <v>0</v>
      </c>
      <c r="J428" s="1" t="str">
        <f t="shared" si="72"/>
        <v>IfcGeometricRepresentationItem</v>
      </c>
      <c r="K428" s="1" t="str">
        <f t="shared" si="77"/>
        <v>IfcRepresentationItem</v>
      </c>
      <c r="L428" s="1" t="str">
        <f t="shared" si="77"/>
        <v>Entity</v>
      </c>
      <c r="M428" s="1" t="str">
        <f t="shared" si="77"/>
        <v/>
      </c>
      <c r="N428" s="1" t="str">
        <f t="shared" si="77"/>
        <v/>
      </c>
      <c r="O428" s="1" t="str">
        <f t="shared" si="77"/>
        <v/>
      </c>
      <c r="P428" s="1" t="str">
        <f t="shared" si="77"/>
        <v/>
      </c>
      <c r="Q428" s="1" t="str">
        <f t="shared" si="77"/>
        <v/>
      </c>
    </row>
    <row r="429" spans="1:17" x14ac:dyDescent="0.25">
      <c r="A429" t="s">
        <v>889</v>
      </c>
      <c r="B429">
        <v>4922</v>
      </c>
      <c r="C429" t="s">
        <v>890</v>
      </c>
      <c r="D429" s="21" t="s">
        <v>3432</v>
      </c>
      <c r="E429" t="s">
        <v>188</v>
      </c>
      <c r="F429" s="110">
        <f t="shared" si="69"/>
        <v>0</v>
      </c>
      <c r="G429" s="110">
        <f t="shared" ca="1" si="70"/>
        <v>0</v>
      </c>
      <c r="H429" s="110">
        <f t="shared" ca="1" si="73"/>
        <v>0</v>
      </c>
      <c r="I429" s="110">
        <f t="shared" si="71"/>
        <v>0</v>
      </c>
      <c r="J429" s="1" t="str">
        <f t="shared" si="72"/>
        <v>IfcGeometricRepresentationItem</v>
      </c>
      <c r="K429" s="1" t="str">
        <f t="shared" si="77"/>
        <v>IfcRepresentationItem</v>
      </c>
      <c r="L429" s="1" t="str">
        <f t="shared" si="77"/>
        <v>Entity</v>
      </c>
      <c r="M429" s="1" t="str">
        <f t="shared" si="77"/>
        <v/>
      </c>
      <c r="N429" s="1" t="str">
        <f t="shared" si="77"/>
        <v/>
      </c>
      <c r="O429" s="1" t="str">
        <f t="shared" si="77"/>
        <v/>
      </c>
      <c r="P429" s="1" t="str">
        <f t="shared" si="77"/>
        <v/>
      </c>
      <c r="Q429" s="1" t="str">
        <f t="shared" si="77"/>
        <v/>
      </c>
    </row>
    <row r="430" spans="1:17" x14ac:dyDescent="0.25">
      <c r="A430" t="s">
        <v>891</v>
      </c>
      <c r="B430">
        <v>4953</v>
      </c>
      <c r="C430" t="s">
        <v>892</v>
      </c>
      <c r="D430" s="21" t="s">
        <v>3421</v>
      </c>
      <c r="E430" t="s">
        <v>131</v>
      </c>
      <c r="F430" s="110">
        <f t="shared" si="69"/>
        <v>0</v>
      </c>
      <c r="G430" s="110">
        <f t="shared" ca="1" si="70"/>
        <v>0</v>
      </c>
      <c r="H430" s="110">
        <f t="shared" ca="1" si="73"/>
        <v>0</v>
      </c>
      <c r="I430" s="110">
        <f t="shared" si="71"/>
        <v>0</v>
      </c>
      <c r="J430" s="1" t="str">
        <f t="shared" si="72"/>
        <v>IfcGeometricRepresentationItem</v>
      </c>
      <c r="K430" s="1" t="str">
        <f t="shared" si="77"/>
        <v>IfcRepresentationItem</v>
      </c>
      <c r="L430" s="1" t="str">
        <f t="shared" si="77"/>
        <v>Entity</v>
      </c>
      <c r="M430" s="1" t="str">
        <f t="shared" si="77"/>
        <v/>
      </c>
      <c r="N430" s="1" t="str">
        <f t="shared" si="77"/>
        <v/>
      </c>
      <c r="O430" s="1" t="str">
        <f t="shared" si="77"/>
        <v/>
      </c>
      <c r="P430" s="1" t="str">
        <f t="shared" si="77"/>
        <v/>
      </c>
      <c r="Q430" s="1" t="str">
        <f t="shared" si="77"/>
        <v/>
      </c>
    </row>
    <row r="431" spans="1:17" x14ac:dyDescent="0.25">
      <c r="A431" t="s">
        <v>893</v>
      </c>
      <c r="B431">
        <v>4964</v>
      </c>
      <c r="C431" t="s">
        <v>894</v>
      </c>
      <c r="D431" s="21" t="s">
        <v>3432</v>
      </c>
      <c r="E431" t="s">
        <v>122</v>
      </c>
      <c r="F431" s="110">
        <f t="shared" si="69"/>
        <v>0</v>
      </c>
      <c r="G431" s="110">
        <f t="shared" ca="1" si="70"/>
        <v>0</v>
      </c>
      <c r="H431" s="110">
        <f t="shared" ca="1" si="73"/>
        <v>0</v>
      </c>
      <c r="I431" s="110">
        <f t="shared" si="71"/>
        <v>0</v>
      </c>
      <c r="J431" s="1" t="str">
        <f t="shared" si="72"/>
        <v>IfcCurve</v>
      </c>
      <c r="K431" s="1" t="str">
        <f t="shared" si="77"/>
        <v>IfcGeometricRepresentationItem</v>
      </c>
      <c r="L431" s="1" t="str">
        <f t="shared" si="77"/>
        <v>IfcRepresentationItem</v>
      </c>
      <c r="M431" s="1" t="str">
        <f t="shared" si="77"/>
        <v>Entity</v>
      </c>
      <c r="N431" s="1" t="str">
        <f t="shared" si="77"/>
        <v/>
      </c>
      <c r="O431" s="1" t="str">
        <f t="shared" si="77"/>
        <v/>
      </c>
      <c r="P431" s="1" t="str">
        <f t="shared" si="77"/>
        <v/>
      </c>
      <c r="Q431" s="1" t="str">
        <f t="shared" si="77"/>
        <v/>
      </c>
    </row>
    <row r="432" spans="1:17" x14ac:dyDescent="0.25">
      <c r="A432" t="s">
        <v>895</v>
      </c>
      <c r="B432">
        <v>4934</v>
      </c>
      <c r="C432" t="s">
        <v>896</v>
      </c>
      <c r="D432" s="21" t="s">
        <v>3422</v>
      </c>
      <c r="E432" t="s">
        <v>467</v>
      </c>
      <c r="F432" s="110">
        <f t="shared" si="69"/>
        <v>0</v>
      </c>
      <c r="G432" s="110">
        <f t="shared" ca="1" si="70"/>
        <v>0</v>
      </c>
      <c r="H432" s="110">
        <f t="shared" ca="1" si="73"/>
        <v>0</v>
      </c>
      <c r="I432" s="110">
        <f t="shared" si="71"/>
        <v>0</v>
      </c>
      <c r="J432" s="1" t="str">
        <f t="shared" si="72"/>
        <v>IfcTopologicalRepresentationItem</v>
      </c>
      <c r="K432" s="1" t="str">
        <f t="shared" ref="K432:Q441" si="78">IFERROR(VLOOKUP(J432,Entity,3,FALSE),"")</f>
        <v>IfcRepresentationItem</v>
      </c>
      <c r="L432" s="1" t="str">
        <f t="shared" si="78"/>
        <v>Entity</v>
      </c>
      <c r="M432" s="1" t="str">
        <f t="shared" si="78"/>
        <v/>
      </c>
      <c r="N432" s="1" t="str">
        <f t="shared" si="78"/>
        <v/>
      </c>
      <c r="O432" s="1" t="str">
        <f t="shared" si="78"/>
        <v/>
      </c>
      <c r="P432" s="1" t="str">
        <f t="shared" si="78"/>
        <v/>
      </c>
      <c r="Q432" s="1" t="str">
        <f t="shared" si="78"/>
        <v/>
      </c>
    </row>
    <row r="433" spans="1:17" x14ac:dyDescent="0.25">
      <c r="A433" t="s">
        <v>897</v>
      </c>
      <c r="B433">
        <v>4983</v>
      </c>
      <c r="C433" t="s">
        <v>419</v>
      </c>
      <c r="D433" s="21" t="s">
        <v>3424</v>
      </c>
      <c r="E433" t="s">
        <v>49</v>
      </c>
      <c r="F433" s="110">
        <f t="shared" si="69"/>
        <v>0</v>
      </c>
      <c r="G433" s="110">
        <f t="shared" ca="1" si="70"/>
        <v>0</v>
      </c>
      <c r="H433" s="110">
        <f t="shared" ca="1" si="73"/>
        <v>0</v>
      </c>
      <c r="I433" s="110">
        <f t="shared" si="71"/>
        <v>0</v>
      </c>
      <c r="J433" s="1" t="str">
        <f t="shared" si="72"/>
        <v>IfcObject</v>
      </c>
      <c r="K433" s="1" t="str">
        <f t="shared" si="78"/>
        <v>IfcObjectDefinition</v>
      </c>
      <c r="L433" s="1" t="str">
        <f t="shared" si="78"/>
        <v>IfcRoot</v>
      </c>
      <c r="M433" s="1" t="str">
        <f t="shared" si="78"/>
        <v>Entity</v>
      </c>
      <c r="N433" s="1" t="str">
        <f t="shared" si="78"/>
        <v/>
      </c>
      <c r="O433" s="1" t="str">
        <f t="shared" si="78"/>
        <v/>
      </c>
      <c r="P433" s="1" t="str">
        <f t="shared" si="78"/>
        <v/>
      </c>
      <c r="Q433" s="1" t="str">
        <f t="shared" si="78"/>
        <v/>
      </c>
    </row>
    <row r="434" spans="1:17" x14ac:dyDescent="0.25">
      <c r="A434" t="s">
        <v>898</v>
      </c>
      <c r="B434">
        <v>4989</v>
      </c>
      <c r="C434" t="s">
        <v>899</v>
      </c>
      <c r="D434" s="21" t="s">
        <v>3419</v>
      </c>
      <c r="E434" t="s">
        <v>16</v>
      </c>
      <c r="F434" s="110">
        <f t="shared" si="69"/>
        <v>0</v>
      </c>
      <c r="G434" s="110">
        <f t="shared" ca="1" si="70"/>
        <v>0</v>
      </c>
      <c r="H434" s="110">
        <f t="shared" ca="1" si="73"/>
        <v>0</v>
      </c>
      <c r="I434" s="110">
        <f t="shared" si="71"/>
        <v>0</v>
      </c>
      <c r="J434" s="1" t="str">
        <f t="shared" si="72"/>
        <v>Entity</v>
      </c>
      <c r="K434" s="1" t="str">
        <f t="shared" si="78"/>
        <v/>
      </c>
      <c r="L434" s="1" t="str">
        <f t="shared" si="78"/>
        <v/>
      </c>
      <c r="M434" s="1" t="str">
        <f t="shared" si="78"/>
        <v/>
      </c>
      <c r="N434" s="1" t="str">
        <f t="shared" si="78"/>
        <v/>
      </c>
      <c r="O434" s="1" t="str">
        <f t="shared" si="78"/>
        <v/>
      </c>
      <c r="P434" s="1" t="str">
        <f t="shared" si="78"/>
        <v/>
      </c>
      <c r="Q434" s="1" t="str">
        <f t="shared" si="78"/>
        <v/>
      </c>
    </row>
    <row r="435" spans="1:17" x14ac:dyDescent="0.25">
      <c r="A435" t="s">
        <v>900</v>
      </c>
      <c r="B435">
        <v>5014</v>
      </c>
      <c r="C435" t="s">
        <v>443</v>
      </c>
      <c r="D435" s="21" t="s">
        <v>3434</v>
      </c>
      <c r="E435" t="s">
        <v>901</v>
      </c>
      <c r="F435" s="110">
        <f t="shared" si="69"/>
        <v>0</v>
      </c>
      <c r="G435" s="110">
        <f t="shared" ca="1" si="70"/>
        <v>0</v>
      </c>
      <c r="H435" s="110">
        <f t="shared" ca="1" si="73"/>
        <v>0</v>
      </c>
      <c r="I435" s="110">
        <f t="shared" si="71"/>
        <v>0</v>
      </c>
      <c r="J435" s="1" t="str">
        <f t="shared" si="72"/>
        <v>IfcPresentationItem</v>
      </c>
      <c r="K435" s="1" t="str">
        <f t="shared" si="78"/>
        <v>Entity</v>
      </c>
      <c r="L435" s="1" t="str">
        <f t="shared" si="78"/>
        <v/>
      </c>
      <c r="M435" s="1" t="str">
        <f t="shared" si="78"/>
        <v/>
      </c>
      <c r="N435" s="1" t="str">
        <f t="shared" si="78"/>
        <v/>
      </c>
      <c r="O435" s="1" t="str">
        <f t="shared" si="78"/>
        <v/>
      </c>
      <c r="P435" s="1" t="str">
        <f t="shared" si="78"/>
        <v/>
      </c>
      <c r="Q435" s="1" t="str">
        <f t="shared" si="78"/>
        <v/>
      </c>
    </row>
    <row r="436" spans="1:17" x14ac:dyDescent="0.25">
      <c r="A436" t="s">
        <v>902</v>
      </c>
      <c r="B436">
        <v>5020</v>
      </c>
      <c r="C436" t="s">
        <v>446</v>
      </c>
      <c r="D436" s="21" t="s">
        <v>3434</v>
      </c>
      <c r="E436" t="s">
        <v>901</v>
      </c>
      <c r="F436" s="110">
        <f t="shared" si="69"/>
        <v>0</v>
      </c>
      <c r="G436" s="110">
        <f t="shared" ca="1" si="70"/>
        <v>0</v>
      </c>
      <c r="H436" s="110">
        <f t="shared" ca="1" si="73"/>
        <v>0</v>
      </c>
      <c r="I436" s="110">
        <f t="shared" si="71"/>
        <v>0</v>
      </c>
      <c r="J436" s="1" t="str">
        <f t="shared" si="72"/>
        <v>IfcPresentationItem</v>
      </c>
      <c r="K436" s="1" t="str">
        <f t="shared" si="78"/>
        <v>Entity</v>
      </c>
      <c r="L436" s="1" t="str">
        <f t="shared" si="78"/>
        <v/>
      </c>
      <c r="M436" s="1" t="str">
        <f t="shared" si="78"/>
        <v/>
      </c>
      <c r="N436" s="1" t="str">
        <f t="shared" si="78"/>
        <v/>
      </c>
      <c r="O436" s="1" t="str">
        <f t="shared" si="78"/>
        <v/>
      </c>
      <c r="P436" s="1" t="str">
        <f t="shared" si="78"/>
        <v/>
      </c>
      <c r="Q436" s="1" t="str">
        <f t="shared" si="78"/>
        <v/>
      </c>
    </row>
    <row r="437" spans="1:17" x14ac:dyDescent="0.25">
      <c r="A437" t="s">
        <v>903</v>
      </c>
      <c r="B437">
        <v>5026</v>
      </c>
      <c r="C437" t="s">
        <v>901</v>
      </c>
      <c r="D437" s="21" t="s">
        <v>3434</v>
      </c>
      <c r="E437" t="s">
        <v>242</v>
      </c>
      <c r="F437" s="110">
        <f t="shared" si="69"/>
        <v>0</v>
      </c>
      <c r="G437" s="110">
        <f t="shared" ca="1" si="70"/>
        <v>0</v>
      </c>
      <c r="H437" s="110">
        <f t="shared" ca="1" si="73"/>
        <v>0</v>
      </c>
      <c r="I437" s="110">
        <f t="shared" si="71"/>
        <v>0</v>
      </c>
      <c r="J437" s="1" t="str">
        <f t="shared" si="72"/>
        <v>Entity</v>
      </c>
      <c r="K437" s="1" t="str">
        <f t="shared" si="78"/>
        <v/>
      </c>
      <c r="L437" s="1" t="str">
        <f t="shared" si="78"/>
        <v/>
      </c>
      <c r="M437" s="1" t="str">
        <f t="shared" si="78"/>
        <v/>
      </c>
      <c r="N437" s="1" t="str">
        <f t="shared" si="78"/>
        <v/>
      </c>
      <c r="O437" s="1" t="str">
        <f t="shared" si="78"/>
        <v/>
      </c>
      <c r="P437" s="1" t="str">
        <f t="shared" si="78"/>
        <v/>
      </c>
      <c r="Q437" s="1" t="str">
        <f t="shared" si="78"/>
        <v/>
      </c>
    </row>
    <row r="438" spans="1:17" x14ac:dyDescent="0.25">
      <c r="A438" t="s">
        <v>904</v>
      </c>
      <c r="B438">
        <v>5034</v>
      </c>
      <c r="C438" t="s">
        <v>905</v>
      </c>
      <c r="D438" s="21" t="s">
        <v>3438</v>
      </c>
      <c r="E438" t="s">
        <v>535</v>
      </c>
      <c r="F438" s="110">
        <f t="shared" si="69"/>
        <v>0</v>
      </c>
      <c r="G438" s="110">
        <f t="shared" ca="1" si="70"/>
        <v>0</v>
      </c>
      <c r="H438" s="110">
        <f t="shared" ca="1" si="73"/>
        <v>0</v>
      </c>
      <c r="I438" s="110">
        <f t="shared" si="71"/>
        <v>0</v>
      </c>
      <c r="J438" s="1" t="str">
        <f t="shared" si="72"/>
        <v>Entity</v>
      </c>
      <c r="K438" s="1" t="str">
        <f t="shared" si="78"/>
        <v/>
      </c>
      <c r="L438" s="1" t="str">
        <f t="shared" si="78"/>
        <v/>
      </c>
      <c r="M438" s="1" t="str">
        <f t="shared" si="78"/>
        <v/>
      </c>
      <c r="N438" s="1" t="str">
        <f t="shared" si="78"/>
        <v/>
      </c>
      <c r="O438" s="1" t="str">
        <f t="shared" si="78"/>
        <v/>
      </c>
      <c r="P438" s="1" t="str">
        <f t="shared" si="78"/>
        <v/>
      </c>
      <c r="Q438" s="1" t="str">
        <f t="shared" si="78"/>
        <v/>
      </c>
    </row>
    <row r="439" spans="1:17" x14ac:dyDescent="0.25">
      <c r="A439" t="s">
        <v>906</v>
      </c>
      <c r="B439">
        <v>5040</v>
      </c>
      <c r="C439" t="s">
        <v>431</v>
      </c>
      <c r="D439" s="21" t="s">
        <v>3418</v>
      </c>
      <c r="E439" t="s">
        <v>907</v>
      </c>
      <c r="F439" s="110">
        <f t="shared" si="69"/>
        <v>0</v>
      </c>
      <c r="G439" s="110">
        <f t="shared" ca="1" si="70"/>
        <v>0</v>
      </c>
      <c r="H439" s="110">
        <f t="shared" ca="1" si="73"/>
        <v>0</v>
      </c>
      <c r="I439" s="110">
        <f t="shared" si="71"/>
        <v>0</v>
      </c>
      <c r="J439" s="1" t="str">
        <f t="shared" si="72"/>
        <v>IfcPropertyDefinition</v>
      </c>
      <c r="K439" s="1" t="str">
        <f t="shared" si="78"/>
        <v>IfcRoot</v>
      </c>
      <c r="L439" s="1" t="str">
        <f t="shared" si="78"/>
        <v>Entity</v>
      </c>
      <c r="M439" s="1" t="str">
        <f t="shared" si="78"/>
        <v/>
      </c>
      <c r="N439" s="1" t="str">
        <f t="shared" si="78"/>
        <v/>
      </c>
      <c r="O439" s="1" t="str">
        <f t="shared" si="78"/>
        <v/>
      </c>
      <c r="P439" s="1" t="str">
        <f t="shared" si="78"/>
        <v/>
      </c>
      <c r="Q439" s="1" t="str">
        <f t="shared" si="78"/>
        <v/>
      </c>
    </row>
    <row r="440" spans="1:17" x14ac:dyDescent="0.25">
      <c r="A440" t="s">
        <v>908</v>
      </c>
      <c r="B440">
        <v>5046</v>
      </c>
      <c r="C440" t="s">
        <v>909</v>
      </c>
      <c r="D440" s="21" t="s">
        <v>3434</v>
      </c>
      <c r="E440" t="s">
        <v>901</v>
      </c>
      <c r="F440" s="110">
        <f t="shared" si="69"/>
        <v>0</v>
      </c>
      <c r="G440" s="110">
        <f t="shared" ca="1" si="70"/>
        <v>0</v>
      </c>
      <c r="H440" s="110">
        <f t="shared" ca="1" si="73"/>
        <v>0</v>
      </c>
      <c r="I440" s="110">
        <f t="shared" si="71"/>
        <v>0</v>
      </c>
      <c r="J440" s="1" t="str">
        <f t="shared" si="72"/>
        <v>IfcPresentationItem</v>
      </c>
      <c r="K440" s="1" t="str">
        <f t="shared" si="78"/>
        <v>Entity</v>
      </c>
      <c r="L440" s="1" t="str">
        <f t="shared" si="78"/>
        <v/>
      </c>
      <c r="M440" s="1" t="str">
        <f t="shared" si="78"/>
        <v/>
      </c>
      <c r="N440" s="1" t="str">
        <f t="shared" si="78"/>
        <v/>
      </c>
      <c r="O440" s="1" t="str">
        <f t="shared" si="78"/>
        <v/>
      </c>
      <c r="P440" s="1" t="str">
        <f t="shared" si="78"/>
        <v/>
      </c>
      <c r="Q440" s="1" t="str">
        <f t="shared" si="78"/>
        <v/>
      </c>
    </row>
    <row r="441" spans="1:17" x14ac:dyDescent="0.25">
      <c r="A441" t="s">
        <v>910</v>
      </c>
      <c r="B441">
        <v>5052</v>
      </c>
      <c r="C441" t="s">
        <v>242</v>
      </c>
      <c r="D441" s="21" t="s">
        <v>3425</v>
      </c>
      <c r="E441" t="s">
        <v>8</v>
      </c>
      <c r="F441" s="110">
        <f t="shared" si="69"/>
        <v>0</v>
      </c>
      <c r="G441" s="110">
        <f t="shared" ca="1" si="70"/>
        <v>0</v>
      </c>
      <c r="H441" s="110">
        <f t="shared" ca="1" si="73"/>
        <v>0</v>
      </c>
      <c r="I441" s="110">
        <f t="shared" si="71"/>
        <v>0</v>
      </c>
      <c r="J441" s="1" t="str">
        <f t="shared" si="72"/>
        <v/>
      </c>
      <c r="K441" s="1" t="str">
        <f t="shared" si="78"/>
        <v/>
      </c>
      <c r="L441" s="1" t="str">
        <f t="shared" si="78"/>
        <v/>
      </c>
      <c r="M441" s="1" t="str">
        <f t="shared" si="78"/>
        <v/>
      </c>
      <c r="N441" s="1" t="str">
        <f t="shared" si="78"/>
        <v/>
      </c>
      <c r="O441" s="1" t="str">
        <f t="shared" si="78"/>
        <v/>
      </c>
      <c r="P441" s="1" t="str">
        <f t="shared" si="78"/>
        <v/>
      </c>
      <c r="Q441" s="1" t="str">
        <f t="shared" si="78"/>
        <v/>
      </c>
    </row>
    <row r="442" spans="1:17" x14ac:dyDescent="0.25">
      <c r="A442" t="s">
        <v>911</v>
      </c>
      <c r="B442">
        <v>5058</v>
      </c>
      <c r="C442" t="s">
        <v>912</v>
      </c>
      <c r="D442" s="21" t="s">
        <v>3450</v>
      </c>
      <c r="E442" t="s">
        <v>8</v>
      </c>
      <c r="F442" s="110">
        <f t="shared" si="69"/>
        <v>0</v>
      </c>
      <c r="G442" s="110">
        <f t="shared" ca="1" si="70"/>
        <v>0</v>
      </c>
      <c r="H442" s="110">
        <f t="shared" ca="1" si="73"/>
        <v>0</v>
      </c>
      <c r="I442" s="110">
        <f t="shared" si="71"/>
        <v>0</v>
      </c>
      <c r="J442" s="1" t="str">
        <f t="shared" si="72"/>
        <v/>
      </c>
      <c r="K442" s="1" t="str">
        <f t="shared" ref="K442:Q451" si="79">IFERROR(VLOOKUP(J442,Entity,3,FALSE),"")</f>
        <v/>
      </c>
      <c r="L442" s="1" t="str">
        <f t="shared" si="79"/>
        <v/>
      </c>
      <c r="M442" s="1" t="str">
        <f t="shared" si="79"/>
        <v/>
      </c>
      <c r="N442" s="1" t="str">
        <f t="shared" si="79"/>
        <v/>
      </c>
      <c r="O442" s="1" t="str">
        <f t="shared" si="79"/>
        <v/>
      </c>
      <c r="P442" s="1" t="str">
        <f t="shared" si="79"/>
        <v/>
      </c>
      <c r="Q442" s="1" t="str">
        <f t="shared" si="79"/>
        <v/>
      </c>
    </row>
    <row r="443" spans="1:17" x14ac:dyDescent="0.25">
      <c r="A443" t="s">
        <v>913</v>
      </c>
      <c r="B443">
        <v>5078</v>
      </c>
      <c r="C443" t="s">
        <v>914</v>
      </c>
      <c r="D443" s="21" t="s">
        <v>3450</v>
      </c>
      <c r="E443" t="s">
        <v>912</v>
      </c>
      <c r="F443" s="110">
        <f t="shared" si="69"/>
        <v>0</v>
      </c>
      <c r="G443" s="110">
        <f t="shared" ca="1" si="70"/>
        <v>0</v>
      </c>
      <c r="H443" s="110">
        <f t="shared" ca="1" si="73"/>
        <v>0</v>
      </c>
      <c r="I443" s="110">
        <f t="shared" si="71"/>
        <v>0</v>
      </c>
      <c r="J443" s="1" t="str">
        <f t="shared" si="72"/>
        <v>Entity</v>
      </c>
      <c r="K443" s="1" t="str">
        <f t="shared" si="79"/>
        <v/>
      </c>
      <c r="L443" s="1" t="str">
        <f t="shared" si="79"/>
        <v/>
      </c>
      <c r="M443" s="1" t="str">
        <f t="shared" si="79"/>
        <v/>
      </c>
      <c r="N443" s="1" t="str">
        <f t="shared" si="79"/>
        <v/>
      </c>
      <c r="O443" s="1" t="str">
        <f t="shared" si="79"/>
        <v/>
      </c>
      <c r="P443" s="1" t="str">
        <f t="shared" si="79"/>
        <v/>
      </c>
      <c r="Q443" s="1" t="str">
        <f t="shared" si="79"/>
        <v/>
      </c>
    </row>
    <row r="444" spans="1:17" x14ac:dyDescent="0.25">
      <c r="A444" t="s">
        <v>915</v>
      </c>
      <c r="B444">
        <v>5100</v>
      </c>
      <c r="C444" t="s">
        <v>372</v>
      </c>
      <c r="D444" s="21" t="s">
        <v>3434</v>
      </c>
      <c r="E444" t="s">
        <v>8</v>
      </c>
      <c r="F444" s="110">
        <f t="shared" si="69"/>
        <v>0</v>
      </c>
      <c r="G444" s="110">
        <f t="shared" ca="1" si="70"/>
        <v>0</v>
      </c>
      <c r="H444" s="110">
        <f t="shared" ca="1" si="73"/>
        <v>0</v>
      </c>
      <c r="I444" s="110">
        <f t="shared" si="71"/>
        <v>0</v>
      </c>
      <c r="J444" s="1" t="str">
        <f t="shared" si="72"/>
        <v/>
      </c>
      <c r="K444" s="1" t="str">
        <f t="shared" si="79"/>
        <v/>
      </c>
      <c r="L444" s="1" t="str">
        <f t="shared" si="79"/>
        <v/>
      </c>
      <c r="M444" s="1" t="str">
        <f t="shared" si="79"/>
        <v/>
      </c>
      <c r="N444" s="1" t="str">
        <f t="shared" si="79"/>
        <v/>
      </c>
      <c r="O444" s="1" t="str">
        <f t="shared" si="79"/>
        <v/>
      </c>
      <c r="P444" s="1" t="str">
        <f t="shared" si="79"/>
        <v/>
      </c>
      <c r="Q444" s="1" t="str">
        <f t="shared" si="79"/>
        <v/>
      </c>
    </row>
    <row r="445" spans="1:17" x14ac:dyDescent="0.25">
      <c r="A445" t="s">
        <v>916</v>
      </c>
      <c r="B445">
        <v>5108</v>
      </c>
      <c r="C445" t="s">
        <v>917</v>
      </c>
      <c r="D445" s="21" t="s">
        <v>3434</v>
      </c>
      <c r="E445" t="s">
        <v>8</v>
      </c>
      <c r="F445" s="110">
        <f t="shared" si="69"/>
        <v>0</v>
      </c>
      <c r="G445" s="110">
        <f t="shared" ca="1" si="70"/>
        <v>0</v>
      </c>
      <c r="H445" s="110">
        <f t="shared" ca="1" si="73"/>
        <v>0</v>
      </c>
      <c r="I445" s="110">
        <f t="shared" si="71"/>
        <v>0</v>
      </c>
      <c r="J445" s="1" t="str">
        <f t="shared" si="72"/>
        <v/>
      </c>
      <c r="K445" s="1" t="str">
        <f t="shared" si="79"/>
        <v/>
      </c>
      <c r="L445" s="1" t="str">
        <f t="shared" si="79"/>
        <v/>
      </c>
      <c r="M445" s="1" t="str">
        <f t="shared" si="79"/>
        <v/>
      </c>
      <c r="N445" s="1" t="str">
        <f t="shared" si="79"/>
        <v/>
      </c>
      <c r="O445" s="1" t="str">
        <f t="shared" si="79"/>
        <v/>
      </c>
      <c r="P445" s="1" t="str">
        <f t="shared" si="79"/>
        <v/>
      </c>
      <c r="Q445" s="1" t="str">
        <f t="shared" si="79"/>
        <v/>
      </c>
    </row>
    <row r="446" spans="1:17" x14ac:dyDescent="0.25">
      <c r="A446" t="s">
        <v>918</v>
      </c>
      <c r="B446">
        <v>5125</v>
      </c>
      <c r="C446" t="s">
        <v>919</v>
      </c>
      <c r="D446" s="21" t="s">
        <v>3446</v>
      </c>
      <c r="E446" t="s">
        <v>526</v>
      </c>
      <c r="F446" s="110">
        <f t="shared" si="69"/>
        <v>0</v>
      </c>
      <c r="G446" s="110">
        <f t="shared" ca="1" si="70"/>
        <v>0</v>
      </c>
      <c r="H446" s="110">
        <f t="shared" ca="1" si="73"/>
        <v>0</v>
      </c>
      <c r="I446" s="110">
        <f t="shared" si="71"/>
        <v>0</v>
      </c>
      <c r="J446" s="1" t="str">
        <f t="shared" si="72"/>
        <v>IfcObject</v>
      </c>
      <c r="K446" s="1" t="str">
        <f t="shared" si="79"/>
        <v>IfcObjectDefinition</v>
      </c>
      <c r="L446" s="1" t="str">
        <f t="shared" si="79"/>
        <v>IfcRoot</v>
      </c>
      <c r="M446" s="1" t="str">
        <f t="shared" si="79"/>
        <v>Entity</v>
      </c>
      <c r="N446" s="1" t="str">
        <f t="shared" si="79"/>
        <v/>
      </c>
      <c r="O446" s="1" t="str">
        <f t="shared" si="79"/>
        <v/>
      </c>
      <c r="P446" s="1" t="str">
        <f t="shared" si="79"/>
        <v/>
      </c>
      <c r="Q446" s="1" t="str">
        <f t="shared" si="79"/>
        <v/>
      </c>
    </row>
    <row r="447" spans="1:17" x14ac:dyDescent="0.25">
      <c r="A447" t="s">
        <v>920</v>
      </c>
      <c r="B447">
        <v>5133</v>
      </c>
      <c r="C447" t="s">
        <v>921</v>
      </c>
      <c r="D447" s="21" t="s">
        <v>3446</v>
      </c>
      <c r="E447" t="s">
        <v>532</v>
      </c>
      <c r="F447" s="110">
        <f t="shared" si="69"/>
        <v>0</v>
      </c>
      <c r="G447" s="110">
        <f t="shared" ca="1" si="70"/>
        <v>0</v>
      </c>
      <c r="H447" s="110">
        <f t="shared" ca="1" si="73"/>
        <v>0</v>
      </c>
      <c r="I447" s="110">
        <f t="shared" si="71"/>
        <v>0</v>
      </c>
      <c r="J447" s="1" t="str">
        <f t="shared" si="72"/>
        <v>IfcTypeObject</v>
      </c>
      <c r="K447" s="1" t="str">
        <f t="shared" si="79"/>
        <v>IfcObjectDefinition</v>
      </c>
      <c r="L447" s="1" t="str">
        <f t="shared" si="79"/>
        <v>IfcRoot</v>
      </c>
      <c r="M447" s="1" t="str">
        <f t="shared" si="79"/>
        <v>Entity</v>
      </c>
      <c r="N447" s="1" t="str">
        <f t="shared" si="79"/>
        <v/>
      </c>
      <c r="O447" s="1" t="str">
        <f t="shared" si="79"/>
        <v/>
      </c>
      <c r="P447" s="1" t="str">
        <f t="shared" si="79"/>
        <v/>
      </c>
      <c r="Q447" s="1" t="str">
        <f t="shared" si="79"/>
        <v/>
      </c>
    </row>
    <row r="448" spans="1:17" x14ac:dyDescent="0.25">
      <c r="A448" t="s">
        <v>922</v>
      </c>
      <c r="B448">
        <v>5141</v>
      </c>
      <c r="C448" t="s">
        <v>526</v>
      </c>
      <c r="D448" s="21" t="s">
        <v>3418</v>
      </c>
      <c r="E448" t="s">
        <v>5</v>
      </c>
      <c r="F448" s="110">
        <f t="shared" si="69"/>
        <v>0</v>
      </c>
      <c r="G448" s="110">
        <f t="shared" ca="1" si="70"/>
        <v>0</v>
      </c>
      <c r="H448" s="110">
        <f t="shared" ca="1" si="73"/>
        <v>0</v>
      </c>
      <c r="I448" s="110">
        <f t="shared" si="71"/>
        <v>0</v>
      </c>
      <c r="J448" s="1" t="str">
        <f t="shared" si="72"/>
        <v>IfcObjectDefinition</v>
      </c>
      <c r="K448" s="1" t="str">
        <f t="shared" si="79"/>
        <v>IfcRoot</v>
      </c>
      <c r="L448" s="1" t="str">
        <f t="shared" si="79"/>
        <v>Entity</v>
      </c>
      <c r="M448" s="1" t="str">
        <f t="shared" si="79"/>
        <v/>
      </c>
      <c r="N448" s="1" t="str">
        <f t="shared" si="79"/>
        <v/>
      </c>
      <c r="O448" s="1" t="str">
        <f t="shared" si="79"/>
        <v/>
      </c>
      <c r="P448" s="1" t="str">
        <f t="shared" si="79"/>
        <v/>
      </c>
      <c r="Q448" s="1" t="str">
        <f t="shared" si="79"/>
        <v/>
      </c>
    </row>
    <row r="449" spans="1:17" x14ac:dyDescent="0.25">
      <c r="A449" t="s">
        <v>923</v>
      </c>
      <c r="B449">
        <v>5150</v>
      </c>
      <c r="C449" t="s">
        <v>49</v>
      </c>
      <c r="D449" s="21" t="s">
        <v>3418</v>
      </c>
      <c r="E449" t="s">
        <v>5</v>
      </c>
      <c r="F449" s="110">
        <f t="shared" si="69"/>
        <v>0</v>
      </c>
      <c r="G449" s="110">
        <f t="shared" ca="1" si="70"/>
        <v>0</v>
      </c>
      <c r="H449" s="110">
        <f t="shared" ca="1" si="73"/>
        <v>0</v>
      </c>
      <c r="I449" s="110">
        <f t="shared" si="71"/>
        <v>0</v>
      </c>
      <c r="J449" s="1" t="str">
        <f t="shared" si="72"/>
        <v>IfcObjectDefinition</v>
      </c>
      <c r="K449" s="1" t="str">
        <f t="shared" si="79"/>
        <v>IfcRoot</v>
      </c>
      <c r="L449" s="1" t="str">
        <f t="shared" si="79"/>
        <v>Entity</v>
      </c>
      <c r="M449" s="1" t="str">
        <f t="shared" si="79"/>
        <v/>
      </c>
      <c r="N449" s="1" t="str">
        <f t="shared" si="79"/>
        <v/>
      </c>
      <c r="O449" s="1" t="str">
        <f t="shared" si="79"/>
        <v/>
      </c>
      <c r="P449" s="1" t="str">
        <f t="shared" si="79"/>
        <v/>
      </c>
      <c r="Q449" s="1" t="str">
        <f t="shared" si="79"/>
        <v/>
      </c>
    </row>
    <row r="450" spans="1:17" x14ac:dyDescent="0.25">
      <c r="A450" t="s">
        <v>924</v>
      </c>
      <c r="B450">
        <v>5161</v>
      </c>
      <c r="C450" t="s">
        <v>925</v>
      </c>
      <c r="D450" s="21" t="s">
        <v>3443</v>
      </c>
      <c r="E450" t="s">
        <v>752</v>
      </c>
      <c r="F450" s="110">
        <f t="shared" ref="F450:F513" si="80">IF(NOT(ISERROR(VLOOKUP(C450,Import_DRS,1,FALSE))),C450,0)</f>
        <v>0</v>
      </c>
      <c r="G450" s="110">
        <f t="shared" ref="G450:G513" ca="1" si="81">IF(NOT(ISERROR(VLOOKUP(C450,export_entity,1,FALSE))),C450,0)</f>
        <v>0</v>
      </c>
      <c r="H450" s="110">
        <f t="shared" ca="1" si="73"/>
        <v>0</v>
      </c>
      <c r="I450" s="110">
        <f t="shared" ref="I450:I513" si="82">IF(C450&lt;&gt;C449,IFERROR(VLOOKUP(C450,supp_entity,1,FALSE),0),0)</f>
        <v>0</v>
      </c>
      <c r="J450" s="1" t="str">
        <f t="shared" ref="J450:J513" si="83">IFERROR(VLOOKUP(E450,Entity,3,FALSE),"")</f>
        <v>Entity</v>
      </c>
      <c r="K450" s="1" t="str">
        <f t="shared" si="79"/>
        <v/>
      </c>
      <c r="L450" s="1" t="str">
        <f t="shared" si="79"/>
        <v/>
      </c>
      <c r="M450" s="1" t="str">
        <f t="shared" si="79"/>
        <v/>
      </c>
      <c r="N450" s="1" t="str">
        <f t="shared" si="79"/>
        <v/>
      </c>
      <c r="O450" s="1" t="str">
        <f t="shared" si="79"/>
        <v/>
      </c>
      <c r="P450" s="1" t="str">
        <f t="shared" si="79"/>
        <v/>
      </c>
      <c r="Q450" s="1" t="str">
        <f t="shared" si="79"/>
        <v/>
      </c>
    </row>
    <row r="451" spans="1:17" x14ac:dyDescent="0.25">
      <c r="A451" t="s">
        <v>926</v>
      </c>
      <c r="B451">
        <v>5180</v>
      </c>
      <c r="C451" t="s">
        <v>752</v>
      </c>
      <c r="D451" s="21" t="s">
        <v>3443</v>
      </c>
      <c r="E451" t="s">
        <v>8</v>
      </c>
      <c r="F451" s="110">
        <f t="shared" si="80"/>
        <v>0</v>
      </c>
      <c r="G451" s="110">
        <f t="shared" ca="1" si="81"/>
        <v>0</v>
      </c>
      <c r="H451" s="110">
        <f t="shared" ref="H451:H514" ca="1" si="84">IF(OR(AND(imp_imp_cat=yes,F451&lt;&gt;0),AND(imp_exp_cat=yes,G451&lt;&gt;0)),Common,0)</f>
        <v>0</v>
      </c>
      <c r="I451" s="110">
        <f t="shared" si="82"/>
        <v>0</v>
      </c>
      <c r="J451" s="1" t="str">
        <f t="shared" si="83"/>
        <v/>
      </c>
      <c r="K451" s="1" t="str">
        <f t="shared" si="79"/>
        <v/>
      </c>
      <c r="L451" s="1" t="str">
        <f t="shared" si="79"/>
        <v/>
      </c>
      <c r="M451" s="1" t="str">
        <f t="shared" si="79"/>
        <v/>
      </c>
      <c r="N451" s="1" t="str">
        <f t="shared" si="79"/>
        <v/>
      </c>
      <c r="O451" s="1" t="str">
        <f t="shared" si="79"/>
        <v/>
      </c>
      <c r="P451" s="1" t="str">
        <f t="shared" si="79"/>
        <v/>
      </c>
      <c r="Q451" s="1" t="str">
        <f t="shared" si="79"/>
        <v/>
      </c>
    </row>
    <row r="452" spans="1:17" x14ac:dyDescent="0.25">
      <c r="A452" t="s">
        <v>927</v>
      </c>
      <c r="B452">
        <v>5201</v>
      </c>
      <c r="C452" t="s">
        <v>64</v>
      </c>
      <c r="D452" s="21" t="s">
        <v>3429</v>
      </c>
      <c r="E452" t="s">
        <v>8</v>
      </c>
      <c r="F452" s="110">
        <f t="shared" si="80"/>
        <v>0</v>
      </c>
      <c r="G452" s="110">
        <f t="shared" ca="1" si="81"/>
        <v>0</v>
      </c>
      <c r="H452" s="110">
        <f t="shared" ca="1" si="84"/>
        <v>0</v>
      </c>
      <c r="I452" s="110">
        <f t="shared" si="82"/>
        <v>0</v>
      </c>
      <c r="J452" s="1" t="str">
        <f t="shared" si="83"/>
        <v/>
      </c>
      <c r="K452" s="1" t="str">
        <f t="shared" ref="K452:Q461" si="85">IFERROR(VLOOKUP(J452,Entity,3,FALSE),"")</f>
        <v/>
      </c>
      <c r="L452" s="1" t="str">
        <f t="shared" si="85"/>
        <v/>
      </c>
      <c r="M452" s="1" t="str">
        <f t="shared" si="85"/>
        <v/>
      </c>
      <c r="N452" s="1" t="str">
        <f t="shared" si="85"/>
        <v/>
      </c>
      <c r="O452" s="1" t="str">
        <f t="shared" si="85"/>
        <v/>
      </c>
      <c r="P452" s="1" t="str">
        <f t="shared" si="85"/>
        <v/>
      </c>
      <c r="Q452" s="1" t="str">
        <f t="shared" si="85"/>
        <v/>
      </c>
    </row>
    <row r="453" spans="1:17" x14ac:dyDescent="0.25">
      <c r="A453" t="s">
        <v>928</v>
      </c>
      <c r="B453">
        <v>5222</v>
      </c>
      <c r="C453" t="s">
        <v>929</v>
      </c>
      <c r="D453" s="21" t="s">
        <v>3429</v>
      </c>
      <c r="E453" t="s">
        <v>534</v>
      </c>
      <c r="F453" s="110">
        <f t="shared" si="80"/>
        <v>0</v>
      </c>
      <c r="G453" s="110">
        <f t="shared" ca="1" si="81"/>
        <v>0</v>
      </c>
      <c r="H453" s="110">
        <f t="shared" ca="1" si="84"/>
        <v>0</v>
      </c>
      <c r="I453" s="110">
        <f t="shared" si="82"/>
        <v>0</v>
      </c>
      <c r="J453" s="1" t="str">
        <f t="shared" si="83"/>
        <v>IfcPropertyAbstraction</v>
      </c>
      <c r="K453" s="1" t="str">
        <f t="shared" si="85"/>
        <v>Entity</v>
      </c>
      <c r="L453" s="1" t="str">
        <f t="shared" si="85"/>
        <v/>
      </c>
      <c r="M453" s="1" t="str">
        <f t="shared" si="85"/>
        <v/>
      </c>
      <c r="N453" s="1" t="str">
        <f t="shared" si="85"/>
        <v/>
      </c>
      <c r="O453" s="1" t="str">
        <f t="shared" si="85"/>
        <v/>
      </c>
      <c r="P453" s="1" t="str">
        <f t="shared" si="85"/>
        <v/>
      </c>
      <c r="Q453" s="1" t="str">
        <f t="shared" si="85"/>
        <v/>
      </c>
    </row>
    <row r="454" spans="1:17" x14ac:dyDescent="0.25">
      <c r="A454" t="s">
        <v>930</v>
      </c>
      <c r="B454">
        <v>5228</v>
      </c>
      <c r="C454" t="s">
        <v>931</v>
      </c>
      <c r="D454" s="21" t="s">
        <v>3418</v>
      </c>
      <c r="E454" t="s">
        <v>313</v>
      </c>
      <c r="F454" s="110">
        <f t="shared" si="80"/>
        <v>0</v>
      </c>
      <c r="G454" s="110">
        <f t="shared" ca="1" si="81"/>
        <v>0</v>
      </c>
      <c r="H454" s="110">
        <f t="shared" ca="1" si="84"/>
        <v>0</v>
      </c>
      <c r="I454" s="110">
        <f t="shared" si="82"/>
        <v>0</v>
      </c>
      <c r="J454" s="1" t="str">
        <f t="shared" si="83"/>
        <v>IfcObjectDefinition</v>
      </c>
      <c r="K454" s="1" t="str">
        <f t="shared" si="85"/>
        <v>IfcRoot</v>
      </c>
      <c r="L454" s="1" t="str">
        <f t="shared" si="85"/>
        <v>Entity</v>
      </c>
      <c r="M454" s="1" t="str">
        <f t="shared" si="85"/>
        <v/>
      </c>
      <c r="N454" s="1" t="str">
        <f t="shared" si="85"/>
        <v/>
      </c>
      <c r="O454" s="1" t="str">
        <f t="shared" si="85"/>
        <v/>
      </c>
      <c r="P454" s="1" t="str">
        <f t="shared" si="85"/>
        <v/>
      </c>
      <c r="Q454" s="1" t="str">
        <f t="shared" si="85"/>
        <v/>
      </c>
    </row>
    <row r="455" spans="1:17" x14ac:dyDescent="0.25">
      <c r="A455" t="s">
        <v>932</v>
      </c>
      <c r="B455">
        <v>5250</v>
      </c>
      <c r="C455" t="s">
        <v>933</v>
      </c>
      <c r="D455" s="21" t="s">
        <v>3443</v>
      </c>
      <c r="E455" t="s">
        <v>338</v>
      </c>
      <c r="F455" s="110">
        <f t="shared" si="80"/>
        <v>0</v>
      </c>
      <c r="G455" s="110">
        <f t="shared" ca="1" si="81"/>
        <v>0</v>
      </c>
      <c r="H455" s="110">
        <f t="shared" ca="1" si="84"/>
        <v>0</v>
      </c>
      <c r="I455" s="110">
        <f t="shared" si="82"/>
        <v>0</v>
      </c>
      <c r="J455" s="1" t="str">
        <f t="shared" si="83"/>
        <v>Entity</v>
      </c>
      <c r="K455" s="1" t="str">
        <f t="shared" si="85"/>
        <v/>
      </c>
      <c r="L455" s="1" t="str">
        <f t="shared" si="85"/>
        <v/>
      </c>
      <c r="M455" s="1" t="str">
        <f t="shared" si="85"/>
        <v/>
      </c>
      <c r="N455" s="1" t="str">
        <f t="shared" si="85"/>
        <v/>
      </c>
      <c r="O455" s="1" t="str">
        <f t="shared" si="85"/>
        <v/>
      </c>
      <c r="P455" s="1" t="str">
        <f t="shared" si="85"/>
        <v/>
      </c>
      <c r="Q455" s="1" t="str">
        <f t="shared" si="85"/>
        <v/>
      </c>
    </row>
    <row r="456" spans="1:17" x14ac:dyDescent="0.25">
      <c r="A456" t="s">
        <v>934</v>
      </c>
      <c r="B456">
        <v>5262</v>
      </c>
      <c r="C456" t="s">
        <v>935</v>
      </c>
      <c r="D456" s="21" t="s">
        <v>3424</v>
      </c>
      <c r="E456" t="s">
        <v>583</v>
      </c>
      <c r="F456" s="110">
        <f t="shared" si="80"/>
        <v>0</v>
      </c>
      <c r="G456" s="110">
        <f t="shared" ca="1" si="81"/>
        <v>0</v>
      </c>
      <c r="H456" s="110">
        <f t="shared" ca="1" si="84"/>
        <v>0</v>
      </c>
      <c r="I456" s="110">
        <f t="shared" si="82"/>
        <v>0</v>
      </c>
      <c r="J456" s="1" t="str">
        <f t="shared" si="83"/>
        <v>IfcFeatureElement</v>
      </c>
      <c r="K456" s="1" t="str">
        <f t="shared" si="85"/>
        <v>IfcElement</v>
      </c>
      <c r="L456" s="1" t="str">
        <f t="shared" si="85"/>
        <v>IfcProduct</v>
      </c>
      <c r="M456" s="1" t="str">
        <f t="shared" si="85"/>
        <v>IfcObject</v>
      </c>
      <c r="N456" s="1" t="str">
        <f t="shared" si="85"/>
        <v>IfcObjectDefinition</v>
      </c>
      <c r="O456" s="1" t="str">
        <f t="shared" si="85"/>
        <v>IfcRoot</v>
      </c>
      <c r="P456" s="1" t="str">
        <f t="shared" si="85"/>
        <v>Entity</v>
      </c>
      <c r="Q456" s="1" t="str">
        <f t="shared" si="85"/>
        <v/>
      </c>
    </row>
    <row r="457" spans="1:17" x14ac:dyDescent="0.25">
      <c r="A457" t="s">
        <v>936</v>
      </c>
      <c r="B457">
        <v>5234</v>
      </c>
      <c r="C457" t="s">
        <v>937</v>
      </c>
      <c r="D457" s="21" t="s">
        <v>3418</v>
      </c>
      <c r="E457" t="s">
        <v>313</v>
      </c>
      <c r="F457" s="110">
        <f t="shared" si="80"/>
        <v>0</v>
      </c>
      <c r="G457" s="110">
        <f t="shared" ca="1" si="81"/>
        <v>0</v>
      </c>
      <c r="H457" s="110">
        <f t="shared" ca="1" si="84"/>
        <v>0</v>
      </c>
      <c r="I457" s="110">
        <f t="shared" si="82"/>
        <v>0</v>
      </c>
      <c r="J457" s="1" t="str">
        <f t="shared" si="83"/>
        <v>IfcObjectDefinition</v>
      </c>
      <c r="K457" s="1" t="str">
        <f t="shared" si="85"/>
        <v>IfcRoot</v>
      </c>
      <c r="L457" s="1" t="str">
        <f t="shared" si="85"/>
        <v>Entity</v>
      </c>
      <c r="M457" s="1" t="str">
        <f t="shared" si="85"/>
        <v/>
      </c>
      <c r="N457" s="1" t="str">
        <f t="shared" si="85"/>
        <v/>
      </c>
      <c r="O457" s="1" t="str">
        <f t="shared" si="85"/>
        <v/>
      </c>
      <c r="P457" s="1" t="str">
        <f t="shared" si="85"/>
        <v/>
      </c>
      <c r="Q457" s="1" t="str">
        <f t="shared" si="85"/>
        <v/>
      </c>
    </row>
    <row r="458" spans="1:17" x14ac:dyDescent="0.25">
      <c r="A458" t="s">
        <v>938</v>
      </c>
      <c r="B458">
        <v>5240</v>
      </c>
      <c r="C458" t="s">
        <v>939</v>
      </c>
      <c r="D458" s="21" t="s">
        <v>3417</v>
      </c>
      <c r="E458" t="s">
        <v>2</v>
      </c>
      <c r="F458" s="110">
        <f t="shared" si="80"/>
        <v>0</v>
      </c>
      <c r="G458" s="110">
        <f t="shared" ca="1" si="81"/>
        <v>0</v>
      </c>
      <c r="H458" s="110">
        <f t="shared" ca="1" si="84"/>
        <v>0</v>
      </c>
      <c r="I458" s="110">
        <f t="shared" si="82"/>
        <v>0</v>
      </c>
      <c r="J458" s="1" t="str">
        <f t="shared" si="83"/>
        <v>IfcObject</v>
      </c>
      <c r="K458" s="1" t="str">
        <f t="shared" si="85"/>
        <v>IfcObjectDefinition</v>
      </c>
      <c r="L458" s="1" t="str">
        <f t="shared" si="85"/>
        <v>IfcRoot</v>
      </c>
      <c r="M458" s="1" t="str">
        <f t="shared" si="85"/>
        <v>Entity</v>
      </c>
      <c r="N458" s="1" t="str">
        <f t="shared" si="85"/>
        <v/>
      </c>
      <c r="O458" s="1" t="str">
        <f t="shared" si="85"/>
        <v/>
      </c>
      <c r="P458" s="1" t="str">
        <f t="shared" si="85"/>
        <v/>
      </c>
      <c r="Q458" s="1" t="str">
        <f t="shared" si="85"/>
        <v/>
      </c>
    </row>
    <row r="459" spans="1:17" x14ac:dyDescent="0.25">
      <c r="A459" t="s">
        <v>940</v>
      </c>
      <c r="B459">
        <v>5270</v>
      </c>
      <c r="C459" t="s">
        <v>256</v>
      </c>
      <c r="D459" s="21" t="s">
        <v>3438</v>
      </c>
      <c r="E459" t="s">
        <v>535</v>
      </c>
      <c r="F459" s="110">
        <f t="shared" si="80"/>
        <v>0</v>
      </c>
      <c r="G459" s="110">
        <f t="shared" ca="1" si="81"/>
        <v>0</v>
      </c>
      <c r="H459" s="110">
        <f t="shared" ca="1" si="84"/>
        <v>0</v>
      </c>
      <c r="I459" s="110">
        <f t="shared" si="82"/>
        <v>0</v>
      </c>
      <c r="J459" s="1" t="str">
        <f t="shared" si="83"/>
        <v>Entity</v>
      </c>
      <c r="K459" s="1" t="str">
        <f t="shared" si="85"/>
        <v/>
      </c>
      <c r="L459" s="1" t="str">
        <f t="shared" si="85"/>
        <v/>
      </c>
      <c r="M459" s="1" t="str">
        <f t="shared" si="85"/>
        <v/>
      </c>
      <c r="N459" s="1" t="str">
        <f t="shared" si="85"/>
        <v/>
      </c>
      <c r="O459" s="1" t="str">
        <f t="shared" si="85"/>
        <v/>
      </c>
      <c r="P459" s="1" t="str">
        <f t="shared" si="85"/>
        <v/>
      </c>
      <c r="Q459" s="1" t="str">
        <f t="shared" si="85"/>
        <v/>
      </c>
    </row>
    <row r="460" spans="1:17" x14ac:dyDescent="0.25">
      <c r="A460" t="s">
        <v>941</v>
      </c>
      <c r="B460">
        <v>5279</v>
      </c>
      <c r="C460" t="s">
        <v>535</v>
      </c>
      <c r="D460" s="21" t="s">
        <v>3438</v>
      </c>
      <c r="E460" t="s">
        <v>8</v>
      </c>
      <c r="F460" s="110">
        <f t="shared" si="80"/>
        <v>0</v>
      </c>
      <c r="G460" s="110">
        <f t="shared" ca="1" si="81"/>
        <v>0</v>
      </c>
      <c r="H460" s="110">
        <f t="shared" ca="1" si="84"/>
        <v>0</v>
      </c>
      <c r="I460" s="110">
        <f t="shared" si="82"/>
        <v>0</v>
      </c>
      <c r="J460" s="1" t="str">
        <f t="shared" si="83"/>
        <v/>
      </c>
      <c r="K460" s="1" t="str">
        <f t="shared" si="85"/>
        <v/>
      </c>
      <c r="L460" s="1" t="str">
        <f t="shared" si="85"/>
        <v/>
      </c>
      <c r="M460" s="1" t="str">
        <f t="shared" si="85"/>
        <v/>
      </c>
      <c r="N460" s="1" t="str">
        <f t="shared" si="85"/>
        <v/>
      </c>
      <c r="O460" s="1" t="str">
        <f t="shared" si="85"/>
        <v/>
      </c>
      <c r="P460" s="1" t="str">
        <f t="shared" si="85"/>
        <v/>
      </c>
      <c r="Q460" s="1" t="str">
        <f t="shared" si="85"/>
        <v/>
      </c>
    </row>
    <row r="461" spans="1:17" x14ac:dyDescent="0.25">
      <c r="A461" t="s">
        <v>942</v>
      </c>
      <c r="B461">
        <v>5285</v>
      </c>
      <c r="C461" t="s">
        <v>943</v>
      </c>
      <c r="D461" s="21" t="s">
        <v>3438</v>
      </c>
      <c r="E461" t="s">
        <v>944</v>
      </c>
      <c r="F461" s="110">
        <f t="shared" si="80"/>
        <v>0</v>
      </c>
      <c r="G461" s="110">
        <f t="shared" ca="1" si="81"/>
        <v>0</v>
      </c>
      <c r="H461" s="110">
        <f t="shared" ca="1" si="84"/>
        <v>0</v>
      </c>
      <c r="I461" s="110">
        <f t="shared" si="82"/>
        <v>0</v>
      </c>
      <c r="J461" s="1" t="str">
        <f t="shared" si="83"/>
        <v>IfcProperty</v>
      </c>
      <c r="K461" s="1" t="str">
        <f t="shared" si="85"/>
        <v>IfcPropertyAbstraction</v>
      </c>
      <c r="L461" s="1" t="str">
        <f t="shared" si="85"/>
        <v>Entity</v>
      </c>
      <c r="M461" s="1" t="str">
        <f t="shared" si="85"/>
        <v/>
      </c>
      <c r="N461" s="1" t="str">
        <f t="shared" si="85"/>
        <v/>
      </c>
      <c r="O461" s="1" t="str">
        <f t="shared" si="85"/>
        <v/>
      </c>
      <c r="P461" s="1" t="str">
        <f t="shared" si="85"/>
        <v/>
      </c>
      <c r="Q461" s="1" t="str">
        <f t="shared" si="85"/>
        <v/>
      </c>
    </row>
    <row r="462" spans="1:17" x14ac:dyDescent="0.25">
      <c r="A462" t="s">
        <v>945</v>
      </c>
      <c r="B462">
        <v>5314</v>
      </c>
      <c r="C462" t="s">
        <v>946</v>
      </c>
      <c r="D462" s="21" t="s">
        <v>3418</v>
      </c>
      <c r="E462" t="s">
        <v>808</v>
      </c>
      <c r="F462" s="110">
        <f t="shared" si="80"/>
        <v>0</v>
      </c>
      <c r="G462" s="110">
        <f t="shared" ca="1" si="81"/>
        <v>0</v>
      </c>
      <c r="H462" s="110">
        <f t="shared" ca="1" si="84"/>
        <v>0</v>
      </c>
      <c r="I462" s="110">
        <f t="shared" si="82"/>
        <v>0</v>
      </c>
      <c r="J462" s="1" t="str">
        <f t="shared" si="83"/>
        <v>Entity</v>
      </c>
      <c r="K462" s="1" t="str">
        <f t="shared" ref="K462:Q471" si="86">IFERROR(VLOOKUP(J462,Entity,3,FALSE),"")</f>
        <v/>
      </c>
      <c r="L462" s="1" t="str">
        <f t="shared" si="86"/>
        <v/>
      </c>
      <c r="M462" s="1" t="str">
        <f t="shared" si="86"/>
        <v/>
      </c>
      <c r="N462" s="1" t="str">
        <f t="shared" si="86"/>
        <v/>
      </c>
      <c r="O462" s="1" t="str">
        <f t="shared" si="86"/>
        <v/>
      </c>
      <c r="P462" s="1" t="str">
        <f t="shared" si="86"/>
        <v/>
      </c>
      <c r="Q462" s="1" t="str">
        <f t="shared" si="86"/>
        <v/>
      </c>
    </row>
    <row r="463" spans="1:17" x14ac:dyDescent="0.25">
      <c r="A463" t="s">
        <v>947</v>
      </c>
      <c r="B463">
        <v>5320</v>
      </c>
      <c r="C463" t="s">
        <v>948</v>
      </c>
      <c r="D463" s="21" t="s">
        <v>3438</v>
      </c>
      <c r="E463" t="s">
        <v>61</v>
      </c>
      <c r="F463" s="110">
        <f t="shared" si="80"/>
        <v>0</v>
      </c>
      <c r="G463" s="110">
        <f t="shared" ca="1" si="81"/>
        <v>0</v>
      </c>
      <c r="H463" s="110">
        <f t="shared" ca="1" si="84"/>
        <v>0</v>
      </c>
      <c r="I463" s="110">
        <f t="shared" si="82"/>
        <v>0</v>
      </c>
      <c r="J463" s="1" t="str">
        <f t="shared" si="83"/>
        <v>Entity</v>
      </c>
      <c r="K463" s="1" t="str">
        <f t="shared" si="86"/>
        <v/>
      </c>
      <c r="L463" s="1" t="str">
        <f t="shared" si="86"/>
        <v/>
      </c>
      <c r="M463" s="1" t="str">
        <f t="shared" si="86"/>
        <v/>
      </c>
      <c r="N463" s="1" t="str">
        <f t="shared" si="86"/>
        <v/>
      </c>
      <c r="O463" s="1" t="str">
        <f t="shared" si="86"/>
        <v/>
      </c>
      <c r="P463" s="1" t="str">
        <f t="shared" si="86"/>
        <v/>
      </c>
      <c r="Q463" s="1" t="str">
        <f t="shared" si="86"/>
        <v/>
      </c>
    </row>
    <row r="464" spans="1:17" x14ac:dyDescent="0.25">
      <c r="A464" t="s">
        <v>949</v>
      </c>
      <c r="B464">
        <v>5332</v>
      </c>
      <c r="C464" t="s">
        <v>950</v>
      </c>
      <c r="D464" s="21" t="s">
        <v>3438</v>
      </c>
      <c r="E464" t="s">
        <v>944</v>
      </c>
      <c r="F464" s="110">
        <f t="shared" si="80"/>
        <v>0</v>
      </c>
      <c r="G464" s="110">
        <f t="shared" ca="1" si="81"/>
        <v>0</v>
      </c>
      <c r="H464" s="110">
        <f t="shared" ca="1" si="84"/>
        <v>0</v>
      </c>
      <c r="I464" s="110">
        <f t="shared" si="82"/>
        <v>0</v>
      </c>
      <c r="J464" s="1" t="str">
        <f t="shared" si="83"/>
        <v>IfcProperty</v>
      </c>
      <c r="K464" s="1" t="str">
        <f t="shared" si="86"/>
        <v>IfcPropertyAbstraction</v>
      </c>
      <c r="L464" s="1" t="str">
        <f t="shared" si="86"/>
        <v>Entity</v>
      </c>
      <c r="M464" s="1" t="str">
        <f t="shared" si="86"/>
        <v/>
      </c>
      <c r="N464" s="1" t="str">
        <f t="shared" si="86"/>
        <v/>
      </c>
      <c r="O464" s="1" t="str">
        <f t="shared" si="86"/>
        <v/>
      </c>
      <c r="P464" s="1" t="str">
        <f t="shared" si="86"/>
        <v/>
      </c>
      <c r="Q464" s="1" t="str">
        <f t="shared" si="86"/>
        <v/>
      </c>
    </row>
    <row r="465" spans="1:17" x14ac:dyDescent="0.25">
      <c r="A465" t="s">
        <v>951</v>
      </c>
      <c r="B465">
        <v>5350</v>
      </c>
      <c r="C465" t="s">
        <v>952</v>
      </c>
      <c r="D465" s="21" t="s">
        <v>3438</v>
      </c>
      <c r="E465" t="s">
        <v>535</v>
      </c>
      <c r="F465" s="110">
        <f t="shared" si="80"/>
        <v>0</v>
      </c>
      <c r="G465" s="110">
        <f t="shared" ca="1" si="81"/>
        <v>0</v>
      </c>
      <c r="H465" s="110">
        <f t="shared" ca="1" si="84"/>
        <v>0</v>
      </c>
      <c r="I465" s="110">
        <f t="shared" si="82"/>
        <v>0</v>
      </c>
      <c r="J465" s="1" t="str">
        <f t="shared" si="83"/>
        <v>Entity</v>
      </c>
      <c r="K465" s="1" t="str">
        <f t="shared" si="86"/>
        <v/>
      </c>
      <c r="L465" s="1" t="str">
        <f t="shared" si="86"/>
        <v/>
      </c>
      <c r="M465" s="1" t="str">
        <f t="shared" si="86"/>
        <v/>
      </c>
      <c r="N465" s="1" t="str">
        <f t="shared" si="86"/>
        <v/>
      </c>
      <c r="O465" s="1" t="str">
        <f t="shared" si="86"/>
        <v/>
      </c>
      <c r="P465" s="1" t="str">
        <f t="shared" si="86"/>
        <v/>
      </c>
      <c r="Q465" s="1" t="str">
        <f t="shared" si="86"/>
        <v/>
      </c>
    </row>
    <row r="466" spans="1:17" x14ac:dyDescent="0.25">
      <c r="A466" t="s">
        <v>953</v>
      </c>
      <c r="B466">
        <v>5373</v>
      </c>
      <c r="C466" t="s">
        <v>954</v>
      </c>
      <c r="D466" s="21" t="s">
        <v>3438</v>
      </c>
      <c r="E466" t="s">
        <v>944</v>
      </c>
      <c r="F466" s="110">
        <f t="shared" si="80"/>
        <v>0</v>
      </c>
      <c r="G466" s="110">
        <f t="shared" ca="1" si="81"/>
        <v>0</v>
      </c>
      <c r="H466" s="110">
        <f t="shared" ca="1" si="84"/>
        <v>0</v>
      </c>
      <c r="I466" s="110">
        <f t="shared" si="82"/>
        <v>0</v>
      </c>
      <c r="J466" s="1" t="str">
        <f t="shared" si="83"/>
        <v>IfcProperty</v>
      </c>
      <c r="K466" s="1" t="str">
        <f t="shared" si="86"/>
        <v>IfcPropertyAbstraction</v>
      </c>
      <c r="L466" s="1" t="str">
        <f t="shared" si="86"/>
        <v>Entity</v>
      </c>
      <c r="M466" s="1" t="str">
        <f t="shared" si="86"/>
        <v/>
      </c>
      <c r="N466" s="1" t="str">
        <f t="shared" si="86"/>
        <v/>
      </c>
      <c r="O466" s="1" t="str">
        <f t="shared" si="86"/>
        <v/>
      </c>
      <c r="P466" s="1" t="str">
        <f t="shared" si="86"/>
        <v/>
      </c>
      <c r="Q466" s="1" t="str">
        <f t="shared" si="86"/>
        <v/>
      </c>
    </row>
    <row r="467" spans="1:17" x14ac:dyDescent="0.25">
      <c r="A467" t="s">
        <v>955</v>
      </c>
      <c r="B467">
        <v>5395</v>
      </c>
      <c r="C467" t="s">
        <v>956</v>
      </c>
      <c r="D467" s="21" t="s">
        <v>3438</v>
      </c>
      <c r="E467" t="s">
        <v>944</v>
      </c>
      <c r="F467" s="110">
        <f t="shared" si="80"/>
        <v>0</v>
      </c>
      <c r="G467" s="110">
        <f t="shared" ca="1" si="81"/>
        <v>0</v>
      </c>
      <c r="H467" s="110">
        <f t="shared" ca="1" si="84"/>
        <v>0</v>
      </c>
      <c r="I467" s="110">
        <f t="shared" si="82"/>
        <v>0</v>
      </c>
      <c r="J467" s="1" t="str">
        <f t="shared" si="83"/>
        <v>IfcProperty</v>
      </c>
      <c r="K467" s="1" t="str">
        <f t="shared" si="86"/>
        <v>IfcPropertyAbstraction</v>
      </c>
      <c r="L467" s="1" t="str">
        <f t="shared" si="86"/>
        <v>Entity</v>
      </c>
      <c r="M467" s="1" t="str">
        <f t="shared" si="86"/>
        <v/>
      </c>
      <c r="N467" s="1" t="str">
        <f t="shared" si="86"/>
        <v/>
      </c>
      <c r="O467" s="1" t="str">
        <f t="shared" si="86"/>
        <v/>
      </c>
      <c r="P467" s="1" t="str">
        <f t="shared" si="86"/>
        <v/>
      </c>
      <c r="Q467" s="1" t="str">
        <f t="shared" si="86"/>
        <v/>
      </c>
    </row>
    <row r="468" spans="1:17" x14ac:dyDescent="0.25">
      <c r="A468" t="s">
        <v>957</v>
      </c>
      <c r="B468">
        <v>5410</v>
      </c>
      <c r="C468" t="s">
        <v>958</v>
      </c>
      <c r="D468" s="21" t="s">
        <v>3418</v>
      </c>
      <c r="E468" t="s">
        <v>907</v>
      </c>
      <c r="F468" s="110">
        <f t="shared" si="80"/>
        <v>0</v>
      </c>
      <c r="G468" s="110">
        <f t="shared" ca="1" si="81"/>
        <v>0</v>
      </c>
      <c r="H468" s="110">
        <f t="shared" ca="1" si="84"/>
        <v>0</v>
      </c>
      <c r="I468" s="110">
        <f t="shared" si="82"/>
        <v>0</v>
      </c>
      <c r="J468" s="1" t="str">
        <f t="shared" si="83"/>
        <v>IfcPropertyDefinition</v>
      </c>
      <c r="K468" s="1" t="str">
        <f t="shared" si="86"/>
        <v>IfcRoot</v>
      </c>
      <c r="L468" s="1" t="str">
        <f t="shared" si="86"/>
        <v>Entity</v>
      </c>
      <c r="M468" s="1" t="str">
        <f t="shared" si="86"/>
        <v/>
      </c>
      <c r="N468" s="1" t="str">
        <f t="shared" si="86"/>
        <v/>
      </c>
      <c r="O468" s="1" t="str">
        <f t="shared" si="86"/>
        <v/>
      </c>
      <c r="P468" s="1" t="str">
        <f t="shared" si="86"/>
        <v/>
      </c>
      <c r="Q468" s="1" t="str">
        <f t="shared" si="86"/>
        <v/>
      </c>
    </row>
    <row r="469" spans="1:17" x14ac:dyDescent="0.25">
      <c r="A469" t="s">
        <v>959</v>
      </c>
      <c r="B469">
        <v>5429</v>
      </c>
      <c r="C469" t="s">
        <v>907</v>
      </c>
      <c r="D469" s="21" t="s">
        <v>3418</v>
      </c>
      <c r="E469" t="s">
        <v>946</v>
      </c>
      <c r="F469" s="110">
        <f t="shared" si="80"/>
        <v>0</v>
      </c>
      <c r="G469" s="110">
        <f t="shared" ca="1" si="81"/>
        <v>0</v>
      </c>
      <c r="H469" s="110">
        <f t="shared" ca="1" si="84"/>
        <v>0</v>
      </c>
      <c r="I469" s="110">
        <f t="shared" si="82"/>
        <v>0</v>
      </c>
      <c r="J469" s="1" t="str">
        <f t="shared" si="83"/>
        <v>IfcRoot</v>
      </c>
      <c r="K469" s="1" t="str">
        <f t="shared" si="86"/>
        <v>Entity</v>
      </c>
      <c r="L469" s="1" t="str">
        <f t="shared" si="86"/>
        <v/>
      </c>
      <c r="M469" s="1" t="str">
        <f t="shared" si="86"/>
        <v/>
      </c>
      <c r="N469" s="1" t="str">
        <f t="shared" si="86"/>
        <v/>
      </c>
      <c r="O469" s="1" t="str">
        <f t="shared" si="86"/>
        <v/>
      </c>
      <c r="P469" s="1" t="str">
        <f t="shared" si="86"/>
        <v/>
      </c>
      <c r="Q469" s="1" t="str">
        <f t="shared" si="86"/>
        <v/>
      </c>
    </row>
    <row r="470" spans="1:17" x14ac:dyDescent="0.25">
      <c r="A470" t="s">
        <v>960</v>
      </c>
      <c r="B470">
        <v>5435</v>
      </c>
      <c r="C470" t="s">
        <v>961</v>
      </c>
      <c r="D470" s="21" t="s">
        <v>3418</v>
      </c>
      <c r="E470" t="s">
        <v>962</v>
      </c>
      <c r="F470" s="110">
        <f t="shared" si="80"/>
        <v>0</v>
      </c>
      <c r="G470" s="110">
        <f t="shared" ca="1" si="81"/>
        <v>0</v>
      </c>
      <c r="H470" s="110">
        <f t="shared" ca="1" si="84"/>
        <v>0</v>
      </c>
      <c r="I470" s="110">
        <f t="shared" si="82"/>
        <v>0</v>
      </c>
      <c r="J470" s="1" t="str">
        <f t="shared" si="83"/>
        <v>IfcPropertyDefinition</v>
      </c>
      <c r="K470" s="1" t="str">
        <f t="shared" si="86"/>
        <v>IfcRoot</v>
      </c>
      <c r="L470" s="1" t="str">
        <f t="shared" si="86"/>
        <v>Entity</v>
      </c>
      <c r="M470" s="1" t="str">
        <f t="shared" si="86"/>
        <v/>
      </c>
      <c r="N470" s="1" t="str">
        <f t="shared" si="86"/>
        <v/>
      </c>
      <c r="O470" s="1" t="str">
        <f t="shared" si="86"/>
        <v/>
      </c>
      <c r="P470" s="1" t="str">
        <f t="shared" si="86"/>
        <v/>
      </c>
      <c r="Q470" s="1" t="str">
        <f t="shared" si="86"/>
        <v/>
      </c>
    </row>
    <row r="471" spans="1:17" x14ac:dyDescent="0.25">
      <c r="A471" t="s">
        <v>963</v>
      </c>
      <c r="B471">
        <v>5456</v>
      </c>
      <c r="C471" t="s">
        <v>964</v>
      </c>
      <c r="D471" s="21" t="s">
        <v>3438</v>
      </c>
      <c r="E471" t="s">
        <v>944</v>
      </c>
      <c r="F471" s="110">
        <f t="shared" si="80"/>
        <v>0</v>
      </c>
      <c r="G471" s="110">
        <f t="shared" ca="1" si="81"/>
        <v>0</v>
      </c>
      <c r="H471" s="110">
        <f t="shared" ca="1" si="84"/>
        <v>0</v>
      </c>
      <c r="I471" s="110">
        <f t="shared" si="82"/>
        <v>0</v>
      </c>
      <c r="J471" s="1" t="str">
        <f t="shared" si="83"/>
        <v>IfcProperty</v>
      </c>
      <c r="K471" s="1" t="str">
        <f t="shared" si="86"/>
        <v>IfcPropertyAbstraction</v>
      </c>
      <c r="L471" s="1" t="str">
        <f t="shared" si="86"/>
        <v>Entity</v>
      </c>
      <c r="M471" s="1" t="str">
        <f t="shared" si="86"/>
        <v/>
      </c>
      <c r="N471" s="1" t="str">
        <f t="shared" si="86"/>
        <v/>
      </c>
      <c r="O471" s="1" t="str">
        <f t="shared" si="86"/>
        <v/>
      </c>
      <c r="P471" s="1" t="str">
        <f t="shared" si="86"/>
        <v/>
      </c>
      <c r="Q471" s="1" t="str">
        <f t="shared" si="86"/>
        <v/>
      </c>
    </row>
    <row r="472" spans="1:17" x14ac:dyDescent="0.25">
      <c r="A472" t="s">
        <v>965</v>
      </c>
      <c r="B472">
        <v>5475</v>
      </c>
      <c r="C472" t="s">
        <v>966</v>
      </c>
      <c r="D472" s="21" t="s">
        <v>3438</v>
      </c>
      <c r="E472" t="s">
        <v>944</v>
      </c>
      <c r="F472" s="110">
        <f t="shared" si="80"/>
        <v>0</v>
      </c>
      <c r="G472" s="110">
        <f t="shared" ca="1" si="81"/>
        <v>0</v>
      </c>
      <c r="H472" s="110">
        <f t="shared" ca="1" si="84"/>
        <v>0</v>
      </c>
      <c r="I472" s="110">
        <f t="shared" si="82"/>
        <v>0</v>
      </c>
      <c r="J472" s="1" t="str">
        <f t="shared" si="83"/>
        <v>IfcProperty</v>
      </c>
      <c r="K472" s="1" t="str">
        <f t="shared" ref="K472:Q481" si="87">IFERROR(VLOOKUP(J472,Entity,3,FALSE),"")</f>
        <v>IfcPropertyAbstraction</v>
      </c>
      <c r="L472" s="1" t="str">
        <f t="shared" si="87"/>
        <v>Entity</v>
      </c>
      <c r="M472" s="1" t="str">
        <f t="shared" si="87"/>
        <v/>
      </c>
      <c r="N472" s="1" t="str">
        <f t="shared" si="87"/>
        <v/>
      </c>
      <c r="O472" s="1" t="str">
        <f t="shared" si="87"/>
        <v/>
      </c>
      <c r="P472" s="1" t="str">
        <f t="shared" si="87"/>
        <v/>
      </c>
      <c r="Q472" s="1" t="str">
        <f t="shared" si="87"/>
        <v/>
      </c>
    </row>
    <row r="473" spans="1:17" x14ac:dyDescent="0.25">
      <c r="A473" t="s">
        <v>967</v>
      </c>
      <c r="B473">
        <v>5512</v>
      </c>
      <c r="C473" t="s">
        <v>259</v>
      </c>
      <c r="D473" s="21" t="s">
        <v>3418</v>
      </c>
      <c r="E473" t="s">
        <v>962</v>
      </c>
      <c r="F473" s="110">
        <f t="shared" si="80"/>
        <v>0</v>
      </c>
      <c r="G473" s="110">
        <f t="shared" ca="1" si="81"/>
        <v>0</v>
      </c>
      <c r="H473" s="110">
        <f t="shared" ca="1" si="84"/>
        <v>0</v>
      </c>
      <c r="I473" s="110">
        <f t="shared" si="82"/>
        <v>0</v>
      </c>
      <c r="J473" s="1" t="str">
        <f t="shared" si="83"/>
        <v>IfcPropertyDefinition</v>
      </c>
      <c r="K473" s="1" t="str">
        <f t="shared" si="87"/>
        <v>IfcRoot</v>
      </c>
      <c r="L473" s="1" t="str">
        <f t="shared" si="87"/>
        <v>Entity</v>
      </c>
      <c r="M473" s="1" t="str">
        <f t="shared" si="87"/>
        <v/>
      </c>
      <c r="N473" s="1" t="str">
        <f t="shared" si="87"/>
        <v/>
      </c>
      <c r="O473" s="1" t="str">
        <f t="shared" si="87"/>
        <v/>
      </c>
      <c r="P473" s="1" t="str">
        <f t="shared" si="87"/>
        <v/>
      </c>
      <c r="Q473" s="1" t="str">
        <f t="shared" si="87"/>
        <v/>
      </c>
    </row>
    <row r="474" spans="1:17" x14ac:dyDescent="0.25">
      <c r="A474" t="s">
        <v>968</v>
      </c>
      <c r="B474">
        <v>5518</v>
      </c>
      <c r="C474" t="s">
        <v>962</v>
      </c>
      <c r="D474" s="21" t="s">
        <v>3418</v>
      </c>
      <c r="E474" t="s">
        <v>946</v>
      </c>
      <c r="F474" s="110">
        <f t="shared" si="80"/>
        <v>0</v>
      </c>
      <c r="G474" s="110">
        <f t="shared" ca="1" si="81"/>
        <v>0</v>
      </c>
      <c r="H474" s="110">
        <f t="shared" ca="1" si="84"/>
        <v>0</v>
      </c>
      <c r="I474" s="110">
        <f t="shared" si="82"/>
        <v>0</v>
      </c>
      <c r="J474" s="1" t="str">
        <f t="shared" si="83"/>
        <v>IfcRoot</v>
      </c>
      <c r="K474" s="1" t="str">
        <f t="shared" si="87"/>
        <v>Entity</v>
      </c>
      <c r="L474" s="1" t="str">
        <f t="shared" si="87"/>
        <v/>
      </c>
      <c r="M474" s="1" t="str">
        <f t="shared" si="87"/>
        <v/>
      </c>
      <c r="N474" s="1" t="str">
        <f t="shared" si="87"/>
        <v/>
      </c>
      <c r="O474" s="1" t="str">
        <f t="shared" si="87"/>
        <v/>
      </c>
      <c r="P474" s="1" t="str">
        <f t="shared" si="87"/>
        <v/>
      </c>
      <c r="Q474" s="1" t="str">
        <f t="shared" si="87"/>
        <v/>
      </c>
    </row>
    <row r="475" spans="1:17" x14ac:dyDescent="0.25">
      <c r="A475" t="s">
        <v>969</v>
      </c>
      <c r="B475">
        <v>5524</v>
      </c>
      <c r="C475" t="s">
        <v>970</v>
      </c>
      <c r="D475" s="21" t="s">
        <v>3431</v>
      </c>
      <c r="E475" t="s">
        <v>30</v>
      </c>
      <c r="F475" s="110">
        <f t="shared" si="80"/>
        <v>0</v>
      </c>
      <c r="G475" s="110">
        <f t="shared" ca="1" si="81"/>
        <v>0</v>
      </c>
      <c r="H475" s="110">
        <f t="shared" ca="1" si="84"/>
        <v>0</v>
      </c>
      <c r="I475" s="110" t="str">
        <f t="shared" si="82"/>
        <v>IfcProtectiveDevice</v>
      </c>
      <c r="J475" s="1" t="str">
        <f t="shared" si="83"/>
        <v>IfcDistributionFlowElement</v>
      </c>
      <c r="K475" s="1" t="str">
        <f t="shared" si="87"/>
        <v>IfcDistributionElement</v>
      </c>
      <c r="L475" s="1" t="str">
        <f t="shared" si="87"/>
        <v>IfcElement</v>
      </c>
      <c r="M475" s="1" t="str">
        <f t="shared" si="87"/>
        <v>IfcProduct</v>
      </c>
      <c r="N475" s="1" t="str">
        <f t="shared" si="87"/>
        <v>IfcObject</v>
      </c>
      <c r="O475" s="1" t="str">
        <f t="shared" si="87"/>
        <v>IfcObjectDefinition</v>
      </c>
      <c r="P475" s="1" t="str">
        <f t="shared" si="87"/>
        <v>IfcRoot</v>
      </c>
      <c r="Q475" s="1" t="str">
        <f t="shared" si="87"/>
        <v>Entity</v>
      </c>
    </row>
    <row r="476" spans="1:17" x14ac:dyDescent="0.25">
      <c r="A476" t="s">
        <v>971</v>
      </c>
      <c r="B476">
        <v>5532</v>
      </c>
      <c r="C476" t="s">
        <v>972</v>
      </c>
      <c r="D476" s="21" t="s">
        <v>3431</v>
      </c>
      <c r="E476" t="s">
        <v>11</v>
      </c>
      <c r="F476" s="110">
        <f t="shared" si="80"/>
        <v>0</v>
      </c>
      <c r="G476" s="110">
        <f t="shared" ca="1" si="81"/>
        <v>0</v>
      </c>
      <c r="H476" s="110">
        <f t="shared" ca="1" si="84"/>
        <v>0</v>
      </c>
      <c r="I476" s="110">
        <f t="shared" si="82"/>
        <v>0</v>
      </c>
      <c r="J476" s="1" t="str">
        <f t="shared" si="83"/>
        <v>IfcDistributionElement</v>
      </c>
      <c r="K476" s="1" t="str">
        <f t="shared" si="87"/>
        <v>IfcElement</v>
      </c>
      <c r="L476" s="1" t="str">
        <f t="shared" si="87"/>
        <v>IfcProduct</v>
      </c>
      <c r="M476" s="1" t="str">
        <f t="shared" si="87"/>
        <v>IfcObject</v>
      </c>
      <c r="N476" s="1" t="str">
        <f t="shared" si="87"/>
        <v>IfcObjectDefinition</v>
      </c>
      <c r="O476" s="1" t="str">
        <f t="shared" si="87"/>
        <v>IfcRoot</v>
      </c>
      <c r="P476" s="1" t="str">
        <f t="shared" si="87"/>
        <v>Entity</v>
      </c>
      <c r="Q476" s="1" t="str">
        <f t="shared" si="87"/>
        <v/>
      </c>
    </row>
    <row r="477" spans="1:17" x14ac:dyDescent="0.25">
      <c r="A477" t="s">
        <v>973</v>
      </c>
      <c r="B477">
        <v>5540</v>
      </c>
      <c r="C477" t="s">
        <v>974</v>
      </c>
      <c r="D477" s="21" t="s">
        <v>3431</v>
      </c>
      <c r="E477" t="s">
        <v>14</v>
      </c>
      <c r="F477" s="110">
        <f t="shared" si="80"/>
        <v>0</v>
      </c>
      <c r="G477" s="110">
        <f t="shared" ca="1" si="81"/>
        <v>0</v>
      </c>
      <c r="H477" s="110">
        <f t="shared" ca="1" si="84"/>
        <v>0</v>
      </c>
      <c r="I477" s="110">
        <f t="shared" si="82"/>
        <v>0</v>
      </c>
      <c r="J477" s="1" t="str">
        <f t="shared" si="83"/>
        <v>IfcDistributionElementType</v>
      </c>
      <c r="K477" s="1" t="str">
        <f t="shared" si="87"/>
        <v>IfcElementType</v>
      </c>
      <c r="L477" s="1" t="str">
        <f t="shared" si="87"/>
        <v>IfcTypeProduct</v>
      </c>
      <c r="M477" s="1" t="str">
        <f t="shared" si="87"/>
        <v>IfcTypeObject</v>
      </c>
      <c r="N477" s="1" t="str">
        <f t="shared" si="87"/>
        <v>IfcObjectDefinition</v>
      </c>
      <c r="O477" s="1" t="str">
        <f t="shared" si="87"/>
        <v>IfcRoot</v>
      </c>
      <c r="P477" s="1" t="str">
        <f t="shared" si="87"/>
        <v>Entity</v>
      </c>
      <c r="Q477" s="1" t="str">
        <f t="shared" si="87"/>
        <v/>
      </c>
    </row>
    <row r="478" spans="1:17" x14ac:dyDescent="0.25">
      <c r="A478" t="s">
        <v>975</v>
      </c>
      <c r="B478">
        <v>5548</v>
      </c>
      <c r="C478" t="s">
        <v>976</v>
      </c>
      <c r="D478" s="21" t="s">
        <v>3431</v>
      </c>
      <c r="E478" t="s">
        <v>33</v>
      </c>
      <c r="F478" s="110" t="str">
        <f t="shared" si="80"/>
        <v>IfcProtectiveDeviceType</v>
      </c>
      <c r="G478" s="110">
        <f t="shared" ca="1" si="81"/>
        <v>0</v>
      </c>
      <c r="H478" s="110" t="str">
        <f t="shared" ca="1" si="84"/>
        <v>Common</v>
      </c>
      <c r="I478" s="110" t="str">
        <f t="shared" si="82"/>
        <v>IfcProtectiveDeviceType</v>
      </c>
      <c r="J478" s="1" t="str">
        <f t="shared" si="83"/>
        <v>IfcDistributionFlowElementType</v>
      </c>
      <c r="K478" s="1" t="str">
        <f t="shared" si="87"/>
        <v>IfcDistributionElementType</v>
      </c>
      <c r="L478" s="1" t="str">
        <f t="shared" si="87"/>
        <v>IfcElementType</v>
      </c>
      <c r="M478" s="1" t="str">
        <f t="shared" si="87"/>
        <v>IfcTypeProduct</v>
      </c>
      <c r="N478" s="1" t="str">
        <f t="shared" si="87"/>
        <v>IfcTypeObject</v>
      </c>
      <c r="O478" s="1" t="str">
        <f t="shared" si="87"/>
        <v>IfcObjectDefinition</v>
      </c>
      <c r="P478" s="1" t="str">
        <f t="shared" si="87"/>
        <v>IfcRoot</v>
      </c>
      <c r="Q478" s="1" t="str">
        <f t="shared" si="87"/>
        <v>Entity</v>
      </c>
    </row>
    <row r="479" spans="1:17" x14ac:dyDescent="0.25">
      <c r="A479" t="s">
        <v>977</v>
      </c>
      <c r="B479">
        <v>5556</v>
      </c>
      <c r="C479" t="s">
        <v>978</v>
      </c>
      <c r="D479" s="21" t="s">
        <v>3418</v>
      </c>
      <c r="E479" t="s">
        <v>49</v>
      </c>
      <c r="F479" s="110">
        <f t="shared" si="80"/>
        <v>0</v>
      </c>
      <c r="G479" s="110">
        <f t="shared" ca="1" si="81"/>
        <v>0</v>
      </c>
      <c r="H479" s="110">
        <f t="shared" ca="1" si="84"/>
        <v>0</v>
      </c>
      <c r="I479" s="110">
        <f t="shared" si="82"/>
        <v>0</v>
      </c>
      <c r="J479" s="1" t="str">
        <f t="shared" si="83"/>
        <v>IfcObject</v>
      </c>
      <c r="K479" s="1" t="str">
        <f t="shared" si="87"/>
        <v>IfcObjectDefinition</v>
      </c>
      <c r="L479" s="1" t="str">
        <f t="shared" si="87"/>
        <v>IfcRoot</v>
      </c>
      <c r="M479" s="1" t="str">
        <f t="shared" si="87"/>
        <v>Entity</v>
      </c>
      <c r="N479" s="1" t="str">
        <f t="shared" si="87"/>
        <v/>
      </c>
      <c r="O479" s="1" t="str">
        <f t="shared" si="87"/>
        <v/>
      </c>
      <c r="P479" s="1" t="str">
        <f t="shared" si="87"/>
        <v/>
      </c>
      <c r="Q479" s="1" t="str">
        <f t="shared" si="87"/>
        <v/>
      </c>
    </row>
    <row r="480" spans="1:17" x14ac:dyDescent="0.25">
      <c r="A480" t="s">
        <v>979</v>
      </c>
      <c r="B480">
        <v>5565</v>
      </c>
      <c r="C480" t="s">
        <v>980</v>
      </c>
      <c r="D480" s="21" t="s">
        <v>3423</v>
      </c>
      <c r="E480" t="s">
        <v>269</v>
      </c>
      <c r="F480" s="110">
        <f t="shared" si="80"/>
        <v>0</v>
      </c>
      <c r="G480" s="110">
        <f t="shared" ca="1" si="81"/>
        <v>0</v>
      </c>
      <c r="H480" s="110">
        <f t="shared" ca="1" si="84"/>
        <v>0</v>
      </c>
      <c r="I480" s="110" t="str">
        <f t="shared" si="82"/>
        <v>IfcPump</v>
      </c>
      <c r="J480" s="1" t="str">
        <f t="shared" si="83"/>
        <v>IfcDistributionFlowElement</v>
      </c>
      <c r="K480" s="1" t="str">
        <f t="shared" si="87"/>
        <v>IfcDistributionElement</v>
      </c>
      <c r="L480" s="1" t="str">
        <f t="shared" si="87"/>
        <v>IfcElement</v>
      </c>
      <c r="M480" s="1" t="str">
        <f t="shared" si="87"/>
        <v>IfcProduct</v>
      </c>
      <c r="N480" s="1" t="str">
        <f t="shared" si="87"/>
        <v>IfcObject</v>
      </c>
      <c r="O480" s="1" t="str">
        <f t="shared" si="87"/>
        <v>IfcObjectDefinition</v>
      </c>
      <c r="P480" s="1" t="str">
        <f t="shared" si="87"/>
        <v>IfcRoot</v>
      </c>
      <c r="Q480" s="1" t="str">
        <f t="shared" si="87"/>
        <v>Entity</v>
      </c>
    </row>
    <row r="481" spans="1:17" x14ac:dyDescent="0.25">
      <c r="A481" t="s">
        <v>981</v>
      </c>
      <c r="B481">
        <v>5573</v>
      </c>
      <c r="C481" t="s">
        <v>982</v>
      </c>
      <c r="D481" s="21" t="s">
        <v>3423</v>
      </c>
      <c r="E481" t="s">
        <v>272</v>
      </c>
      <c r="F481" s="110" t="str">
        <f t="shared" si="80"/>
        <v>IfcPumpType</v>
      </c>
      <c r="G481" s="110">
        <f t="shared" ca="1" si="81"/>
        <v>0</v>
      </c>
      <c r="H481" s="110" t="str">
        <f t="shared" ca="1" si="84"/>
        <v>Common</v>
      </c>
      <c r="I481" s="110" t="str">
        <f t="shared" si="82"/>
        <v>IfcPumpType</v>
      </c>
      <c r="J481" s="1" t="str">
        <f t="shared" si="83"/>
        <v>IfcDistributionFlowElementType</v>
      </c>
      <c r="K481" s="1" t="str">
        <f t="shared" si="87"/>
        <v>IfcDistributionElementType</v>
      </c>
      <c r="L481" s="1" t="str">
        <f t="shared" si="87"/>
        <v>IfcElementType</v>
      </c>
      <c r="M481" s="1" t="str">
        <f t="shared" si="87"/>
        <v>IfcTypeProduct</v>
      </c>
      <c r="N481" s="1" t="str">
        <f t="shared" si="87"/>
        <v>IfcTypeObject</v>
      </c>
      <c r="O481" s="1" t="str">
        <f t="shared" si="87"/>
        <v>IfcObjectDefinition</v>
      </c>
      <c r="P481" s="1" t="str">
        <f t="shared" si="87"/>
        <v>IfcRoot</v>
      </c>
      <c r="Q481" s="1" t="str">
        <f t="shared" si="87"/>
        <v>Entity</v>
      </c>
    </row>
    <row r="482" spans="1:17" x14ac:dyDescent="0.25">
      <c r="A482" t="s">
        <v>983</v>
      </c>
      <c r="B482">
        <v>5581</v>
      </c>
      <c r="C482" t="s">
        <v>984</v>
      </c>
      <c r="D482" s="21" t="s">
        <v>3453</v>
      </c>
      <c r="E482" t="s">
        <v>858</v>
      </c>
      <c r="F482" s="110">
        <f t="shared" si="80"/>
        <v>0</v>
      </c>
      <c r="G482" s="110">
        <f t="shared" ca="1" si="81"/>
        <v>0</v>
      </c>
      <c r="H482" s="110">
        <f t="shared" ca="1" si="84"/>
        <v>0</v>
      </c>
      <c r="I482" s="110">
        <f t="shared" si="82"/>
        <v>0</v>
      </c>
      <c r="J482" s="1" t="str">
        <f t="shared" si="83"/>
        <v>IfcPhysicalQuantity</v>
      </c>
      <c r="K482" s="1" t="str">
        <f t="shared" ref="K482:Q491" si="88">IFERROR(VLOOKUP(J482,Entity,3,FALSE),"")</f>
        <v>Entity</v>
      </c>
      <c r="L482" s="1" t="str">
        <f t="shared" si="88"/>
        <v/>
      </c>
      <c r="M482" s="1" t="str">
        <f t="shared" si="88"/>
        <v/>
      </c>
      <c r="N482" s="1" t="str">
        <f t="shared" si="88"/>
        <v/>
      </c>
      <c r="O482" s="1" t="str">
        <f t="shared" si="88"/>
        <v/>
      </c>
      <c r="P482" s="1" t="str">
        <f t="shared" si="88"/>
        <v/>
      </c>
      <c r="Q482" s="1" t="str">
        <f t="shared" si="88"/>
        <v/>
      </c>
    </row>
    <row r="483" spans="1:17" x14ac:dyDescent="0.25">
      <c r="A483" t="s">
        <v>985</v>
      </c>
      <c r="B483">
        <v>5590</v>
      </c>
      <c r="C483" t="s">
        <v>986</v>
      </c>
      <c r="D483" s="21" t="s">
        <v>3453</v>
      </c>
      <c r="E483" t="s">
        <v>858</v>
      </c>
      <c r="F483" s="110">
        <f t="shared" si="80"/>
        <v>0</v>
      </c>
      <c r="G483" s="110">
        <f t="shared" ca="1" si="81"/>
        <v>0</v>
      </c>
      <c r="H483" s="110">
        <f t="shared" ca="1" si="84"/>
        <v>0</v>
      </c>
      <c r="I483" s="110">
        <f t="shared" si="82"/>
        <v>0</v>
      </c>
      <c r="J483" s="1" t="str">
        <f t="shared" si="83"/>
        <v>IfcPhysicalQuantity</v>
      </c>
      <c r="K483" s="1" t="str">
        <f t="shared" si="88"/>
        <v>Entity</v>
      </c>
      <c r="L483" s="1" t="str">
        <f t="shared" si="88"/>
        <v/>
      </c>
      <c r="M483" s="1" t="str">
        <f t="shared" si="88"/>
        <v/>
      </c>
      <c r="N483" s="1" t="str">
        <f t="shared" si="88"/>
        <v/>
      </c>
      <c r="O483" s="1" t="str">
        <f t="shared" si="88"/>
        <v/>
      </c>
      <c r="P483" s="1" t="str">
        <f t="shared" si="88"/>
        <v/>
      </c>
      <c r="Q483" s="1" t="str">
        <f t="shared" si="88"/>
        <v/>
      </c>
    </row>
    <row r="484" spans="1:17" x14ac:dyDescent="0.25">
      <c r="A484" t="s">
        <v>987</v>
      </c>
      <c r="B484">
        <v>5599</v>
      </c>
      <c r="C484" t="s">
        <v>988</v>
      </c>
      <c r="D484" s="21" t="s">
        <v>3453</v>
      </c>
      <c r="E484" t="s">
        <v>858</v>
      </c>
      <c r="F484" s="110">
        <f t="shared" si="80"/>
        <v>0</v>
      </c>
      <c r="G484" s="110">
        <f t="shared" ca="1" si="81"/>
        <v>0</v>
      </c>
      <c r="H484" s="110">
        <f t="shared" ca="1" si="84"/>
        <v>0</v>
      </c>
      <c r="I484" s="110">
        <f t="shared" si="82"/>
        <v>0</v>
      </c>
      <c r="J484" s="1" t="str">
        <f t="shared" si="83"/>
        <v>IfcPhysicalQuantity</v>
      </c>
      <c r="K484" s="1" t="str">
        <f t="shared" si="88"/>
        <v>Entity</v>
      </c>
      <c r="L484" s="1" t="str">
        <f t="shared" si="88"/>
        <v/>
      </c>
      <c r="M484" s="1" t="str">
        <f t="shared" si="88"/>
        <v/>
      </c>
      <c r="N484" s="1" t="str">
        <f t="shared" si="88"/>
        <v/>
      </c>
      <c r="O484" s="1" t="str">
        <f t="shared" si="88"/>
        <v/>
      </c>
      <c r="P484" s="1" t="str">
        <f t="shared" si="88"/>
        <v/>
      </c>
      <c r="Q484" s="1" t="str">
        <f t="shared" si="88"/>
        <v/>
      </c>
    </row>
    <row r="485" spans="1:17" x14ac:dyDescent="0.25">
      <c r="A485" t="s">
        <v>989</v>
      </c>
      <c r="B485">
        <v>5608</v>
      </c>
      <c r="C485" t="s">
        <v>504</v>
      </c>
      <c r="D485" s="21" t="s">
        <v>3418</v>
      </c>
      <c r="E485" t="s">
        <v>907</v>
      </c>
      <c r="F485" s="110">
        <f t="shared" si="80"/>
        <v>0</v>
      </c>
      <c r="G485" s="110">
        <f t="shared" ca="1" si="81"/>
        <v>0</v>
      </c>
      <c r="H485" s="110">
        <f t="shared" ca="1" si="84"/>
        <v>0</v>
      </c>
      <c r="I485" s="110">
        <f t="shared" si="82"/>
        <v>0</v>
      </c>
      <c r="J485" s="1" t="str">
        <f t="shared" si="83"/>
        <v>IfcPropertyDefinition</v>
      </c>
      <c r="K485" s="1" t="str">
        <f t="shared" si="88"/>
        <v>IfcRoot</v>
      </c>
      <c r="L485" s="1" t="str">
        <f t="shared" si="88"/>
        <v>Entity</v>
      </c>
      <c r="M485" s="1" t="str">
        <f t="shared" si="88"/>
        <v/>
      </c>
      <c r="N485" s="1" t="str">
        <f t="shared" si="88"/>
        <v/>
      </c>
      <c r="O485" s="1" t="str">
        <f t="shared" si="88"/>
        <v/>
      </c>
      <c r="P485" s="1" t="str">
        <f t="shared" si="88"/>
        <v/>
      </c>
      <c r="Q485" s="1" t="str">
        <f t="shared" si="88"/>
        <v/>
      </c>
    </row>
    <row r="486" spans="1:17" x14ac:dyDescent="0.25">
      <c r="A486" t="s">
        <v>990</v>
      </c>
      <c r="B486">
        <v>5614</v>
      </c>
      <c r="C486" t="s">
        <v>991</v>
      </c>
      <c r="D486" s="21" t="s">
        <v>3453</v>
      </c>
      <c r="E486" t="s">
        <v>858</v>
      </c>
      <c r="F486" s="110">
        <f t="shared" si="80"/>
        <v>0</v>
      </c>
      <c r="G486" s="110">
        <f t="shared" ca="1" si="81"/>
        <v>0</v>
      </c>
      <c r="H486" s="110">
        <f t="shared" ca="1" si="84"/>
        <v>0</v>
      </c>
      <c r="I486" s="110">
        <f t="shared" si="82"/>
        <v>0</v>
      </c>
      <c r="J486" s="1" t="str">
        <f t="shared" si="83"/>
        <v>IfcPhysicalQuantity</v>
      </c>
      <c r="K486" s="1" t="str">
        <f t="shared" si="88"/>
        <v>Entity</v>
      </c>
      <c r="L486" s="1" t="str">
        <f t="shared" si="88"/>
        <v/>
      </c>
      <c r="M486" s="1" t="str">
        <f t="shared" si="88"/>
        <v/>
      </c>
      <c r="N486" s="1" t="str">
        <f t="shared" si="88"/>
        <v/>
      </c>
      <c r="O486" s="1" t="str">
        <f t="shared" si="88"/>
        <v/>
      </c>
      <c r="P486" s="1" t="str">
        <f t="shared" si="88"/>
        <v/>
      </c>
      <c r="Q486" s="1" t="str">
        <f t="shared" si="88"/>
        <v/>
      </c>
    </row>
    <row r="487" spans="1:17" x14ac:dyDescent="0.25">
      <c r="A487" t="s">
        <v>992</v>
      </c>
      <c r="B487">
        <v>5623</v>
      </c>
      <c r="C487" t="s">
        <v>993</v>
      </c>
      <c r="D487" s="21" t="s">
        <v>3453</v>
      </c>
      <c r="E487" t="s">
        <v>858</v>
      </c>
      <c r="F487" s="110">
        <f t="shared" si="80"/>
        <v>0</v>
      </c>
      <c r="G487" s="110">
        <f t="shared" ca="1" si="81"/>
        <v>0</v>
      </c>
      <c r="H487" s="110">
        <f t="shared" ca="1" si="84"/>
        <v>0</v>
      </c>
      <c r="I487" s="110">
        <f t="shared" si="82"/>
        <v>0</v>
      </c>
      <c r="J487" s="1" t="str">
        <f t="shared" si="83"/>
        <v>IfcPhysicalQuantity</v>
      </c>
      <c r="K487" s="1" t="str">
        <f t="shared" si="88"/>
        <v>Entity</v>
      </c>
      <c r="L487" s="1" t="str">
        <f t="shared" si="88"/>
        <v/>
      </c>
      <c r="M487" s="1" t="str">
        <f t="shared" si="88"/>
        <v/>
      </c>
      <c r="N487" s="1" t="str">
        <f t="shared" si="88"/>
        <v/>
      </c>
      <c r="O487" s="1" t="str">
        <f t="shared" si="88"/>
        <v/>
      </c>
      <c r="P487" s="1" t="str">
        <f t="shared" si="88"/>
        <v/>
      </c>
      <c r="Q487" s="1" t="str">
        <f t="shared" si="88"/>
        <v/>
      </c>
    </row>
    <row r="488" spans="1:17" x14ac:dyDescent="0.25">
      <c r="A488" t="s">
        <v>994</v>
      </c>
      <c r="B488">
        <v>5632</v>
      </c>
      <c r="C488" t="s">
        <v>995</v>
      </c>
      <c r="D488" s="21" t="s">
        <v>3453</v>
      </c>
      <c r="E488" t="s">
        <v>858</v>
      </c>
      <c r="F488" s="110">
        <f t="shared" si="80"/>
        <v>0</v>
      </c>
      <c r="G488" s="110">
        <f t="shared" ca="1" si="81"/>
        <v>0</v>
      </c>
      <c r="H488" s="110">
        <f t="shared" ca="1" si="84"/>
        <v>0</v>
      </c>
      <c r="I488" s="110">
        <f t="shared" si="82"/>
        <v>0</v>
      </c>
      <c r="J488" s="1" t="str">
        <f t="shared" si="83"/>
        <v>IfcPhysicalQuantity</v>
      </c>
      <c r="K488" s="1" t="str">
        <f t="shared" si="88"/>
        <v>Entity</v>
      </c>
      <c r="L488" s="1" t="str">
        <f t="shared" si="88"/>
        <v/>
      </c>
      <c r="M488" s="1" t="str">
        <f t="shared" si="88"/>
        <v/>
      </c>
      <c r="N488" s="1" t="str">
        <f t="shared" si="88"/>
        <v/>
      </c>
      <c r="O488" s="1" t="str">
        <f t="shared" si="88"/>
        <v/>
      </c>
      <c r="P488" s="1" t="str">
        <f t="shared" si="88"/>
        <v/>
      </c>
      <c r="Q488" s="1" t="str">
        <f t="shared" si="88"/>
        <v/>
      </c>
    </row>
    <row r="489" spans="1:17" x14ac:dyDescent="0.25">
      <c r="A489" t="s">
        <v>996</v>
      </c>
      <c r="B489">
        <v>5641</v>
      </c>
      <c r="C489" t="s">
        <v>997</v>
      </c>
      <c r="D489" s="21" t="s">
        <v>3433</v>
      </c>
      <c r="E489" t="s">
        <v>88</v>
      </c>
      <c r="F489" s="110" t="str">
        <f t="shared" si="80"/>
        <v>IfcRailing</v>
      </c>
      <c r="G489" s="110" t="str">
        <f t="shared" ca="1" si="81"/>
        <v>IfcRailing</v>
      </c>
      <c r="H489" s="110" t="str">
        <f t="shared" ca="1" si="84"/>
        <v>Common</v>
      </c>
      <c r="I489" s="110" t="str">
        <f t="shared" si="82"/>
        <v>IfcRailing</v>
      </c>
      <c r="J489" s="1" t="str">
        <f t="shared" si="83"/>
        <v>IfcElement</v>
      </c>
      <c r="K489" s="1" t="str">
        <f t="shared" si="88"/>
        <v>IfcProduct</v>
      </c>
      <c r="L489" s="1" t="str">
        <f t="shared" si="88"/>
        <v>IfcObject</v>
      </c>
      <c r="M489" s="1" t="str">
        <f t="shared" si="88"/>
        <v>IfcObjectDefinition</v>
      </c>
      <c r="N489" s="1" t="str">
        <f t="shared" si="88"/>
        <v>IfcRoot</v>
      </c>
      <c r="O489" s="1" t="str">
        <f t="shared" si="88"/>
        <v>Entity</v>
      </c>
      <c r="P489" s="1" t="str">
        <f t="shared" si="88"/>
        <v/>
      </c>
      <c r="Q489" s="1" t="str">
        <f t="shared" si="88"/>
        <v/>
      </c>
    </row>
    <row r="490" spans="1:17" x14ac:dyDescent="0.25">
      <c r="A490" t="s">
        <v>998</v>
      </c>
      <c r="B490">
        <v>5649</v>
      </c>
      <c r="C490" t="s">
        <v>999</v>
      </c>
      <c r="D490" s="21" t="s">
        <v>3433</v>
      </c>
      <c r="E490" t="s">
        <v>93</v>
      </c>
      <c r="F490" s="110">
        <f t="shared" si="80"/>
        <v>0</v>
      </c>
      <c r="G490" s="110">
        <f t="shared" ca="1" si="81"/>
        <v>0</v>
      </c>
      <c r="H490" s="110">
        <f t="shared" ca="1" si="84"/>
        <v>0</v>
      </c>
      <c r="I490" s="110" t="str">
        <f t="shared" si="82"/>
        <v>IfcRailingType</v>
      </c>
      <c r="J490" s="1" t="str">
        <f t="shared" si="83"/>
        <v>IfcElementType</v>
      </c>
      <c r="K490" s="1" t="str">
        <f t="shared" si="88"/>
        <v>IfcTypeProduct</v>
      </c>
      <c r="L490" s="1" t="str">
        <f t="shared" si="88"/>
        <v>IfcTypeObject</v>
      </c>
      <c r="M490" s="1" t="str">
        <f t="shared" si="88"/>
        <v>IfcObjectDefinition</v>
      </c>
      <c r="N490" s="1" t="str">
        <f t="shared" si="88"/>
        <v>IfcRoot</v>
      </c>
      <c r="O490" s="1" t="str">
        <f t="shared" si="88"/>
        <v>Entity</v>
      </c>
      <c r="P490" s="1" t="str">
        <f t="shared" si="88"/>
        <v/>
      </c>
      <c r="Q490" s="1" t="str">
        <f t="shared" si="88"/>
        <v/>
      </c>
    </row>
    <row r="491" spans="1:17" x14ac:dyDescent="0.25">
      <c r="A491" t="s">
        <v>1000</v>
      </c>
      <c r="B491">
        <v>5657</v>
      </c>
      <c r="C491" t="s">
        <v>1001</v>
      </c>
      <c r="D491" s="21" t="s">
        <v>3433</v>
      </c>
      <c r="E491" t="s">
        <v>88</v>
      </c>
      <c r="F491" s="110" t="str">
        <f t="shared" si="80"/>
        <v>IfcRamp</v>
      </c>
      <c r="G491" s="110" t="str">
        <f t="shared" ca="1" si="81"/>
        <v>IfcRamp</v>
      </c>
      <c r="H491" s="110" t="str">
        <f t="shared" ca="1" si="84"/>
        <v>Common</v>
      </c>
      <c r="I491" s="110">
        <f t="shared" si="82"/>
        <v>0</v>
      </c>
      <c r="J491" s="1" t="str">
        <f t="shared" si="83"/>
        <v>IfcElement</v>
      </c>
      <c r="K491" s="1" t="str">
        <f t="shared" si="88"/>
        <v>IfcProduct</v>
      </c>
      <c r="L491" s="1" t="str">
        <f t="shared" si="88"/>
        <v>IfcObject</v>
      </c>
      <c r="M491" s="1" t="str">
        <f t="shared" si="88"/>
        <v>IfcObjectDefinition</v>
      </c>
      <c r="N491" s="1" t="str">
        <f t="shared" si="88"/>
        <v>IfcRoot</v>
      </c>
      <c r="O491" s="1" t="str">
        <f t="shared" si="88"/>
        <v>Entity</v>
      </c>
      <c r="P491" s="1" t="str">
        <f t="shared" si="88"/>
        <v/>
      </c>
      <c r="Q491" s="1" t="str">
        <f t="shared" si="88"/>
        <v/>
      </c>
    </row>
    <row r="492" spans="1:17" x14ac:dyDescent="0.25">
      <c r="A492" t="s">
        <v>1002</v>
      </c>
      <c r="B492">
        <v>5665</v>
      </c>
      <c r="C492" t="s">
        <v>1003</v>
      </c>
      <c r="D492" s="21" t="s">
        <v>3433</v>
      </c>
      <c r="E492" t="s">
        <v>88</v>
      </c>
      <c r="F492" s="110" t="str">
        <f t="shared" si="80"/>
        <v>IfcRampFlight</v>
      </c>
      <c r="G492" s="110">
        <f t="shared" ca="1" si="81"/>
        <v>0</v>
      </c>
      <c r="H492" s="110" t="str">
        <f t="shared" ca="1" si="84"/>
        <v>Common</v>
      </c>
      <c r="I492" s="110">
        <f t="shared" si="82"/>
        <v>0</v>
      </c>
      <c r="J492" s="1" t="str">
        <f t="shared" si="83"/>
        <v>IfcElement</v>
      </c>
      <c r="K492" s="1" t="str">
        <f t="shared" ref="K492:Q501" si="89">IFERROR(VLOOKUP(J492,Entity,3,FALSE),"")</f>
        <v>IfcProduct</v>
      </c>
      <c r="L492" s="1" t="str">
        <f t="shared" si="89"/>
        <v>IfcObject</v>
      </c>
      <c r="M492" s="1" t="str">
        <f t="shared" si="89"/>
        <v>IfcObjectDefinition</v>
      </c>
      <c r="N492" s="1" t="str">
        <f t="shared" si="89"/>
        <v>IfcRoot</v>
      </c>
      <c r="O492" s="1" t="str">
        <f t="shared" si="89"/>
        <v>Entity</v>
      </c>
      <c r="P492" s="1" t="str">
        <f t="shared" si="89"/>
        <v/>
      </c>
      <c r="Q492" s="1" t="str">
        <f t="shared" si="89"/>
        <v/>
      </c>
    </row>
    <row r="493" spans="1:17" x14ac:dyDescent="0.25">
      <c r="A493" t="s">
        <v>1004</v>
      </c>
      <c r="B493">
        <v>5673</v>
      </c>
      <c r="C493" t="s">
        <v>1005</v>
      </c>
      <c r="D493" s="21" t="s">
        <v>3433</v>
      </c>
      <c r="E493" t="s">
        <v>93</v>
      </c>
      <c r="F493" s="110">
        <f t="shared" si="80"/>
        <v>0</v>
      </c>
      <c r="G493" s="110">
        <f t="shared" ca="1" si="81"/>
        <v>0</v>
      </c>
      <c r="H493" s="110">
        <f t="shared" ca="1" si="84"/>
        <v>0</v>
      </c>
      <c r="I493" s="110">
        <f t="shared" si="82"/>
        <v>0</v>
      </c>
      <c r="J493" s="1" t="str">
        <f t="shared" si="83"/>
        <v>IfcElementType</v>
      </c>
      <c r="K493" s="1" t="str">
        <f t="shared" si="89"/>
        <v>IfcTypeProduct</v>
      </c>
      <c r="L493" s="1" t="str">
        <f t="shared" si="89"/>
        <v>IfcTypeObject</v>
      </c>
      <c r="M493" s="1" t="str">
        <f t="shared" si="89"/>
        <v>IfcObjectDefinition</v>
      </c>
      <c r="N493" s="1" t="str">
        <f t="shared" si="89"/>
        <v>IfcRoot</v>
      </c>
      <c r="O493" s="1" t="str">
        <f t="shared" si="89"/>
        <v>Entity</v>
      </c>
      <c r="P493" s="1" t="str">
        <f t="shared" si="89"/>
        <v/>
      </c>
      <c r="Q493" s="1" t="str">
        <f t="shared" si="89"/>
        <v/>
      </c>
    </row>
    <row r="494" spans="1:17" x14ac:dyDescent="0.25">
      <c r="A494" t="s">
        <v>1006</v>
      </c>
      <c r="B494">
        <v>5681</v>
      </c>
      <c r="C494" t="s">
        <v>1007</v>
      </c>
      <c r="D494" s="21" t="s">
        <v>3433</v>
      </c>
      <c r="E494" t="s">
        <v>93</v>
      </c>
      <c r="F494" s="110">
        <f t="shared" si="80"/>
        <v>0</v>
      </c>
      <c r="G494" s="110">
        <f t="shared" ca="1" si="81"/>
        <v>0</v>
      </c>
      <c r="H494" s="110">
        <f t="shared" ca="1" si="84"/>
        <v>0</v>
      </c>
      <c r="I494" s="110">
        <f t="shared" si="82"/>
        <v>0</v>
      </c>
      <c r="J494" s="1" t="str">
        <f t="shared" si="83"/>
        <v>IfcElementType</v>
      </c>
      <c r="K494" s="1" t="str">
        <f t="shared" si="89"/>
        <v>IfcTypeProduct</v>
      </c>
      <c r="L494" s="1" t="str">
        <f t="shared" si="89"/>
        <v>IfcTypeObject</v>
      </c>
      <c r="M494" s="1" t="str">
        <f t="shared" si="89"/>
        <v>IfcObjectDefinition</v>
      </c>
      <c r="N494" s="1" t="str">
        <f t="shared" si="89"/>
        <v>IfcRoot</v>
      </c>
      <c r="O494" s="1" t="str">
        <f t="shared" si="89"/>
        <v>Entity</v>
      </c>
      <c r="P494" s="1" t="str">
        <f t="shared" si="89"/>
        <v/>
      </c>
      <c r="Q494" s="1" t="str">
        <f t="shared" si="89"/>
        <v/>
      </c>
    </row>
    <row r="495" spans="1:17" x14ac:dyDescent="0.25">
      <c r="A495" t="s">
        <v>1008</v>
      </c>
      <c r="B495">
        <v>5689</v>
      </c>
      <c r="C495" t="s">
        <v>1009</v>
      </c>
      <c r="D495" s="21" t="s">
        <v>3432</v>
      </c>
      <c r="E495" t="s">
        <v>135</v>
      </c>
      <c r="F495" s="110">
        <f t="shared" si="80"/>
        <v>0</v>
      </c>
      <c r="G495" s="110">
        <f t="shared" ca="1" si="81"/>
        <v>0</v>
      </c>
      <c r="H495" s="110">
        <f t="shared" ca="1" si="84"/>
        <v>0</v>
      </c>
      <c r="I495" s="110">
        <f t="shared" si="82"/>
        <v>0</v>
      </c>
      <c r="J495" s="1" t="str">
        <f t="shared" si="83"/>
        <v>IfcBSplineCurve</v>
      </c>
      <c r="K495" s="1" t="str">
        <f t="shared" si="89"/>
        <v>IfcBoundedCurve</v>
      </c>
      <c r="L495" s="1" t="str">
        <f t="shared" si="89"/>
        <v>IfcCurve</v>
      </c>
      <c r="M495" s="1" t="str">
        <f t="shared" si="89"/>
        <v>IfcGeometricRepresentationItem</v>
      </c>
      <c r="N495" s="1" t="str">
        <f t="shared" si="89"/>
        <v>IfcRepresentationItem</v>
      </c>
      <c r="O495" s="1" t="str">
        <f t="shared" si="89"/>
        <v>Entity</v>
      </c>
      <c r="P495" s="1" t="str">
        <f t="shared" si="89"/>
        <v/>
      </c>
      <c r="Q495" s="1" t="str">
        <f t="shared" si="89"/>
        <v/>
      </c>
    </row>
    <row r="496" spans="1:17" x14ac:dyDescent="0.25">
      <c r="A496" t="s">
        <v>1010</v>
      </c>
      <c r="B496">
        <v>5706</v>
      </c>
      <c r="C496" t="s">
        <v>1011</v>
      </c>
      <c r="D496" s="21" t="s">
        <v>3432</v>
      </c>
      <c r="E496" t="s">
        <v>139</v>
      </c>
      <c r="F496" s="110">
        <f t="shared" si="80"/>
        <v>0</v>
      </c>
      <c r="G496" s="110">
        <f t="shared" ca="1" si="81"/>
        <v>0</v>
      </c>
      <c r="H496" s="110">
        <f t="shared" ca="1" si="84"/>
        <v>0</v>
      </c>
      <c r="I496" s="110">
        <f t="shared" si="82"/>
        <v>0</v>
      </c>
      <c r="J496" s="1" t="str">
        <f t="shared" si="83"/>
        <v>IfcBSplineSurface</v>
      </c>
      <c r="K496" s="1" t="str">
        <f t="shared" si="89"/>
        <v>IfcBoundedSurface</v>
      </c>
      <c r="L496" s="1" t="str">
        <f t="shared" si="89"/>
        <v>IfcSurface</v>
      </c>
      <c r="M496" s="1" t="str">
        <f t="shared" si="89"/>
        <v>IfcGeometricRepresentationItem</v>
      </c>
      <c r="N496" s="1" t="str">
        <f t="shared" si="89"/>
        <v>IfcRepresentationItem</v>
      </c>
      <c r="O496" s="1" t="str">
        <f t="shared" si="89"/>
        <v>Entity</v>
      </c>
      <c r="P496" s="1" t="str">
        <f t="shared" si="89"/>
        <v/>
      </c>
      <c r="Q496" s="1" t="str">
        <f t="shared" si="89"/>
        <v/>
      </c>
    </row>
    <row r="497" spans="1:17" x14ac:dyDescent="0.25">
      <c r="A497" t="s">
        <v>1012</v>
      </c>
      <c r="B497">
        <v>5725</v>
      </c>
      <c r="C497" t="s">
        <v>1013</v>
      </c>
      <c r="D497" s="21" t="s">
        <v>3429</v>
      </c>
      <c r="E497" t="s">
        <v>1014</v>
      </c>
      <c r="F497" s="110">
        <f t="shared" si="80"/>
        <v>0</v>
      </c>
      <c r="G497" s="110">
        <f t="shared" ca="1" si="81"/>
        <v>0</v>
      </c>
      <c r="H497" s="110">
        <f t="shared" ca="1" si="84"/>
        <v>0</v>
      </c>
      <c r="I497" s="110">
        <f t="shared" si="82"/>
        <v>0</v>
      </c>
      <c r="J497" s="1" t="str">
        <f t="shared" si="83"/>
        <v>IfcParameterizedProfileDef</v>
      </c>
      <c r="K497" s="1" t="str">
        <f t="shared" si="89"/>
        <v>IfcProfileDef</v>
      </c>
      <c r="L497" s="1" t="str">
        <f t="shared" si="89"/>
        <v>Entity</v>
      </c>
      <c r="M497" s="1" t="str">
        <f t="shared" si="89"/>
        <v/>
      </c>
      <c r="N497" s="1" t="str">
        <f t="shared" si="89"/>
        <v/>
      </c>
      <c r="O497" s="1" t="str">
        <f t="shared" si="89"/>
        <v/>
      </c>
      <c r="P497" s="1" t="str">
        <f t="shared" si="89"/>
        <v/>
      </c>
      <c r="Q497" s="1" t="str">
        <f t="shared" si="89"/>
        <v/>
      </c>
    </row>
    <row r="498" spans="1:17" x14ac:dyDescent="0.25">
      <c r="A498" t="s">
        <v>1015</v>
      </c>
      <c r="B498">
        <v>5735</v>
      </c>
      <c r="C498" t="s">
        <v>1014</v>
      </c>
      <c r="D498" s="21" t="s">
        <v>3429</v>
      </c>
      <c r="E498" t="s">
        <v>74</v>
      </c>
      <c r="F498" s="110">
        <f t="shared" si="80"/>
        <v>0</v>
      </c>
      <c r="G498" s="110">
        <f t="shared" ca="1" si="81"/>
        <v>0</v>
      </c>
      <c r="H498" s="110">
        <f t="shared" ca="1" si="84"/>
        <v>0</v>
      </c>
      <c r="I498" s="110">
        <f t="shared" si="82"/>
        <v>0</v>
      </c>
      <c r="J498" s="1" t="str">
        <f t="shared" si="83"/>
        <v>IfcProfileDef</v>
      </c>
      <c r="K498" s="1" t="str">
        <f t="shared" si="89"/>
        <v>Entity</v>
      </c>
      <c r="L498" s="1" t="str">
        <f t="shared" si="89"/>
        <v/>
      </c>
      <c r="M498" s="1" t="str">
        <f t="shared" si="89"/>
        <v/>
      </c>
      <c r="N498" s="1" t="str">
        <f t="shared" si="89"/>
        <v/>
      </c>
      <c r="O498" s="1" t="str">
        <f t="shared" si="89"/>
        <v/>
      </c>
      <c r="P498" s="1" t="str">
        <f t="shared" si="89"/>
        <v/>
      </c>
      <c r="Q498" s="1" t="str">
        <f t="shared" si="89"/>
        <v/>
      </c>
    </row>
    <row r="499" spans="1:17" x14ac:dyDescent="0.25">
      <c r="A499" t="s">
        <v>1016</v>
      </c>
      <c r="B499">
        <v>5744</v>
      </c>
      <c r="C499" t="s">
        <v>1017</v>
      </c>
      <c r="D499" s="21" t="s">
        <v>3421</v>
      </c>
      <c r="E499" t="s">
        <v>99</v>
      </c>
      <c r="F499" s="110">
        <f t="shared" si="80"/>
        <v>0</v>
      </c>
      <c r="G499" s="110">
        <f t="shared" ca="1" si="81"/>
        <v>0</v>
      </c>
      <c r="H499" s="110">
        <f t="shared" ca="1" si="84"/>
        <v>0</v>
      </c>
      <c r="I499" s="110">
        <f t="shared" si="82"/>
        <v>0</v>
      </c>
      <c r="J499" s="1" t="str">
        <f t="shared" si="83"/>
        <v>IfcGeometricRepresentationItem</v>
      </c>
      <c r="K499" s="1" t="str">
        <f t="shared" si="89"/>
        <v>IfcRepresentationItem</v>
      </c>
      <c r="L499" s="1" t="str">
        <f t="shared" si="89"/>
        <v>Entity</v>
      </c>
      <c r="M499" s="1" t="str">
        <f t="shared" si="89"/>
        <v/>
      </c>
      <c r="N499" s="1" t="str">
        <f t="shared" si="89"/>
        <v/>
      </c>
      <c r="O499" s="1" t="str">
        <f t="shared" si="89"/>
        <v/>
      </c>
      <c r="P499" s="1" t="str">
        <f t="shared" si="89"/>
        <v/>
      </c>
      <c r="Q499" s="1" t="str">
        <f t="shared" si="89"/>
        <v/>
      </c>
    </row>
    <row r="500" spans="1:17" x14ac:dyDescent="0.25">
      <c r="A500" t="s">
        <v>1018</v>
      </c>
      <c r="B500">
        <v>5754</v>
      </c>
      <c r="C500" t="s">
        <v>1019</v>
      </c>
      <c r="D500" s="21" t="s">
        <v>3432</v>
      </c>
      <c r="E500" t="s">
        <v>125</v>
      </c>
      <c r="F500" s="110">
        <f t="shared" si="80"/>
        <v>0</v>
      </c>
      <c r="G500" s="110">
        <f t="shared" ca="1" si="81"/>
        <v>0</v>
      </c>
      <c r="H500" s="110">
        <f t="shared" ca="1" si="84"/>
        <v>0</v>
      </c>
      <c r="I500" s="110">
        <f t="shared" si="82"/>
        <v>0</v>
      </c>
      <c r="J500" s="1" t="str">
        <f t="shared" si="83"/>
        <v>IfcSurface</v>
      </c>
      <c r="K500" s="1" t="str">
        <f t="shared" si="89"/>
        <v>IfcGeometricRepresentationItem</v>
      </c>
      <c r="L500" s="1" t="str">
        <f t="shared" si="89"/>
        <v>IfcRepresentationItem</v>
      </c>
      <c r="M500" s="1" t="str">
        <f t="shared" si="89"/>
        <v>Entity</v>
      </c>
      <c r="N500" s="1" t="str">
        <f t="shared" si="89"/>
        <v/>
      </c>
      <c r="O500" s="1" t="str">
        <f t="shared" si="89"/>
        <v/>
      </c>
      <c r="P500" s="1" t="str">
        <f t="shared" si="89"/>
        <v/>
      </c>
      <c r="Q500" s="1" t="str">
        <f t="shared" si="89"/>
        <v/>
      </c>
    </row>
    <row r="501" spans="1:17" x14ac:dyDescent="0.25">
      <c r="A501" t="s">
        <v>1020</v>
      </c>
      <c r="B501">
        <v>5770</v>
      </c>
      <c r="C501" t="s">
        <v>1021</v>
      </c>
      <c r="D501" s="21" t="s">
        <v>3447</v>
      </c>
      <c r="E501" t="s">
        <v>8</v>
      </c>
      <c r="F501" s="110">
        <f t="shared" si="80"/>
        <v>0</v>
      </c>
      <c r="G501" s="110">
        <f t="shared" ca="1" si="81"/>
        <v>0</v>
      </c>
      <c r="H501" s="110">
        <f t="shared" ca="1" si="84"/>
        <v>0</v>
      </c>
      <c r="I501" s="110">
        <f t="shared" si="82"/>
        <v>0</v>
      </c>
      <c r="J501" s="1" t="str">
        <f t="shared" si="83"/>
        <v/>
      </c>
      <c r="K501" s="1" t="str">
        <f t="shared" si="89"/>
        <v/>
      </c>
      <c r="L501" s="1" t="str">
        <f t="shared" si="89"/>
        <v/>
      </c>
      <c r="M501" s="1" t="str">
        <f t="shared" si="89"/>
        <v/>
      </c>
      <c r="N501" s="1" t="str">
        <f t="shared" si="89"/>
        <v/>
      </c>
      <c r="O501" s="1" t="str">
        <f t="shared" si="89"/>
        <v/>
      </c>
      <c r="P501" s="1" t="str">
        <f t="shared" si="89"/>
        <v/>
      </c>
      <c r="Q501" s="1" t="str">
        <f t="shared" si="89"/>
        <v/>
      </c>
    </row>
    <row r="502" spans="1:17" x14ac:dyDescent="0.25">
      <c r="A502" t="s">
        <v>1022</v>
      </c>
      <c r="B502">
        <v>5820</v>
      </c>
      <c r="C502" t="s">
        <v>1023</v>
      </c>
      <c r="D502" s="21" t="s">
        <v>3440</v>
      </c>
      <c r="E502" t="s">
        <v>8</v>
      </c>
      <c r="F502" s="110">
        <f t="shared" si="80"/>
        <v>0</v>
      </c>
      <c r="G502" s="110">
        <f t="shared" ca="1" si="81"/>
        <v>0</v>
      </c>
      <c r="H502" s="110">
        <f t="shared" ca="1" si="84"/>
        <v>0</v>
      </c>
      <c r="I502" s="110">
        <f t="shared" si="82"/>
        <v>0</v>
      </c>
      <c r="J502" s="1" t="str">
        <f t="shared" si="83"/>
        <v/>
      </c>
      <c r="K502" s="1" t="str">
        <f t="shared" ref="K502:Q511" si="90">IFERROR(VLOOKUP(J502,Entity,3,FALSE),"")</f>
        <v/>
      </c>
      <c r="L502" s="1" t="str">
        <f t="shared" si="90"/>
        <v/>
      </c>
      <c r="M502" s="1" t="str">
        <f t="shared" si="90"/>
        <v/>
      </c>
      <c r="N502" s="1" t="str">
        <f t="shared" si="90"/>
        <v/>
      </c>
      <c r="O502" s="1" t="str">
        <f t="shared" si="90"/>
        <v/>
      </c>
      <c r="P502" s="1" t="str">
        <f t="shared" si="90"/>
        <v/>
      </c>
      <c r="Q502" s="1" t="str">
        <f t="shared" si="90"/>
        <v/>
      </c>
    </row>
    <row r="503" spans="1:17" x14ac:dyDescent="0.25">
      <c r="A503" t="s">
        <v>1024</v>
      </c>
      <c r="B503">
        <v>5842</v>
      </c>
      <c r="C503" t="s">
        <v>1025</v>
      </c>
      <c r="D503" s="21" t="s">
        <v>3447</v>
      </c>
      <c r="E503" t="s">
        <v>685</v>
      </c>
      <c r="F503" s="110">
        <f t="shared" si="80"/>
        <v>0</v>
      </c>
      <c r="G503" s="110">
        <f t="shared" ca="1" si="81"/>
        <v>0</v>
      </c>
      <c r="H503" s="110">
        <f t="shared" ca="1" si="84"/>
        <v>0</v>
      </c>
      <c r="I503" s="110">
        <f t="shared" si="82"/>
        <v>0</v>
      </c>
      <c r="J503" s="1" t="str">
        <f t="shared" si="83"/>
        <v>Entity</v>
      </c>
      <c r="K503" s="1" t="str">
        <f t="shared" si="90"/>
        <v/>
      </c>
      <c r="L503" s="1" t="str">
        <f t="shared" si="90"/>
        <v/>
      </c>
      <c r="M503" s="1" t="str">
        <f t="shared" si="90"/>
        <v/>
      </c>
      <c r="N503" s="1" t="str">
        <f t="shared" si="90"/>
        <v/>
      </c>
      <c r="O503" s="1" t="str">
        <f t="shared" si="90"/>
        <v/>
      </c>
      <c r="P503" s="1" t="str">
        <f t="shared" si="90"/>
        <v/>
      </c>
      <c r="Q503" s="1" t="str">
        <f t="shared" si="90"/>
        <v/>
      </c>
    </row>
    <row r="504" spans="1:17" x14ac:dyDescent="0.25">
      <c r="A504" t="s">
        <v>1026</v>
      </c>
      <c r="B504">
        <v>5862</v>
      </c>
      <c r="C504" t="s">
        <v>1027</v>
      </c>
      <c r="D504" s="21" t="s">
        <v>3429</v>
      </c>
      <c r="E504" t="s">
        <v>905</v>
      </c>
      <c r="F504" s="110">
        <f t="shared" si="80"/>
        <v>0</v>
      </c>
      <c r="G504" s="110">
        <f t="shared" ca="1" si="81"/>
        <v>0</v>
      </c>
      <c r="H504" s="110">
        <f t="shared" ca="1" si="84"/>
        <v>0</v>
      </c>
      <c r="I504" s="110">
        <f t="shared" si="82"/>
        <v>0</v>
      </c>
      <c r="J504" s="1" t="str">
        <f t="shared" si="83"/>
        <v>IfcPropertyAbstraction</v>
      </c>
      <c r="K504" s="1" t="str">
        <f t="shared" si="90"/>
        <v>Entity</v>
      </c>
      <c r="L504" s="1" t="str">
        <f t="shared" si="90"/>
        <v/>
      </c>
      <c r="M504" s="1" t="str">
        <f t="shared" si="90"/>
        <v/>
      </c>
      <c r="N504" s="1" t="str">
        <f t="shared" si="90"/>
        <v/>
      </c>
      <c r="O504" s="1" t="str">
        <f t="shared" si="90"/>
        <v/>
      </c>
      <c r="P504" s="1" t="str">
        <f t="shared" si="90"/>
        <v/>
      </c>
      <c r="Q504" s="1" t="str">
        <f t="shared" si="90"/>
        <v/>
      </c>
    </row>
    <row r="505" spans="1:17" x14ac:dyDescent="0.25">
      <c r="A505" t="s">
        <v>1028</v>
      </c>
      <c r="B505">
        <v>5875</v>
      </c>
      <c r="C505" t="s">
        <v>1029</v>
      </c>
      <c r="D505" s="21" t="s">
        <v>3449</v>
      </c>
      <c r="E505" t="s">
        <v>431</v>
      </c>
      <c r="F505" s="110">
        <f t="shared" si="80"/>
        <v>0</v>
      </c>
      <c r="G505" s="110">
        <f t="shared" ca="1" si="81"/>
        <v>0</v>
      </c>
      <c r="H505" s="110">
        <f t="shared" ca="1" si="84"/>
        <v>0</v>
      </c>
      <c r="I505" s="110">
        <f t="shared" si="82"/>
        <v>0</v>
      </c>
      <c r="J505" s="1" t="str">
        <f t="shared" si="83"/>
        <v>IfcPropertySetDefinition</v>
      </c>
      <c r="K505" s="1" t="str">
        <f t="shared" si="90"/>
        <v>IfcPropertyDefinition</v>
      </c>
      <c r="L505" s="1" t="str">
        <f t="shared" si="90"/>
        <v>IfcRoot</v>
      </c>
      <c r="M505" s="1" t="str">
        <f t="shared" si="90"/>
        <v>Entity</v>
      </c>
      <c r="N505" s="1" t="str">
        <f t="shared" si="90"/>
        <v/>
      </c>
      <c r="O505" s="1" t="str">
        <f t="shared" si="90"/>
        <v/>
      </c>
      <c r="P505" s="1" t="str">
        <f t="shared" si="90"/>
        <v/>
      </c>
      <c r="Q505" s="1" t="str">
        <f t="shared" si="90"/>
        <v/>
      </c>
    </row>
    <row r="506" spans="1:17" x14ac:dyDescent="0.25">
      <c r="A506" t="s">
        <v>1030</v>
      </c>
      <c r="B506">
        <v>5895</v>
      </c>
      <c r="C506" t="s">
        <v>1031</v>
      </c>
      <c r="D506" s="21" t="s">
        <v>3449</v>
      </c>
      <c r="E506" t="s">
        <v>1032</v>
      </c>
      <c r="F506" s="110" t="str">
        <f t="shared" si="80"/>
        <v>IfcReinforcingBar</v>
      </c>
      <c r="G506" s="110" t="str">
        <f t="shared" ca="1" si="81"/>
        <v>IfcReinforcingBar</v>
      </c>
      <c r="H506" s="110" t="str">
        <f t="shared" ca="1" si="84"/>
        <v>Common</v>
      </c>
      <c r="I506" s="110" t="str">
        <f t="shared" si="82"/>
        <v>IfcReinforcingBar</v>
      </c>
      <c r="J506" s="1" t="str">
        <f t="shared" si="83"/>
        <v>IfcElementComponent</v>
      </c>
      <c r="K506" s="1" t="str">
        <f t="shared" si="90"/>
        <v>IfcElement</v>
      </c>
      <c r="L506" s="1" t="str">
        <f t="shared" si="90"/>
        <v>IfcProduct</v>
      </c>
      <c r="M506" s="1" t="str">
        <f t="shared" si="90"/>
        <v>IfcObject</v>
      </c>
      <c r="N506" s="1" t="str">
        <f t="shared" si="90"/>
        <v>IfcObjectDefinition</v>
      </c>
      <c r="O506" s="1" t="str">
        <f t="shared" si="90"/>
        <v>IfcRoot</v>
      </c>
      <c r="P506" s="1" t="str">
        <f t="shared" si="90"/>
        <v>Entity</v>
      </c>
      <c r="Q506" s="1" t="str">
        <f t="shared" si="90"/>
        <v/>
      </c>
    </row>
    <row r="507" spans="1:17" x14ac:dyDescent="0.25">
      <c r="A507" t="s">
        <v>1033</v>
      </c>
      <c r="B507">
        <v>5907</v>
      </c>
      <c r="C507" t="s">
        <v>1034</v>
      </c>
      <c r="D507" s="21" t="s">
        <v>3449</v>
      </c>
      <c r="E507" t="s">
        <v>1035</v>
      </c>
      <c r="F507" s="110">
        <f t="shared" si="80"/>
        <v>0</v>
      </c>
      <c r="G507" s="110">
        <f t="shared" ca="1" si="81"/>
        <v>0</v>
      </c>
      <c r="H507" s="110">
        <f t="shared" ca="1" si="84"/>
        <v>0</v>
      </c>
      <c r="I507" s="110" t="str">
        <f t="shared" si="82"/>
        <v>IfcReinforcingBarType</v>
      </c>
      <c r="J507" s="1" t="str">
        <f t="shared" si="83"/>
        <v>IfcElementComponentType</v>
      </c>
      <c r="K507" s="1" t="str">
        <f t="shared" si="90"/>
        <v>IfcElementType</v>
      </c>
      <c r="L507" s="1" t="str">
        <f t="shared" si="90"/>
        <v>IfcTypeProduct</v>
      </c>
      <c r="M507" s="1" t="str">
        <f t="shared" si="90"/>
        <v>IfcTypeObject</v>
      </c>
      <c r="N507" s="1" t="str">
        <f t="shared" si="90"/>
        <v>IfcObjectDefinition</v>
      </c>
      <c r="O507" s="1" t="str">
        <f t="shared" si="90"/>
        <v>IfcRoot</v>
      </c>
      <c r="P507" s="1" t="str">
        <f t="shared" si="90"/>
        <v>Entity</v>
      </c>
      <c r="Q507" s="1" t="str">
        <f t="shared" si="90"/>
        <v/>
      </c>
    </row>
    <row r="508" spans="1:17" x14ac:dyDescent="0.25">
      <c r="A508" t="s">
        <v>1036</v>
      </c>
      <c r="B508">
        <v>5930</v>
      </c>
      <c r="C508" t="s">
        <v>1032</v>
      </c>
      <c r="D508" s="21" t="s">
        <v>3449</v>
      </c>
      <c r="E508" t="s">
        <v>147</v>
      </c>
      <c r="F508" s="110">
        <f t="shared" si="80"/>
        <v>0</v>
      </c>
      <c r="G508" s="110">
        <f t="shared" ca="1" si="81"/>
        <v>0</v>
      </c>
      <c r="H508" s="110">
        <f t="shared" ca="1" si="84"/>
        <v>0</v>
      </c>
      <c r="I508" s="110">
        <f t="shared" si="82"/>
        <v>0</v>
      </c>
      <c r="J508" s="1" t="str">
        <f t="shared" si="83"/>
        <v>IfcElement</v>
      </c>
      <c r="K508" s="1" t="str">
        <f t="shared" si="90"/>
        <v>IfcProduct</v>
      </c>
      <c r="L508" s="1" t="str">
        <f t="shared" si="90"/>
        <v>IfcObject</v>
      </c>
      <c r="M508" s="1" t="str">
        <f t="shared" si="90"/>
        <v>IfcObjectDefinition</v>
      </c>
      <c r="N508" s="1" t="str">
        <f t="shared" si="90"/>
        <v>IfcRoot</v>
      </c>
      <c r="O508" s="1" t="str">
        <f t="shared" si="90"/>
        <v>Entity</v>
      </c>
      <c r="P508" s="1" t="str">
        <f t="shared" si="90"/>
        <v/>
      </c>
      <c r="Q508" s="1" t="str">
        <f t="shared" si="90"/>
        <v/>
      </c>
    </row>
    <row r="509" spans="1:17" x14ac:dyDescent="0.25">
      <c r="A509" t="s">
        <v>1037</v>
      </c>
      <c r="B509">
        <v>5938</v>
      </c>
      <c r="C509" t="s">
        <v>1035</v>
      </c>
      <c r="D509" s="21" t="s">
        <v>3449</v>
      </c>
      <c r="E509" t="s">
        <v>150</v>
      </c>
      <c r="F509" s="110">
        <f t="shared" si="80"/>
        <v>0</v>
      </c>
      <c r="G509" s="110">
        <f t="shared" ca="1" si="81"/>
        <v>0</v>
      </c>
      <c r="H509" s="110">
        <f t="shared" ca="1" si="84"/>
        <v>0</v>
      </c>
      <c r="I509" s="110">
        <f t="shared" si="82"/>
        <v>0</v>
      </c>
      <c r="J509" s="1" t="str">
        <f t="shared" si="83"/>
        <v>IfcElementType</v>
      </c>
      <c r="K509" s="1" t="str">
        <f t="shared" si="90"/>
        <v>IfcTypeProduct</v>
      </c>
      <c r="L509" s="1" t="str">
        <f t="shared" si="90"/>
        <v>IfcTypeObject</v>
      </c>
      <c r="M509" s="1" t="str">
        <f t="shared" si="90"/>
        <v>IfcObjectDefinition</v>
      </c>
      <c r="N509" s="1" t="str">
        <f t="shared" si="90"/>
        <v>IfcRoot</v>
      </c>
      <c r="O509" s="1" t="str">
        <f t="shared" si="90"/>
        <v>Entity</v>
      </c>
      <c r="P509" s="1" t="str">
        <f t="shared" si="90"/>
        <v/>
      </c>
      <c r="Q509" s="1" t="str">
        <f t="shared" si="90"/>
        <v/>
      </c>
    </row>
    <row r="510" spans="1:17" x14ac:dyDescent="0.25">
      <c r="A510" t="s">
        <v>1038</v>
      </c>
      <c r="B510">
        <v>5944</v>
      </c>
      <c r="C510" t="s">
        <v>1039</v>
      </c>
      <c r="D510" s="21" t="s">
        <v>3449</v>
      </c>
      <c r="E510" t="s">
        <v>1032</v>
      </c>
      <c r="F510" s="110" t="str">
        <f t="shared" si="80"/>
        <v>IfcReinforcingMesh</v>
      </c>
      <c r="G510" s="110" t="str">
        <f t="shared" ca="1" si="81"/>
        <v>IfcReinforcingMesh</v>
      </c>
      <c r="H510" s="110" t="str">
        <f t="shared" ca="1" si="84"/>
        <v>Common</v>
      </c>
      <c r="I510" s="110" t="str">
        <f t="shared" si="82"/>
        <v>IfcReinforcingMesh</v>
      </c>
      <c r="J510" s="1" t="str">
        <f t="shared" si="83"/>
        <v>IfcElementComponent</v>
      </c>
      <c r="K510" s="1" t="str">
        <f t="shared" si="90"/>
        <v>IfcElement</v>
      </c>
      <c r="L510" s="1" t="str">
        <f t="shared" si="90"/>
        <v>IfcProduct</v>
      </c>
      <c r="M510" s="1" t="str">
        <f t="shared" si="90"/>
        <v>IfcObject</v>
      </c>
      <c r="N510" s="1" t="str">
        <f t="shared" si="90"/>
        <v>IfcObjectDefinition</v>
      </c>
      <c r="O510" s="1" t="str">
        <f t="shared" si="90"/>
        <v>IfcRoot</v>
      </c>
      <c r="P510" s="1" t="str">
        <f t="shared" si="90"/>
        <v>Entity</v>
      </c>
      <c r="Q510" s="1" t="str">
        <f t="shared" si="90"/>
        <v/>
      </c>
    </row>
    <row r="511" spans="1:17" x14ac:dyDescent="0.25">
      <c r="A511" t="s">
        <v>1040</v>
      </c>
      <c r="B511">
        <v>5960</v>
      </c>
      <c r="C511" t="s">
        <v>1041</v>
      </c>
      <c r="D511" s="21" t="s">
        <v>3449</v>
      </c>
      <c r="E511" t="s">
        <v>1035</v>
      </c>
      <c r="F511" s="110">
        <f t="shared" si="80"/>
        <v>0</v>
      </c>
      <c r="G511" s="110">
        <f t="shared" ca="1" si="81"/>
        <v>0</v>
      </c>
      <c r="H511" s="110">
        <f t="shared" ca="1" si="84"/>
        <v>0</v>
      </c>
      <c r="I511" s="110" t="str">
        <f t="shared" si="82"/>
        <v>IfcReinforcingMeshType</v>
      </c>
      <c r="J511" s="1" t="str">
        <f t="shared" si="83"/>
        <v>IfcElementComponentType</v>
      </c>
      <c r="K511" s="1" t="str">
        <f t="shared" si="90"/>
        <v>IfcElementType</v>
      </c>
      <c r="L511" s="1" t="str">
        <f t="shared" si="90"/>
        <v>IfcTypeProduct</v>
      </c>
      <c r="M511" s="1" t="str">
        <f t="shared" si="90"/>
        <v>IfcTypeObject</v>
      </c>
      <c r="N511" s="1" t="str">
        <f t="shared" si="90"/>
        <v>IfcObjectDefinition</v>
      </c>
      <c r="O511" s="1" t="str">
        <f t="shared" si="90"/>
        <v>IfcRoot</v>
      </c>
      <c r="P511" s="1" t="str">
        <f t="shared" si="90"/>
        <v>Entity</v>
      </c>
      <c r="Q511" s="1" t="str">
        <f t="shared" si="90"/>
        <v/>
      </c>
    </row>
    <row r="512" spans="1:17" x14ac:dyDescent="0.25">
      <c r="A512" t="s">
        <v>1042</v>
      </c>
      <c r="B512">
        <v>5987</v>
      </c>
      <c r="C512" t="s">
        <v>1043</v>
      </c>
      <c r="D512" s="21" t="s">
        <v>3418</v>
      </c>
      <c r="E512" t="s">
        <v>1044</v>
      </c>
      <c r="F512" s="110">
        <f t="shared" si="80"/>
        <v>0</v>
      </c>
      <c r="G512" s="110">
        <f t="shared" ca="1" si="81"/>
        <v>0</v>
      </c>
      <c r="H512" s="110">
        <f t="shared" ca="1" si="84"/>
        <v>0</v>
      </c>
      <c r="I512" s="110">
        <f t="shared" si="82"/>
        <v>0</v>
      </c>
      <c r="J512" s="1" t="str">
        <f t="shared" si="83"/>
        <v>IfcRelationship</v>
      </c>
      <c r="K512" s="1" t="str">
        <f t="shared" ref="K512:Q521" si="91">IFERROR(VLOOKUP(J512,Entity,3,FALSE),"")</f>
        <v>IfcRoot</v>
      </c>
      <c r="L512" s="1" t="str">
        <f t="shared" si="91"/>
        <v>Entity</v>
      </c>
      <c r="M512" s="1" t="str">
        <f t="shared" si="91"/>
        <v/>
      </c>
      <c r="N512" s="1" t="str">
        <f t="shared" si="91"/>
        <v/>
      </c>
      <c r="O512" s="1" t="str">
        <f t="shared" si="91"/>
        <v/>
      </c>
      <c r="P512" s="1" t="str">
        <f t="shared" si="91"/>
        <v/>
      </c>
      <c r="Q512" s="1" t="str">
        <f t="shared" si="91"/>
        <v/>
      </c>
    </row>
    <row r="513" spans="1:17" x14ac:dyDescent="0.25">
      <c r="A513" t="s">
        <v>1045</v>
      </c>
      <c r="B513">
        <v>6007</v>
      </c>
      <c r="C513" t="s">
        <v>1046</v>
      </c>
      <c r="D513" s="21" t="s">
        <v>3418</v>
      </c>
      <c r="E513" t="s">
        <v>1047</v>
      </c>
      <c r="F513" s="110">
        <f t="shared" si="80"/>
        <v>0</v>
      </c>
      <c r="G513" s="110">
        <f t="shared" ca="1" si="81"/>
        <v>0</v>
      </c>
      <c r="H513" s="110">
        <f t="shared" ca="1" si="84"/>
        <v>0</v>
      </c>
      <c r="I513" s="110">
        <f t="shared" si="82"/>
        <v>0</v>
      </c>
      <c r="J513" s="1" t="str">
        <f t="shared" si="83"/>
        <v>IfcRoot</v>
      </c>
      <c r="K513" s="1" t="str">
        <f t="shared" si="91"/>
        <v>Entity</v>
      </c>
      <c r="L513" s="1" t="str">
        <f t="shared" si="91"/>
        <v/>
      </c>
      <c r="M513" s="1" t="str">
        <f t="shared" si="91"/>
        <v/>
      </c>
      <c r="N513" s="1" t="str">
        <f t="shared" si="91"/>
        <v/>
      </c>
      <c r="O513" s="1" t="str">
        <f t="shared" si="91"/>
        <v/>
      </c>
      <c r="P513" s="1" t="str">
        <f t="shared" si="91"/>
        <v/>
      </c>
      <c r="Q513" s="1" t="str">
        <f t="shared" si="91"/>
        <v/>
      </c>
    </row>
    <row r="514" spans="1:17" x14ac:dyDescent="0.25">
      <c r="A514" t="s">
        <v>1048</v>
      </c>
      <c r="B514">
        <v>6027</v>
      </c>
      <c r="C514" t="s">
        <v>1049</v>
      </c>
      <c r="D514" s="21" t="s">
        <v>3418</v>
      </c>
      <c r="E514" t="s">
        <v>1046</v>
      </c>
      <c r="F514" s="110">
        <f t="shared" ref="F514:F577" si="92">IF(NOT(ISERROR(VLOOKUP(C514,Import_DRS,1,FALSE))),C514,0)</f>
        <v>0</v>
      </c>
      <c r="G514" s="110">
        <f t="shared" ref="G514:G577" ca="1" si="93">IF(NOT(ISERROR(VLOOKUP(C514,export_entity,1,FALSE))),C514,0)</f>
        <v>0</v>
      </c>
      <c r="H514" s="110">
        <f t="shared" ca="1" si="84"/>
        <v>0</v>
      </c>
      <c r="I514" s="110">
        <f t="shared" ref="I514:I577" si="94">IF(C514&lt;&gt;C513,IFERROR(VLOOKUP(C514,supp_entity,1,FALSE),0),0)</f>
        <v>0</v>
      </c>
      <c r="J514" s="1" t="str">
        <f t="shared" ref="J514:J577" si="95">IFERROR(VLOOKUP(E514,Entity,3,FALSE),"")</f>
        <v>IfcRelationship</v>
      </c>
      <c r="K514" s="1" t="str">
        <f t="shared" si="91"/>
        <v>IfcRoot</v>
      </c>
      <c r="L514" s="1" t="str">
        <f t="shared" si="91"/>
        <v>Entity</v>
      </c>
      <c r="M514" s="1" t="str">
        <f t="shared" si="91"/>
        <v/>
      </c>
      <c r="N514" s="1" t="str">
        <f t="shared" si="91"/>
        <v/>
      </c>
      <c r="O514" s="1" t="str">
        <f t="shared" si="91"/>
        <v/>
      </c>
      <c r="P514" s="1" t="str">
        <f t="shared" si="91"/>
        <v/>
      </c>
      <c r="Q514" s="1" t="str">
        <f t="shared" si="91"/>
        <v/>
      </c>
    </row>
    <row r="515" spans="1:17" x14ac:dyDescent="0.25">
      <c r="A515" t="s">
        <v>1050</v>
      </c>
      <c r="B515">
        <v>6038</v>
      </c>
      <c r="C515" t="s">
        <v>1051</v>
      </c>
      <c r="D515" s="21" t="s">
        <v>3418</v>
      </c>
      <c r="E515" t="s">
        <v>1046</v>
      </c>
      <c r="F515" s="110">
        <f t="shared" si="92"/>
        <v>0</v>
      </c>
      <c r="G515" s="110">
        <f t="shared" ca="1" si="93"/>
        <v>0</v>
      </c>
      <c r="H515" s="110">
        <f t="shared" ref="H515:H578" ca="1" si="96">IF(OR(AND(imp_imp_cat=yes,F515&lt;&gt;0),AND(imp_exp_cat=yes,G515&lt;&gt;0)),Common,0)</f>
        <v>0</v>
      </c>
      <c r="I515" s="110">
        <f t="shared" si="94"/>
        <v>0</v>
      </c>
      <c r="J515" s="1" t="str">
        <f t="shared" si="95"/>
        <v>IfcRelationship</v>
      </c>
      <c r="K515" s="1" t="str">
        <f t="shared" si="91"/>
        <v>IfcRoot</v>
      </c>
      <c r="L515" s="1" t="str">
        <f t="shared" si="91"/>
        <v>Entity</v>
      </c>
      <c r="M515" s="1" t="str">
        <f t="shared" si="91"/>
        <v/>
      </c>
      <c r="N515" s="1" t="str">
        <f t="shared" si="91"/>
        <v/>
      </c>
      <c r="O515" s="1" t="str">
        <f t="shared" si="91"/>
        <v/>
      </c>
      <c r="P515" s="1" t="str">
        <f t="shared" si="91"/>
        <v/>
      </c>
      <c r="Q515" s="1" t="str">
        <f t="shared" si="91"/>
        <v/>
      </c>
    </row>
    <row r="516" spans="1:17" x14ac:dyDescent="0.25">
      <c r="A516" t="s">
        <v>1052</v>
      </c>
      <c r="B516">
        <v>6048</v>
      </c>
      <c r="C516" t="s">
        <v>1053</v>
      </c>
      <c r="D516" s="21" t="s">
        <v>3418</v>
      </c>
      <c r="E516" t="s">
        <v>1046</v>
      </c>
      <c r="F516" s="110">
        <f t="shared" si="92"/>
        <v>0</v>
      </c>
      <c r="G516" s="110">
        <f t="shared" ca="1" si="93"/>
        <v>0</v>
      </c>
      <c r="H516" s="110">
        <f t="shared" ca="1" si="96"/>
        <v>0</v>
      </c>
      <c r="I516" s="110">
        <f t="shared" si="94"/>
        <v>0</v>
      </c>
      <c r="J516" s="1" t="str">
        <f t="shared" si="95"/>
        <v>IfcRelationship</v>
      </c>
      <c r="K516" s="1" t="str">
        <f t="shared" si="91"/>
        <v>IfcRoot</v>
      </c>
      <c r="L516" s="1" t="str">
        <f t="shared" si="91"/>
        <v>Entity</v>
      </c>
      <c r="M516" s="1" t="str">
        <f t="shared" si="91"/>
        <v/>
      </c>
      <c r="N516" s="1" t="str">
        <f t="shared" si="91"/>
        <v/>
      </c>
      <c r="O516" s="1" t="str">
        <f t="shared" si="91"/>
        <v/>
      </c>
      <c r="P516" s="1" t="str">
        <f t="shared" si="91"/>
        <v/>
      </c>
      <c r="Q516" s="1" t="str">
        <f t="shared" si="91"/>
        <v/>
      </c>
    </row>
    <row r="517" spans="1:17" x14ac:dyDescent="0.25">
      <c r="A517" t="s">
        <v>1054</v>
      </c>
      <c r="B517">
        <v>6058</v>
      </c>
      <c r="C517" t="s">
        <v>1055</v>
      </c>
      <c r="D517" s="21" t="s">
        <v>3418</v>
      </c>
      <c r="E517" t="s">
        <v>1053</v>
      </c>
      <c r="F517" s="110">
        <f t="shared" si="92"/>
        <v>0</v>
      </c>
      <c r="G517" s="110">
        <f t="shared" ca="1" si="93"/>
        <v>0</v>
      </c>
      <c r="H517" s="110">
        <f t="shared" ca="1" si="96"/>
        <v>0</v>
      </c>
      <c r="I517" s="110">
        <f t="shared" si="94"/>
        <v>0</v>
      </c>
      <c r="J517" s="1" t="str">
        <f t="shared" si="95"/>
        <v>IfcRelAssigns</v>
      </c>
      <c r="K517" s="1" t="str">
        <f t="shared" si="91"/>
        <v>IfcRelationship</v>
      </c>
      <c r="L517" s="1" t="str">
        <f t="shared" si="91"/>
        <v>IfcRoot</v>
      </c>
      <c r="M517" s="1" t="str">
        <f t="shared" si="91"/>
        <v>Entity</v>
      </c>
      <c r="N517" s="1" t="str">
        <f t="shared" si="91"/>
        <v/>
      </c>
      <c r="O517" s="1" t="str">
        <f t="shared" si="91"/>
        <v/>
      </c>
      <c r="P517" s="1" t="str">
        <f t="shared" si="91"/>
        <v/>
      </c>
      <c r="Q517" s="1" t="str">
        <f t="shared" si="91"/>
        <v/>
      </c>
    </row>
    <row r="518" spans="1:17" x14ac:dyDescent="0.25">
      <c r="A518" t="s">
        <v>1056</v>
      </c>
      <c r="B518">
        <v>6066</v>
      </c>
      <c r="C518" t="s">
        <v>1057</v>
      </c>
      <c r="D518" s="21" t="s">
        <v>3418</v>
      </c>
      <c r="E518" t="s">
        <v>1046</v>
      </c>
      <c r="F518" s="110">
        <f t="shared" si="92"/>
        <v>0</v>
      </c>
      <c r="G518" s="110">
        <f t="shared" ca="1" si="93"/>
        <v>0</v>
      </c>
      <c r="H518" s="110">
        <f t="shared" ca="1" si="96"/>
        <v>0</v>
      </c>
      <c r="I518" s="110">
        <f t="shared" si="94"/>
        <v>0</v>
      </c>
      <c r="J518" s="1" t="str">
        <f t="shared" si="95"/>
        <v>IfcRelationship</v>
      </c>
      <c r="K518" s="1" t="str">
        <f t="shared" si="91"/>
        <v>IfcRoot</v>
      </c>
      <c r="L518" s="1" t="str">
        <f t="shared" si="91"/>
        <v>Entity</v>
      </c>
      <c r="M518" s="1" t="str">
        <f t="shared" si="91"/>
        <v/>
      </c>
      <c r="N518" s="1" t="str">
        <f t="shared" si="91"/>
        <v/>
      </c>
      <c r="O518" s="1" t="str">
        <f t="shared" si="91"/>
        <v/>
      </c>
      <c r="P518" s="1" t="str">
        <f t="shared" si="91"/>
        <v/>
      </c>
      <c r="Q518" s="1" t="str">
        <f t="shared" si="91"/>
        <v/>
      </c>
    </row>
    <row r="519" spans="1:17" x14ac:dyDescent="0.25">
      <c r="A519" t="s">
        <v>1058</v>
      </c>
      <c r="B519">
        <v>6081</v>
      </c>
      <c r="C519" t="s">
        <v>1059</v>
      </c>
      <c r="D519" s="21" t="s">
        <v>3418</v>
      </c>
      <c r="E519" t="s">
        <v>1046</v>
      </c>
      <c r="F519" s="110">
        <f t="shared" si="92"/>
        <v>0</v>
      </c>
      <c r="G519" s="110">
        <f t="shared" ca="1" si="93"/>
        <v>0</v>
      </c>
      <c r="H519" s="110">
        <f t="shared" ca="1" si="96"/>
        <v>0</v>
      </c>
      <c r="I519" s="110">
        <f t="shared" si="94"/>
        <v>0</v>
      </c>
      <c r="J519" s="1" t="str">
        <f t="shared" si="95"/>
        <v>IfcRelationship</v>
      </c>
      <c r="K519" s="1" t="str">
        <f t="shared" si="91"/>
        <v>IfcRoot</v>
      </c>
      <c r="L519" s="1" t="str">
        <f t="shared" si="91"/>
        <v>Entity</v>
      </c>
      <c r="M519" s="1" t="str">
        <f t="shared" si="91"/>
        <v/>
      </c>
      <c r="N519" s="1" t="str">
        <f t="shared" si="91"/>
        <v/>
      </c>
      <c r="O519" s="1" t="str">
        <f t="shared" si="91"/>
        <v/>
      </c>
      <c r="P519" s="1" t="str">
        <f t="shared" si="91"/>
        <v/>
      </c>
      <c r="Q519" s="1" t="str">
        <f t="shared" si="91"/>
        <v/>
      </c>
    </row>
    <row r="520" spans="1:17" x14ac:dyDescent="0.25">
      <c r="A520" t="s">
        <v>1060</v>
      </c>
      <c r="B520">
        <v>6095</v>
      </c>
      <c r="C520" t="s">
        <v>1061</v>
      </c>
      <c r="D520" s="21" t="s">
        <v>3418</v>
      </c>
      <c r="E520" t="s">
        <v>1046</v>
      </c>
      <c r="F520" s="110">
        <f t="shared" si="92"/>
        <v>0</v>
      </c>
      <c r="G520" s="110">
        <f t="shared" ca="1" si="93"/>
        <v>0</v>
      </c>
      <c r="H520" s="110">
        <f t="shared" ca="1" si="96"/>
        <v>0</v>
      </c>
      <c r="I520" s="110">
        <f t="shared" si="94"/>
        <v>0</v>
      </c>
      <c r="J520" s="1" t="str">
        <f t="shared" si="95"/>
        <v>IfcRelationship</v>
      </c>
      <c r="K520" s="1" t="str">
        <f t="shared" si="91"/>
        <v>IfcRoot</v>
      </c>
      <c r="L520" s="1" t="str">
        <f t="shared" si="91"/>
        <v>Entity</v>
      </c>
      <c r="M520" s="1" t="str">
        <f t="shared" si="91"/>
        <v/>
      </c>
      <c r="N520" s="1" t="str">
        <f t="shared" si="91"/>
        <v/>
      </c>
      <c r="O520" s="1" t="str">
        <f t="shared" si="91"/>
        <v/>
      </c>
      <c r="P520" s="1" t="str">
        <f t="shared" si="91"/>
        <v/>
      </c>
      <c r="Q520" s="1" t="str">
        <f t="shared" si="91"/>
        <v/>
      </c>
    </row>
    <row r="521" spans="1:17" x14ac:dyDescent="0.25">
      <c r="A521" t="s">
        <v>1062</v>
      </c>
      <c r="B521">
        <v>6109</v>
      </c>
      <c r="C521" t="s">
        <v>1063</v>
      </c>
      <c r="D521" s="21" t="s">
        <v>3418</v>
      </c>
      <c r="E521" t="s">
        <v>1047</v>
      </c>
      <c r="F521" s="110">
        <f t="shared" si="92"/>
        <v>0</v>
      </c>
      <c r="G521" s="110">
        <f t="shared" ca="1" si="93"/>
        <v>0</v>
      </c>
      <c r="H521" s="110">
        <f t="shared" ca="1" si="96"/>
        <v>0</v>
      </c>
      <c r="I521" s="110">
        <f t="shared" si="94"/>
        <v>0</v>
      </c>
      <c r="J521" s="1" t="str">
        <f t="shared" si="95"/>
        <v>IfcRoot</v>
      </c>
      <c r="K521" s="1" t="str">
        <f t="shared" si="91"/>
        <v>Entity</v>
      </c>
      <c r="L521" s="1" t="str">
        <f t="shared" si="91"/>
        <v/>
      </c>
      <c r="M521" s="1" t="str">
        <f t="shared" si="91"/>
        <v/>
      </c>
      <c r="N521" s="1" t="str">
        <f t="shared" si="91"/>
        <v/>
      </c>
      <c r="O521" s="1" t="str">
        <f t="shared" si="91"/>
        <v/>
      </c>
      <c r="P521" s="1" t="str">
        <f t="shared" si="91"/>
        <v/>
      </c>
      <c r="Q521" s="1" t="str">
        <f t="shared" si="91"/>
        <v/>
      </c>
    </row>
    <row r="522" spans="1:17" x14ac:dyDescent="0.25">
      <c r="A522" t="s">
        <v>1064</v>
      </c>
      <c r="B522">
        <v>6126</v>
      </c>
      <c r="C522" t="s">
        <v>1065</v>
      </c>
      <c r="D522" s="21" t="s">
        <v>3452</v>
      </c>
      <c r="E522" t="s">
        <v>1063</v>
      </c>
      <c r="F522" s="110">
        <f t="shared" si="92"/>
        <v>0</v>
      </c>
      <c r="G522" s="110">
        <f t="shared" ca="1" si="93"/>
        <v>0</v>
      </c>
      <c r="H522" s="110">
        <f t="shared" ca="1" si="96"/>
        <v>0</v>
      </c>
      <c r="I522" s="110">
        <f t="shared" si="94"/>
        <v>0</v>
      </c>
      <c r="J522" s="1" t="str">
        <f t="shared" si="95"/>
        <v>IfcRelationship</v>
      </c>
      <c r="K522" s="1" t="str">
        <f t="shared" ref="K522:Q531" si="97">IFERROR(VLOOKUP(J522,Entity,3,FALSE),"")</f>
        <v>IfcRoot</v>
      </c>
      <c r="L522" s="1" t="str">
        <f t="shared" si="97"/>
        <v>Entity</v>
      </c>
      <c r="M522" s="1" t="str">
        <f t="shared" si="97"/>
        <v/>
      </c>
      <c r="N522" s="1" t="str">
        <f t="shared" si="97"/>
        <v/>
      </c>
      <c r="O522" s="1" t="str">
        <f t="shared" si="97"/>
        <v/>
      </c>
      <c r="P522" s="1" t="str">
        <f t="shared" si="97"/>
        <v/>
      </c>
      <c r="Q522" s="1" t="str">
        <f t="shared" si="97"/>
        <v/>
      </c>
    </row>
    <row r="523" spans="1:17" x14ac:dyDescent="0.25">
      <c r="A523" t="s">
        <v>1066</v>
      </c>
      <c r="B523">
        <v>6136</v>
      </c>
      <c r="C523" t="s">
        <v>1067</v>
      </c>
      <c r="D523" s="21" t="s">
        <v>3418</v>
      </c>
      <c r="E523" t="s">
        <v>1063</v>
      </c>
      <c r="F523" s="110">
        <f t="shared" si="92"/>
        <v>0</v>
      </c>
      <c r="G523" s="110">
        <f t="shared" ca="1" si="93"/>
        <v>0</v>
      </c>
      <c r="H523" s="110">
        <f t="shared" ca="1" si="96"/>
        <v>0</v>
      </c>
      <c r="I523" s="110">
        <f t="shared" si="94"/>
        <v>0</v>
      </c>
      <c r="J523" s="1" t="str">
        <f t="shared" si="95"/>
        <v>IfcRelationship</v>
      </c>
      <c r="K523" s="1" t="str">
        <f t="shared" si="97"/>
        <v>IfcRoot</v>
      </c>
      <c r="L523" s="1" t="str">
        <f t="shared" si="97"/>
        <v>Entity</v>
      </c>
      <c r="M523" s="1" t="str">
        <f t="shared" si="97"/>
        <v/>
      </c>
      <c r="N523" s="1" t="str">
        <f t="shared" si="97"/>
        <v/>
      </c>
      <c r="O523" s="1" t="str">
        <f t="shared" si="97"/>
        <v/>
      </c>
      <c r="P523" s="1" t="str">
        <f t="shared" si="97"/>
        <v/>
      </c>
      <c r="Q523" s="1" t="str">
        <f t="shared" si="97"/>
        <v/>
      </c>
    </row>
    <row r="524" spans="1:17" x14ac:dyDescent="0.25">
      <c r="A524" t="s">
        <v>1068</v>
      </c>
      <c r="B524">
        <v>6150</v>
      </c>
      <c r="C524" t="s">
        <v>1069</v>
      </c>
      <c r="D524" s="21" t="s">
        <v>3452</v>
      </c>
      <c r="E524" t="s">
        <v>1063</v>
      </c>
      <c r="F524" s="110">
        <f t="shared" si="92"/>
        <v>0</v>
      </c>
      <c r="G524" s="110">
        <f t="shared" ca="1" si="93"/>
        <v>0</v>
      </c>
      <c r="H524" s="110">
        <f t="shared" ca="1" si="96"/>
        <v>0</v>
      </c>
      <c r="I524" s="110">
        <f t="shared" si="94"/>
        <v>0</v>
      </c>
      <c r="J524" s="1" t="str">
        <f t="shared" si="95"/>
        <v>IfcRelationship</v>
      </c>
      <c r="K524" s="1" t="str">
        <f t="shared" si="97"/>
        <v>IfcRoot</v>
      </c>
      <c r="L524" s="1" t="str">
        <f t="shared" si="97"/>
        <v>Entity</v>
      </c>
      <c r="M524" s="1" t="str">
        <f t="shared" si="97"/>
        <v/>
      </c>
      <c r="N524" s="1" t="str">
        <f t="shared" si="97"/>
        <v/>
      </c>
      <c r="O524" s="1" t="str">
        <f t="shared" si="97"/>
        <v/>
      </c>
      <c r="P524" s="1" t="str">
        <f t="shared" si="97"/>
        <v/>
      </c>
      <c r="Q524" s="1" t="str">
        <f t="shared" si="97"/>
        <v/>
      </c>
    </row>
    <row r="525" spans="1:17" x14ac:dyDescent="0.25">
      <c r="A525" t="s">
        <v>1070</v>
      </c>
      <c r="B525">
        <v>6161</v>
      </c>
      <c r="C525" t="s">
        <v>1071</v>
      </c>
      <c r="D525" s="21" t="s">
        <v>3418</v>
      </c>
      <c r="E525" t="s">
        <v>1063</v>
      </c>
      <c r="F525" s="110">
        <f t="shared" si="92"/>
        <v>0</v>
      </c>
      <c r="G525" s="110">
        <f t="shared" ca="1" si="93"/>
        <v>0</v>
      </c>
      <c r="H525" s="110">
        <f t="shared" ca="1" si="96"/>
        <v>0</v>
      </c>
      <c r="I525" s="110">
        <f t="shared" si="94"/>
        <v>0</v>
      </c>
      <c r="J525" s="1" t="str">
        <f t="shared" si="95"/>
        <v>IfcRelationship</v>
      </c>
      <c r="K525" s="1" t="str">
        <f t="shared" si="97"/>
        <v>IfcRoot</v>
      </c>
      <c r="L525" s="1" t="str">
        <f t="shared" si="97"/>
        <v>Entity</v>
      </c>
      <c r="M525" s="1" t="str">
        <f t="shared" si="97"/>
        <v/>
      </c>
      <c r="N525" s="1" t="str">
        <f t="shared" si="97"/>
        <v/>
      </c>
      <c r="O525" s="1" t="str">
        <f t="shared" si="97"/>
        <v/>
      </c>
      <c r="P525" s="1" t="str">
        <f t="shared" si="97"/>
        <v/>
      </c>
      <c r="Q525" s="1" t="str">
        <f t="shared" si="97"/>
        <v/>
      </c>
    </row>
    <row r="526" spans="1:17" x14ac:dyDescent="0.25">
      <c r="A526" t="s">
        <v>1072</v>
      </c>
      <c r="B526">
        <v>6175</v>
      </c>
      <c r="C526" t="s">
        <v>1073</v>
      </c>
      <c r="D526" s="21" t="s">
        <v>3418</v>
      </c>
      <c r="E526" t="s">
        <v>1063</v>
      </c>
      <c r="F526" s="110">
        <f t="shared" si="92"/>
        <v>0</v>
      </c>
      <c r="G526" s="110">
        <f t="shared" ca="1" si="93"/>
        <v>0</v>
      </c>
      <c r="H526" s="110">
        <f t="shared" ca="1" si="96"/>
        <v>0</v>
      </c>
      <c r="I526" s="110">
        <f t="shared" si="94"/>
        <v>0</v>
      </c>
      <c r="J526" s="1" t="str">
        <f t="shared" si="95"/>
        <v>IfcRelationship</v>
      </c>
      <c r="K526" s="1" t="str">
        <f t="shared" si="97"/>
        <v>IfcRoot</v>
      </c>
      <c r="L526" s="1" t="str">
        <f t="shared" si="97"/>
        <v>Entity</v>
      </c>
      <c r="M526" s="1" t="str">
        <f t="shared" si="97"/>
        <v/>
      </c>
      <c r="N526" s="1" t="str">
        <f t="shared" si="97"/>
        <v/>
      </c>
      <c r="O526" s="1" t="str">
        <f t="shared" si="97"/>
        <v/>
      </c>
      <c r="P526" s="1" t="str">
        <f t="shared" si="97"/>
        <v/>
      </c>
      <c r="Q526" s="1" t="str">
        <f t="shared" si="97"/>
        <v/>
      </c>
    </row>
    <row r="527" spans="1:17" x14ac:dyDescent="0.25">
      <c r="A527" t="s">
        <v>1074</v>
      </c>
      <c r="B527">
        <v>6189</v>
      </c>
      <c r="C527" t="s">
        <v>1075</v>
      </c>
      <c r="D527" s="21" t="s">
        <v>3424</v>
      </c>
      <c r="E527" t="s">
        <v>1063</v>
      </c>
      <c r="F527" s="110">
        <f t="shared" si="92"/>
        <v>0</v>
      </c>
      <c r="G527" s="110">
        <f t="shared" ca="1" si="93"/>
        <v>0</v>
      </c>
      <c r="H527" s="110">
        <f t="shared" ca="1" si="96"/>
        <v>0</v>
      </c>
      <c r="I527" s="110">
        <f t="shared" si="94"/>
        <v>0</v>
      </c>
      <c r="J527" s="1" t="str">
        <f t="shared" si="95"/>
        <v>IfcRelationship</v>
      </c>
      <c r="K527" s="1" t="str">
        <f t="shared" si="97"/>
        <v>IfcRoot</v>
      </c>
      <c r="L527" s="1" t="str">
        <f t="shared" si="97"/>
        <v>Entity</v>
      </c>
      <c r="M527" s="1" t="str">
        <f t="shared" si="97"/>
        <v/>
      </c>
      <c r="N527" s="1" t="str">
        <f t="shared" si="97"/>
        <v/>
      </c>
      <c r="O527" s="1" t="str">
        <f t="shared" si="97"/>
        <v/>
      </c>
      <c r="P527" s="1" t="str">
        <f t="shared" si="97"/>
        <v/>
      </c>
      <c r="Q527" s="1" t="str">
        <f t="shared" si="97"/>
        <v/>
      </c>
    </row>
    <row r="528" spans="1:17" x14ac:dyDescent="0.25">
      <c r="A528" t="s">
        <v>1076</v>
      </c>
      <c r="B528">
        <v>6677</v>
      </c>
      <c r="C528" t="s">
        <v>1047</v>
      </c>
      <c r="D528" s="21" t="s">
        <v>3418</v>
      </c>
      <c r="E528" t="s">
        <v>808</v>
      </c>
      <c r="F528" s="110">
        <f t="shared" si="92"/>
        <v>0</v>
      </c>
      <c r="G528" s="110">
        <f t="shared" ca="1" si="93"/>
        <v>0</v>
      </c>
      <c r="H528" s="110">
        <f t="shared" ca="1" si="96"/>
        <v>0</v>
      </c>
      <c r="I528" s="110">
        <f t="shared" si="94"/>
        <v>0</v>
      </c>
      <c r="J528" s="1" t="str">
        <f t="shared" si="95"/>
        <v>Entity</v>
      </c>
      <c r="K528" s="1" t="str">
        <f t="shared" si="97"/>
        <v/>
      </c>
      <c r="L528" s="1" t="str">
        <f t="shared" si="97"/>
        <v/>
      </c>
      <c r="M528" s="1" t="str">
        <f t="shared" si="97"/>
        <v/>
      </c>
      <c r="N528" s="1" t="str">
        <f t="shared" si="97"/>
        <v/>
      </c>
      <c r="O528" s="1" t="str">
        <f t="shared" si="97"/>
        <v/>
      </c>
      <c r="P528" s="1" t="str">
        <f t="shared" si="97"/>
        <v/>
      </c>
      <c r="Q528" s="1" t="str">
        <f t="shared" si="97"/>
        <v/>
      </c>
    </row>
    <row r="529" spans="1:17" x14ac:dyDescent="0.25">
      <c r="A529" t="s">
        <v>1077</v>
      </c>
      <c r="B529">
        <v>6203</v>
      </c>
      <c r="C529" t="s">
        <v>1078</v>
      </c>
      <c r="D529" s="21" t="s">
        <v>3418</v>
      </c>
      <c r="E529" t="s">
        <v>1047</v>
      </c>
      <c r="F529" s="110">
        <f t="shared" si="92"/>
        <v>0</v>
      </c>
      <c r="G529" s="110">
        <f t="shared" ca="1" si="93"/>
        <v>0</v>
      </c>
      <c r="H529" s="110">
        <f t="shared" ca="1" si="96"/>
        <v>0</v>
      </c>
      <c r="I529" s="110">
        <f t="shared" si="94"/>
        <v>0</v>
      </c>
      <c r="J529" s="1" t="str">
        <f t="shared" si="95"/>
        <v>IfcRoot</v>
      </c>
      <c r="K529" s="1" t="str">
        <f t="shared" si="97"/>
        <v>Entity</v>
      </c>
      <c r="L529" s="1" t="str">
        <f t="shared" si="97"/>
        <v/>
      </c>
      <c r="M529" s="1" t="str">
        <f t="shared" si="97"/>
        <v/>
      </c>
      <c r="N529" s="1" t="str">
        <f t="shared" si="97"/>
        <v/>
      </c>
      <c r="O529" s="1" t="str">
        <f t="shared" si="97"/>
        <v/>
      </c>
      <c r="P529" s="1" t="str">
        <f t="shared" si="97"/>
        <v/>
      </c>
      <c r="Q529" s="1" t="str">
        <f t="shared" si="97"/>
        <v/>
      </c>
    </row>
    <row r="530" spans="1:17" x14ac:dyDescent="0.25">
      <c r="A530" t="s">
        <v>1079</v>
      </c>
      <c r="B530">
        <v>6209</v>
      </c>
      <c r="C530" t="s">
        <v>1080</v>
      </c>
      <c r="D530" s="21" t="s">
        <v>3424</v>
      </c>
      <c r="E530" t="s">
        <v>1078</v>
      </c>
      <c r="F530" s="110">
        <f t="shared" si="92"/>
        <v>0</v>
      </c>
      <c r="G530" s="110">
        <f t="shared" ca="1" si="93"/>
        <v>0</v>
      </c>
      <c r="H530" s="110">
        <f t="shared" ca="1" si="96"/>
        <v>0</v>
      </c>
      <c r="I530" s="110">
        <f t="shared" si="94"/>
        <v>0</v>
      </c>
      <c r="J530" s="1" t="str">
        <f t="shared" si="95"/>
        <v>IfcRelationship</v>
      </c>
      <c r="K530" s="1" t="str">
        <f t="shared" si="97"/>
        <v>IfcRoot</v>
      </c>
      <c r="L530" s="1" t="str">
        <f t="shared" si="97"/>
        <v>Entity</v>
      </c>
      <c r="M530" s="1" t="str">
        <f t="shared" si="97"/>
        <v/>
      </c>
      <c r="N530" s="1" t="str">
        <f t="shared" si="97"/>
        <v/>
      </c>
      <c r="O530" s="1" t="str">
        <f t="shared" si="97"/>
        <v/>
      </c>
      <c r="P530" s="1" t="str">
        <f t="shared" si="97"/>
        <v/>
      </c>
      <c r="Q530" s="1" t="str">
        <f t="shared" si="97"/>
        <v/>
      </c>
    </row>
    <row r="531" spans="1:17" x14ac:dyDescent="0.25">
      <c r="A531" t="s">
        <v>1081</v>
      </c>
      <c r="B531">
        <v>6221</v>
      </c>
      <c r="C531" t="s">
        <v>1082</v>
      </c>
      <c r="D531" s="21" t="s">
        <v>3433</v>
      </c>
      <c r="E531" t="s">
        <v>1080</v>
      </c>
      <c r="F531" s="110">
        <f t="shared" si="92"/>
        <v>0</v>
      </c>
      <c r="G531" s="110">
        <f t="shared" ca="1" si="93"/>
        <v>0</v>
      </c>
      <c r="H531" s="110">
        <f t="shared" ca="1" si="96"/>
        <v>0</v>
      </c>
      <c r="I531" s="110">
        <f t="shared" si="94"/>
        <v>0</v>
      </c>
      <c r="J531" s="1" t="str">
        <f t="shared" si="95"/>
        <v>IfcRelConnects</v>
      </c>
      <c r="K531" s="1" t="str">
        <f t="shared" si="97"/>
        <v>IfcRelationship</v>
      </c>
      <c r="L531" s="1" t="str">
        <f t="shared" si="97"/>
        <v>IfcRoot</v>
      </c>
      <c r="M531" s="1" t="str">
        <f t="shared" si="97"/>
        <v>Entity</v>
      </c>
      <c r="N531" s="1" t="str">
        <f t="shared" si="97"/>
        <v/>
      </c>
      <c r="O531" s="1" t="str">
        <f t="shared" si="97"/>
        <v/>
      </c>
      <c r="P531" s="1" t="str">
        <f t="shared" si="97"/>
        <v/>
      </c>
      <c r="Q531" s="1" t="str">
        <f t="shared" si="97"/>
        <v/>
      </c>
    </row>
    <row r="532" spans="1:17" x14ac:dyDescent="0.25">
      <c r="A532" t="s">
        <v>1083</v>
      </c>
      <c r="B532">
        <v>6261</v>
      </c>
      <c r="C532" t="s">
        <v>1084</v>
      </c>
      <c r="D532" s="21" t="s">
        <v>3424</v>
      </c>
      <c r="E532" t="s">
        <v>1078</v>
      </c>
      <c r="F532" s="110">
        <f t="shared" si="92"/>
        <v>0</v>
      </c>
      <c r="G532" s="110">
        <f t="shared" ca="1" si="93"/>
        <v>0</v>
      </c>
      <c r="H532" s="110">
        <f t="shared" ca="1" si="96"/>
        <v>0</v>
      </c>
      <c r="I532" s="110">
        <f t="shared" si="94"/>
        <v>0</v>
      </c>
      <c r="J532" s="1" t="str">
        <f t="shared" si="95"/>
        <v>IfcRelationship</v>
      </c>
      <c r="K532" s="1" t="str">
        <f t="shared" ref="K532:Q541" si="98">IFERROR(VLOOKUP(J532,Entity,3,FALSE),"")</f>
        <v>IfcRoot</v>
      </c>
      <c r="L532" s="1" t="str">
        <f t="shared" si="98"/>
        <v>Entity</v>
      </c>
      <c r="M532" s="1" t="str">
        <f t="shared" si="98"/>
        <v/>
      </c>
      <c r="N532" s="1" t="str">
        <f t="shared" si="98"/>
        <v/>
      </c>
      <c r="O532" s="1" t="str">
        <f t="shared" si="98"/>
        <v/>
      </c>
      <c r="P532" s="1" t="str">
        <f t="shared" si="98"/>
        <v/>
      </c>
      <c r="Q532" s="1" t="str">
        <f t="shared" si="98"/>
        <v/>
      </c>
    </row>
    <row r="533" spans="1:17" x14ac:dyDescent="0.25">
      <c r="A533" t="s">
        <v>1085</v>
      </c>
      <c r="B533">
        <v>6250</v>
      </c>
      <c r="C533" t="s">
        <v>1086</v>
      </c>
      <c r="D533" s="21" t="s">
        <v>3424</v>
      </c>
      <c r="E533" t="s">
        <v>1078</v>
      </c>
      <c r="F533" s="110">
        <f t="shared" si="92"/>
        <v>0</v>
      </c>
      <c r="G533" s="110">
        <f t="shared" ca="1" si="93"/>
        <v>0</v>
      </c>
      <c r="H533" s="110">
        <f t="shared" ca="1" si="96"/>
        <v>0</v>
      </c>
      <c r="I533" s="110">
        <f t="shared" si="94"/>
        <v>0</v>
      </c>
      <c r="J533" s="1" t="str">
        <f t="shared" si="95"/>
        <v>IfcRelationship</v>
      </c>
      <c r="K533" s="1" t="str">
        <f t="shared" si="98"/>
        <v>IfcRoot</v>
      </c>
      <c r="L533" s="1" t="str">
        <f t="shared" si="98"/>
        <v>Entity</v>
      </c>
      <c r="M533" s="1" t="str">
        <f t="shared" si="98"/>
        <v/>
      </c>
      <c r="N533" s="1" t="str">
        <f t="shared" si="98"/>
        <v/>
      </c>
      <c r="O533" s="1" t="str">
        <f t="shared" si="98"/>
        <v/>
      </c>
      <c r="P533" s="1" t="str">
        <f t="shared" si="98"/>
        <v/>
      </c>
      <c r="Q533" s="1" t="str">
        <f t="shared" si="98"/>
        <v/>
      </c>
    </row>
    <row r="534" spans="1:17" x14ac:dyDescent="0.25">
      <c r="A534" t="s">
        <v>1087</v>
      </c>
      <c r="B534">
        <v>6273</v>
      </c>
      <c r="C534" t="s">
        <v>1088</v>
      </c>
      <c r="D534" s="21" t="s">
        <v>3454</v>
      </c>
      <c r="E534" t="s">
        <v>1078</v>
      </c>
      <c r="F534" s="110">
        <f t="shared" si="92"/>
        <v>0</v>
      </c>
      <c r="G534" s="110">
        <f t="shared" ca="1" si="93"/>
        <v>0</v>
      </c>
      <c r="H534" s="110">
        <f t="shared" ca="1" si="96"/>
        <v>0</v>
      </c>
      <c r="I534" s="110">
        <f t="shared" si="94"/>
        <v>0</v>
      </c>
      <c r="J534" s="1" t="str">
        <f t="shared" si="95"/>
        <v>IfcRelationship</v>
      </c>
      <c r="K534" s="1" t="str">
        <f t="shared" si="98"/>
        <v>IfcRoot</v>
      </c>
      <c r="L534" s="1" t="str">
        <f t="shared" si="98"/>
        <v>Entity</v>
      </c>
      <c r="M534" s="1" t="str">
        <f t="shared" si="98"/>
        <v/>
      </c>
      <c r="N534" s="1" t="str">
        <f t="shared" si="98"/>
        <v/>
      </c>
      <c r="O534" s="1" t="str">
        <f t="shared" si="98"/>
        <v/>
      </c>
      <c r="P534" s="1" t="str">
        <f t="shared" si="98"/>
        <v/>
      </c>
      <c r="Q534" s="1" t="str">
        <f t="shared" si="98"/>
        <v/>
      </c>
    </row>
    <row r="535" spans="1:17" x14ac:dyDescent="0.25">
      <c r="A535" t="s">
        <v>1089</v>
      </c>
      <c r="B535">
        <v>6288</v>
      </c>
      <c r="C535" t="s">
        <v>1090</v>
      </c>
      <c r="D535" s="21" t="s">
        <v>3454</v>
      </c>
      <c r="E535" t="s">
        <v>1078</v>
      </c>
      <c r="F535" s="110">
        <f t="shared" si="92"/>
        <v>0</v>
      </c>
      <c r="G535" s="110">
        <f t="shared" ca="1" si="93"/>
        <v>0</v>
      </c>
      <c r="H535" s="110">
        <f t="shared" ca="1" si="96"/>
        <v>0</v>
      </c>
      <c r="I535" s="110">
        <f t="shared" si="94"/>
        <v>0</v>
      </c>
      <c r="J535" s="1" t="str">
        <f t="shared" si="95"/>
        <v>IfcRelationship</v>
      </c>
      <c r="K535" s="1" t="str">
        <f t="shared" si="98"/>
        <v>IfcRoot</v>
      </c>
      <c r="L535" s="1" t="str">
        <f t="shared" si="98"/>
        <v>Entity</v>
      </c>
      <c r="M535" s="1" t="str">
        <f t="shared" si="98"/>
        <v/>
      </c>
      <c r="N535" s="1" t="str">
        <f t="shared" si="98"/>
        <v/>
      </c>
      <c r="O535" s="1" t="str">
        <f t="shared" si="98"/>
        <v/>
      </c>
      <c r="P535" s="1" t="str">
        <f t="shared" si="98"/>
        <v/>
      </c>
      <c r="Q535" s="1" t="str">
        <f t="shared" si="98"/>
        <v/>
      </c>
    </row>
    <row r="536" spans="1:17" x14ac:dyDescent="0.25">
      <c r="A536" t="s">
        <v>1091</v>
      </c>
      <c r="B536">
        <v>6303</v>
      </c>
      <c r="C536" t="s">
        <v>1092</v>
      </c>
      <c r="D536" s="21" t="s">
        <v>3454</v>
      </c>
      <c r="E536" t="s">
        <v>1090</v>
      </c>
      <c r="F536" s="110">
        <f t="shared" si="92"/>
        <v>0</v>
      </c>
      <c r="G536" s="110">
        <f t="shared" ca="1" si="93"/>
        <v>0</v>
      </c>
      <c r="H536" s="110">
        <f t="shared" ca="1" si="96"/>
        <v>0</v>
      </c>
      <c r="I536" s="110">
        <f t="shared" si="94"/>
        <v>0</v>
      </c>
      <c r="J536" s="1" t="str">
        <f t="shared" si="95"/>
        <v>IfcRelConnects</v>
      </c>
      <c r="K536" s="1" t="str">
        <f t="shared" si="98"/>
        <v>IfcRelationship</v>
      </c>
      <c r="L536" s="1" t="str">
        <f t="shared" si="98"/>
        <v>IfcRoot</v>
      </c>
      <c r="M536" s="1" t="str">
        <f t="shared" si="98"/>
        <v>Entity</v>
      </c>
      <c r="N536" s="1" t="str">
        <f t="shared" si="98"/>
        <v/>
      </c>
      <c r="O536" s="1" t="str">
        <f t="shared" si="98"/>
        <v/>
      </c>
      <c r="P536" s="1" t="str">
        <f t="shared" si="98"/>
        <v/>
      </c>
      <c r="Q536" s="1" t="str">
        <f t="shared" si="98"/>
        <v/>
      </c>
    </row>
    <row r="537" spans="1:17" x14ac:dyDescent="0.25">
      <c r="A537" t="s">
        <v>1093</v>
      </c>
      <c r="B537">
        <v>6313</v>
      </c>
      <c r="C537" t="s">
        <v>1094</v>
      </c>
      <c r="D537" s="21" t="s">
        <v>3424</v>
      </c>
      <c r="E537" t="s">
        <v>1080</v>
      </c>
      <c r="F537" s="110">
        <f t="shared" si="92"/>
        <v>0</v>
      </c>
      <c r="G537" s="110">
        <f t="shared" ca="1" si="93"/>
        <v>0</v>
      </c>
      <c r="H537" s="110">
        <f t="shared" ca="1" si="96"/>
        <v>0</v>
      </c>
      <c r="I537" s="110">
        <f t="shared" si="94"/>
        <v>0</v>
      </c>
      <c r="J537" s="1" t="str">
        <f t="shared" si="95"/>
        <v>IfcRelConnects</v>
      </c>
      <c r="K537" s="1" t="str">
        <f t="shared" si="98"/>
        <v>IfcRelationship</v>
      </c>
      <c r="L537" s="1" t="str">
        <f t="shared" si="98"/>
        <v>IfcRoot</v>
      </c>
      <c r="M537" s="1" t="str">
        <f t="shared" si="98"/>
        <v>Entity</v>
      </c>
      <c r="N537" s="1" t="str">
        <f t="shared" si="98"/>
        <v/>
      </c>
      <c r="O537" s="1" t="str">
        <f t="shared" si="98"/>
        <v/>
      </c>
      <c r="P537" s="1" t="str">
        <f t="shared" si="98"/>
        <v/>
      </c>
      <c r="Q537" s="1" t="str">
        <f t="shared" si="98"/>
        <v/>
      </c>
    </row>
    <row r="538" spans="1:17" x14ac:dyDescent="0.25">
      <c r="A538" t="s">
        <v>1095</v>
      </c>
      <c r="B538">
        <v>6333</v>
      </c>
      <c r="C538" t="s">
        <v>1096</v>
      </c>
      <c r="D538" s="21" t="s">
        <v>3424</v>
      </c>
      <c r="E538" t="s">
        <v>1078</v>
      </c>
      <c r="F538" s="110">
        <f t="shared" si="92"/>
        <v>0</v>
      </c>
      <c r="G538" s="110">
        <f t="shared" ca="1" si="93"/>
        <v>0</v>
      </c>
      <c r="H538" s="110">
        <f t="shared" ca="1" si="96"/>
        <v>0</v>
      </c>
      <c r="I538" s="110">
        <f t="shared" si="94"/>
        <v>0</v>
      </c>
      <c r="J538" s="1" t="str">
        <f t="shared" si="95"/>
        <v>IfcRelationship</v>
      </c>
      <c r="K538" s="1" t="str">
        <f t="shared" si="98"/>
        <v>IfcRoot</v>
      </c>
      <c r="L538" s="1" t="str">
        <f t="shared" si="98"/>
        <v>Entity</v>
      </c>
      <c r="M538" s="1" t="str">
        <f t="shared" si="98"/>
        <v/>
      </c>
      <c r="N538" s="1" t="str">
        <f t="shared" si="98"/>
        <v/>
      </c>
      <c r="O538" s="1" t="str">
        <f t="shared" si="98"/>
        <v/>
      </c>
      <c r="P538" s="1" t="str">
        <f t="shared" si="98"/>
        <v/>
      </c>
      <c r="Q538" s="1" t="str">
        <f t="shared" si="98"/>
        <v/>
      </c>
    </row>
    <row r="539" spans="1:17" x14ac:dyDescent="0.25">
      <c r="A539" t="s">
        <v>1097</v>
      </c>
      <c r="B539">
        <v>6353</v>
      </c>
      <c r="C539" t="s">
        <v>1098</v>
      </c>
      <c r="D539" s="21" t="s">
        <v>3433</v>
      </c>
      <c r="E539" t="s">
        <v>1078</v>
      </c>
      <c r="F539" s="110">
        <f t="shared" si="92"/>
        <v>0</v>
      </c>
      <c r="G539" s="110">
        <f t="shared" ca="1" si="93"/>
        <v>0</v>
      </c>
      <c r="H539" s="110">
        <f t="shared" ca="1" si="96"/>
        <v>0</v>
      </c>
      <c r="I539" s="110">
        <f t="shared" si="94"/>
        <v>0</v>
      </c>
      <c r="J539" s="1" t="str">
        <f t="shared" si="95"/>
        <v>IfcRelationship</v>
      </c>
      <c r="K539" s="1" t="str">
        <f t="shared" si="98"/>
        <v>IfcRoot</v>
      </c>
      <c r="L539" s="1" t="str">
        <f t="shared" si="98"/>
        <v>Entity</v>
      </c>
      <c r="M539" s="1" t="str">
        <f t="shared" si="98"/>
        <v/>
      </c>
      <c r="N539" s="1" t="str">
        <f t="shared" si="98"/>
        <v/>
      </c>
      <c r="O539" s="1" t="str">
        <f t="shared" si="98"/>
        <v/>
      </c>
      <c r="P539" s="1" t="str">
        <f t="shared" si="98"/>
        <v/>
      </c>
      <c r="Q539" s="1" t="str">
        <f t="shared" si="98"/>
        <v/>
      </c>
    </row>
    <row r="540" spans="1:17" x14ac:dyDescent="0.25">
      <c r="A540" t="s">
        <v>1099</v>
      </c>
      <c r="B540">
        <v>6373</v>
      </c>
      <c r="C540" t="s">
        <v>1100</v>
      </c>
      <c r="D540" s="21" t="s">
        <v>3433</v>
      </c>
      <c r="E540" t="s">
        <v>1078</v>
      </c>
      <c r="F540" s="110">
        <f t="shared" si="92"/>
        <v>0</v>
      </c>
      <c r="G540" s="110">
        <f t="shared" ca="1" si="93"/>
        <v>0</v>
      </c>
      <c r="H540" s="110">
        <f t="shared" ca="1" si="96"/>
        <v>0</v>
      </c>
      <c r="I540" s="110">
        <f t="shared" si="94"/>
        <v>0</v>
      </c>
      <c r="J540" s="1" t="str">
        <f t="shared" si="95"/>
        <v>IfcRelationship</v>
      </c>
      <c r="K540" s="1" t="str">
        <f t="shared" si="98"/>
        <v>IfcRoot</v>
      </c>
      <c r="L540" s="1" t="str">
        <f t="shared" si="98"/>
        <v>Entity</v>
      </c>
      <c r="M540" s="1" t="str">
        <f t="shared" si="98"/>
        <v/>
      </c>
      <c r="N540" s="1" t="str">
        <f t="shared" si="98"/>
        <v/>
      </c>
      <c r="O540" s="1" t="str">
        <f t="shared" si="98"/>
        <v/>
      </c>
      <c r="P540" s="1" t="str">
        <f t="shared" si="98"/>
        <v/>
      </c>
      <c r="Q540" s="1" t="str">
        <f t="shared" si="98"/>
        <v/>
      </c>
    </row>
    <row r="541" spans="1:17" x14ac:dyDescent="0.25">
      <c r="A541" t="s">
        <v>1101</v>
      </c>
      <c r="B541">
        <v>6393</v>
      </c>
      <c r="C541" t="s">
        <v>1102</v>
      </c>
      <c r="D541" s="21" t="s">
        <v>3418</v>
      </c>
      <c r="E541" t="s">
        <v>1047</v>
      </c>
      <c r="F541" s="110">
        <f t="shared" si="92"/>
        <v>0</v>
      </c>
      <c r="G541" s="110">
        <f t="shared" ca="1" si="93"/>
        <v>0</v>
      </c>
      <c r="H541" s="110">
        <f t="shared" ca="1" si="96"/>
        <v>0</v>
      </c>
      <c r="I541" s="110">
        <f t="shared" si="94"/>
        <v>0</v>
      </c>
      <c r="J541" s="1" t="str">
        <f t="shared" si="95"/>
        <v>IfcRoot</v>
      </c>
      <c r="K541" s="1" t="str">
        <f t="shared" si="98"/>
        <v>Entity</v>
      </c>
      <c r="L541" s="1" t="str">
        <f t="shared" si="98"/>
        <v/>
      </c>
      <c r="M541" s="1" t="str">
        <f t="shared" si="98"/>
        <v/>
      </c>
      <c r="N541" s="1" t="str">
        <f t="shared" si="98"/>
        <v/>
      </c>
      <c r="O541" s="1" t="str">
        <f t="shared" si="98"/>
        <v/>
      </c>
      <c r="P541" s="1" t="str">
        <f t="shared" si="98"/>
        <v/>
      </c>
      <c r="Q541" s="1" t="str">
        <f t="shared" si="98"/>
        <v/>
      </c>
    </row>
    <row r="542" spans="1:17" x14ac:dyDescent="0.25">
      <c r="A542" t="s">
        <v>1103</v>
      </c>
      <c r="B542">
        <v>6411</v>
      </c>
      <c r="C542" t="s">
        <v>1044</v>
      </c>
      <c r="D542" s="21" t="s">
        <v>3418</v>
      </c>
      <c r="E542" t="s">
        <v>1047</v>
      </c>
      <c r="F542" s="110">
        <f t="shared" si="92"/>
        <v>0</v>
      </c>
      <c r="G542" s="110">
        <f t="shared" ca="1" si="93"/>
        <v>0</v>
      </c>
      <c r="H542" s="110">
        <f t="shared" ca="1" si="96"/>
        <v>0</v>
      </c>
      <c r="I542" s="110">
        <f t="shared" si="94"/>
        <v>0</v>
      </c>
      <c r="J542" s="1" t="str">
        <f t="shared" si="95"/>
        <v>IfcRoot</v>
      </c>
      <c r="K542" s="1" t="str">
        <f t="shared" ref="K542:Q551" si="99">IFERROR(VLOOKUP(J542,Entity,3,FALSE),"")</f>
        <v>Entity</v>
      </c>
      <c r="L542" s="1" t="str">
        <f t="shared" si="99"/>
        <v/>
      </c>
      <c r="M542" s="1" t="str">
        <f t="shared" si="99"/>
        <v/>
      </c>
      <c r="N542" s="1" t="str">
        <f t="shared" si="99"/>
        <v/>
      </c>
      <c r="O542" s="1" t="str">
        <f t="shared" si="99"/>
        <v/>
      </c>
      <c r="P542" s="1" t="str">
        <f t="shared" si="99"/>
        <v/>
      </c>
      <c r="Q542" s="1" t="str">
        <f t="shared" si="99"/>
        <v/>
      </c>
    </row>
    <row r="543" spans="1:17" x14ac:dyDescent="0.25">
      <c r="A543" t="s">
        <v>1104</v>
      </c>
      <c r="B543">
        <v>6417</v>
      </c>
      <c r="C543" t="s">
        <v>1105</v>
      </c>
      <c r="D543" s="21" t="s">
        <v>3418</v>
      </c>
      <c r="E543" t="s">
        <v>1047</v>
      </c>
      <c r="F543" s="110">
        <f t="shared" si="92"/>
        <v>0</v>
      </c>
      <c r="G543" s="110">
        <f t="shared" ca="1" si="93"/>
        <v>0</v>
      </c>
      <c r="H543" s="110">
        <f t="shared" ca="1" si="96"/>
        <v>0</v>
      </c>
      <c r="I543" s="110">
        <f t="shared" si="94"/>
        <v>0</v>
      </c>
      <c r="J543" s="1" t="str">
        <f t="shared" si="95"/>
        <v>IfcRoot</v>
      </c>
      <c r="K543" s="1" t="str">
        <f t="shared" si="99"/>
        <v>Entity</v>
      </c>
      <c r="L543" s="1" t="str">
        <f t="shared" si="99"/>
        <v/>
      </c>
      <c r="M543" s="1" t="str">
        <f t="shared" si="99"/>
        <v/>
      </c>
      <c r="N543" s="1" t="str">
        <f t="shared" si="99"/>
        <v/>
      </c>
      <c r="O543" s="1" t="str">
        <f t="shared" si="99"/>
        <v/>
      </c>
      <c r="P543" s="1" t="str">
        <f t="shared" si="99"/>
        <v/>
      </c>
      <c r="Q543" s="1" t="str">
        <f t="shared" si="99"/>
        <v/>
      </c>
    </row>
    <row r="544" spans="1:17" x14ac:dyDescent="0.25">
      <c r="A544" t="s">
        <v>1106</v>
      </c>
      <c r="B544">
        <v>6423</v>
      </c>
      <c r="C544" t="s">
        <v>1107</v>
      </c>
      <c r="D544" s="21" t="s">
        <v>3418</v>
      </c>
      <c r="E544" t="s">
        <v>1105</v>
      </c>
      <c r="F544" s="110">
        <f t="shared" si="92"/>
        <v>0</v>
      </c>
      <c r="G544" s="110">
        <f t="shared" ca="1" si="93"/>
        <v>0</v>
      </c>
      <c r="H544" s="110">
        <f t="shared" ca="1" si="96"/>
        <v>0</v>
      </c>
      <c r="I544" s="110">
        <f t="shared" si="94"/>
        <v>0</v>
      </c>
      <c r="J544" s="1" t="str">
        <f t="shared" si="95"/>
        <v>IfcRelationship</v>
      </c>
      <c r="K544" s="1" t="str">
        <f t="shared" si="99"/>
        <v>IfcRoot</v>
      </c>
      <c r="L544" s="1" t="str">
        <f t="shared" si="99"/>
        <v>Entity</v>
      </c>
      <c r="M544" s="1" t="str">
        <f t="shared" si="99"/>
        <v/>
      </c>
      <c r="N544" s="1" t="str">
        <f t="shared" si="99"/>
        <v/>
      </c>
      <c r="O544" s="1" t="str">
        <f t="shared" si="99"/>
        <v/>
      </c>
      <c r="P544" s="1" t="str">
        <f t="shared" si="99"/>
        <v/>
      </c>
      <c r="Q544" s="1" t="str">
        <f t="shared" si="99"/>
        <v/>
      </c>
    </row>
    <row r="545" spans="1:17" x14ac:dyDescent="0.25">
      <c r="A545" t="s">
        <v>1108</v>
      </c>
      <c r="B545">
        <v>6443</v>
      </c>
      <c r="C545" t="s">
        <v>1109</v>
      </c>
      <c r="D545" s="21" t="s">
        <v>3418</v>
      </c>
      <c r="E545" t="s">
        <v>1105</v>
      </c>
      <c r="F545" s="110">
        <f t="shared" si="92"/>
        <v>0</v>
      </c>
      <c r="G545" s="110">
        <f t="shared" ca="1" si="93"/>
        <v>0</v>
      </c>
      <c r="H545" s="110">
        <f t="shared" ca="1" si="96"/>
        <v>0</v>
      </c>
      <c r="I545" s="110">
        <f t="shared" si="94"/>
        <v>0</v>
      </c>
      <c r="J545" s="1" t="str">
        <f t="shared" si="95"/>
        <v>IfcRelationship</v>
      </c>
      <c r="K545" s="1" t="str">
        <f t="shared" si="99"/>
        <v>IfcRoot</v>
      </c>
      <c r="L545" s="1" t="str">
        <f t="shared" si="99"/>
        <v>Entity</v>
      </c>
      <c r="M545" s="1" t="str">
        <f t="shared" si="99"/>
        <v/>
      </c>
      <c r="N545" s="1" t="str">
        <f t="shared" si="99"/>
        <v/>
      </c>
      <c r="O545" s="1" t="str">
        <f t="shared" si="99"/>
        <v/>
      </c>
      <c r="P545" s="1" t="str">
        <f t="shared" si="99"/>
        <v/>
      </c>
      <c r="Q545" s="1" t="str">
        <f t="shared" si="99"/>
        <v/>
      </c>
    </row>
    <row r="546" spans="1:17" x14ac:dyDescent="0.25">
      <c r="A546" t="s">
        <v>1110</v>
      </c>
      <c r="B546">
        <v>6458</v>
      </c>
      <c r="C546" t="s">
        <v>1111</v>
      </c>
      <c r="D546" s="21" t="s">
        <v>3418</v>
      </c>
      <c r="E546" t="s">
        <v>1105</v>
      </c>
      <c r="F546" s="110">
        <f t="shared" si="92"/>
        <v>0</v>
      </c>
      <c r="G546" s="110">
        <f t="shared" ca="1" si="93"/>
        <v>0</v>
      </c>
      <c r="H546" s="110">
        <f t="shared" ca="1" si="96"/>
        <v>0</v>
      </c>
      <c r="I546" s="110">
        <f t="shared" si="94"/>
        <v>0</v>
      </c>
      <c r="J546" s="1" t="str">
        <f t="shared" si="95"/>
        <v>IfcRelationship</v>
      </c>
      <c r="K546" s="1" t="str">
        <f t="shared" si="99"/>
        <v>IfcRoot</v>
      </c>
      <c r="L546" s="1" t="str">
        <f t="shared" si="99"/>
        <v>Entity</v>
      </c>
      <c r="M546" s="1" t="str">
        <f t="shared" si="99"/>
        <v/>
      </c>
      <c r="N546" s="1" t="str">
        <f t="shared" si="99"/>
        <v/>
      </c>
      <c r="O546" s="1" t="str">
        <f t="shared" si="99"/>
        <v/>
      </c>
      <c r="P546" s="1" t="str">
        <f t="shared" si="99"/>
        <v/>
      </c>
      <c r="Q546" s="1" t="str">
        <f t="shared" si="99"/>
        <v/>
      </c>
    </row>
    <row r="547" spans="1:17" x14ac:dyDescent="0.25">
      <c r="A547" t="s">
        <v>1112</v>
      </c>
      <c r="B547">
        <v>6478</v>
      </c>
      <c r="C547" t="s">
        <v>1113</v>
      </c>
      <c r="D547" s="21" t="s">
        <v>3418</v>
      </c>
      <c r="E547" t="s">
        <v>1105</v>
      </c>
      <c r="F547" s="110">
        <f t="shared" si="92"/>
        <v>0</v>
      </c>
      <c r="G547" s="110">
        <f t="shared" ca="1" si="93"/>
        <v>0</v>
      </c>
      <c r="H547" s="110">
        <f t="shared" ca="1" si="96"/>
        <v>0</v>
      </c>
      <c r="I547" s="110">
        <f t="shared" si="94"/>
        <v>0</v>
      </c>
      <c r="J547" s="1" t="str">
        <f t="shared" si="95"/>
        <v>IfcRelationship</v>
      </c>
      <c r="K547" s="1" t="str">
        <f t="shared" si="99"/>
        <v>IfcRoot</v>
      </c>
      <c r="L547" s="1" t="str">
        <f t="shared" si="99"/>
        <v>Entity</v>
      </c>
      <c r="M547" s="1" t="str">
        <f t="shared" si="99"/>
        <v/>
      </c>
      <c r="N547" s="1" t="str">
        <f t="shared" si="99"/>
        <v/>
      </c>
      <c r="O547" s="1" t="str">
        <f t="shared" si="99"/>
        <v/>
      </c>
      <c r="P547" s="1" t="str">
        <f t="shared" si="99"/>
        <v/>
      </c>
      <c r="Q547" s="1" t="str">
        <f t="shared" si="99"/>
        <v/>
      </c>
    </row>
    <row r="548" spans="1:17" x14ac:dyDescent="0.25">
      <c r="A548" t="s">
        <v>1114</v>
      </c>
      <c r="B548">
        <v>6498</v>
      </c>
      <c r="C548" t="s">
        <v>1115</v>
      </c>
      <c r="D548" s="21" t="s">
        <v>3424</v>
      </c>
      <c r="E548" t="s">
        <v>1078</v>
      </c>
      <c r="F548" s="110">
        <f t="shared" si="92"/>
        <v>0</v>
      </c>
      <c r="G548" s="110">
        <f t="shared" ca="1" si="93"/>
        <v>0</v>
      </c>
      <c r="H548" s="110">
        <f t="shared" ca="1" si="96"/>
        <v>0</v>
      </c>
      <c r="I548" s="110">
        <f t="shared" si="94"/>
        <v>0</v>
      </c>
      <c r="J548" s="1" t="str">
        <f t="shared" si="95"/>
        <v>IfcRelationship</v>
      </c>
      <c r="K548" s="1" t="str">
        <f t="shared" si="99"/>
        <v>IfcRoot</v>
      </c>
      <c r="L548" s="1" t="str">
        <f t="shared" si="99"/>
        <v>Entity</v>
      </c>
      <c r="M548" s="1" t="str">
        <f t="shared" si="99"/>
        <v/>
      </c>
      <c r="N548" s="1" t="str">
        <f t="shared" si="99"/>
        <v/>
      </c>
      <c r="O548" s="1" t="str">
        <f t="shared" si="99"/>
        <v/>
      </c>
      <c r="P548" s="1" t="str">
        <f t="shared" si="99"/>
        <v/>
      </c>
      <c r="Q548" s="1" t="str">
        <f t="shared" si="99"/>
        <v/>
      </c>
    </row>
    <row r="549" spans="1:17" x14ac:dyDescent="0.25">
      <c r="A549" t="s">
        <v>1116</v>
      </c>
      <c r="B549">
        <v>6509</v>
      </c>
      <c r="C549" t="s">
        <v>1117</v>
      </c>
      <c r="D549" s="21" t="s">
        <v>3444</v>
      </c>
      <c r="E549" t="s">
        <v>1078</v>
      </c>
      <c r="F549" s="110">
        <f t="shared" si="92"/>
        <v>0</v>
      </c>
      <c r="G549" s="110">
        <f t="shared" ca="1" si="93"/>
        <v>0</v>
      </c>
      <c r="H549" s="110">
        <f t="shared" ca="1" si="96"/>
        <v>0</v>
      </c>
      <c r="I549" s="110">
        <f t="shared" si="94"/>
        <v>0</v>
      </c>
      <c r="J549" s="1" t="str">
        <f t="shared" si="95"/>
        <v>IfcRelationship</v>
      </c>
      <c r="K549" s="1" t="str">
        <f t="shared" si="99"/>
        <v>IfcRoot</v>
      </c>
      <c r="L549" s="1" t="str">
        <f t="shared" si="99"/>
        <v>Entity</v>
      </c>
      <c r="M549" s="1" t="str">
        <f t="shared" si="99"/>
        <v/>
      </c>
      <c r="N549" s="1" t="str">
        <f t="shared" si="99"/>
        <v/>
      </c>
      <c r="O549" s="1" t="str">
        <f t="shared" si="99"/>
        <v/>
      </c>
      <c r="P549" s="1" t="str">
        <f t="shared" si="99"/>
        <v/>
      </c>
      <c r="Q549" s="1" t="str">
        <f t="shared" si="99"/>
        <v/>
      </c>
    </row>
    <row r="550" spans="1:17" x14ac:dyDescent="0.25">
      <c r="A550" t="s">
        <v>1118</v>
      </c>
      <c r="B550">
        <v>6529</v>
      </c>
      <c r="C550" t="s">
        <v>1119</v>
      </c>
      <c r="D550" s="21" t="s">
        <v>3424</v>
      </c>
      <c r="E550" t="s">
        <v>1078</v>
      </c>
      <c r="F550" s="110">
        <f t="shared" si="92"/>
        <v>0</v>
      </c>
      <c r="G550" s="110">
        <f t="shared" ca="1" si="93"/>
        <v>0</v>
      </c>
      <c r="H550" s="110">
        <f t="shared" ca="1" si="96"/>
        <v>0</v>
      </c>
      <c r="I550" s="110">
        <f t="shared" si="94"/>
        <v>0</v>
      </c>
      <c r="J550" s="1" t="str">
        <f t="shared" si="95"/>
        <v>IfcRelationship</v>
      </c>
      <c r="K550" s="1" t="str">
        <f t="shared" si="99"/>
        <v>IfcRoot</v>
      </c>
      <c r="L550" s="1" t="str">
        <f t="shared" si="99"/>
        <v>Entity</v>
      </c>
      <c r="M550" s="1" t="str">
        <f t="shared" si="99"/>
        <v/>
      </c>
      <c r="N550" s="1" t="str">
        <f t="shared" si="99"/>
        <v/>
      </c>
      <c r="O550" s="1" t="str">
        <f t="shared" si="99"/>
        <v/>
      </c>
      <c r="P550" s="1" t="str">
        <f t="shared" si="99"/>
        <v/>
      </c>
      <c r="Q550" s="1" t="str">
        <f t="shared" si="99"/>
        <v/>
      </c>
    </row>
    <row r="551" spans="1:17" x14ac:dyDescent="0.25">
      <c r="A551" t="s">
        <v>1120</v>
      </c>
      <c r="B551">
        <v>6543</v>
      </c>
      <c r="C551" t="s">
        <v>1121</v>
      </c>
      <c r="D551" s="21" t="s">
        <v>3418</v>
      </c>
      <c r="E551" t="s">
        <v>1044</v>
      </c>
      <c r="F551" s="110">
        <f t="shared" si="92"/>
        <v>0</v>
      </c>
      <c r="G551" s="110">
        <f t="shared" ca="1" si="93"/>
        <v>0</v>
      </c>
      <c r="H551" s="110">
        <f t="shared" ca="1" si="96"/>
        <v>0</v>
      </c>
      <c r="I551" s="110">
        <f t="shared" si="94"/>
        <v>0</v>
      </c>
      <c r="J551" s="1" t="str">
        <f t="shared" si="95"/>
        <v>IfcRelationship</v>
      </c>
      <c r="K551" s="1" t="str">
        <f t="shared" si="99"/>
        <v>IfcRoot</v>
      </c>
      <c r="L551" s="1" t="str">
        <f t="shared" si="99"/>
        <v>Entity</v>
      </c>
      <c r="M551" s="1" t="str">
        <f t="shared" si="99"/>
        <v/>
      </c>
      <c r="N551" s="1" t="str">
        <f t="shared" si="99"/>
        <v/>
      </c>
      <c r="O551" s="1" t="str">
        <f t="shared" si="99"/>
        <v/>
      </c>
      <c r="P551" s="1" t="str">
        <f t="shared" si="99"/>
        <v/>
      </c>
      <c r="Q551" s="1" t="str">
        <f t="shared" si="99"/>
        <v/>
      </c>
    </row>
    <row r="552" spans="1:17" x14ac:dyDescent="0.25">
      <c r="A552" t="s">
        <v>1122</v>
      </c>
      <c r="B552">
        <v>6563</v>
      </c>
      <c r="C552" t="s">
        <v>1123</v>
      </c>
      <c r="D552" s="21" t="s">
        <v>3424</v>
      </c>
      <c r="E552" t="s">
        <v>1044</v>
      </c>
      <c r="F552" s="110">
        <f t="shared" si="92"/>
        <v>0</v>
      </c>
      <c r="G552" s="110">
        <f t="shared" ca="1" si="93"/>
        <v>0</v>
      </c>
      <c r="H552" s="110">
        <f t="shared" ca="1" si="96"/>
        <v>0</v>
      </c>
      <c r="I552" s="110">
        <f t="shared" si="94"/>
        <v>0</v>
      </c>
      <c r="J552" s="1" t="str">
        <f t="shared" si="95"/>
        <v>IfcRelationship</v>
      </c>
      <c r="K552" s="1" t="str">
        <f t="shared" ref="K552:Q561" si="100">IFERROR(VLOOKUP(J552,Entity,3,FALSE),"")</f>
        <v>IfcRoot</v>
      </c>
      <c r="L552" s="1" t="str">
        <f t="shared" si="100"/>
        <v>Entity</v>
      </c>
      <c r="M552" s="1" t="str">
        <f t="shared" si="100"/>
        <v/>
      </c>
      <c r="N552" s="1" t="str">
        <f t="shared" si="100"/>
        <v/>
      </c>
      <c r="O552" s="1" t="str">
        <f t="shared" si="100"/>
        <v/>
      </c>
      <c r="P552" s="1" t="str">
        <f t="shared" si="100"/>
        <v/>
      </c>
      <c r="Q552" s="1" t="str">
        <f t="shared" si="100"/>
        <v/>
      </c>
    </row>
    <row r="553" spans="1:17" x14ac:dyDescent="0.25">
      <c r="A553" t="s">
        <v>1124</v>
      </c>
      <c r="B553">
        <v>6574</v>
      </c>
      <c r="C553" t="s">
        <v>1125</v>
      </c>
      <c r="D553" s="21" t="s">
        <v>3424</v>
      </c>
      <c r="E553" t="s">
        <v>1078</v>
      </c>
      <c r="F553" s="110">
        <f t="shared" si="92"/>
        <v>0</v>
      </c>
      <c r="G553" s="110">
        <f t="shared" ca="1" si="93"/>
        <v>0</v>
      </c>
      <c r="H553" s="110">
        <f t="shared" ca="1" si="96"/>
        <v>0</v>
      </c>
      <c r="I553" s="110">
        <f t="shared" si="94"/>
        <v>0</v>
      </c>
      <c r="J553" s="1" t="str">
        <f t="shared" si="95"/>
        <v>IfcRelationship</v>
      </c>
      <c r="K553" s="1" t="str">
        <f t="shared" si="100"/>
        <v>IfcRoot</v>
      </c>
      <c r="L553" s="1" t="str">
        <f t="shared" si="100"/>
        <v>Entity</v>
      </c>
      <c r="M553" s="1" t="str">
        <f t="shared" si="100"/>
        <v/>
      </c>
      <c r="N553" s="1" t="str">
        <f t="shared" si="100"/>
        <v/>
      </c>
      <c r="O553" s="1" t="str">
        <f t="shared" si="100"/>
        <v/>
      </c>
      <c r="P553" s="1" t="str">
        <f t="shared" si="100"/>
        <v/>
      </c>
      <c r="Q553" s="1" t="str">
        <f t="shared" si="100"/>
        <v/>
      </c>
    </row>
    <row r="554" spans="1:17" x14ac:dyDescent="0.25">
      <c r="A554" t="s">
        <v>1126</v>
      </c>
      <c r="B554">
        <v>6594</v>
      </c>
      <c r="C554" t="s">
        <v>1127</v>
      </c>
      <c r="D554" s="21" t="s">
        <v>3446</v>
      </c>
      <c r="E554" t="s">
        <v>1078</v>
      </c>
      <c r="F554" s="110">
        <f t="shared" si="92"/>
        <v>0</v>
      </c>
      <c r="G554" s="110">
        <f t="shared" ca="1" si="93"/>
        <v>0</v>
      </c>
      <c r="H554" s="110">
        <f t="shared" ca="1" si="96"/>
        <v>0</v>
      </c>
      <c r="I554" s="110">
        <f t="shared" si="94"/>
        <v>0</v>
      </c>
      <c r="J554" s="1" t="str">
        <f t="shared" si="95"/>
        <v>IfcRelationship</v>
      </c>
      <c r="K554" s="1" t="str">
        <f t="shared" si="100"/>
        <v>IfcRoot</v>
      </c>
      <c r="L554" s="1" t="str">
        <f t="shared" si="100"/>
        <v>Entity</v>
      </c>
      <c r="M554" s="1" t="str">
        <f t="shared" si="100"/>
        <v/>
      </c>
      <c r="N554" s="1" t="str">
        <f t="shared" si="100"/>
        <v/>
      </c>
      <c r="O554" s="1" t="str">
        <f t="shared" si="100"/>
        <v/>
      </c>
      <c r="P554" s="1" t="str">
        <f t="shared" si="100"/>
        <v/>
      </c>
      <c r="Q554" s="1" t="str">
        <f t="shared" si="100"/>
        <v/>
      </c>
    </row>
    <row r="555" spans="1:17" x14ac:dyDescent="0.25">
      <c r="A555" t="s">
        <v>1128</v>
      </c>
      <c r="B555">
        <v>6608</v>
      </c>
      <c r="C555" t="s">
        <v>1129</v>
      </c>
      <c r="D555" s="21" t="s">
        <v>3424</v>
      </c>
      <c r="E555" t="s">
        <v>1078</v>
      </c>
      <c r="F555" s="110">
        <f t="shared" si="92"/>
        <v>0</v>
      </c>
      <c r="G555" s="110">
        <f t="shared" ca="1" si="93"/>
        <v>0</v>
      </c>
      <c r="H555" s="110">
        <f t="shared" ca="1" si="96"/>
        <v>0</v>
      </c>
      <c r="I555" s="110">
        <f t="shared" si="94"/>
        <v>0</v>
      </c>
      <c r="J555" s="1" t="str">
        <f t="shared" si="95"/>
        <v>IfcRelationship</v>
      </c>
      <c r="K555" s="1" t="str">
        <f t="shared" si="100"/>
        <v>IfcRoot</v>
      </c>
      <c r="L555" s="1" t="str">
        <f t="shared" si="100"/>
        <v>Entity</v>
      </c>
      <c r="M555" s="1" t="str">
        <f t="shared" si="100"/>
        <v/>
      </c>
      <c r="N555" s="1" t="str">
        <f t="shared" si="100"/>
        <v/>
      </c>
      <c r="O555" s="1" t="str">
        <f t="shared" si="100"/>
        <v/>
      </c>
      <c r="P555" s="1" t="str">
        <f t="shared" si="100"/>
        <v/>
      </c>
      <c r="Q555" s="1" t="str">
        <f t="shared" si="100"/>
        <v/>
      </c>
    </row>
    <row r="556" spans="1:17" x14ac:dyDescent="0.25">
      <c r="A556" t="s">
        <v>1130</v>
      </c>
      <c r="B556">
        <v>6628</v>
      </c>
      <c r="C556" t="s">
        <v>1131</v>
      </c>
      <c r="D556" s="21" t="s">
        <v>3424</v>
      </c>
      <c r="E556" t="s">
        <v>1078</v>
      </c>
      <c r="F556" s="110">
        <f t="shared" si="92"/>
        <v>0</v>
      </c>
      <c r="G556" s="110">
        <f t="shared" ca="1" si="93"/>
        <v>0</v>
      </c>
      <c r="H556" s="110">
        <f t="shared" ca="1" si="96"/>
        <v>0</v>
      </c>
      <c r="I556" s="110">
        <f t="shared" si="94"/>
        <v>0</v>
      </c>
      <c r="J556" s="1" t="str">
        <f t="shared" si="95"/>
        <v>IfcRelationship</v>
      </c>
      <c r="K556" s="1" t="str">
        <f t="shared" si="100"/>
        <v>IfcRoot</v>
      </c>
      <c r="L556" s="1" t="str">
        <f t="shared" si="100"/>
        <v>Entity</v>
      </c>
      <c r="M556" s="1" t="str">
        <f t="shared" si="100"/>
        <v/>
      </c>
      <c r="N556" s="1" t="str">
        <f t="shared" si="100"/>
        <v/>
      </c>
      <c r="O556" s="1" t="str">
        <f t="shared" si="100"/>
        <v/>
      </c>
      <c r="P556" s="1" t="str">
        <f t="shared" si="100"/>
        <v/>
      </c>
      <c r="Q556" s="1" t="str">
        <f t="shared" si="100"/>
        <v/>
      </c>
    </row>
    <row r="557" spans="1:17" x14ac:dyDescent="0.25">
      <c r="A557" t="s">
        <v>1132</v>
      </c>
      <c r="B557">
        <v>6646</v>
      </c>
      <c r="C557" t="s">
        <v>1133</v>
      </c>
      <c r="D557" s="21" t="s">
        <v>3424</v>
      </c>
      <c r="E557" t="s">
        <v>1131</v>
      </c>
      <c r="F557" s="110">
        <f t="shared" si="92"/>
        <v>0</v>
      </c>
      <c r="G557" s="110">
        <f t="shared" ca="1" si="93"/>
        <v>0</v>
      </c>
      <c r="H557" s="110">
        <f t="shared" ca="1" si="96"/>
        <v>0</v>
      </c>
      <c r="I557" s="110">
        <f t="shared" si="94"/>
        <v>0</v>
      </c>
      <c r="J557" s="1" t="str">
        <f t="shared" si="95"/>
        <v>IfcRelConnects</v>
      </c>
      <c r="K557" s="1" t="str">
        <f t="shared" si="100"/>
        <v>IfcRelationship</v>
      </c>
      <c r="L557" s="1" t="str">
        <f t="shared" si="100"/>
        <v>IfcRoot</v>
      </c>
      <c r="M557" s="1" t="str">
        <f t="shared" si="100"/>
        <v>Entity</v>
      </c>
      <c r="N557" s="1" t="str">
        <f t="shared" si="100"/>
        <v/>
      </c>
      <c r="O557" s="1" t="str">
        <f t="shared" si="100"/>
        <v/>
      </c>
      <c r="P557" s="1" t="str">
        <f t="shared" si="100"/>
        <v/>
      </c>
      <c r="Q557" s="1" t="str">
        <f t="shared" si="100"/>
        <v/>
      </c>
    </row>
    <row r="558" spans="1:17" x14ac:dyDescent="0.25">
      <c r="A558" t="s">
        <v>1134</v>
      </c>
      <c r="B558">
        <v>6656</v>
      </c>
      <c r="C558" t="s">
        <v>1135</v>
      </c>
      <c r="D558" s="21" t="s">
        <v>3424</v>
      </c>
      <c r="E558" t="s">
        <v>1133</v>
      </c>
      <c r="F558" s="110">
        <f t="shared" si="92"/>
        <v>0</v>
      </c>
      <c r="G558" s="110">
        <f t="shared" ca="1" si="93"/>
        <v>0</v>
      </c>
      <c r="H558" s="110">
        <f t="shared" ca="1" si="96"/>
        <v>0</v>
      </c>
      <c r="I558" s="110">
        <f t="shared" si="94"/>
        <v>0</v>
      </c>
      <c r="J558" s="1" t="str">
        <f t="shared" si="95"/>
        <v>IfcRelSpaceBoundary</v>
      </c>
      <c r="K558" s="1" t="str">
        <f t="shared" si="100"/>
        <v>IfcRelConnects</v>
      </c>
      <c r="L558" s="1" t="str">
        <f t="shared" si="100"/>
        <v>IfcRelationship</v>
      </c>
      <c r="M558" s="1" t="str">
        <f t="shared" si="100"/>
        <v>IfcRoot</v>
      </c>
      <c r="N558" s="1" t="str">
        <f t="shared" si="100"/>
        <v>Entity</v>
      </c>
      <c r="O558" s="1" t="str">
        <f t="shared" si="100"/>
        <v/>
      </c>
      <c r="P558" s="1" t="str">
        <f t="shared" si="100"/>
        <v/>
      </c>
      <c r="Q558" s="1" t="str">
        <f t="shared" si="100"/>
        <v/>
      </c>
    </row>
    <row r="559" spans="1:17" x14ac:dyDescent="0.25">
      <c r="A559" t="s">
        <v>1136</v>
      </c>
      <c r="B559">
        <v>6666</v>
      </c>
      <c r="C559" t="s">
        <v>1137</v>
      </c>
      <c r="D559" s="21" t="s">
        <v>3424</v>
      </c>
      <c r="E559" t="s">
        <v>1044</v>
      </c>
      <c r="F559" s="110">
        <f t="shared" si="92"/>
        <v>0</v>
      </c>
      <c r="G559" s="110">
        <f t="shared" ca="1" si="93"/>
        <v>0</v>
      </c>
      <c r="H559" s="110">
        <f t="shared" ca="1" si="96"/>
        <v>0</v>
      </c>
      <c r="I559" s="110">
        <f t="shared" si="94"/>
        <v>0</v>
      </c>
      <c r="J559" s="1" t="str">
        <f t="shared" si="95"/>
        <v>IfcRelationship</v>
      </c>
      <c r="K559" s="1" t="str">
        <f t="shared" si="100"/>
        <v>IfcRoot</v>
      </c>
      <c r="L559" s="1" t="str">
        <f t="shared" si="100"/>
        <v>Entity</v>
      </c>
      <c r="M559" s="1" t="str">
        <f t="shared" si="100"/>
        <v/>
      </c>
      <c r="N559" s="1" t="str">
        <f t="shared" si="100"/>
        <v/>
      </c>
      <c r="O559" s="1" t="str">
        <f t="shared" si="100"/>
        <v/>
      </c>
      <c r="P559" s="1" t="str">
        <f t="shared" si="100"/>
        <v/>
      </c>
      <c r="Q559" s="1" t="str">
        <f t="shared" si="100"/>
        <v/>
      </c>
    </row>
    <row r="560" spans="1:17" x14ac:dyDescent="0.25">
      <c r="A560" t="s">
        <v>1138</v>
      </c>
      <c r="B560">
        <v>6683</v>
      </c>
      <c r="C560" t="s">
        <v>1139</v>
      </c>
      <c r="D560" s="21" t="s">
        <v>3432</v>
      </c>
      <c r="E560" t="s">
        <v>264</v>
      </c>
      <c r="F560" s="110">
        <f t="shared" si="92"/>
        <v>0</v>
      </c>
      <c r="G560" s="110">
        <f t="shared" ca="1" si="93"/>
        <v>0</v>
      </c>
      <c r="H560" s="110">
        <f t="shared" ca="1" si="96"/>
        <v>0</v>
      </c>
      <c r="I560" s="110">
        <f t="shared" si="94"/>
        <v>0</v>
      </c>
      <c r="J560" s="1" t="str">
        <f t="shared" si="95"/>
        <v>IfcGeometricRepresentationItem</v>
      </c>
      <c r="K560" s="1" t="str">
        <f t="shared" si="100"/>
        <v>IfcRepresentationItem</v>
      </c>
      <c r="L560" s="1" t="str">
        <f t="shared" si="100"/>
        <v>Entity</v>
      </c>
      <c r="M560" s="1" t="str">
        <f t="shared" si="100"/>
        <v/>
      </c>
      <c r="N560" s="1" t="str">
        <f t="shared" si="100"/>
        <v/>
      </c>
      <c r="O560" s="1" t="str">
        <f t="shared" si="100"/>
        <v/>
      </c>
      <c r="P560" s="1" t="str">
        <f t="shared" si="100"/>
        <v/>
      </c>
      <c r="Q560" s="1" t="str">
        <f t="shared" si="100"/>
        <v/>
      </c>
    </row>
    <row r="561" spans="1:17" x14ac:dyDescent="0.25">
      <c r="A561" t="s">
        <v>1140</v>
      </c>
      <c r="B561">
        <v>6691</v>
      </c>
      <c r="C561" t="s">
        <v>1141</v>
      </c>
      <c r="D561" s="21" t="s">
        <v>3443</v>
      </c>
      <c r="E561" t="s">
        <v>8</v>
      </c>
      <c r="F561" s="110">
        <f t="shared" si="92"/>
        <v>0</v>
      </c>
      <c r="G561" s="110">
        <f t="shared" ca="1" si="93"/>
        <v>0</v>
      </c>
      <c r="H561" s="110">
        <f t="shared" ca="1" si="96"/>
        <v>0</v>
      </c>
      <c r="I561" s="110">
        <f t="shared" si="94"/>
        <v>0</v>
      </c>
      <c r="J561" s="1" t="str">
        <f t="shared" si="95"/>
        <v/>
      </c>
      <c r="K561" s="1" t="str">
        <f t="shared" si="100"/>
        <v/>
      </c>
      <c r="L561" s="1" t="str">
        <f t="shared" si="100"/>
        <v/>
      </c>
      <c r="M561" s="1" t="str">
        <f t="shared" si="100"/>
        <v/>
      </c>
      <c r="N561" s="1" t="str">
        <f t="shared" si="100"/>
        <v/>
      </c>
      <c r="O561" s="1" t="str">
        <f t="shared" si="100"/>
        <v/>
      </c>
      <c r="P561" s="1" t="str">
        <f t="shared" si="100"/>
        <v/>
      </c>
      <c r="Q561" s="1" t="str">
        <f t="shared" si="100"/>
        <v/>
      </c>
    </row>
    <row r="562" spans="1:17" x14ac:dyDescent="0.25">
      <c r="A562" t="s">
        <v>1142</v>
      </c>
      <c r="B562">
        <v>6713</v>
      </c>
      <c r="C562" t="s">
        <v>645</v>
      </c>
      <c r="D562" s="21" t="s">
        <v>3443</v>
      </c>
      <c r="E562" t="s">
        <v>8</v>
      </c>
      <c r="F562" s="110">
        <f t="shared" si="92"/>
        <v>0</v>
      </c>
      <c r="G562" s="110">
        <f t="shared" ca="1" si="93"/>
        <v>0</v>
      </c>
      <c r="H562" s="110">
        <f t="shared" ca="1" si="96"/>
        <v>0</v>
      </c>
      <c r="I562" s="110">
        <f t="shared" si="94"/>
        <v>0</v>
      </c>
      <c r="J562" s="1" t="str">
        <f t="shared" si="95"/>
        <v/>
      </c>
      <c r="K562" s="1" t="str">
        <f t="shared" ref="K562:Q571" si="101">IFERROR(VLOOKUP(J562,Entity,3,FALSE),"")</f>
        <v/>
      </c>
      <c r="L562" s="1" t="str">
        <f t="shared" si="101"/>
        <v/>
      </c>
      <c r="M562" s="1" t="str">
        <f t="shared" si="101"/>
        <v/>
      </c>
      <c r="N562" s="1" t="str">
        <f t="shared" si="101"/>
        <v/>
      </c>
      <c r="O562" s="1" t="str">
        <f t="shared" si="101"/>
        <v/>
      </c>
      <c r="P562" s="1" t="str">
        <f t="shared" si="101"/>
        <v/>
      </c>
      <c r="Q562" s="1" t="str">
        <f t="shared" si="101"/>
        <v/>
      </c>
    </row>
    <row r="563" spans="1:17" x14ac:dyDescent="0.25">
      <c r="A563" t="s">
        <v>1143</v>
      </c>
      <c r="B563">
        <v>6722</v>
      </c>
      <c r="C563" t="s">
        <v>647</v>
      </c>
      <c r="D563" s="21" t="s">
        <v>3432</v>
      </c>
      <c r="E563" t="s">
        <v>8</v>
      </c>
      <c r="F563" s="110">
        <f t="shared" si="92"/>
        <v>0</v>
      </c>
      <c r="G563" s="110">
        <f t="shared" ca="1" si="93"/>
        <v>0</v>
      </c>
      <c r="H563" s="110">
        <f t="shared" ca="1" si="96"/>
        <v>0</v>
      </c>
      <c r="I563" s="110">
        <f t="shared" si="94"/>
        <v>0</v>
      </c>
      <c r="J563" s="1" t="str">
        <f t="shared" si="95"/>
        <v/>
      </c>
      <c r="K563" s="1" t="str">
        <f t="shared" si="101"/>
        <v/>
      </c>
      <c r="L563" s="1" t="str">
        <f t="shared" si="101"/>
        <v/>
      </c>
      <c r="M563" s="1" t="str">
        <f t="shared" si="101"/>
        <v/>
      </c>
      <c r="N563" s="1" t="str">
        <f t="shared" si="101"/>
        <v/>
      </c>
      <c r="O563" s="1" t="str">
        <f t="shared" si="101"/>
        <v/>
      </c>
      <c r="P563" s="1" t="str">
        <f t="shared" si="101"/>
        <v/>
      </c>
      <c r="Q563" s="1" t="str">
        <f t="shared" si="101"/>
        <v/>
      </c>
    </row>
    <row r="564" spans="1:17" x14ac:dyDescent="0.25">
      <c r="A564" t="s">
        <v>1144</v>
      </c>
      <c r="B564">
        <v>6732</v>
      </c>
      <c r="C564" t="s">
        <v>1145</v>
      </c>
      <c r="D564" s="21" t="s">
        <v>3432</v>
      </c>
      <c r="E564" t="s">
        <v>8</v>
      </c>
      <c r="F564" s="110">
        <f t="shared" si="92"/>
        <v>0</v>
      </c>
      <c r="G564" s="110">
        <f t="shared" ca="1" si="93"/>
        <v>0</v>
      </c>
      <c r="H564" s="110">
        <f t="shared" ca="1" si="96"/>
        <v>0</v>
      </c>
      <c r="I564" s="110">
        <f t="shared" si="94"/>
        <v>0</v>
      </c>
      <c r="J564" s="1" t="str">
        <f t="shared" si="95"/>
        <v/>
      </c>
      <c r="K564" s="1" t="str">
        <f t="shared" si="101"/>
        <v/>
      </c>
      <c r="L564" s="1" t="str">
        <f t="shared" si="101"/>
        <v/>
      </c>
      <c r="M564" s="1" t="str">
        <f t="shared" si="101"/>
        <v/>
      </c>
      <c r="N564" s="1" t="str">
        <f t="shared" si="101"/>
        <v/>
      </c>
      <c r="O564" s="1" t="str">
        <f t="shared" si="101"/>
        <v/>
      </c>
      <c r="P564" s="1" t="str">
        <f t="shared" si="101"/>
        <v/>
      </c>
      <c r="Q564" s="1" t="str">
        <f t="shared" si="101"/>
        <v/>
      </c>
    </row>
    <row r="565" spans="1:17" x14ac:dyDescent="0.25">
      <c r="A565" t="s">
        <v>1146</v>
      </c>
      <c r="B565">
        <v>6747</v>
      </c>
      <c r="C565" t="s">
        <v>309</v>
      </c>
      <c r="D565" s="21" t="s">
        <v>3418</v>
      </c>
      <c r="E565" t="s">
        <v>5</v>
      </c>
      <c r="F565" s="110">
        <f t="shared" si="92"/>
        <v>0</v>
      </c>
      <c r="G565" s="110">
        <f t="shared" ca="1" si="93"/>
        <v>0</v>
      </c>
      <c r="H565" s="110">
        <f t="shared" ca="1" si="96"/>
        <v>0</v>
      </c>
      <c r="I565" s="110">
        <f t="shared" si="94"/>
        <v>0</v>
      </c>
      <c r="J565" s="1" t="str">
        <f t="shared" si="95"/>
        <v>IfcObjectDefinition</v>
      </c>
      <c r="K565" s="1" t="str">
        <f t="shared" si="101"/>
        <v>IfcRoot</v>
      </c>
      <c r="L565" s="1" t="str">
        <f t="shared" si="101"/>
        <v>Entity</v>
      </c>
      <c r="M565" s="1" t="str">
        <f t="shared" si="101"/>
        <v/>
      </c>
      <c r="N565" s="1" t="str">
        <f t="shared" si="101"/>
        <v/>
      </c>
      <c r="O565" s="1" t="str">
        <f t="shared" si="101"/>
        <v/>
      </c>
      <c r="P565" s="1" t="str">
        <f t="shared" si="101"/>
        <v/>
      </c>
      <c r="Q565" s="1" t="str">
        <f t="shared" si="101"/>
        <v/>
      </c>
    </row>
    <row r="566" spans="1:17" x14ac:dyDescent="0.25">
      <c r="A566" t="s">
        <v>1147</v>
      </c>
      <c r="B566">
        <v>6756</v>
      </c>
      <c r="C566" t="s">
        <v>1148</v>
      </c>
      <c r="D566" s="21" t="s">
        <v>3428</v>
      </c>
      <c r="E566" t="s">
        <v>61</v>
      </c>
      <c r="F566" s="110">
        <f t="shared" si="92"/>
        <v>0</v>
      </c>
      <c r="G566" s="110">
        <f t="shared" ca="1" si="93"/>
        <v>0</v>
      </c>
      <c r="H566" s="110">
        <f t="shared" ca="1" si="96"/>
        <v>0</v>
      </c>
      <c r="I566" s="110">
        <f t="shared" si="94"/>
        <v>0</v>
      </c>
      <c r="J566" s="1" t="str">
        <f t="shared" si="95"/>
        <v>Entity</v>
      </c>
      <c r="K566" s="1" t="str">
        <f t="shared" si="101"/>
        <v/>
      </c>
      <c r="L566" s="1" t="str">
        <f t="shared" si="101"/>
        <v/>
      </c>
      <c r="M566" s="1" t="str">
        <f t="shared" si="101"/>
        <v/>
      </c>
      <c r="N566" s="1" t="str">
        <f t="shared" si="101"/>
        <v/>
      </c>
      <c r="O566" s="1" t="str">
        <f t="shared" si="101"/>
        <v/>
      </c>
      <c r="P566" s="1" t="str">
        <f t="shared" si="101"/>
        <v/>
      </c>
      <c r="Q566" s="1" t="str">
        <f t="shared" si="101"/>
        <v/>
      </c>
    </row>
    <row r="567" spans="1:17" x14ac:dyDescent="0.25">
      <c r="A567" t="s">
        <v>1149</v>
      </c>
      <c r="B567">
        <v>6774</v>
      </c>
      <c r="C567" t="s">
        <v>1150</v>
      </c>
      <c r="D567" s="21" t="s">
        <v>3440</v>
      </c>
      <c r="E567" t="s">
        <v>61</v>
      </c>
      <c r="F567" s="110">
        <f t="shared" si="92"/>
        <v>0</v>
      </c>
      <c r="G567" s="110">
        <f t="shared" ca="1" si="93"/>
        <v>0</v>
      </c>
      <c r="H567" s="110">
        <f t="shared" ca="1" si="96"/>
        <v>0</v>
      </c>
      <c r="I567" s="110">
        <f t="shared" si="94"/>
        <v>0</v>
      </c>
      <c r="J567" s="1" t="str">
        <f t="shared" si="95"/>
        <v>Entity</v>
      </c>
      <c r="K567" s="1" t="str">
        <f t="shared" si="101"/>
        <v/>
      </c>
      <c r="L567" s="1" t="str">
        <f t="shared" si="101"/>
        <v/>
      </c>
      <c r="M567" s="1" t="str">
        <f t="shared" si="101"/>
        <v/>
      </c>
      <c r="N567" s="1" t="str">
        <f t="shared" si="101"/>
        <v/>
      </c>
      <c r="O567" s="1" t="str">
        <f t="shared" si="101"/>
        <v/>
      </c>
      <c r="P567" s="1" t="str">
        <f t="shared" si="101"/>
        <v/>
      </c>
      <c r="Q567" s="1" t="str">
        <f t="shared" si="101"/>
        <v/>
      </c>
    </row>
    <row r="568" spans="1:17" x14ac:dyDescent="0.25">
      <c r="A568" t="s">
        <v>1151</v>
      </c>
      <c r="B568">
        <v>6792</v>
      </c>
      <c r="C568" t="s">
        <v>61</v>
      </c>
      <c r="D568" s="21" t="s">
        <v>3437</v>
      </c>
      <c r="E568" t="s">
        <v>8</v>
      </c>
      <c r="F568" s="110">
        <f t="shared" si="92"/>
        <v>0</v>
      </c>
      <c r="G568" s="110">
        <f t="shared" ca="1" si="93"/>
        <v>0</v>
      </c>
      <c r="H568" s="110">
        <f t="shared" ca="1" si="96"/>
        <v>0</v>
      </c>
      <c r="I568" s="110">
        <f t="shared" si="94"/>
        <v>0</v>
      </c>
      <c r="J568" s="1" t="str">
        <f t="shared" si="95"/>
        <v/>
      </c>
      <c r="K568" s="1" t="str">
        <f t="shared" si="101"/>
        <v/>
      </c>
      <c r="L568" s="1" t="str">
        <f t="shared" si="101"/>
        <v/>
      </c>
      <c r="M568" s="1" t="str">
        <f t="shared" si="101"/>
        <v/>
      </c>
      <c r="N568" s="1" t="str">
        <f t="shared" si="101"/>
        <v/>
      </c>
      <c r="O568" s="1" t="str">
        <f t="shared" si="101"/>
        <v/>
      </c>
      <c r="P568" s="1" t="str">
        <f t="shared" si="101"/>
        <v/>
      </c>
      <c r="Q568" s="1" t="str">
        <f t="shared" si="101"/>
        <v/>
      </c>
    </row>
    <row r="569" spans="1:17" x14ac:dyDescent="0.25">
      <c r="A569" t="s">
        <v>1152</v>
      </c>
      <c r="B569">
        <v>6801</v>
      </c>
      <c r="C569" t="s">
        <v>1153</v>
      </c>
      <c r="D569" s="21" t="s">
        <v>3447</v>
      </c>
      <c r="E569" t="s">
        <v>529</v>
      </c>
      <c r="F569" s="110">
        <f t="shared" si="92"/>
        <v>0</v>
      </c>
      <c r="G569" s="110">
        <f t="shared" ca="1" si="93"/>
        <v>0</v>
      </c>
      <c r="H569" s="110">
        <f t="shared" ca="1" si="96"/>
        <v>0</v>
      </c>
      <c r="I569" s="110">
        <f t="shared" si="94"/>
        <v>0</v>
      </c>
      <c r="J569" s="1" t="str">
        <f t="shared" si="95"/>
        <v>Entity</v>
      </c>
      <c r="K569" s="1" t="str">
        <f t="shared" si="101"/>
        <v/>
      </c>
      <c r="L569" s="1" t="str">
        <f t="shared" si="101"/>
        <v/>
      </c>
      <c r="M569" s="1" t="str">
        <f t="shared" si="101"/>
        <v/>
      </c>
      <c r="N569" s="1" t="str">
        <f t="shared" si="101"/>
        <v/>
      </c>
      <c r="O569" s="1" t="str">
        <f t="shared" si="101"/>
        <v/>
      </c>
      <c r="P569" s="1" t="str">
        <f t="shared" si="101"/>
        <v/>
      </c>
      <c r="Q569" s="1" t="str">
        <f t="shared" si="101"/>
        <v/>
      </c>
    </row>
    <row r="570" spans="1:17" x14ac:dyDescent="0.25">
      <c r="A570" t="s">
        <v>1154</v>
      </c>
      <c r="B570">
        <v>6823</v>
      </c>
      <c r="C570" t="s">
        <v>1155</v>
      </c>
      <c r="D570" s="21" t="s">
        <v>3421</v>
      </c>
      <c r="E570" t="s">
        <v>553</v>
      </c>
      <c r="F570" s="110">
        <f t="shared" si="92"/>
        <v>0</v>
      </c>
      <c r="G570" s="110">
        <f t="shared" ca="1" si="93"/>
        <v>0</v>
      </c>
      <c r="H570" s="110">
        <f t="shared" ca="1" si="96"/>
        <v>0</v>
      </c>
      <c r="I570" s="110">
        <f t="shared" si="94"/>
        <v>0</v>
      </c>
      <c r="J570" s="1" t="str">
        <f t="shared" si="95"/>
        <v>IfcSolidModel</v>
      </c>
      <c r="K570" s="1" t="str">
        <f t="shared" si="101"/>
        <v>IfcGeometricRepresentationItem</v>
      </c>
      <c r="L570" s="1" t="str">
        <f t="shared" si="101"/>
        <v>IfcRepresentationItem</v>
      </c>
      <c r="M570" s="1" t="str">
        <f t="shared" si="101"/>
        <v>Entity</v>
      </c>
      <c r="N570" s="1" t="str">
        <f t="shared" si="101"/>
        <v/>
      </c>
      <c r="O570" s="1" t="str">
        <f t="shared" si="101"/>
        <v/>
      </c>
      <c r="P570" s="1" t="str">
        <f t="shared" si="101"/>
        <v/>
      </c>
      <c r="Q570" s="1" t="str">
        <f t="shared" si="101"/>
        <v/>
      </c>
    </row>
    <row r="571" spans="1:17" x14ac:dyDescent="0.25">
      <c r="A571" t="s">
        <v>1156</v>
      </c>
      <c r="B571">
        <v>6834</v>
      </c>
      <c r="C571" t="s">
        <v>1157</v>
      </c>
      <c r="D571" s="21" t="s">
        <v>3421</v>
      </c>
      <c r="E571" t="s">
        <v>1155</v>
      </c>
      <c r="F571" s="110">
        <f t="shared" si="92"/>
        <v>0</v>
      </c>
      <c r="G571" s="110">
        <f t="shared" ca="1" si="93"/>
        <v>0</v>
      </c>
      <c r="H571" s="110">
        <f t="shared" ca="1" si="96"/>
        <v>0</v>
      </c>
      <c r="I571" s="110">
        <f t="shared" si="94"/>
        <v>0</v>
      </c>
      <c r="J571" s="1" t="str">
        <f t="shared" si="95"/>
        <v>IfcSweptAreaSolid</v>
      </c>
      <c r="K571" s="1" t="str">
        <f t="shared" si="101"/>
        <v>IfcSolidModel</v>
      </c>
      <c r="L571" s="1" t="str">
        <f t="shared" si="101"/>
        <v>IfcGeometricRepresentationItem</v>
      </c>
      <c r="M571" s="1" t="str">
        <f t="shared" si="101"/>
        <v>IfcRepresentationItem</v>
      </c>
      <c r="N571" s="1" t="str">
        <f t="shared" si="101"/>
        <v>Entity</v>
      </c>
      <c r="O571" s="1" t="str">
        <f t="shared" si="101"/>
        <v/>
      </c>
      <c r="P571" s="1" t="str">
        <f t="shared" si="101"/>
        <v/>
      </c>
      <c r="Q571" s="1" t="str">
        <f t="shared" si="101"/>
        <v/>
      </c>
    </row>
    <row r="572" spans="1:17" x14ac:dyDescent="0.25">
      <c r="A572" t="s">
        <v>1158</v>
      </c>
      <c r="B572">
        <v>6844</v>
      </c>
      <c r="C572" t="s">
        <v>1159</v>
      </c>
      <c r="D572" s="21" t="s">
        <v>3421</v>
      </c>
      <c r="E572" t="s">
        <v>99</v>
      </c>
      <c r="F572" s="110">
        <f t="shared" si="92"/>
        <v>0</v>
      </c>
      <c r="G572" s="110">
        <f t="shared" ca="1" si="93"/>
        <v>0</v>
      </c>
      <c r="H572" s="110">
        <f t="shared" ca="1" si="96"/>
        <v>0</v>
      </c>
      <c r="I572" s="110">
        <f t="shared" si="94"/>
        <v>0</v>
      </c>
      <c r="J572" s="1" t="str">
        <f t="shared" si="95"/>
        <v>IfcGeometricRepresentationItem</v>
      </c>
      <c r="K572" s="1" t="str">
        <f t="shared" ref="K572:Q581" si="102">IFERROR(VLOOKUP(J572,Entity,3,FALSE),"")</f>
        <v>IfcRepresentationItem</v>
      </c>
      <c r="L572" s="1" t="str">
        <f t="shared" si="102"/>
        <v>Entity</v>
      </c>
      <c r="M572" s="1" t="str">
        <f t="shared" si="102"/>
        <v/>
      </c>
      <c r="N572" s="1" t="str">
        <f t="shared" si="102"/>
        <v/>
      </c>
      <c r="O572" s="1" t="str">
        <f t="shared" si="102"/>
        <v/>
      </c>
      <c r="P572" s="1" t="str">
        <f t="shared" si="102"/>
        <v/>
      </c>
      <c r="Q572" s="1" t="str">
        <f t="shared" si="102"/>
        <v/>
      </c>
    </row>
    <row r="573" spans="1:17" x14ac:dyDescent="0.25">
      <c r="A573" t="s">
        <v>1160</v>
      </c>
      <c r="B573">
        <v>6853</v>
      </c>
      <c r="C573" t="s">
        <v>1161</v>
      </c>
      <c r="D573" s="21" t="s">
        <v>3421</v>
      </c>
      <c r="E573" t="s">
        <v>99</v>
      </c>
      <c r="F573" s="110">
        <f t="shared" si="92"/>
        <v>0</v>
      </c>
      <c r="G573" s="110">
        <f t="shared" ca="1" si="93"/>
        <v>0</v>
      </c>
      <c r="H573" s="110">
        <f t="shared" ca="1" si="96"/>
        <v>0</v>
      </c>
      <c r="I573" s="110">
        <f t="shared" si="94"/>
        <v>0</v>
      </c>
      <c r="J573" s="1" t="str">
        <f t="shared" si="95"/>
        <v>IfcGeometricRepresentationItem</v>
      </c>
      <c r="K573" s="1" t="str">
        <f t="shared" si="102"/>
        <v>IfcRepresentationItem</v>
      </c>
      <c r="L573" s="1" t="str">
        <f t="shared" si="102"/>
        <v>Entity</v>
      </c>
      <c r="M573" s="1" t="str">
        <f t="shared" si="102"/>
        <v/>
      </c>
      <c r="N573" s="1" t="str">
        <f t="shared" si="102"/>
        <v/>
      </c>
      <c r="O573" s="1" t="str">
        <f t="shared" si="102"/>
        <v/>
      </c>
      <c r="P573" s="1" t="str">
        <f t="shared" si="102"/>
        <v/>
      </c>
      <c r="Q573" s="1" t="str">
        <f t="shared" si="102"/>
        <v/>
      </c>
    </row>
    <row r="574" spans="1:17" x14ac:dyDescent="0.25">
      <c r="A574" t="s">
        <v>1162</v>
      </c>
      <c r="B574">
        <v>6862</v>
      </c>
      <c r="C574" t="s">
        <v>1163</v>
      </c>
      <c r="D574" s="21" t="s">
        <v>3433</v>
      </c>
      <c r="E574" t="s">
        <v>88</v>
      </c>
      <c r="F574" s="110" t="str">
        <f t="shared" si="92"/>
        <v>IfcRoof</v>
      </c>
      <c r="G574" s="110" t="str">
        <f t="shared" ca="1" si="93"/>
        <v>IfcRoof</v>
      </c>
      <c r="H574" s="110" t="str">
        <f t="shared" ca="1" si="96"/>
        <v>Common</v>
      </c>
      <c r="I574" s="110">
        <f t="shared" si="94"/>
        <v>0</v>
      </c>
      <c r="J574" s="1" t="str">
        <f t="shared" si="95"/>
        <v>IfcElement</v>
      </c>
      <c r="K574" s="1" t="str">
        <f t="shared" si="102"/>
        <v>IfcProduct</v>
      </c>
      <c r="L574" s="1" t="str">
        <f t="shared" si="102"/>
        <v>IfcObject</v>
      </c>
      <c r="M574" s="1" t="str">
        <f t="shared" si="102"/>
        <v>IfcObjectDefinition</v>
      </c>
      <c r="N574" s="1" t="str">
        <f t="shared" si="102"/>
        <v>IfcRoot</v>
      </c>
      <c r="O574" s="1" t="str">
        <f t="shared" si="102"/>
        <v>Entity</v>
      </c>
      <c r="P574" s="1" t="str">
        <f t="shared" si="102"/>
        <v/>
      </c>
      <c r="Q574" s="1" t="str">
        <f t="shared" si="102"/>
        <v/>
      </c>
    </row>
    <row r="575" spans="1:17" x14ac:dyDescent="0.25">
      <c r="A575" t="s">
        <v>1164</v>
      </c>
      <c r="B575">
        <v>6870</v>
      </c>
      <c r="C575" t="s">
        <v>1165</v>
      </c>
      <c r="D575" s="21" t="s">
        <v>3433</v>
      </c>
      <c r="E575" t="s">
        <v>93</v>
      </c>
      <c r="F575" s="110">
        <f t="shared" si="92"/>
        <v>0</v>
      </c>
      <c r="G575" s="110">
        <f t="shared" ca="1" si="93"/>
        <v>0</v>
      </c>
      <c r="H575" s="110">
        <f t="shared" ca="1" si="96"/>
        <v>0</v>
      </c>
      <c r="I575" s="110">
        <f t="shared" si="94"/>
        <v>0</v>
      </c>
      <c r="J575" s="1" t="str">
        <f t="shared" si="95"/>
        <v>IfcElementType</v>
      </c>
      <c r="K575" s="1" t="str">
        <f t="shared" si="102"/>
        <v>IfcTypeProduct</v>
      </c>
      <c r="L575" s="1" t="str">
        <f t="shared" si="102"/>
        <v>IfcTypeObject</v>
      </c>
      <c r="M575" s="1" t="str">
        <f t="shared" si="102"/>
        <v>IfcObjectDefinition</v>
      </c>
      <c r="N575" s="1" t="str">
        <f t="shared" si="102"/>
        <v>IfcRoot</v>
      </c>
      <c r="O575" s="1" t="str">
        <f t="shared" si="102"/>
        <v>Entity</v>
      </c>
      <c r="P575" s="1" t="str">
        <f t="shared" si="102"/>
        <v/>
      </c>
      <c r="Q575" s="1" t="str">
        <f t="shared" si="102"/>
        <v/>
      </c>
    </row>
    <row r="576" spans="1:17" x14ac:dyDescent="0.25">
      <c r="A576" t="s">
        <v>1166</v>
      </c>
      <c r="B576">
        <v>6878</v>
      </c>
      <c r="C576" t="s">
        <v>808</v>
      </c>
      <c r="D576" s="21" t="s">
        <v>3418</v>
      </c>
      <c r="E576" t="s">
        <v>8</v>
      </c>
      <c r="F576" s="110">
        <f t="shared" si="92"/>
        <v>0</v>
      </c>
      <c r="G576" s="110">
        <f t="shared" ca="1" si="93"/>
        <v>0</v>
      </c>
      <c r="H576" s="110">
        <f t="shared" ca="1" si="96"/>
        <v>0</v>
      </c>
      <c r="I576" s="110">
        <f t="shared" si="94"/>
        <v>0</v>
      </c>
      <c r="J576" s="1" t="str">
        <f t="shared" si="95"/>
        <v/>
      </c>
      <c r="K576" s="1" t="str">
        <f t="shared" si="102"/>
        <v/>
      </c>
      <c r="L576" s="1" t="str">
        <f t="shared" si="102"/>
        <v/>
      </c>
      <c r="M576" s="1" t="str">
        <f t="shared" si="102"/>
        <v/>
      </c>
      <c r="N576" s="1" t="str">
        <f t="shared" si="102"/>
        <v/>
      </c>
      <c r="O576" s="1" t="str">
        <f t="shared" si="102"/>
        <v/>
      </c>
      <c r="P576" s="1" t="str">
        <f t="shared" si="102"/>
        <v/>
      </c>
      <c r="Q576" s="1" t="str">
        <f t="shared" si="102"/>
        <v/>
      </c>
    </row>
    <row r="577" spans="1:17" x14ac:dyDescent="0.25">
      <c r="A577" t="s">
        <v>1167</v>
      </c>
      <c r="B577">
        <v>6891</v>
      </c>
      <c r="C577" t="s">
        <v>1168</v>
      </c>
      <c r="D577" s="21" t="s">
        <v>3429</v>
      </c>
      <c r="E577" t="s">
        <v>1014</v>
      </c>
      <c r="F577" s="110">
        <f t="shared" si="92"/>
        <v>0</v>
      </c>
      <c r="G577" s="110">
        <f t="shared" ca="1" si="93"/>
        <v>0</v>
      </c>
      <c r="H577" s="110">
        <f t="shared" ca="1" si="96"/>
        <v>0</v>
      </c>
      <c r="I577" s="110">
        <f t="shared" si="94"/>
        <v>0</v>
      </c>
      <c r="J577" s="1" t="str">
        <f t="shared" si="95"/>
        <v>IfcParameterizedProfileDef</v>
      </c>
      <c r="K577" s="1" t="str">
        <f t="shared" si="102"/>
        <v>IfcProfileDef</v>
      </c>
      <c r="L577" s="1" t="str">
        <f t="shared" si="102"/>
        <v>Entity</v>
      </c>
      <c r="M577" s="1" t="str">
        <f t="shared" si="102"/>
        <v/>
      </c>
      <c r="N577" s="1" t="str">
        <f t="shared" si="102"/>
        <v/>
      </c>
      <c r="O577" s="1" t="str">
        <f t="shared" si="102"/>
        <v/>
      </c>
      <c r="P577" s="1" t="str">
        <f t="shared" si="102"/>
        <v/>
      </c>
      <c r="Q577" s="1" t="str">
        <f t="shared" si="102"/>
        <v/>
      </c>
    </row>
    <row r="578" spans="1:17" x14ac:dyDescent="0.25">
      <c r="A578" t="s">
        <v>1169</v>
      </c>
      <c r="B578">
        <v>6915</v>
      </c>
      <c r="C578" t="s">
        <v>1170</v>
      </c>
      <c r="D578" s="21" t="s">
        <v>3448</v>
      </c>
      <c r="E578" t="s">
        <v>27</v>
      </c>
      <c r="F578" s="110">
        <f t="shared" ref="F578:F641" si="103">IF(NOT(ISERROR(VLOOKUP(C578,Import_DRS,1,FALSE))),C578,0)</f>
        <v>0</v>
      </c>
      <c r="G578" s="110">
        <f t="shared" ref="G578:G641" ca="1" si="104">IF(NOT(ISERROR(VLOOKUP(C578,export_entity,1,FALSE))),C578,0)</f>
        <v>0</v>
      </c>
      <c r="H578" s="110">
        <f t="shared" ca="1" si="96"/>
        <v>0</v>
      </c>
      <c r="I578" s="110" t="str">
        <f t="shared" ref="I578:I641" si="105">IF(C578&lt;&gt;C577,IFERROR(VLOOKUP(C578,supp_entity,1,FALSE),0),0)</f>
        <v>IfcSanitaryTerminal</v>
      </c>
      <c r="J578" s="1" t="str">
        <f t="shared" ref="J578:J641" si="106">IFERROR(VLOOKUP(E578,Entity,3,FALSE),"")</f>
        <v>IfcDistributionFlowElement</v>
      </c>
      <c r="K578" s="1" t="str">
        <f t="shared" si="102"/>
        <v>IfcDistributionElement</v>
      </c>
      <c r="L578" s="1" t="str">
        <f t="shared" si="102"/>
        <v>IfcElement</v>
      </c>
      <c r="M578" s="1" t="str">
        <f t="shared" si="102"/>
        <v>IfcProduct</v>
      </c>
      <c r="N578" s="1" t="str">
        <f t="shared" si="102"/>
        <v>IfcObject</v>
      </c>
      <c r="O578" s="1" t="str">
        <f t="shared" si="102"/>
        <v>IfcObjectDefinition</v>
      </c>
      <c r="P578" s="1" t="str">
        <f t="shared" si="102"/>
        <v>IfcRoot</v>
      </c>
      <c r="Q578" s="1" t="str">
        <f t="shared" si="102"/>
        <v>Entity</v>
      </c>
    </row>
    <row r="579" spans="1:17" x14ac:dyDescent="0.25">
      <c r="A579" t="s">
        <v>1171</v>
      </c>
      <c r="B579">
        <v>6923</v>
      </c>
      <c r="C579" t="s">
        <v>1172</v>
      </c>
      <c r="D579" s="21" t="s">
        <v>3448</v>
      </c>
      <c r="E579" t="s">
        <v>36</v>
      </c>
      <c r="F579" s="110" t="str">
        <f t="shared" si="103"/>
        <v>IfcSanitaryTerminalType</v>
      </c>
      <c r="G579" s="110">
        <f t="shared" ca="1" si="104"/>
        <v>0</v>
      </c>
      <c r="H579" s="110" t="str">
        <f t="shared" ref="H579:H642" ca="1" si="107">IF(OR(AND(imp_imp_cat=yes,F579&lt;&gt;0),AND(imp_exp_cat=yes,G579&lt;&gt;0)),Common,0)</f>
        <v>Common</v>
      </c>
      <c r="I579" s="110" t="str">
        <f t="shared" si="105"/>
        <v>IfcSanitaryTerminalType</v>
      </c>
      <c r="J579" s="1" t="str">
        <f t="shared" si="106"/>
        <v>IfcDistributionFlowElementType</v>
      </c>
      <c r="K579" s="1" t="str">
        <f t="shared" si="102"/>
        <v>IfcDistributionElementType</v>
      </c>
      <c r="L579" s="1" t="str">
        <f t="shared" si="102"/>
        <v>IfcElementType</v>
      </c>
      <c r="M579" s="1" t="str">
        <f t="shared" si="102"/>
        <v>IfcTypeProduct</v>
      </c>
      <c r="N579" s="1" t="str">
        <f t="shared" si="102"/>
        <v>IfcTypeObject</v>
      </c>
      <c r="O579" s="1" t="str">
        <f t="shared" si="102"/>
        <v>IfcObjectDefinition</v>
      </c>
      <c r="P579" s="1" t="str">
        <f t="shared" si="102"/>
        <v>IfcRoot</v>
      </c>
      <c r="Q579" s="1" t="str">
        <f t="shared" si="102"/>
        <v>Entity</v>
      </c>
    </row>
    <row r="580" spans="1:17" x14ac:dyDescent="0.25">
      <c r="A580" t="s">
        <v>1173</v>
      </c>
      <c r="B580">
        <v>6931</v>
      </c>
      <c r="C580" t="s">
        <v>529</v>
      </c>
      <c r="D580" s="21" t="s">
        <v>3447</v>
      </c>
      <c r="E580" t="s">
        <v>8</v>
      </c>
      <c r="F580" s="110">
        <f t="shared" si="103"/>
        <v>0</v>
      </c>
      <c r="G580" s="110">
        <f t="shared" ca="1" si="104"/>
        <v>0</v>
      </c>
      <c r="H580" s="110">
        <f t="shared" ca="1" si="107"/>
        <v>0</v>
      </c>
      <c r="I580" s="110">
        <f t="shared" si="105"/>
        <v>0</v>
      </c>
      <c r="J580" s="1" t="str">
        <f t="shared" si="106"/>
        <v/>
      </c>
      <c r="K580" s="1" t="str">
        <f t="shared" si="102"/>
        <v/>
      </c>
      <c r="L580" s="1" t="str">
        <f t="shared" si="102"/>
        <v/>
      </c>
      <c r="M580" s="1" t="str">
        <f t="shared" si="102"/>
        <v/>
      </c>
      <c r="N580" s="1" t="str">
        <f t="shared" si="102"/>
        <v/>
      </c>
      <c r="O580" s="1" t="str">
        <f t="shared" si="102"/>
        <v/>
      </c>
      <c r="P580" s="1" t="str">
        <f t="shared" si="102"/>
        <v/>
      </c>
      <c r="Q580" s="1" t="str">
        <f t="shared" si="102"/>
        <v/>
      </c>
    </row>
    <row r="581" spans="1:17" x14ac:dyDescent="0.25">
      <c r="A581" t="s">
        <v>1174</v>
      </c>
      <c r="B581">
        <v>6977</v>
      </c>
      <c r="C581" t="s">
        <v>1175</v>
      </c>
      <c r="D581" s="21" t="s">
        <v>3421</v>
      </c>
      <c r="E581" t="s">
        <v>52</v>
      </c>
      <c r="F581" s="110">
        <f t="shared" si="103"/>
        <v>0</v>
      </c>
      <c r="G581" s="110">
        <f t="shared" ca="1" si="104"/>
        <v>0</v>
      </c>
      <c r="H581" s="110">
        <f t="shared" ca="1" si="107"/>
        <v>0</v>
      </c>
      <c r="I581" s="110">
        <f t="shared" si="105"/>
        <v>0</v>
      </c>
      <c r="J581" s="1" t="str">
        <f t="shared" si="106"/>
        <v>IfcRepresentationItem</v>
      </c>
      <c r="K581" s="1" t="str">
        <f t="shared" si="102"/>
        <v>Entity</v>
      </c>
      <c r="L581" s="1" t="str">
        <f t="shared" si="102"/>
        <v/>
      </c>
      <c r="M581" s="1" t="str">
        <f t="shared" si="102"/>
        <v/>
      </c>
      <c r="N581" s="1" t="str">
        <f t="shared" si="102"/>
        <v/>
      </c>
      <c r="O581" s="1" t="str">
        <f t="shared" si="102"/>
        <v/>
      </c>
      <c r="P581" s="1" t="str">
        <f t="shared" si="102"/>
        <v/>
      </c>
      <c r="Q581" s="1" t="str">
        <f t="shared" si="102"/>
        <v/>
      </c>
    </row>
    <row r="582" spans="1:17" x14ac:dyDescent="0.25">
      <c r="A582" t="s">
        <v>1176</v>
      </c>
      <c r="B582">
        <v>6941</v>
      </c>
      <c r="C582" t="s">
        <v>1177</v>
      </c>
      <c r="D582" s="21" t="s">
        <v>3429</v>
      </c>
      <c r="E582" t="s">
        <v>905</v>
      </c>
      <c r="F582" s="110">
        <f t="shared" si="103"/>
        <v>0</v>
      </c>
      <c r="G582" s="110">
        <f t="shared" ca="1" si="104"/>
        <v>0</v>
      </c>
      <c r="H582" s="110">
        <f t="shared" ca="1" si="107"/>
        <v>0</v>
      </c>
      <c r="I582" s="110">
        <f t="shared" si="105"/>
        <v>0</v>
      </c>
      <c r="J582" s="1" t="str">
        <f t="shared" si="106"/>
        <v>IfcPropertyAbstraction</v>
      </c>
      <c r="K582" s="1" t="str">
        <f t="shared" ref="K582:Q591" si="108">IFERROR(VLOOKUP(J582,Entity,3,FALSE),"")</f>
        <v>Entity</v>
      </c>
      <c r="L582" s="1" t="str">
        <f t="shared" si="108"/>
        <v/>
      </c>
      <c r="M582" s="1" t="str">
        <f t="shared" si="108"/>
        <v/>
      </c>
      <c r="N582" s="1" t="str">
        <f t="shared" si="108"/>
        <v/>
      </c>
      <c r="O582" s="1" t="str">
        <f t="shared" si="108"/>
        <v/>
      </c>
      <c r="P582" s="1" t="str">
        <f t="shared" si="108"/>
        <v/>
      </c>
      <c r="Q582" s="1" t="str">
        <f t="shared" si="108"/>
        <v/>
      </c>
    </row>
    <row r="583" spans="1:17" x14ac:dyDescent="0.25">
      <c r="A583" t="s">
        <v>1178</v>
      </c>
      <c r="B583">
        <v>6953</v>
      </c>
      <c r="C583" t="s">
        <v>1179</v>
      </c>
      <c r="D583" s="21" t="s">
        <v>3429</v>
      </c>
      <c r="E583" t="s">
        <v>905</v>
      </c>
      <c r="F583" s="110">
        <f t="shared" si="103"/>
        <v>0</v>
      </c>
      <c r="G583" s="110">
        <f t="shared" ca="1" si="104"/>
        <v>0</v>
      </c>
      <c r="H583" s="110">
        <f t="shared" ca="1" si="107"/>
        <v>0</v>
      </c>
      <c r="I583" s="110">
        <f t="shared" si="105"/>
        <v>0</v>
      </c>
      <c r="J583" s="1" t="str">
        <f t="shared" si="106"/>
        <v>IfcPropertyAbstraction</v>
      </c>
      <c r="K583" s="1" t="str">
        <f t="shared" si="108"/>
        <v>Entity</v>
      </c>
      <c r="L583" s="1" t="str">
        <f t="shared" si="108"/>
        <v/>
      </c>
      <c r="M583" s="1" t="str">
        <f t="shared" si="108"/>
        <v/>
      </c>
      <c r="N583" s="1" t="str">
        <f t="shared" si="108"/>
        <v/>
      </c>
      <c r="O583" s="1" t="str">
        <f t="shared" si="108"/>
        <v/>
      </c>
      <c r="P583" s="1" t="str">
        <f t="shared" si="108"/>
        <v/>
      </c>
      <c r="Q583" s="1" t="str">
        <f t="shared" si="108"/>
        <v/>
      </c>
    </row>
    <row r="584" spans="1:17" x14ac:dyDescent="0.25">
      <c r="A584" t="s">
        <v>1180</v>
      </c>
      <c r="B584">
        <v>7007</v>
      </c>
      <c r="C584" t="s">
        <v>1181</v>
      </c>
      <c r="D584" s="21" t="s">
        <v>3420</v>
      </c>
      <c r="E584" t="s">
        <v>11</v>
      </c>
      <c r="F584" s="110">
        <f t="shared" si="103"/>
        <v>0</v>
      </c>
      <c r="G584" s="110" t="str">
        <f t="shared" ca="1" si="104"/>
        <v>IfcSensor</v>
      </c>
      <c r="H584" s="110" t="str">
        <f t="shared" ca="1" si="107"/>
        <v>Common</v>
      </c>
      <c r="I584" s="110" t="str">
        <f t="shared" si="105"/>
        <v>IfcSensor</v>
      </c>
      <c r="J584" s="1" t="str">
        <f t="shared" si="106"/>
        <v>IfcDistributionElement</v>
      </c>
      <c r="K584" s="1" t="str">
        <f t="shared" si="108"/>
        <v>IfcElement</v>
      </c>
      <c r="L584" s="1" t="str">
        <f t="shared" si="108"/>
        <v>IfcProduct</v>
      </c>
      <c r="M584" s="1" t="str">
        <f t="shared" si="108"/>
        <v>IfcObject</v>
      </c>
      <c r="N584" s="1" t="str">
        <f t="shared" si="108"/>
        <v>IfcObjectDefinition</v>
      </c>
      <c r="O584" s="1" t="str">
        <f t="shared" si="108"/>
        <v>IfcRoot</v>
      </c>
      <c r="P584" s="1" t="str">
        <f t="shared" si="108"/>
        <v>Entity</v>
      </c>
      <c r="Q584" s="1" t="str">
        <f t="shared" si="108"/>
        <v/>
      </c>
    </row>
    <row r="585" spans="1:17" x14ac:dyDescent="0.25">
      <c r="A585" t="s">
        <v>1182</v>
      </c>
      <c r="B585">
        <v>7015</v>
      </c>
      <c r="C585" t="s">
        <v>1183</v>
      </c>
      <c r="D585" s="21" t="s">
        <v>3420</v>
      </c>
      <c r="E585" t="s">
        <v>14</v>
      </c>
      <c r="F585" s="110" t="str">
        <f t="shared" si="103"/>
        <v>IfcSensorType</v>
      </c>
      <c r="G585" s="110" t="str">
        <f t="shared" ca="1" si="104"/>
        <v>IfcSensorType</v>
      </c>
      <c r="H585" s="110" t="str">
        <f t="shared" ca="1" si="107"/>
        <v>Common</v>
      </c>
      <c r="I585" s="110" t="str">
        <f t="shared" si="105"/>
        <v>IfcSensorType</v>
      </c>
      <c r="J585" s="1" t="str">
        <f t="shared" si="106"/>
        <v>IfcDistributionElementType</v>
      </c>
      <c r="K585" s="1" t="str">
        <f t="shared" si="108"/>
        <v>IfcElementType</v>
      </c>
      <c r="L585" s="1" t="str">
        <f t="shared" si="108"/>
        <v>IfcTypeProduct</v>
      </c>
      <c r="M585" s="1" t="str">
        <f t="shared" si="108"/>
        <v>IfcTypeObject</v>
      </c>
      <c r="N585" s="1" t="str">
        <f t="shared" si="108"/>
        <v>IfcObjectDefinition</v>
      </c>
      <c r="O585" s="1" t="str">
        <f t="shared" si="108"/>
        <v>IfcRoot</v>
      </c>
      <c r="P585" s="1" t="str">
        <f t="shared" si="108"/>
        <v>Entity</v>
      </c>
      <c r="Q585" s="1" t="str">
        <f t="shared" si="108"/>
        <v/>
      </c>
    </row>
    <row r="586" spans="1:17" x14ac:dyDescent="0.25">
      <c r="A586" t="s">
        <v>1184</v>
      </c>
      <c r="B586">
        <v>7023</v>
      </c>
      <c r="C586" t="s">
        <v>1185</v>
      </c>
      <c r="D586" s="21" t="s">
        <v>3433</v>
      </c>
      <c r="E586" t="s">
        <v>88</v>
      </c>
      <c r="F586" s="110">
        <f t="shared" si="103"/>
        <v>0</v>
      </c>
      <c r="G586" s="110">
        <f t="shared" ca="1" si="104"/>
        <v>0</v>
      </c>
      <c r="H586" s="110">
        <f t="shared" ca="1" si="107"/>
        <v>0</v>
      </c>
      <c r="I586" s="110">
        <f t="shared" si="105"/>
        <v>0</v>
      </c>
      <c r="J586" s="1" t="str">
        <f t="shared" si="106"/>
        <v>IfcElement</v>
      </c>
      <c r="K586" s="1" t="str">
        <f t="shared" si="108"/>
        <v>IfcProduct</v>
      </c>
      <c r="L586" s="1" t="str">
        <f t="shared" si="108"/>
        <v>IfcObject</v>
      </c>
      <c r="M586" s="1" t="str">
        <f t="shared" si="108"/>
        <v>IfcObjectDefinition</v>
      </c>
      <c r="N586" s="1" t="str">
        <f t="shared" si="108"/>
        <v>IfcRoot</v>
      </c>
      <c r="O586" s="1" t="str">
        <f t="shared" si="108"/>
        <v>Entity</v>
      </c>
      <c r="P586" s="1" t="str">
        <f t="shared" si="108"/>
        <v/>
      </c>
      <c r="Q586" s="1" t="str">
        <f t="shared" si="108"/>
        <v/>
      </c>
    </row>
    <row r="587" spans="1:17" x14ac:dyDescent="0.25">
      <c r="A587" t="s">
        <v>1186</v>
      </c>
      <c r="B587">
        <v>7031</v>
      </c>
      <c r="C587" t="s">
        <v>1187</v>
      </c>
      <c r="D587" s="21" t="s">
        <v>3433</v>
      </c>
      <c r="E587" t="s">
        <v>93</v>
      </c>
      <c r="F587" s="110">
        <f t="shared" si="103"/>
        <v>0</v>
      </c>
      <c r="G587" s="110">
        <f t="shared" ca="1" si="104"/>
        <v>0</v>
      </c>
      <c r="H587" s="110">
        <f t="shared" ca="1" si="107"/>
        <v>0</v>
      </c>
      <c r="I587" s="110">
        <f t="shared" si="105"/>
        <v>0</v>
      </c>
      <c r="J587" s="1" t="str">
        <f t="shared" si="106"/>
        <v>IfcElementType</v>
      </c>
      <c r="K587" s="1" t="str">
        <f t="shared" si="108"/>
        <v>IfcTypeProduct</v>
      </c>
      <c r="L587" s="1" t="str">
        <f t="shared" si="108"/>
        <v>IfcTypeObject</v>
      </c>
      <c r="M587" s="1" t="str">
        <f t="shared" si="108"/>
        <v>IfcObjectDefinition</v>
      </c>
      <c r="N587" s="1" t="str">
        <f t="shared" si="108"/>
        <v>IfcRoot</v>
      </c>
      <c r="O587" s="1" t="str">
        <f t="shared" si="108"/>
        <v>Entity</v>
      </c>
      <c r="P587" s="1" t="str">
        <f t="shared" si="108"/>
        <v/>
      </c>
      <c r="Q587" s="1" t="str">
        <f t="shared" si="108"/>
        <v/>
      </c>
    </row>
    <row r="588" spans="1:17" x14ac:dyDescent="0.25">
      <c r="A588" t="s">
        <v>1188</v>
      </c>
      <c r="B588">
        <v>7039</v>
      </c>
      <c r="C588" t="s">
        <v>1189</v>
      </c>
      <c r="D588" s="21" t="s">
        <v>3443</v>
      </c>
      <c r="E588" t="s">
        <v>8</v>
      </c>
      <c r="F588" s="110">
        <f t="shared" si="103"/>
        <v>0</v>
      </c>
      <c r="G588" s="110">
        <f t="shared" ca="1" si="104"/>
        <v>0</v>
      </c>
      <c r="H588" s="110">
        <f t="shared" ca="1" si="107"/>
        <v>0</v>
      </c>
      <c r="I588" s="110">
        <f t="shared" si="105"/>
        <v>0</v>
      </c>
      <c r="J588" s="1" t="str">
        <f t="shared" si="106"/>
        <v/>
      </c>
      <c r="K588" s="1" t="str">
        <f t="shared" si="108"/>
        <v/>
      </c>
      <c r="L588" s="1" t="str">
        <f t="shared" si="108"/>
        <v/>
      </c>
      <c r="M588" s="1" t="str">
        <f t="shared" si="108"/>
        <v/>
      </c>
      <c r="N588" s="1" t="str">
        <f t="shared" si="108"/>
        <v/>
      </c>
      <c r="O588" s="1" t="str">
        <f t="shared" si="108"/>
        <v/>
      </c>
      <c r="P588" s="1" t="str">
        <f t="shared" si="108"/>
        <v/>
      </c>
      <c r="Q588" s="1" t="str">
        <f t="shared" si="108"/>
        <v/>
      </c>
    </row>
    <row r="589" spans="1:17" x14ac:dyDescent="0.25">
      <c r="A589" t="s">
        <v>1190</v>
      </c>
      <c r="B589">
        <v>7061</v>
      </c>
      <c r="C589" t="s">
        <v>1191</v>
      </c>
      <c r="D589" s="21" t="s">
        <v>3443</v>
      </c>
      <c r="E589" t="s">
        <v>1141</v>
      </c>
      <c r="F589" s="110">
        <f t="shared" si="103"/>
        <v>0</v>
      </c>
      <c r="G589" s="110">
        <f t="shared" ca="1" si="104"/>
        <v>0</v>
      </c>
      <c r="H589" s="110">
        <f t="shared" ca="1" si="107"/>
        <v>0</v>
      </c>
      <c r="I589" s="110">
        <f t="shared" si="105"/>
        <v>0</v>
      </c>
      <c r="J589" s="1" t="str">
        <f t="shared" si="106"/>
        <v>Entity</v>
      </c>
      <c r="K589" s="1" t="str">
        <f t="shared" si="108"/>
        <v/>
      </c>
      <c r="L589" s="1" t="str">
        <f t="shared" si="108"/>
        <v/>
      </c>
      <c r="M589" s="1" t="str">
        <f t="shared" si="108"/>
        <v/>
      </c>
      <c r="N589" s="1" t="str">
        <f t="shared" si="108"/>
        <v/>
      </c>
      <c r="O589" s="1" t="str">
        <f t="shared" si="108"/>
        <v/>
      </c>
      <c r="P589" s="1" t="str">
        <f t="shared" si="108"/>
        <v/>
      </c>
      <c r="Q589" s="1" t="str">
        <f t="shared" si="108"/>
        <v/>
      </c>
    </row>
    <row r="590" spans="1:17" x14ac:dyDescent="0.25">
      <c r="A590" t="s">
        <v>1192</v>
      </c>
      <c r="B590">
        <v>7067</v>
      </c>
      <c r="C590" t="s">
        <v>1193</v>
      </c>
      <c r="D590" s="21" t="s">
        <v>3443</v>
      </c>
      <c r="E590" t="s">
        <v>1191</v>
      </c>
      <c r="F590" s="110">
        <f t="shared" si="103"/>
        <v>0</v>
      </c>
      <c r="G590" s="110">
        <f t="shared" ca="1" si="104"/>
        <v>0</v>
      </c>
      <c r="H590" s="110">
        <f t="shared" ca="1" si="107"/>
        <v>0</v>
      </c>
      <c r="I590" s="110">
        <f t="shared" si="105"/>
        <v>0</v>
      </c>
      <c r="J590" s="1" t="str">
        <f t="shared" si="106"/>
        <v>IfcRepresentation</v>
      </c>
      <c r="K590" s="1" t="str">
        <f t="shared" si="108"/>
        <v>Entity</v>
      </c>
      <c r="L590" s="1" t="str">
        <f t="shared" si="108"/>
        <v/>
      </c>
      <c r="M590" s="1" t="str">
        <f t="shared" si="108"/>
        <v/>
      </c>
      <c r="N590" s="1" t="str">
        <f t="shared" si="108"/>
        <v/>
      </c>
      <c r="O590" s="1" t="str">
        <f t="shared" si="108"/>
        <v/>
      </c>
      <c r="P590" s="1" t="str">
        <f t="shared" si="108"/>
        <v/>
      </c>
      <c r="Q590" s="1" t="str">
        <f t="shared" si="108"/>
        <v/>
      </c>
    </row>
    <row r="591" spans="1:17" x14ac:dyDescent="0.25">
      <c r="A591" t="s">
        <v>1194</v>
      </c>
      <c r="B591">
        <v>7073</v>
      </c>
      <c r="C591" t="s">
        <v>1195</v>
      </c>
      <c r="D591" s="21" t="s">
        <v>3421</v>
      </c>
      <c r="E591" t="s">
        <v>52</v>
      </c>
      <c r="F591" s="110">
        <f t="shared" si="103"/>
        <v>0</v>
      </c>
      <c r="G591" s="110">
        <f t="shared" ca="1" si="104"/>
        <v>0</v>
      </c>
      <c r="H591" s="110">
        <f t="shared" ca="1" si="107"/>
        <v>0</v>
      </c>
      <c r="I591" s="110">
        <f t="shared" si="105"/>
        <v>0</v>
      </c>
      <c r="J591" s="1" t="str">
        <f t="shared" si="106"/>
        <v>IfcRepresentationItem</v>
      </c>
      <c r="K591" s="1" t="str">
        <f t="shared" si="108"/>
        <v>Entity</v>
      </c>
      <c r="L591" s="1" t="str">
        <f t="shared" si="108"/>
        <v/>
      </c>
      <c r="M591" s="1" t="str">
        <f t="shared" si="108"/>
        <v/>
      </c>
      <c r="N591" s="1" t="str">
        <f t="shared" si="108"/>
        <v/>
      </c>
      <c r="O591" s="1" t="str">
        <f t="shared" si="108"/>
        <v/>
      </c>
      <c r="P591" s="1" t="str">
        <f t="shared" si="108"/>
        <v/>
      </c>
      <c r="Q591" s="1" t="str">
        <f t="shared" si="108"/>
        <v/>
      </c>
    </row>
    <row r="592" spans="1:17" x14ac:dyDescent="0.25">
      <c r="A592" t="s">
        <v>1196</v>
      </c>
      <c r="B592">
        <v>7090</v>
      </c>
      <c r="C592" t="s">
        <v>944</v>
      </c>
      <c r="D592" s="21" t="s">
        <v>3438</v>
      </c>
      <c r="E592" t="s">
        <v>256</v>
      </c>
      <c r="F592" s="110">
        <f t="shared" si="103"/>
        <v>0</v>
      </c>
      <c r="G592" s="110">
        <f t="shared" ca="1" si="104"/>
        <v>0</v>
      </c>
      <c r="H592" s="110">
        <f t="shared" ca="1" si="107"/>
        <v>0</v>
      </c>
      <c r="I592" s="110">
        <f t="shared" si="105"/>
        <v>0</v>
      </c>
      <c r="J592" s="1" t="str">
        <f t="shared" si="106"/>
        <v>IfcPropertyAbstraction</v>
      </c>
      <c r="K592" s="1" t="str">
        <f t="shared" ref="K592:Q601" si="109">IFERROR(VLOOKUP(J592,Entity,3,FALSE),"")</f>
        <v>Entity</v>
      </c>
      <c r="L592" s="1" t="str">
        <f t="shared" si="109"/>
        <v/>
      </c>
      <c r="M592" s="1" t="str">
        <f t="shared" si="109"/>
        <v/>
      </c>
      <c r="N592" s="1" t="str">
        <f t="shared" si="109"/>
        <v/>
      </c>
      <c r="O592" s="1" t="str">
        <f t="shared" si="109"/>
        <v/>
      </c>
      <c r="P592" s="1" t="str">
        <f t="shared" si="109"/>
        <v/>
      </c>
      <c r="Q592" s="1" t="str">
        <f t="shared" si="109"/>
        <v/>
      </c>
    </row>
    <row r="593" spans="1:17" x14ac:dyDescent="0.25">
      <c r="A593" t="s">
        <v>1197</v>
      </c>
      <c r="B593">
        <v>7096</v>
      </c>
      <c r="C593" t="s">
        <v>1198</v>
      </c>
      <c r="D593" s="21" t="s">
        <v>3418</v>
      </c>
      <c r="E593" t="s">
        <v>259</v>
      </c>
      <c r="F593" s="110">
        <f t="shared" si="103"/>
        <v>0</v>
      </c>
      <c r="G593" s="110">
        <f t="shared" ca="1" si="104"/>
        <v>0</v>
      </c>
      <c r="H593" s="110">
        <f t="shared" ca="1" si="107"/>
        <v>0</v>
      </c>
      <c r="I593" s="110">
        <f t="shared" si="105"/>
        <v>0</v>
      </c>
      <c r="J593" s="1" t="str">
        <f t="shared" si="106"/>
        <v>IfcPropertyTemplateDefinition</v>
      </c>
      <c r="K593" s="1" t="str">
        <f t="shared" si="109"/>
        <v>IfcPropertyDefinition</v>
      </c>
      <c r="L593" s="1" t="str">
        <f t="shared" si="109"/>
        <v>IfcRoot</v>
      </c>
      <c r="M593" s="1" t="str">
        <f t="shared" si="109"/>
        <v>Entity</v>
      </c>
      <c r="N593" s="1" t="str">
        <f t="shared" si="109"/>
        <v/>
      </c>
      <c r="O593" s="1" t="str">
        <f t="shared" si="109"/>
        <v/>
      </c>
      <c r="P593" s="1" t="str">
        <f t="shared" si="109"/>
        <v/>
      </c>
      <c r="Q593" s="1" t="str">
        <f t="shared" si="109"/>
        <v/>
      </c>
    </row>
    <row r="594" spans="1:17" x14ac:dyDescent="0.25">
      <c r="A594" t="s">
        <v>1199</v>
      </c>
      <c r="B594">
        <v>7121</v>
      </c>
      <c r="C594" t="s">
        <v>1200</v>
      </c>
      <c r="D594" s="21" t="s">
        <v>3424</v>
      </c>
      <c r="E594" t="s">
        <v>142</v>
      </c>
      <c r="F594" s="110">
        <f t="shared" si="103"/>
        <v>0</v>
      </c>
      <c r="G594" s="110" t="str">
        <f t="shared" ca="1" si="104"/>
        <v>IfcSite</v>
      </c>
      <c r="H594" s="110" t="str">
        <f t="shared" ca="1" si="107"/>
        <v>Common</v>
      </c>
      <c r="I594" s="110">
        <f t="shared" si="105"/>
        <v>0</v>
      </c>
      <c r="J594" s="1" t="str">
        <f t="shared" si="106"/>
        <v>IfcSpatialElement</v>
      </c>
      <c r="K594" s="1" t="str">
        <f t="shared" si="109"/>
        <v>IfcProduct</v>
      </c>
      <c r="L594" s="1" t="str">
        <f t="shared" si="109"/>
        <v>IfcObject</v>
      </c>
      <c r="M594" s="1" t="str">
        <f t="shared" si="109"/>
        <v>IfcObjectDefinition</v>
      </c>
      <c r="N594" s="1" t="str">
        <f t="shared" si="109"/>
        <v>IfcRoot</v>
      </c>
      <c r="O594" s="1" t="str">
        <f t="shared" si="109"/>
        <v>Entity</v>
      </c>
      <c r="P594" s="1" t="str">
        <f t="shared" si="109"/>
        <v/>
      </c>
      <c r="Q594" s="1" t="str">
        <f t="shared" si="109"/>
        <v/>
      </c>
    </row>
    <row r="595" spans="1:17" x14ac:dyDescent="0.25">
      <c r="A595" t="s">
        <v>1201</v>
      </c>
      <c r="B595">
        <v>6906</v>
      </c>
      <c r="C595" t="s">
        <v>1202</v>
      </c>
      <c r="D595" s="21" t="s">
        <v>3442</v>
      </c>
      <c r="E595" t="s">
        <v>317</v>
      </c>
      <c r="F595" s="110">
        <f t="shared" si="103"/>
        <v>0</v>
      </c>
      <c r="G595" s="110">
        <f t="shared" ca="1" si="104"/>
        <v>0</v>
      </c>
      <c r="H595" s="110">
        <f t="shared" ca="1" si="107"/>
        <v>0</v>
      </c>
      <c r="I595" s="110">
        <f t="shared" si="105"/>
        <v>0</v>
      </c>
      <c r="J595" s="1" t="str">
        <f t="shared" si="106"/>
        <v>Entity</v>
      </c>
      <c r="K595" s="1" t="str">
        <f t="shared" si="109"/>
        <v/>
      </c>
      <c r="L595" s="1" t="str">
        <f t="shared" si="109"/>
        <v/>
      </c>
      <c r="M595" s="1" t="str">
        <f t="shared" si="109"/>
        <v/>
      </c>
      <c r="N595" s="1" t="str">
        <f t="shared" si="109"/>
        <v/>
      </c>
      <c r="O595" s="1" t="str">
        <f t="shared" si="109"/>
        <v/>
      </c>
      <c r="P595" s="1" t="str">
        <f t="shared" si="109"/>
        <v/>
      </c>
      <c r="Q595" s="1" t="str">
        <f t="shared" si="109"/>
        <v/>
      </c>
    </row>
    <row r="596" spans="1:17" x14ac:dyDescent="0.25">
      <c r="A596" t="s">
        <v>1203</v>
      </c>
      <c r="B596">
        <v>7135</v>
      </c>
      <c r="C596" t="s">
        <v>1204</v>
      </c>
      <c r="D596" s="21" t="s">
        <v>3433</v>
      </c>
      <c r="E596" t="s">
        <v>88</v>
      </c>
      <c r="F596" s="110">
        <f t="shared" si="103"/>
        <v>0</v>
      </c>
      <c r="G596" s="110" t="str">
        <f t="shared" ca="1" si="104"/>
        <v>IfcSlab</v>
      </c>
      <c r="H596" s="110" t="str">
        <f t="shared" ca="1" si="107"/>
        <v>Common</v>
      </c>
      <c r="I596" s="110">
        <f t="shared" si="105"/>
        <v>0</v>
      </c>
      <c r="J596" s="1" t="str">
        <f t="shared" si="106"/>
        <v>IfcElement</v>
      </c>
      <c r="K596" s="1" t="str">
        <f t="shared" si="109"/>
        <v>IfcProduct</v>
      </c>
      <c r="L596" s="1" t="str">
        <f t="shared" si="109"/>
        <v>IfcObject</v>
      </c>
      <c r="M596" s="1" t="str">
        <f t="shared" si="109"/>
        <v>IfcObjectDefinition</v>
      </c>
      <c r="N596" s="1" t="str">
        <f t="shared" si="109"/>
        <v>IfcRoot</v>
      </c>
      <c r="O596" s="1" t="str">
        <f t="shared" si="109"/>
        <v>Entity</v>
      </c>
      <c r="P596" s="1" t="str">
        <f t="shared" si="109"/>
        <v/>
      </c>
      <c r="Q596" s="1" t="str">
        <f t="shared" si="109"/>
        <v/>
      </c>
    </row>
    <row r="597" spans="1:17" x14ac:dyDescent="0.25">
      <c r="A597" t="s">
        <v>1205</v>
      </c>
      <c r="B597">
        <v>7143</v>
      </c>
      <c r="C597" t="s">
        <v>1206</v>
      </c>
      <c r="D597" s="21" t="s">
        <v>3433</v>
      </c>
      <c r="E597" t="s">
        <v>1204</v>
      </c>
      <c r="F597" s="110">
        <f t="shared" si="103"/>
        <v>0</v>
      </c>
      <c r="G597" s="110">
        <f t="shared" ca="1" si="104"/>
        <v>0</v>
      </c>
      <c r="H597" s="110">
        <f t="shared" ca="1" si="107"/>
        <v>0</v>
      </c>
      <c r="I597" s="110">
        <f t="shared" si="105"/>
        <v>0</v>
      </c>
      <c r="J597" s="1" t="str">
        <f t="shared" si="106"/>
        <v>IfcBuildingElement</v>
      </c>
      <c r="K597" s="1" t="str">
        <f t="shared" si="109"/>
        <v>IfcElement</v>
      </c>
      <c r="L597" s="1" t="str">
        <f t="shared" si="109"/>
        <v>IfcProduct</v>
      </c>
      <c r="M597" s="1" t="str">
        <f t="shared" si="109"/>
        <v>IfcObject</v>
      </c>
      <c r="N597" s="1" t="str">
        <f t="shared" si="109"/>
        <v>IfcObjectDefinition</v>
      </c>
      <c r="O597" s="1" t="str">
        <f t="shared" si="109"/>
        <v>IfcRoot</v>
      </c>
      <c r="P597" s="1" t="str">
        <f t="shared" si="109"/>
        <v>Entity</v>
      </c>
      <c r="Q597" s="1" t="str">
        <f t="shared" si="109"/>
        <v/>
      </c>
    </row>
    <row r="598" spans="1:17" x14ac:dyDescent="0.25">
      <c r="A598" t="s">
        <v>1207</v>
      </c>
      <c r="B598">
        <v>7149</v>
      </c>
      <c r="C598" t="s">
        <v>1208</v>
      </c>
      <c r="D598" s="21" t="s">
        <v>3433</v>
      </c>
      <c r="E598" t="s">
        <v>1204</v>
      </c>
      <c r="F598" s="110">
        <f t="shared" si="103"/>
        <v>0</v>
      </c>
      <c r="G598" s="110">
        <f t="shared" ca="1" si="104"/>
        <v>0</v>
      </c>
      <c r="H598" s="110">
        <f t="shared" ca="1" si="107"/>
        <v>0</v>
      </c>
      <c r="I598" s="110">
        <f t="shared" si="105"/>
        <v>0</v>
      </c>
      <c r="J598" s="1" t="str">
        <f t="shared" si="106"/>
        <v>IfcBuildingElement</v>
      </c>
      <c r="K598" s="1" t="str">
        <f t="shared" si="109"/>
        <v>IfcElement</v>
      </c>
      <c r="L598" s="1" t="str">
        <f t="shared" si="109"/>
        <v>IfcProduct</v>
      </c>
      <c r="M598" s="1" t="str">
        <f t="shared" si="109"/>
        <v>IfcObject</v>
      </c>
      <c r="N598" s="1" t="str">
        <f t="shared" si="109"/>
        <v>IfcObjectDefinition</v>
      </c>
      <c r="O598" s="1" t="str">
        <f t="shared" si="109"/>
        <v>IfcRoot</v>
      </c>
      <c r="P598" s="1" t="str">
        <f t="shared" si="109"/>
        <v>Entity</v>
      </c>
      <c r="Q598" s="1" t="str">
        <f t="shared" si="109"/>
        <v/>
      </c>
    </row>
    <row r="599" spans="1:17" x14ac:dyDescent="0.25">
      <c r="A599" t="s">
        <v>1209</v>
      </c>
      <c r="B599">
        <v>7155</v>
      </c>
      <c r="C599" t="s">
        <v>1210</v>
      </c>
      <c r="D599" s="21" t="s">
        <v>3433</v>
      </c>
      <c r="E599" t="s">
        <v>93</v>
      </c>
      <c r="F599" s="110">
        <f t="shared" si="103"/>
        <v>0</v>
      </c>
      <c r="G599" s="110">
        <f t="shared" ca="1" si="104"/>
        <v>0</v>
      </c>
      <c r="H599" s="110">
        <f t="shared" ca="1" si="107"/>
        <v>0</v>
      </c>
      <c r="I599" s="110">
        <f t="shared" si="105"/>
        <v>0</v>
      </c>
      <c r="J599" s="1" t="str">
        <f t="shared" si="106"/>
        <v>IfcElementType</v>
      </c>
      <c r="K599" s="1" t="str">
        <f t="shared" si="109"/>
        <v>IfcTypeProduct</v>
      </c>
      <c r="L599" s="1" t="str">
        <f t="shared" si="109"/>
        <v>IfcTypeObject</v>
      </c>
      <c r="M599" s="1" t="str">
        <f t="shared" si="109"/>
        <v>IfcObjectDefinition</v>
      </c>
      <c r="N599" s="1" t="str">
        <f t="shared" si="109"/>
        <v>IfcRoot</v>
      </c>
      <c r="O599" s="1" t="str">
        <f t="shared" si="109"/>
        <v>Entity</v>
      </c>
      <c r="P599" s="1" t="str">
        <f t="shared" si="109"/>
        <v/>
      </c>
      <c r="Q599" s="1" t="str">
        <f t="shared" si="109"/>
        <v/>
      </c>
    </row>
    <row r="600" spans="1:17" x14ac:dyDescent="0.25">
      <c r="A600" t="s">
        <v>1211</v>
      </c>
      <c r="B600">
        <v>7163</v>
      </c>
      <c r="C600" t="s">
        <v>1212</v>
      </c>
      <c r="D600" s="21" t="s">
        <v>3435</v>
      </c>
      <c r="E600" t="s">
        <v>571</v>
      </c>
      <c r="F600" s="110">
        <f t="shared" si="103"/>
        <v>0</v>
      </c>
      <c r="G600" s="110">
        <f t="shared" ca="1" si="104"/>
        <v>0</v>
      </c>
      <c r="H600" s="110">
        <f t="shared" ca="1" si="107"/>
        <v>0</v>
      </c>
      <c r="I600" s="110">
        <f t="shared" si="105"/>
        <v>0</v>
      </c>
      <c r="J600" s="1" t="str">
        <f t="shared" si="106"/>
        <v>Entity</v>
      </c>
      <c r="K600" s="1" t="str">
        <f t="shared" si="109"/>
        <v/>
      </c>
      <c r="L600" s="1" t="str">
        <f t="shared" si="109"/>
        <v/>
      </c>
      <c r="M600" s="1" t="str">
        <f t="shared" si="109"/>
        <v/>
      </c>
      <c r="N600" s="1" t="str">
        <f t="shared" si="109"/>
        <v/>
      </c>
      <c r="O600" s="1" t="str">
        <f t="shared" si="109"/>
        <v/>
      </c>
      <c r="P600" s="1" t="str">
        <f t="shared" si="109"/>
        <v/>
      </c>
      <c r="Q600" s="1" t="str">
        <f t="shared" si="109"/>
        <v/>
      </c>
    </row>
    <row r="601" spans="1:17" x14ac:dyDescent="0.25">
      <c r="A601" t="s">
        <v>1213</v>
      </c>
      <c r="B601">
        <v>7173</v>
      </c>
      <c r="C601" t="s">
        <v>1214</v>
      </c>
      <c r="D601" s="21" t="s">
        <v>3431</v>
      </c>
      <c r="E601" t="s">
        <v>39</v>
      </c>
      <c r="F601" s="110">
        <f t="shared" si="103"/>
        <v>0</v>
      </c>
      <c r="G601" s="110">
        <f t="shared" ca="1" si="104"/>
        <v>0</v>
      </c>
      <c r="H601" s="110">
        <f t="shared" ca="1" si="107"/>
        <v>0</v>
      </c>
      <c r="I601" s="110">
        <f t="shared" si="105"/>
        <v>0</v>
      </c>
      <c r="J601" s="1" t="str">
        <f t="shared" si="106"/>
        <v>IfcDistributionFlowElement</v>
      </c>
      <c r="K601" s="1" t="str">
        <f t="shared" si="109"/>
        <v>IfcDistributionElement</v>
      </c>
      <c r="L601" s="1" t="str">
        <f t="shared" si="109"/>
        <v>IfcElement</v>
      </c>
      <c r="M601" s="1" t="str">
        <f t="shared" si="109"/>
        <v>IfcProduct</v>
      </c>
      <c r="N601" s="1" t="str">
        <f t="shared" si="109"/>
        <v>IfcObject</v>
      </c>
      <c r="O601" s="1" t="str">
        <f t="shared" si="109"/>
        <v>IfcObjectDefinition</v>
      </c>
      <c r="P601" s="1" t="str">
        <f t="shared" si="109"/>
        <v>IfcRoot</v>
      </c>
      <c r="Q601" s="1" t="str">
        <f t="shared" si="109"/>
        <v>Entity</v>
      </c>
    </row>
    <row r="602" spans="1:17" x14ac:dyDescent="0.25">
      <c r="A602" t="s">
        <v>1215</v>
      </c>
      <c r="B602">
        <v>7181</v>
      </c>
      <c r="C602" t="s">
        <v>1216</v>
      </c>
      <c r="D602" s="21" t="s">
        <v>3431</v>
      </c>
      <c r="E602" t="s">
        <v>42</v>
      </c>
      <c r="F602" s="110">
        <f t="shared" si="103"/>
        <v>0</v>
      </c>
      <c r="G602" s="110">
        <f t="shared" ca="1" si="104"/>
        <v>0</v>
      </c>
      <c r="H602" s="110">
        <f t="shared" ca="1" si="107"/>
        <v>0</v>
      </c>
      <c r="I602" s="110">
        <f t="shared" si="105"/>
        <v>0</v>
      </c>
      <c r="J602" s="1" t="str">
        <f t="shared" si="106"/>
        <v>IfcDistributionFlowElementType</v>
      </c>
      <c r="K602" s="1" t="str">
        <f t="shared" ref="K602:Q611" si="110">IFERROR(VLOOKUP(J602,Entity,3,FALSE),"")</f>
        <v>IfcDistributionElementType</v>
      </c>
      <c r="L602" s="1" t="str">
        <f t="shared" si="110"/>
        <v>IfcElementType</v>
      </c>
      <c r="M602" s="1" t="str">
        <f t="shared" si="110"/>
        <v>IfcTypeProduct</v>
      </c>
      <c r="N602" s="1" t="str">
        <f t="shared" si="110"/>
        <v>IfcTypeObject</v>
      </c>
      <c r="O602" s="1" t="str">
        <f t="shared" si="110"/>
        <v>IfcObjectDefinition</v>
      </c>
      <c r="P602" s="1" t="str">
        <f t="shared" si="110"/>
        <v>IfcRoot</v>
      </c>
      <c r="Q602" s="1" t="str">
        <f t="shared" si="110"/>
        <v>Entity</v>
      </c>
    </row>
    <row r="603" spans="1:17" x14ac:dyDescent="0.25">
      <c r="A603" t="s">
        <v>1217</v>
      </c>
      <c r="B603">
        <v>7189</v>
      </c>
      <c r="C603" t="s">
        <v>356</v>
      </c>
      <c r="D603" s="21" t="s">
        <v>3421</v>
      </c>
      <c r="E603" t="s">
        <v>52</v>
      </c>
      <c r="F603" s="110">
        <f t="shared" si="103"/>
        <v>0</v>
      </c>
      <c r="G603" s="110">
        <f t="shared" ca="1" si="104"/>
        <v>0</v>
      </c>
      <c r="H603" s="110">
        <f t="shared" ca="1" si="107"/>
        <v>0</v>
      </c>
      <c r="I603" s="110">
        <f t="shared" si="105"/>
        <v>0</v>
      </c>
      <c r="J603" s="1" t="str">
        <f t="shared" si="106"/>
        <v>IfcRepresentationItem</v>
      </c>
      <c r="K603" s="1" t="str">
        <f t="shared" si="110"/>
        <v>Entity</v>
      </c>
      <c r="L603" s="1" t="str">
        <f t="shared" si="110"/>
        <v/>
      </c>
      <c r="M603" s="1" t="str">
        <f t="shared" si="110"/>
        <v/>
      </c>
      <c r="N603" s="1" t="str">
        <f t="shared" si="110"/>
        <v/>
      </c>
      <c r="O603" s="1" t="str">
        <f t="shared" si="110"/>
        <v/>
      </c>
      <c r="P603" s="1" t="str">
        <f t="shared" si="110"/>
        <v/>
      </c>
      <c r="Q603" s="1" t="str">
        <f t="shared" si="110"/>
        <v/>
      </c>
    </row>
    <row r="604" spans="1:17" x14ac:dyDescent="0.25">
      <c r="A604" t="s">
        <v>1218</v>
      </c>
      <c r="B604">
        <v>7195</v>
      </c>
      <c r="C604" t="s">
        <v>1219</v>
      </c>
      <c r="D604" s="21" t="s">
        <v>3424</v>
      </c>
      <c r="E604" t="s">
        <v>142</v>
      </c>
      <c r="F604" s="110">
        <f t="shared" si="103"/>
        <v>0</v>
      </c>
      <c r="G604" s="110" t="str">
        <f t="shared" ca="1" si="104"/>
        <v>IfcSpace</v>
      </c>
      <c r="H604" s="110" t="str">
        <f t="shared" ca="1" si="107"/>
        <v>Common</v>
      </c>
      <c r="I604" s="110">
        <f t="shared" si="105"/>
        <v>0</v>
      </c>
      <c r="J604" s="1" t="str">
        <f t="shared" si="106"/>
        <v>IfcSpatialElement</v>
      </c>
      <c r="K604" s="1" t="str">
        <f t="shared" si="110"/>
        <v>IfcProduct</v>
      </c>
      <c r="L604" s="1" t="str">
        <f t="shared" si="110"/>
        <v>IfcObject</v>
      </c>
      <c r="M604" s="1" t="str">
        <f t="shared" si="110"/>
        <v>IfcObjectDefinition</v>
      </c>
      <c r="N604" s="1" t="str">
        <f t="shared" si="110"/>
        <v>IfcRoot</v>
      </c>
      <c r="O604" s="1" t="str">
        <f t="shared" si="110"/>
        <v>Entity</v>
      </c>
      <c r="P604" s="1" t="str">
        <f t="shared" si="110"/>
        <v/>
      </c>
      <c r="Q604" s="1" t="str">
        <f t="shared" si="110"/>
        <v/>
      </c>
    </row>
    <row r="605" spans="1:17" x14ac:dyDescent="0.25">
      <c r="A605" t="s">
        <v>1220</v>
      </c>
      <c r="B605">
        <v>7204</v>
      </c>
      <c r="C605" t="s">
        <v>1221</v>
      </c>
      <c r="D605" s="21" t="s">
        <v>3423</v>
      </c>
      <c r="E605" t="s">
        <v>27</v>
      </c>
      <c r="F605" s="110">
        <f t="shared" si="103"/>
        <v>0</v>
      </c>
      <c r="G605" s="110">
        <f t="shared" ca="1" si="104"/>
        <v>0</v>
      </c>
      <c r="H605" s="110">
        <f t="shared" ca="1" si="107"/>
        <v>0</v>
      </c>
      <c r="I605" s="110" t="str">
        <f t="shared" si="105"/>
        <v>IfcSpaceHeater</v>
      </c>
      <c r="J605" s="1" t="str">
        <f t="shared" si="106"/>
        <v>IfcDistributionFlowElement</v>
      </c>
      <c r="K605" s="1" t="str">
        <f t="shared" si="110"/>
        <v>IfcDistributionElement</v>
      </c>
      <c r="L605" s="1" t="str">
        <f t="shared" si="110"/>
        <v>IfcElement</v>
      </c>
      <c r="M605" s="1" t="str">
        <f t="shared" si="110"/>
        <v>IfcProduct</v>
      </c>
      <c r="N605" s="1" t="str">
        <f t="shared" si="110"/>
        <v>IfcObject</v>
      </c>
      <c r="O605" s="1" t="str">
        <f t="shared" si="110"/>
        <v>IfcObjectDefinition</v>
      </c>
      <c r="P605" s="1" t="str">
        <f t="shared" si="110"/>
        <v>IfcRoot</v>
      </c>
      <c r="Q605" s="1" t="str">
        <f t="shared" si="110"/>
        <v>Entity</v>
      </c>
    </row>
    <row r="606" spans="1:17" x14ac:dyDescent="0.25">
      <c r="A606" t="s">
        <v>1222</v>
      </c>
      <c r="B606">
        <v>7212</v>
      </c>
      <c r="C606" t="s">
        <v>1223</v>
      </c>
      <c r="D606" s="21" t="s">
        <v>3423</v>
      </c>
      <c r="E606" t="s">
        <v>36</v>
      </c>
      <c r="F606" s="110" t="str">
        <f t="shared" si="103"/>
        <v>IfcSpaceHeaterType</v>
      </c>
      <c r="G606" s="110">
        <f t="shared" ca="1" si="104"/>
        <v>0</v>
      </c>
      <c r="H606" s="110" t="str">
        <f t="shared" ca="1" si="107"/>
        <v>Common</v>
      </c>
      <c r="I606" s="110" t="str">
        <f t="shared" si="105"/>
        <v>IfcSpaceHeaterType</v>
      </c>
      <c r="J606" s="1" t="str">
        <f t="shared" si="106"/>
        <v>IfcDistributionFlowElementType</v>
      </c>
      <c r="K606" s="1" t="str">
        <f t="shared" si="110"/>
        <v>IfcDistributionElementType</v>
      </c>
      <c r="L606" s="1" t="str">
        <f t="shared" si="110"/>
        <v>IfcElementType</v>
      </c>
      <c r="M606" s="1" t="str">
        <f t="shared" si="110"/>
        <v>IfcTypeProduct</v>
      </c>
      <c r="N606" s="1" t="str">
        <f t="shared" si="110"/>
        <v>IfcTypeObject</v>
      </c>
      <c r="O606" s="1" t="str">
        <f t="shared" si="110"/>
        <v>IfcObjectDefinition</v>
      </c>
      <c r="P606" s="1" t="str">
        <f t="shared" si="110"/>
        <v>IfcRoot</v>
      </c>
      <c r="Q606" s="1" t="str">
        <f t="shared" si="110"/>
        <v>Entity</v>
      </c>
    </row>
    <row r="607" spans="1:17" x14ac:dyDescent="0.25">
      <c r="A607" t="s">
        <v>1224</v>
      </c>
      <c r="B607">
        <v>7220</v>
      </c>
      <c r="C607" t="s">
        <v>1225</v>
      </c>
      <c r="D607" s="21" t="s">
        <v>3424</v>
      </c>
      <c r="E607" t="s">
        <v>1226</v>
      </c>
      <c r="F607" s="110">
        <f t="shared" si="103"/>
        <v>0</v>
      </c>
      <c r="G607" s="110">
        <f t="shared" ca="1" si="104"/>
        <v>0</v>
      </c>
      <c r="H607" s="110">
        <f t="shared" ca="1" si="107"/>
        <v>0</v>
      </c>
      <c r="I607" s="110">
        <f t="shared" si="105"/>
        <v>0</v>
      </c>
      <c r="J607" s="1" t="str">
        <f t="shared" si="106"/>
        <v>IfcSpatialElementType</v>
      </c>
      <c r="K607" s="1" t="str">
        <f t="shared" si="110"/>
        <v>IfcTypeProduct</v>
      </c>
      <c r="L607" s="1" t="str">
        <f t="shared" si="110"/>
        <v>IfcTypeObject</v>
      </c>
      <c r="M607" s="1" t="str">
        <f t="shared" si="110"/>
        <v>IfcObjectDefinition</v>
      </c>
      <c r="N607" s="1" t="str">
        <f t="shared" si="110"/>
        <v>IfcRoot</v>
      </c>
      <c r="O607" s="1" t="str">
        <f t="shared" si="110"/>
        <v>Entity</v>
      </c>
      <c r="P607" s="1" t="str">
        <f t="shared" si="110"/>
        <v/>
      </c>
      <c r="Q607" s="1" t="str">
        <f t="shared" si="110"/>
        <v/>
      </c>
    </row>
    <row r="608" spans="1:17" x14ac:dyDescent="0.25">
      <c r="A608" t="s">
        <v>1227</v>
      </c>
      <c r="B608">
        <v>7229</v>
      </c>
      <c r="C608" t="s">
        <v>550</v>
      </c>
      <c r="D608" s="21" t="s">
        <v>3424</v>
      </c>
      <c r="E608" t="s">
        <v>49</v>
      </c>
      <c r="F608" s="110">
        <f t="shared" si="103"/>
        <v>0</v>
      </c>
      <c r="G608" s="110">
        <f t="shared" ca="1" si="104"/>
        <v>0</v>
      </c>
      <c r="H608" s="110">
        <f t="shared" ca="1" si="107"/>
        <v>0</v>
      </c>
      <c r="I608" s="110">
        <f t="shared" si="105"/>
        <v>0</v>
      </c>
      <c r="J608" s="1" t="str">
        <f t="shared" si="106"/>
        <v>IfcObject</v>
      </c>
      <c r="K608" s="1" t="str">
        <f t="shared" si="110"/>
        <v>IfcObjectDefinition</v>
      </c>
      <c r="L608" s="1" t="str">
        <f t="shared" si="110"/>
        <v>IfcRoot</v>
      </c>
      <c r="M608" s="1" t="str">
        <f t="shared" si="110"/>
        <v>Entity</v>
      </c>
      <c r="N608" s="1" t="str">
        <f t="shared" si="110"/>
        <v/>
      </c>
      <c r="O608" s="1" t="str">
        <f t="shared" si="110"/>
        <v/>
      </c>
      <c r="P608" s="1" t="str">
        <f t="shared" si="110"/>
        <v/>
      </c>
      <c r="Q608" s="1" t="str">
        <f t="shared" si="110"/>
        <v/>
      </c>
    </row>
    <row r="609" spans="1:17" x14ac:dyDescent="0.25">
      <c r="A609" t="s">
        <v>1228</v>
      </c>
      <c r="B609">
        <v>7237</v>
      </c>
      <c r="C609" t="s">
        <v>1229</v>
      </c>
      <c r="D609" s="21" t="s">
        <v>3424</v>
      </c>
      <c r="E609" t="s">
        <v>438</v>
      </c>
      <c r="F609" s="110">
        <f t="shared" si="103"/>
        <v>0</v>
      </c>
      <c r="G609" s="110">
        <f t="shared" ca="1" si="104"/>
        <v>0</v>
      </c>
      <c r="H609" s="110">
        <f t="shared" ca="1" si="107"/>
        <v>0</v>
      </c>
      <c r="I609" s="110">
        <f t="shared" si="105"/>
        <v>0</v>
      </c>
      <c r="J609" s="1" t="str">
        <f t="shared" si="106"/>
        <v>IfcTypeObject</v>
      </c>
      <c r="K609" s="1" t="str">
        <f t="shared" si="110"/>
        <v>IfcObjectDefinition</v>
      </c>
      <c r="L609" s="1" t="str">
        <f t="shared" si="110"/>
        <v>IfcRoot</v>
      </c>
      <c r="M609" s="1" t="str">
        <f t="shared" si="110"/>
        <v>Entity</v>
      </c>
      <c r="N609" s="1" t="str">
        <f t="shared" si="110"/>
        <v/>
      </c>
      <c r="O609" s="1" t="str">
        <f t="shared" si="110"/>
        <v/>
      </c>
      <c r="P609" s="1" t="str">
        <f t="shared" si="110"/>
        <v/>
      </c>
      <c r="Q609" s="1" t="str">
        <f t="shared" si="110"/>
        <v/>
      </c>
    </row>
    <row r="610" spans="1:17" x14ac:dyDescent="0.25">
      <c r="A610" t="s">
        <v>1230</v>
      </c>
      <c r="B610">
        <v>7245</v>
      </c>
      <c r="C610" t="s">
        <v>142</v>
      </c>
      <c r="D610" s="21" t="s">
        <v>3424</v>
      </c>
      <c r="E610" t="s">
        <v>550</v>
      </c>
      <c r="F610" s="110">
        <f t="shared" si="103"/>
        <v>0</v>
      </c>
      <c r="G610" s="110">
        <f t="shared" ca="1" si="104"/>
        <v>0</v>
      </c>
      <c r="H610" s="110">
        <f t="shared" ca="1" si="107"/>
        <v>0</v>
      </c>
      <c r="I610" s="110">
        <f t="shared" si="105"/>
        <v>0</v>
      </c>
      <c r="J610" s="1" t="str">
        <f t="shared" si="106"/>
        <v>IfcProduct</v>
      </c>
      <c r="K610" s="1" t="str">
        <f t="shared" si="110"/>
        <v>IfcObject</v>
      </c>
      <c r="L610" s="1" t="str">
        <f t="shared" si="110"/>
        <v>IfcObjectDefinition</v>
      </c>
      <c r="M610" s="1" t="str">
        <f t="shared" si="110"/>
        <v>IfcRoot</v>
      </c>
      <c r="N610" s="1" t="str">
        <f t="shared" si="110"/>
        <v>Entity</v>
      </c>
      <c r="O610" s="1" t="str">
        <f t="shared" si="110"/>
        <v/>
      </c>
      <c r="P610" s="1" t="str">
        <f t="shared" si="110"/>
        <v/>
      </c>
      <c r="Q610" s="1" t="str">
        <f t="shared" si="110"/>
        <v/>
      </c>
    </row>
    <row r="611" spans="1:17" x14ac:dyDescent="0.25">
      <c r="A611" t="s">
        <v>1231</v>
      </c>
      <c r="B611">
        <v>7253</v>
      </c>
      <c r="C611" t="s">
        <v>1226</v>
      </c>
      <c r="D611" s="21" t="s">
        <v>3424</v>
      </c>
      <c r="E611" t="s">
        <v>1229</v>
      </c>
      <c r="F611" s="110">
        <f t="shared" si="103"/>
        <v>0</v>
      </c>
      <c r="G611" s="110">
        <f t="shared" ca="1" si="104"/>
        <v>0</v>
      </c>
      <c r="H611" s="110">
        <f t="shared" ca="1" si="107"/>
        <v>0</v>
      </c>
      <c r="I611" s="110">
        <f t="shared" si="105"/>
        <v>0</v>
      </c>
      <c r="J611" s="1" t="str">
        <f t="shared" si="106"/>
        <v>IfcTypeProduct</v>
      </c>
      <c r="K611" s="1" t="str">
        <f t="shared" si="110"/>
        <v>IfcTypeObject</v>
      </c>
      <c r="L611" s="1" t="str">
        <f t="shared" si="110"/>
        <v>IfcObjectDefinition</v>
      </c>
      <c r="M611" s="1" t="str">
        <f t="shared" si="110"/>
        <v>IfcRoot</v>
      </c>
      <c r="N611" s="1" t="str">
        <f t="shared" si="110"/>
        <v>Entity</v>
      </c>
      <c r="O611" s="1" t="str">
        <f t="shared" si="110"/>
        <v/>
      </c>
      <c r="P611" s="1" t="str">
        <f t="shared" si="110"/>
        <v/>
      </c>
      <c r="Q611" s="1" t="str">
        <f t="shared" si="110"/>
        <v/>
      </c>
    </row>
    <row r="612" spans="1:17" x14ac:dyDescent="0.25">
      <c r="A612" t="s">
        <v>1232</v>
      </c>
      <c r="B612">
        <v>7259</v>
      </c>
      <c r="C612" t="s">
        <v>1233</v>
      </c>
      <c r="D612" s="21" t="s">
        <v>3424</v>
      </c>
      <c r="E612" t="s">
        <v>550</v>
      </c>
      <c r="F612" s="110">
        <f t="shared" si="103"/>
        <v>0</v>
      </c>
      <c r="G612" s="110">
        <f t="shared" ca="1" si="104"/>
        <v>0</v>
      </c>
      <c r="H612" s="110">
        <f t="shared" ca="1" si="107"/>
        <v>0</v>
      </c>
      <c r="I612" s="110">
        <f t="shared" si="105"/>
        <v>0</v>
      </c>
      <c r="J612" s="1" t="str">
        <f t="shared" si="106"/>
        <v>IfcProduct</v>
      </c>
      <c r="K612" s="1" t="str">
        <f t="shared" ref="K612:Q621" si="111">IFERROR(VLOOKUP(J612,Entity,3,FALSE),"")</f>
        <v>IfcObject</v>
      </c>
      <c r="L612" s="1" t="str">
        <f t="shared" si="111"/>
        <v>IfcObjectDefinition</v>
      </c>
      <c r="M612" s="1" t="str">
        <f t="shared" si="111"/>
        <v>IfcRoot</v>
      </c>
      <c r="N612" s="1" t="str">
        <f t="shared" si="111"/>
        <v>Entity</v>
      </c>
      <c r="O612" s="1" t="str">
        <f t="shared" si="111"/>
        <v/>
      </c>
      <c r="P612" s="1" t="str">
        <f t="shared" si="111"/>
        <v/>
      </c>
      <c r="Q612" s="1" t="str">
        <f t="shared" si="111"/>
        <v/>
      </c>
    </row>
    <row r="613" spans="1:17" x14ac:dyDescent="0.25">
      <c r="A613" t="s">
        <v>1234</v>
      </c>
      <c r="B613">
        <v>7267</v>
      </c>
      <c r="C613" t="s">
        <v>1235</v>
      </c>
      <c r="D613" s="21" t="s">
        <v>3424</v>
      </c>
      <c r="E613" t="s">
        <v>1229</v>
      </c>
      <c r="F613" s="110">
        <f t="shared" si="103"/>
        <v>0</v>
      </c>
      <c r="G613" s="110">
        <f t="shared" ca="1" si="104"/>
        <v>0</v>
      </c>
      <c r="H613" s="110">
        <f t="shared" ca="1" si="107"/>
        <v>0</v>
      </c>
      <c r="I613" s="110">
        <f t="shared" si="105"/>
        <v>0</v>
      </c>
      <c r="J613" s="1" t="str">
        <f t="shared" si="106"/>
        <v>IfcTypeProduct</v>
      </c>
      <c r="K613" s="1" t="str">
        <f t="shared" si="111"/>
        <v>IfcTypeObject</v>
      </c>
      <c r="L613" s="1" t="str">
        <f t="shared" si="111"/>
        <v>IfcObjectDefinition</v>
      </c>
      <c r="M613" s="1" t="str">
        <f t="shared" si="111"/>
        <v>IfcRoot</v>
      </c>
      <c r="N613" s="1" t="str">
        <f t="shared" si="111"/>
        <v>Entity</v>
      </c>
      <c r="O613" s="1" t="str">
        <f t="shared" si="111"/>
        <v/>
      </c>
      <c r="P613" s="1" t="str">
        <f t="shared" si="111"/>
        <v/>
      </c>
      <c r="Q613" s="1" t="str">
        <f t="shared" si="111"/>
        <v/>
      </c>
    </row>
    <row r="614" spans="1:17" x14ac:dyDescent="0.25">
      <c r="A614" t="s">
        <v>1236</v>
      </c>
      <c r="B614">
        <v>7276</v>
      </c>
      <c r="C614" t="s">
        <v>1237</v>
      </c>
      <c r="D614" s="21" t="s">
        <v>3421</v>
      </c>
      <c r="E614" t="s">
        <v>99</v>
      </c>
      <c r="F614" s="110">
        <f t="shared" si="103"/>
        <v>0</v>
      </c>
      <c r="G614" s="110">
        <f t="shared" ca="1" si="104"/>
        <v>0</v>
      </c>
      <c r="H614" s="110">
        <f t="shared" ca="1" si="107"/>
        <v>0</v>
      </c>
      <c r="I614" s="110">
        <f t="shared" si="105"/>
        <v>0</v>
      </c>
      <c r="J614" s="1" t="str">
        <f t="shared" si="106"/>
        <v>IfcGeometricRepresentationItem</v>
      </c>
      <c r="K614" s="1" t="str">
        <f t="shared" si="111"/>
        <v>IfcRepresentationItem</v>
      </c>
      <c r="L614" s="1" t="str">
        <f t="shared" si="111"/>
        <v>Entity</v>
      </c>
      <c r="M614" s="1" t="str">
        <f t="shared" si="111"/>
        <v/>
      </c>
      <c r="N614" s="1" t="str">
        <f t="shared" si="111"/>
        <v/>
      </c>
      <c r="O614" s="1" t="str">
        <f t="shared" si="111"/>
        <v/>
      </c>
      <c r="P614" s="1" t="str">
        <f t="shared" si="111"/>
        <v/>
      </c>
      <c r="Q614" s="1" t="str">
        <f t="shared" si="111"/>
        <v/>
      </c>
    </row>
    <row r="615" spans="1:17" x14ac:dyDescent="0.25">
      <c r="A615" t="s">
        <v>1238</v>
      </c>
      <c r="B615">
        <v>7284</v>
      </c>
      <c r="C615" t="s">
        <v>1239</v>
      </c>
      <c r="D615" s="21" t="s">
        <v>3448</v>
      </c>
      <c r="E615" t="s">
        <v>27</v>
      </c>
      <c r="F615" s="110">
        <f t="shared" si="103"/>
        <v>0</v>
      </c>
      <c r="G615" s="110">
        <f t="shared" ca="1" si="104"/>
        <v>0</v>
      </c>
      <c r="H615" s="110">
        <f t="shared" ca="1" si="107"/>
        <v>0</v>
      </c>
      <c r="I615" s="110" t="str">
        <f t="shared" si="105"/>
        <v>IfcStackTerminal</v>
      </c>
      <c r="J615" s="1" t="str">
        <f t="shared" si="106"/>
        <v>IfcDistributionFlowElement</v>
      </c>
      <c r="K615" s="1" t="str">
        <f t="shared" si="111"/>
        <v>IfcDistributionElement</v>
      </c>
      <c r="L615" s="1" t="str">
        <f t="shared" si="111"/>
        <v>IfcElement</v>
      </c>
      <c r="M615" s="1" t="str">
        <f t="shared" si="111"/>
        <v>IfcProduct</v>
      </c>
      <c r="N615" s="1" t="str">
        <f t="shared" si="111"/>
        <v>IfcObject</v>
      </c>
      <c r="O615" s="1" t="str">
        <f t="shared" si="111"/>
        <v>IfcObjectDefinition</v>
      </c>
      <c r="P615" s="1" t="str">
        <f t="shared" si="111"/>
        <v>IfcRoot</v>
      </c>
      <c r="Q615" s="1" t="str">
        <f t="shared" si="111"/>
        <v>Entity</v>
      </c>
    </row>
    <row r="616" spans="1:17" x14ac:dyDescent="0.25">
      <c r="A616" t="s">
        <v>1240</v>
      </c>
      <c r="B616">
        <v>7292</v>
      </c>
      <c r="C616" t="s">
        <v>1241</v>
      </c>
      <c r="D616" s="21" t="s">
        <v>3448</v>
      </c>
      <c r="E616" t="s">
        <v>36</v>
      </c>
      <c r="F616" s="110" t="str">
        <f t="shared" si="103"/>
        <v>IfcStackTerminalType</v>
      </c>
      <c r="G616" s="110">
        <f t="shared" ca="1" si="104"/>
        <v>0</v>
      </c>
      <c r="H616" s="110" t="str">
        <f t="shared" ca="1" si="107"/>
        <v>Common</v>
      </c>
      <c r="I616" s="110" t="str">
        <f t="shared" si="105"/>
        <v>IfcStackTerminalType</v>
      </c>
      <c r="J616" s="1" t="str">
        <f t="shared" si="106"/>
        <v>IfcDistributionFlowElementType</v>
      </c>
      <c r="K616" s="1" t="str">
        <f t="shared" si="111"/>
        <v>IfcDistributionElementType</v>
      </c>
      <c r="L616" s="1" t="str">
        <f t="shared" si="111"/>
        <v>IfcElementType</v>
      </c>
      <c r="M616" s="1" t="str">
        <f t="shared" si="111"/>
        <v>IfcTypeProduct</v>
      </c>
      <c r="N616" s="1" t="str">
        <f t="shared" si="111"/>
        <v>IfcTypeObject</v>
      </c>
      <c r="O616" s="1" t="str">
        <f t="shared" si="111"/>
        <v>IfcObjectDefinition</v>
      </c>
      <c r="P616" s="1" t="str">
        <f t="shared" si="111"/>
        <v>IfcRoot</v>
      </c>
      <c r="Q616" s="1" t="str">
        <f t="shared" si="111"/>
        <v>Entity</v>
      </c>
    </row>
    <row r="617" spans="1:17" x14ac:dyDescent="0.25">
      <c r="A617" t="s">
        <v>1242</v>
      </c>
      <c r="B617">
        <v>7300</v>
      </c>
      <c r="C617" t="s">
        <v>1243</v>
      </c>
      <c r="D617" s="21" t="s">
        <v>3433</v>
      </c>
      <c r="E617" t="s">
        <v>88</v>
      </c>
      <c r="F617" s="110" t="str">
        <f t="shared" si="103"/>
        <v>IfcStair</v>
      </c>
      <c r="G617" s="110" t="str">
        <f t="shared" ca="1" si="104"/>
        <v>IfcStair</v>
      </c>
      <c r="H617" s="110" t="str">
        <f t="shared" ca="1" si="107"/>
        <v>Common</v>
      </c>
      <c r="I617" s="110">
        <f t="shared" si="105"/>
        <v>0</v>
      </c>
      <c r="J617" s="1" t="str">
        <f t="shared" si="106"/>
        <v>IfcElement</v>
      </c>
      <c r="K617" s="1" t="str">
        <f t="shared" si="111"/>
        <v>IfcProduct</v>
      </c>
      <c r="L617" s="1" t="str">
        <f t="shared" si="111"/>
        <v>IfcObject</v>
      </c>
      <c r="M617" s="1" t="str">
        <f t="shared" si="111"/>
        <v>IfcObjectDefinition</v>
      </c>
      <c r="N617" s="1" t="str">
        <f t="shared" si="111"/>
        <v>IfcRoot</v>
      </c>
      <c r="O617" s="1" t="str">
        <f t="shared" si="111"/>
        <v>Entity</v>
      </c>
      <c r="P617" s="1" t="str">
        <f t="shared" si="111"/>
        <v/>
      </c>
      <c r="Q617" s="1" t="str">
        <f t="shared" si="111"/>
        <v/>
      </c>
    </row>
    <row r="618" spans="1:17" x14ac:dyDescent="0.25">
      <c r="A618" t="s">
        <v>1244</v>
      </c>
      <c r="B618">
        <v>7308</v>
      </c>
      <c r="C618" t="s">
        <v>1245</v>
      </c>
      <c r="D618" s="21" t="s">
        <v>3433</v>
      </c>
      <c r="E618" t="s">
        <v>88</v>
      </c>
      <c r="F618" s="110" t="str">
        <f t="shared" si="103"/>
        <v>IfcStairFlight</v>
      </c>
      <c r="G618" s="110">
        <f t="shared" ca="1" si="104"/>
        <v>0</v>
      </c>
      <c r="H618" s="110" t="str">
        <f t="shared" ca="1" si="107"/>
        <v>Common</v>
      </c>
      <c r="I618" s="110">
        <f t="shared" si="105"/>
        <v>0</v>
      </c>
      <c r="J618" s="1" t="str">
        <f t="shared" si="106"/>
        <v>IfcElement</v>
      </c>
      <c r="K618" s="1" t="str">
        <f t="shared" si="111"/>
        <v>IfcProduct</v>
      </c>
      <c r="L618" s="1" t="str">
        <f t="shared" si="111"/>
        <v>IfcObject</v>
      </c>
      <c r="M618" s="1" t="str">
        <f t="shared" si="111"/>
        <v>IfcObjectDefinition</v>
      </c>
      <c r="N618" s="1" t="str">
        <f t="shared" si="111"/>
        <v>IfcRoot</v>
      </c>
      <c r="O618" s="1" t="str">
        <f t="shared" si="111"/>
        <v>Entity</v>
      </c>
      <c r="P618" s="1" t="str">
        <f t="shared" si="111"/>
        <v/>
      </c>
      <c r="Q618" s="1" t="str">
        <f t="shared" si="111"/>
        <v/>
      </c>
    </row>
    <row r="619" spans="1:17" x14ac:dyDescent="0.25">
      <c r="A619" t="s">
        <v>1246</v>
      </c>
      <c r="B619">
        <v>7320</v>
      </c>
      <c r="C619" t="s">
        <v>1247</v>
      </c>
      <c r="D619" s="21" t="s">
        <v>3433</v>
      </c>
      <c r="E619" t="s">
        <v>93</v>
      </c>
      <c r="F619" s="110">
        <f t="shared" si="103"/>
        <v>0</v>
      </c>
      <c r="G619" s="110">
        <f t="shared" ca="1" si="104"/>
        <v>0</v>
      </c>
      <c r="H619" s="110">
        <f t="shared" ca="1" si="107"/>
        <v>0</v>
      </c>
      <c r="I619" s="110">
        <f t="shared" si="105"/>
        <v>0</v>
      </c>
      <c r="J619" s="1" t="str">
        <f t="shared" si="106"/>
        <v>IfcElementType</v>
      </c>
      <c r="K619" s="1" t="str">
        <f t="shared" si="111"/>
        <v>IfcTypeProduct</v>
      </c>
      <c r="L619" s="1" t="str">
        <f t="shared" si="111"/>
        <v>IfcTypeObject</v>
      </c>
      <c r="M619" s="1" t="str">
        <f t="shared" si="111"/>
        <v>IfcObjectDefinition</v>
      </c>
      <c r="N619" s="1" t="str">
        <f t="shared" si="111"/>
        <v>IfcRoot</v>
      </c>
      <c r="O619" s="1" t="str">
        <f t="shared" si="111"/>
        <v>Entity</v>
      </c>
      <c r="P619" s="1" t="str">
        <f t="shared" si="111"/>
        <v/>
      </c>
      <c r="Q619" s="1" t="str">
        <f t="shared" si="111"/>
        <v/>
      </c>
    </row>
    <row r="620" spans="1:17" x14ac:dyDescent="0.25">
      <c r="A620" t="s">
        <v>1248</v>
      </c>
      <c r="B620">
        <v>7328</v>
      </c>
      <c r="C620" t="s">
        <v>1249</v>
      </c>
      <c r="D620" s="21" t="s">
        <v>3433</v>
      </c>
      <c r="E620" t="s">
        <v>93</v>
      </c>
      <c r="F620" s="110">
        <f t="shared" si="103"/>
        <v>0</v>
      </c>
      <c r="G620" s="110">
        <f t="shared" ca="1" si="104"/>
        <v>0</v>
      </c>
      <c r="H620" s="110">
        <f t="shared" ca="1" si="107"/>
        <v>0</v>
      </c>
      <c r="I620" s="110">
        <f t="shared" si="105"/>
        <v>0</v>
      </c>
      <c r="J620" s="1" t="str">
        <f t="shared" si="106"/>
        <v>IfcElementType</v>
      </c>
      <c r="K620" s="1" t="str">
        <f t="shared" si="111"/>
        <v>IfcTypeProduct</v>
      </c>
      <c r="L620" s="1" t="str">
        <f t="shared" si="111"/>
        <v>IfcTypeObject</v>
      </c>
      <c r="M620" s="1" t="str">
        <f t="shared" si="111"/>
        <v>IfcObjectDefinition</v>
      </c>
      <c r="N620" s="1" t="str">
        <f t="shared" si="111"/>
        <v>IfcRoot</v>
      </c>
      <c r="O620" s="1" t="str">
        <f t="shared" si="111"/>
        <v>Entity</v>
      </c>
      <c r="P620" s="1" t="str">
        <f t="shared" si="111"/>
        <v/>
      </c>
      <c r="Q620" s="1" t="str">
        <f t="shared" si="111"/>
        <v/>
      </c>
    </row>
    <row r="621" spans="1:17" x14ac:dyDescent="0.25">
      <c r="A621" t="s">
        <v>1250</v>
      </c>
      <c r="B621">
        <v>7336</v>
      </c>
      <c r="C621" t="s">
        <v>1251</v>
      </c>
      <c r="D621" s="21" t="s">
        <v>3454</v>
      </c>
      <c r="E621" t="s">
        <v>1252</v>
      </c>
      <c r="F621" s="110">
        <f t="shared" si="103"/>
        <v>0</v>
      </c>
      <c r="G621" s="110">
        <f t="shared" ca="1" si="104"/>
        <v>0</v>
      </c>
      <c r="H621" s="110">
        <f t="shared" ca="1" si="107"/>
        <v>0</v>
      </c>
      <c r="I621" s="110">
        <f t="shared" si="105"/>
        <v>0</v>
      </c>
      <c r="J621" s="1" t="str">
        <f t="shared" si="106"/>
        <v>IfcProduct</v>
      </c>
      <c r="K621" s="1" t="str">
        <f t="shared" si="111"/>
        <v>IfcObject</v>
      </c>
      <c r="L621" s="1" t="str">
        <f t="shared" si="111"/>
        <v>IfcObjectDefinition</v>
      </c>
      <c r="M621" s="1" t="str">
        <f t="shared" si="111"/>
        <v>IfcRoot</v>
      </c>
      <c r="N621" s="1" t="str">
        <f t="shared" si="111"/>
        <v>Entity</v>
      </c>
      <c r="O621" s="1" t="str">
        <f t="shared" si="111"/>
        <v/>
      </c>
      <c r="P621" s="1" t="str">
        <f t="shared" si="111"/>
        <v/>
      </c>
      <c r="Q621" s="1" t="str">
        <f t="shared" si="111"/>
        <v/>
      </c>
    </row>
    <row r="622" spans="1:17" x14ac:dyDescent="0.25">
      <c r="A622" t="s">
        <v>1253</v>
      </c>
      <c r="B622">
        <v>7344</v>
      </c>
      <c r="C622" t="s">
        <v>1252</v>
      </c>
      <c r="D622" s="21" t="s">
        <v>3454</v>
      </c>
      <c r="E622" t="s">
        <v>49</v>
      </c>
      <c r="F622" s="110">
        <f t="shared" si="103"/>
        <v>0</v>
      </c>
      <c r="G622" s="110">
        <f t="shared" ca="1" si="104"/>
        <v>0</v>
      </c>
      <c r="H622" s="110">
        <f t="shared" ca="1" si="107"/>
        <v>0</v>
      </c>
      <c r="I622" s="110">
        <f t="shared" si="105"/>
        <v>0</v>
      </c>
      <c r="J622" s="1" t="str">
        <f t="shared" si="106"/>
        <v>IfcObject</v>
      </c>
      <c r="K622" s="1" t="str">
        <f t="shared" ref="K622:Q631" si="112">IFERROR(VLOOKUP(J622,Entity,3,FALSE),"")</f>
        <v>IfcObjectDefinition</v>
      </c>
      <c r="L622" s="1" t="str">
        <f t="shared" si="112"/>
        <v>IfcRoot</v>
      </c>
      <c r="M622" s="1" t="str">
        <f t="shared" si="112"/>
        <v>Entity</v>
      </c>
      <c r="N622" s="1" t="str">
        <f t="shared" si="112"/>
        <v/>
      </c>
      <c r="O622" s="1" t="str">
        <f t="shared" si="112"/>
        <v/>
      </c>
      <c r="P622" s="1" t="str">
        <f t="shared" si="112"/>
        <v/>
      </c>
      <c r="Q622" s="1" t="str">
        <f t="shared" si="112"/>
        <v/>
      </c>
    </row>
    <row r="623" spans="1:17" x14ac:dyDescent="0.25">
      <c r="A623" t="s">
        <v>1254</v>
      </c>
      <c r="B623">
        <v>7355</v>
      </c>
      <c r="C623" t="s">
        <v>1255</v>
      </c>
      <c r="D623" s="21" t="s">
        <v>3454</v>
      </c>
      <c r="E623" t="s">
        <v>161</v>
      </c>
      <c r="F623" s="110">
        <f t="shared" si="103"/>
        <v>0</v>
      </c>
      <c r="G623" s="110">
        <f t="shared" ca="1" si="104"/>
        <v>0</v>
      </c>
      <c r="H623" s="110">
        <f t="shared" ca="1" si="107"/>
        <v>0</v>
      </c>
      <c r="I623" s="110">
        <f t="shared" si="105"/>
        <v>0</v>
      </c>
      <c r="J623" s="1" t="str">
        <f t="shared" si="106"/>
        <v>IfcGroup</v>
      </c>
      <c r="K623" s="1" t="str">
        <f t="shared" si="112"/>
        <v>IfcObject</v>
      </c>
      <c r="L623" s="1" t="str">
        <f t="shared" si="112"/>
        <v>IfcObjectDefinition</v>
      </c>
      <c r="M623" s="1" t="str">
        <f t="shared" si="112"/>
        <v>IfcRoot</v>
      </c>
      <c r="N623" s="1" t="str">
        <f t="shared" si="112"/>
        <v>Entity</v>
      </c>
      <c r="O623" s="1" t="str">
        <f t="shared" si="112"/>
        <v/>
      </c>
      <c r="P623" s="1" t="str">
        <f t="shared" si="112"/>
        <v/>
      </c>
      <c r="Q623" s="1" t="str">
        <f t="shared" si="112"/>
        <v/>
      </c>
    </row>
    <row r="624" spans="1:17" x14ac:dyDescent="0.25">
      <c r="A624" t="s">
        <v>1256</v>
      </c>
      <c r="B624">
        <v>7387</v>
      </c>
      <c r="C624" t="s">
        <v>1257</v>
      </c>
      <c r="D624" s="21" t="s">
        <v>3454</v>
      </c>
      <c r="E624" t="s">
        <v>1258</v>
      </c>
      <c r="F624" s="110">
        <f t="shared" si="103"/>
        <v>0</v>
      </c>
      <c r="G624" s="110">
        <f t="shared" ca="1" si="104"/>
        <v>0</v>
      </c>
      <c r="H624" s="110">
        <f t="shared" ca="1" si="107"/>
        <v>0</v>
      </c>
      <c r="I624" s="110">
        <f t="shared" si="105"/>
        <v>0</v>
      </c>
      <c r="J624" s="1" t="str">
        <f t="shared" si="106"/>
        <v>IfcProduct</v>
      </c>
      <c r="K624" s="1" t="str">
        <f t="shared" si="112"/>
        <v>IfcObject</v>
      </c>
      <c r="L624" s="1" t="str">
        <f t="shared" si="112"/>
        <v>IfcObjectDefinition</v>
      </c>
      <c r="M624" s="1" t="str">
        <f t="shared" si="112"/>
        <v>IfcRoot</v>
      </c>
      <c r="N624" s="1" t="str">
        <f t="shared" si="112"/>
        <v>Entity</v>
      </c>
      <c r="O624" s="1" t="str">
        <f t="shared" si="112"/>
        <v/>
      </c>
      <c r="P624" s="1" t="str">
        <f t="shared" si="112"/>
        <v/>
      </c>
      <c r="Q624" s="1" t="str">
        <f t="shared" si="112"/>
        <v/>
      </c>
    </row>
    <row r="625" spans="1:17" x14ac:dyDescent="0.25">
      <c r="A625" t="s">
        <v>1259</v>
      </c>
      <c r="B625">
        <v>7397</v>
      </c>
      <c r="C625" t="s">
        <v>571</v>
      </c>
      <c r="D625" s="21" t="s">
        <v>3435</v>
      </c>
      <c r="E625" t="s">
        <v>8</v>
      </c>
      <c r="F625" s="110">
        <f t="shared" si="103"/>
        <v>0</v>
      </c>
      <c r="G625" s="110">
        <f t="shared" ca="1" si="104"/>
        <v>0</v>
      </c>
      <c r="H625" s="110">
        <f t="shared" ca="1" si="107"/>
        <v>0</v>
      </c>
      <c r="I625" s="110">
        <f t="shared" si="105"/>
        <v>0</v>
      </c>
      <c r="J625" s="1" t="str">
        <f t="shared" si="106"/>
        <v/>
      </c>
      <c r="K625" s="1" t="str">
        <f t="shared" si="112"/>
        <v/>
      </c>
      <c r="L625" s="1" t="str">
        <f t="shared" si="112"/>
        <v/>
      </c>
      <c r="M625" s="1" t="str">
        <f t="shared" si="112"/>
        <v/>
      </c>
      <c r="N625" s="1" t="str">
        <f t="shared" si="112"/>
        <v/>
      </c>
      <c r="O625" s="1" t="str">
        <f t="shared" si="112"/>
        <v/>
      </c>
      <c r="P625" s="1" t="str">
        <f t="shared" si="112"/>
        <v/>
      </c>
      <c r="Q625" s="1" t="str">
        <f t="shared" si="112"/>
        <v/>
      </c>
    </row>
    <row r="626" spans="1:17" x14ac:dyDescent="0.25">
      <c r="A626" t="s">
        <v>1260</v>
      </c>
      <c r="B626">
        <v>7405</v>
      </c>
      <c r="C626" t="s">
        <v>1261</v>
      </c>
      <c r="D626" s="21" t="s">
        <v>3454</v>
      </c>
      <c r="E626" t="s">
        <v>1251</v>
      </c>
      <c r="F626" s="110">
        <f t="shared" si="103"/>
        <v>0</v>
      </c>
      <c r="G626" s="110">
        <f t="shared" ca="1" si="104"/>
        <v>0</v>
      </c>
      <c r="H626" s="110">
        <f t="shared" ca="1" si="107"/>
        <v>0</v>
      </c>
      <c r="I626" s="110">
        <f t="shared" si="105"/>
        <v>0</v>
      </c>
      <c r="J626" s="1" t="str">
        <f t="shared" si="106"/>
        <v>IfcStructuralActivity</v>
      </c>
      <c r="K626" s="1" t="str">
        <f t="shared" si="112"/>
        <v>IfcProduct</v>
      </c>
      <c r="L626" s="1" t="str">
        <f t="shared" si="112"/>
        <v>IfcObject</v>
      </c>
      <c r="M626" s="1" t="str">
        <f t="shared" si="112"/>
        <v>IfcObjectDefinition</v>
      </c>
      <c r="N626" s="1" t="str">
        <f t="shared" si="112"/>
        <v>IfcRoot</v>
      </c>
      <c r="O626" s="1" t="str">
        <f t="shared" si="112"/>
        <v>Entity</v>
      </c>
      <c r="P626" s="1" t="str">
        <f t="shared" si="112"/>
        <v/>
      </c>
      <c r="Q626" s="1" t="str">
        <f t="shared" si="112"/>
        <v/>
      </c>
    </row>
    <row r="627" spans="1:17" x14ac:dyDescent="0.25">
      <c r="A627" t="s">
        <v>1262</v>
      </c>
      <c r="B627">
        <v>7414</v>
      </c>
      <c r="C627" t="s">
        <v>1263</v>
      </c>
      <c r="D627" s="21" t="s">
        <v>3454</v>
      </c>
      <c r="E627" t="s">
        <v>1257</v>
      </c>
      <c r="F627" s="110">
        <f t="shared" si="103"/>
        <v>0</v>
      </c>
      <c r="G627" s="110">
        <f t="shared" ca="1" si="104"/>
        <v>0</v>
      </c>
      <c r="H627" s="110">
        <f t="shared" ca="1" si="107"/>
        <v>0</v>
      </c>
      <c r="I627" s="110">
        <f t="shared" si="105"/>
        <v>0</v>
      </c>
      <c r="J627" s="1" t="str">
        <f t="shared" si="106"/>
        <v>IfcStructuralItem</v>
      </c>
      <c r="K627" s="1" t="str">
        <f t="shared" si="112"/>
        <v>IfcProduct</v>
      </c>
      <c r="L627" s="1" t="str">
        <f t="shared" si="112"/>
        <v>IfcObject</v>
      </c>
      <c r="M627" s="1" t="str">
        <f t="shared" si="112"/>
        <v>IfcObjectDefinition</v>
      </c>
      <c r="N627" s="1" t="str">
        <f t="shared" si="112"/>
        <v>IfcRoot</v>
      </c>
      <c r="O627" s="1" t="str">
        <f t="shared" si="112"/>
        <v>Entity</v>
      </c>
      <c r="P627" s="1" t="str">
        <f t="shared" si="112"/>
        <v/>
      </c>
      <c r="Q627" s="1" t="str">
        <f t="shared" si="112"/>
        <v/>
      </c>
    </row>
    <row r="628" spans="1:17" x14ac:dyDescent="0.25">
      <c r="A628" t="s">
        <v>1264</v>
      </c>
      <c r="B628">
        <v>7424</v>
      </c>
      <c r="C628" t="s">
        <v>1265</v>
      </c>
      <c r="D628" s="21" t="s">
        <v>3454</v>
      </c>
      <c r="E628" t="s">
        <v>1266</v>
      </c>
      <c r="F628" s="110">
        <f t="shared" si="103"/>
        <v>0</v>
      </c>
      <c r="G628" s="110">
        <f t="shared" ca="1" si="104"/>
        <v>0</v>
      </c>
      <c r="H628" s="110">
        <f t="shared" ca="1" si="107"/>
        <v>0</v>
      </c>
      <c r="I628" s="110">
        <f t="shared" si="105"/>
        <v>0</v>
      </c>
      <c r="J628" s="1" t="str">
        <f t="shared" si="106"/>
        <v>IfcStructuralItem</v>
      </c>
      <c r="K628" s="1" t="str">
        <f t="shared" si="112"/>
        <v>IfcProduct</v>
      </c>
      <c r="L628" s="1" t="str">
        <f t="shared" si="112"/>
        <v>IfcObject</v>
      </c>
      <c r="M628" s="1" t="str">
        <f t="shared" si="112"/>
        <v>IfcObjectDefinition</v>
      </c>
      <c r="N628" s="1" t="str">
        <f t="shared" si="112"/>
        <v>IfcRoot</v>
      </c>
      <c r="O628" s="1" t="str">
        <f t="shared" si="112"/>
        <v>Entity</v>
      </c>
      <c r="P628" s="1" t="str">
        <f t="shared" si="112"/>
        <v/>
      </c>
      <c r="Q628" s="1" t="str">
        <f t="shared" si="112"/>
        <v/>
      </c>
    </row>
    <row r="629" spans="1:17" x14ac:dyDescent="0.25">
      <c r="A629" t="s">
        <v>1267</v>
      </c>
      <c r="B629">
        <v>7435</v>
      </c>
      <c r="C629" t="s">
        <v>1268</v>
      </c>
      <c r="D629" s="21" t="s">
        <v>3454</v>
      </c>
      <c r="E629" t="s">
        <v>1265</v>
      </c>
      <c r="F629" s="110">
        <f t="shared" si="103"/>
        <v>0</v>
      </c>
      <c r="G629" s="110">
        <f t="shared" ca="1" si="104"/>
        <v>0</v>
      </c>
      <c r="H629" s="110">
        <f t="shared" ca="1" si="107"/>
        <v>0</v>
      </c>
      <c r="I629" s="110">
        <f t="shared" si="105"/>
        <v>0</v>
      </c>
      <c r="J629" s="1" t="str">
        <f t="shared" si="106"/>
        <v>IfcStructuralMember</v>
      </c>
      <c r="K629" s="1" t="str">
        <f t="shared" si="112"/>
        <v>IfcStructuralItem</v>
      </c>
      <c r="L629" s="1" t="str">
        <f t="shared" si="112"/>
        <v>IfcProduct</v>
      </c>
      <c r="M629" s="1" t="str">
        <f t="shared" si="112"/>
        <v>IfcObject</v>
      </c>
      <c r="N629" s="1" t="str">
        <f t="shared" si="112"/>
        <v>IfcObjectDefinition</v>
      </c>
      <c r="O629" s="1" t="str">
        <f t="shared" si="112"/>
        <v>IfcRoot</v>
      </c>
      <c r="P629" s="1" t="str">
        <f t="shared" si="112"/>
        <v>Entity</v>
      </c>
      <c r="Q629" s="1" t="str">
        <f t="shared" si="112"/>
        <v/>
      </c>
    </row>
    <row r="630" spans="1:17" x14ac:dyDescent="0.25">
      <c r="A630" t="s">
        <v>1269</v>
      </c>
      <c r="B630">
        <v>7441</v>
      </c>
      <c r="C630" t="s">
        <v>1270</v>
      </c>
      <c r="D630" s="21" t="s">
        <v>3454</v>
      </c>
      <c r="E630" t="s">
        <v>1271</v>
      </c>
      <c r="F630" s="110">
        <f t="shared" si="103"/>
        <v>0</v>
      </c>
      <c r="G630" s="110">
        <f t="shared" ca="1" si="104"/>
        <v>0</v>
      </c>
      <c r="H630" s="110">
        <f t="shared" ca="1" si="107"/>
        <v>0</v>
      </c>
      <c r="I630" s="110">
        <f t="shared" si="105"/>
        <v>0</v>
      </c>
      <c r="J630" s="1" t="str">
        <f t="shared" si="106"/>
        <v>IfcStructuralActivity</v>
      </c>
      <c r="K630" s="1" t="str">
        <f t="shared" si="112"/>
        <v>IfcProduct</v>
      </c>
      <c r="L630" s="1" t="str">
        <f t="shared" si="112"/>
        <v>IfcObject</v>
      </c>
      <c r="M630" s="1" t="str">
        <f t="shared" si="112"/>
        <v>IfcObjectDefinition</v>
      </c>
      <c r="N630" s="1" t="str">
        <f t="shared" si="112"/>
        <v>IfcRoot</v>
      </c>
      <c r="O630" s="1" t="str">
        <f t="shared" si="112"/>
        <v>Entity</v>
      </c>
      <c r="P630" s="1" t="str">
        <f t="shared" si="112"/>
        <v/>
      </c>
      <c r="Q630" s="1" t="str">
        <f t="shared" si="112"/>
        <v/>
      </c>
    </row>
    <row r="631" spans="1:17" x14ac:dyDescent="0.25">
      <c r="A631" t="s">
        <v>1272</v>
      </c>
      <c r="B631">
        <v>7449</v>
      </c>
      <c r="C631" t="s">
        <v>1258</v>
      </c>
      <c r="D631" s="21" t="s">
        <v>3454</v>
      </c>
      <c r="E631" t="s">
        <v>49</v>
      </c>
      <c r="F631" s="110">
        <f t="shared" si="103"/>
        <v>0</v>
      </c>
      <c r="G631" s="110">
        <f t="shared" ca="1" si="104"/>
        <v>0</v>
      </c>
      <c r="H631" s="110">
        <f t="shared" ca="1" si="107"/>
        <v>0</v>
      </c>
      <c r="I631" s="110">
        <f t="shared" si="105"/>
        <v>0</v>
      </c>
      <c r="J631" s="1" t="str">
        <f t="shared" si="106"/>
        <v>IfcObject</v>
      </c>
      <c r="K631" s="1" t="str">
        <f t="shared" si="112"/>
        <v>IfcObjectDefinition</v>
      </c>
      <c r="L631" s="1" t="str">
        <f t="shared" si="112"/>
        <v>IfcRoot</v>
      </c>
      <c r="M631" s="1" t="str">
        <f t="shared" si="112"/>
        <v>Entity</v>
      </c>
      <c r="N631" s="1" t="str">
        <f t="shared" si="112"/>
        <v/>
      </c>
      <c r="O631" s="1" t="str">
        <f t="shared" si="112"/>
        <v/>
      </c>
      <c r="P631" s="1" t="str">
        <f t="shared" si="112"/>
        <v/>
      </c>
      <c r="Q631" s="1" t="str">
        <f t="shared" si="112"/>
        <v/>
      </c>
    </row>
    <row r="632" spans="1:17" x14ac:dyDescent="0.25">
      <c r="A632" t="s">
        <v>1273</v>
      </c>
      <c r="B632">
        <v>7455</v>
      </c>
      <c r="C632" t="s">
        <v>1274</v>
      </c>
      <c r="D632" s="21" t="s">
        <v>3454</v>
      </c>
      <c r="E632" t="s">
        <v>1261</v>
      </c>
      <c r="F632" s="110">
        <f t="shared" si="103"/>
        <v>0</v>
      </c>
      <c r="G632" s="110">
        <f t="shared" ca="1" si="104"/>
        <v>0</v>
      </c>
      <c r="H632" s="110">
        <f t="shared" ca="1" si="107"/>
        <v>0</v>
      </c>
      <c r="I632" s="110">
        <f t="shared" si="105"/>
        <v>0</v>
      </c>
      <c r="J632" s="1" t="str">
        <f t="shared" si="106"/>
        <v>IfcStructuralAction</v>
      </c>
      <c r="K632" s="1" t="str">
        <f t="shared" ref="K632:Q641" si="113">IFERROR(VLOOKUP(J632,Entity,3,FALSE),"")</f>
        <v>IfcStructuralActivity</v>
      </c>
      <c r="L632" s="1" t="str">
        <f t="shared" si="113"/>
        <v>IfcProduct</v>
      </c>
      <c r="M632" s="1" t="str">
        <f t="shared" si="113"/>
        <v>IfcObject</v>
      </c>
      <c r="N632" s="1" t="str">
        <f t="shared" si="113"/>
        <v>IfcObjectDefinition</v>
      </c>
      <c r="O632" s="1" t="str">
        <f t="shared" si="113"/>
        <v>IfcRoot</v>
      </c>
      <c r="P632" s="1" t="str">
        <f t="shared" si="113"/>
        <v>Entity</v>
      </c>
      <c r="Q632" s="1" t="str">
        <f t="shared" si="113"/>
        <v/>
      </c>
    </row>
    <row r="633" spans="1:17" x14ac:dyDescent="0.25">
      <c r="A633" t="s">
        <v>1275</v>
      </c>
      <c r="B633">
        <v>7461</v>
      </c>
      <c r="C633" t="s">
        <v>1276</v>
      </c>
      <c r="D633" s="21" t="s">
        <v>3435</v>
      </c>
      <c r="E633" t="s">
        <v>8</v>
      </c>
      <c r="F633" s="110">
        <f t="shared" si="103"/>
        <v>0</v>
      </c>
      <c r="G633" s="110">
        <f t="shared" ca="1" si="104"/>
        <v>0</v>
      </c>
      <c r="H633" s="110">
        <f t="shared" ca="1" si="107"/>
        <v>0</v>
      </c>
      <c r="I633" s="110">
        <f t="shared" si="105"/>
        <v>0</v>
      </c>
      <c r="J633" s="1" t="str">
        <f t="shared" si="106"/>
        <v/>
      </c>
      <c r="K633" s="1" t="str">
        <f t="shared" si="113"/>
        <v/>
      </c>
      <c r="L633" s="1" t="str">
        <f t="shared" si="113"/>
        <v/>
      </c>
      <c r="M633" s="1" t="str">
        <f t="shared" si="113"/>
        <v/>
      </c>
      <c r="N633" s="1" t="str">
        <f t="shared" si="113"/>
        <v/>
      </c>
      <c r="O633" s="1" t="str">
        <f t="shared" si="113"/>
        <v/>
      </c>
      <c r="P633" s="1" t="str">
        <f t="shared" si="113"/>
        <v/>
      </c>
      <c r="Q633" s="1" t="str">
        <f t="shared" si="113"/>
        <v/>
      </c>
    </row>
    <row r="634" spans="1:17" x14ac:dyDescent="0.25">
      <c r="A634" t="s">
        <v>1277</v>
      </c>
      <c r="B634">
        <v>7469</v>
      </c>
      <c r="C634" t="s">
        <v>1278</v>
      </c>
      <c r="D634" s="21" t="s">
        <v>3454</v>
      </c>
      <c r="E634" t="s">
        <v>1279</v>
      </c>
      <c r="F634" s="110">
        <f t="shared" si="103"/>
        <v>0</v>
      </c>
      <c r="G634" s="110">
        <f t="shared" ca="1" si="104"/>
        <v>0</v>
      </c>
      <c r="H634" s="110">
        <f t="shared" ca="1" si="107"/>
        <v>0</v>
      </c>
      <c r="I634" s="110">
        <f t="shared" si="105"/>
        <v>0</v>
      </c>
      <c r="J634" s="1" t="str">
        <f t="shared" si="106"/>
        <v>IfcGroup</v>
      </c>
      <c r="K634" s="1" t="str">
        <f t="shared" si="113"/>
        <v>IfcObject</v>
      </c>
      <c r="L634" s="1" t="str">
        <f t="shared" si="113"/>
        <v>IfcObjectDefinition</v>
      </c>
      <c r="M634" s="1" t="str">
        <f t="shared" si="113"/>
        <v>IfcRoot</v>
      </c>
      <c r="N634" s="1" t="str">
        <f t="shared" si="113"/>
        <v>Entity</v>
      </c>
      <c r="O634" s="1" t="str">
        <f t="shared" si="113"/>
        <v/>
      </c>
      <c r="P634" s="1" t="str">
        <f t="shared" si="113"/>
        <v/>
      </c>
      <c r="Q634" s="1" t="str">
        <f t="shared" si="113"/>
        <v/>
      </c>
    </row>
    <row r="635" spans="1:17" x14ac:dyDescent="0.25">
      <c r="A635" t="s">
        <v>1280</v>
      </c>
      <c r="B635">
        <v>7487</v>
      </c>
      <c r="C635" t="s">
        <v>1281</v>
      </c>
      <c r="D635" s="21" t="s">
        <v>3435</v>
      </c>
      <c r="E635" t="s">
        <v>1276</v>
      </c>
      <c r="F635" s="110">
        <f t="shared" si="103"/>
        <v>0</v>
      </c>
      <c r="G635" s="110">
        <f t="shared" ca="1" si="104"/>
        <v>0</v>
      </c>
      <c r="H635" s="110">
        <f t="shared" ca="1" si="107"/>
        <v>0</v>
      </c>
      <c r="I635" s="110">
        <f t="shared" si="105"/>
        <v>0</v>
      </c>
      <c r="J635" s="1" t="str">
        <f t="shared" si="106"/>
        <v>Entity</v>
      </c>
      <c r="K635" s="1" t="str">
        <f t="shared" si="113"/>
        <v/>
      </c>
      <c r="L635" s="1" t="str">
        <f t="shared" si="113"/>
        <v/>
      </c>
      <c r="M635" s="1" t="str">
        <f t="shared" si="113"/>
        <v/>
      </c>
      <c r="N635" s="1" t="str">
        <f t="shared" si="113"/>
        <v/>
      </c>
      <c r="O635" s="1" t="str">
        <f t="shared" si="113"/>
        <v/>
      </c>
      <c r="P635" s="1" t="str">
        <f t="shared" si="113"/>
        <v/>
      </c>
      <c r="Q635" s="1" t="str">
        <f t="shared" si="113"/>
        <v/>
      </c>
    </row>
    <row r="636" spans="1:17" x14ac:dyDescent="0.25">
      <c r="A636" t="s">
        <v>1282</v>
      </c>
      <c r="B636">
        <v>7516</v>
      </c>
      <c r="C636" t="s">
        <v>1279</v>
      </c>
      <c r="D636" s="21" t="s">
        <v>3454</v>
      </c>
      <c r="E636" t="s">
        <v>71</v>
      </c>
      <c r="F636" s="110">
        <f t="shared" si="103"/>
        <v>0</v>
      </c>
      <c r="G636" s="110">
        <f t="shared" ca="1" si="104"/>
        <v>0</v>
      </c>
      <c r="H636" s="110">
        <f t="shared" ca="1" si="107"/>
        <v>0</v>
      </c>
      <c r="I636" s="110">
        <f t="shared" si="105"/>
        <v>0</v>
      </c>
      <c r="J636" s="1" t="str">
        <f t="shared" si="106"/>
        <v>IfcObject</v>
      </c>
      <c r="K636" s="1" t="str">
        <f t="shared" si="113"/>
        <v>IfcObjectDefinition</v>
      </c>
      <c r="L636" s="1" t="str">
        <f t="shared" si="113"/>
        <v>IfcRoot</v>
      </c>
      <c r="M636" s="1" t="str">
        <f t="shared" si="113"/>
        <v>Entity</v>
      </c>
      <c r="N636" s="1" t="str">
        <f t="shared" si="113"/>
        <v/>
      </c>
      <c r="O636" s="1" t="str">
        <f t="shared" si="113"/>
        <v/>
      </c>
      <c r="P636" s="1" t="str">
        <f t="shared" si="113"/>
        <v/>
      </c>
      <c r="Q636" s="1" t="str">
        <f t="shared" si="113"/>
        <v/>
      </c>
    </row>
    <row r="637" spans="1:17" x14ac:dyDescent="0.25">
      <c r="A637" t="s">
        <v>1283</v>
      </c>
      <c r="B637">
        <v>7528</v>
      </c>
      <c r="C637" t="s">
        <v>1284</v>
      </c>
      <c r="D637" s="21" t="s">
        <v>3435</v>
      </c>
      <c r="E637" t="s">
        <v>1285</v>
      </c>
      <c r="F637" s="110">
        <f t="shared" si="103"/>
        <v>0</v>
      </c>
      <c r="G637" s="110">
        <f t="shared" ca="1" si="104"/>
        <v>0</v>
      </c>
      <c r="H637" s="110">
        <f t="shared" ca="1" si="107"/>
        <v>0</v>
      </c>
      <c r="I637" s="110">
        <f t="shared" si="105"/>
        <v>0</v>
      </c>
      <c r="J637" s="1" t="str">
        <f t="shared" si="106"/>
        <v>IfcStructuralLoadOrResult</v>
      </c>
      <c r="K637" s="1" t="str">
        <f t="shared" si="113"/>
        <v>IfcStructuralLoad</v>
      </c>
      <c r="L637" s="1" t="str">
        <f t="shared" si="113"/>
        <v>Entity</v>
      </c>
      <c r="M637" s="1" t="str">
        <f t="shared" si="113"/>
        <v/>
      </c>
      <c r="N637" s="1" t="str">
        <f t="shared" si="113"/>
        <v/>
      </c>
      <c r="O637" s="1" t="str">
        <f t="shared" si="113"/>
        <v/>
      </c>
      <c r="P637" s="1" t="str">
        <f t="shared" si="113"/>
        <v/>
      </c>
      <c r="Q637" s="1" t="str">
        <f t="shared" si="113"/>
        <v/>
      </c>
    </row>
    <row r="638" spans="1:17" x14ac:dyDescent="0.25">
      <c r="A638" t="s">
        <v>1286</v>
      </c>
      <c r="B638">
        <v>7541</v>
      </c>
      <c r="C638" t="s">
        <v>1287</v>
      </c>
      <c r="D638" s="21" t="s">
        <v>3435</v>
      </c>
      <c r="E638" t="s">
        <v>1276</v>
      </c>
      <c r="F638" s="110">
        <f t="shared" si="103"/>
        <v>0</v>
      </c>
      <c r="G638" s="110">
        <f t="shared" ca="1" si="104"/>
        <v>0</v>
      </c>
      <c r="H638" s="110">
        <f t="shared" ca="1" si="107"/>
        <v>0</v>
      </c>
      <c r="I638" s="110">
        <f t="shared" si="105"/>
        <v>0</v>
      </c>
      <c r="J638" s="1" t="str">
        <f t="shared" si="106"/>
        <v>Entity</v>
      </c>
      <c r="K638" s="1" t="str">
        <f t="shared" si="113"/>
        <v/>
      </c>
      <c r="L638" s="1" t="str">
        <f t="shared" si="113"/>
        <v/>
      </c>
      <c r="M638" s="1" t="str">
        <f t="shared" si="113"/>
        <v/>
      </c>
      <c r="N638" s="1" t="str">
        <f t="shared" si="113"/>
        <v/>
      </c>
      <c r="O638" s="1" t="str">
        <f t="shared" si="113"/>
        <v/>
      </c>
      <c r="P638" s="1" t="str">
        <f t="shared" si="113"/>
        <v/>
      </c>
      <c r="Q638" s="1" t="str">
        <f t="shared" si="113"/>
        <v/>
      </c>
    </row>
    <row r="639" spans="1:17" x14ac:dyDescent="0.25">
      <c r="A639" t="s">
        <v>1288</v>
      </c>
      <c r="B639">
        <v>7547</v>
      </c>
      <c r="C639" t="s">
        <v>1289</v>
      </c>
      <c r="D639" s="21" t="s">
        <v>3435</v>
      </c>
      <c r="E639" t="s">
        <v>1285</v>
      </c>
      <c r="F639" s="110">
        <f t="shared" si="103"/>
        <v>0</v>
      </c>
      <c r="G639" s="110">
        <f t="shared" ca="1" si="104"/>
        <v>0</v>
      </c>
      <c r="H639" s="110">
        <f t="shared" ca="1" si="107"/>
        <v>0</v>
      </c>
      <c r="I639" s="110">
        <f t="shared" si="105"/>
        <v>0</v>
      </c>
      <c r="J639" s="1" t="str">
        <f t="shared" si="106"/>
        <v>IfcStructuralLoadOrResult</v>
      </c>
      <c r="K639" s="1" t="str">
        <f t="shared" si="113"/>
        <v>IfcStructuralLoad</v>
      </c>
      <c r="L639" s="1" t="str">
        <f t="shared" si="113"/>
        <v>Entity</v>
      </c>
      <c r="M639" s="1" t="str">
        <f t="shared" si="113"/>
        <v/>
      </c>
      <c r="N639" s="1" t="str">
        <f t="shared" si="113"/>
        <v/>
      </c>
      <c r="O639" s="1" t="str">
        <f t="shared" si="113"/>
        <v/>
      </c>
      <c r="P639" s="1" t="str">
        <f t="shared" si="113"/>
        <v/>
      </c>
      <c r="Q639" s="1" t="str">
        <f t="shared" si="113"/>
        <v/>
      </c>
    </row>
    <row r="640" spans="1:17" x14ac:dyDescent="0.25">
      <c r="A640" t="s">
        <v>1290</v>
      </c>
      <c r="B640">
        <v>7557</v>
      </c>
      <c r="C640" t="s">
        <v>1291</v>
      </c>
      <c r="D640" s="21" t="s">
        <v>3435</v>
      </c>
      <c r="E640" t="s">
        <v>1285</v>
      </c>
      <c r="F640" s="110">
        <f t="shared" si="103"/>
        <v>0</v>
      </c>
      <c r="G640" s="110">
        <f t="shared" ca="1" si="104"/>
        <v>0</v>
      </c>
      <c r="H640" s="110">
        <f t="shared" ca="1" si="107"/>
        <v>0</v>
      </c>
      <c r="I640" s="110">
        <f t="shared" si="105"/>
        <v>0</v>
      </c>
      <c r="J640" s="1" t="str">
        <f t="shared" si="106"/>
        <v>IfcStructuralLoadOrResult</v>
      </c>
      <c r="K640" s="1" t="str">
        <f t="shared" si="113"/>
        <v>IfcStructuralLoad</v>
      </c>
      <c r="L640" s="1" t="str">
        <f t="shared" si="113"/>
        <v>Entity</v>
      </c>
      <c r="M640" s="1" t="str">
        <f t="shared" si="113"/>
        <v/>
      </c>
      <c r="N640" s="1" t="str">
        <f t="shared" si="113"/>
        <v/>
      </c>
      <c r="O640" s="1" t="str">
        <f t="shared" si="113"/>
        <v/>
      </c>
      <c r="P640" s="1" t="str">
        <f t="shared" si="113"/>
        <v/>
      </c>
      <c r="Q640" s="1" t="str">
        <f t="shared" si="113"/>
        <v/>
      </c>
    </row>
    <row r="641" spans="1:17" x14ac:dyDescent="0.25">
      <c r="A641" t="s">
        <v>1292</v>
      </c>
      <c r="B641">
        <v>7570</v>
      </c>
      <c r="C641" t="s">
        <v>1293</v>
      </c>
      <c r="D641" s="21" t="s">
        <v>3435</v>
      </c>
      <c r="E641" t="s">
        <v>1291</v>
      </c>
      <c r="F641" s="110">
        <f t="shared" si="103"/>
        <v>0</v>
      </c>
      <c r="G641" s="110">
        <f t="shared" ca="1" si="104"/>
        <v>0</v>
      </c>
      <c r="H641" s="110">
        <f t="shared" ca="1" si="107"/>
        <v>0</v>
      </c>
      <c r="I641" s="110">
        <f t="shared" si="105"/>
        <v>0</v>
      </c>
      <c r="J641" s="1" t="str">
        <f t="shared" si="106"/>
        <v>IfcStructuralLoadStatic</v>
      </c>
      <c r="K641" s="1" t="str">
        <f t="shared" si="113"/>
        <v>IfcStructuralLoadOrResult</v>
      </c>
      <c r="L641" s="1" t="str">
        <f t="shared" si="113"/>
        <v>IfcStructuralLoad</v>
      </c>
      <c r="M641" s="1" t="str">
        <f t="shared" si="113"/>
        <v>Entity</v>
      </c>
      <c r="N641" s="1" t="str">
        <f t="shared" si="113"/>
        <v/>
      </c>
      <c r="O641" s="1" t="str">
        <f t="shared" si="113"/>
        <v/>
      </c>
      <c r="P641" s="1" t="str">
        <f t="shared" si="113"/>
        <v/>
      </c>
      <c r="Q641" s="1" t="str">
        <f t="shared" si="113"/>
        <v/>
      </c>
    </row>
    <row r="642" spans="1:17" x14ac:dyDescent="0.25">
      <c r="A642" t="s">
        <v>1294</v>
      </c>
      <c r="B642">
        <v>7578</v>
      </c>
      <c r="C642" t="s">
        <v>1295</v>
      </c>
      <c r="D642" s="21" t="s">
        <v>3435</v>
      </c>
      <c r="E642" t="s">
        <v>1285</v>
      </c>
      <c r="F642" s="110">
        <f t="shared" ref="F642:F705" si="114">IF(NOT(ISERROR(VLOOKUP(C642,Import_DRS,1,FALSE))),C642,0)</f>
        <v>0</v>
      </c>
      <c r="G642" s="110">
        <f t="shared" ref="G642:G705" ca="1" si="115">IF(NOT(ISERROR(VLOOKUP(C642,export_entity,1,FALSE))),C642,0)</f>
        <v>0</v>
      </c>
      <c r="H642" s="110">
        <f t="shared" ca="1" si="107"/>
        <v>0</v>
      </c>
      <c r="I642" s="110">
        <f t="shared" ref="I642:I705" si="116">IF(C642&lt;&gt;C641,IFERROR(VLOOKUP(C642,supp_entity,1,FALSE),0),0)</f>
        <v>0</v>
      </c>
      <c r="J642" s="1" t="str">
        <f t="shared" ref="J642:J705" si="117">IFERROR(VLOOKUP(E642,Entity,3,FALSE),"")</f>
        <v>IfcStructuralLoadOrResult</v>
      </c>
      <c r="K642" s="1" t="str">
        <f t="shared" ref="K642:Q651" si="118">IFERROR(VLOOKUP(J642,Entity,3,FALSE),"")</f>
        <v>IfcStructuralLoad</v>
      </c>
      <c r="L642" s="1" t="str">
        <f t="shared" si="118"/>
        <v>Entity</v>
      </c>
      <c r="M642" s="1" t="str">
        <f t="shared" si="118"/>
        <v/>
      </c>
      <c r="N642" s="1" t="str">
        <f t="shared" si="118"/>
        <v/>
      </c>
      <c r="O642" s="1" t="str">
        <f t="shared" si="118"/>
        <v/>
      </c>
      <c r="P642" s="1" t="str">
        <f t="shared" si="118"/>
        <v/>
      </c>
      <c r="Q642" s="1" t="str">
        <f t="shared" si="118"/>
        <v/>
      </c>
    </row>
    <row r="643" spans="1:17" x14ac:dyDescent="0.25">
      <c r="A643" t="s">
        <v>1296</v>
      </c>
      <c r="B643">
        <v>7591</v>
      </c>
      <c r="C643" t="s">
        <v>1297</v>
      </c>
      <c r="D643" s="21" t="s">
        <v>3435</v>
      </c>
      <c r="E643" t="s">
        <v>1295</v>
      </c>
      <c r="F643" s="110">
        <f t="shared" si="114"/>
        <v>0</v>
      </c>
      <c r="G643" s="110">
        <f t="shared" ca="1" si="115"/>
        <v>0</v>
      </c>
      <c r="H643" s="110">
        <f t="shared" ref="H643:H706" ca="1" si="119">IF(OR(AND(imp_imp_cat=yes,F643&lt;&gt;0),AND(imp_exp_cat=yes,G643&lt;&gt;0)),Common,0)</f>
        <v>0</v>
      </c>
      <c r="I643" s="110">
        <f t="shared" si="116"/>
        <v>0</v>
      </c>
      <c r="J643" s="1" t="str">
        <f t="shared" si="117"/>
        <v>IfcStructuralLoadStatic</v>
      </c>
      <c r="K643" s="1" t="str">
        <f t="shared" si="118"/>
        <v>IfcStructuralLoadOrResult</v>
      </c>
      <c r="L643" s="1" t="str">
        <f t="shared" si="118"/>
        <v>IfcStructuralLoad</v>
      </c>
      <c r="M643" s="1" t="str">
        <f t="shared" si="118"/>
        <v>Entity</v>
      </c>
      <c r="N643" s="1" t="str">
        <f t="shared" si="118"/>
        <v/>
      </c>
      <c r="O643" s="1" t="str">
        <f t="shared" si="118"/>
        <v/>
      </c>
      <c r="P643" s="1" t="str">
        <f t="shared" si="118"/>
        <v/>
      </c>
      <c r="Q643" s="1" t="str">
        <f t="shared" si="118"/>
        <v/>
      </c>
    </row>
    <row r="644" spans="1:17" x14ac:dyDescent="0.25">
      <c r="A644" t="s">
        <v>1298</v>
      </c>
      <c r="B644">
        <v>7599</v>
      </c>
      <c r="C644" t="s">
        <v>1285</v>
      </c>
      <c r="D644" s="21" t="s">
        <v>3435</v>
      </c>
      <c r="E644" t="s">
        <v>1287</v>
      </c>
      <c r="F644" s="110">
        <f t="shared" si="114"/>
        <v>0</v>
      </c>
      <c r="G644" s="110">
        <f t="shared" ca="1" si="115"/>
        <v>0</v>
      </c>
      <c r="H644" s="110">
        <f t="shared" ca="1" si="119"/>
        <v>0</v>
      </c>
      <c r="I644" s="110">
        <f t="shared" si="116"/>
        <v>0</v>
      </c>
      <c r="J644" s="1" t="str">
        <f t="shared" si="117"/>
        <v>IfcStructuralLoad</v>
      </c>
      <c r="K644" s="1" t="str">
        <f t="shared" si="118"/>
        <v>Entity</v>
      </c>
      <c r="L644" s="1" t="str">
        <f t="shared" si="118"/>
        <v/>
      </c>
      <c r="M644" s="1" t="str">
        <f t="shared" si="118"/>
        <v/>
      </c>
      <c r="N644" s="1" t="str">
        <f t="shared" si="118"/>
        <v/>
      </c>
      <c r="O644" s="1" t="str">
        <f t="shared" si="118"/>
        <v/>
      </c>
      <c r="P644" s="1" t="str">
        <f t="shared" si="118"/>
        <v/>
      </c>
      <c r="Q644" s="1" t="str">
        <f t="shared" si="118"/>
        <v/>
      </c>
    </row>
    <row r="645" spans="1:17" x14ac:dyDescent="0.25">
      <c r="A645" t="s">
        <v>1299</v>
      </c>
      <c r="B645">
        <v>7605</v>
      </c>
      <c r="C645" t="s">
        <v>1300</v>
      </c>
      <c r="D645" s="21" t="s">
        <v>3435</v>
      </c>
      <c r="E645" t="s">
        <v>1285</v>
      </c>
      <c r="F645" s="110">
        <f t="shared" si="114"/>
        <v>0</v>
      </c>
      <c r="G645" s="110">
        <f t="shared" ca="1" si="115"/>
        <v>0</v>
      </c>
      <c r="H645" s="110">
        <f t="shared" ca="1" si="119"/>
        <v>0</v>
      </c>
      <c r="I645" s="110">
        <f t="shared" si="116"/>
        <v>0</v>
      </c>
      <c r="J645" s="1" t="str">
        <f t="shared" si="117"/>
        <v>IfcStructuralLoadOrResult</v>
      </c>
      <c r="K645" s="1" t="str">
        <f t="shared" si="118"/>
        <v>IfcStructuralLoad</v>
      </c>
      <c r="L645" s="1" t="str">
        <f t="shared" si="118"/>
        <v>Entity</v>
      </c>
      <c r="M645" s="1" t="str">
        <f t="shared" si="118"/>
        <v/>
      </c>
      <c r="N645" s="1" t="str">
        <f t="shared" si="118"/>
        <v/>
      </c>
      <c r="O645" s="1" t="str">
        <f t="shared" si="118"/>
        <v/>
      </c>
      <c r="P645" s="1" t="str">
        <f t="shared" si="118"/>
        <v/>
      </c>
      <c r="Q645" s="1" t="str">
        <f t="shared" si="118"/>
        <v/>
      </c>
    </row>
    <row r="646" spans="1:17" x14ac:dyDescent="0.25">
      <c r="A646" t="s">
        <v>1301</v>
      </c>
      <c r="B646">
        <v>7615</v>
      </c>
      <c r="C646" t="s">
        <v>1266</v>
      </c>
      <c r="D646" s="21" t="s">
        <v>3454</v>
      </c>
      <c r="E646" t="s">
        <v>1258</v>
      </c>
      <c r="F646" s="110">
        <f t="shared" si="114"/>
        <v>0</v>
      </c>
      <c r="G646" s="110">
        <f t="shared" ca="1" si="115"/>
        <v>0</v>
      </c>
      <c r="H646" s="110">
        <f t="shared" ca="1" si="119"/>
        <v>0</v>
      </c>
      <c r="I646" s="110">
        <f t="shared" si="116"/>
        <v>0</v>
      </c>
      <c r="J646" s="1" t="str">
        <f t="shared" si="117"/>
        <v>IfcProduct</v>
      </c>
      <c r="K646" s="1" t="str">
        <f t="shared" si="118"/>
        <v>IfcObject</v>
      </c>
      <c r="L646" s="1" t="str">
        <f t="shared" si="118"/>
        <v>IfcObjectDefinition</v>
      </c>
      <c r="M646" s="1" t="str">
        <f t="shared" si="118"/>
        <v>IfcRoot</v>
      </c>
      <c r="N646" s="1" t="str">
        <f t="shared" si="118"/>
        <v>Entity</v>
      </c>
      <c r="O646" s="1" t="str">
        <f t="shared" si="118"/>
        <v/>
      </c>
      <c r="P646" s="1" t="str">
        <f t="shared" si="118"/>
        <v/>
      </c>
      <c r="Q646" s="1" t="str">
        <f t="shared" si="118"/>
        <v/>
      </c>
    </row>
    <row r="647" spans="1:17" x14ac:dyDescent="0.25">
      <c r="A647" t="s">
        <v>1302</v>
      </c>
      <c r="B647">
        <v>7621</v>
      </c>
      <c r="C647" t="s">
        <v>1303</v>
      </c>
      <c r="D647" s="21" t="s">
        <v>3454</v>
      </c>
      <c r="E647" t="s">
        <v>1304</v>
      </c>
      <c r="F647" s="110">
        <f t="shared" si="114"/>
        <v>0</v>
      </c>
      <c r="G647" s="110">
        <f t="shared" ca="1" si="115"/>
        <v>0</v>
      </c>
      <c r="H647" s="110">
        <f t="shared" ca="1" si="119"/>
        <v>0</v>
      </c>
      <c r="I647" s="110">
        <f t="shared" si="116"/>
        <v>0</v>
      </c>
      <c r="J647" s="1" t="str">
        <f t="shared" si="117"/>
        <v>IfcStructuralAction</v>
      </c>
      <c r="K647" s="1" t="str">
        <f t="shared" si="118"/>
        <v>IfcStructuralActivity</v>
      </c>
      <c r="L647" s="1" t="str">
        <f t="shared" si="118"/>
        <v>IfcProduct</v>
      </c>
      <c r="M647" s="1" t="str">
        <f t="shared" si="118"/>
        <v>IfcObject</v>
      </c>
      <c r="N647" s="1" t="str">
        <f t="shared" si="118"/>
        <v>IfcObjectDefinition</v>
      </c>
      <c r="O647" s="1" t="str">
        <f t="shared" si="118"/>
        <v>IfcRoot</v>
      </c>
      <c r="P647" s="1" t="str">
        <f t="shared" si="118"/>
        <v>Entity</v>
      </c>
      <c r="Q647" s="1" t="str">
        <f t="shared" si="118"/>
        <v/>
      </c>
    </row>
    <row r="648" spans="1:17" x14ac:dyDescent="0.25">
      <c r="A648" t="s">
        <v>1305</v>
      </c>
      <c r="B648">
        <v>7627</v>
      </c>
      <c r="C648" t="s">
        <v>1306</v>
      </c>
      <c r="D648" s="21" t="s">
        <v>3454</v>
      </c>
      <c r="E648" t="s">
        <v>1251</v>
      </c>
      <c r="F648" s="110">
        <f t="shared" si="114"/>
        <v>0</v>
      </c>
      <c r="G648" s="110">
        <f t="shared" ca="1" si="115"/>
        <v>0</v>
      </c>
      <c r="H648" s="110">
        <f t="shared" ca="1" si="119"/>
        <v>0</v>
      </c>
      <c r="I648" s="110">
        <f t="shared" si="116"/>
        <v>0</v>
      </c>
      <c r="J648" s="1" t="str">
        <f t="shared" si="117"/>
        <v>IfcStructuralActivity</v>
      </c>
      <c r="K648" s="1" t="str">
        <f t="shared" si="118"/>
        <v>IfcProduct</v>
      </c>
      <c r="L648" s="1" t="str">
        <f t="shared" si="118"/>
        <v>IfcObject</v>
      </c>
      <c r="M648" s="1" t="str">
        <f t="shared" si="118"/>
        <v>IfcObjectDefinition</v>
      </c>
      <c r="N648" s="1" t="str">
        <f t="shared" si="118"/>
        <v>IfcRoot</v>
      </c>
      <c r="O648" s="1" t="str">
        <f t="shared" si="118"/>
        <v>Entity</v>
      </c>
      <c r="P648" s="1" t="str">
        <f t="shared" si="118"/>
        <v/>
      </c>
      <c r="Q648" s="1" t="str">
        <f t="shared" si="118"/>
        <v/>
      </c>
    </row>
    <row r="649" spans="1:17" x14ac:dyDescent="0.25">
      <c r="A649" t="s">
        <v>1307</v>
      </c>
      <c r="B649">
        <v>7633</v>
      </c>
      <c r="C649" t="s">
        <v>1308</v>
      </c>
      <c r="D649" s="21" t="s">
        <v>3454</v>
      </c>
      <c r="E649" t="s">
        <v>1257</v>
      </c>
      <c r="F649" s="110">
        <f t="shared" si="114"/>
        <v>0</v>
      </c>
      <c r="G649" s="110">
        <f t="shared" ca="1" si="115"/>
        <v>0</v>
      </c>
      <c r="H649" s="110">
        <f t="shared" ca="1" si="119"/>
        <v>0</v>
      </c>
      <c r="I649" s="110">
        <f t="shared" si="116"/>
        <v>0</v>
      </c>
      <c r="J649" s="1" t="str">
        <f t="shared" si="117"/>
        <v>IfcStructuralItem</v>
      </c>
      <c r="K649" s="1" t="str">
        <f t="shared" si="118"/>
        <v>IfcProduct</v>
      </c>
      <c r="L649" s="1" t="str">
        <f t="shared" si="118"/>
        <v>IfcObject</v>
      </c>
      <c r="M649" s="1" t="str">
        <f t="shared" si="118"/>
        <v>IfcObjectDefinition</v>
      </c>
      <c r="N649" s="1" t="str">
        <f t="shared" si="118"/>
        <v>IfcRoot</v>
      </c>
      <c r="O649" s="1" t="str">
        <f t="shared" si="118"/>
        <v>Entity</v>
      </c>
      <c r="P649" s="1" t="str">
        <f t="shared" si="118"/>
        <v/>
      </c>
      <c r="Q649" s="1" t="str">
        <f t="shared" si="118"/>
        <v/>
      </c>
    </row>
    <row r="650" spans="1:17" x14ac:dyDescent="0.25">
      <c r="A650" t="s">
        <v>1309</v>
      </c>
      <c r="B650">
        <v>7643</v>
      </c>
      <c r="C650" t="s">
        <v>1310</v>
      </c>
      <c r="D650" s="21" t="s">
        <v>3454</v>
      </c>
      <c r="E650" t="s">
        <v>1271</v>
      </c>
      <c r="F650" s="110">
        <f t="shared" si="114"/>
        <v>0</v>
      </c>
      <c r="G650" s="110">
        <f t="shared" ca="1" si="115"/>
        <v>0</v>
      </c>
      <c r="H650" s="110">
        <f t="shared" ca="1" si="119"/>
        <v>0</v>
      </c>
      <c r="I650" s="110">
        <f t="shared" si="116"/>
        <v>0</v>
      </c>
      <c r="J650" s="1" t="str">
        <f t="shared" si="117"/>
        <v>IfcStructuralActivity</v>
      </c>
      <c r="K650" s="1" t="str">
        <f t="shared" si="118"/>
        <v>IfcProduct</v>
      </c>
      <c r="L650" s="1" t="str">
        <f t="shared" si="118"/>
        <v>IfcObject</v>
      </c>
      <c r="M650" s="1" t="str">
        <f t="shared" si="118"/>
        <v>IfcObjectDefinition</v>
      </c>
      <c r="N650" s="1" t="str">
        <f t="shared" si="118"/>
        <v>IfcRoot</v>
      </c>
      <c r="O650" s="1" t="str">
        <f t="shared" si="118"/>
        <v>Entity</v>
      </c>
      <c r="P650" s="1" t="str">
        <f t="shared" si="118"/>
        <v/>
      </c>
      <c r="Q650" s="1" t="str">
        <f t="shared" si="118"/>
        <v/>
      </c>
    </row>
    <row r="651" spans="1:17" x14ac:dyDescent="0.25">
      <c r="A651" t="s">
        <v>1311</v>
      </c>
      <c r="B651">
        <v>7649</v>
      </c>
      <c r="C651" t="s">
        <v>1271</v>
      </c>
      <c r="D651" s="21" t="s">
        <v>3454</v>
      </c>
      <c r="E651" t="s">
        <v>1252</v>
      </c>
      <c r="F651" s="110">
        <f t="shared" si="114"/>
        <v>0</v>
      </c>
      <c r="G651" s="110">
        <f t="shared" ca="1" si="115"/>
        <v>0</v>
      </c>
      <c r="H651" s="110">
        <f t="shared" ca="1" si="119"/>
        <v>0</v>
      </c>
      <c r="I651" s="110">
        <f t="shared" si="116"/>
        <v>0</v>
      </c>
      <c r="J651" s="1" t="str">
        <f t="shared" si="117"/>
        <v>IfcProduct</v>
      </c>
      <c r="K651" s="1" t="str">
        <f t="shared" si="118"/>
        <v>IfcObject</v>
      </c>
      <c r="L651" s="1" t="str">
        <f t="shared" si="118"/>
        <v>IfcObjectDefinition</v>
      </c>
      <c r="M651" s="1" t="str">
        <f t="shared" si="118"/>
        <v>IfcRoot</v>
      </c>
      <c r="N651" s="1" t="str">
        <f t="shared" si="118"/>
        <v>Entity</v>
      </c>
      <c r="O651" s="1" t="str">
        <f t="shared" si="118"/>
        <v/>
      </c>
      <c r="P651" s="1" t="str">
        <f t="shared" si="118"/>
        <v/>
      </c>
      <c r="Q651" s="1" t="str">
        <f t="shared" si="118"/>
        <v/>
      </c>
    </row>
    <row r="652" spans="1:17" x14ac:dyDescent="0.25">
      <c r="A652" t="s">
        <v>1312</v>
      </c>
      <c r="B652">
        <v>7655</v>
      </c>
      <c r="C652" t="s">
        <v>1313</v>
      </c>
      <c r="D652" s="21" t="s">
        <v>3454</v>
      </c>
      <c r="E652" t="s">
        <v>71</v>
      </c>
      <c r="F652" s="110">
        <f t="shared" si="114"/>
        <v>0</v>
      </c>
      <c r="G652" s="110">
        <f t="shared" ca="1" si="115"/>
        <v>0</v>
      </c>
      <c r="H652" s="110">
        <f t="shared" ca="1" si="119"/>
        <v>0</v>
      </c>
      <c r="I652" s="110">
        <f t="shared" si="116"/>
        <v>0</v>
      </c>
      <c r="J652" s="1" t="str">
        <f t="shared" si="117"/>
        <v>IfcObject</v>
      </c>
      <c r="K652" s="1" t="str">
        <f t="shared" ref="K652:Q661" si="120">IFERROR(VLOOKUP(J652,Entity,3,FALSE),"")</f>
        <v>IfcObjectDefinition</v>
      </c>
      <c r="L652" s="1" t="str">
        <f t="shared" si="120"/>
        <v>IfcRoot</v>
      </c>
      <c r="M652" s="1" t="str">
        <f t="shared" si="120"/>
        <v>Entity</v>
      </c>
      <c r="N652" s="1" t="str">
        <f t="shared" si="120"/>
        <v/>
      </c>
      <c r="O652" s="1" t="str">
        <f t="shared" si="120"/>
        <v/>
      </c>
      <c r="P652" s="1" t="str">
        <f t="shared" si="120"/>
        <v/>
      </c>
      <c r="Q652" s="1" t="str">
        <f t="shared" si="120"/>
        <v/>
      </c>
    </row>
    <row r="653" spans="1:17" x14ac:dyDescent="0.25">
      <c r="A653" t="s">
        <v>1314</v>
      </c>
      <c r="B653">
        <v>7667</v>
      </c>
      <c r="C653" t="s">
        <v>1304</v>
      </c>
      <c r="D653" s="21" t="s">
        <v>3454</v>
      </c>
      <c r="E653" t="s">
        <v>1251</v>
      </c>
      <c r="F653" s="110">
        <f t="shared" si="114"/>
        <v>0</v>
      </c>
      <c r="G653" s="110">
        <f t="shared" ca="1" si="115"/>
        <v>0</v>
      </c>
      <c r="H653" s="110">
        <f t="shared" ca="1" si="119"/>
        <v>0</v>
      </c>
      <c r="I653" s="110">
        <f t="shared" si="116"/>
        <v>0</v>
      </c>
      <c r="J653" s="1" t="str">
        <f t="shared" si="117"/>
        <v>IfcStructuralActivity</v>
      </c>
      <c r="K653" s="1" t="str">
        <f t="shared" si="120"/>
        <v>IfcProduct</v>
      </c>
      <c r="L653" s="1" t="str">
        <f t="shared" si="120"/>
        <v>IfcObject</v>
      </c>
      <c r="M653" s="1" t="str">
        <f t="shared" si="120"/>
        <v>IfcObjectDefinition</v>
      </c>
      <c r="N653" s="1" t="str">
        <f t="shared" si="120"/>
        <v>IfcRoot</v>
      </c>
      <c r="O653" s="1" t="str">
        <f t="shared" si="120"/>
        <v>Entity</v>
      </c>
      <c r="P653" s="1" t="str">
        <f t="shared" si="120"/>
        <v/>
      </c>
      <c r="Q653" s="1" t="str">
        <f t="shared" si="120"/>
        <v/>
      </c>
    </row>
    <row r="654" spans="1:17" x14ac:dyDescent="0.25">
      <c r="A654" t="s">
        <v>1315</v>
      </c>
      <c r="B654">
        <v>7676</v>
      </c>
      <c r="C654" t="s">
        <v>1316</v>
      </c>
      <c r="D654" s="21" t="s">
        <v>3454</v>
      </c>
      <c r="E654" t="s">
        <v>1257</v>
      </c>
      <c r="F654" s="110">
        <f t="shared" si="114"/>
        <v>0</v>
      </c>
      <c r="G654" s="110">
        <f t="shared" ca="1" si="115"/>
        <v>0</v>
      </c>
      <c r="H654" s="110">
        <f t="shared" ca="1" si="119"/>
        <v>0</v>
      </c>
      <c r="I654" s="110">
        <f t="shared" si="116"/>
        <v>0</v>
      </c>
      <c r="J654" s="1" t="str">
        <f t="shared" si="117"/>
        <v>IfcStructuralItem</v>
      </c>
      <c r="K654" s="1" t="str">
        <f t="shared" si="120"/>
        <v>IfcProduct</v>
      </c>
      <c r="L654" s="1" t="str">
        <f t="shared" si="120"/>
        <v>IfcObject</v>
      </c>
      <c r="M654" s="1" t="str">
        <f t="shared" si="120"/>
        <v>IfcObjectDefinition</v>
      </c>
      <c r="N654" s="1" t="str">
        <f t="shared" si="120"/>
        <v>IfcRoot</v>
      </c>
      <c r="O654" s="1" t="str">
        <f t="shared" si="120"/>
        <v>Entity</v>
      </c>
      <c r="P654" s="1" t="str">
        <f t="shared" si="120"/>
        <v/>
      </c>
      <c r="Q654" s="1" t="str">
        <f t="shared" si="120"/>
        <v/>
      </c>
    </row>
    <row r="655" spans="1:17" x14ac:dyDescent="0.25">
      <c r="A655" t="s">
        <v>1317</v>
      </c>
      <c r="B655">
        <v>7682</v>
      </c>
      <c r="C655" t="s">
        <v>1318</v>
      </c>
      <c r="D655" s="21" t="s">
        <v>3454</v>
      </c>
      <c r="E655" t="s">
        <v>1266</v>
      </c>
      <c r="F655" s="110">
        <f t="shared" si="114"/>
        <v>0</v>
      </c>
      <c r="G655" s="110">
        <f t="shared" ca="1" si="115"/>
        <v>0</v>
      </c>
      <c r="H655" s="110">
        <f t="shared" ca="1" si="119"/>
        <v>0</v>
      </c>
      <c r="I655" s="110">
        <f t="shared" si="116"/>
        <v>0</v>
      </c>
      <c r="J655" s="1" t="str">
        <f t="shared" si="117"/>
        <v>IfcStructuralItem</v>
      </c>
      <c r="K655" s="1" t="str">
        <f t="shared" si="120"/>
        <v>IfcProduct</v>
      </c>
      <c r="L655" s="1" t="str">
        <f t="shared" si="120"/>
        <v>IfcObject</v>
      </c>
      <c r="M655" s="1" t="str">
        <f t="shared" si="120"/>
        <v>IfcObjectDefinition</v>
      </c>
      <c r="N655" s="1" t="str">
        <f t="shared" si="120"/>
        <v>IfcRoot</v>
      </c>
      <c r="O655" s="1" t="str">
        <f t="shared" si="120"/>
        <v>Entity</v>
      </c>
      <c r="P655" s="1" t="str">
        <f t="shared" si="120"/>
        <v/>
      </c>
      <c r="Q655" s="1" t="str">
        <f t="shared" si="120"/>
        <v/>
      </c>
    </row>
    <row r="656" spans="1:17" x14ac:dyDescent="0.25">
      <c r="A656" t="s">
        <v>1319</v>
      </c>
      <c r="B656">
        <v>7691</v>
      </c>
      <c r="C656" t="s">
        <v>1320</v>
      </c>
      <c r="D656" s="21" t="s">
        <v>3454</v>
      </c>
      <c r="E656" t="s">
        <v>1318</v>
      </c>
      <c r="F656" s="110">
        <f t="shared" si="114"/>
        <v>0</v>
      </c>
      <c r="G656" s="110">
        <f t="shared" ca="1" si="115"/>
        <v>0</v>
      </c>
      <c r="H656" s="110">
        <f t="shared" ca="1" si="119"/>
        <v>0</v>
      </c>
      <c r="I656" s="110">
        <f t="shared" si="116"/>
        <v>0</v>
      </c>
      <c r="J656" s="1" t="str">
        <f t="shared" si="117"/>
        <v>IfcStructuralMember</v>
      </c>
      <c r="K656" s="1" t="str">
        <f t="shared" si="120"/>
        <v>IfcStructuralItem</v>
      </c>
      <c r="L656" s="1" t="str">
        <f t="shared" si="120"/>
        <v>IfcProduct</v>
      </c>
      <c r="M656" s="1" t="str">
        <f t="shared" si="120"/>
        <v>IfcObject</v>
      </c>
      <c r="N656" s="1" t="str">
        <f t="shared" si="120"/>
        <v>IfcObjectDefinition</v>
      </c>
      <c r="O656" s="1" t="str">
        <f t="shared" si="120"/>
        <v>IfcRoot</v>
      </c>
      <c r="P656" s="1" t="str">
        <f t="shared" si="120"/>
        <v>Entity</v>
      </c>
      <c r="Q656" s="1" t="str">
        <f t="shared" si="120"/>
        <v/>
      </c>
    </row>
    <row r="657" spans="1:17" x14ac:dyDescent="0.25">
      <c r="A657" t="s">
        <v>1321</v>
      </c>
      <c r="B657">
        <v>7697</v>
      </c>
      <c r="C657" t="s">
        <v>1322</v>
      </c>
      <c r="D657" s="21" t="s">
        <v>3454</v>
      </c>
      <c r="E657" t="s">
        <v>1271</v>
      </c>
      <c r="F657" s="110">
        <f t="shared" si="114"/>
        <v>0</v>
      </c>
      <c r="G657" s="110">
        <f t="shared" ca="1" si="115"/>
        <v>0</v>
      </c>
      <c r="H657" s="110">
        <f t="shared" ca="1" si="119"/>
        <v>0</v>
      </c>
      <c r="I657" s="110">
        <f t="shared" si="116"/>
        <v>0</v>
      </c>
      <c r="J657" s="1" t="str">
        <f t="shared" si="117"/>
        <v>IfcStructuralActivity</v>
      </c>
      <c r="K657" s="1" t="str">
        <f t="shared" si="120"/>
        <v>IfcProduct</v>
      </c>
      <c r="L657" s="1" t="str">
        <f t="shared" si="120"/>
        <v>IfcObject</v>
      </c>
      <c r="M657" s="1" t="str">
        <f t="shared" si="120"/>
        <v>IfcObjectDefinition</v>
      </c>
      <c r="N657" s="1" t="str">
        <f t="shared" si="120"/>
        <v>IfcRoot</v>
      </c>
      <c r="O657" s="1" t="str">
        <f t="shared" si="120"/>
        <v>Entity</v>
      </c>
      <c r="P657" s="1" t="str">
        <f t="shared" si="120"/>
        <v/>
      </c>
      <c r="Q657" s="1" t="str">
        <f t="shared" si="120"/>
        <v/>
      </c>
    </row>
    <row r="658" spans="1:17" x14ac:dyDescent="0.25">
      <c r="A658" t="s">
        <v>1323</v>
      </c>
      <c r="B658">
        <v>7711</v>
      </c>
      <c r="C658" t="s">
        <v>1324</v>
      </c>
      <c r="D658" s="21" t="s">
        <v>3434</v>
      </c>
      <c r="E658" t="s">
        <v>647</v>
      </c>
      <c r="F658" s="110">
        <f t="shared" si="114"/>
        <v>0</v>
      </c>
      <c r="G658" s="110">
        <f t="shared" ca="1" si="115"/>
        <v>0</v>
      </c>
      <c r="H658" s="110">
        <f t="shared" ca="1" si="119"/>
        <v>0</v>
      </c>
      <c r="I658" s="110">
        <f t="shared" si="116"/>
        <v>0</v>
      </c>
      <c r="J658" s="1" t="str">
        <f t="shared" si="117"/>
        <v>Entity</v>
      </c>
      <c r="K658" s="1" t="str">
        <f t="shared" si="120"/>
        <v/>
      </c>
      <c r="L658" s="1" t="str">
        <f t="shared" si="120"/>
        <v/>
      </c>
      <c r="M658" s="1" t="str">
        <f t="shared" si="120"/>
        <v/>
      </c>
      <c r="N658" s="1" t="str">
        <f t="shared" si="120"/>
        <v/>
      </c>
      <c r="O658" s="1" t="str">
        <f t="shared" si="120"/>
        <v/>
      </c>
      <c r="P658" s="1" t="str">
        <f t="shared" si="120"/>
        <v/>
      </c>
      <c r="Q658" s="1" t="str">
        <f t="shared" si="120"/>
        <v/>
      </c>
    </row>
    <row r="659" spans="1:17" x14ac:dyDescent="0.25">
      <c r="A659" t="s">
        <v>1325</v>
      </c>
      <c r="B659">
        <v>7729</v>
      </c>
      <c r="C659" t="s">
        <v>1326</v>
      </c>
      <c r="D659" s="21" t="s">
        <v>3443</v>
      </c>
      <c r="E659" t="s">
        <v>1327</v>
      </c>
      <c r="F659" s="110">
        <f t="shared" si="114"/>
        <v>0</v>
      </c>
      <c r="G659" s="110">
        <f t="shared" ca="1" si="115"/>
        <v>0</v>
      </c>
      <c r="H659" s="110">
        <f t="shared" ca="1" si="119"/>
        <v>0</v>
      </c>
      <c r="I659" s="110">
        <f t="shared" si="116"/>
        <v>0</v>
      </c>
      <c r="J659" s="1" t="str">
        <f t="shared" si="117"/>
        <v>IfcRepresentation</v>
      </c>
      <c r="K659" s="1" t="str">
        <f t="shared" si="120"/>
        <v>Entity</v>
      </c>
      <c r="L659" s="1" t="str">
        <f t="shared" si="120"/>
        <v/>
      </c>
      <c r="M659" s="1" t="str">
        <f t="shared" si="120"/>
        <v/>
      </c>
      <c r="N659" s="1" t="str">
        <f t="shared" si="120"/>
        <v/>
      </c>
      <c r="O659" s="1" t="str">
        <f t="shared" si="120"/>
        <v/>
      </c>
      <c r="P659" s="1" t="str">
        <f t="shared" si="120"/>
        <v/>
      </c>
      <c r="Q659" s="1" t="str">
        <f t="shared" si="120"/>
        <v/>
      </c>
    </row>
    <row r="660" spans="1:17" x14ac:dyDescent="0.25">
      <c r="A660" t="s">
        <v>1328</v>
      </c>
      <c r="B660">
        <v>7705</v>
      </c>
      <c r="C660" t="s">
        <v>1327</v>
      </c>
      <c r="D660" s="21" t="s">
        <v>3443</v>
      </c>
      <c r="E660" t="s">
        <v>1141</v>
      </c>
      <c r="F660" s="110">
        <f t="shared" si="114"/>
        <v>0</v>
      </c>
      <c r="G660" s="110">
        <f t="shared" ca="1" si="115"/>
        <v>0</v>
      </c>
      <c r="H660" s="110">
        <f t="shared" ca="1" si="119"/>
        <v>0</v>
      </c>
      <c r="I660" s="110">
        <f t="shared" si="116"/>
        <v>0</v>
      </c>
      <c r="J660" s="1" t="str">
        <f t="shared" si="117"/>
        <v>Entity</v>
      </c>
      <c r="K660" s="1" t="str">
        <f t="shared" si="120"/>
        <v/>
      </c>
      <c r="L660" s="1" t="str">
        <f t="shared" si="120"/>
        <v/>
      </c>
      <c r="M660" s="1" t="str">
        <f t="shared" si="120"/>
        <v/>
      </c>
      <c r="N660" s="1" t="str">
        <f t="shared" si="120"/>
        <v/>
      </c>
      <c r="O660" s="1" t="str">
        <f t="shared" si="120"/>
        <v/>
      </c>
      <c r="P660" s="1" t="str">
        <f t="shared" si="120"/>
        <v/>
      </c>
      <c r="Q660" s="1" t="str">
        <f t="shared" si="120"/>
        <v/>
      </c>
    </row>
    <row r="661" spans="1:17" x14ac:dyDescent="0.25">
      <c r="A661" t="s">
        <v>1329</v>
      </c>
      <c r="B661">
        <v>7735</v>
      </c>
      <c r="C661" t="s">
        <v>1330</v>
      </c>
      <c r="D661" s="21" t="s">
        <v>3441</v>
      </c>
      <c r="E661" t="s">
        <v>296</v>
      </c>
      <c r="F661" s="110">
        <f t="shared" si="114"/>
        <v>0</v>
      </c>
      <c r="G661" s="110">
        <f t="shared" ca="1" si="115"/>
        <v>0</v>
      </c>
      <c r="H661" s="110">
        <f t="shared" ca="1" si="119"/>
        <v>0</v>
      </c>
      <c r="I661" s="110">
        <f t="shared" si="116"/>
        <v>0</v>
      </c>
      <c r="J661" s="1" t="str">
        <f t="shared" si="117"/>
        <v>IfcResource</v>
      </c>
      <c r="K661" s="1" t="str">
        <f t="shared" si="120"/>
        <v>IfcObject</v>
      </c>
      <c r="L661" s="1" t="str">
        <f t="shared" si="120"/>
        <v>IfcObjectDefinition</v>
      </c>
      <c r="M661" s="1" t="str">
        <f t="shared" si="120"/>
        <v>IfcRoot</v>
      </c>
      <c r="N661" s="1" t="str">
        <f t="shared" si="120"/>
        <v>Entity</v>
      </c>
      <c r="O661" s="1" t="str">
        <f t="shared" si="120"/>
        <v/>
      </c>
      <c r="P661" s="1" t="str">
        <f t="shared" si="120"/>
        <v/>
      </c>
      <c r="Q661" s="1" t="str">
        <f t="shared" si="120"/>
        <v/>
      </c>
    </row>
    <row r="662" spans="1:17" x14ac:dyDescent="0.25">
      <c r="A662" t="s">
        <v>1331</v>
      </c>
      <c r="B662">
        <v>7743</v>
      </c>
      <c r="C662" t="s">
        <v>1332</v>
      </c>
      <c r="D662" s="21" t="s">
        <v>3441</v>
      </c>
      <c r="E662" t="s">
        <v>299</v>
      </c>
      <c r="F662" s="110">
        <f t="shared" si="114"/>
        <v>0</v>
      </c>
      <c r="G662" s="110">
        <f t="shared" ca="1" si="115"/>
        <v>0</v>
      </c>
      <c r="H662" s="110">
        <f t="shared" ca="1" si="119"/>
        <v>0</v>
      </c>
      <c r="I662" s="110">
        <f t="shared" si="116"/>
        <v>0</v>
      </c>
      <c r="J662" s="1" t="str">
        <f t="shared" si="117"/>
        <v>IfcTypeResource</v>
      </c>
      <c r="K662" s="1" t="str">
        <f t="shared" ref="K662:Q671" si="121">IFERROR(VLOOKUP(J662,Entity,3,FALSE),"")</f>
        <v>IfcTypeObject</v>
      </c>
      <c r="L662" s="1" t="str">
        <f t="shared" si="121"/>
        <v>IfcObjectDefinition</v>
      </c>
      <c r="M662" s="1" t="str">
        <f t="shared" si="121"/>
        <v>IfcRoot</v>
      </c>
      <c r="N662" s="1" t="str">
        <f t="shared" si="121"/>
        <v>Entity</v>
      </c>
      <c r="O662" s="1" t="str">
        <f t="shared" si="121"/>
        <v/>
      </c>
      <c r="P662" s="1" t="str">
        <f t="shared" si="121"/>
        <v/>
      </c>
      <c r="Q662" s="1" t="str">
        <f t="shared" si="121"/>
        <v/>
      </c>
    </row>
    <row r="663" spans="1:17" x14ac:dyDescent="0.25">
      <c r="A663" t="s">
        <v>1333</v>
      </c>
      <c r="B663">
        <v>7751</v>
      </c>
      <c r="C663" t="s">
        <v>1334</v>
      </c>
      <c r="D663" s="21" t="s">
        <v>3422</v>
      </c>
      <c r="E663" t="s">
        <v>462</v>
      </c>
      <c r="F663" s="110">
        <f t="shared" si="114"/>
        <v>0</v>
      </c>
      <c r="G663" s="110">
        <f t="shared" ca="1" si="115"/>
        <v>0</v>
      </c>
      <c r="H663" s="110">
        <f t="shared" ca="1" si="119"/>
        <v>0</v>
      </c>
      <c r="I663" s="110">
        <f t="shared" si="116"/>
        <v>0</v>
      </c>
      <c r="J663" s="1" t="str">
        <f t="shared" si="117"/>
        <v>IfcTopologicalRepresentationItem</v>
      </c>
      <c r="K663" s="1" t="str">
        <f t="shared" si="121"/>
        <v>IfcRepresentationItem</v>
      </c>
      <c r="L663" s="1" t="str">
        <f t="shared" si="121"/>
        <v>Entity</v>
      </c>
      <c r="M663" s="1" t="str">
        <f t="shared" si="121"/>
        <v/>
      </c>
      <c r="N663" s="1" t="str">
        <f t="shared" si="121"/>
        <v/>
      </c>
      <c r="O663" s="1" t="str">
        <f t="shared" si="121"/>
        <v/>
      </c>
      <c r="P663" s="1" t="str">
        <f t="shared" si="121"/>
        <v/>
      </c>
      <c r="Q663" s="1" t="str">
        <f t="shared" si="121"/>
        <v/>
      </c>
    </row>
    <row r="664" spans="1:17" x14ac:dyDescent="0.25">
      <c r="A664" t="s">
        <v>1335</v>
      </c>
      <c r="B664">
        <v>7761</v>
      </c>
      <c r="C664" t="s">
        <v>126</v>
      </c>
      <c r="D664" s="21" t="s">
        <v>3432</v>
      </c>
      <c r="E664" t="s">
        <v>52</v>
      </c>
      <c r="F664" s="110">
        <f t="shared" si="114"/>
        <v>0</v>
      </c>
      <c r="G664" s="110">
        <f t="shared" ca="1" si="115"/>
        <v>0</v>
      </c>
      <c r="H664" s="110">
        <f t="shared" ca="1" si="119"/>
        <v>0</v>
      </c>
      <c r="I664" s="110">
        <f t="shared" si="116"/>
        <v>0</v>
      </c>
      <c r="J664" s="1" t="str">
        <f t="shared" si="117"/>
        <v>IfcRepresentationItem</v>
      </c>
      <c r="K664" s="1" t="str">
        <f t="shared" si="121"/>
        <v>Entity</v>
      </c>
      <c r="L664" s="1" t="str">
        <f t="shared" si="121"/>
        <v/>
      </c>
      <c r="M664" s="1" t="str">
        <f t="shared" si="121"/>
        <v/>
      </c>
      <c r="N664" s="1" t="str">
        <f t="shared" si="121"/>
        <v/>
      </c>
      <c r="O664" s="1" t="str">
        <f t="shared" si="121"/>
        <v/>
      </c>
      <c r="P664" s="1" t="str">
        <f t="shared" si="121"/>
        <v/>
      </c>
      <c r="Q664" s="1" t="str">
        <f t="shared" si="121"/>
        <v/>
      </c>
    </row>
    <row r="665" spans="1:17" x14ac:dyDescent="0.25">
      <c r="A665" t="s">
        <v>1336</v>
      </c>
      <c r="B665">
        <v>7767</v>
      </c>
      <c r="C665" t="s">
        <v>1337</v>
      </c>
      <c r="D665" s="21" t="s">
        <v>3421</v>
      </c>
      <c r="E665" t="s">
        <v>553</v>
      </c>
      <c r="F665" s="110">
        <f t="shared" si="114"/>
        <v>0</v>
      </c>
      <c r="G665" s="110">
        <f t="shared" ca="1" si="115"/>
        <v>0</v>
      </c>
      <c r="H665" s="110">
        <f t="shared" ca="1" si="119"/>
        <v>0</v>
      </c>
      <c r="I665" s="110">
        <f t="shared" si="116"/>
        <v>0</v>
      </c>
      <c r="J665" s="1" t="str">
        <f t="shared" si="117"/>
        <v>IfcSolidModel</v>
      </c>
      <c r="K665" s="1" t="str">
        <f t="shared" si="121"/>
        <v>IfcGeometricRepresentationItem</v>
      </c>
      <c r="L665" s="1" t="str">
        <f t="shared" si="121"/>
        <v>IfcRepresentationItem</v>
      </c>
      <c r="M665" s="1" t="str">
        <f t="shared" si="121"/>
        <v>Entity</v>
      </c>
      <c r="N665" s="1" t="str">
        <f t="shared" si="121"/>
        <v/>
      </c>
      <c r="O665" s="1" t="str">
        <f t="shared" si="121"/>
        <v/>
      </c>
      <c r="P665" s="1" t="str">
        <f t="shared" si="121"/>
        <v/>
      </c>
      <c r="Q665" s="1" t="str">
        <f t="shared" si="121"/>
        <v/>
      </c>
    </row>
    <row r="666" spans="1:17" x14ac:dyDescent="0.25">
      <c r="A666" t="s">
        <v>1338</v>
      </c>
      <c r="B666">
        <v>7780</v>
      </c>
      <c r="C666" t="s">
        <v>1339</v>
      </c>
      <c r="D666" s="21" t="s">
        <v>3449</v>
      </c>
      <c r="E666" t="s">
        <v>581</v>
      </c>
      <c r="F666" s="110">
        <f t="shared" si="114"/>
        <v>0</v>
      </c>
      <c r="G666" s="110">
        <f t="shared" ca="1" si="115"/>
        <v>0</v>
      </c>
      <c r="H666" s="110">
        <f t="shared" ca="1" si="119"/>
        <v>0</v>
      </c>
      <c r="I666" s="110">
        <f t="shared" si="116"/>
        <v>0</v>
      </c>
      <c r="J666" s="1" t="str">
        <f t="shared" si="117"/>
        <v>IfcElement</v>
      </c>
      <c r="K666" s="1" t="str">
        <f t="shared" si="121"/>
        <v>IfcProduct</v>
      </c>
      <c r="L666" s="1" t="str">
        <f t="shared" si="121"/>
        <v>IfcObject</v>
      </c>
      <c r="M666" s="1" t="str">
        <f t="shared" si="121"/>
        <v>IfcObjectDefinition</v>
      </c>
      <c r="N666" s="1" t="str">
        <f t="shared" si="121"/>
        <v>IfcRoot</v>
      </c>
      <c r="O666" s="1" t="str">
        <f t="shared" si="121"/>
        <v>Entity</v>
      </c>
      <c r="P666" s="1" t="str">
        <f t="shared" si="121"/>
        <v/>
      </c>
      <c r="Q666" s="1" t="str">
        <f t="shared" si="121"/>
        <v/>
      </c>
    </row>
    <row r="667" spans="1:17" x14ac:dyDescent="0.25">
      <c r="A667" t="s">
        <v>1340</v>
      </c>
      <c r="B667">
        <v>7788</v>
      </c>
      <c r="C667" t="s">
        <v>1341</v>
      </c>
      <c r="D667" s="21" t="s">
        <v>3432</v>
      </c>
      <c r="E667" t="s">
        <v>1342</v>
      </c>
      <c r="F667" s="110">
        <f t="shared" si="114"/>
        <v>0</v>
      </c>
      <c r="G667" s="110">
        <f t="shared" ca="1" si="115"/>
        <v>0</v>
      </c>
      <c r="H667" s="110">
        <f t="shared" ca="1" si="119"/>
        <v>0</v>
      </c>
      <c r="I667" s="110">
        <f t="shared" si="116"/>
        <v>0</v>
      </c>
      <c r="J667" s="1" t="str">
        <f t="shared" si="117"/>
        <v>IfcSurface</v>
      </c>
      <c r="K667" s="1" t="str">
        <f t="shared" si="121"/>
        <v>IfcGeometricRepresentationItem</v>
      </c>
      <c r="L667" s="1" t="str">
        <f t="shared" si="121"/>
        <v>IfcRepresentationItem</v>
      </c>
      <c r="M667" s="1" t="str">
        <f t="shared" si="121"/>
        <v>Entity</v>
      </c>
      <c r="N667" s="1" t="str">
        <f t="shared" si="121"/>
        <v/>
      </c>
      <c r="O667" s="1" t="str">
        <f t="shared" si="121"/>
        <v/>
      </c>
      <c r="P667" s="1" t="str">
        <f t="shared" si="121"/>
        <v/>
      </c>
      <c r="Q667" s="1" t="str">
        <f t="shared" si="121"/>
        <v/>
      </c>
    </row>
    <row r="668" spans="1:17" x14ac:dyDescent="0.25">
      <c r="A668" t="s">
        <v>1343</v>
      </c>
      <c r="B668">
        <v>7799</v>
      </c>
      <c r="C668" t="s">
        <v>1344</v>
      </c>
      <c r="D668" s="21" t="s">
        <v>3432</v>
      </c>
      <c r="E668" t="s">
        <v>1342</v>
      </c>
      <c r="F668" s="110">
        <f t="shared" si="114"/>
        <v>0</v>
      </c>
      <c r="G668" s="110">
        <f t="shared" ca="1" si="115"/>
        <v>0</v>
      </c>
      <c r="H668" s="110">
        <f t="shared" ca="1" si="119"/>
        <v>0</v>
      </c>
      <c r="I668" s="110">
        <f t="shared" si="116"/>
        <v>0</v>
      </c>
      <c r="J668" s="1" t="str">
        <f t="shared" si="117"/>
        <v>IfcSurface</v>
      </c>
      <c r="K668" s="1" t="str">
        <f t="shared" si="121"/>
        <v>IfcGeometricRepresentationItem</v>
      </c>
      <c r="L668" s="1" t="str">
        <f t="shared" si="121"/>
        <v>IfcRepresentationItem</v>
      </c>
      <c r="M668" s="1" t="str">
        <f t="shared" si="121"/>
        <v>Entity</v>
      </c>
      <c r="N668" s="1" t="str">
        <f t="shared" si="121"/>
        <v/>
      </c>
      <c r="O668" s="1" t="str">
        <f t="shared" si="121"/>
        <v/>
      </c>
      <c r="P668" s="1" t="str">
        <f t="shared" si="121"/>
        <v/>
      </c>
      <c r="Q668" s="1" t="str">
        <f t="shared" si="121"/>
        <v/>
      </c>
    </row>
    <row r="669" spans="1:17" x14ac:dyDescent="0.25">
      <c r="A669" t="s">
        <v>1345</v>
      </c>
      <c r="B669">
        <v>7809</v>
      </c>
      <c r="C669" t="s">
        <v>1346</v>
      </c>
      <c r="D669" s="21" t="s">
        <v>3435</v>
      </c>
      <c r="E669" t="s">
        <v>1287</v>
      </c>
      <c r="F669" s="110">
        <f t="shared" si="114"/>
        <v>0</v>
      </c>
      <c r="G669" s="110">
        <f t="shared" ca="1" si="115"/>
        <v>0</v>
      </c>
      <c r="H669" s="110">
        <f t="shared" ca="1" si="119"/>
        <v>0</v>
      </c>
      <c r="I669" s="110">
        <f t="shared" si="116"/>
        <v>0</v>
      </c>
      <c r="J669" s="1" t="str">
        <f t="shared" si="117"/>
        <v>IfcStructuralLoad</v>
      </c>
      <c r="K669" s="1" t="str">
        <f t="shared" si="121"/>
        <v>Entity</v>
      </c>
      <c r="L669" s="1" t="str">
        <f t="shared" si="121"/>
        <v/>
      </c>
      <c r="M669" s="1" t="str">
        <f t="shared" si="121"/>
        <v/>
      </c>
      <c r="N669" s="1" t="str">
        <f t="shared" si="121"/>
        <v/>
      </c>
      <c r="O669" s="1" t="str">
        <f t="shared" si="121"/>
        <v/>
      </c>
      <c r="P669" s="1" t="str">
        <f t="shared" si="121"/>
        <v/>
      </c>
      <c r="Q669" s="1" t="str">
        <f t="shared" si="121"/>
        <v/>
      </c>
    </row>
    <row r="670" spans="1:17" x14ac:dyDescent="0.25">
      <c r="A670" t="s">
        <v>1347</v>
      </c>
      <c r="B670">
        <v>7839</v>
      </c>
      <c r="C670" t="s">
        <v>1348</v>
      </c>
      <c r="D670" s="21" t="s">
        <v>3434</v>
      </c>
      <c r="E670" t="s">
        <v>372</v>
      </c>
      <c r="F670" s="110">
        <f t="shared" si="114"/>
        <v>0</v>
      </c>
      <c r="G670" s="110">
        <f t="shared" ca="1" si="115"/>
        <v>0</v>
      </c>
      <c r="H670" s="110">
        <f t="shared" ca="1" si="119"/>
        <v>0</v>
      </c>
      <c r="I670" s="110">
        <f t="shared" si="116"/>
        <v>0</v>
      </c>
      <c r="J670" s="1" t="str">
        <f t="shared" si="117"/>
        <v>Entity</v>
      </c>
      <c r="K670" s="1" t="str">
        <f t="shared" si="121"/>
        <v/>
      </c>
      <c r="L670" s="1" t="str">
        <f t="shared" si="121"/>
        <v/>
      </c>
      <c r="M670" s="1" t="str">
        <f t="shared" si="121"/>
        <v/>
      </c>
      <c r="N670" s="1" t="str">
        <f t="shared" si="121"/>
        <v/>
      </c>
      <c r="O670" s="1" t="str">
        <f t="shared" si="121"/>
        <v/>
      </c>
      <c r="P670" s="1" t="str">
        <f t="shared" si="121"/>
        <v/>
      </c>
      <c r="Q670" s="1" t="str">
        <f t="shared" si="121"/>
        <v/>
      </c>
    </row>
    <row r="671" spans="1:17" x14ac:dyDescent="0.25">
      <c r="A671" t="s">
        <v>1349</v>
      </c>
      <c r="B671">
        <v>7857</v>
      </c>
      <c r="C671" t="s">
        <v>1350</v>
      </c>
      <c r="D671" s="21" t="s">
        <v>3434</v>
      </c>
      <c r="E671" t="s">
        <v>242</v>
      </c>
      <c r="F671" s="110">
        <f t="shared" si="114"/>
        <v>0</v>
      </c>
      <c r="G671" s="110">
        <f t="shared" ca="1" si="115"/>
        <v>0</v>
      </c>
      <c r="H671" s="110">
        <f t="shared" ca="1" si="119"/>
        <v>0</v>
      </c>
      <c r="I671" s="110">
        <f t="shared" si="116"/>
        <v>0</v>
      </c>
      <c r="J671" s="1" t="str">
        <f t="shared" si="117"/>
        <v>Entity</v>
      </c>
      <c r="K671" s="1" t="str">
        <f t="shared" si="121"/>
        <v/>
      </c>
      <c r="L671" s="1" t="str">
        <f t="shared" si="121"/>
        <v/>
      </c>
      <c r="M671" s="1" t="str">
        <f t="shared" si="121"/>
        <v/>
      </c>
      <c r="N671" s="1" t="str">
        <f t="shared" si="121"/>
        <v/>
      </c>
      <c r="O671" s="1" t="str">
        <f t="shared" si="121"/>
        <v/>
      </c>
      <c r="P671" s="1" t="str">
        <f t="shared" si="121"/>
        <v/>
      </c>
      <c r="Q671" s="1" t="str">
        <f t="shared" si="121"/>
        <v/>
      </c>
    </row>
    <row r="672" spans="1:17" x14ac:dyDescent="0.25">
      <c r="A672" t="s">
        <v>1351</v>
      </c>
      <c r="B672">
        <v>7870</v>
      </c>
      <c r="C672" t="s">
        <v>1352</v>
      </c>
      <c r="D672" s="21" t="s">
        <v>3434</v>
      </c>
      <c r="E672" t="s">
        <v>242</v>
      </c>
      <c r="F672" s="110">
        <f t="shared" si="114"/>
        <v>0</v>
      </c>
      <c r="G672" s="110">
        <f t="shared" ca="1" si="115"/>
        <v>0</v>
      </c>
      <c r="H672" s="110">
        <f t="shared" ca="1" si="119"/>
        <v>0</v>
      </c>
      <c r="I672" s="110">
        <f t="shared" si="116"/>
        <v>0</v>
      </c>
      <c r="J672" s="1" t="str">
        <f t="shared" si="117"/>
        <v>Entity</v>
      </c>
      <c r="K672" s="1" t="str">
        <f t="shared" ref="K672:Q681" si="122">IFERROR(VLOOKUP(J672,Entity,3,FALSE),"")</f>
        <v/>
      </c>
      <c r="L672" s="1" t="str">
        <f t="shared" si="122"/>
        <v/>
      </c>
      <c r="M672" s="1" t="str">
        <f t="shared" si="122"/>
        <v/>
      </c>
      <c r="N672" s="1" t="str">
        <f t="shared" si="122"/>
        <v/>
      </c>
      <c r="O672" s="1" t="str">
        <f t="shared" si="122"/>
        <v/>
      </c>
      <c r="P672" s="1" t="str">
        <f t="shared" si="122"/>
        <v/>
      </c>
      <c r="Q672" s="1" t="str">
        <f t="shared" si="122"/>
        <v/>
      </c>
    </row>
    <row r="673" spans="1:17" x14ac:dyDescent="0.25">
      <c r="A673" t="s">
        <v>1353</v>
      </c>
      <c r="B673">
        <v>7879</v>
      </c>
      <c r="C673" t="s">
        <v>1354</v>
      </c>
      <c r="D673" s="21" t="s">
        <v>3434</v>
      </c>
      <c r="E673" t="s">
        <v>1355</v>
      </c>
      <c r="F673" s="110">
        <f t="shared" si="114"/>
        <v>0</v>
      </c>
      <c r="G673" s="110">
        <f t="shared" ca="1" si="115"/>
        <v>0</v>
      </c>
      <c r="H673" s="110">
        <f t="shared" ca="1" si="119"/>
        <v>0</v>
      </c>
      <c r="I673" s="110">
        <f t="shared" si="116"/>
        <v>0</v>
      </c>
      <c r="J673" s="1" t="str">
        <f t="shared" si="117"/>
        <v>IfcPresentationItem</v>
      </c>
      <c r="K673" s="1" t="str">
        <f t="shared" si="122"/>
        <v>Entity</v>
      </c>
      <c r="L673" s="1" t="str">
        <f t="shared" si="122"/>
        <v/>
      </c>
      <c r="M673" s="1" t="str">
        <f t="shared" si="122"/>
        <v/>
      </c>
      <c r="N673" s="1" t="str">
        <f t="shared" si="122"/>
        <v/>
      </c>
      <c r="O673" s="1" t="str">
        <f t="shared" si="122"/>
        <v/>
      </c>
      <c r="P673" s="1" t="str">
        <f t="shared" si="122"/>
        <v/>
      </c>
      <c r="Q673" s="1" t="str">
        <f t="shared" si="122"/>
        <v/>
      </c>
    </row>
    <row r="674" spans="1:17" x14ac:dyDescent="0.25">
      <c r="A674" t="s">
        <v>1356</v>
      </c>
      <c r="B674">
        <v>7920</v>
      </c>
      <c r="C674" t="s">
        <v>1355</v>
      </c>
      <c r="D674" s="21" t="s">
        <v>3434</v>
      </c>
      <c r="E674" t="s">
        <v>242</v>
      </c>
      <c r="F674" s="110">
        <f t="shared" si="114"/>
        <v>0</v>
      </c>
      <c r="G674" s="110">
        <f t="shared" ca="1" si="115"/>
        <v>0</v>
      </c>
      <c r="H674" s="110">
        <f t="shared" ca="1" si="119"/>
        <v>0</v>
      </c>
      <c r="I674" s="110">
        <f t="shared" si="116"/>
        <v>0</v>
      </c>
      <c r="J674" s="1" t="str">
        <f t="shared" si="117"/>
        <v>Entity</v>
      </c>
      <c r="K674" s="1" t="str">
        <f t="shared" si="122"/>
        <v/>
      </c>
      <c r="L674" s="1" t="str">
        <f t="shared" si="122"/>
        <v/>
      </c>
      <c r="M674" s="1" t="str">
        <f t="shared" si="122"/>
        <v/>
      </c>
      <c r="N674" s="1" t="str">
        <f t="shared" si="122"/>
        <v/>
      </c>
      <c r="O674" s="1" t="str">
        <f t="shared" si="122"/>
        <v/>
      </c>
      <c r="P674" s="1" t="str">
        <f t="shared" si="122"/>
        <v/>
      </c>
      <c r="Q674" s="1" t="str">
        <f t="shared" si="122"/>
        <v/>
      </c>
    </row>
    <row r="675" spans="1:17" x14ac:dyDescent="0.25">
      <c r="A675" t="s">
        <v>1357</v>
      </c>
      <c r="B675">
        <v>7930</v>
      </c>
      <c r="C675" t="s">
        <v>1358</v>
      </c>
      <c r="D675" s="21" t="s">
        <v>3434</v>
      </c>
      <c r="E675" t="s">
        <v>242</v>
      </c>
      <c r="F675" s="110">
        <f t="shared" si="114"/>
        <v>0</v>
      </c>
      <c r="G675" s="110">
        <f t="shared" ca="1" si="115"/>
        <v>0</v>
      </c>
      <c r="H675" s="110">
        <f t="shared" ca="1" si="119"/>
        <v>0</v>
      </c>
      <c r="I675" s="110">
        <f t="shared" si="116"/>
        <v>0</v>
      </c>
      <c r="J675" s="1" t="str">
        <f t="shared" si="117"/>
        <v>Entity</v>
      </c>
      <c r="K675" s="1" t="str">
        <f t="shared" si="122"/>
        <v/>
      </c>
      <c r="L675" s="1" t="str">
        <f t="shared" si="122"/>
        <v/>
      </c>
      <c r="M675" s="1" t="str">
        <f t="shared" si="122"/>
        <v/>
      </c>
      <c r="N675" s="1" t="str">
        <f t="shared" si="122"/>
        <v/>
      </c>
      <c r="O675" s="1" t="str">
        <f t="shared" si="122"/>
        <v/>
      </c>
      <c r="P675" s="1" t="str">
        <f t="shared" si="122"/>
        <v/>
      </c>
      <c r="Q675" s="1" t="str">
        <f t="shared" si="122"/>
        <v/>
      </c>
    </row>
    <row r="676" spans="1:17" x14ac:dyDescent="0.25">
      <c r="A676" t="s">
        <v>1359</v>
      </c>
      <c r="B676">
        <v>7949</v>
      </c>
      <c r="C676" t="s">
        <v>96</v>
      </c>
      <c r="D676" s="21" t="s">
        <v>3434</v>
      </c>
      <c r="E676" t="s">
        <v>242</v>
      </c>
      <c r="F676" s="110">
        <f t="shared" si="114"/>
        <v>0</v>
      </c>
      <c r="G676" s="110">
        <f t="shared" ca="1" si="115"/>
        <v>0</v>
      </c>
      <c r="H676" s="110">
        <f t="shared" ca="1" si="119"/>
        <v>0</v>
      </c>
      <c r="I676" s="110">
        <f t="shared" si="116"/>
        <v>0</v>
      </c>
      <c r="J676" s="1" t="str">
        <f t="shared" si="117"/>
        <v>Entity</v>
      </c>
      <c r="K676" s="1" t="str">
        <f t="shared" si="122"/>
        <v/>
      </c>
      <c r="L676" s="1" t="str">
        <f t="shared" si="122"/>
        <v/>
      </c>
      <c r="M676" s="1" t="str">
        <f t="shared" si="122"/>
        <v/>
      </c>
      <c r="N676" s="1" t="str">
        <f t="shared" si="122"/>
        <v/>
      </c>
      <c r="O676" s="1" t="str">
        <f t="shared" si="122"/>
        <v/>
      </c>
      <c r="P676" s="1" t="str">
        <f t="shared" si="122"/>
        <v/>
      </c>
      <c r="Q676" s="1" t="str">
        <f t="shared" si="122"/>
        <v/>
      </c>
    </row>
    <row r="677" spans="1:17" x14ac:dyDescent="0.25">
      <c r="A677" t="s">
        <v>1360</v>
      </c>
      <c r="B677">
        <v>7972</v>
      </c>
      <c r="C677" t="s">
        <v>553</v>
      </c>
      <c r="D677" s="21" t="s">
        <v>3421</v>
      </c>
      <c r="E677" t="s">
        <v>356</v>
      </c>
      <c r="F677" s="110">
        <f t="shared" si="114"/>
        <v>0</v>
      </c>
      <c r="G677" s="110">
        <f t="shared" ca="1" si="115"/>
        <v>0</v>
      </c>
      <c r="H677" s="110">
        <f t="shared" ca="1" si="119"/>
        <v>0</v>
      </c>
      <c r="I677" s="110">
        <f t="shared" si="116"/>
        <v>0</v>
      </c>
      <c r="J677" s="1" t="str">
        <f t="shared" si="117"/>
        <v>IfcGeometricRepresentationItem</v>
      </c>
      <c r="K677" s="1" t="str">
        <f t="shared" si="122"/>
        <v>IfcRepresentationItem</v>
      </c>
      <c r="L677" s="1" t="str">
        <f t="shared" si="122"/>
        <v>Entity</v>
      </c>
      <c r="M677" s="1" t="str">
        <f t="shared" si="122"/>
        <v/>
      </c>
      <c r="N677" s="1" t="str">
        <f t="shared" si="122"/>
        <v/>
      </c>
      <c r="O677" s="1" t="str">
        <f t="shared" si="122"/>
        <v/>
      </c>
      <c r="P677" s="1" t="str">
        <f t="shared" si="122"/>
        <v/>
      </c>
      <c r="Q677" s="1" t="str">
        <f t="shared" si="122"/>
        <v/>
      </c>
    </row>
    <row r="678" spans="1:17" x14ac:dyDescent="0.25">
      <c r="A678" t="s">
        <v>1361</v>
      </c>
      <c r="B678">
        <v>7983</v>
      </c>
      <c r="C678" t="s">
        <v>1362</v>
      </c>
      <c r="D678" s="21" t="s">
        <v>3421</v>
      </c>
      <c r="E678" t="s">
        <v>356</v>
      </c>
      <c r="F678" s="110">
        <f t="shared" si="114"/>
        <v>0</v>
      </c>
      <c r="G678" s="110">
        <f t="shared" ca="1" si="115"/>
        <v>0</v>
      </c>
      <c r="H678" s="110">
        <f t="shared" ca="1" si="119"/>
        <v>0</v>
      </c>
      <c r="I678" s="110">
        <f t="shared" si="116"/>
        <v>0</v>
      </c>
      <c r="J678" s="1" t="str">
        <f t="shared" si="117"/>
        <v>IfcGeometricRepresentationItem</v>
      </c>
      <c r="K678" s="1" t="str">
        <f t="shared" si="122"/>
        <v>IfcRepresentationItem</v>
      </c>
      <c r="L678" s="1" t="str">
        <f t="shared" si="122"/>
        <v>Entity</v>
      </c>
      <c r="M678" s="1" t="str">
        <f t="shared" si="122"/>
        <v/>
      </c>
      <c r="N678" s="1" t="str">
        <f t="shared" si="122"/>
        <v/>
      </c>
      <c r="O678" s="1" t="str">
        <f t="shared" si="122"/>
        <v/>
      </c>
      <c r="P678" s="1" t="str">
        <f t="shared" si="122"/>
        <v/>
      </c>
      <c r="Q678" s="1" t="str">
        <f t="shared" si="122"/>
        <v/>
      </c>
    </row>
    <row r="679" spans="1:17" x14ac:dyDescent="0.25">
      <c r="A679" t="s">
        <v>1363</v>
      </c>
      <c r="B679">
        <v>7997</v>
      </c>
      <c r="C679" t="s">
        <v>1364</v>
      </c>
      <c r="D679" s="21" t="s">
        <v>3421</v>
      </c>
      <c r="E679" t="s">
        <v>1362</v>
      </c>
      <c r="F679" s="110">
        <f t="shared" si="114"/>
        <v>0</v>
      </c>
      <c r="G679" s="110">
        <f t="shared" ca="1" si="115"/>
        <v>0</v>
      </c>
      <c r="H679" s="110">
        <f t="shared" ca="1" si="119"/>
        <v>0</v>
      </c>
      <c r="I679" s="110">
        <f t="shared" si="116"/>
        <v>0</v>
      </c>
      <c r="J679" s="1" t="str">
        <f t="shared" si="117"/>
        <v>IfcSolidModel</v>
      </c>
      <c r="K679" s="1" t="str">
        <f t="shared" si="122"/>
        <v>IfcGeometricRepresentationItem</v>
      </c>
      <c r="L679" s="1" t="str">
        <f t="shared" si="122"/>
        <v>IfcRepresentationItem</v>
      </c>
      <c r="M679" s="1" t="str">
        <f t="shared" si="122"/>
        <v>Entity</v>
      </c>
      <c r="N679" s="1" t="str">
        <f t="shared" si="122"/>
        <v/>
      </c>
      <c r="O679" s="1" t="str">
        <f t="shared" si="122"/>
        <v/>
      </c>
      <c r="P679" s="1" t="str">
        <f t="shared" si="122"/>
        <v/>
      </c>
      <c r="Q679" s="1" t="str">
        <f t="shared" si="122"/>
        <v/>
      </c>
    </row>
    <row r="680" spans="1:17" x14ac:dyDescent="0.25">
      <c r="A680" t="s">
        <v>1365</v>
      </c>
      <c r="B680">
        <v>8005</v>
      </c>
      <c r="C680" t="s">
        <v>1342</v>
      </c>
      <c r="D680" s="21" t="s">
        <v>3432</v>
      </c>
      <c r="E680" t="s">
        <v>126</v>
      </c>
      <c r="F680" s="110">
        <f t="shared" si="114"/>
        <v>0</v>
      </c>
      <c r="G680" s="110">
        <f t="shared" ca="1" si="115"/>
        <v>0</v>
      </c>
      <c r="H680" s="110">
        <f t="shared" ca="1" si="119"/>
        <v>0</v>
      </c>
      <c r="I680" s="110">
        <f t="shared" si="116"/>
        <v>0</v>
      </c>
      <c r="J680" s="1" t="str">
        <f t="shared" si="117"/>
        <v>IfcGeometricRepresentationItem</v>
      </c>
      <c r="K680" s="1" t="str">
        <f t="shared" si="122"/>
        <v>IfcRepresentationItem</v>
      </c>
      <c r="L680" s="1" t="str">
        <f t="shared" si="122"/>
        <v>Entity</v>
      </c>
      <c r="M680" s="1" t="str">
        <f t="shared" si="122"/>
        <v/>
      </c>
      <c r="N680" s="1" t="str">
        <f t="shared" si="122"/>
        <v/>
      </c>
      <c r="O680" s="1" t="str">
        <f t="shared" si="122"/>
        <v/>
      </c>
      <c r="P680" s="1" t="str">
        <f t="shared" si="122"/>
        <v/>
      </c>
      <c r="Q680" s="1" t="str">
        <f t="shared" si="122"/>
        <v/>
      </c>
    </row>
    <row r="681" spans="1:17" x14ac:dyDescent="0.25">
      <c r="A681" t="s">
        <v>1366</v>
      </c>
      <c r="B681">
        <v>8016</v>
      </c>
      <c r="C681" t="s">
        <v>1367</v>
      </c>
      <c r="D681" s="21" t="s">
        <v>3431</v>
      </c>
      <c r="E681" t="s">
        <v>30</v>
      </c>
      <c r="F681" s="110">
        <f t="shared" si="114"/>
        <v>0</v>
      </c>
      <c r="G681" s="110" t="str">
        <f t="shared" ca="1" si="115"/>
        <v>IfcSwitchingDevice</v>
      </c>
      <c r="H681" s="110" t="str">
        <f t="shared" ca="1" si="119"/>
        <v>Common</v>
      </c>
      <c r="I681" s="110" t="str">
        <f t="shared" si="116"/>
        <v>IfcSwitchingDevice</v>
      </c>
      <c r="J681" s="1" t="str">
        <f t="shared" si="117"/>
        <v>IfcDistributionFlowElement</v>
      </c>
      <c r="K681" s="1" t="str">
        <f t="shared" si="122"/>
        <v>IfcDistributionElement</v>
      </c>
      <c r="L681" s="1" t="str">
        <f t="shared" si="122"/>
        <v>IfcElement</v>
      </c>
      <c r="M681" s="1" t="str">
        <f t="shared" si="122"/>
        <v>IfcProduct</v>
      </c>
      <c r="N681" s="1" t="str">
        <f t="shared" si="122"/>
        <v>IfcObject</v>
      </c>
      <c r="O681" s="1" t="str">
        <f t="shared" si="122"/>
        <v>IfcObjectDefinition</v>
      </c>
      <c r="P681" s="1" t="str">
        <f t="shared" si="122"/>
        <v>IfcRoot</v>
      </c>
      <c r="Q681" s="1" t="str">
        <f t="shared" si="122"/>
        <v>Entity</v>
      </c>
    </row>
    <row r="682" spans="1:17" x14ac:dyDescent="0.25">
      <c r="A682" t="s">
        <v>1368</v>
      </c>
      <c r="B682">
        <v>8024</v>
      </c>
      <c r="C682" t="s">
        <v>1369</v>
      </c>
      <c r="D682" s="21" t="s">
        <v>3431</v>
      </c>
      <c r="E682" t="s">
        <v>33</v>
      </c>
      <c r="F682" s="110" t="str">
        <f t="shared" si="114"/>
        <v>IfcSwitchingDeviceType</v>
      </c>
      <c r="G682" s="110" t="str">
        <f t="shared" ca="1" si="115"/>
        <v>IfcSwitchingDeviceType</v>
      </c>
      <c r="H682" s="110" t="str">
        <f t="shared" ca="1" si="119"/>
        <v>Common</v>
      </c>
      <c r="I682" s="110" t="str">
        <f t="shared" si="116"/>
        <v>IfcSwitchingDeviceType</v>
      </c>
      <c r="J682" s="1" t="str">
        <f t="shared" si="117"/>
        <v>IfcDistributionFlowElementType</v>
      </c>
      <c r="K682" s="1" t="str">
        <f t="shared" ref="K682:Q691" si="123">IFERROR(VLOOKUP(J682,Entity,3,FALSE),"")</f>
        <v>IfcDistributionElementType</v>
      </c>
      <c r="L682" s="1" t="str">
        <f t="shared" si="123"/>
        <v>IfcElementType</v>
      </c>
      <c r="M682" s="1" t="str">
        <f t="shared" si="123"/>
        <v>IfcTypeProduct</v>
      </c>
      <c r="N682" s="1" t="str">
        <f t="shared" si="123"/>
        <v>IfcTypeObject</v>
      </c>
      <c r="O682" s="1" t="str">
        <f t="shared" si="123"/>
        <v>IfcObjectDefinition</v>
      </c>
      <c r="P682" s="1" t="str">
        <f t="shared" si="123"/>
        <v>IfcRoot</v>
      </c>
      <c r="Q682" s="1" t="str">
        <f t="shared" si="123"/>
        <v>Entity</v>
      </c>
    </row>
    <row r="683" spans="1:17" x14ac:dyDescent="0.25">
      <c r="A683" t="s">
        <v>1370</v>
      </c>
      <c r="B683">
        <v>8032</v>
      </c>
      <c r="C683" t="s">
        <v>161</v>
      </c>
      <c r="D683" s="21" t="s">
        <v>3424</v>
      </c>
      <c r="E683" t="s">
        <v>71</v>
      </c>
      <c r="F683" s="110">
        <f t="shared" si="114"/>
        <v>0</v>
      </c>
      <c r="G683" s="110">
        <f t="shared" ca="1" si="115"/>
        <v>0</v>
      </c>
      <c r="H683" s="110">
        <f t="shared" ca="1" si="119"/>
        <v>0</v>
      </c>
      <c r="I683" s="110">
        <f t="shared" si="116"/>
        <v>0</v>
      </c>
      <c r="J683" s="1" t="str">
        <f t="shared" si="117"/>
        <v>IfcObject</v>
      </c>
      <c r="K683" s="1" t="str">
        <f t="shared" si="123"/>
        <v>IfcObjectDefinition</v>
      </c>
      <c r="L683" s="1" t="str">
        <f t="shared" si="123"/>
        <v>IfcRoot</v>
      </c>
      <c r="M683" s="1" t="str">
        <f t="shared" si="123"/>
        <v>Entity</v>
      </c>
      <c r="N683" s="1" t="str">
        <f t="shared" si="123"/>
        <v/>
      </c>
      <c r="O683" s="1" t="str">
        <f t="shared" si="123"/>
        <v/>
      </c>
      <c r="P683" s="1" t="str">
        <f t="shared" si="123"/>
        <v/>
      </c>
      <c r="Q683" s="1" t="str">
        <f t="shared" si="123"/>
        <v/>
      </c>
    </row>
    <row r="684" spans="1:17" x14ac:dyDescent="0.25">
      <c r="A684" t="s">
        <v>1371</v>
      </c>
      <c r="B684">
        <v>8038</v>
      </c>
      <c r="C684" t="s">
        <v>1372</v>
      </c>
      <c r="D684" s="21" t="s">
        <v>3430</v>
      </c>
      <c r="E684" t="s">
        <v>629</v>
      </c>
      <c r="F684" s="110">
        <f t="shared" si="114"/>
        <v>0</v>
      </c>
      <c r="G684" s="110">
        <f t="shared" ca="1" si="115"/>
        <v>0</v>
      </c>
      <c r="H684" s="110">
        <f t="shared" ca="1" si="119"/>
        <v>0</v>
      </c>
      <c r="I684" s="110" t="str">
        <f t="shared" si="116"/>
        <v>IfcSystemFurnitureElement</v>
      </c>
      <c r="J684" s="1" t="str">
        <f t="shared" si="117"/>
        <v>IfcElement</v>
      </c>
      <c r="K684" s="1" t="str">
        <f t="shared" si="123"/>
        <v>IfcProduct</v>
      </c>
      <c r="L684" s="1" t="str">
        <f t="shared" si="123"/>
        <v>IfcObject</v>
      </c>
      <c r="M684" s="1" t="str">
        <f t="shared" si="123"/>
        <v>IfcObjectDefinition</v>
      </c>
      <c r="N684" s="1" t="str">
        <f t="shared" si="123"/>
        <v>IfcRoot</v>
      </c>
      <c r="O684" s="1" t="str">
        <f t="shared" si="123"/>
        <v>Entity</v>
      </c>
      <c r="P684" s="1" t="str">
        <f t="shared" si="123"/>
        <v/>
      </c>
      <c r="Q684" s="1" t="str">
        <f t="shared" si="123"/>
        <v/>
      </c>
    </row>
    <row r="685" spans="1:17" x14ac:dyDescent="0.25">
      <c r="A685" t="s">
        <v>1373</v>
      </c>
      <c r="B685">
        <v>8046</v>
      </c>
      <c r="C685" t="s">
        <v>1374</v>
      </c>
      <c r="D685" s="21" t="s">
        <v>3430</v>
      </c>
      <c r="E685" t="s">
        <v>631</v>
      </c>
      <c r="F685" s="110" t="str">
        <f t="shared" si="114"/>
        <v>IfcSystemFurnitureElementType</v>
      </c>
      <c r="G685" s="110">
        <f t="shared" ca="1" si="115"/>
        <v>0</v>
      </c>
      <c r="H685" s="110" t="str">
        <f t="shared" ca="1" si="119"/>
        <v>Common</v>
      </c>
      <c r="I685" s="110" t="str">
        <f t="shared" si="116"/>
        <v>IfcSystemFurnitureElementType</v>
      </c>
      <c r="J685" s="1" t="str">
        <f t="shared" si="117"/>
        <v>IfcElementType</v>
      </c>
      <c r="K685" s="1" t="str">
        <f t="shared" si="123"/>
        <v>IfcTypeProduct</v>
      </c>
      <c r="L685" s="1" t="str">
        <f t="shared" si="123"/>
        <v>IfcTypeObject</v>
      </c>
      <c r="M685" s="1" t="str">
        <f t="shared" si="123"/>
        <v>IfcObjectDefinition</v>
      </c>
      <c r="N685" s="1" t="str">
        <f t="shared" si="123"/>
        <v>IfcRoot</v>
      </c>
      <c r="O685" s="1" t="str">
        <f t="shared" si="123"/>
        <v>Entity</v>
      </c>
      <c r="P685" s="1" t="str">
        <f t="shared" si="123"/>
        <v/>
      </c>
      <c r="Q685" s="1" t="str">
        <f t="shared" si="123"/>
        <v/>
      </c>
    </row>
    <row r="686" spans="1:17" x14ac:dyDescent="0.25">
      <c r="A686" t="s">
        <v>1375</v>
      </c>
      <c r="B686">
        <v>8070</v>
      </c>
      <c r="C686" t="s">
        <v>1376</v>
      </c>
      <c r="D686" s="21" t="s">
        <v>3426</v>
      </c>
      <c r="E686" t="s">
        <v>8</v>
      </c>
      <c r="F686" s="110">
        <f t="shared" si="114"/>
        <v>0</v>
      </c>
      <c r="G686" s="110">
        <f t="shared" ca="1" si="115"/>
        <v>0</v>
      </c>
      <c r="H686" s="110">
        <f t="shared" ca="1" si="119"/>
        <v>0</v>
      </c>
      <c r="I686" s="110">
        <f t="shared" si="116"/>
        <v>0</v>
      </c>
      <c r="J686" s="1" t="str">
        <f t="shared" si="117"/>
        <v/>
      </c>
      <c r="K686" s="1" t="str">
        <f t="shared" si="123"/>
        <v/>
      </c>
      <c r="L686" s="1" t="str">
        <f t="shared" si="123"/>
        <v/>
      </c>
      <c r="M686" s="1" t="str">
        <f t="shared" si="123"/>
        <v/>
      </c>
      <c r="N686" s="1" t="str">
        <f t="shared" si="123"/>
        <v/>
      </c>
      <c r="O686" s="1" t="str">
        <f t="shared" si="123"/>
        <v/>
      </c>
      <c r="P686" s="1" t="str">
        <f t="shared" si="123"/>
        <v/>
      </c>
      <c r="Q686" s="1" t="str">
        <f t="shared" si="123"/>
        <v/>
      </c>
    </row>
    <row r="687" spans="1:17" x14ac:dyDescent="0.25">
      <c r="A687" t="s">
        <v>1377</v>
      </c>
      <c r="B687">
        <v>8100</v>
      </c>
      <c r="C687" t="s">
        <v>1378</v>
      </c>
      <c r="D687" s="21" t="s">
        <v>3426</v>
      </c>
      <c r="E687" t="s">
        <v>8</v>
      </c>
      <c r="F687" s="110">
        <f t="shared" si="114"/>
        <v>0</v>
      </c>
      <c r="G687" s="110">
        <f t="shared" ca="1" si="115"/>
        <v>0</v>
      </c>
      <c r="H687" s="110">
        <f t="shared" ca="1" si="119"/>
        <v>0</v>
      </c>
      <c r="I687" s="110">
        <f t="shared" si="116"/>
        <v>0</v>
      </c>
      <c r="J687" s="1" t="str">
        <f t="shared" si="117"/>
        <v/>
      </c>
      <c r="K687" s="1" t="str">
        <f t="shared" si="123"/>
        <v/>
      </c>
      <c r="L687" s="1" t="str">
        <f t="shared" si="123"/>
        <v/>
      </c>
      <c r="M687" s="1" t="str">
        <f t="shared" si="123"/>
        <v/>
      </c>
      <c r="N687" s="1" t="str">
        <f t="shared" si="123"/>
        <v/>
      </c>
      <c r="O687" s="1" t="str">
        <f t="shared" si="123"/>
        <v/>
      </c>
      <c r="P687" s="1" t="str">
        <f t="shared" si="123"/>
        <v/>
      </c>
      <c r="Q687" s="1" t="str">
        <f t="shared" si="123"/>
        <v/>
      </c>
    </row>
    <row r="688" spans="1:17" x14ac:dyDescent="0.25">
      <c r="A688" t="s">
        <v>1379</v>
      </c>
      <c r="B688">
        <v>8118</v>
      </c>
      <c r="C688" t="s">
        <v>1380</v>
      </c>
      <c r="D688" s="21" t="s">
        <v>3426</v>
      </c>
      <c r="E688" t="s">
        <v>8</v>
      </c>
      <c r="F688" s="110">
        <f t="shared" si="114"/>
        <v>0</v>
      </c>
      <c r="G688" s="110">
        <f t="shared" ca="1" si="115"/>
        <v>0</v>
      </c>
      <c r="H688" s="110">
        <f t="shared" ca="1" si="119"/>
        <v>0</v>
      </c>
      <c r="I688" s="110">
        <f t="shared" si="116"/>
        <v>0</v>
      </c>
      <c r="J688" s="1" t="str">
        <f t="shared" si="117"/>
        <v/>
      </c>
      <c r="K688" s="1" t="str">
        <f t="shared" si="123"/>
        <v/>
      </c>
      <c r="L688" s="1" t="str">
        <f t="shared" si="123"/>
        <v/>
      </c>
      <c r="M688" s="1" t="str">
        <f t="shared" si="123"/>
        <v/>
      </c>
      <c r="N688" s="1" t="str">
        <f t="shared" si="123"/>
        <v/>
      </c>
      <c r="O688" s="1" t="str">
        <f t="shared" si="123"/>
        <v/>
      </c>
      <c r="P688" s="1" t="str">
        <f t="shared" si="123"/>
        <v/>
      </c>
      <c r="Q688" s="1" t="str">
        <f t="shared" si="123"/>
        <v/>
      </c>
    </row>
    <row r="689" spans="1:17" x14ac:dyDescent="0.25">
      <c r="A689" t="s">
        <v>1381</v>
      </c>
      <c r="B689">
        <v>8136</v>
      </c>
      <c r="C689" t="s">
        <v>1382</v>
      </c>
      <c r="D689" s="21" t="s">
        <v>3423</v>
      </c>
      <c r="E689" t="s">
        <v>478</v>
      </c>
      <c r="F689" s="110">
        <f t="shared" si="114"/>
        <v>0</v>
      </c>
      <c r="G689" s="110">
        <f t="shared" ca="1" si="115"/>
        <v>0</v>
      </c>
      <c r="H689" s="110">
        <f t="shared" ca="1" si="119"/>
        <v>0</v>
      </c>
      <c r="I689" s="110" t="str">
        <f t="shared" si="116"/>
        <v>IfcTank</v>
      </c>
      <c r="J689" s="1" t="str">
        <f t="shared" si="117"/>
        <v>IfcDistributionFlowElement</v>
      </c>
      <c r="K689" s="1" t="str">
        <f t="shared" si="123"/>
        <v>IfcDistributionElement</v>
      </c>
      <c r="L689" s="1" t="str">
        <f t="shared" si="123"/>
        <v>IfcElement</v>
      </c>
      <c r="M689" s="1" t="str">
        <f t="shared" si="123"/>
        <v>IfcProduct</v>
      </c>
      <c r="N689" s="1" t="str">
        <f t="shared" si="123"/>
        <v>IfcObject</v>
      </c>
      <c r="O689" s="1" t="str">
        <f t="shared" si="123"/>
        <v>IfcObjectDefinition</v>
      </c>
      <c r="P689" s="1" t="str">
        <f t="shared" si="123"/>
        <v>IfcRoot</v>
      </c>
      <c r="Q689" s="1" t="str">
        <f t="shared" si="123"/>
        <v>Entity</v>
      </c>
    </row>
    <row r="690" spans="1:17" x14ac:dyDescent="0.25">
      <c r="A690" t="s">
        <v>1383</v>
      </c>
      <c r="B690">
        <v>8144</v>
      </c>
      <c r="C690" t="s">
        <v>1384</v>
      </c>
      <c r="D690" s="21" t="s">
        <v>3423</v>
      </c>
      <c r="E690" t="s">
        <v>481</v>
      </c>
      <c r="F690" s="110" t="str">
        <f t="shared" si="114"/>
        <v>IfcTankType</v>
      </c>
      <c r="G690" s="110">
        <f t="shared" ca="1" si="115"/>
        <v>0</v>
      </c>
      <c r="H690" s="110" t="str">
        <f t="shared" ca="1" si="119"/>
        <v>Common</v>
      </c>
      <c r="I690" s="110" t="str">
        <f t="shared" si="116"/>
        <v>IfcTankType</v>
      </c>
      <c r="J690" s="1" t="str">
        <f t="shared" si="117"/>
        <v>IfcDistributionFlowElementType</v>
      </c>
      <c r="K690" s="1" t="str">
        <f t="shared" si="123"/>
        <v>IfcDistributionElementType</v>
      </c>
      <c r="L690" s="1" t="str">
        <f t="shared" si="123"/>
        <v>IfcElementType</v>
      </c>
      <c r="M690" s="1" t="str">
        <f t="shared" si="123"/>
        <v>IfcTypeProduct</v>
      </c>
      <c r="N690" s="1" t="str">
        <f t="shared" si="123"/>
        <v>IfcTypeObject</v>
      </c>
      <c r="O690" s="1" t="str">
        <f t="shared" si="123"/>
        <v>IfcObjectDefinition</v>
      </c>
      <c r="P690" s="1" t="str">
        <f t="shared" si="123"/>
        <v>IfcRoot</v>
      </c>
      <c r="Q690" s="1" t="str">
        <f t="shared" si="123"/>
        <v>Entity</v>
      </c>
    </row>
    <row r="691" spans="1:17" x14ac:dyDescent="0.25">
      <c r="A691" t="s">
        <v>1385</v>
      </c>
      <c r="B691">
        <v>8152</v>
      </c>
      <c r="C691" t="s">
        <v>1386</v>
      </c>
      <c r="D691" s="21" t="s">
        <v>3446</v>
      </c>
      <c r="E691" t="s">
        <v>526</v>
      </c>
      <c r="F691" s="110">
        <f t="shared" si="114"/>
        <v>0</v>
      </c>
      <c r="G691" s="110">
        <f t="shared" ca="1" si="115"/>
        <v>0</v>
      </c>
      <c r="H691" s="110">
        <f t="shared" ca="1" si="119"/>
        <v>0</v>
      </c>
      <c r="I691" s="110">
        <f t="shared" si="116"/>
        <v>0</v>
      </c>
      <c r="J691" s="1" t="str">
        <f t="shared" si="117"/>
        <v>IfcObject</v>
      </c>
      <c r="K691" s="1" t="str">
        <f t="shared" si="123"/>
        <v>IfcObjectDefinition</v>
      </c>
      <c r="L691" s="1" t="str">
        <f t="shared" si="123"/>
        <v>IfcRoot</v>
      </c>
      <c r="M691" s="1" t="str">
        <f t="shared" si="123"/>
        <v>Entity</v>
      </c>
      <c r="N691" s="1" t="str">
        <f t="shared" si="123"/>
        <v/>
      </c>
      <c r="O691" s="1" t="str">
        <f t="shared" si="123"/>
        <v/>
      </c>
      <c r="P691" s="1" t="str">
        <f t="shared" si="123"/>
        <v/>
      </c>
      <c r="Q691" s="1" t="str">
        <f t="shared" si="123"/>
        <v/>
      </c>
    </row>
    <row r="692" spans="1:17" x14ac:dyDescent="0.25">
      <c r="A692" t="s">
        <v>1387</v>
      </c>
      <c r="B692">
        <v>8167</v>
      </c>
      <c r="C692" t="s">
        <v>1388</v>
      </c>
      <c r="D692" s="21" t="s">
        <v>3447</v>
      </c>
      <c r="E692" t="s">
        <v>529</v>
      </c>
      <c r="F692" s="110">
        <f t="shared" si="114"/>
        <v>0</v>
      </c>
      <c r="G692" s="110">
        <f t="shared" ca="1" si="115"/>
        <v>0</v>
      </c>
      <c r="H692" s="110">
        <f t="shared" ca="1" si="119"/>
        <v>0</v>
      </c>
      <c r="I692" s="110">
        <f t="shared" si="116"/>
        <v>0</v>
      </c>
      <c r="J692" s="1" t="str">
        <f t="shared" si="117"/>
        <v>Entity</v>
      </c>
      <c r="K692" s="1" t="str">
        <f t="shared" ref="K692:Q701" si="124">IFERROR(VLOOKUP(J692,Entity,3,FALSE),"")</f>
        <v/>
      </c>
      <c r="L692" s="1" t="str">
        <f t="shared" si="124"/>
        <v/>
      </c>
      <c r="M692" s="1" t="str">
        <f t="shared" si="124"/>
        <v/>
      </c>
      <c r="N692" s="1" t="str">
        <f t="shared" si="124"/>
        <v/>
      </c>
      <c r="O692" s="1" t="str">
        <f t="shared" si="124"/>
        <v/>
      </c>
      <c r="P692" s="1" t="str">
        <f t="shared" si="124"/>
        <v/>
      </c>
      <c r="Q692" s="1" t="str">
        <f t="shared" si="124"/>
        <v/>
      </c>
    </row>
    <row r="693" spans="1:17" x14ac:dyDescent="0.25">
      <c r="A693" t="s">
        <v>1389</v>
      </c>
      <c r="B693">
        <v>8191</v>
      </c>
      <c r="C693" t="s">
        <v>1390</v>
      </c>
      <c r="D693" s="21" t="s">
        <v>3447</v>
      </c>
      <c r="E693" t="s">
        <v>1388</v>
      </c>
      <c r="F693" s="110">
        <f t="shared" si="114"/>
        <v>0</v>
      </c>
      <c r="G693" s="110">
        <f t="shared" ca="1" si="115"/>
        <v>0</v>
      </c>
      <c r="H693" s="110">
        <f t="shared" ca="1" si="119"/>
        <v>0</v>
      </c>
      <c r="I693" s="110">
        <f t="shared" si="116"/>
        <v>0</v>
      </c>
      <c r="J693" s="1" t="str">
        <f t="shared" si="117"/>
        <v>IfcSchedulingTime</v>
      </c>
      <c r="K693" s="1" t="str">
        <f t="shared" si="124"/>
        <v>Entity</v>
      </c>
      <c r="L693" s="1" t="str">
        <f t="shared" si="124"/>
        <v/>
      </c>
      <c r="M693" s="1" t="str">
        <f t="shared" si="124"/>
        <v/>
      </c>
      <c r="N693" s="1" t="str">
        <f t="shared" si="124"/>
        <v/>
      </c>
      <c r="O693" s="1" t="str">
        <f t="shared" si="124"/>
        <v/>
      </c>
      <c r="P693" s="1" t="str">
        <f t="shared" si="124"/>
        <v/>
      </c>
      <c r="Q693" s="1" t="str">
        <f t="shared" si="124"/>
        <v/>
      </c>
    </row>
    <row r="694" spans="1:17" x14ac:dyDescent="0.25">
      <c r="A694" t="s">
        <v>1391</v>
      </c>
      <c r="B694">
        <v>8201</v>
      </c>
      <c r="C694" t="s">
        <v>1392</v>
      </c>
      <c r="D694" s="21" t="s">
        <v>3446</v>
      </c>
      <c r="E694" t="s">
        <v>532</v>
      </c>
      <c r="F694" s="110">
        <f t="shared" si="114"/>
        <v>0</v>
      </c>
      <c r="G694" s="110">
        <f t="shared" ca="1" si="115"/>
        <v>0</v>
      </c>
      <c r="H694" s="110">
        <f t="shared" ca="1" si="119"/>
        <v>0</v>
      </c>
      <c r="I694" s="110">
        <f t="shared" si="116"/>
        <v>0</v>
      </c>
      <c r="J694" s="1" t="str">
        <f t="shared" si="117"/>
        <v>IfcTypeObject</v>
      </c>
      <c r="K694" s="1" t="str">
        <f t="shared" si="124"/>
        <v>IfcObjectDefinition</v>
      </c>
      <c r="L694" s="1" t="str">
        <f t="shared" si="124"/>
        <v>IfcRoot</v>
      </c>
      <c r="M694" s="1" t="str">
        <f t="shared" si="124"/>
        <v>Entity</v>
      </c>
      <c r="N694" s="1" t="str">
        <f t="shared" si="124"/>
        <v/>
      </c>
      <c r="O694" s="1" t="str">
        <f t="shared" si="124"/>
        <v/>
      </c>
      <c r="P694" s="1" t="str">
        <f t="shared" si="124"/>
        <v/>
      </c>
      <c r="Q694" s="1" t="str">
        <f t="shared" si="124"/>
        <v/>
      </c>
    </row>
    <row r="695" spans="1:17" x14ac:dyDescent="0.25">
      <c r="A695" t="s">
        <v>1393</v>
      </c>
      <c r="B695">
        <v>8210</v>
      </c>
      <c r="C695" t="s">
        <v>1394</v>
      </c>
      <c r="D695" s="21" t="s">
        <v>3419</v>
      </c>
      <c r="E695" t="s">
        <v>16</v>
      </c>
      <c r="F695" s="110">
        <f t="shared" si="114"/>
        <v>0</v>
      </c>
      <c r="G695" s="110">
        <f t="shared" ca="1" si="115"/>
        <v>0</v>
      </c>
      <c r="H695" s="110">
        <f t="shared" ca="1" si="119"/>
        <v>0</v>
      </c>
      <c r="I695" s="110">
        <f t="shared" si="116"/>
        <v>0</v>
      </c>
      <c r="J695" s="1" t="str">
        <f t="shared" si="117"/>
        <v>Entity</v>
      </c>
      <c r="K695" s="1" t="str">
        <f t="shared" si="124"/>
        <v/>
      </c>
      <c r="L695" s="1" t="str">
        <f t="shared" si="124"/>
        <v/>
      </c>
      <c r="M695" s="1" t="str">
        <f t="shared" si="124"/>
        <v/>
      </c>
      <c r="N695" s="1" t="str">
        <f t="shared" si="124"/>
        <v/>
      </c>
      <c r="O695" s="1" t="str">
        <f t="shared" si="124"/>
        <v/>
      </c>
      <c r="P695" s="1" t="str">
        <f t="shared" si="124"/>
        <v/>
      </c>
      <c r="Q695" s="1" t="str">
        <f t="shared" si="124"/>
        <v/>
      </c>
    </row>
    <row r="696" spans="1:17" x14ac:dyDescent="0.25">
      <c r="A696" t="s">
        <v>1395</v>
      </c>
      <c r="B696">
        <v>8255</v>
      </c>
      <c r="C696" t="s">
        <v>1396</v>
      </c>
      <c r="D696" s="21" t="s">
        <v>3449</v>
      </c>
      <c r="E696" t="s">
        <v>1032</v>
      </c>
      <c r="F696" s="110" t="str">
        <f t="shared" si="114"/>
        <v>IfcTendon</v>
      </c>
      <c r="G696" s="110">
        <f t="shared" ca="1" si="115"/>
        <v>0</v>
      </c>
      <c r="H696" s="110" t="str">
        <f t="shared" ca="1" si="119"/>
        <v>Common</v>
      </c>
      <c r="I696" s="110">
        <f t="shared" si="116"/>
        <v>0</v>
      </c>
      <c r="J696" s="1" t="str">
        <f t="shared" si="117"/>
        <v>IfcElementComponent</v>
      </c>
      <c r="K696" s="1" t="str">
        <f t="shared" si="124"/>
        <v>IfcElement</v>
      </c>
      <c r="L696" s="1" t="str">
        <f t="shared" si="124"/>
        <v>IfcProduct</v>
      </c>
      <c r="M696" s="1" t="str">
        <f t="shared" si="124"/>
        <v>IfcObject</v>
      </c>
      <c r="N696" s="1" t="str">
        <f t="shared" si="124"/>
        <v>IfcObjectDefinition</v>
      </c>
      <c r="O696" s="1" t="str">
        <f t="shared" si="124"/>
        <v>IfcRoot</v>
      </c>
      <c r="P696" s="1" t="str">
        <f t="shared" si="124"/>
        <v>Entity</v>
      </c>
      <c r="Q696" s="1" t="str">
        <f t="shared" si="124"/>
        <v/>
      </c>
    </row>
    <row r="697" spans="1:17" x14ac:dyDescent="0.25">
      <c r="A697" t="s">
        <v>1397</v>
      </c>
      <c r="B697">
        <v>8270</v>
      </c>
      <c r="C697" t="s">
        <v>1398</v>
      </c>
      <c r="D697" s="21" t="s">
        <v>3449</v>
      </c>
      <c r="E697" t="s">
        <v>1032</v>
      </c>
      <c r="F697" s="110" t="str">
        <f t="shared" si="114"/>
        <v>IfcTendonAnchor</v>
      </c>
      <c r="G697" s="110">
        <f t="shared" ca="1" si="115"/>
        <v>0</v>
      </c>
      <c r="H697" s="110" t="str">
        <f t="shared" ca="1" si="119"/>
        <v>Common</v>
      </c>
      <c r="I697" s="110">
        <f t="shared" si="116"/>
        <v>0</v>
      </c>
      <c r="J697" s="1" t="str">
        <f t="shared" si="117"/>
        <v>IfcElementComponent</v>
      </c>
      <c r="K697" s="1" t="str">
        <f t="shared" si="124"/>
        <v>IfcElement</v>
      </c>
      <c r="L697" s="1" t="str">
        <f t="shared" si="124"/>
        <v>IfcProduct</v>
      </c>
      <c r="M697" s="1" t="str">
        <f t="shared" si="124"/>
        <v>IfcObject</v>
      </c>
      <c r="N697" s="1" t="str">
        <f t="shared" si="124"/>
        <v>IfcObjectDefinition</v>
      </c>
      <c r="O697" s="1" t="str">
        <f t="shared" si="124"/>
        <v>IfcRoot</v>
      </c>
      <c r="P697" s="1" t="str">
        <f t="shared" si="124"/>
        <v>Entity</v>
      </c>
      <c r="Q697" s="1" t="str">
        <f t="shared" si="124"/>
        <v/>
      </c>
    </row>
    <row r="698" spans="1:17" x14ac:dyDescent="0.25">
      <c r="A698" t="s">
        <v>1399</v>
      </c>
      <c r="B698">
        <v>8278</v>
      </c>
      <c r="C698" t="s">
        <v>1400</v>
      </c>
      <c r="D698" s="21" t="s">
        <v>3449</v>
      </c>
      <c r="E698" t="s">
        <v>1035</v>
      </c>
      <c r="F698" s="110">
        <f t="shared" si="114"/>
        <v>0</v>
      </c>
      <c r="G698" s="110">
        <f t="shared" ca="1" si="115"/>
        <v>0</v>
      </c>
      <c r="H698" s="110">
        <f t="shared" ca="1" si="119"/>
        <v>0</v>
      </c>
      <c r="I698" s="110">
        <f t="shared" si="116"/>
        <v>0</v>
      </c>
      <c r="J698" s="1" t="str">
        <f t="shared" si="117"/>
        <v>IfcElementComponentType</v>
      </c>
      <c r="K698" s="1" t="str">
        <f t="shared" si="124"/>
        <v>IfcElementType</v>
      </c>
      <c r="L698" s="1" t="str">
        <f t="shared" si="124"/>
        <v>IfcTypeProduct</v>
      </c>
      <c r="M698" s="1" t="str">
        <f t="shared" si="124"/>
        <v>IfcTypeObject</v>
      </c>
      <c r="N698" s="1" t="str">
        <f t="shared" si="124"/>
        <v>IfcObjectDefinition</v>
      </c>
      <c r="O698" s="1" t="str">
        <f t="shared" si="124"/>
        <v>IfcRoot</v>
      </c>
      <c r="P698" s="1" t="str">
        <f t="shared" si="124"/>
        <v>Entity</v>
      </c>
      <c r="Q698" s="1" t="str">
        <f t="shared" si="124"/>
        <v/>
      </c>
    </row>
    <row r="699" spans="1:17" x14ac:dyDescent="0.25">
      <c r="A699" t="s">
        <v>1401</v>
      </c>
      <c r="B699">
        <v>8286</v>
      </c>
      <c r="C699" t="s">
        <v>1402</v>
      </c>
      <c r="D699" s="21" t="s">
        <v>3449</v>
      </c>
      <c r="E699" t="s">
        <v>1035</v>
      </c>
      <c r="F699" s="110">
        <f t="shared" si="114"/>
        <v>0</v>
      </c>
      <c r="G699" s="110">
        <f t="shared" ca="1" si="115"/>
        <v>0</v>
      </c>
      <c r="H699" s="110">
        <f t="shared" ca="1" si="119"/>
        <v>0</v>
      </c>
      <c r="I699" s="110">
        <f t="shared" si="116"/>
        <v>0</v>
      </c>
      <c r="J699" s="1" t="str">
        <f t="shared" si="117"/>
        <v>IfcElementComponentType</v>
      </c>
      <c r="K699" s="1" t="str">
        <f t="shared" si="124"/>
        <v>IfcElementType</v>
      </c>
      <c r="L699" s="1" t="str">
        <f t="shared" si="124"/>
        <v>IfcTypeProduct</v>
      </c>
      <c r="M699" s="1" t="str">
        <f t="shared" si="124"/>
        <v>IfcTypeObject</v>
      </c>
      <c r="N699" s="1" t="str">
        <f t="shared" si="124"/>
        <v>IfcObjectDefinition</v>
      </c>
      <c r="O699" s="1" t="str">
        <f t="shared" si="124"/>
        <v>IfcRoot</v>
      </c>
      <c r="P699" s="1" t="str">
        <f t="shared" si="124"/>
        <v>Entity</v>
      </c>
      <c r="Q699" s="1" t="str">
        <f t="shared" si="124"/>
        <v/>
      </c>
    </row>
    <row r="700" spans="1:17" x14ac:dyDescent="0.25">
      <c r="A700" t="s">
        <v>1403</v>
      </c>
      <c r="B700">
        <v>8297</v>
      </c>
      <c r="C700" t="s">
        <v>1404</v>
      </c>
      <c r="D700" s="21" t="s">
        <v>3421</v>
      </c>
      <c r="E700" t="s">
        <v>1405</v>
      </c>
      <c r="F700" s="110">
        <f t="shared" si="114"/>
        <v>0</v>
      </c>
      <c r="G700" s="110">
        <f t="shared" ca="1" si="115"/>
        <v>0</v>
      </c>
      <c r="H700" s="110">
        <f t="shared" ca="1" si="119"/>
        <v>0</v>
      </c>
      <c r="I700" s="110">
        <f t="shared" si="116"/>
        <v>0</v>
      </c>
      <c r="J700" s="1" t="str">
        <f t="shared" si="117"/>
        <v>IfcGeometricRepresentationItem</v>
      </c>
      <c r="K700" s="1" t="str">
        <f t="shared" si="124"/>
        <v>IfcRepresentationItem</v>
      </c>
      <c r="L700" s="1" t="str">
        <f t="shared" si="124"/>
        <v>Entity</v>
      </c>
      <c r="M700" s="1" t="str">
        <f t="shared" si="124"/>
        <v/>
      </c>
      <c r="N700" s="1" t="str">
        <f t="shared" si="124"/>
        <v/>
      </c>
      <c r="O700" s="1" t="str">
        <f t="shared" si="124"/>
        <v/>
      </c>
      <c r="P700" s="1" t="str">
        <f t="shared" si="124"/>
        <v/>
      </c>
      <c r="Q700" s="1" t="str">
        <f t="shared" si="124"/>
        <v/>
      </c>
    </row>
    <row r="701" spans="1:17" x14ac:dyDescent="0.25">
      <c r="A701" t="s">
        <v>1406</v>
      </c>
      <c r="B701">
        <v>8329</v>
      </c>
      <c r="C701" t="s">
        <v>1405</v>
      </c>
      <c r="D701" s="21" t="s">
        <v>3421</v>
      </c>
      <c r="E701" t="s">
        <v>52</v>
      </c>
      <c r="F701" s="110">
        <f t="shared" si="114"/>
        <v>0</v>
      </c>
      <c r="G701" s="110">
        <f t="shared" ca="1" si="115"/>
        <v>0</v>
      </c>
      <c r="H701" s="110">
        <f t="shared" ca="1" si="119"/>
        <v>0</v>
      </c>
      <c r="I701" s="110">
        <f t="shared" si="116"/>
        <v>0</v>
      </c>
      <c r="J701" s="1" t="str">
        <f t="shared" si="117"/>
        <v>IfcRepresentationItem</v>
      </c>
      <c r="K701" s="1" t="str">
        <f t="shared" si="124"/>
        <v>Entity</v>
      </c>
      <c r="L701" s="1" t="str">
        <f t="shared" si="124"/>
        <v/>
      </c>
      <c r="M701" s="1" t="str">
        <f t="shared" si="124"/>
        <v/>
      </c>
      <c r="N701" s="1" t="str">
        <f t="shared" si="124"/>
        <v/>
      </c>
      <c r="O701" s="1" t="str">
        <f t="shared" si="124"/>
        <v/>
      </c>
      <c r="P701" s="1" t="str">
        <f t="shared" si="124"/>
        <v/>
      </c>
      <c r="Q701" s="1" t="str">
        <f t="shared" si="124"/>
        <v/>
      </c>
    </row>
    <row r="702" spans="1:17" x14ac:dyDescent="0.25">
      <c r="A702" t="s">
        <v>1407</v>
      </c>
      <c r="B702">
        <v>8335</v>
      </c>
      <c r="C702" t="s">
        <v>1408</v>
      </c>
      <c r="D702" s="21" t="s">
        <v>3425</v>
      </c>
      <c r="E702" t="s">
        <v>52</v>
      </c>
      <c r="F702" s="110">
        <f t="shared" si="114"/>
        <v>0</v>
      </c>
      <c r="G702" s="110">
        <f t="shared" ca="1" si="115"/>
        <v>0</v>
      </c>
      <c r="H702" s="110">
        <f t="shared" ca="1" si="119"/>
        <v>0</v>
      </c>
      <c r="I702" s="110">
        <f t="shared" si="116"/>
        <v>0</v>
      </c>
      <c r="J702" s="1" t="str">
        <f t="shared" si="117"/>
        <v>IfcRepresentationItem</v>
      </c>
      <c r="K702" s="1" t="str">
        <f t="shared" ref="K702:Q711" si="125">IFERROR(VLOOKUP(J702,Entity,3,FALSE),"")</f>
        <v>Entity</v>
      </c>
      <c r="L702" s="1" t="str">
        <f t="shared" si="125"/>
        <v/>
      </c>
      <c r="M702" s="1" t="str">
        <f t="shared" si="125"/>
        <v/>
      </c>
      <c r="N702" s="1" t="str">
        <f t="shared" si="125"/>
        <v/>
      </c>
      <c r="O702" s="1" t="str">
        <f t="shared" si="125"/>
        <v/>
      </c>
      <c r="P702" s="1" t="str">
        <f t="shared" si="125"/>
        <v/>
      </c>
      <c r="Q702" s="1" t="str">
        <f t="shared" si="125"/>
        <v/>
      </c>
    </row>
    <row r="703" spans="1:17" x14ac:dyDescent="0.25">
      <c r="A703" t="s">
        <v>1409</v>
      </c>
      <c r="B703">
        <v>8351</v>
      </c>
      <c r="C703" t="s">
        <v>1410</v>
      </c>
      <c r="D703" s="21" t="s">
        <v>3425</v>
      </c>
      <c r="E703" t="s">
        <v>1408</v>
      </c>
      <c r="F703" s="110">
        <f t="shared" si="114"/>
        <v>0</v>
      </c>
      <c r="G703" s="110">
        <f t="shared" ca="1" si="115"/>
        <v>0</v>
      </c>
      <c r="H703" s="110">
        <f t="shared" ca="1" si="119"/>
        <v>0</v>
      </c>
      <c r="I703" s="110">
        <f t="shared" si="116"/>
        <v>0</v>
      </c>
      <c r="J703" s="1" t="str">
        <f t="shared" si="117"/>
        <v>IfcGeometricRepresentationItem</v>
      </c>
      <c r="K703" s="1" t="str">
        <f t="shared" si="125"/>
        <v>IfcRepresentationItem</v>
      </c>
      <c r="L703" s="1" t="str">
        <f t="shared" si="125"/>
        <v>Entity</v>
      </c>
      <c r="M703" s="1" t="str">
        <f t="shared" si="125"/>
        <v/>
      </c>
      <c r="N703" s="1" t="str">
        <f t="shared" si="125"/>
        <v/>
      </c>
      <c r="O703" s="1" t="str">
        <f t="shared" si="125"/>
        <v/>
      </c>
      <c r="P703" s="1" t="str">
        <f t="shared" si="125"/>
        <v/>
      </c>
      <c r="Q703" s="1" t="str">
        <f t="shared" si="125"/>
        <v/>
      </c>
    </row>
    <row r="704" spans="1:17" x14ac:dyDescent="0.25">
      <c r="A704" t="s">
        <v>1411</v>
      </c>
      <c r="B704">
        <v>8362</v>
      </c>
      <c r="C704" t="s">
        <v>1412</v>
      </c>
      <c r="D704" s="21" t="s">
        <v>3434</v>
      </c>
      <c r="E704" t="s">
        <v>372</v>
      </c>
      <c r="F704" s="110">
        <f t="shared" si="114"/>
        <v>0</v>
      </c>
      <c r="G704" s="110">
        <f t="shared" ca="1" si="115"/>
        <v>0</v>
      </c>
      <c r="H704" s="110">
        <f t="shared" ca="1" si="119"/>
        <v>0</v>
      </c>
      <c r="I704" s="110">
        <f t="shared" si="116"/>
        <v>0</v>
      </c>
      <c r="J704" s="1" t="str">
        <f t="shared" si="117"/>
        <v>Entity</v>
      </c>
      <c r="K704" s="1" t="str">
        <f t="shared" si="125"/>
        <v/>
      </c>
      <c r="L704" s="1" t="str">
        <f t="shared" si="125"/>
        <v/>
      </c>
      <c r="M704" s="1" t="str">
        <f t="shared" si="125"/>
        <v/>
      </c>
      <c r="N704" s="1" t="str">
        <f t="shared" si="125"/>
        <v/>
      </c>
      <c r="O704" s="1" t="str">
        <f t="shared" si="125"/>
        <v/>
      </c>
      <c r="P704" s="1" t="str">
        <f t="shared" si="125"/>
        <v/>
      </c>
      <c r="Q704" s="1" t="str">
        <f t="shared" si="125"/>
        <v/>
      </c>
    </row>
    <row r="705" spans="1:17" x14ac:dyDescent="0.25">
      <c r="A705" t="s">
        <v>1413</v>
      </c>
      <c r="B705">
        <v>8379</v>
      </c>
      <c r="C705" t="s">
        <v>1414</v>
      </c>
      <c r="D705" s="21" t="s">
        <v>3434</v>
      </c>
      <c r="E705" t="s">
        <v>909</v>
      </c>
      <c r="F705" s="110">
        <f t="shared" si="114"/>
        <v>0</v>
      </c>
      <c r="G705" s="110">
        <f t="shared" ca="1" si="115"/>
        <v>0</v>
      </c>
      <c r="H705" s="110">
        <f t="shared" ca="1" si="119"/>
        <v>0</v>
      </c>
      <c r="I705" s="110">
        <f t="shared" si="116"/>
        <v>0</v>
      </c>
      <c r="J705" s="1" t="str">
        <f t="shared" si="117"/>
        <v>IfcPreDefinedItem</v>
      </c>
      <c r="K705" s="1" t="str">
        <f t="shared" si="125"/>
        <v>IfcPresentationItem</v>
      </c>
      <c r="L705" s="1" t="str">
        <f t="shared" si="125"/>
        <v>Entity</v>
      </c>
      <c r="M705" s="1" t="str">
        <f t="shared" si="125"/>
        <v/>
      </c>
      <c r="N705" s="1" t="str">
        <f t="shared" si="125"/>
        <v/>
      </c>
      <c r="O705" s="1" t="str">
        <f t="shared" si="125"/>
        <v/>
      </c>
      <c r="P705" s="1" t="str">
        <f t="shared" si="125"/>
        <v/>
      </c>
      <c r="Q705" s="1" t="str">
        <f t="shared" si="125"/>
        <v/>
      </c>
    </row>
    <row r="706" spans="1:17" x14ac:dyDescent="0.25">
      <c r="A706" t="s">
        <v>1415</v>
      </c>
      <c r="B706">
        <v>8406</v>
      </c>
      <c r="C706" t="s">
        <v>1416</v>
      </c>
      <c r="D706" s="21" t="s">
        <v>3434</v>
      </c>
      <c r="E706" t="s">
        <v>242</v>
      </c>
      <c r="F706" s="110">
        <f t="shared" ref="F706:F768" si="126">IF(NOT(ISERROR(VLOOKUP(C706,Import_DRS,1,FALSE))),C706,0)</f>
        <v>0</v>
      </c>
      <c r="G706" s="110">
        <f t="shared" ref="G706:G768" ca="1" si="127">IF(NOT(ISERROR(VLOOKUP(C706,export_entity,1,FALSE))),C706,0)</f>
        <v>0</v>
      </c>
      <c r="H706" s="110">
        <f t="shared" ca="1" si="119"/>
        <v>0</v>
      </c>
      <c r="I706" s="110">
        <f t="shared" ref="I706:I768" si="128">IF(C706&lt;&gt;C705,IFERROR(VLOOKUP(C706,supp_entity,1,FALSE),0),0)</f>
        <v>0</v>
      </c>
      <c r="J706" s="1" t="str">
        <f t="shared" ref="J706:J768" si="129">IFERROR(VLOOKUP(E706,Entity,3,FALSE),"")</f>
        <v>Entity</v>
      </c>
      <c r="K706" s="1" t="str">
        <f t="shared" si="125"/>
        <v/>
      </c>
      <c r="L706" s="1" t="str">
        <f t="shared" si="125"/>
        <v/>
      </c>
      <c r="M706" s="1" t="str">
        <f t="shared" si="125"/>
        <v/>
      </c>
      <c r="N706" s="1" t="str">
        <f t="shared" si="125"/>
        <v/>
      </c>
      <c r="O706" s="1" t="str">
        <f t="shared" si="125"/>
        <v/>
      </c>
      <c r="P706" s="1" t="str">
        <f t="shared" si="125"/>
        <v/>
      </c>
      <c r="Q706" s="1" t="str">
        <f t="shared" si="125"/>
        <v/>
      </c>
    </row>
    <row r="707" spans="1:17" x14ac:dyDescent="0.25">
      <c r="A707" t="s">
        <v>1417</v>
      </c>
      <c r="B707">
        <v>8425</v>
      </c>
      <c r="C707" t="s">
        <v>1418</v>
      </c>
      <c r="D707" s="21" t="s">
        <v>3434</v>
      </c>
      <c r="E707" t="s">
        <v>242</v>
      </c>
      <c r="F707" s="110">
        <f t="shared" si="126"/>
        <v>0</v>
      </c>
      <c r="G707" s="110">
        <f t="shared" ca="1" si="127"/>
        <v>0</v>
      </c>
      <c r="H707" s="110">
        <f t="shared" ref="H707:H768" ca="1" si="130">IF(OR(AND(imp_imp_cat=yes,F707&lt;&gt;0),AND(imp_exp_cat=yes,G707&lt;&gt;0)),Common,0)</f>
        <v>0</v>
      </c>
      <c r="I707" s="110">
        <f t="shared" si="128"/>
        <v>0</v>
      </c>
      <c r="J707" s="1" t="str">
        <f t="shared" si="129"/>
        <v>Entity</v>
      </c>
      <c r="K707" s="1" t="str">
        <f t="shared" si="125"/>
        <v/>
      </c>
      <c r="L707" s="1" t="str">
        <f t="shared" si="125"/>
        <v/>
      </c>
      <c r="M707" s="1" t="str">
        <f t="shared" si="125"/>
        <v/>
      </c>
      <c r="N707" s="1" t="str">
        <f t="shared" si="125"/>
        <v/>
      </c>
      <c r="O707" s="1" t="str">
        <f t="shared" si="125"/>
        <v/>
      </c>
      <c r="P707" s="1" t="str">
        <f t="shared" si="125"/>
        <v/>
      </c>
      <c r="Q707" s="1" t="str">
        <f t="shared" si="125"/>
        <v/>
      </c>
    </row>
    <row r="708" spans="1:17" x14ac:dyDescent="0.25">
      <c r="A708" t="s">
        <v>1419</v>
      </c>
      <c r="B708">
        <v>8457</v>
      </c>
      <c r="C708" t="s">
        <v>674</v>
      </c>
      <c r="D708" s="21" t="s">
        <v>3434</v>
      </c>
      <c r="E708" t="s">
        <v>242</v>
      </c>
      <c r="F708" s="110">
        <f t="shared" si="126"/>
        <v>0</v>
      </c>
      <c r="G708" s="110">
        <f t="shared" ca="1" si="127"/>
        <v>0</v>
      </c>
      <c r="H708" s="110">
        <f t="shared" ca="1" si="130"/>
        <v>0</v>
      </c>
      <c r="I708" s="110">
        <f t="shared" si="128"/>
        <v>0</v>
      </c>
      <c r="J708" s="1" t="str">
        <f t="shared" si="129"/>
        <v>Entity</v>
      </c>
      <c r="K708" s="1" t="str">
        <f t="shared" si="125"/>
        <v/>
      </c>
      <c r="L708" s="1" t="str">
        <f t="shared" si="125"/>
        <v/>
      </c>
      <c r="M708" s="1" t="str">
        <f t="shared" si="125"/>
        <v/>
      </c>
      <c r="N708" s="1" t="str">
        <f t="shared" si="125"/>
        <v/>
      </c>
      <c r="O708" s="1" t="str">
        <f t="shared" si="125"/>
        <v/>
      </c>
      <c r="P708" s="1" t="str">
        <f t="shared" si="125"/>
        <v/>
      </c>
      <c r="Q708" s="1" t="str">
        <f t="shared" si="125"/>
        <v/>
      </c>
    </row>
    <row r="709" spans="1:17" x14ac:dyDescent="0.25">
      <c r="A709" t="s">
        <v>1420</v>
      </c>
      <c r="B709">
        <v>8476</v>
      </c>
      <c r="C709" t="s">
        <v>1421</v>
      </c>
      <c r="D709" s="21" t="s">
        <v>3434</v>
      </c>
      <c r="E709" t="s">
        <v>674</v>
      </c>
      <c r="F709" s="110">
        <f t="shared" si="126"/>
        <v>0</v>
      </c>
      <c r="G709" s="110">
        <f t="shared" ca="1" si="127"/>
        <v>0</v>
      </c>
      <c r="H709" s="110">
        <f t="shared" ca="1" si="130"/>
        <v>0</v>
      </c>
      <c r="I709" s="110">
        <f t="shared" si="128"/>
        <v>0</v>
      </c>
      <c r="J709" s="1" t="str">
        <f t="shared" si="129"/>
        <v>IfcPresentationItem</v>
      </c>
      <c r="K709" s="1" t="str">
        <f t="shared" si="125"/>
        <v>Entity</v>
      </c>
      <c r="L709" s="1" t="str">
        <f t="shared" si="125"/>
        <v/>
      </c>
      <c r="M709" s="1" t="str">
        <f t="shared" si="125"/>
        <v/>
      </c>
      <c r="N709" s="1" t="str">
        <f t="shared" si="125"/>
        <v/>
      </c>
      <c r="O709" s="1" t="str">
        <f t="shared" si="125"/>
        <v/>
      </c>
      <c r="P709" s="1" t="str">
        <f t="shared" si="125"/>
        <v/>
      </c>
      <c r="Q709" s="1" t="str">
        <f t="shared" si="125"/>
        <v/>
      </c>
    </row>
    <row r="710" spans="1:17" x14ac:dyDescent="0.25">
      <c r="A710" t="s">
        <v>1422</v>
      </c>
      <c r="B710">
        <v>8493</v>
      </c>
      <c r="C710" t="s">
        <v>1423</v>
      </c>
      <c r="D710" s="21" t="s">
        <v>3434</v>
      </c>
      <c r="E710" t="s">
        <v>674</v>
      </c>
      <c r="F710" s="110">
        <f t="shared" si="126"/>
        <v>0</v>
      </c>
      <c r="G710" s="110">
        <f t="shared" ca="1" si="127"/>
        <v>0</v>
      </c>
      <c r="H710" s="110">
        <f t="shared" ca="1" si="130"/>
        <v>0</v>
      </c>
      <c r="I710" s="110">
        <f t="shared" si="128"/>
        <v>0</v>
      </c>
      <c r="J710" s="1" t="str">
        <f t="shared" si="129"/>
        <v>IfcPresentationItem</v>
      </c>
      <c r="K710" s="1" t="str">
        <f t="shared" si="125"/>
        <v>Entity</v>
      </c>
      <c r="L710" s="1" t="str">
        <f t="shared" si="125"/>
        <v/>
      </c>
      <c r="M710" s="1" t="str">
        <f t="shared" si="125"/>
        <v/>
      </c>
      <c r="N710" s="1" t="str">
        <f t="shared" si="125"/>
        <v/>
      </c>
      <c r="O710" s="1" t="str">
        <f t="shared" si="125"/>
        <v/>
      </c>
      <c r="P710" s="1" t="str">
        <f t="shared" si="125"/>
        <v/>
      </c>
      <c r="Q710" s="1" t="str">
        <f t="shared" si="125"/>
        <v/>
      </c>
    </row>
    <row r="711" spans="1:17" x14ac:dyDescent="0.25">
      <c r="A711" t="s">
        <v>1424</v>
      </c>
      <c r="B711">
        <v>8513</v>
      </c>
      <c r="C711" t="s">
        <v>1425</v>
      </c>
      <c r="D711" s="21" t="s">
        <v>3434</v>
      </c>
      <c r="E711" t="s">
        <v>242</v>
      </c>
      <c r="F711" s="110">
        <f t="shared" si="126"/>
        <v>0</v>
      </c>
      <c r="G711" s="110">
        <f t="shared" ca="1" si="127"/>
        <v>0</v>
      </c>
      <c r="H711" s="110">
        <f t="shared" ca="1" si="130"/>
        <v>0</v>
      </c>
      <c r="I711" s="110">
        <f t="shared" si="128"/>
        <v>0</v>
      </c>
      <c r="J711" s="1" t="str">
        <f t="shared" si="129"/>
        <v>Entity</v>
      </c>
      <c r="K711" s="1" t="str">
        <f t="shared" si="125"/>
        <v/>
      </c>
      <c r="L711" s="1" t="str">
        <f t="shared" si="125"/>
        <v/>
      </c>
      <c r="M711" s="1" t="str">
        <f t="shared" si="125"/>
        <v/>
      </c>
      <c r="N711" s="1" t="str">
        <f t="shared" si="125"/>
        <v/>
      </c>
      <c r="O711" s="1" t="str">
        <f t="shared" si="125"/>
        <v/>
      </c>
      <c r="P711" s="1" t="str">
        <f t="shared" si="125"/>
        <v/>
      </c>
      <c r="Q711" s="1" t="str">
        <f t="shared" si="125"/>
        <v/>
      </c>
    </row>
    <row r="712" spans="1:17" x14ac:dyDescent="0.25">
      <c r="A712" t="s">
        <v>1426</v>
      </c>
      <c r="B712">
        <v>8531</v>
      </c>
      <c r="C712" t="s">
        <v>1427</v>
      </c>
      <c r="D712" s="21" t="s">
        <v>3434</v>
      </c>
      <c r="E712" t="s">
        <v>242</v>
      </c>
      <c r="F712" s="110">
        <f t="shared" si="126"/>
        <v>0</v>
      </c>
      <c r="G712" s="110">
        <f t="shared" ca="1" si="127"/>
        <v>0</v>
      </c>
      <c r="H712" s="110">
        <f t="shared" ca="1" si="130"/>
        <v>0</v>
      </c>
      <c r="I712" s="110">
        <f t="shared" si="128"/>
        <v>0</v>
      </c>
      <c r="J712" s="1" t="str">
        <f t="shared" si="129"/>
        <v>Entity</v>
      </c>
      <c r="K712" s="1" t="str">
        <f t="shared" ref="K712:Q721" si="131">IFERROR(VLOOKUP(J712,Entity,3,FALSE),"")</f>
        <v/>
      </c>
      <c r="L712" s="1" t="str">
        <f t="shared" si="131"/>
        <v/>
      </c>
      <c r="M712" s="1" t="str">
        <f t="shared" si="131"/>
        <v/>
      </c>
      <c r="N712" s="1" t="str">
        <f t="shared" si="131"/>
        <v/>
      </c>
      <c r="O712" s="1" t="str">
        <f t="shared" si="131"/>
        <v/>
      </c>
      <c r="P712" s="1" t="str">
        <f t="shared" si="131"/>
        <v/>
      </c>
      <c r="Q712" s="1" t="str">
        <f t="shared" si="131"/>
        <v/>
      </c>
    </row>
    <row r="713" spans="1:17" x14ac:dyDescent="0.25">
      <c r="A713" t="s">
        <v>1428</v>
      </c>
      <c r="B713">
        <v>8548</v>
      </c>
      <c r="C713" t="s">
        <v>1429</v>
      </c>
      <c r="D713" s="21" t="s">
        <v>3447</v>
      </c>
      <c r="E713" t="s">
        <v>8</v>
      </c>
      <c r="F713" s="110">
        <f t="shared" si="126"/>
        <v>0</v>
      </c>
      <c r="G713" s="110">
        <f t="shared" ca="1" si="127"/>
        <v>0</v>
      </c>
      <c r="H713" s="110">
        <f t="shared" ca="1" si="130"/>
        <v>0</v>
      </c>
      <c r="I713" s="110">
        <f t="shared" si="128"/>
        <v>0</v>
      </c>
      <c r="J713" s="1" t="str">
        <f t="shared" si="129"/>
        <v/>
      </c>
      <c r="K713" s="1" t="str">
        <f t="shared" si="131"/>
        <v/>
      </c>
      <c r="L713" s="1" t="str">
        <f t="shared" si="131"/>
        <v/>
      </c>
      <c r="M713" s="1" t="str">
        <f t="shared" si="131"/>
        <v/>
      </c>
      <c r="N713" s="1" t="str">
        <f t="shared" si="131"/>
        <v/>
      </c>
      <c r="O713" s="1" t="str">
        <f t="shared" si="131"/>
        <v/>
      </c>
      <c r="P713" s="1" t="str">
        <f t="shared" si="131"/>
        <v/>
      </c>
      <c r="Q713" s="1" t="str">
        <f t="shared" si="131"/>
        <v/>
      </c>
    </row>
    <row r="714" spans="1:17" x14ac:dyDescent="0.25">
      <c r="A714" t="s">
        <v>1430</v>
      </c>
      <c r="B714">
        <v>8557</v>
      </c>
      <c r="C714" t="s">
        <v>685</v>
      </c>
      <c r="D714" s="21" t="s">
        <v>3447</v>
      </c>
      <c r="E714" t="s">
        <v>8</v>
      </c>
      <c r="F714" s="110">
        <f t="shared" si="126"/>
        <v>0</v>
      </c>
      <c r="G714" s="110">
        <f t="shared" ca="1" si="127"/>
        <v>0</v>
      </c>
      <c r="H714" s="110">
        <f t="shared" ca="1" si="130"/>
        <v>0</v>
      </c>
      <c r="I714" s="110">
        <f t="shared" si="128"/>
        <v>0</v>
      </c>
      <c r="J714" s="1" t="str">
        <f t="shared" si="129"/>
        <v/>
      </c>
      <c r="K714" s="1" t="str">
        <f t="shared" si="131"/>
        <v/>
      </c>
      <c r="L714" s="1" t="str">
        <f t="shared" si="131"/>
        <v/>
      </c>
      <c r="M714" s="1" t="str">
        <f t="shared" si="131"/>
        <v/>
      </c>
      <c r="N714" s="1" t="str">
        <f t="shared" si="131"/>
        <v/>
      </c>
      <c r="O714" s="1" t="str">
        <f t="shared" si="131"/>
        <v/>
      </c>
      <c r="P714" s="1" t="str">
        <f t="shared" si="131"/>
        <v/>
      </c>
      <c r="Q714" s="1" t="str">
        <f t="shared" si="131"/>
        <v/>
      </c>
    </row>
    <row r="715" spans="1:17" x14ac:dyDescent="0.25">
      <c r="A715" t="s">
        <v>1431</v>
      </c>
      <c r="B715">
        <v>8578</v>
      </c>
      <c r="C715" t="s">
        <v>1432</v>
      </c>
      <c r="D715" s="21" t="s">
        <v>3447</v>
      </c>
      <c r="E715" t="s">
        <v>8</v>
      </c>
      <c r="F715" s="110">
        <f t="shared" si="126"/>
        <v>0</v>
      </c>
      <c r="G715" s="110">
        <f t="shared" ca="1" si="127"/>
        <v>0</v>
      </c>
      <c r="H715" s="110">
        <f t="shared" ca="1" si="130"/>
        <v>0</v>
      </c>
      <c r="I715" s="110">
        <f t="shared" si="128"/>
        <v>0</v>
      </c>
      <c r="J715" s="1" t="str">
        <f t="shared" si="129"/>
        <v/>
      </c>
      <c r="K715" s="1" t="str">
        <f t="shared" si="131"/>
        <v/>
      </c>
      <c r="L715" s="1" t="str">
        <f t="shared" si="131"/>
        <v/>
      </c>
      <c r="M715" s="1" t="str">
        <f t="shared" si="131"/>
        <v/>
      </c>
      <c r="N715" s="1" t="str">
        <f t="shared" si="131"/>
        <v/>
      </c>
      <c r="O715" s="1" t="str">
        <f t="shared" si="131"/>
        <v/>
      </c>
      <c r="P715" s="1" t="str">
        <f t="shared" si="131"/>
        <v/>
      </c>
      <c r="Q715" s="1" t="str">
        <f t="shared" si="131"/>
        <v/>
      </c>
    </row>
    <row r="716" spans="1:17" x14ac:dyDescent="0.25">
      <c r="A716" t="s">
        <v>1433</v>
      </c>
      <c r="B716">
        <v>8595</v>
      </c>
      <c r="C716" t="s">
        <v>279</v>
      </c>
      <c r="D716" s="21" t="s">
        <v>3422</v>
      </c>
      <c r="E716" t="s">
        <v>647</v>
      </c>
      <c r="F716" s="110">
        <f t="shared" si="126"/>
        <v>0</v>
      </c>
      <c r="G716" s="110">
        <f t="shared" ca="1" si="127"/>
        <v>0</v>
      </c>
      <c r="H716" s="110">
        <f t="shared" ca="1" si="130"/>
        <v>0</v>
      </c>
      <c r="I716" s="110">
        <f t="shared" si="128"/>
        <v>0</v>
      </c>
      <c r="J716" s="1" t="str">
        <f t="shared" si="129"/>
        <v>Entity</v>
      </c>
      <c r="K716" s="1" t="str">
        <f t="shared" si="131"/>
        <v/>
      </c>
      <c r="L716" s="1" t="str">
        <f t="shared" si="131"/>
        <v/>
      </c>
      <c r="M716" s="1" t="str">
        <f t="shared" si="131"/>
        <v/>
      </c>
      <c r="N716" s="1" t="str">
        <f t="shared" si="131"/>
        <v/>
      </c>
      <c r="O716" s="1" t="str">
        <f t="shared" si="131"/>
        <v/>
      </c>
      <c r="P716" s="1" t="str">
        <f t="shared" si="131"/>
        <v/>
      </c>
      <c r="Q716" s="1" t="str">
        <f t="shared" si="131"/>
        <v/>
      </c>
    </row>
    <row r="717" spans="1:17" x14ac:dyDescent="0.25">
      <c r="A717" t="s">
        <v>1434</v>
      </c>
      <c r="B717">
        <v>8601</v>
      </c>
      <c r="C717" t="s">
        <v>1435</v>
      </c>
      <c r="D717" s="21" t="s">
        <v>3443</v>
      </c>
      <c r="E717" t="s">
        <v>1191</v>
      </c>
      <c r="F717" s="110">
        <f t="shared" si="126"/>
        <v>0</v>
      </c>
      <c r="G717" s="110">
        <f t="shared" ca="1" si="127"/>
        <v>0</v>
      </c>
      <c r="H717" s="110">
        <f t="shared" ca="1" si="130"/>
        <v>0</v>
      </c>
      <c r="I717" s="110">
        <f t="shared" si="128"/>
        <v>0</v>
      </c>
      <c r="J717" s="1" t="str">
        <f t="shared" si="129"/>
        <v>IfcRepresentation</v>
      </c>
      <c r="K717" s="1" t="str">
        <f t="shared" si="131"/>
        <v>Entity</v>
      </c>
      <c r="L717" s="1" t="str">
        <f t="shared" si="131"/>
        <v/>
      </c>
      <c r="M717" s="1" t="str">
        <f t="shared" si="131"/>
        <v/>
      </c>
      <c r="N717" s="1" t="str">
        <f t="shared" si="131"/>
        <v/>
      </c>
      <c r="O717" s="1" t="str">
        <f t="shared" si="131"/>
        <v/>
      </c>
      <c r="P717" s="1" t="str">
        <f t="shared" si="131"/>
        <v/>
      </c>
      <c r="Q717" s="1" t="str">
        <f t="shared" si="131"/>
        <v/>
      </c>
    </row>
    <row r="718" spans="1:17" x14ac:dyDescent="0.25">
      <c r="A718" t="s">
        <v>1436</v>
      </c>
      <c r="B718">
        <v>8607</v>
      </c>
      <c r="C718" t="s">
        <v>1437</v>
      </c>
      <c r="D718" s="21" t="s">
        <v>3431</v>
      </c>
      <c r="E718" t="s">
        <v>39</v>
      </c>
      <c r="F718" s="110">
        <f t="shared" si="126"/>
        <v>0</v>
      </c>
      <c r="G718" s="110">
        <f t="shared" ca="1" si="127"/>
        <v>0</v>
      </c>
      <c r="H718" s="110">
        <f t="shared" ca="1" si="130"/>
        <v>0</v>
      </c>
      <c r="I718" s="110" t="str">
        <f t="shared" si="128"/>
        <v>IfcTransformer</v>
      </c>
      <c r="J718" s="1" t="str">
        <f t="shared" si="129"/>
        <v>IfcDistributionFlowElement</v>
      </c>
      <c r="K718" s="1" t="str">
        <f t="shared" si="131"/>
        <v>IfcDistributionElement</v>
      </c>
      <c r="L718" s="1" t="str">
        <f t="shared" si="131"/>
        <v>IfcElement</v>
      </c>
      <c r="M718" s="1" t="str">
        <f t="shared" si="131"/>
        <v>IfcProduct</v>
      </c>
      <c r="N718" s="1" t="str">
        <f t="shared" si="131"/>
        <v>IfcObject</v>
      </c>
      <c r="O718" s="1" t="str">
        <f t="shared" si="131"/>
        <v>IfcObjectDefinition</v>
      </c>
      <c r="P718" s="1" t="str">
        <f t="shared" si="131"/>
        <v>IfcRoot</v>
      </c>
      <c r="Q718" s="1" t="str">
        <f t="shared" si="131"/>
        <v>Entity</v>
      </c>
    </row>
    <row r="719" spans="1:17" x14ac:dyDescent="0.25">
      <c r="A719" t="s">
        <v>1438</v>
      </c>
      <c r="B719">
        <v>8615</v>
      </c>
      <c r="C719" t="s">
        <v>1439</v>
      </c>
      <c r="D719" s="21" t="s">
        <v>3431</v>
      </c>
      <c r="E719" t="s">
        <v>42</v>
      </c>
      <c r="F719" s="110" t="str">
        <f t="shared" si="126"/>
        <v>IfcTransformerType</v>
      </c>
      <c r="G719" s="110">
        <f t="shared" ca="1" si="127"/>
        <v>0</v>
      </c>
      <c r="H719" s="110" t="str">
        <f t="shared" ca="1" si="130"/>
        <v>Common</v>
      </c>
      <c r="I719" s="110" t="str">
        <f t="shared" si="128"/>
        <v>IfcTransformerType</v>
      </c>
      <c r="J719" s="1" t="str">
        <f t="shared" si="129"/>
        <v>IfcDistributionFlowElementType</v>
      </c>
      <c r="K719" s="1" t="str">
        <f t="shared" si="131"/>
        <v>IfcDistributionElementType</v>
      </c>
      <c r="L719" s="1" t="str">
        <f t="shared" si="131"/>
        <v>IfcElementType</v>
      </c>
      <c r="M719" s="1" t="str">
        <f t="shared" si="131"/>
        <v>IfcTypeProduct</v>
      </c>
      <c r="N719" s="1" t="str">
        <f t="shared" si="131"/>
        <v>IfcTypeObject</v>
      </c>
      <c r="O719" s="1" t="str">
        <f t="shared" si="131"/>
        <v>IfcObjectDefinition</v>
      </c>
      <c r="P719" s="1" t="str">
        <f t="shared" si="131"/>
        <v>IfcRoot</v>
      </c>
      <c r="Q719" s="1" t="str">
        <f t="shared" si="131"/>
        <v>Entity</v>
      </c>
    </row>
    <row r="720" spans="1:17" x14ac:dyDescent="0.25">
      <c r="A720" t="s">
        <v>1440</v>
      </c>
      <c r="B720">
        <v>8623</v>
      </c>
      <c r="C720" t="s">
        <v>1441</v>
      </c>
      <c r="D720" s="21" t="s">
        <v>3424</v>
      </c>
      <c r="E720" t="s">
        <v>144</v>
      </c>
      <c r="F720" s="110" t="str">
        <f t="shared" si="126"/>
        <v>IfcTransportElement</v>
      </c>
      <c r="G720" s="110">
        <f t="shared" ca="1" si="127"/>
        <v>0</v>
      </c>
      <c r="H720" s="110" t="str">
        <f t="shared" ca="1" si="130"/>
        <v>Common</v>
      </c>
      <c r="I720" s="110" t="str">
        <f t="shared" si="128"/>
        <v>IfcTransportElement</v>
      </c>
      <c r="J720" s="1" t="str">
        <f t="shared" si="129"/>
        <v>IfcProduct</v>
      </c>
      <c r="K720" s="1" t="str">
        <f t="shared" si="131"/>
        <v>IfcObject</v>
      </c>
      <c r="L720" s="1" t="str">
        <f t="shared" si="131"/>
        <v>IfcObjectDefinition</v>
      </c>
      <c r="M720" s="1" t="str">
        <f t="shared" si="131"/>
        <v>IfcRoot</v>
      </c>
      <c r="N720" s="1" t="str">
        <f t="shared" si="131"/>
        <v>Entity</v>
      </c>
      <c r="O720" s="1" t="str">
        <f t="shared" si="131"/>
        <v/>
      </c>
      <c r="P720" s="1" t="str">
        <f t="shared" si="131"/>
        <v/>
      </c>
      <c r="Q720" s="1" t="str">
        <f t="shared" si="131"/>
        <v/>
      </c>
    </row>
    <row r="721" spans="1:17" x14ac:dyDescent="0.25">
      <c r="A721" t="s">
        <v>1442</v>
      </c>
      <c r="B721">
        <v>8631</v>
      </c>
      <c r="C721" t="s">
        <v>1443</v>
      </c>
      <c r="D721" s="21" t="s">
        <v>3424</v>
      </c>
      <c r="E721" t="s">
        <v>156</v>
      </c>
      <c r="F721" s="110">
        <f t="shared" si="126"/>
        <v>0</v>
      </c>
      <c r="G721" s="110">
        <f t="shared" ca="1" si="127"/>
        <v>0</v>
      </c>
      <c r="H721" s="110">
        <f t="shared" ca="1" si="130"/>
        <v>0</v>
      </c>
      <c r="I721" s="110" t="str">
        <f t="shared" si="128"/>
        <v>IfcTransportElementType</v>
      </c>
      <c r="J721" s="1" t="str">
        <f t="shared" si="129"/>
        <v>IfcTypeProduct</v>
      </c>
      <c r="K721" s="1" t="str">
        <f t="shared" si="131"/>
        <v>IfcTypeObject</v>
      </c>
      <c r="L721" s="1" t="str">
        <f t="shared" si="131"/>
        <v>IfcObjectDefinition</v>
      </c>
      <c r="M721" s="1" t="str">
        <f t="shared" si="131"/>
        <v>IfcRoot</v>
      </c>
      <c r="N721" s="1" t="str">
        <f t="shared" si="131"/>
        <v>Entity</v>
      </c>
      <c r="O721" s="1" t="str">
        <f t="shared" si="131"/>
        <v/>
      </c>
      <c r="P721" s="1" t="str">
        <f t="shared" si="131"/>
        <v/>
      </c>
      <c r="Q721" s="1" t="str">
        <f t="shared" si="131"/>
        <v/>
      </c>
    </row>
    <row r="722" spans="1:17" x14ac:dyDescent="0.25">
      <c r="A722" t="s">
        <v>1444</v>
      </c>
      <c r="B722">
        <v>8639</v>
      </c>
      <c r="C722" t="s">
        <v>1445</v>
      </c>
      <c r="D722" s="21" t="s">
        <v>3429</v>
      </c>
      <c r="E722" t="s">
        <v>74</v>
      </c>
      <c r="F722" s="110">
        <f t="shared" si="126"/>
        <v>0</v>
      </c>
      <c r="G722" s="110">
        <f t="shared" ca="1" si="127"/>
        <v>0</v>
      </c>
      <c r="H722" s="110">
        <f t="shared" ca="1" si="130"/>
        <v>0</v>
      </c>
      <c r="I722" s="110">
        <f t="shared" si="128"/>
        <v>0</v>
      </c>
      <c r="J722" s="1" t="str">
        <f t="shared" si="129"/>
        <v>IfcProfileDef</v>
      </c>
      <c r="K722" s="1" t="str">
        <f t="shared" ref="K722:Q731" si="132">IFERROR(VLOOKUP(J722,Entity,3,FALSE),"")</f>
        <v>Entity</v>
      </c>
      <c r="L722" s="1" t="str">
        <f t="shared" si="132"/>
        <v/>
      </c>
      <c r="M722" s="1" t="str">
        <f t="shared" si="132"/>
        <v/>
      </c>
      <c r="N722" s="1" t="str">
        <f t="shared" si="132"/>
        <v/>
      </c>
      <c r="O722" s="1" t="str">
        <f t="shared" si="132"/>
        <v/>
      </c>
      <c r="P722" s="1" t="str">
        <f t="shared" si="132"/>
        <v/>
      </c>
      <c r="Q722" s="1" t="str">
        <f t="shared" si="132"/>
        <v/>
      </c>
    </row>
    <row r="723" spans="1:17" x14ac:dyDescent="0.25">
      <c r="A723" t="s">
        <v>1446</v>
      </c>
      <c r="B723">
        <v>8650</v>
      </c>
      <c r="C723" t="s">
        <v>1447</v>
      </c>
      <c r="D723" s="21" t="s">
        <v>3421</v>
      </c>
      <c r="E723" t="s">
        <v>1404</v>
      </c>
      <c r="F723" s="110">
        <f t="shared" si="126"/>
        <v>0</v>
      </c>
      <c r="G723" s="110">
        <f t="shared" ca="1" si="127"/>
        <v>0</v>
      </c>
      <c r="H723" s="110">
        <f t="shared" ca="1" si="130"/>
        <v>0</v>
      </c>
      <c r="I723" s="110">
        <f t="shared" si="128"/>
        <v>0</v>
      </c>
      <c r="J723" s="1" t="str">
        <f t="shared" si="129"/>
        <v>IfcTessellatedItem</v>
      </c>
      <c r="K723" s="1" t="str">
        <f t="shared" si="132"/>
        <v>IfcGeometricRepresentationItem</v>
      </c>
      <c r="L723" s="1" t="str">
        <f t="shared" si="132"/>
        <v>IfcRepresentationItem</v>
      </c>
      <c r="M723" s="1" t="str">
        <f t="shared" si="132"/>
        <v>Entity</v>
      </c>
      <c r="N723" s="1" t="str">
        <f t="shared" si="132"/>
        <v/>
      </c>
      <c r="O723" s="1" t="str">
        <f t="shared" si="132"/>
        <v/>
      </c>
      <c r="P723" s="1" t="str">
        <f t="shared" si="132"/>
        <v/>
      </c>
      <c r="Q723" s="1" t="str">
        <f t="shared" si="132"/>
        <v/>
      </c>
    </row>
    <row r="724" spans="1:17" x14ac:dyDescent="0.25">
      <c r="A724" t="s">
        <v>1448</v>
      </c>
      <c r="B724">
        <v>8677</v>
      </c>
      <c r="C724" t="s">
        <v>1449</v>
      </c>
      <c r="D724" s="21" t="s">
        <v>3432</v>
      </c>
      <c r="E724" t="s">
        <v>122</v>
      </c>
      <c r="F724" s="110">
        <f t="shared" si="126"/>
        <v>0</v>
      </c>
      <c r="G724" s="110">
        <f t="shared" ca="1" si="127"/>
        <v>0</v>
      </c>
      <c r="H724" s="110">
        <f t="shared" ca="1" si="130"/>
        <v>0</v>
      </c>
      <c r="I724" s="110">
        <f t="shared" si="128"/>
        <v>0</v>
      </c>
      <c r="J724" s="1" t="str">
        <f t="shared" si="129"/>
        <v>IfcCurve</v>
      </c>
      <c r="K724" s="1" t="str">
        <f t="shared" si="132"/>
        <v>IfcGeometricRepresentationItem</v>
      </c>
      <c r="L724" s="1" t="str">
        <f t="shared" si="132"/>
        <v>IfcRepresentationItem</v>
      </c>
      <c r="M724" s="1" t="str">
        <f t="shared" si="132"/>
        <v>Entity</v>
      </c>
      <c r="N724" s="1" t="str">
        <f t="shared" si="132"/>
        <v/>
      </c>
      <c r="O724" s="1" t="str">
        <f t="shared" si="132"/>
        <v/>
      </c>
      <c r="P724" s="1" t="str">
        <f t="shared" si="132"/>
        <v/>
      </c>
      <c r="Q724" s="1" t="str">
        <f t="shared" si="132"/>
        <v/>
      </c>
    </row>
    <row r="725" spans="1:17" x14ac:dyDescent="0.25">
      <c r="A725" t="s">
        <v>1450</v>
      </c>
      <c r="B725">
        <v>8054</v>
      </c>
      <c r="C725" t="s">
        <v>1451</v>
      </c>
      <c r="D725" s="21" t="s">
        <v>3429</v>
      </c>
      <c r="E725" t="s">
        <v>74</v>
      </c>
      <c r="F725" s="110">
        <f t="shared" si="126"/>
        <v>0</v>
      </c>
      <c r="G725" s="110">
        <f t="shared" ca="1" si="127"/>
        <v>0</v>
      </c>
      <c r="H725" s="110">
        <f t="shared" ca="1" si="130"/>
        <v>0</v>
      </c>
      <c r="I725" s="110">
        <f t="shared" si="128"/>
        <v>0</v>
      </c>
      <c r="J725" s="1" t="str">
        <f t="shared" si="129"/>
        <v>IfcProfileDef</v>
      </c>
      <c r="K725" s="1" t="str">
        <f t="shared" si="132"/>
        <v>Entity</v>
      </c>
      <c r="L725" s="1" t="str">
        <f t="shared" si="132"/>
        <v/>
      </c>
      <c r="M725" s="1" t="str">
        <f t="shared" si="132"/>
        <v/>
      </c>
      <c r="N725" s="1" t="str">
        <f t="shared" si="132"/>
        <v/>
      </c>
      <c r="O725" s="1" t="str">
        <f t="shared" si="132"/>
        <v/>
      </c>
      <c r="P725" s="1" t="str">
        <f t="shared" si="132"/>
        <v/>
      </c>
      <c r="Q725" s="1" t="str">
        <f t="shared" si="132"/>
        <v/>
      </c>
    </row>
    <row r="726" spans="1:17" x14ac:dyDescent="0.25">
      <c r="A726" t="s">
        <v>1452</v>
      </c>
      <c r="B726">
        <v>8705</v>
      </c>
      <c r="C726" t="s">
        <v>1453</v>
      </c>
      <c r="D726" s="21" t="s">
        <v>3423</v>
      </c>
      <c r="E726" t="s">
        <v>39</v>
      </c>
      <c r="F726" s="110">
        <f t="shared" si="126"/>
        <v>0</v>
      </c>
      <c r="G726" s="110">
        <f t="shared" ca="1" si="127"/>
        <v>0</v>
      </c>
      <c r="H726" s="110">
        <f t="shared" ca="1" si="130"/>
        <v>0</v>
      </c>
      <c r="I726" s="110" t="str">
        <f t="shared" si="128"/>
        <v>IfcTubeBundle</v>
      </c>
      <c r="J726" s="1" t="str">
        <f t="shared" si="129"/>
        <v>IfcDistributionFlowElement</v>
      </c>
      <c r="K726" s="1" t="str">
        <f t="shared" si="132"/>
        <v>IfcDistributionElement</v>
      </c>
      <c r="L726" s="1" t="str">
        <f t="shared" si="132"/>
        <v>IfcElement</v>
      </c>
      <c r="M726" s="1" t="str">
        <f t="shared" si="132"/>
        <v>IfcProduct</v>
      </c>
      <c r="N726" s="1" t="str">
        <f t="shared" si="132"/>
        <v>IfcObject</v>
      </c>
      <c r="O726" s="1" t="str">
        <f t="shared" si="132"/>
        <v>IfcObjectDefinition</v>
      </c>
      <c r="P726" s="1" t="str">
        <f t="shared" si="132"/>
        <v>IfcRoot</v>
      </c>
      <c r="Q726" s="1" t="str">
        <f t="shared" si="132"/>
        <v>Entity</v>
      </c>
    </row>
    <row r="727" spans="1:17" x14ac:dyDescent="0.25">
      <c r="A727" t="s">
        <v>1454</v>
      </c>
      <c r="B727">
        <v>8713</v>
      </c>
      <c r="C727" t="s">
        <v>1455</v>
      </c>
      <c r="D727" s="21" t="s">
        <v>3423</v>
      </c>
      <c r="E727" t="s">
        <v>42</v>
      </c>
      <c r="F727" s="110" t="str">
        <f t="shared" si="126"/>
        <v>IfcTubeBundleType</v>
      </c>
      <c r="G727" s="110">
        <f t="shared" ca="1" si="127"/>
        <v>0</v>
      </c>
      <c r="H727" s="110" t="str">
        <f t="shared" ca="1" si="130"/>
        <v>Common</v>
      </c>
      <c r="I727" s="110" t="str">
        <f t="shared" si="128"/>
        <v>IfcTubeBundleType</v>
      </c>
      <c r="J727" s="1" t="str">
        <f t="shared" si="129"/>
        <v>IfcDistributionFlowElementType</v>
      </c>
      <c r="K727" s="1" t="str">
        <f t="shared" si="132"/>
        <v>IfcDistributionElementType</v>
      </c>
      <c r="L727" s="1" t="str">
        <f t="shared" si="132"/>
        <v>IfcElementType</v>
      </c>
      <c r="M727" s="1" t="str">
        <f t="shared" si="132"/>
        <v>IfcTypeProduct</v>
      </c>
      <c r="N727" s="1" t="str">
        <f t="shared" si="132"/>
        <v>IfcTypeObject</v>
      </c>
      <c r="O727" s="1" t="str">
        <f t="shared" si="132"/>
        <v>IfcObjectDefinition</v>
      </c>
      <c r="P727" s="1" t="str">
        <f t="shared" si="132"/>
        <v>IfcRoot</v>
      </c>
      <c r="Q727" s="1" t="str">
        <f t="shared" si="132"/>
        <v>Entity</v>
      </c>
    </row>
    <row r="728" spans="1:17" x14ac:dyDescent="0.25">
      <c r="A728" t="s">
        <v>1456</v>
      </c>
      <c r="B728">
        <v>8721</v>
      </c>
      <c r="C728" t="s">
        <v>1457</v>
      </c>
      <c r="D728" s="21" t="s">
        <v>3418</v>
      </c>
      <c r="E728" t="s">
        <v>314</v>
      </c>
      <c r="F728" s="110">
        <f t="shared" si="126"/>
        <v>0</v>
      </c>
      <c r="G728" s="110">
        <f t="shared" ca="1" si="127"/>
        <v>0</v>
      </c>
      <c r="H728" s="110">
        <f t="shared" ca="1" si="130"/>
        <v>0</v>
      </c>
      <c r="I728" s="110">
        <f t="shared" si="128"/>
        <v>0</v>
      </c>
      <c r="J728" s="1" t="str">
        <f t="shared" si="129"/>
        <v>IfcRoot</v>
      </c>
      <c r="K728" s="1" t="str">
        <f t="shared" si="132"/>
        <v>Entity</v>
      </c>
      <c r="L728" s="1" t="str">
        <f t="shared" si="132"/>
        <v/>
      </c>
      <c r="M728" s="1" t="str">
        <f t="shared" si="132"/>
        <v/>
      </c>
      <c r="N728" s="1" t="str">
        <f t="shared" si="132"/>
        <v/>
      </c>
      <c r="O728" s="1" t="str">
        <f t="shared" si="132"/>
        <v/>
      </c>
      <c r="P728" s="1" t="str">
        <f t="shared" si="132"/>
        <v/>
      </c>
      <c r="Q728" s="1" t="str">
        <f t="shared" si="132"/>
        <v/>
      </c>
    </row>
    <row r="729" spans="1:17" x14ac:dyDescent="0.25">
      <c r="A729" t="s">
        <v>1458</v>
      </c>
      <c r="B729">
        <v>8741</v>
      </c>
      <c r="C729" t="s">
        <v>532</v>
      </c>
      <c r="D729" s="21" t="s">
        <v>3418</v>
      </c>
      <c r="E729" t="s">
        <v>1457</v>
      </c>
      <c r="F729" s="110">
        <f t="shared" si="126"/>
        <v>0</v>
      </c>
      <c r="G729" s="110">
        <f t="shared" ca="1" si="127"/>
        <v>0</v>
      </c>
      <c r="H729" s="110">
        <f t="shared" ca="1" si="130"/>
        <v>0</v>
      </c>
      <c r="I729" s="110">
        <f t="shared" si="128"/>
        <v>0</v>
      </c>
      <c r="J729" s="1" t="str">
        <f t="shared" si="129"/>
        <v>IfcObjectDefinition</v>
      </c>
      <c r="K729" s="1" t="str">
        <f t="shared" si="132"/>
        <v>IfcRoot</v>
      </c>
      <c r="L729" s="1" t="str">
        <f t="shared" si="132"/>
        <v>Entity</v>
      </c>
      <c r="M729" s="1" t="str">
        <f t="shared" si="132"/>
        <v/>
      </c>
      <c r="N729" s="1" t="str">
        <f t="shared" si="132"/>
        <v/>
      </c>
      <c r="O729" s="1" t="str">
        <f t="shared" si="132"/>
        <v/>
      </c>
      <c r="P729" s="1" t="str">
        <f t="shared" si="132"/>
        <v/>
      </c>
      <c r="Q729" s="1" t="str">
        <f t="shared" si="132"/>
        <v/>
      </c>
    </row>
    <row r="730" spans="1:17" x14ac:dyDescent="0.25">
      <c r="A730" t="s">
        <v>1459</v>
      </c>
      <c r="B730">
        <v>8751</v>
      </c>
      <c r="C730" t="s">
        <v>438</v>
      </c>
      <c r="D730" s="21" t="s">
        <v>3418</v>
      </c>
      <c r="E730" t="s">
        <v>1457</v>
      </c>
      <c r="F730" s="110">
        <f t="shared" si="126"/>
        <v>0</v>
      </c>
      <c r="G730" s="110">
        <f t="shared" ca="1" si="127"/>
        <v>0</v>
      </c>
      <c r="H730" s="110">
        <f t="shared" ca="1" si="130"/>
        <v>0</v>
      </c>
      <c r="I730" s="110">
        <f t="shared" si="128"/>
        <v>0</v>
      </c>
      <c r="J730" s="1" t="str">
        <f t="shared" si="129"/>
        <v>IfcObjectDefinition</v>
      </c>
      <c r="K730" s="1" t="str">
        <f t="shared" si="132"/>
        <v>IfcRoot</v>
      </c>
      <c r="L730" s="1" t="str">
        <f t="shared" si="132"/>
        <v>Entity</v>
      </c>
      <c r="M730" s="1" t="str">
        <f t="shared" si="132"/>
        <v/>
      </c>
      <c r="N730" s="1" t="str">
        <f t="shared" si="132"/>
        <v/>
      </c>
      <c r="O730" s="1" t="str">
        <f t="shared" si="132"/>
        <v/>
      </c>
      <c r="P730" s="1" t="str">
        <f t="shared" si="132"/>
        <v/>
      </c>
      <c r="Q730" s="1" t="str">
        <f t="shared" si="132"/>
        <v/>
      </c>
    </row>
    <row r="731" spans="1:17" x14ac:dyDescent="0.25">
      <c r="A731" t="s">
        <v>1460</v>
      </c>
      <c r="B731">
        <v>8771</v>
      </c>
      <c r="C731" t="s">
        <v>311</v>
      </c>
      <c r="D731" s="21" t="s">
        <v>3418</v>
      </c>
      <c r="E731" t="s">
        <v>1457</v>
      </c>
      <c r="F731" s="110">
        <f t="shared" si="126"/>
        <v>0</v>
      </c>
      <c r="G731" s="110">
        <f t="shared" ca="1" si="127"/>
        <v>0</v>
      </c>
      <c r="H731" s="110">
        <f t="shared" ca="1" si="130"/>
        <v>0</v>
      </c>
      <c r="I731" s="110">
        <f t="shared" si="128"/>
        <v>0</v>
      </c>
      <c r="J731" s="1" t="str">
        <f t="shared" si="129"/>
        <v>IfcObjectDefinition</v>
      </c>
      <c r="K731" s="1" t="str">
        <f t="shared" si="132"/>
        <v>IfcRoot</v>
      </c>
      <c r="L731" s="1" t="str">
        <f t="shared" si="132"/>
        <v>Entity</v>
      </c>
      <c r="M731" s="1" t="str">
        <f t="shared" si="132"/>
        <v/>
      </c>
      <c r="N731" s="1" t="str">
        <f t="shared" si="132"/>
        <v/>
      </c>
      <c r="O731" s="1" t="str">
        <f t="shared" si="132"/>
        <v/>
      </c>
      <c r="P731" s="1" t="str">
        <f t="shared" si="132"/>
        <v/>
      </c>
      <c r="Q731" s="1" t="str">
        <f t="shared" si="132"/>
        <v/>
      </c>
    </row>
    <row r="732" spans="1:17" x14ac:dyDescent="0.25">
      <c r="A732" t="s">
        <v>1461</v>
      </c>
      <c r="B732">
        <v>8812</v>
      </c>
      <c r="C732" t="s">
        <v>1462</v>
      </c>
      <c r="D732" s="21" t="s">
        <v>3420</v>
      </c>
      <c r="E732" t="s">
        <v>11</v>
      </c>
      <c r="F732" s="110">
        <f t="shared" si="126"/>
        <v>0</v>
      </c>
      <c r="G732" s="110">
        <f t="shared" ca="1" si="127"/>
        <v>0</v>
      </c>
      <c r="H732" s="110">
        <f t="shared" ca="1" si="130"/>
        <v>0</v>
      </c>
      <c r="I732" s="110">
        <f t="shared" si="128"/>
        <v>0</v>
      </c>
      <c r="J732" s="1" t="str">
        <f t="shared" si="129"/>
        <v>IfcDistributionElement</v>
      </c>
      <c r="K732" s="1" t="str">
        <f t="shared" ref="K732:Q741" si="133">IFERROR(VLOOKUP(J732,Entity,3,FALSE),"")</f>
        <v>IfcElement</v>
      </c>
      <c r="L732" s="1" t="str">
        <f t="shared" si="133"/>
        <v>IfcProduct</v>
      </c>
      <c r="M732" s="1" t="str">
        <f t="shared" si="133"/>
        <v>IfcObject</v>
      </c>
      <c r="N732" s="1" t="str">
        <f t="shared" si="133"/>
        <v>IfcObjectDefinition</v>
      </c>
      <c r="O732" s="1" t="str">
        <f t="shared" si="133"/>
        <v>IfcRoot</v>
      </c>
      <c r="P732" s="1" t="str">
        <f t="shared" si="133"/>
        <v>Entity</v>
      </c>
      <c r="Q732" s="1" t="str">
        <f t="shared" si="133"/>
        <v/>
      </c>
    </row>
    <row r="733" spans="1:17" x14ac:dyDescent="0.25">
      <c r="A733" t="s">
        <v>1463</v>
      </c>
      <c r="B733">
        <v>8820</v>
      </c>
      <c r="C733" t="s">
        <v>1464</v>
      </c>
      <c r="D733" s="21" t="s">
        <v>3420</v>
      </c>
      <c r="E733" t="s">
        <v>14</v>
      </c>
      <c r="F733" s="110">
        <f t="shared" si="126"/>
        <v>0</v>
      </c>
      <c r="G733" s="110">
        <f t="shared" ca="1" si="127"/>
        <v>0</v>
      </c>
      <c r="H733" s="110">
        <f t="shared" ca="1" si="130"/>
        <v>0</v>
      </c>
      <c r="I733" s="110">
        <f t="shared" si="128"/>
        <v>0</v>
      </c>
      <c r="J733" s="1" t="str">
        <f t="shared" si="129"/>
        <v>IfcDistributionElementType</v>
      </c>
      <c r="K733" s="1" t="str">
        <f t="shared" si="133"/>
        <v>IfcElementType</v>
      </c>
      <c r="L733" s="1" t="str">
        <f t="shared" si="133"/>
        <v>IfcTypeProduct</v>
      </c>
      <c r="M733" s="1" t="str">
        <f t="shared" si="133"/>
        <v>IfcTypeObject</v>
      </c>
      <c r="N733" s="1" t="str">
        <f t="shared" si="133"/>
        <v>IfcObjectDefinition</v>
      </c>
      <c r="O733" s="1" t="str">
        <f t="shared" si="133"/>
        <v>IfcRoot</v>
      </c>
      <c r="P733" s="1" t="str">
        <f t="shared" si="133"/>
        <v>Entity</v>
      </c>
      <c r="Q733" s="1" t="str">
        <f t="shared" si="133"/>
        <v/>
      </c>
    </row>
    <row r="734" spans="1:17" x14ac:dyDescent="0.25">
      <c r="A734" t="s">
        <v>1465</v>
      </c>
      <c r="B734">
        <v>8828</v>
      </c>
      <c r="C734" t="s">
        <v>1466</v>
      </c>
      <c r="D734" s="21" t="s">
        <v>3423</v>
      </c>
      <c r="E734" t="s">
        <v>39</v>
      </c>
      <c r="F734" s="110">
        <f t="shared" si="126"/>
        <v>0</v>
      </c>
      <c r="G734" s="110">
        <f t="shared" ca="1" si="127"/>
        <v>0</v>
      </c>
      <c r="H734" s="110">
        <f t="shared" ca="1" si="130"/>
        <v>0</v>
      </c>
      <c r="I734" s="110" t="str">
        <f t="shared" si="128"/>
        <v>IfcUnitaryEquipment</v>
      </c>
      <c r="J734" s="1" t="str">
        <f t="shared" si="129"/>
        <v>IfcDistributionFlowElement</v>
      </c>
      <c r="K734" s="1" t="str">
        <f t="shared" si="133"/>
        <v>IfcDistributionElement</v>
      </c>
      <c r="L734" s="1" t="str">
        <f t="shared" si="133"/>
        <v>IfcElement</v>
      </c>
      <c r="M734" s="1" t="str">
        <f t="shared" si="133"/>
        <v>IfcProduct</v>
      </c>
      <c r="N734" s="1" t="str">
        <f t="shared" si="133"/>
        <v>IfcObject</v>
      </c>
      <c r="O734" s="1" t="str">
        <f t="shared" si="133"/>
        <v>IfcObjectDefinition</v>
      </c>
      <c r="P734" s="1" t="str">
        <f t="shared" si="133"/>
        <v>IfcRoot</v>
      </c>
      <c r="Q734" s="1" t="str">
        <f t="shared" si="133"/>
        <v>Entity</v>
      </c>
    </row>
    <row r="735" spans="1:17" x14ac:dyDescent="0.25">
      <c r="A735" t="s">
        <v>1467</v>
      </c>
      <c r="B735">
        <v>8836</v>
      </c>
      <c r="C735" t="s">
        <v>1468</v>
      </c>
      <c r="D735" s="21" t="s">
        <v>3423</v>
      </c>
      <c r="E735" t="s">
        <v>42</v>
      </c>
      <c r="F735" s="110" t="str">
        <f t="shared" si="126"/>
        <v>IfcUnitaryEquipmentType</v>
      </c>
      <c r="G735" s="110">
        <f t="shared" ca="1" si="127"/>
        <v>0</v>
      </c>
      <c r="H735" s="110" t="str">
        <f t="shared" ca="1" si="130"/>
        <v>Common</v>
      </c>
      <c r="I735" s="110" t="str">
        <f t="shared" si="128"/>
        <v>IfcUnitaryEquipmentType</v>
      </c>
      <c r="J735" s="1" t="str">
        <f t="shared" si="129"/>
        <v>IfcDistributionFlowElementType</v>
      </c>
      <c r="K735" s="1" t="str">
        <f t="shared" si="133"/>
        <v>IfcDistributionElementType</v>
      </c>
      <c r="L735" s="1" t="str">
        <f t="shared" si="133"/>
        <v>IfcElementType</v>
      </c>
      <c r="M735" s="1" t="str">
        <f t="shared" si="133"/>
        <v>IfcTypeProduct</v>
      </c>
      <c r="N735" s="1" t="str">
        <f t="shared" si="133"/>
        <v>IfcTypeObject</v>
      </c>
      <c r="O735" s="1" t="str">
        <f t="shared" si="133"/>
        <v>IfcObjectDefinition</v>
      </c>
      <c r="P735" s="1" t="str">
        <f t="shared" si="133"/>
        <v>IfcRoot</v>
      </c>
      <c r="Q735" s="1" t="str">
        <f t="shared" si="133"/>
        <v>Entity</v>
      </c>
    </row>
    <row r="736" spans="1:17" x14ac:dyDescent="0.25">
      <c r="A736" t="s">
        <v>1469</v>
      </c>
      <c r="B736">
        <v>8795</v>
      </c>
      <c r="C736" t="s">
        <v>1470</v>
      </c>
      <c r="D736" s="21" t="s">
        <v>3442</v>
      </c>
      <c r="E736" t="s">
        <v>8</v>
      </c>
      <c r="F736" s="110">
        <f t="shared" si="126"/>
        <v>0</v>
      </c>
      <c r="G736" s="110">
        <f t="shared" ca="1" si="127"/>
        <v>0</v>
      </c>
      <c r="H736" s="110">
        <f t="shared" ca="1" si="130"/>
        <v>0</v>
      </c>
      <c r="I736" s="110">
        <f t="shared" si="128"/>
        <v>0</v>
      </c>
      <c r="J736" s="1" t="str">
        <f t="shared" si="129"/>
        <v/>
      </c>
      <c r="K736" s="1" t="str">
        <f t="shared" si="133"/>
        <v/>
      </c>
      <c r="L736" s="1" t="str">
        <f t="shared" si="133"/>
        <v/>
      </c>
      <c r="M736" s="1" t="str">
        <f t="shared" si="133"/>
        <v/>
      </c>
      <c r="N736" s="1" t="str">
        <f t="shared" si="133"/>
        <v/>
      </c>
      <c r="O736" s="1" t="str">
        <f t="shared" si="133"/>
        <v/>
      </c>
      <c r="P736" s="1" t="str">
        <f t="shared" si="133"/>
        <v/>
      </c>
      <c r="Q736" s="1" t="str">
        <f t="shared" si="133"/>
        <v/>
      </c>
    </row>
    <row r="737" spans="1:17" x14ac:dyDescent="0.25">
      <c r="A737" t="s">
        <v>1471</v>
      </c>
      <c r="B737">
        <v>8781</v>
      </c>
      <c r="C737" t="s">
        <v>1472</v>
      </c>
      <c r="D737" s="21" t="s">
        <v>3429</v>
      </c>
      <c r="E737" t="s">
        <v>74</v>
      </c>
      <c r="F737" s="110">
        <f t="shared" si="126"/>
        <v>0</v>
      </c>
      <c r="G737" s="110">
        <f t="shared" ca="1" si="127"/>
        <v>0</v>
      </c>
      <c r="H737" s="110">
        <f t="shared" ca="1" si="130"/>
        <v>0</v>
      </c>
      <c r="I737" s="110">
        <f t="shared" si="128"/>
        <v>0</v>
      </c>
      <c r="J737" s="1" t="str">
        <f t="shared" si="129"/>
        <v>IfcProfileDef</v>
      </c>
      <c r="K737" s="1" t="str">
        <f t="shared" si="133"/>
        <v>Entity</v>
      </c>
      <c r="L737" s="1" t="str">
        <f t="shared" si="133"/>
        <v/>
      </c>
      <c r="M737" s="1" t="str">
        <f t="shared" si="133"/>
        <v/>
      </c>
      <c r="N737" s="1" t="str">
        <f t="shared" si="133"/>
        <v/>
      </c>
      <c r="O737" s="1" t="str">
        <f t="shared" si="133"/>
        <v/>
      </c>
      <c r="P737" s="1" t="str">
        <f t="shared" si="133"/>
        <v/>
      </c>
      <c r="Q737" s="1" t="str">
        <f t="shared" si="133"/>
        <v/>
      </c>
    </row>
    <row r="738" spans="1:17" x14ac:dyDescent="0.25">
      <c r="A738" t="s">
        <v>1473</v>
      </c>
      <c r="B738">
        <v>8844</v>
      </c>
      <c r="C738" t="s">
        <v>1474</v>
      </c>
      <c r="D738" s="21" t="s">
        <v>3423</v>
      </c>
      <c r="E738" t="s">
        <v>30</v>
      </c>
      <c r="F738" s="110">
        <f t="shared" si="126"/>
        <v>0</v>
      </c>
      <c r="G738" s="110" t="str">
        <f t="shared" ca="1" si="127"/>
        <v>IfcValve</v>
      </c>
      <c r="H738" s="110" t="str">
        <f t="shared" ca="1" si="130"/>
        <v>Common</v>
      </c>
      <c r="I738" s="110" t="str">
        <f t="shared" si="128"/>
        <v>IfcValve</v>
      </c>
      <c r="J738" s="1" t="str">
        <f t="shared" si="129"/>
        <v>IfcDistributionFlowElement</v>
      </c>
      <c r="K738" s="1" t="str">
        <f t="shared" si="133"/>
        <v>IfcDistributionElement</v>
      </c>
      <c r="L738" s="1" t="str">
        <f t="shared" si="133"/>
        <v>IfcElement</v>
      </c>
      <c r="M738" s="1" t="str">
        <f t="shared" si="133"/>
        <v>IfcProduct</v>
      </c>
      <c r="N738" s="1" t="str">
        <f t="shared" si="133"/>
        <v>IfcObject</v>
      </c>
      <c r="O738" s="1" t="str">
        <f t="shared" si="133"/>
        <v>IfcObjectDefinition</v>
      </c>
      <c r="P738" s="1" t="str">
        <f t="shared" si="133"/>
        <v>IfcRoot</v>
      </c>
      <c r="Q738" s="1" t="str">
        <f t="shared" si="133"/>
        <v>Entity</v>
      </c>
    </row>
    <row r="739" spans="1:17" x14ac:dyDescent="0.25">
      <c r="A739" t="s">
        <v>1475</v>
      </c>
      <c r="B739">
        <v>8852</v>
      </c>
      <c r="C739" t="s">
        <v>1476</v>
      </c>
      <c r="D739" s="21" t="s">
        <v>3423</v>
      </c>
      <c r="E739" t="s">
        <v>33</v>
      </c>
      <c r="F739" s="110" t="str">
        <f t="shared" si="126"/>
        <v>IfcValveType</v>
      </c>
      <c r="G739" s="110" t="str">
        <f t="shared" ca="1" si="127"/>
        <v>IfcValveType</v>
      </c>
      <c r="H739" s="110" t="str">
        <f t="shared" ca="1" si="130"/>
        <v>Common</v>
      </c>
      <c r="I739" s="110" t="str">
        <f t="shared" si="128"/>
        <v>IfcValveType</v>
      </c>
      <c r="J739" s="1" t="str">
        <f t="shared" si="129"/>
        <v>IfcDistributionFlowElementType</v>
      </c>
      <c r="K739" s="1" t="str">
        <f t="shared" si="133"/>
        <v>IfcDistributionElementType</v>
      </c>
      <c r="L739" s="1" t="str">
        <f t="shared" si="133"/>
        <v>IfcElementType</v>
      </c>
      <c r="M739" s="1" t="str">
        <f t="shared" si="133"/>
        <v>IfcTypeProduct</v>
      </c>
      <c r="N739" s="1" t="str">
        <f t="shared" si="133"/>
        <v>IfcTypeObject</v>
      </c>
      <c r="O739" s="1" t="str">
        <f t="shared" si="133"/>
        <v>IfcObjectDefinition</v>
      </c>
      <c r="P739" s="1" t="str">
        <f t="shared" si="133"/>
        <v>IfcRoot</v>
      </c>
      <c r="Q739" s="1" t="str">
        <f t="shared" si="133"/>
        <v>Entity</v>
      </c>
    </row>
    <row r="740" spans="1:17" x14ac:dyDescent="0.25">
      <c r="A740" t="s">
        <v>1477</v>
      </c>
      <c r="B740">
        <v>8860</v>
      </c>
      <c r="C740" t="s">
        <v>1478</v>
      </c>
      <c r="D740" s="21" t="s">
        <v>3432</v>
      </c>
      <c r="E740" t="s">
        <v>52</v>
      </c>
      <c r="F740" s="110">
        <f t="shared" si="126"/>
        <v>0</v>
      </c>
      <c r="G740" s="110">
        <f t="shared" ca="1" si="127"/>
        <v>0</v>
      </c>
      <c r="H740" s="110">
        <f t="shared" ca="1" si="130"/>
        <v>0</v>
      </c>
      <c r="I740" s="110">
        <f t="shared" si="128"/>
        <v>0</v>
      </c>
      <c r="J740" s="1" t="str">
        <f t="shared" si="129"/>
        <v>IfcRepresentationItem</v>
      </c>
      <c r="K740" s="1" t="str">
        <f t="shared" si="133"/>
        <v>Entity</v>
      </c>
      <c r="L740" s="1" t="str">
        <f t="shared" si="133"/>
        <v/>
      </c>
      <c r="M740" s="1" t="str">
        <f t="shared" si="133"/>
        <v/>
      </c>
      <c r="N740" s="1" t="str">
        <f t="shared" si="133"/>
        <v/>
      </c>
      <c r="O740" s="1" t="str">
        <f t="shared" si="133"/>
        <v/>
      </c>
      <c r="P740" s="1" t="str">
        <f t="shared" si="133"/>
        <v/>
      </c>
      <c r="Q740" s="1" t="str">
        <f t="shared" si="133"/>
        <v/>
      </c>
    </row>
    <row r="741" spans="1:17" x14ac:dyDescent="0.25">
      <c r="A741" t="s">
        <v>1479</v>
      </c>
      <c r="B741">
        <v>8871</v>
      </c>
      <c r="C741" t="s">
        <v>1480</v>
      </c>
      <c r="D741" s="21" t="s">
        <v>3422</v>
      </c>
      <c r="E741" t="s">
        <v>279</v>
      </c>
      <c r="F741" s="110">
        <f t="shared" si="126"/>
        <v>0</v>
      </c>
      <c r="G741" s="110">
        <f t="shared" ca="1" si="127"/>
        <v>0</v>
      </c>
      <c r="H741" s="110">
        <f t="shared" ca="1" si="130"/>
        <v>0</v>
      </c>
      <c r="I741" s="110">
        <f t="shared" si="128"/>
        <v>0</v>
      </c>
      <c r="J741" s="1" t="str">
        <f t="shared" si="129"/>
        <v>IfcRepresentationItem</v>
      </c>
      <c r="K741" s="1" t="str">
        <f t="shared" si="133"/>
        <v>Entity</v>
      </c>
      <c r="L741" s="1" t="str">
        <f t="shared" si="133"/>
        <v/>
      </c>
      <c r="M741" s="1" t="str">
        <f t="shared" si="133"/>
        <v/>
      </c>
      <c r="N741" s="1" t="str">
        <f t="shared" si="133"/>
        <v/>
      </c>
      <c r="O741" s="1" t="str">
        <f t="shared" si="133"/>
        <v/>
      </c>
      <c r="P741" s="1" t="str">
        <f t="shared" si="133"/>
        <v/>
      </c>
      <c r="Q741" s="1" t="str">
        <f t="shared" si="133"/>
        <v/>
      </c>
    </row>
    <row r="742" spans="1:17" x14ac:dyDescent="0.25">
      <c r="A742" t="s">
        <v>1481</v>
      </c>
      <c r="B742">
        <v>8877</v>
      </c>
      <c r="C742" t="s">
        <v>1482</v>
      </c>
      <c r="D742" s="21" t="s">
        <v>3422</v>
      </c>
      <c r="E742" t="s">
        <v>467</v>
      </c>
      <c r="F742" s="110">
        <f t="shared" si="126"/>
        <v>0</v>
      </c>
      <c r="G742" s="110">
        <f t="shared" ca="1" si="127"/>
        <v>0</v>
      </c>
      <c r="H742" s="110">
        <f t="shared" ca="1" si="130"/>
        <v>0</v>
      </c>
      <c r="I742" s="110">
        <f t="shared" si="128"/>
        <v>0</v>
      </c>
      <c r="J742" s="1" t="str">
        <f t="shared" si="129"/>
        <v>IfcTopologicalRepresentationItem</v>
      </c>
      <c r="K742" s="1" t="str">
        <f t="shared" ref="K742:Q751" si="134">IFERROR(VLOOKUP(J742,Entity,3,FALSE),"")</f>
        <v>IfcRepresentationItem</v>
      </c>
      <c r="L742" s="1" t="str">
        <f t="shared" si="134"/>
        <v>Entity</v>
      </c>
      <c r="M742" s="1" t="str">
        <f t="shared" si="134"/>
        <v/>
      </c>
      <c r="N742" s="1" t="str">
        <f t="shared" si="134"/>
        <v/>
      </c>
      <c r="O742" s="1" t="str">
        <f t="shared" si="134"/>
        <v/>
      </c>
      <c r="P742" s="1" t="str">
        <f t="shared" si="134"/>
        <v/>
      </c>
      <c r="Q742" s="1" t="str">
        <f t="shared" si="134"/>
        <v/>
      </c>
    </row>
    <row r="743" spans="1:17" x14ac:dyDescent="0.25">
      <c r="A743" t="s">
        <v>1483</v>
      </c>
      <c r="B743">
        <v>8887</v>
      </c>
      <c r="C743" t="s">
        <v>1484</v>
      </c>
      <c r="D743" s="21" t="s">
        <v>3422</v>
      </c>
      <c r="E743" t="s">
        <v>1480</v>
      </c>
      <c r="F743" s="110">
        <f t="shared" si="126"/>
        <v>0</v>
      </c>
      <c r="G743" s="110">
        <f t="shared" ca="1" si="127"/>
        <v>0</v>
      </c>
      <c r="H743" s="110">
        <f t="shared" ca="1" si="130"/>
        <v>0</v>
      </c>
      <c r="I743" s="110">
        <f t="shared" si="128"/>
        <v>0</v>
      </c>
      <c r="J743" s="1" t="str">
        <f t="shared" si="129"/>
        <v>IfcTopologicalRepresentationItem</v>
      </c>
      <c r="K743" s="1" t="str">
        <f t="shared" si="134"/>
        <v>IfcRepresentationItem</v>
      </c>
      <c r="L743" s="1" t="str">
        <f t="shared" si="134"/>
        <v>Entity</v>
      </c>
      <c r="M743" s="1" t="str">
        <f t="shared" si="134"/>
        <v/>
      </c>
      <c r="N743" s="1" t="str">
        <f t="shared" si="134"/>
        <v/>
      </c>
      <c r="O743" s="1" t="str">
        <f t="shared" si="134"/>
        <v/>
      </c>
      <c r="P743" s="1" t="str">
        <f t="shared" si="134"/>
        <v/>
      </c>
      <c r="Q743" s="1" t="str">
        <f t="shared" si="134"/>
        <v/>
      </c>
    </row>
    <row r="744" spans="1:17" x14ac:dyDescent="0.25">
      <c r="A744" t="s">
        <v>1485</v>
      </c>
      <c r="B744">
        <v>8897</v>
      </c>
      <c r="C744" t="s">
        <v>1486</v>
      </c>
      <c r="D744" s="21" t="s">
        <v>3423</v>
      </c>
      <c r="E744" t="s">
        <v>147</v>
      </c>
      <c r="F744" s="110">
        <f t="shared" si="126"/>
        <v>0</v>
      </c>
      <c r="G744" s="110">
        <f t="shared" ca="1" si="127"/>
        <v>0</v>
      </c>
      <c r="H744" s="110">
        <f t="shared" ca="1" si="130"/>
        <v>0</v>
      </c>
      <c r="I744" s="110">
        <f t="shared" si="128"/>
        <v>0</v>
      </c>
      <c r="J744" s="1" t="str">
        <f t="shared" si="129"/>
        <v>IfcElement</v>
      </c>
      <c r="K744" s="1" t="str">
        <f t="shared" si="134"/>
        <v>IfcProduct</v>
      </c>
      <c r="L744" s="1" t="str">
        <f t="shared" si="134"/>
        <v>IfcObject</v>
      </c>
      <c r="M744" s="1" t="str">
        <f t="shared" si="134"/>
        <v>IfcObjectDefinition</v>
      </c>
      <c r="N744" s="1" t="str">
        <f t="shared" si="134"/>
        <v>IfcRoot</v>
      </c>
      <c r="O744" s="1" t="str">
        <f t="shared" si="134"/>
        <v>Entity</v>
      </c>
      <c r="P744" s="1" t="str">
        <f t="shared" si="134"/>
        <v/>
      </c>
      <c r="Q744" s="1" t="str">
        <f t="shared" si="134"/>
        <v/>
      </c>
    </row>
    <row r="745" spans="1:17" x14ac:dyDescent="0.25">
      <c r="A745" t="s">
        <v>1487</v>
      </c>
      <c r="B745">
        <v>8905</v>
      </c>
      <c r="C745" t="s">
        <v>1488</v>
      </c>
      <c r="D745" s="21" t="s">
        <v>3423</v>
      </c>
      <c r="E745" t="s">
        <v>150</v>
      </c>
      <c r="F745" s="110">
        <f t="shared" si="126"/>
        <v>0</v>
      </c>
      <c r="G745" s="110">
        <f t="shared" ca="1" si="127"/>
        <v>0</v>
      </c>
      <c r="H745" s="110">
        <f t="shared" ca="1" si="130"/>
        <v>0</v>
      </c>
      <c r="I745" s="110">
        <f t="shared" si="128"/>
        <v>0</v>
      </c>
      <c r="J745" s="1" t="str">
        <f t="shared" si="129"/>
        <v>IfcElementType</v>
      </c>
      <c r="K745" s="1" t="str">
        <f t="shared" si="134"/>
        <v>IfcTypeProduct</v>
      </c>
      <c r="L745" s="1" t="str">
        <f t="shared" si="134"/>
        <v>IfcTypeObject</v>
      </c>
      <c r="M745" s="1" t="str">
        <f t="shared" si="134"/>
        <v>IfcObjectDefinition</v>
      </c>
      <c r="N745" s="1" t="str">
        <f t="shared" si="134"/>
        <v>IfcRoot</v>
      </c>
      <c r="O745" s="1" t="str">
        <f t="shared" si="134"/>
        <v>Entity</v>
      </c>
      <c r="P745" s="1" t="str">
        <f t="shared" si="134"/>
        <v/>
      </c>
      <c r="Q745" s="1" t="str">
        <f t="shared" si="134"/>
        <v/>
      </c>
    </row>
    <row r="746" spans="1:17" x14ac:dyDescent="0.25">
      <c r="A746" t="s">
        <v>1489</v>
      </c>
      <c r="B746">
        <v>8913</v>
      </c>
      <c r="C746" t="s">
        <v>1490</v>
      </c>
      <c r="D746" s="21" t="s">
        <v>3424</v>
      </c>
      <c r="E746" t="s">
        <v>144</v>
      </c>
      <c r="F746" s="110">
        <f t="shared" si="126"/>
        <v>0</v>
      </c>
      <c r="G746" s="110">
        <f t="shared" ca="1" si="127"/>
        <v>0</v>
      </c>
      <c r="H746" s="110">
        <f t="shared" ca="1" si="130"/>
        <v>0</v>
      </c>
      <c r="I746" s="110">
        <f t="shared" si="128"/>
        <v>0</v>
      </c>
      <c r="J746" s="1" t="str">
        <f t="shared" si="129"/>
        <v>IfcProduct</v>
      </c>
      <c r="K746" s="1" t="str">
        <f t="shared" si="134"/>
        <v>IfcObject</v>
      </c>
      <c r="L746" s="1" t="str">
        <f t="shared" si="134"/>
        <v>IfcObjectDefinition</v>
      </c>
      <c r="M746" s="1" t="str">
        <f t="shared" si="134"/>
        <v>IfcRoot</v>
      </c>
      <c r="N746" s="1" t="str">
        <f t="shared" si="134"/>
        <v>Entity</v>
      </c>
      <c r="O746" s="1" t="str">
        <f t="shared" si="134"/>
        <v/>
      </c>
      <c r="P746" s="1" t="str">
        <f t="shared" si="134"/>
        <v/>
      </c>
      <c r="Q746" s="1" t="str">
        <f t="shared" si="134"/>
        <v/>
      </c>
    </row>
    <row r="747" spans="1:17" x14ac:dyDescent="0.25">
      <c r="A747" t="s">
        <v>1491</v>
      </c>
      <c r="B747">
        <v>8919</v>
      </c>
      <c r="C747" t="s">
        <v>1492</v>
      </c>
      <c r="D747" s="21" t="s">
        <v>3439</v>
      </c>
      <c r="E747" t="s">
        <v>8</v>
      </c>
      <c r="F747" s="110">
        <f t="shared" si="126"/>
        <v>0</v>
      </c>
      <c r="G747" s="110">
        <f t="shared" ca="1" si="127"/>
        <v>0</v>
      </c>
      <c r="H747" s="110">
        <f t="shared" ca="1" si="130"/>
        <v>0</v>
      </c>
      <c r="I747" s="110">
        <f t="shared" si="128"/>
        <v>0</v>
      </c>
      <c r="J747" s="1" t="str">
        <f t="shared" si="129"/>
        <v/>
      </c>
      <c r="K747" s="1" t="str">
        <f t="shared" si="134"/>
        <v/>
      </c>
      <c r="L747" s="1" t="str">
        <f t="shared" si="134"/>
        <v/>
      </c>
      <c r="M747" s="1" t="str">
        <f t="shared" si="134"/>
        <v/>
      </c>
      <c r="N747" s="1" t="str">
        <f t="shared" si="134"/>
        <v/>
      </c>
      <c r="O747" s="1" t="str">
        <f t="shared" si="134"/>
        <v/>
      </c>
      <c r="P747" s="1" t="str">
        <f t="shared" si="134"/>
        <v/>
      </c>
      <c r="Q747" s="1" t="str">
        <f t="shared" si="134"/>
        <v/>
      </c>
    </row>
    <row r="748" spans="1:17" x14ac:dyDescent="0.25">
      <c r="A748" t="s">
        <v>1493</v>
      </c>
      <c r="B748">
        <v>8949</v>
      </c>
      <c r="C748" t="s">
        <v>1494</v>
      </c>
      <c r="D748" s="21" t="s">
        <v>3449</v>
      </c>
      <c r="E748" t="s">
        <v>585</v>
      </c>
      <c r="F748" s="110">
        <f t="shared" si="126"/>
        <v>0</v>
      </c>
      <c r="G748" s="110">
        <f t="shared" ca="1" si="127"/>
        <v>0</v>
      </c>
      <c r="H748" s="110">
        <f t="shared" ca="1" si="130"/>
        <v>0</v>
      </c>
      <c r="I748" s="110">
        <f t="shared" si="128"/>
        <v>0</v>
      </c>
      <c r="J748" s="1" t="str">
        <f t="shared" si="129"/>
        <v>IfcFeatureElement</v>
      </c>
      <c r="K748" s="1" t="str">
        <f t="shared" si="134"/>
        <v>IfcElement</v>
      </c>
      <c r="L748" s="1" t="str">
        <f t="shared" si="134"/>
        <v>IfcProduct</v>
      </c>
      <c r="M748" s="1" t="str">
        <f t="shared" si="134"/>
        <v>IfcObject</v>
      </c>
      <c r="N748" s="1" t="str">
        <f t="shared" si="134"/>
        <v>IfcObjectDefinition</v>
      </c>
      <c r="O748" s="1" t="str">
        <f t="shared" si="134"/>
        <v>IfcRoot</v>
      </c>
      <c r="P748" s="1" t="str">
        <f t="shared" si="134"/>
        <v>Entity</v>
      </c>
      <c r="Q748" s="1" t="str">
        <f t="shared" si="134"/>
        <v/>
      </c>
    </row>
    <row r="749" spans="1:17" x14ac:dyDescent="0.25">
      <c r="A749" t="s">
        <v>1495</v>
      </c>
      <c r="B749">
        <v>8957</v>
      </c>
      <c r="C749" t="s">
        <v>1496</v>
      </c>
      <c r="D749" s="21" t="s">
        <v>3433</v>
      </c>
      <c r="E749" t="s">
        <v>88</v>
      </c>
      <c r="F749" s="110" t="str">
        <f t="shared" si="126"/>
        <v>IfcWall</v>
      </c>
      <c r="G749" s="110" t="str">
        <f t="shared" ca="1" si="127"/>
        <v>IfcWall</v>
      </c>
      <c r="H749" s="110" t="str">
        <f t="shared" ca="1" si="130"/>
        <v>Common</v>
      </c>
      <c r="I749" s="110">
        <f t="shared" si="128"/>
        <v>0</v>
      </c>
      <c r="J749" s="1" t="str">
        <f t="shared" si="129"/>
        <v>IfcElement</v>
      </c>
      <c r="K749" s="1" t="str">
        <f t="shared" si="134"/>
        <v>IfcProduct</v>
      </c>
      <c r="L749" s="1" t="str">
        <f t="shared" si="134"/>
        <v>IfcObject</v>
      </c>
      <c r="M749" s="1" t="str">
        <f t="shared" si="134"/>
        <v>IfcObjectDefinition</v>
      </c>
      <c r="N749" s="1" t="str">
        <f t="shared" si="134"/>
        <v>IfcRoot</v>
      </c>
      <c r="O749" s="1" t="str">
        <f t="shared" si="134"/>
        <v>Entity</v>
      </c>
      <c r="P749" s="1" t="str">
        <f t="shared" si="134"/>
        <v/>
      </c>
      <c r="Q749" s="1" t="str">
        <f t="shared" si="134"/>
        <v/>
      </c>
    </row>
    <row r="750" spans="1:17" x14ac:dyDescent="0.25">
      <c r="A750" t="s">
        <v>1497</v>
      </c>
      <c r="B750">
        <v>8965</v>
      </c>
      <c r="C750" t="s">
        <v>1498</v>
      </c>
      <c r="D750" s="21" t="s">
        <v>3433</v>
      </c>
      <c r="E750" t="s">
        <v>1496</v>
      </c>
      <c r="F750" s="110">
        <f t="shared" si="126"/>
        <v>0</v>
      </c>
      <c r="G750" s="110">
        <f t="shared" ca="1" si="127"/>
        <v>0</v>
      </c>
      <c r="H750" s="110">
        <f t="shared" ca="1" si="130"/>
        <v>0</v>
      </c>
      <c r="I750" s="110">
        <f t="shared" si="128"/>
        <v>0</v>
      </c>
      <c r="J750" s="1" t="str">
        <f t="shared" si="129"/>
        <v>IfcBuildingElement</v>
      </c>
      <c r="K750" s="1" t="str">
        <f t="shared" si="134"/>
        <v>IfcElement</v>
      </c>
      <c r="L750" s="1" t="str">
        <f t="shared" si="134"/>
        <v>IfcProduct</v>
      </c>
      <c r="M750" s="1" t="str">
        <f t="shared" si="134"/>
        <v>IfcObject</v>
      </c>
      <c r="N750" s="1" t="str">
        <f t="shared" si="134"/>
        <v>IfcObjectDefinition</v>
      </c>
      <c r="O750" s="1" t="str">
        <f t="shared" si="134"/>
        <v>IfcRoot</v>
      </c>
      <c r="P750" s="1" t="str">
        <f t="shared" si="134"/>
        <v>Entity</v>
      </c>
      <c r="Q750" s="1" t="str">
        <f t="shared" si="134"/>
        <v/>
      </c>
    </row>
    <row r="751" spans="1:17" x14ac:dyDescent="0.25">
      <c r="A751" t="s">
        <v>1499</v>
      </c>
      <c r="B751">
        <v>8971</v>
      </c>
      <c r="C751" t="s">
        <v>1500</v>
      </c>
      <c r="D751" s="21" t="s">
        <v>3433</v>
      </c>
      <c r="E751" t="s">
        <v>1496</v>
      </c>
      <c r="F751" s="110" t="str">
        <f t="shared" si="126"/>
        <v>IfcWallStandardCase</v>
      </c>
      <c r="G751" s="110" t="str">
        <f t="shared" ca="1" si="127"/>
        <v>IfcWallStandardCase</v>
      </c>
      <c r="H751" s="110" t="str">
        <f t="shared" ca="1" si="130"/>
        <v>Common</v>
      </c>
      <c r="I751" s="110">
        <f t="shared" si="128"/>
        <v>0</v>
      </c>
      <c r="J751" s="1" t="str">
        <f t="shared" si="129"/>
        <v>IfcBuildingElement</v>
      </c>
      <c r="K751" s="1" t="str">
        <f t="shared" si="134"/>
        <v>IfcElement</v>
      </c>
      <c r="L751" s="1" t="str">
        <f t="shared" si="134"/>
        <v>IfcProduct</v>
      </c>
      <c r="M751" s="1" t="str">
        <f t="shared" si="134"/>
        <v>IfcObject</v>
      </c>
      <c r="N751" s="1" t="str">
        <f t="shared" si="134"/>
        <v>IfcObjectDefinition</v>
      </c>
      <c r="O751" s="1" t="str">
        <f t="shared" si="134"/>
        <v>IfcRoot</v>
      </c>
      <c r="P751" s="1" t="str">
        <f t="shared" si="134"/>
        <v>Entity</v>
      </c>
      <c r="Q751" s="1" t="str">
        <f t="shared" si="134"/>
        <v/>
      </c>
    </row>
    <row r="752" spans="1:17" x14ac:dyDescent="0.25">
      <c r="A752" t="s">
        <v>1501</v>
      </c>
      <c r="B752">
        <v>8977</v>
      </c>
      <c r="C752" t="s">
        <v>1502</v>
      </c>
      <c r="D752" s="21" t="s">
        <v>3433</v>
      </c>
      <c r="E752" t="s">
        <v>93</v>
      </c>
      <c r="F752" s="110">
        <f t="shared" si="126"/>
        <v>0</v>
      </c>
      <c r="G752" s="110">
        <f t="shared" ca="1" si="127"/>
        <v>0</v>
      </c>
      <c r="H752" s="110">
        <f t="shared" ca="1" si="130"/>
        <v>0</v>
      </c>
      <c r="I752" s="110">
        <f t="shared" si="128"/>
        <v>0</v>
      </c>
      <c r="J752" s="1" t="str">
        <f t="shared" si="129"/>
        <v>IfcElementType</v>
      </c>
      <c r="K752" s="1" t="str">
        <f t="shared" ref="K752:Q761" si="135">IFERROR(VLOOKUP(J752,Entity,3,FALSE),"")</f>
        <v>IfcTypeProduct</v>
      </c>
      <c r="L752" s="1" t="str">
        <f t="shared" si="135"/>
        <v>IfcTypeObject</v>
      </c>
      <c r="M752" s="1" t="str">
        <f t="shared" si="135"/>
        <v>IfcObjectDefinition</v>
      </c>
      <c r="N752" s="1" t="str">
        <f t="shared" si="135"/>
        <v>IfcRoot</v>
      </c>
      <c r="O752" s="1" t="str">
        <f t="shared" si="135"/>
        <v>Entity</v>
      </c>
      <c r="P752" s="1" t="str">
        <f t="shared" si="135"/>
        <v/>
      </c>
      <c r="Q752" s="1" t="str">
        <f t="shared" si="135"/>
        <v/>
      </c>
    </row>
    <row r="753" spans="1:17" x14ac:dyDescent="0.25">
      <c r="A753" t="s">
        <v>1503</v>
      </c>
      <c r="B753">
        <v>8985</v>
      </c>
      <c r="C753" t="s">
        <v>1504</v>
      </c>
      <c r="D753" s="21" t="s">
        <v>3448</v>
      </c>
      <c r="E753" t="s">
        <v>27</v>
      </c>
      <c r="F753" s="110">
        <f t="shared" si="126"/>
        <v>0</v>
      </c>
      <c r="G753" s="110">
        <f t="shared" ca="1" si="127"/>
        <v>0</v>
      </c>
      <c r="H753" s="110">
        <f t="shared" ca="1" si="130"/>
        <v>0</v>
      </c>
      <c r="I753" s="110" t="str">
        <f t="shared" si="128"/>
        <v>IfcWasteTerminal</v>
      </c>
      <c r="J753" s="1" t="str">
        <f t="shared" si="129"/>
        <v>IfcDistributionFlowElement</v>
      </c>
      <c r="K753" s="1" t="str">
        <f t="shared" si="135"/>
        <v>IfcDistributionElement</v>
      </c>
      <c r="L753" s="1" t="str">
        <f t="shared" si="135"/>
        <v>IfcElement</v>
      </c>
      <c r="M753" s="1" t="str">
        <f t="shared" si="135"/>
        <v>IfcProduct</v>
      </c>
      <c r="N753" s="1" t="str">
        <f t="shared" si="135"/>
        <v>IfcObject</v>
      </c>
      <c r="O753" s="1" t="str">
        <f t="shared" si="135"/>
        <v>IfcObjectDefinition</v>
      </c>
      <c r="P753" s="1" t="str">
        <f t="shared" si="135"/>
        <v>IfcRoot</v>
      </c>
      <c r="Q753" s="1" t="str">
        <f t="shared" si="135"/>
        <v>Entity</v>
      </c>
    </row>
    <row r="754" spans="1:17" x14ac:dyDescent="0.25">
      <c r="A754" t="s">
        <v>1505</v>
      </c>
      <c r="B754">
        <v>8993</v>
      </c>
      <c r="C754" t="s">
        <v>1506</v>
      </c>
      <c r="D754" s="21" t="s">
        <v>3448</v>
      </c>
      <c r="E754" t="s">
        <v>36</v>
      </c>
      <c r="F754" s="110" t="str">
        <f t="shared" si="126"/>
        <v>IfcWasteTerminalType</v>
      </c>
      <c r="G754" s="110">
        <f t="shared" ca="1" si="127"/>
        <v>0</v>
      </c>
      <c r="H754" s="110" t="str">
        <f t="shared" ca="1" si="130"/>
        <v>Common</v>
      </c>
      <c r="I754" s="110" t="str">
        <f t="shared" si="128"/>
        <v>IfcWasteTerminalType</v>
      </c>
      <c r="J754" s="1" t="str">
        <f t="shared" si="129"/>
        <v>IfcDistributionFlowElementType</v>
      </c>
      <c r="K754" s="1" t="str">
        <f t="shared" si="135"/>
        <v>IfcDistributionElementType</v>
      </c>
      <c r="L754" s="1" t="str">
        <f t="shared" si="135"/>
        <v>IfcElementType</v>
      </c>
      <c r="M754" s="1" t="str">
        <f t="shared" si="135"/>
        <v>IfcTypeProduct</v>
      </c>
      <c r="N754" s="1" t="str">
        <f t="shared" si="135"/>
        <v>IfcTypeObject</v>
      </c>
      <c r="O754" s="1" t="str">
        <f t="shared" si="135"/>
        <v>IfcObjectDefinition</v>
      </c>
      <c r="P754" s="1" t="str">
        <f t="shared" si="135"/>
        <v>IfcRoot</v>
      </c>
      <c r="Q754" s="1" t="str">
        <f t="shared" si="135"/>
        <v>Entity</v>
      </c>
    </row>
    <row r="755" spans="1:17" x14ac:dyDescent="0.25">
      <c r="A755" t="s">
        <v>1507</v>
      </c>
      <c r="B755">
        <v>9001</v>
      </c>
      <c r="C755" t="s">
        <v>1508</v>
      </c>
      <c r="D755" s="21" t="s">
        <v>3433</v>
      </c>
      <c r="E755" t="s">
        <v>88</v>
      </c>
      <c r="F755" s="110" t="str">
        <f t="shared" si="126"/>
        <v>IfcWindow</v>
      </c>
      <c r="G755" s="110" t="str">
        <f t="shared" ca="1" si="127"/>
        <v>IfcWindow</v>
      </c>
      <c r="H755" s="110" t="str">
        <f t="shared" ca="1" si="130"/>
        <v>Common</v>
      </c>
      <c r="I755" s="110" t="str">
        <f t="shared" si="128"/>
        <v>IfcWindow</v>
      </c>
      <c r="J755" s="1" t="str">
        <f t="shared" si="129"/>
        <v>IfcElement</v>
      </c>
      <c r="K755" s="1" t="str">
        <f t="shared" si="135"/>
        <v>IfcProduct</v>
      </c>
      <c r="L755" s="1" t="str">
        <f t="shared" si="135"/>
        <v>IfcObject</v>
      </c>
      <c r="M755" s="1" t="str">
        <f t="shared" si="135"/>
        <v>IfcObjectDefinition</v>
      </c>
      <c r="N755" s="1" t="str">
        <f t="shared" si="135"/>
        <v>IfcRoot</v>
      </c>
      <c r="O755" s="1" t="str">
        <f t="shared" si="135"/>
        <v>Entity</v>
      </c>
      <c r="P755" s="1" t="str">
        <f t="shared" si="135"/>
        <v/>
      </c>
      <c r="Q755" s="1" t="str">
        <f t="shared" si="135"/>
        <v/>
      </c>
    </row>
    <row r="756" spans="1:17" x14ac:dyDescent="0.25">
      <c r="A756" t="s">
        <v>1509</v>
      </c>
      <c r="B756">
        <v>9013</v>
      </c>
      <c r="C756" t="s">
        <v>1510</v>
      </c>
      <c r="D756" s="21" t="s">
        <v>3445</v>
      </c>
      <c r="E756" t="s">
        <v>431</v>
      </c>
      <c r="F756" s="110">
        <f t="shared" si="126"/>
        <v>0</v>
      </c>
      <c r="G756" s="110">
        <f t="shared" ca="1" si="127"/>
        <v>0</v>
      </c>
      <c r="H756" s="110">
        <f t="shared" ca="1" si="130"/>
        <v>0</v>
      </c>
      <c r="I756" s="110">
        <f t="shared" si="128"/>
        <v>0</v>
      </c>
      <c r="J756" s="1" t="str">
        <f t="shared" si="129"/>
        <v>IfcPropertySetDefinition</v>
      </c>
      <c r="K756" s="1" t="str">
        <f t="shared" si="135"/>
        <v>IfcPropertyDefinition</v>
      </c>
      <c r="L756" s="1" t="str">
        <f t="shared" si="135"/>
        <v>IfcRoot</v>
      </c>
      <c r="M756" s="1" t="str">
        <f t="shared" si="135"/>
        <v>Entity</v>
      </c>
      <c r="N756" s="1" t="str">
        <f t="shared" si="135"/>
        <v/>
      </c>
      <c r="O756" s="1" t="str">
        <f t="shared" si="135"/>
        <v/>
      </c>
      <c r="P756" s="1" t="str">
        <f t="shared" si="135"/>
        <v/>
      </c>
      <c r="Q756" s="1" t="str">
        <f t="shared" si="135"/>
        <v/>
      </c>
    </row>
    <row r="757" spans="1:17" x14ac:dyDescent="0.25">
      <c r="A757" t="s">
        <v>1511</v>
      </c>
      <c r="B757">
        <v>9034</v>
      </c>
      <c r="C757" t="s">
        <v>1512</v>
      </c>
      <c r="D757" s="21" t="s">
        <v>3445</v>
      </c>
      <c r="E757" t="s">
        <v>431</v>
      </c>
      <c r="F757" s="110">
        <f t="shared" si="126"/>
        <v>0</v>
      </c>
      <c r="G757" s="110">
        <f t="shared" ca="1" si="127"/>
        <v>0</v>
      </c>
      <c r="H757" s="110">
        <f t="shared" ca="1" si="130"/>
        <v>0</v>
      </c>
      <c r="I757" s="110">
        <f t="shared" si="128"/>
        <v>0</v>
      </c>
      <c r="J757" s="1" t="str">
        <f t="shared" si="129"/>
        <v>IfcPropertySetDefinition</v>
      </c>
      <c r="K757" s="1" t="str">
        <f t="shared" si="135"/>
        <v>IfcPropertyDefinition</v>
      </c>
      <c r="L757" s="1" t="str">
        <f t="shared" si="135"/>
        <v>IfcRoot</v>
      </c>
      <c r="M757" s="1" t="str">
        <f t="shared" si="135"/>
        <v>Entity</v>
      </c>
      <c r="N757" s="1" t="str">
        <f t="shared" si="135"/>
        <v/>
      </c>
      <c r="O757" s="1" t="str">
        <f t="shared" si="135"/>
        <v/>
      </c>
      <c r="P757" s="1" t="str">
        <f t="shared" si="135"/>
        <v/>
      </c>
      <c r="Q757" s="1" t="str">
        <f t="shared" si="135"/>
        <v/>
      </c>
    </row>
    <row r="758" spans="1:17" x14ac:dyDescent="0.25">
      <c r="A758" t="s">
        <v>1513</v>
      </c>
      <c r="B758">
        <v>9048</v>
      </c>
      <c r="C758" t="s">
        <v>1514</v>
      </c>
      <c r="D758" s="21" t="s">
        <v>3433</v>
      </c>
      <c r="E758" t="s">
        <v>1508</v>
      </c>
      <c r="F758" s="110">
        <f t="shared" si="126"/>
        <v>0</v>
      </c>
      <c r="G758" s="110">
        <f t="shared" ca="1" si="127"/>
        <v>0</v>
      </c>
      <c r="H758" s="110">
        <f t="shared" ca="1" si="130"/>
        <v>0</v>
      </c>
      <c r="I758" s="110">
        <f t="shared" si="128"/>
        <v>0</v>
      </c>
      <c r="J758" s="1" t="str">
        <f t="shared" si="129"/>
        <v>IfcBuildingElement</v>
      </c>
      <c r="K758" s="1" t="str">
        <f t="shared" si="135"/>
        <v>IfcElement</v>
      </c>
      <c r="L758" s="1" t="str">
        <f t="shared" si="135"/>
        <v>IfcProduct</v>
      </c>
      <c r="M758" s="1" t="str">
        <f t="shared" si="135"/>
        <v>IfcObject</v>
      </c>
      <c r="N758" s="1" t="str">
        <f t="shared" si="135"/>
        <v>IfcObjectDefinition</v>
      </c>
      <c r="O758" s="1" t="str">
        <f t="shared" si="135"/>
        <v>IfcRoot</v>
      </c>
      <c r="P758" s="1" t="str">
        <f t="shared" si="135"/>
        <v>Entity</v>
      </c>
      <c r="Q758" s="1" t="str">
        <f t="shared" si="135"/>
        <v/>
      </c>
    </row>
    <row r="759" spans="1:17" x14ac:dyDescent="0.25">
      <c r="A759" t="s">
        <v>1515</v>
      </c>
      <c r="B759">
        <v>9054</v>
      </c>
      <c r="C759" t="s">
        <v>1516</v>
      </c>
      <c r="D759" s="21" t="s">
        <v>3445</v>
      </c>
      <c r="E759" t="s">
        <v>438</v>
      </c>
      <c r="F759" s="110">
        <f t="shared" si="126"/>
        <v>0</v>
      </c>
      <c r="G759" s="110">
        <f t="shared" ca="1" si="127"/>
        <v>0</v>
      </c>
      <c r="H759" s="110">
        <f t="shared" ca="1" si="130"/>
        <v>0</v>
      </c>
      <c r="I759" s="110">
        <f t="shared" si="128"/>
        <v>0</v>
      </c>
      <c r="J759" s="1" t="str">
        <f t="shared" si="129"/>
        <v>IfcTypeObject</v>
      </c>
      <c r="K759" s="1" t="str">
        <f t="shared" si="135"/>
        <v>IfcObjectDefinition</v>
      </c>
      <c r="L759" s="1" t="str">
        <f t="shared" si="135"/>
        <v>IfcRoot</v>
      </c>
      <c r="M759" s="1" t="str">
        <f t="shared" si="135"/>
        <v>Entity</v>
      </c>
      <c r="N759" s="1" t="str">
        <f t="shared" si="135"/>
        <v/>
      </c>
      <c r="O759" s="1" t="str">
        <f t="shared" si="135"/>
        <v/>
      </c>
      <c r="P759" s="1" t="str">
        <f t="shared" si="135"/>
        <v/>
      </c>
      <c r="Q759" s="1" t="str">
        <f t="shared" si="135"/>
        <v/>
      </c>
    </row>
    <row r="760" spans="1:17" x14ac:dyDescent="0.25">
      <c r="A760" t="s">
        <v>1517</v>
      </c>
      <c r="B760">
        <v>9065</v>
      </c>
      <c r="C760" t="s">
        <v>1518</v>
      </c>
      <c r="D760" s="21" t="s">
        <v>3433</v>
      </c>
      <c r="E760" t="s">
        <v>93</v>
      </c>
      <c r="F760" s="110">
        <f t="shared" si="126"/>
        <v>0</v>
      </c>
      <c r="G760" s="110">
        <f t="shared" ca="1" si="127"/>
        <v>0</v>
      </c>
      <c r="H760" s="110">
        <f t="shared" ca="1" si="130"/>
        <v>0</v>
      </c>
      <c r="I760" s="110" t="str">
        <f t="shared" si="128"/>
        <v>IfcWindowType</v>
      </c>
      <c r="J760" s="1" t="str">
        <f t="shared" si="129"/>
        <v>IfcElementType</v>
      </c>
      <c r="K760" s="1" t="str">
        <f t="shared" si="135"/>
        <v>IfcTypeProduct</v>
      </c>
      <c r="L760" s="1" t="str">
        <f t="shared" si="135"/>
        <v>IfcTypeObject</v>
      </c>
      <c r="M760" s="1" t="str">
        <f t="shared" si="135"/>
        <v>IfcObjectDefinition</v>
      </c>
      <c r="N760" s="1" t="str">
        <f t="shared" si="135"/>
        <v>IfcRoot</v>
      </c>
      <c r="O760" s="1" t="str">
        <f t="shared" si="135"/>
        <v>Entity</v>
      </c>
      <c r="P760" s="1" t="str">
        <f t="shared" si="135"/>
        <v/>
      </c>
      <c r="Q760" s="1" t="str">
        <f t="shared" si="135"/>
        <v/>
      </c>
    </row>
    <row r="761" spans="1:17" x14ac:dyDescent="0.25">
      <c r="A761" t="s">
        <v>1519</v>
      </c>
      <c r="B761">
        <v>9076</v>
      </c>
      <c r="C761" t="s">
        <v>1520</v>
      </c>
      <c r="D761" s="21" t="s">
        <v>3446</v>
      </c>
      <c r="E761" t="s">
        <v>2</v>
      </c>
      <c r="F761" s="110">
        <f t="shared" si="126"/>
        <v>0</v>
      </c>
      <c r="G761" s="110">
        <f t="shared" ca="1" si="127"/>
        <v>0</v>
      </c>
      <c r="H761" s="110">
        <f t="shared" ca="1" si="130"/>
        <v>0</v>
      </c>
      <c r="I761" s="110">
        <f t="shared" si="128"/>
        <v>0</v>
      </c>
      <c r="J761" s="1" t="str">
        <f t="shared" si="129"/>
        <v>IfcObject</v>
      </c>
      <c r="K761" s="1" t="str">
        <f t="shared" si="135"/>
        <v>IfcObjectDefinition</v>
      </c>
      <c r="L761" s="1" t="str">
        <f t="shared" si="135"/>
        <v>IfcRoot</v>
      </c>
      <c r="M761" s="1" t="str">
        <f t="shared" si="135"/>
        <v>Entity</v>
      </c>
      <c r="N761" s="1" t="str">
        <f t="shared" si="135"/>
        <v/>
      </c>
      <c r="O761" s="1" t="str">
        <f t="shared" si="135"/>
        <v/>
      </c>
      <c r="P761" s="1" t="str">
        <f t="shared" si="135"/>
        <v/>
      </c>
      <c r="Q761" s="1" t="str">
        <f t="shared" si="135"/>
        <v/>
      </c>
    </row>
    <row r="762" spans="1:17" x14ac:dyDescent="0.25">
      <c r="A762" t="s">
        <v>1521</v>
      </c>
      <c r="B762">
        <v>9106</v>
      </c>
      <c r="C762" t="s">
        <v>1522</v>
      </c>
      <c r="D762" s="21" t="s">
        <v>3446</v>
      </c>
      <c r="E762" t="s">
        <v>2</v>
      </c>
      <c r="F762" s="110">
        <f t="shared" si="126"/>
        <v>0</v>
      </c>
      <c r="G762" s="110">
        <f t="shared" ca="1" si="127"/>
        <v>0</v>
      </c>
      <c r="H762" s="110">
        <f t="shared" ca="1" si="130"/>
        <v>0</v>
      </c>
      <c r="I762" s="110">
        <f t="shared" si="128"/>
        <v>0</v>
      </c>
      <c r="J762" s="1" t="str">
        <f t="shared" si="129"/>
        <v>IfcObject</v>
      </c>
      <c r="K762" s="1" t="str">
        <f t="shared" ref="K762:Q768" si="136">IFERROR(VLOOKUP(J762,Entity,3,FALSE),"")</f>
        <v>IfcObjectDefinition</v>
      </c>
      <c r="L762" s="1" t="str">
        <f t="shared" si="136"/>
        <v>IfcRoot</v>
      </c>
      <c r="M762" s="1" t="str">
        <f t="shared" si="136"/>
        <v>Entity</v>
      </c>
      <c r="N762" s="1" t="str">
        <f t="shared" si="136"/>
        <v/>
      </c>
      <c r="O762" s="1" t="str">
        <f t="shared" si="136"/>
        <v/>
      </c>
      <c r="P762" s="1" t="str">
        <f t="shared" si="136"/>
        <v/>
      </c>
      <c r="Q762" s="1" t="str">
        <f t="shared" si="136"/>
        <v/>
      </c>
    </row>
    <row r="763" spans="1:17" x14ac:dyDescent="0.25">
      <c r="A763" t="s">
        <v>1523</v>
      </c>
      <c r="B763">
        <v>9131</v>
      </c>
      <c r="C763" t="s">
        <v>1524</v>
      </c>
      <c r="D763" s="21" t="s">
        <v>3446</v>
      </c>
      <c r="E763" t="s">
        <v>1522</v>
      </c>
      <c r="F763" s="110">
        <f t="shared" si="126"/>
        <v>0</v>
      </c>
      <c r="G763" s="110">
        <f t="shared" ca="1" si="127"/>
        <v>0</v>
      </c>
      <c r="H763" s="110">
        <f t="shared" ca="1" si="130"/>
        <v>0</v>
      </c>
      <c r="I763" s="110">
        <f t="shared" si="128"/>
        <v>0</v>
      </c>
      <c r="J763" s="1" t="str">
        <f t="shared" si="129"/>
        <v>IfcControl</v>
      </c>
      <c r="K763" s="1" t="str">
        <f t="shared" si="136"/>
        <v>IfcObject</v>
      </c>
      <c r="L763" s="1" t="str">
        <f t="shared" si="136"/>
        <v>IfcObjectDefinition</v>
      </c>
      <c r="M763" s="1" t="str">
        <f t="shared" si="136"/>
        <v>IfcRoot</v>
      </c>
      <c r="N763" s="1" t="str">
        <f t="shared" si="136"/>
        <v>Entity</v>
      </c>
      <c r="O763" s="1" t="str">
        <f t="shared" si="136"/>
        <v/>
      </c>
      <c r="P763" s="1" t="str">
        <f t="shared" si="136"/>
        <v/>
      </c>
      <c r="Q763" s="1" t="str">
        <f t="shared" si="136"/>
        <v/>
      </c>
    </row>
    <row r="764" spans="1:17" x14ac:dyDescent="0.25">
      <c r="A764" t="s">
        <v>1525</v>
      </c>
      <c r="B764">
        <v>9139</v>
      </c>
      <c r="C764" t="s">
        <v>1526</v>
      </c>
      <c r="D764" s="21" t="s">
        <v>3446</v>
      </c>
      <c r="E764" t="s">
        <v>1522</v>
      </c>
      <c r="F764" s="110">
        <f t="shared" si="126"/>
        <v>0</v>
      </c>
      <c r="G764" s="110">
        <f t="shared" ca="1" si="127"/>
        <v>0</v>
      </c>
      <c r="H764" s="110">
        <f t="shared" ca="1" si="130"/>
        <v>0</v>
      </c>
      <c r="I764" s="110">
        <f t="shared" si="128"/>
        <v>0</v>
      </c>
      <c r="J764" s="1" t="str">
        <f t="shared" si="129"/>
        <v>IfcControl</v>
      </c>
      <c r="K764" s="1" t="str">
        <f t="shared" si="136"/>
        <v>IfcObject</v>
      </c>
      <c r="L764" s="1" t="str">
        <f t="shared" si="136"/>
        <v>IfcObjectDefinition</v>
      </c>
      <c r="M764" s="1" t="str">
        <f t="shared" si="136"/>
        <v>IfcRoot</v>
      </c>
      <c r="N764" s="1" t="str">
        <f t="shared" si="136"/>
        <v>Entity</v>
      </c>
      <c r="O764" s="1" t="str">
        <f t="shared" si="136"/>
        <v/>
      </c>
      <c r="P764" s="1" t="str">
        <f t="shared" si="136"/>
        <v/>
      </c>
      <c r="Q764" s="1" t="str">
        <f t="shared" si="136"/>
        <v/>
      </c>
    </row>
    <row r="765" spans="1:17" x14ac:dyDescent="0.25">
      <c r="A765" t="s">
        <v>1527</v>
      </c>
      <c r="B765">
        <v>9147</v>
      </c>
      <c r="C765" t="s">
        <v>1528</v>
      </c>
      <c r="D765" s="21" t="s">
        <v>3447</v>
      </c>
      <c r="E765" t="s">
        <v>529</v>
      </c>
      <c r="F765" s="110">
        <f t="shared" si="126"/>
        <v>0</v>
      </c>
      <c r="G765" s="110">
        <f t="shared" ca="1" si="127"/>
        <v>0</v>
      </c>
      <c r="H765" s="110">
        <f t="shared" ca="1" si="130"/>
        <v>0</v>
      </c>
      <c r="I765" s="110">
        <f t="shared" si="128"/>
        <v>0</v>
      </c>
      <c r="J765" s="1" t="str">
        <f t="shared" si="129"/>
        <v>Entity</v>
      </c>
      <c r="K765" s="1" t="str">
        <f t="shared" si="136"/>
        <v/>
      </c>
      <c r="L765" s="1" t="str">
        <f t="shared" si="136"/>
        <v/>
      </c>
      <c r="M765" s="1" t="str">
        <f t="shared" si="136"/>
        <v/>
      </c>
      <c r="N765" s="1" t="str">
        <f t="shared" si="136"/>
        <v/>
      </c>
      <c r="O765" s="1" t="str">
        <f t="shared" si="136"/>
        <v/>
      </c>
      <c r="P765" s="1" t="str">
        <f t="shared" si="136"/>
        <v/>
      </c>
      <c r="Q765" s="1" t="str">
        <f t="shared" si="136"/>
        <v/>
      </c>
    </row>
    <row r="766" spans="1:17" x14ac:dyDescent="0.25">
      <c r="A766" t="s">
        <v>1529</v>
      </c>
      <c r="B766">
        <v>24</v>
      </c>
      <c r="C766" t="s">
        <v>1530</v>
      </c>
      <c r="E766" t="s">
        <v>1531</v>
      </c>
      <c r="F766" s="110">
        <f t="shared" si="126"/>
        <v>0</v>
      </c>
      <c r="G766" s="110">
        <f t="shared" ca="1" si="127"/>
        <v>0</v>
      </c>
      <c r="H766" s="110">
        <f t="shared" ca="1" si="130"/>
        <v>0</v>
      </c>
      <c r="I766" s="110">
        <f t="shared" si="128"/>
        <v>0</v>
      </c>
      <c r="J766" s="1" t="str">
        <f t="shared" si="129"/>
        <v/>
      </c>
      <c r="K766" s="1" t="str">
        <f t="shared" si="136"/>
        <v/>
      </c>
      <c r="L766" s="1" t="str">
        <f t="shared" si="136"/>
        <v/>
      </c>
      <c r="M766" s="1" t="str">
        <f t="shared" si="136"/>
        <v/>
      </c>
      <c r="N766" s="1" t="str">
        <f t="shared" si="136"/>
        <v/>
      </c>
      <c r="O766" s="1" t="str">
        <f t="shared" si="136"/>
        <v/>
      </c>
      <c r="P766" s="1" t="str">
        <f t="shared" si="136"/>
        <v/>
      </c>
      <c r="Q766" s="1" t="str">
        <f t="shared" si="136"/>
        <v/>
      </c>
    </row>
    <row r="767" spans="1:17" x14ac:dyDescent="0.25">
      <c r="A767" t="s">
        <v>1532</v>
      </c>
      <c r="B767">
        <v>9172</v>
      </c>
      <c r="C767" t="s">
        <v>1533</v>
      </c>
      <c r="D767" t="s">
        <v>3424</v>
      </c>
      <c r="E767" t="s">
        <v>161</v>
      </c>
      <c r="F767" s="110">
        <f t="shared" si="126"/>
        <v>0</v>
      </c>
      <c r="G767" s="110">
        <f t="shared" ca="1" si="127"/>
        <v>0</v>
      </c>
      <c r="H767" s="110">
        <f t="shared" ca="1" si="130"/>
        <v>0</v>
      </c>
      <c r="I767" s="110">
        <f t="shared" si="128"/>
        <v>0</v>
      </c>
      <c r="J767" s="1" t="str">
        <f t="shared" si="129"/>
        <v>IfcGroup</v>
      </c>
      <c r="K767" s="1" t="str">
        <f t="shared" si="136"/>
        <v>IfcObject</v>
      </c>
      <c r="L767" s="1" t="str">
        <f t="shared" si="136"/>
        <v>IfcObjectDefinition</v>
      </c>
      <c r="M767" s="1" t="str">
        <f t="shared" si="136"/>
        <v>IfcRoot</v>
      </c>
      <c r="N767" s="1" t="str">
        <f t="shared" si="136"/>
        <v>Entity</v>
      </c>
      <c r="O767" s="1" t="str">
        <f t="shared" si="136"/>
        <v/>
      </c>
      <c r="P767" s="1" t="str">
        <f t="shared" si="136"/>
        <v/>
      </c>
      <c r="Q767" s="1" t="str">
        <f t="shared" si="136"/>
        <v/>
      </c>
    </row>
    <row r="768" spans="1:17" x14ac:dyDescent="0.25">
      <c r="A768" t="s">
        <v>1534</v>
      </c>
      <c r="B768">
        <v>9159</v>
      </c>
      <c r="C768" t="s">
        <v>1535</v>
      </c>
      <c r="D768" t="s">
        <v>3429</v>
      </c>
      <c r="E768" t="s">
        <v>74</v>
      </c>
      <c r="F768" s="110">
        <f t="shared" si="126"/>
        <v>0</v>
      </c>
      <c r="G768" s="110">
        <f t="shared" ca="1" si="127"/>
        <v>0</v>
      </c>
      <c r="H768" s="110">
        <f t="shared" ca="1" si="130"/>
        <v>0</v>
      </c>
      <c r="I768" s="110">
        <f t="shared" si="128"/>
        <v>0</v>
      </c>
      <c r="J768" s="1" t="str">
        <f t="shared" si="129"/>
        <v>IfcProfileDef</v>
      </c>
      <c r="K768" s="1" t="str">
        <f t="shared" si="136"/>
        <v>Entity</v>
      </c>
      <c r="L768" s="1" t="str">
        <f t="shared" si="136"/>
        <v/>
      </c>
      <c r="M768" s="1" t="str">
        <f t="shared" si="136"/>
        <v/>
      </c>
      <c r="N768" s="1" t="str">
        <f t="shared" si="136"/>
        <v/>
      </c>
      <c r="O768" s="1" t="str">
        <f t="shared" si="136"/>
        <v/>
      </c>
      <c r="P768" s="1" t="str">
        <f t="shared" si="136"/>
        <v/>
      </c>
      <c r="Q768" s="1" t="str">
        <f t="shared" si="136"/>
        <v/>
      </c>
    </row>
  </sheetData>
  <autoFilter ref="B2:Q768" xr:uid="{00000000-0009-0000-0000-000007000000}"/>
  <conditionalFormatting sqref="J2:Q768">
    <cfRule type="containsText" dxfId="2" priority="1" operator="containsText" text="Entity">
      <formula>NOT(ISERROR(SEARCH("Entity",J2)))</formula>
    </cfRule>
    <cfRule type="containsBlanks" dxfId="1" priority="2">
      <formula>LEN(TRIM(J2))=0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Blad19">
    <tabColor rgb="FFFF0000"/>
  </sheetPr>
  <dimension ref="A1:A1830"/>
  <sheetViews>
    <sheetView workbookViewId="0"/>
  </sheetViews>
  <sheetFormatPr defaultRowHeight="15" x14ac:dyDescent="0.25"/>
  <cols>
    <col min="1" max="1" width="42.7109375" bestFit="1" customWidth="1"/>
  </cols>
  <sheetData>
    <row r="1" spans="1:1" x14ac:dyDescent="0.25">
      <c r="A1" t="s">
        <v>4614</v>
      </c>
    </row>
    <row r="2" spans="1:1" x14ac:dyDescent="0.25">
      <c r="A2" t="s">
        <v>4615</v>
      </c>
    </row>
    <row r="3" spans="1:1" x14ac:dyDescent="0.25">
      <c r="A3" t="s">
        <v>4616</v>
      </c>
    </row>
    <row r="4" spans="1:1" x14ac:dyDescent="0.25">
      <c r="A4" t="s">
        <v>4617</v>
      </c>
    </row>
    <row r="5" spans="1:1" x14ac:dyDescent="0.25">
      <c r="A5" t="s">
        <v>4618</v>
      </c>
    </row>
    <row r="6" spans="1:1" x14ac:dyDescent="0.25">
      <c r="A6" t="s">
        <v>4619</v>
      </c>
    </row>
    <row r="7" spans="1:1" x14ac:dyDescent="0.25">
      <c r="A7" t="s">
        <v>4620</v>
      </c>
    </row>
    <row r="8" spans="1:1" x14ac:dyDescent="0.25">
      <c r="A8" t="s">
        <v>1537</v>
      </c>
    </row>
    <row r="9" spans="1:1" x14ac:dyDescent="0.25">
      <c r="A9" t="s">
        <v>4621</v>
      </c>
    </row>
    <row r="10" spans="1:1" x14ac:dyDescent="0.25">
      <c r="A10" t="s">
        <v>4622</v>
      </c>
    </row>
    <row r="11" spans="1:1" x14ac:dyDescent="0.25">
      <c r="A11" t="s">
        <v>4623</v>
      </c>
    </row>
    <row r="12" spans="1:1" x14ac:dyDescent="0.25">
      <c r="A12" t="s">
        <v>4624</v>
      </c>
    </row>
    <row r="13" spans="1:1" x14ac:dyDescent="0.25">
      <c r="A13" t="s">
        <v>4625</v>
      </c>
    </row>
    <row r="14" spans="1:1" x14ac:dyDescent="0.25">
      <c r="A14" t="s">
        <v>4626</v>
      </c>
    </row>
    <row r="15" spans="1:1" x14ac:dyDescent="0.25">
      <c r="A15" t="s">
        <v>4627</v>
      </c>
    </row>
    <row r="16" spans="1:1" x14ac:dyDescent="0.25">
      <c r="A16" t="s">
        <v>4628</v>
      </c>
    </row>
    <row r="17" spans="1:1" x14ac:dyDescent="0.25">
      <c r="A17" t="s">
        <v>4629</v>
      </c>
    </row>
    <row r="18" spans="1:1" x14ac:dyDescent="0.25">
      <c r="A18" t="s">
        <v>4630</v>
      </c>
    </row>
    <row r="19" spans="1:1" x14ac:dyDescent="0.25">
      <c r="A19" t="s">
        <v>4631</v>
      </c>
    </row>
    <row r="20" spans="1:1" x14ac:dyDescent="0.25">
      <c r="A20" t="s">
        <v>4632</v>
      </c>
    </row>
    <row r="21" spans="1:1" x14ac:dyDescent="0.25">
      <c r="A21" t="s">
        <v>4633</v>
      </c>
    </row>
    <row r="22" spans="1:1" x14ac:dyDescent="0.25">
      <c r="A22" t="s">
        <v>4634</v>
      </c>
    </row>
    <row r="23" spans="1:1" x14ac:dyDescent="0.25">
      <c r="A23" t="s">
        <v>4635</v>
      </c>
    </row>
    <row r="24" spans="1:1" x14ac:dyDescent="0.25">
      <c r="A24" t="s">
        <v>4636</v>
      </c>
    </row>
    <row r="25" spans="1:1" x14ac:dyDescent="0.25">
      <c r="A25" t="s">
        <v>4637</v>
      </c>
    </row>
    <row r="26" spans="1:1" x14ac:dyDescent="0.25">
      <c r="A26" t="s">
        <v>4638</v>
      </c>
    </row>
    <row r="27" spans="1:1" x14ac:dyDescent="0.25">
      <c r="A27" t="s">
        <v>4639</v>
      </c>
    </row>
    <row r="28" spans="1:1" x14ac:dyDescent="0.25">
      <c r="A28" t="s">
        <v>4640</v>
      </c>
    </row>
    <row r="29" spans="1:1" x14ac:dyDescent="0.25">
      <c r="A29" t="s">
        <v>4641</v>
      </c>
    </row>
    <row r="30" spans="1:1" x14ac:dyDescent="0.25">
      <c r="A30" t="s">
        <v>4642</v>
      </c>
    </row>
    <row r="31" spans="1:1" x14ac:dyDescent="0.25">
      <c r="A31" t="s">
        <v>4643</v>
      </c>
    </row>
    <row r="32" spans="1:1" x14ac:dyDescent="0.25">
      <c r="A32" t="s">
        <v>4644</v>
      </c>
    </row>
    <row r="33" spans="1:1" x14ac:dyDescent="0.25">
      <c r="A33" t="s">
        <v>4645</v>
      </c>
    </row>
    <row r="34" spans="1:1" x14ac:dyDescent="0.25">
      <c r="A34" t="s">
        <v>4646</v>
      </c>
    </row>
    <row r="35" spans="1:1" x14ac:dyDescent="0.25">
      <c r="A35" t="s">
        <v>4620</v>
      </c>
    </row>
    <row r="36" spans="1:1" x14ac:dyDescent="0.25">
      <c r="A36" t="s">
        <v>1537</v>
      </c>
    </row>
    <row r="37" spans="1:1" x14ac:dyDescent="0.25">
      <c r="A37" t="s">
        <v>4647</v>
      </c>
    </row>
    <row r="38" spans="1:1" x14ac:dyDescent="0.25">
      <c r="A38" t="s">
        <v>4648</v>
      </c>
    </row>
    <row r="39" spans="1:1" x14ac:dyDescent="0.25">
      <c r="A39" t="s">
        <v>4649</v>
      </c>
    </row>
    <row r="40" spans="1:1" x14ac:dyDescent="0.25">
      <c r="A40" t="s">
        <v>4650</v>
      </c>
    </row>
    <row r="41" spans="1:1" x14ac:dyDescent="0.25">
      <c r="A41" t="s">
        <v>4620</v>
      </c>
    </row>
    <row r="42" spans="1:1" x14ac:dyDescent="0.25">
      <c r="A42" t="s">
        <v>1537</v>
      </c>
    </row>
    <row r="43" spans="1:1" x14ac:dyDescent="0.25">
      <c r="A43" t="s">
        <v>4651</v>
      </c>
    </row>
    <row r="44" spans="1:1" x14ac:dyDescent="0.25">
      <c r="A44" t="s">
        <v>4652</v>
      </c>
    </row>
    <row r="45" spans="1:1" x14ac:dyDescent="0.25">
      <c r="A45" t="s">
        <v>4653</v>
      </c>
    </row>
    <row r="46" spans="1:1" x14ac:dyDescent="0.25">
      <c r="A46" t="s">
        <v>4654</v>
      </c>
    </row>
    <row r="47" spans="1:1" x14ac:dyDescent="0.25">
      <c r="A47" t="s">
        <v>4655</v>
      </c>
    </row>
    <row r="48" spans="1:1" x14ac:dyDescent="0.25">
      <c r="A48" t="s">
        <v>4656</v>
      </c>
    </row>
    <row r="49" spans="1:1" x14ac:dyDescent="0.25">
      <c r="A49" t="s">
        <v>4620</v>
      </c>
    </row>
    <row r="50" spans="1:1" x14ac:dyDescent="0.25">
      <c r="A50" t="s">
        <v>1537</v>
      </c>
    </row>
    <row r="51" spans="1:1" x14ac:dyDescent="0.25">
      <c r="A51" t="s">
        <v>4657</v>
      </c>
    </row>
    <row r="52" spans="1:1" x14ac:dyDescent="0.25">
      <c r="A52" t="s">
        <v>4658</v>
      </c>
    </row>
    <row r="53" spans="1:1" x14ac:dyDescent="0.25">
      <c r="A53" t="s">
        <v>4659</v>
      </c>
    </row>
    <row r="54" spans="1:1" x14ac:dyDescent="0.25">
      <c r="A54" t="s">
        <v>4660</v>
      </c>
    </row>
    <row r="55" spans="1:1" x14ac:dyDescent="0.25">
      <c r="A55" t="s">
        <v>4661</v>
      </c>
    </row>
    <row r="56" spans="1:1" x14ac:dyDescent="0.25">
      <c r="A56" t="s">
        <v>4620</v>
      </c>
    </row>
    <row r="57" spans="1:1" x14ac:dyDescent="0.25">
      <c r="A57" t="s">
        <v>4662</v>
      </c>
    </row>
    <row r="58" spans="1:1" x14ac:dyDescent="0.25">
      <c r="A58" t="s">
        <v>4663</v>
      </c>
    </row>
    <row r="59" spans="1:1" x14ac:dyDescent="0.25">
      <c r="A59" t="s">
        <v>4664</v>
      </c>
    </row>
    <row r="60" spans="1:1" x14ac:dyDescent="0.25">
      <c r="A60" t="s">
        <v>4665</v>
      </c>
    </row>
    <row r="61" spans="1:1" x14ac:dyDescent="0.25">
      <c r="A61" t="s">
        <v>4620</v>
      </c>
    </row>
    <row r="62" spans="1:1" x14ac:dyDescent="0.25">
      <c r="A62" t="s">
        <v>1537</v>
      </c>
    </row>
    <row r="63" spans="1:1" x14ac:dyDescent="0.25">
      <c r="A63" t="s">
        <v>4666</v>
      </c>
    </row>
    <row r="64" spans="1:1" x14ac:dyDescent="0.25">
      <c r="A64" t="s">
        <v>4667</v>
      </c>
    </row>
    <row r="65" spans="1:1" x14ac:dyDescent="0.25">
      <c r="A65" t="s">
        <v>4668</v>
      </c>
    </row>
    <row r="66" spans="1:1" x14ac:dyDescent="0.25">
      <c r="A66" t="s">
        <v>4669</v>
      </c>
    </row>
    <row r="67" spans="1:1" x14ac:dyDescent="0.25">
      <c r="A67" t="s">
        <v>4670</v>
      </c>
    </row>
    <row r="68" spans="1:1" x14ac:dyDescent="0.25">
      <c r="A68" t="s">
        <v>4620</v>
      </c>
    </row>
    <row r="69" spans="1:1" x14ac:dyDescent="0.25">
      <c r="A69" t="s">
        <v>1537</v>
      </c>
    </row>
    <row r="70" spans="1:1" x14ac:dyDescent="0.25">
      <c r="A70" t="s">
        <v>4671</v>
      </c>
    </row>
    <row r="71" spans="1:1" x14ac:dyDescent="0.25">
      <c r="A71" t="s">
        <v>4672</v>
      </c>
    </row>
    <row r="72" spans="1:1" x14ac:dyDescent="0.25">
      <c r="A72" t="s">
        <v>4673</v>
      </c>
    </row>
    <row r="73" spans="1:1" x14ac:dyDescent="0.25">
      <c r="A73" t="s">
        <v>4674</v>
      </c>
    </row>
    <row r="74" spans="1:1" x14ac:dyDescent="0.25">
      <c r="A74" t="s">
        <v>4675</v>
      </c>
    </row>
    <row r="75" spans="1:1" x14ac:dyDescent="0.25">
      <c r="A75" t="s">
        <v>4676</v>
      </c>
    </row>
    <row r="76" spans="1:1" x14ac:dyDescent="0.25">
      <c r="A76" t="s">
        <v>4677</v>
      </c>
    </row>
    <row r="77" spans="1:1" x14ac:dyDescent="0.25">
      <c r="A77" t="s">
        <v>4678</v>
      </c>
    </row>
    <row r="78" spans="1:1" x14ac:dyDescent="0.25">
      <c r="A78" t="s">
        <v>4679</v>
      </c>
    </row>
    <row r="79" spans="1:1" x14ac:dyDescent="0.25">
      <c r="A79" t="s">
        <v>4680</v>
      </c>
    </row>
    <row r="80" spans="1:1" x14ac:dyDescent="0.25">
      <c r="A80" t="s">
        <v>4620</v>
      </c>
    </row>
    <row r="81" spans="1:1" x14ac:dyDescent="0.25">
      <c r="A81" t="s">
        <v>1537</v>
      </c>
    </row>
    <row r="82" spans="1:1" x14ac:dyDescent="0.25">
      <c r="A82" t="s">
        <v>4681</v>
      </c>
    </row>
    <row r="83" spans="1:1" x14ac:dyDescent="0.25">
      <c r="A83" t="s">
        <v>4682</v>
      </c>
    </row>
    <row r="84" spans="1:1" x14ac:dyDescent="0.25">
      <c r="A84" t="s">
        <v>4683</v>
      </c>
    </row>
    <row r="85" spans="1:1" x14ac:dyDescent="0.25">
      <c r="A85" t="s">
        <v>4684</v>
      </c>
    </row>
    <row r="86" spans="1:1" x14ac:dyDescent="0.25">
      <c r="A86" t="s">
        <v>4685</v>
      </c>
    </row>
    <row r="87" spans="1:1" x14ac:dyDescent="0.25">
      <c r="A87" t="s">
        <v>4686</v>
      </c>
    </row>
    <row r="88" spans="1:1" x14ac:dyDescent="0.25">
      <c r="A88" t="s">
        <v>4687</v>
      </c>
    </row>
    <row r="89" spans="1:1" x14ac:dyDescent="0.25">
      <c r="A89" t="s">
        <v>4620</v>
      </c>
    </row>
    <row r="90" spans="1:1" x14ac:dyDescent="0.25">
      <c r="A90" t="s">
        <v>1537</v>
      </c>
    </row>
    <row r="91" spans="1:1" x14ac:dyDescent="0.25">
      <c r="A91" t="s">
        <v>4688</v>
      </c>
    </row>
    <row r="92" spans="1:1" x14ac:dyDescent="0.25">
      <c r="A92" t="s">
        <v>4689</v>
      </c>
    </row>
    <row r="93" spans="1:1" x14ac:dyDescent="0.25">
      <c r="A93" t="s">
        <v>4690</v>
      </c>
    </row>
    <row r="94" spans="1:1" x14ac:dyDescent="0.25">
      <c r="A94" t="s">
        <v>4691</v>
      </c>
    </row>
    <row r="95" spans="1:1" x14ac:dyDescent="0.25">
      <c r="A95" t="s">
        <v>4620</v>
      </c>
    </row>
    <row r="96" spans="1:1" x14ac:dyDescent="0.25">
      <c r="A96" t="s">
        <v>1537</v>
      </c>
    </row>
    <row r="97" spans="1:1" x14ac:dyDescent="0.25">
      <c r="A97" t="s">
        <v>4692</v>
      </c>
    </row>
    <row r="98" spans="1:1" x14ac:dyDescent="0.25">
      <c r="A98" t="s">
        <v>4693</v>
      </c>
    </row>
    <row r="99" spans="1:1" x14ac:dyDescent="0.25">
      <c r="A99" t="s">
        <v>4694</v>
      </c>
    </row>
    <row r="100" spans="1:1" x14ac:dyDescent="0.25">
      <c r="A100" t="s">
        <v>4695</v>
      </c>
    </row>
    <row r="101" spans="1:1" x14ac:dyDescent="0.25">
      <c r="A101" t="s">
        <v>4696</v>
      </c>
    </row>
    <row r="102" spans="1:1" x14ac:dyDescent="0.25">
      <c r="A102" t="s">
        <v>4620</v>
      </c>
    </row>
    <row r="103" spans="1:1" x14ac:dyDescent="0.25">
      <c r="A103" t="s">
        <v>1537</v>
      </c>
    </row>
    <row r="104" spans="1:1" x14ac:dyDescent="0.25">
      <c r="A104" t="s">
        <v>4697</v>
      </c>
    </row>
    <row r="105" spans="1:1" x14ac:dyDescent="0.25">
      <c r="A105" t="s">
        <v>4698</v>
      </c>
    </row>
    <row r="106" spans="1:1" x14ac:dyDescent="0.25">
      <c r="A106" t="s">
        <v>4699</v>
      </c>
    </row>
    <row r="107" spans="1:1" x14ac:dyDescent="0.25">
      <c r="A107" t="s">
        <v>4700</v>
      </c>
    </row>
    <row r="108" spans="1:1" x14ac:dyDescent="0.25">
      <c r="A108" t="s">
        <v>4701</v>
      </c>
    </row>
    <row r="109" spans="1:1" x14ac:dyDescent="0.25">
      <c r="A109" t="s">
        <v>4702</v>
      </c>
    </row>
    <row r="110" spans="1:1" x14ac:dyDescent="0.25">
      <c r="A110" t="s">
        <v>4659</v>
      </c>
    </row>
    <row r="111" spans="1:1" x14ac:dyDescent="0.25">
      <c r="A111" t="s">
        <v>4703</v>
      </c>
    </row>
    <row r="112" spans="1:1" x14ac:dyDescent="0.25">
      <c r="A112" t="s">
        <v>1537</v>
      </c>
    </row>
    <row r="113" spans="1:1" x14ac:dyDescent="0.25">
      <c r="A113" t="s">
        <v>4704</v>
      </c>
    </row>
    <row r="114" spans="1:1" x14ac:dyDescent="0.25">
      <c r="A114" t="s">
        <v>4705</v>
      </c>
    </row>
    <row r="115" spans="1:1" x14ac:dyDescent="0.25">
      <c r="A115" t="s">
        <v>4706</v>
      </c>
    </row>
    <row r="116" spans="1:1" x14ac:dyDescent="0.25">
      <c r="A116" t="s">
        <v>4707</v>
      </c>
    </row>
    <row r="117" spans="1:1" x14ac:dyDescent="0.25">
      <c r="A117" t="s">
        <v>4708</v>
      </c>
    </row>
    <row r="118" spans="1:1" x14ac:dyDescent="0.25">
      <c r="A118" t="s">
        <v>4709</v>
      </c>
    </row>
    <row r="119" spans="1:1" x14ac:dyDescent="0.25">
      <c r="A119" t="s">
        <v>4710</v>
      </c>
    </row>
    <row r="120" spans="1:1" x14ac:dyDescent="0.25">
      <c r="A120" t="s">
        <v>4711</v>
      </c>
    </row>
    <row r="121" spans="1:1" x14ac:dyDescent="0.25">
      <c r="A121" t="s">
        <v>4712</v>
      </c>
    </row>
    <row r="122" spans="1:1" x14ac:dyDescent="0.25">
      <c r="A122" t="s">
        <v>4713</v>
      </c>
    </row>
    <row r="123" spans="1:1" x14ac:dyDescent="0.25">
      <c r="A123" t="s">
        <v>4714</v>
      </c>
    </row>
    <row r="124" spans="1:1" x14ac:dyDescent="0.25">
      <c r="A124" t="s">
        <v>4715</v>
      </c>
    </row>
    <row r="125" spans="1:1" x14ac:dyDescent="0.25">
      <c r="A125" t="s">
        <v>4620</v>
      </c>
    </row>
    <row r="126" spans="1:1" x14ac:dyDescent="0.25">
      <c r="A126" t="s">
        <v>1537</v>
      </c>
    </row>
    <row r="127" spans="1:1" x14ac:dyDescent="0.25">
      <c r="A127" t="s">
        <v>4716</v>
      </c>
    </row>
    <row r="128" spans="1:1" x14ac:dyDescent="0.25">
      <c r="A128" t="s">
        <v>4717</v>
      </c>
    </row>
    <row r="129" spans="1:1" x14ac:dyDescent="0.25">
      <c r="A129" t="s">
        <v>4718</v>
      </c>
    </row>
    <row r="130" spans="1:1" x14ac:dyDescent="0.25">
      <c r="A130" t="s">
        <v>4719</v>
      </c>
    </row>
    <row r="131" spans="1:1" x14ac:dyDescent="0.25">
      <c r="A131" t="s">
        <v>4720</v>
      </c>
    </row>
    <row r="132" spans="1:1" x14ac:dyDescent="0.25">
      <c r="A132" t="s">
        <v>4721</v>
      </c>
    </row>
    <row r="133" spans="1:1" x14ac:dyDescent="0.25">
      <c r="A133" t="s">
        <v>4722</v>
      </c>
    </row>
    <row r="134" spans="1:1" x14ac:dyDescent="0.25">
      <c r="A134" t="s">
        <v>4723</v>
      </c>
    </row>
    <row r="135" spans="1:1" x14ac:dyDescent="0.25">
      <c r="A135" t="s">
        <v>4724</v>
      </c>
    </row>
    <row r="136" spans="1:1" x14ac:dyDescent="0.25">
      <c r="A136" t="s">
        <v>4725</v>
      </c>
    </row>
    <row r="137" spans="1:1" x14ac:dyDescent="0.25">
      <c r="A137" t="s">
        <v>4726</v>
      </c>
    </row>
    <row r="138" spans="1:1" x14ac:dyDescent="0.25">
      <c r="A138" t="s">
        <v>4727</v>
      </c>
    </row>
    <row r="139" spans="1:1" x14ac:dyDescent="0.25">
      <c r="A139" t="s">
        <v>4728</v>
      </c>
    </row>
    <row r="140" spans="1:1" x14ac:dyDescent="0.25">
      <c r="A140" t="s">
        <v>4729</v>
      </c>
    </row>
    <row r="141" spans="1:1" x14ac:dyDescent="0.25">
      <c r="A141" t="s">
        <v>4730</v>
      </c>
    </row>
    <row r="142" spans="1:1" x14ac:dyDescent="0.25">
      <c r="A142" t="s">
        <v>4731</v>
      </c>
    </row>
    <row r="143" spans="1:1" x14ac:dyDescent="0.25">
      <c r="A143" t="s">
        <v>4732</v>
      </c>
    </row>
    <row r="144" spans="1:1" x14ac:dyDescent="0.25">
      <c r="A144" t="s">
        <v>4733</v>
      </c>
    </row>
    <row r="145" spans="1:1" x14ac:dyDescent="0.25">
      <c r="A145" t="s">
        <v>4722</v>
      </c>
    </row>
    <row r="146" spans="1:1" x14ac:dyDescent="0.25">
      <c r="A146" t="s">
        <v>4734</v>
      </c>
    </row>
    <row r="147" spans="1:1" x14ac:dyDescent="0.25">
      <c r="A147" t="s">
        <v>4735</v>
      </c>
    </row>
    <row r="148" spans="1:1" x14ac:dyDescent="0.25">
      <c r="A148" t="s">
        <v>4736</v>
      </c>
    </row>
    <row r="149" spans="1:1" x14ac:dyDescent="0.25">
      <c r="A149" t="s">
        <v>4737</v>
      </c>
    </row>
    <row r="150" spans="1:1" x14ac:dyDescent="0.25">
      <c r="A150" t="s">
        <v>4738</v>
      </c>
    </row>
    <row r="151" spans="1:1" x14ac:dyDescent="0.25">
      <c r="A151" t="s">
        <v>4739</v>
      </c>
    </row>
    <row r="152" spans="1:1" x14ac:dyDescent="0.25">
      <c r="A152" t="s">
        <v>4740</v>
      </c>
    </row>
    <row r="153" spans="1:1" x14ac:dyDescent="0.25">
      <c r="A153" t="s">
        <v>4620</v>
      </c>
    </row>
    <row r="154" spans="1:1" x14ac:dyDescent="0.25">
      <c r="A154" t="s">
        <v>1537</v>
      </c>
    </row>
    <row r="155" spans="1:1" x14ac:dyDescent="0.25">
      <c r="A155" t="s">
        <v>4741</v>
      </c>
    </row>
    <row r="156" spans="1:1" x14ac:dyDescent="0.25">
      <c r="A156" t="s">
        <v>4742</v>
      </c>
    </row>
    <row r="157" spans="1:1" x14ac:dyDescent="0.25">
      <c r="A157" t="s">
        <v>4743</v>
      </c>
    </row>
    <row r="158" spans="1:1" x14ac:dyDescent="0.25">
      <c r="A158" t="s">
        <v>4744</v>
      </c>
    </row>
    <row r="159" spans="1:1" x14ac:dyDescent="0.25">
      <c r="A159" t="s">
        <v>4745</v>
      </c>
    </row>
    <row r="160" spans="1:1" x14ac:dyDescent="0.25">
      <c r="A160" t="s">
        <v>4746</v>
      </c>
    </row>
    <row r="161" spans="1:1" x14ac:dyDescent="0.25">
      <c r="A161" t="s">
        <v>4747</v>
      </c>
    </row>
    <row r="162" spans="1:1" x14ac:dyDescent="0.25">
      <c r="A162" t="s">
        <v>4748</v>
      </c>
    </row>
    <row r="163" spans="1:1" x14ac:dyDescent="0.25">
      <c r="A163" t="s">
        <v>4749</v>
      </c>
    </row>
    <row r="164" spans="1:1" x14ac:dyDescent="0.25">
      <c r="A164" t="s">
        <v>4750</v>
      </c>
    </row>
    <row r="165" spans="1:1" x14ac:dyDescent="0.25">
      <c r="A165" t="s">
        <v>4751</v>
      </c>
    </row>
    <row r="166" spans="1:1" x14ac:dyDescent="0.25">
      <c r="A166" t="s">
        <v>4752</v>
      </c>
    </row>
    <row r="167" spans="1:1" x14ac:dyDescent="0.25">
      <c r="A167" t="s">
        <v>4753</v>
      </c>
    </row>
    <row r="168" spans="1:1" x14ac:dyDescent="0.25">
      <c r="A168" t="s">
        <v>4754</v>
      </c>
    </row>
    <row r="169" spans="1:1" x14ac:dyDescent="0.25">
      <c r="A169" t="s">
        <v>4620</v>
      </c>
    </row>
    <row r="170" spans="1:1" x14ac:dyDescent="0.25">
      <c r="A170" t="s">
        <v>1537</v>
      </c>
    </row>
    <row r="171" spans="1:1" x14ac:dyDescent="0.25">
      <c r="A171" t="s">
        <v>4755</v>
      </c>
    </row>
    <row r="172" spans="1:1" x14ac:dyDescent="0.25">
      <c r="A172" t="s">
        <v>4756</v>
      </c>
    </row>
    <row r="173" spans="1:1" x14ac:dyDescent="0.25">
      <c r="A173" t="s">
        <v>4757</v>
      </c>
    </row>
    <row r="174" spans="1:1" x14ac:dyDescent="0.25">
      <c r="A174" t="s">
        <v>4758</v>
      </c>
    </row>
    <row r="175" spans="1:1" x14ac:dyDescent="0.25">
      <c r="A175" t="s">
        <v>4759</v>
      </c>
    </row>
    <row r="176" spans="1:1" x14ac:dyDescent="0.25">
      <c r="A176" t="s">
        <v>4760</v>
      </c>
    </row>
    <row r="177" spans="1:1" x14ac:dyDescent="0.25">
      <c r="A177" t="s">
        <v>4761</v>
      </c>
    </row>
    <row r="178" spans="1:1" x14ac:dyDescent="0.25">
      <c r="A178" t="s">
        <v>4620</v>
      </c>
    </row>
    <row r="179" spans="1:1" x14ac:dyDescent="0.25">
      <c r="A179" t="s">
        <v>1537</v>
      </c>
    </row>
    <row r="180" spans="1:1" x14ac:dyDescent="0.25">
      <c r="A180" t="s">
        <v>4762</v>
      </c>
    </row>
    <row r="181" spans="1:1" x14ac:dyDescent="0.25">
      <c r="A181" t="s">
        <v>4763</v>
      </c>
    </row>
    <row r="182" spans="1:1" x14ac:dyDescent="0.25">
      <c r="A182" t="s">
        <v>4764</v>
      </c>
    </row>
    <row r="183" spans="1:1" x14ac:dyDescent="0.25">
      <c r="A183" t="s">
        <v>4765</v>
      </c>
    </row>
    <row r="184" spans="1:1" x14ac:dyDescent="0.25">
      <c r="A184" t="s">
        <v>4766</v>
      </c>
    </row>
    <row r="185" spans="1:1" x14ac:dyDescent="0.25">
      <c r="A185" t="s">
        <v>4620</v>
      </c>
    </row>
    <row r="186" spans="1:1" x14ac:dyDescent="0.25">
      <c r="A186" t="s">
        <v>1537</v>
      </c>
    </row>
    <row r="187" spans="1:1" x14ac:dyDescent="0.25">
      <c r="A187" t="s">
        <v>4767</v>
      </c>
    </row>
    <row r="188" spans="1:1" x14ac:dyDescent="0.25">
      <c r="A188" t="s">
        <v>4768</v>
      </c>
    </row>
    <row r="189" spans="1:1" x14ac:dyDescent="0.25">
      <c r="A189" t="s">
        <v>4769</v>
      </c>
    </row>
    <row r="190" spans="1:1" x14ac:dyDescent="0.25">
      <c r="A190" t="s">
        <v>4770</v>
      </c>
    </row>
    <row r="191" spans="1:1" x14ac:dyDescent="0.25">
      <c r="A191" t="s">
        <v>4771</v>
      </c>
    </row>
    <row r="192" spans="1:1" x14ac:dyDescent="0.25">
      <c r="A192" t="s">
        <v>4772</v>
      </c>
    </row>
    <row r="193" spans="1:1" x14ac:dyDescent="0.25">
      <c r="A193" t="s">
        <v>4634</v>
      </c>
    </row>
    <row r="194" spans="1:1" x14ac:dyDescent="0.25">
      <c r="A194" t="s">
        <v>4620</v>
      </c>
    </row>
    <row r="195" spans="1:1" x14ac:dyDescent="0.25">
      <c r="A195" t="s">
        <v>1537</v>
      </c>
    </row>
    <row r="196" spans="1:1" x14ac:dyDescent="0.25">
      <c r="A196" t="s">
        <v>4773</v>
      </c>
    </row>
    <row r="197" spans="1:1" x14ac:dyDescent="0.25">
      <c r="A197" t="s">
        <v>4620</v>
      </c>
    </row>
    <row r="198" spans="1:1" x14ac:dyDescent="0.25">
      <c r="A198" t="s">
        <v>1537</v>
      </c>
    </row>
    <row r="199" spans="1:1" x14ac:dyDescent="0.25">
      <c r="A199" t="s">
        <v>4774</v>
      </c>
    </row>
    <row r="200" spans="1:1" x14ac:dyDescent="0.25">
      <c r="A200" t="s">
        <v>4775</v>
      </c>
    </row>
    <row r="201" spans="1:1" x14ac:dyDescent="0.25">
      <c r="A201" t="s">
        <v>4776</v>
      </c>
    </row>
    <row r="202" spans="1:1" x14ac:dyDescent="0.25">
      <c r="A202" t="s">
        <v>4777</v>
      </c>
    </row>
    <row r="203" spans="1:1" x14ac:dyDescent="0.25">
      <c r="A203" t="s">
        <v>4778</v>
      </c>
    </row>
    <row r="204" spans="1:1" x14ac:dyDescent="0.25">
      <c r="A204" t="s">
        <v>4620</v>
      </c>
    </row>
    <row r="205" spans="1:1" x14ac:dyDescent="0.25">
      <c r="A205" t="s">
        <v>1537</v>
      </c>
    </row>
    <row r="206" spans="1:1" x14ac:dyDescent="0.25">
      <c r="A206" t="s">
        <v>4779</v>
      </c>
    </row>
    <row r="207" spans="1:1" x14ac:dyDescent="0.25">
      <c r="A207" t="s">
        <v>4780</v>
      </c>
    </row>
    <row r="208" spans="1:1" x14ac:dyDescent="0.25">
      <c r="A208" t="s">
        <v>4781</v>
      </c>
    </row>
    <row r="209" spans="1:1" x14ac:dyDescent="0.25">
      <c r="A209" t="s">
        <v>4782</v>
      </c>
    </row>
    <row r="210" spans="1:1" x14ac:dyDescent="0.25">
      <c r="A210" t="s">
        <v>4783</v>
      </c>
    </row>
    <row r="211" spans="1:1" x14ac:dyDescent="0.25">
      <c r="A211" t="s">
        <v>4620</v>
      </c>
    </row>
    <row r="212" spans="1:1" x14ac:dyDescent="0.25">
      <c r="A212" t="s">
        <v>1537</v>
      </c>
    </row>
    <row r="213" spans="1:1" x14ac:dyDescent="0.25">
      <c r="A213" t="s">
        <v>4784</v>
      </c>
    </row>
    <row r="214" spans="1:1" x14ac:dyDescent="0.25">
      <c r="A214" t="s">
        <v>4785</v>
      </c>
    </row>
    <row r="215" spans="1:1" x14ac:dyDescent="0.25">
      <c r="A215" t="s">
        <v>4786</v>
      </c>
    </row>
    <row r="216" spans="1:1" x14ac:dyDescent="0.25">
      <c r="A216" t="s">
        <v>4787</v>
      </c>
    </row>
    <row r="217" spans="1:1" x14ac:dyDescent="0.25">
      <c r="A217" t="s">
        <v>4788</v>
      </c>
    </row>
    <row r="218" spans="1:1" x14ac:dyDescent="0.25">
      <c r="A218" t="s">
        <v>4789</v>
      </c>
    </row>
    <row r="219" spans="1:1" x14ac:dyDescent="0.25">
      <c r="A219" t="s">
        <v>4620</v>
      </c>
    </row>
    <row r="220" spans="1:1" x14ac:dyDescent="0.25">
      <c r="A220" t="s">
        <v>1537</v>
      </c>
    </row>
    <row r="221" spans="1:1" x14ac:dyDescent="0.25">
      <c r="A221" t="s">
        <v>4790</v>
      </c>
    </row>
    <row r="222" spans="1:1" x14ac:dyDescent="0.25">
      <c r="A222" t="s">
        <v>4791</v>
      </c>
    </row>
    <row r="223" spans="1:1" x14ac:dyDescent="0.25">
      <c r="A223" t="s">
        <v>4792</v>
      </c>
    </row>
    <row r="224" spans="1:1" x14ac:dyDescent="0.25">
      <c r="A224" t="s">
        <v>4793</v>
      </c>
    </row>
    <row r="225" spans="1:1" x14ac:dyDescent="0.25">
      <c r="A225" t="s">
        <v>4794</v>
      </c>
    </row>
    <row r="226" spans="1:1" x14ac:dyDescent="0.25">
      <c r="A226" t="s">
        <v>4620</v>
      </c>
    </row>
    <row r="227" spans="1:1" x14ac:dyDescent="0.25">
      <c r="A227" t="s">
        <v>1537</v>
      </c>
    </row>
    <row r="228" spans="1:1" x14ac:dyDescent="0.25">
      <c r="A228" t="s">
        <v>4795</v>
      </c>
    </row>
    <row r="229" spans="1:1" x14ac:dyDescent="0.25">
      <c r="A229" t="s">
        <v>4796</v>
      </c>
    </row>
    <row r="230" spans="1:1" x14ac:dyDescent="0.25">
      <c r="A230" t="s">
        <v>4797</v>
      </c>
    </row>
    <row r="231" spans="1:1" x14ac:dyDescent="0.25">
      <c r="A231" t="s">
        <v>4798</v>
      </c>
    </row>
    <row r="232" spans="1:1" x14ac:dyDescent="0.25">
      <c r="A232" t="s">
        <v>4799</v>
      </c>
    </row>
    <row r="233" spans="1:1" x14ac:dyDescent="0.25">
      <c r="A233" t="s">
        <v>1537</v>
      </c>
    </row>
    <row r="234" spans="1:1" x14ac:dyDescent="0.25">
      <c r="A234" t="s">
        <v>4800</v>
      </c>
    </row>
    <row r="235" spans="1:1" x14ac:dyDescent="0.25">
      <c r="A235" t="s">
        <v>4801</v>
      </c>
    </row>
    <row r="236" spans="1:1" x14ac:dyDescent="0.25">
      <c r="A236" t="s">
        <v>4802</v>
      </c>
    </row>
    <row r="237" spans="1:1" x14ac:dyDescent="0.25">
      <c r="A237" t="s">
        <v>4803</v>
      </c>
    </row>
    <row r="238" spans="1:1" x14ac:dyDescent="0.25">
      <c r="A238" t="s">
        <v>4620</v>
      </c>
    </row>
    <row r="239" spans="1:1" x14ac:dyDescent="0.25">
      <c r="A239" t="s">
        <v>1537</v>
      </c>
    </row>
    <row r="240" spans="1:1" x14ac:dyDescent="0.25">
      <c r="A240" t="s">
        <v>4804</v>
      </c>
    </row>
    <row r="241" spans="1:1" x14ac:dyDescent="0.25">
      <c r="A241" t="s">
        <v>4620</v>
      </c>
    </row>
    <row r="242" spans="1:1" x14ac:dyDescent="0.25">
      <c r="A242" t="s">
        <v>1537</v>
      </c>
    </row>
    <row r="243" spans="1:1" x14ac:dyDescent="0.25">
      <c r="A243" t="s">
        <v>4805</v>
      </c>
    </row>
    <row r="244" spans="1:1" x14ac:dyDescent="0.25">
      <c r="A244" t="s">
        <v>4806</v>
      </c>
    </row>
    <row r="245" spans="1:1" x14ac:dyDescent="0.25">
      <c r="A245" t="s">
        <v>4807</v>
      </c>
    </row>
    <row r="246" spans="1:1" x14ac:dyDescent="0.25">
      <c r="A246" t="s">
        <v>4808</v>
      </c>
    </row>
    <row r="247" spans="1:1" x14ac:dyDescent="0.25">
      <c r="A247" t="s">
        <v>4809</v>
      </c>
    </row>
    <row r="248" spans="1:1" x14ac:dyDescent="0.25">
      <c r="A248" t="s">
        <v>4810</v>
      </c>
    </row>
    <row r="249" spans="1:1" x14ac:dyDescent="0.25">
      <c r="A249" t="s">
        <v>4811</v>
      </c>
    </row>
    <row r="250" spans="1:1" x14ac:dyDescent="0.25">
      <c r="A250" t="s">
        <v>4812</v>
      </c>
    </row>
    <row r="251" spans="1:1" x14ac:dyDescent="0.25">
      <c r="A251" t="s">
        <v>4620</v>
      </c>
    </row>
    <row r="252" spans="1:1" x14ac:dyDescent="0.25">
      <c r="A252" t="s">
        <v>1537</v>
      </c>
    </row>
    <row r="253" spans="1:1" x14ac:dyDescent="0.25">
      <c r="A253" t="s">
        <v>4813</v>
      </c>
    </row>
    <row r="254" spans="1:1" x14ac:dyDescent="0.25">
      <c r="A254" t="s">
        <v>4814</v>
      </c>
    </row>
    <row r="255" spans="1:1" x14ac:dyDescent="0.25">
      <c r="A255" t="s">
        <v>4815</v>
      </c>
    </row>
    <row r="256" spans="1:1" x14ac:dyDescent="0.25">
      <c r="A256" t="s">
        <v>4620</v>
      </c>
    </row>
    <row r="257" spans="1:1" x14ac:dyDescent="0.25">
      <c r="A257" t="s">
        <v>1537</v>
      </c>
    </row>
    <row r="258" spans="1:1" x14ac:dyDescent="0.25">
      <c r="A258" t="s">
        <v>4816</v>
      </c>
    </row>
    <row r="259" spans="1:1" x14ac:dyDescent="0.25">
      <c r="A259" t="s">
        <v>4817</v>
      </c>
    </row>
    <row r="260" spans="1:1" x14ac:dyDescent="0.25">
      <c r="A260" t="s">
        <v>4818</v>
      </c>
    </row>
    <row r="261" spans="1:1" x14ac:dyDescent="0.25">
      <c r="A261" t="s">
        <v>4616</v>
      </c>
    </row>
    <row r="262" spans="1:1" x14ac:dyDescent="0.25">
      <c r="A262" t="s">
        <v>4819</v>
      </c>
    </row>
    <row r="263" spans="1:1" x14ac:dyDescent="0.25">
      <c r="A263" t="s">
        <v>4820</v>
      </c>
    </row>
    <row r="264" spans="1:1" x14ac:dyDescent="0.25">
      <c r="A264" t="s">
        <v>4821</v>
      </c>
    </row>
    <row r="265" spans="1:1" x14ac:dyDescent="0.25">
      <c r="A265" t="s">
        <v>4822</v>
      </c>
    </row>
    <row r="266" spans="1:1" x14ac:dyDescent="0.25">
      <c r="A266" t="s">
        <v>4823</v>
      </c>
    </row>
    <row r="267" spans="1:1" x14ac:dyDescent="0.25">
      <c r="A267" t="s">
        <v>4824</v>
      </c>
    </row>
    <row r="268" spans="1:1" x14ac:dyDescent="0.25">
      <c r="A268" t="s">
        <v>4825</v>
      </c>
    </row>
    <row r="269" spans="1:1" x14ac:dyDescent="0.25">
      <c r="A269" t="s">
        <v>4826</v>
      </c>
    </row>
    <row r="270" spans="1:1" x14ac:dyDescent="0.25">
      <c r="A270" t="s">
        <v>4827</v>
      </c>
    </row>
    <row r="271" spans="1:1" x14ac:dyDescent="0.25">
      <c r="A271" t="s">
        <v>4620</v>
      </c>
    </row>
    <row r="272" spans="1:1" x14ac:dyDescent="0.25">
      <c r="A272" t="s">
        <v>1537</v>
      </c>
    </row>
    <row r="273" spans="1:1" x14ac:dyDescent="0.25">
      <c r="A273" t="s">
        <v>4828</v>
      </c>
    </row>
    <row r="274" spans="1:1" x14ac:dyDescent="0.25">
      <c r="A274" t="s">
        <v>4829</v>
      </c>
    </row>
    <row r="275" spans="1:1" x14ac:dyDescent="0.25">
      <c r="A275" t="s">
        <v>4830</v>
      </c>
    </row>
    <row r="276" spans="1:1" x14ac:dyDescent="0.25">
      <c r="A276" t="s">
        <v>4831</v>
      </c>
    </row>
    <row r="277" spans="1:1" x14ac:dyDescent="0.25">
      <c r="A277" t="s">
        <v>4832</v>
      </c>
    </row>
    <row r="278" spans="1:1" x14ac:dyDescent="0.25">
      <c r="A278" t="s">
        <v>4833</v>
      </c>
    </row>
    <row r="279" spans="1:1" x14ac:dyDescent="0.25">
      <c r="A279" t="s">
        <v>4834</v>
      </c>
    </row>
    <row r="280" spans="1:1" x14ac:dyDescent="0.25">
      <c r="A280" t="s">
        <v>4835</v>
      </c>
    </row>
    <row r="281" spans="1:1" x14ac:dyDescent="0.25">
      <c r="A281" t="s">
        <v>4836</v>
      </c>
    </row>
    <row r="282" spans="1:1" x14ac:dyDescent="0.25">
      <c r="A282" t="s">
        <v>4837</v>
      </c>
    </row>
    <row r="283" spans="1:1" x14ac:dyDescent="0.25">
      <c r="A283" t="s">
        <v>4838</v>
      </c>
    </row>
    <row r="284" spans="1:1" x14ac:dyDescent="0.25">
      <c r="A284" t="s">
        <v>4839</v>
      </c>
    </row>
    <row r="285" spans="1:1" x14ac:dyDescent="0.25">
      <c r="A285" t="s">
        <v>4840</v>
      </c>
    </row>
    <row r="286" spans="1:1" x14ac:dyDescent="0.25">
      <c r="A286" t="s">
        <v>4841</v>
      </c>
    </row>
    <row r="287" spans="1:1" x14ac:dyDescent="0.25">
      <c r="A287" t="s">
        <v>4842</v>
      </c>
    </row>
    <row r="288" spans="1:1" x14ac:dyDescent="0.25">
      <c r="A288" t="s">
        <v>4843</v>
      </c>
    </row>
    <row r="289" spans="1:1" x14ac:dyDescent="0.25">
      <c r="A289" t="s">
        <v>4844</v>
      </c>
    </row>
    <row r="290" spans="1:1" x14ac:dyDescent="0.25">
      <c r="A290" t="s">
        <v>4845</v>
      </c>
    </row>
    <row r="291" spans="1:1" x14ac:dyDescent="0.25">
      <c r="A291" t="s">
        <v>4846</v>
      </c>
    </row>
    <row r="292" spans="1:1" x14ac:dyDescent="0.25">
      <c r="A292" t="s">
        <v>4620</v>
      </c>
    </row>
    <row r="293" spans="1:1" x14ac:dyDescent="0.25">
      <c r="A293" t="s">
        <v>1537</v>
      </c>
    </row>
    <row r="294" spans="1:1" x14ac:dyDescent="0.25">
      <c r="A294" t="s">
        <v>4847</v>
      </c>
    </row>
    <row r="295" spans="1:1" x14ac:dyDescent="0.25">
      <c r="A295" t="s">
        <v>4801</v>
      </c>
    </row>
    <row r="296" spans="1:1" x14ac:dyDescent="0.25">
      <c r="A296" t="s">
        <v>4848</v>
      </c>
    </row>
    <row r="297" spans="1:1" x14ac:dyDescent="0.25">
      <c r="A297" t="s">
        <v>4802</v>
      </c>
    </row>
    <row r="298" spans="1:1" x14ac:dyDescent="0.25">
      <c r="A298" t="s">
        <v>4849</v>
      </c>
    </row>
    <row r="299" spans="1:1" x14ac:dyDescent="0.25">
      <c r="A299" t="s">
        <v>4850</v>
      </c>
    </row>
    <row r="300" spans="1:1" x14ac:dyDescent="0.25">
      <c r="A300" t="s">
        <v>4851</v>
      </c>
    </row>
    <row r="301" spans="1:1" x14ac:dyDescent="0.25">
      <c r="A301" t="s">
        <v>4852</v>
      </c>
    </row>
    <row r="302" spans="1:1" x14ac:dyDescent="0.25">
      <c r="A302" t="s">
        <v>4620</v>
      </c>
    </row>
    <row r="303" spans="1:1" x14ac:dyDescent="0.25">
      <c r="A303" t="s">
        <v>1537</v>
      </c>
    </row>
    <row r="304" spans="1:1" x14ac:dyDescent="0.25">
      <c r="A304" t="s">
        <v>4853</v>
      </c>
    </row>
    <row r="305" spans="1:1" x14ac:dyDescent="0.25">
      <c r="A305" t="s">
        <v>4854</v>
      </c>
    </row>
    <row r="306" spans="1:1" x14ac:dyDescent="0.25">
      <c r="A306" t="s">
        <v>4855</v>
      </c>
    </row>
    <row r="307" spans="1:1" x14ac:dyDescent="0.25">
      <c r="A307" t="s">
        <v>4856</v>
      </c>
    </row>
    <row r="308" spans="1:1" x14ac:dyDescent="0.25">
      <c r="A308" t="s">
        <v>1537</v>
      </c>
    </row>
    <row r="309" spans="1:1" x14ac:dyDescent="0.25">
      <c r="A309" t="s">
        <v>4857</v>
      </c>
    </row>
    <row r="310" spans="1:1" x14ac:dyDescent="0.25">
      <c r="A310" t="s">
        <v>4858</v>
      </c>
    </row>
    <row r="311" spans="1:1" x14ac:dyDescent="0.25">
      <c r="A311" t="s">
        <v>4859</v>
      </c>
    </row>
    <row r="312" spans="1:1" x14ac:dyDescent="0.25">
      <c r="A312" t="s">
        <v>4860</v>
      </c>
    </row>
    <row r="313" spans="1:1" x14ac:dyDescent="0.25">
      <c r="A313" t="s">
        <v>4620</v>
      </c>
    </row>
    <row r="314" spans="1:1" x14ac:dyDescent="0.25">
      <c r="A314" t="s">
        <v>1537</v>
      </c>
    </row>
    <row r="315" spans="1:1" x14ac:dyDescent="0.25">
      <c r="A315" t="s">
        <v>4861</v>
      </c>
    </row>
    <row r="316" spans="1:1" x14ac:dyDescent="0.25">
      <c r="A316" t="s">
        <v>4862</v>
      </c>
    </row>
    <row r="317" spans="1:1" x14ac:dyDescent="0.25">
      <c r="A317" t="s">
        <v>4863</v>
      </c>
    </row>
    <row r="318" spans="1:1" x14ac:dyDescent="0.25">
      <c r="A318" t="s">
        <v>4864</v>
      </c>
    </row>
    <row r="319" spans="1:1" x14ac:dyDescent="0.25">
      <c r="A319" t="s">
        <v>4865</v>
      </c>
    </row>
    <row r="320" spans="1:1" x14ac:dyDescent="0.25">
      <c r="A320" t="s">
        <v>4866</v>
      </c>
    </row>
    <row r="321" spans="1:1" x14ac:dyDescent="0.25">
      <c r="A321" t="s">
        <v>4867</v>
      </c>
    </row>
    <row r="322" spans="1:1" x14ac:dyDescent="0.25">
      <c r="A322" t="s">
        <v>4868</v>
      </c>
    </row>
    <row r="323" spans="1:1" x14ac:dyDescent="0.25">
      <c r="A323" t="s">
        <v>4869</v>
      </c>
    </row>
    <row r="324" spans="1:1" x14ac:dyDescent="0.25">
      <c r="A324" t="s">
        <v>4620</v>
      </c>
    </row>
    <row r="325" spans="1:1" x14ac:dyDescent="0.25">
      <c r="A325" t="s">
        <v>1537</v>
      </c>
    </row>
    <row r="326" spans="1:1" x14ac:dyDescent="0.25">
      <c r="A326" t="s">
        <v>4870</v>
      </c>
    </row>
    <row r="327" spans="1:1" x14ac:dyDescent="0.25">
      <c r="A327" t="s">
        <v>4871</v>
      </c>
    </row>
    <row r="328" spans="1:1" x14ac:dyDescent="0.25">
      <c r="A328" t="s">
        <v>4872</v>
      </c>
    </row>
    <row r="329" spans="1:1" x14ac:dyDescent="0.25">
      <c r="A329" t="s">
        <v>4873</v>
      </c>
    </row>
    <row r="330" spans="1:1" x14ac:dyDescent="0.25">
      <c r="A330" t="s">
        <v>4874</v>
      </c>
    </row>
    <row r="331" spans="1:1" x14ac:dyDescent="0.25">
      <c r="A331" t="s">
        <v>4875</v>
      </c>
    </row>
    <row r="332" spans="1:1" x14ac:dyDescent="0.25">
      <c r="A332" t="s">
        <v>4876</v>
      </c>
    </row>
    <row r="333" spans="1:1" x14ac:dyDescent="0.25">
      <c r="A333" t="s">
        <v>4877</v>
      </c>
    </row>
    <row r="334" spans="1:1" x14ac:dyDescent="0.25">
      <c r="A334" t="s">
        <v>4878</v>
      </c>
    </row>
    <row r="335" spans="1:1" x14ac:dyDescent="0.25">
      <c r="A335" t="s">
        <v>4879</v>
      </c>
    </row>
    <row r="336" spans="1:1" x14ac:dyDescent="0.25">
      <c r="A336" t="s">
        <v>1537</v>
      </c>
    </row>
    <row r="337" spans="1:1" x14ac:dyDescent="0.25">
      <c r="A337" t="s">
        <v>4620</v>
      </c>
    </row>
    <row r="338" spans="1:1" x14ac:dyDescent="0.25">
      <c r="A338" t="s">
        <v>4880</v>
      </c>
    </row>
    <row r="339" spans="1:1" x14ac:dyDescent="0.25">
      <c r="A339" t="s">
        <v>4881</v>
      </c>
    </row>
    <row r="340" spans="1:1" x14ac:dyDescent="0.25">
      <c r="A340" t="s">
        <v>4882</v>
      </c>
    </row>
    <row r="341" spans="1:1" x14ac:dyDescent="0.25">
      <c r="A341" t="s">
        <v>4620</v>
      </c>
    </row>
    <row r="342" spans="1:1" x14ac:dyDescent="0.25">
      <c r="A342" t="s">
        <v>1537</v>
      </c>
    </row>
    <row r="343" spans="1:1" x14ac:dyDescent="0.25">
      <c r="A343" t="s">
        <v>4883</v>
      </c>
    </row>
    <row r="344" spans="1:1" x14ac:dyDescent="0.25">
      <c r="A344" t="s">
        <v>4884</v>
      </c>
    </row>
    <row r="345" spans="1:1" x14ac:dyDescent="0.25">
      <c r="A345" t="s">
        <v>4885</v>
      </c>
    </row>
    <row r="346" spans="1:1" x14ac:dyDescent="0.25">
      <c r="A346" t="s">
        <v>4886</v>
      </c>
    </row>
    <row r="347" spans="1:1" x14ac:dyDescent="0.25">
      <c r="A347" t="s">
        <v>4887</v>
      </c>
    </row>
    <row r="348" spans="1:1" x14ac:dyDescent="0.25">
      <c r="A348" t="s">
        <v>4888</v>
      </c>
    </row>
    <row r="349" spans="1:1" x14ac:dyDescent="0.25">
      <c r="A349" t="s">
        <v>4620</v>
      </c>
    </row>
    <row r="350" spans="1:1" x14ac:dyDescent="0.25">
      <c r="A350" t="s">
        <v>1537</v>
      </c>
    </row>
    <row r="351" spans="1:1" x14ac:dyDescent="0.25">
      <c r="A351" t="s">
        <v>4889</v>
      </c>
    </row>
    <row r="352" spans="1:1" x14ac:dyDescent="0.25">
      <c r="A352" t="s">
        <v>4890</v>
      </c>
    </row>
    <row r="353" spans="1:1" x14ac:dyDescent="0.25">
      <c r="A353" t="s">
        <v>4891</v>
      </c>
    </row>
    <row r="354" spans="1:1" x14ac:dyDescent="0.25">
      <c r="A354" t="s">
        <v>4620</v>
      </c>
    </row>
    <row r="355" spans="1:1" x14ac:dyDescent="0.25">
      <c r="A355" t="s">
        <v>1537</v>
      </c>
    </row>
    <row r="356" spans="1:1" x14ac:dyDescent="0.25">
      <c r="A356" t="s">
        <v>4892</v>
      </c>
    </row>
    <row r="357" spans="1:1" x14ac:dyDescent="0.25">
      <c r="A357" t="s">
        <v>4893</v>
      </c>
    </row>
    <row r="358" spans="1:1" x14ac:dyDescent="0.25">
      <c r="A358" t="s">
        <v>4894</v>
      </c>
    </row>
    <row r="359" spans="1:1" x14ac:dyDescent="0.25">
      <c r="A359" t="s">
        <v>4895</v>
      </c>
    </row>
    <row r="360" spans="1:1" x14ac:dyDescent="0.25">
      <c r="A360" t="s">
        <v>4620</v>
      </c>
    </row>
    <row r="361" spans="1:1" x14ac:dyDescent="0.25">
      <c r="A361" t="s">
        <v>1537</v>
      </c>
    </row>
    <row r="362" spans="1:1" x14ac:dyDescent="0.25">
      <c r="A362" t="s">
        <v>4896</v>
      </c>
    </row>
    <row r="363" spans="1:1" x14ac:dyDescent="0.25">
      <c r="A363" t="s">
        <v>4620</v>
      </c>
    </row>
    <row r="364" spans="1:1" x14ac:dyDescent="0.25">
      <c r="A364" t="s">
        <v>1537</v>
      </c>
    </row>
    <row r="365" spans="1:1" x14ac:dyDescent="0.25">
      <c r="A365" t="s">
        <v>4897</v>
      </c>
    </row>
    <row r="366" spans="1:1" x14ac:dyDescent="0.25">
      <c r="A366" t="s">
        <v>4898</v>
      </c>
    </row>
    <row r="367" spans="1:1" x14ac:dyDescent="0.25">
      <c r="A367" t="s">
        <v>4899</v>
      </c>
    </row>
    <row r="368" spans="1:1" x14ac:dyDescent="0.25">
      <c r="A368" t="s">
        <v>4900</v>
      </c>
    </row>
    <row r="369" spans="1:1" x14ac:dyDescent="0.25">
      <c r="A369" t="s">
        <v>4901</v>
      </c>
    </row>
    <row r="370" spans="1:1" x14ac:dyDescent="0.25">
      <c r="A370" t="s">
        <v>4902</v>
      </c>
    </row>
    <row r="371" spans="1:1" x14ac:dyDescent="0.25">
      <c r="A371" t="s">
        <v>4903</v>
      </c>
    </row>
    <row r="372" spans="1:1" x14ac:dyDescent="0.25">
      <c r="A372" t="s">
        <v>4904</v>
      </c>
    </row>
    <row r="373" spans="1:1" x14ac:dyDescent="0.25">
      <c r="A373" t="s">
        <v>4620</v>
      </c>
    </row>
    <row r="374" spans="1:1" x14ac:dyDescent="0.25">
      <c r="A374" t="s">
        <v>1537</v>
      </c>
    </row>
    <row r="375" spans="1:1" x14ac:dyDescent="0.25">
      <c r="A375" t="s">
        <v>4905</v>
      </c>
    </row>
    <row r="376" spans="1:1" x14ac:dyDescent="0.25">
      <c r="A376" t="s">
        <v>4906</v>
      </c>
    </row>
    <row r="377" spans="1:1" x14ac:dyDescent="0.25">
      <c r="A377" t="s">
        <v>4907</v>
      </c>
    </row>
    <row r="378" spans="1:1" x14ac:dyDescent="0.25">
      <c r="A378" t="s">
        <v>4908</v>
      </c>
    </row>
    <row r="379" spans="1:1" x14ac:dyDescent="0.25">
      <c r="A379" t="s">
        <v>4909</v>
      </c>
    </row>
    <row r="380" spans="1:1" x14ac:dyDescent="0.25">
      <c r="A380" t="s">
        <v>4910</v>
      </c>
    </row>
    <row r="381" spans="1:1" x14ac:dyDescent="0.25">
      <c r="A381" t="s">
        <v>4911</v>
      </c>
    </row>
    <row r="382" spans="1:1" x14ac:dyDescent="0.25">
      <c r="A382" t="s">
        <v>4760</v>
      </c>
    </row>
    <row r="383" spans="1:1" x14ac:dyDescent="0.25">
      <c r="A383" t="s">
        <v>4912</v>
      </c>
    </row>
    <row r="384" spans="1:1" x14ac:dyDescent="0.25">
      <c r="A384" t="s">
        <v>4913</v>
      </c>
    </row>
    <row r="385" spans="1:1" x14ac:dyDescent="0.25">
      <c r="A385" t="s">
        <v>4914</v>
      </c>
    </row>
    <row r="386" spans="1:1" x14ac:dyDescent="0.25">
      <c r="A386" t="s">
        <v>4620</v>
      </c>
    </row>
    <row r="387" spans="1:1" x14ac:dyDescent="0.25">
      <c r="A387" t="s">
        <v>1537</v>
      </c>
    </row>
    <row r="388" spans="1:1" x14ac:dyDescent="0.25">
      <c r="A388" t="s">
        <v>4915</v>
      </c>
    </row>
    <row r="389" spans="1:1" x14ac:dyDescent="0.25">
      <c r="A389" t="s">
        <v>4658</v>
      </c>
    </row>
    <row r="390" spans="1:1" x14ac:dyDescent="0.25">
      <c r="A390" t="s">
        <v>4659</v>
      </c>
    </row>
    <row r="391" spans="1:1" x14ac:dyDescent="0.25">
      <c r="A391" t="s">
        <v>4620</v>
      </c>
    </row>
    <row r="392" spans="1:1" x14ac:dyDescent="0.25">
      <c r="A392" t="s">
        <v>1537</v>
      </c>
    </row>
    <row r="393" spans="1:1" x14ac:dyDescent="0.25">
      <c r="A393" t="s">
        <v>4916</v>
      </c>
    </row>
    <row r="394" spans="1:1" x14ac:dyDescent="0.25">
      <c r="A394" t="s">
        <v>4620</v>
      </c>
    </row>
    <row r="395" spans="1:1" x14ac:dyDescent="0.25">
      <c r="A395" t="s">
        <v>1537</v>
      </c>
    </row>
    <row r="396" spans="1:1" x14ac:dyDescent="0.25">
      <c r="A396" t="s">
        <v>4917</v>
      </c>
    </row>
    <row r="397" spans="1:1" x14ac:dyDescent="0.25">
      <c r="A397" t="s">
        <v>4918</v>
      </c>
    </row>
    <row r="398" spans="1:1" x14ac:dyDescent="0.25">
      <c r="A398" t="s">
        <v>4919</v>
      </c>
    </row>
    <row r="399" spans="1:1" x14ac:dyDescent="0.25">
      <c r="A399" t="s">
        <v>4920</v>
      </c>
    </row>
    <row r="400" spans="1:1" x14ac:dyDescent="0.25">
      <c r="A400" t="s">
        <v>1537</v>
      </c>
    </row>
    <row r="401" spans="1:1" x14ac:dyDescent="0.25">
      <c r="A401" t="s">
        <v>4921</v>
      </c>
    </row>
    <row r="402" spans="1:1" x14ac:dyDescent="0.25">
      <c r="A402" t="s">
        <v>4922</v>
      </c>
    </row>
    <row r="403" spans="1:1" x14ac:dyDescent="0.25">
      <c r="A403" t="s">
        <v>4923</v>
      </c>
    </row>
    <row r="404" spans="1:1" x14ac:dyDescent="0.25">
      <c r="A404" t="s">
        <v>4924</v>
      </c>
    </row>
    <row r="405" spans="1:1" x14ac:dyDescent="0.25">
      <c r="A405" t="s">
        <v>4925</v>
      </c>
    </row>
    <row r="406" spans="1:1" x14ac:dyDescent="0.25">
      <c r="A406" t="s">
        <v>4926</v>
      </c>
    </row>
    <row r="407" spans="1:1" x14ac:dyDescent="0.25">
      <c r="A407" t="s">
        <v>4927</v>
      </c>
    </row>
    <row r="408" spans="1:1" x14ac:dyDescent="0.25">
      <c r="A408" t="s">
        <v>4928</v>
      </c>
    </row>
    <row r="409" spans="1:1" x14ac:dyDescent="0.25">
      <c r="A409" t="s">
        <v>4929</v>
      </c>
    </row>
    <row r="410" spans="1:1" x14ac:dyDescent="0.25">
      <c r="A410" t="s">
        <v>4930</v>
      </c>
    </row>
    <row r="411" spans="1:1" x14ac:dyDescent="0.25">
      <c r="A411" t="s">
        <v>4931</v>
      </c>
    </row>
    <row r="412" spans="1:1" x14ac:dyDescent="0.25">
      <c r="A412" t="s">
        <v>4932</v>
      </c>
    </row>
    <row r="413" spans="1:1" x14ac:dyDescent="0.25">
      <c r="A413" t="s">
        <v>4620</v>
      </c>
    </row>
    <row r="414" spans="1:1" x14ac:dyDescent="0.25">
      <c r="A414" t="s">
        <v>1537</v>
      </c>
    </row>
    <row r="415" spans="1:1" x14ac:dyDescent="0.25">
      <c r="A415" t="s">
        <v>4933</v>
      </c>
    </row>
    <row r="416" spans="1:1" x14ac:dyDescent="0.25">
      <c r="A416" t="s">
        <v>4934</v>
      </c>
    </row>
    <row r="417" spans="1:1" x14ac:dyDescent="0.25">
      <c r="A417" t="s">
        <v>4935</v>
      </c>
    </row>
    <row r="418" spans="1:1" x14ac:dyDescent="0.25">
      <c r="A418" t="s">
        <v>4936</v>
      </c>
    </row>
    <row r="419" spans="1:1" x14ac:dyDescent="0.25">
      <c r="A419" t="s">
        <v>4620</v>
      </c>
    </row>
    <row r="420" spans="1:1" x14ac:dyDescent="0.25">
      <c r="A420" t="s">
        <v>1537</v>
      </c>
    </row>
    <row r="421" spans="1:1" x14ac:dyDescent="0.25">
      <c r="A421" t="s">
        <v>4937</v>
      </c>
    </row>
    <row r="422" spans="1:1" x14ac:dyDescent="0.25">
      <c r="A422" t="s">
        <v>4938</v>
      </c>
    </row>
    <row r="423" spans="1:1" x14ac:dyDescent="0.25">
      <c r="A423" t="s">
        <v>4939</v>
      </c>
    </row>
    <row r="424" spans="1:1" x14ac:dyDescent="0.25">
      <c r="A424" t="s">
        <v>4940</v>
      </c>
    </row>
    <row r="425" spans="1:1" x14ac:dyDescent="0.25">
      <c r="A425" t="s">
        <v>4941</v>
      </c>
    </row>
    <row r="426" spans="1:1" x14ac:dyDescent="0.25">
      <c r="A426" t="s">
        <v>4942</v>
      </c>
    </row>
    <row r="427" spans="1:1" x14ac:dyDescent="0.25">
      <c r="A427" t="s">
        <v>4943</v>
      </c>
    </row>
    <row r="428" spans="1:1" x14ac:dyDescent="0.25">
      <c r="A428" t="s">
        <v>4944</v>
      </c>
    </row>
    <row r="429" spans="1:1" x14ac:dyDescent="0.25">
      <c r="A429" t="s">
        <v>4945</v>
      </c>
    </row>
    <row r="430" spans="1:1" x14ac:dyDescent="0.25">
      <c r="A430" t="s">
        <v>4946</v>
      </c>
    </row>
    <row r="431" spans="1:1" x14ac:dyDescent="0.25">
      <c r="A431" t="s">
        <v>4947</v>
      </c>
    </row>
    <row r="432" spans="1:1" x14ac:dyDescent="0.25">
      <c r="A432" t="s">
        <v>4948</v>
      </c>
    </row>
    <row r="433" spans="1:1" x14ac:dyDescent="0.25">
      <c r="A433" t="s">
        <v>4949</v>
      </c>
    </row>
    <row r="434" spans="1:1" x14ac:dyDescent="0.25">
      <c r="A434" t="s">
        <v>4950</v>
      </c>
    </row>
    <row r="435" spans="1:1" x14ac:dyDescent="0.25">
      <c r="A435" t="s">
        <v>4951</v>
      </c>
    </row>
    <row r="436" spans="1:1" x14ac:dyDescent="0.25">
      <c r="A436" t="s">
        <v>4952</v>
      </c>
    </row>
    <row r="437" spans="1:1" x14ac:dyDescent="0.25">
      <c r="A437" t="s">
        <v>4953</v>
      </c>
    </row>
    <row r="438" spans="1:1" x14ac:dyDescent="0.25">
      <c r="A438" t="s">
        <v>4954</v>
      </c>
    </row>
    <row r="439" spans="1:1" x14ac:dyDescent="0.25">
      <c r="A439" t="s">
        <v>4955</v>
      </c>
    </row>
    <row r="440" spans="1:1" x14ac:dyDescent="0.25">
      <c r="A440" t="s">
        <v>4956</v>
      </c>
    </row>
    <row r="441" spans="1:1" x14ac:dyDescent="0.25">
      <c r="A441" t="s">
        <v>4957</v>
      </c>
    </row>
    <row r="442" spans="1:1" x14ac:dyDescent="0.25">
      <c r="A442" t="s">
        <v>4958</v>
      </c>
    </row>
    <row r="443" spans="1:1" x14ac:dyDescent="0.25">
      <c r="A443" t="s">
        <v>4959</v>
      </c>
    </row>
    <row r="444" spans="1:1" x14ac:dyDescent="0.25">
      <c r="A444" t="s">
        <v>4960</v>
      </c>
    </row>
    <row r="445" spans="1:1" x14ac:dyDescent="0.25">
      <c r="A445" t="s">
        <v>4961</v>
      </c>
    </row>
    <row r="446" spans="1:1" x14ac:dyDescent="0.25">
      <c r="A446" t="s">
        <v>4962</v>
      </c>
    </row>
    <row r="447" spans="1:1" x14ac:dyDescent="0.25">
      <c r="A447" t="s">
        <v>4963</v>
      </c>
    </row>
    <row r="448" spans="1:1" x14ac:dyDescent="0.25">
      <c r="A448" t="s">
        <v>4964</v>
      </c>
    </row>
    <row r="449" spans="1:1" x14ac:dyDescent="0.25">
      <c r="A449" t="s">
        <v>4965</v>
      </c>
    </row>
    <row r="450" spans="1:1" x14ac:dyDescent="0.25">
      <c r="A450" t="s">
        <v>4966</v>
      </c>
    </row>
    <row r="451" spans="1:1" x14ac:dyDescent="0.25">
      <c r="A451" t="s">
        <v>4967</v>
      </c>
    </row>
    <row r="452" spans="1:1" x14ac:dyDescent="0.25">
      <c r="A452" t="s">
        <v>4968</v>
      </c>
    </row>
    <row r="453" spans="1:1" x14ac:dyDescent="0.25">
      <c r="A453" t="s">
        <v>4969</v>
      </c>
    </row>
    <row r="454" spans="1:1" x14ac:dyDescent="0.25">
      <c r="A454" t="s">
        <v>4970</v>
      </c>
    </row>
    <row r="455" spans="1:1" x14ac:dyDescent="0.25">
      <c r="A455" t="s">
        <v>4971</v>
      </c>
    </row>
    <row r="456" spans="1:1" x14ac:dyDescent="0.25">
      <c r="A456" t="s">
        <v>4972</v>
      </c>
    </row>
    <row r="457" spans="1:1" x14ac:dyDescent="0.25">
      <c r="A457" t="s">
        <v>4973</v>
      </c>
    </row>
    <row r="458" spans="1:1" x14ac:dyDescent="0.25">
      <c r="A458" t="s">
        <v>4974</v>
      </c>
    </row>
    <row r="459" spans="1:1" x14ac:dyDescent="0.25">
      <c r="A459" t="s">
        <v>4975</v>
      </c>
    </row>
    <row r="460" spans="1:1" x14ac:dyDescent="0.25">
      <c r="A460" t="s">
        <v>4976</v>
      </c>
    </row>
    <row r="461" spans="1:1" x14ac:dyDescent="0.25">
      <c r="A461" t="s">
        <v>4977</v>
      </c>
    </row>
    <row r="462" spans="1:1" x14ac:dyDescent="0.25">
      <c r="A462" t="s">
        <v>4978</v>
      </c>
    </row>
    <row r="463" spans="1:1" x14ac:dyDescent="0.25">
      <c r="A463" t="s">
        <v>4979</v>
      </c>
    </row>
    <row r="464" spans="1:1" x14ac:dyDescent="0.25">
      <c r="A464" t="s">
        <v>4980</v>
      </c>
    </row>
    <row r="465" spans="1:1" x14ac:dyDescent="0.25">
      <c r="A465" t="s">
        <v>4981</v>
      </c>
    </row>
    <row r="466" spans="1:1" x14ac:dyDescent="0.25">
      <c r="A466" t="s">
        <v>4982</v>
      </c>
    </row>
    <row r="467" spans="1:1" x14ac:dyDescent="0.25">
      <c r="A467" t="s">
        <v>4983</v>
      </c>
    </row>
    <row r="468" spans="1:1" x14ac:dyDescent="0.25">
      <c r="A468" t="s">
        <v>4984</v>
      </c>
    </row>
    <row r="469" spans="1:1" x14ac:dyDescent="0.25">
      <c r="A469" t="s">
        <v>4985</v>
      </c>
    </row>
    <row r="470" spans="1:1" x14ac:dyDescent="0.25">
      <c r="A470" t="s">
        <v>4986</v>
      </c>
    </row>
    <row r="471" spans="1:1" x14ac:dyDescent="0.25">
      <c r="A471" t="s">
        <v>4987</v>
      </c>
    </row>
    <row r="472" spans="1:1" x14ac:dyDescent="0.25">
      <c r="A472" t="s">
        <v>4988</v>
      </c>
    </row>
    <row r="473" spans="1:1" x14ac:dyDescent="0.25">
      <c r="A473" t="s">
        <v>4989</v>
      </c>
    </row>
    <row r="474" spans="1:1" x14ac:dyDescent="0.25">
      <c r="A474" t="s">
        <v>4620</v>
      </c>
    </row>
    <row r="475" spans="1:1" x14ac:dyDescent="0.25">
      <c r="A475" t="s">
        <v>4990</v>
      </c>
    </row>
    <row r="476" spans="1:1" x14ac:dyDescent="0.25">
      <c r="A476" t="s">
        <v>4991</v>
      </c>
    </row>
    <row r="477" spans="1:1" x14ac:dyDescent="0.25">
      <c r="A477" t="s">
        <v>4992</v>
      </c>
    </row>
    <row r="478" spans="1:1" x14ac:dyDescent="0.25">
      <c r="A478" t="s">
        <v>4993</v>
      </c>
    </row>
    <row r="479" spans="1:1" x14ac:dyDescent="0.25">
      <c r="A479" t="s">
        <v>4994</v>
      </c>
    </row>
    <row r="480" spans="1:1" x14ac:dyDescent="0.25">
      <c r="A480" t="s">
        <v>4995</v>
      </c>
    </row>
    <row r="481" spans="1:1" x14ac:dyDescent="0.25">
      <c r="A481" t="s">
        <v>4996</v>
      </c>
    </row>
    <row r="482" spans="1:1" x14ac:dyDescent="0.25">
      <c r="A482" t="s">
        <v>4620</v>
      </c>
    </row>
    <row r="483" spans="1:1" x14ac:dyDescent="0.25">
      <c r="A483" t="s">
        <v>1537</v>
      </c>
    </row>
    <row r="484" spans="1:1" x14ac:dyDescent="0.25">
      <c r="A484" t="s">
        <v>4997</v>
      </c>
    </row>
    <row r="485" spans="1:1" x14ac:dyDescent="0.25">
      <c r="A485" t="s">
        <v>4998</v>
      </c>
    </row>
    <row r="486" spans="1:1" x14ac:dyDescent="0.25">
      <c r="A486" t="s">
        <v>4999</v>
      </c>
    </row>
    <row r="487" spans="1:1" x14ac:dyDescent="0.25">
      <c r="A487" t="s">
        <v>5000</v>
      </c>
    </row>
    <row r="488" spans="1:1" x14ac:dyDescent="0.25">
      <c r="A488" t="s">
        <v>5001</v>
      </c>
    </row>
    <row r="489" spans="1:1" x14ac:dyDescent="0.25">
      <c r="A489" t="s">
        <v>5002</v>
      </c>
    </row>
    <row r="490" spans="1:1" x14ac:dyDescent="0.25">
      <c r="A490" t="s">
        <v>5003</v>
      </c>
    </row>
    <row r="491" spans="1:1" x14ac:dyDescent="0.25">
      <c r="A491" t="s">
        <v>5004</v>
      </c>
    </row>
    <row r="492" spans="1:1" x14ac:dyDescent="0.25">
      <c r="A492" t="s">
        <v>5005</v>
      </c>
    </row>
    <row r="493" spans="1:1" x14ac:dyDescent="0.25">
      <c r="A493" t="s">
        <v>4620</v>
      </c>
    </row>
    <row r="494" spans="1:1" x14ac:dyDescent="0.25">
      <c r="A494" t="s">
        <v>1537</v>
      </c>
    </row>
    <row r="495" spans="1:1" x14ac:dyDescent="0.25">
      <c r="A495" t="s">
        <v>5006</v>
      </c>
    </row>
    <row r="496" spans="1:1" x14ac:dyDescent="0.25">
      <c r="A496" t="s">
        <v>5007</v>
      </c>
    </row>
    <row r="497" spans="1:1" x14ac:dyDescent="0.25">
      <c r="A497" t="s">
        <v>5008</v>
      </c>
    </row>
    <row r="498" spans="1:1" x14ac:dyDescent="0.25">
      <c r="A498" t="s">
        <v>5009</v>
      </c>
    </row>
    <row r="499" spans="1:1" x14ac:dyDescent="0.25">
      <c r="A499" t="s">
        <v>5010</v>
      </c>
    </row>
    <row r="500" spans="1:1" x14ac:dyDescent="0.25">
      <c r="A500" t="s">
        <v>4620</v>
      </c>
    </row>
    <row r="501" spans="1:1" x14ac:dyDescent="0.25">
      <c r="A501" t="s">
        <v>1537</v>
      </c>
    </row>
    <row r="502" spans="1:1" x14ac:dyDescent="0.25">
      <c r="A502" t="s">
        <v>5011</v>
      </c>
    </row>
    <row r="503" spans="1:1" x14ac:dyDescent="0.25">
      <c r="A503" t="s">
        <v>5012</v>
      </c>
    </row>
    <row r="504" spans="1:1" x14ac:dyDescent="0.25">
      <c r="A504" t="s">
        <v>5013</v>
      </c>
    </row>
    <row r="505" spans="1:1" x14ac:dyDescent="0.25">
      <c r="A505" t="s">
        <v>5014</v>
      </c>
    </row>
    <row r="506" spans="1:1" x14ac:dyDescent="0.25">
      <c r="A506" t="s">
        <v>5015</v>
      </c>
    </row>
    <row r="507" spans="1:1" x14ac:dyDescent="0.25">
      <c r="A507" t="s">
        <v>5016</v>
      </c>
    </row>
    <row r="508" spans="1:1" x14ac:dyDescent="0.25">
      <c r="A508" t="s">
        <v>5017</v>
      </c>
    </row>
    <row r="509" spans="1:1" x14ac:dyDescent="0.25">
      <c r="A509" t="s">
        <v>5018</v>
      </c>
    </row>
    <row r="510" spans="1:1" x14ac:dyDescent="0.25">
      <c r="A510" t="s">
        <v>5019</v>
      </c>
    </row>
    <row r="511" spans="1:1" x14ac:dyDescent="0.25">
      <c r="A511" t="s">
        <v>5020</v>
      </c>
    </row>
    <row r="512" spans="1:1" x14ac:dyDescent="0.25">
      <c r="A512" t="s">
        <v>5021</v>
      </c>
    </row>
    <row r="513" spans="1:1" x14ac:dyDescent="0.25">
      <c r="A513" t="s">
        <v>5022</v>
      </c>
    </row>
    <row r="514" spans="1:1" x14ac:dyDescent="0.25">
      <c r="A514" t="s">
        <v>5023</v>
      </c>
    </row>
    <row r="515" spans="1:1" x14ac:dyDescent="0.25">
      <c r="A515" t="s">
        <v>5024</v>
      </c>
    </row>
    <row r="516" spans="1:1" x14ac:dyDescent="0.25">
      <c r="A516" t="s">
        <v>5025</v>
      </c>
    </row>
    <row r="517" spans="1:1" x14ac:dyDescent="0.25">
      <c r="A517" t="s">
        <v>5026</v>
      </c>
    </row>
    <row r="518" spans="1:1" x14ac:dyDescent="0.25">
      <c r="A518" t="s">
        <v>5027</v>
      </c>
    </row>
    <row r="519" spans="1:1" x14ac:dyDescent="0.25">
      <c r="A519" t="s">
        <v>5028</v>
      </c>
    </row>
    <row r="520" spans="1:1" x14ac:dyDescent="0.25">
      <c r="A520" t="s">
        <v>5029</v>
      </c>
    </row>
    <row r="521" spans="1:1" x14ac:dyDescent="0.25">
      <c r="A521" t="s">
        <v>5030</v>
      </c>
    </row>
    <row r="522" spans="1:1" x14ac:dyDescent="0.25">
      <c r="A522" t="s">
        <v>4874</v>
      </c>
    </row>
    <row r="523" spans="1:1" x14ac:dyDescent="0.25">
      <c r="A523" t="s">
        <v>5031</v>
      </c>
    </row>
    <row r="524" spans="1:1" x14ac:dyDescent="0.25">
      <c r="A524" t="s">
        <v>5032</v>
      </c>
    </row>
    <row r="525" spans="1:1" x14ac:dyDescent="0.25">
      <c r="A525" t="s">
        <v>4865</v>
      </c>
    </row>
    <row r="526" spans="1:1" x14ac:dyDescent="0.25">
      <c r="A526" t="s">
        <v>4866</v>
      </c>
    </row>
    <row r="527" spans="1:1" x14ac:dyDescent="0.25">
      <c r="A527" t="s">
        <v>5033</v>
      </c>
    </row>
    <row r="528" spans="1:1" x14ac:dyDescent="0.25">
      <c r="A528" t="s">
        <v>5034</v>
      </c>
    </row>
    <row r="529" spans="1:1" x14ac:dyDescent="0.25">
      <c r="A529" t="s">
        <v>5035</v>
      </c>
    </row>
    <row r="530" spans="1:1" x14ac:dyDescent="0.25">
      <c r="A530" t="s">
        <v>5036</v>
      </c>
    </row>
    <row r="531" spans="1:1" x14ac:dyDescent="0.25">
      <c r="A531" t="s">
        <v>5037</v>
      </c>
    </row>
    <row r="532" spans="1:1" x14ac:dyDescent="0.25">
      <c r="A532" t="s">
        <v>5038</v>
      </c>
    </row>
    <row r="533" spans="1:1" x14ac:dyDescent="0.25">
      <c r="A533" t="s">
        <v>5039</v>
      </c>
    </row>
    <row r="534" spans="1:1" x14ac:dyDescent="0.25">
      <c r="A534" t="s">
        <v>5040</v>
      </c>
    </row>
    <row r="535" spans="1:1" x14ac:dyDescent="0.25">
      <c r="A535" t="s">
        <v>5041</v>
      </c>
    </row>
    <row r="536" spans="1:1" x14ac:dyDescent="0.25">
      <c r="A536" t="s">
        <v>5042</v>
      </c>
    </row>
    <row r="537" spans="1:1" x14ac:dyDescent="0.25">
      <c r="A537" t="s">
        <v>5043</v>
      </c>
    </row>
    <row r="538" spans="1:1" x14ac:dyDescent="0.25">
      <c r="A538" t="s">
        <v>4714</v>
      </c>
    </row>
    <row r="539" spans="1:1" x14ac:dyDescent="0.25">
      <c r="A539" t="s">
        <v>5044</v>
      </c>
    </row>
    <row r="540" spans="1:1" x14ac:dyDescent="0.25">
      <c r="A540" t="s">
        <v>5045</v>
      </c>
    </row>
    <row r="541" spans="1:1" x14ac:dyDescent="0.25">
      <c r="A541" t="s">
        <v>5046</v>
      </c>
    </row>
    <row r="542" spans="1:1" x14ac:dyDescent="0.25">
      <c r="A542" t="s">
        <v>5047</v>
      </c>
    </row>
    <row r="543" spans="1:1" x14ac:dyDescent="0.25">
      <c r="A543" t="s">
        <v>5048</v>
      </c>
    </row>
    <row r="544" spans="1:1" x14ac:dyDescent="0.25">
      <c r="A544" t="s">
        <v>5049</v>
      </c>
    </row>
    <row r="545" spans="1:1" x14ac:dyDescent="0.25">
      <c r="A545" t="s">
        <v>4620</v>
      </c>
    </row>
    <row r="546" spans="1:1" x14ac:dyDescent="0.25">
      <c r="A546" t="s">
        <v>1537</v>
      </c>
    </row>
    <row r="547" spans="1:1" x14ac:dyDescent="0.25">
      <c r="A547" t="s">
        <v>5050</v>
      </c>
    </row>
    <row r="548" spans="1:1" x14ac:dyDescent="0.25">
      <c r="A548" t="s">
        <v>5051</v>
      </c>
    </row>
    <row r="549" spans="1:1" x14ac:dyDescent="0.25">
      <c r="A549" t="s">
        <v>5052</v>
      </c>
    </row>
    <row r="550" spans="1:1" x14ac:dyDescent="0.25">
      <c r="A550" t="s">
        <v>5053</v>
      </c>
    </row>
    <row r="551" spans="1:1" x14ac:dyDescent="0.25">
      <c r="A551" t="s">
        <v>5054</v>
      </c>
    </row>
    <row r="552" spans="1:1" x14ac:dyDescent="0.25">
      <c r="A552" t="s">
        <v>4620</v>
      </c>
    </row>
    <row r="553" spans="1:1" x14ac:dyDescent="0.25">
      <c r="A553" t="s">
        <v>1537</v>
      </c>
    </row>
    <row r="554" spans="1:1" x14ac:dyDescent="0.25">
      <c r="A554" t="s">
        <v>5055</v>
      </c>
    </row>
    <row r="555" spans="1:1" x14ac:dyDescent="0.25">
      <c r="A555" t="s">
        <v>5056</v>
      </c>
    </row>
    <row r="556" spans="1:1" x14ac:dyDescent="0.25">
      <c r="A556" t="s">
        <v>5057</v>
      </c>
    </row>
    <row r="557" spans="1:1" x14ac:dyDescent="0.25">
      <c r="A557" t="s">
        <v>5058</v>
      </c>
    </row>
    <row r="558" spans="1:1" x14ac:dyDescent="0.25">
      <c r="A558" t="s">
        <v>5059</v>
      </c>
    </row>
    <row r="559" spans="1:1" x14ac:dyDescent="0.25">
      <c r="A559" t="s">
        <v>1537</v>
      </c>
    </row>
    <row r="560" spans="1:1" x14ac:dyDescent="0.25">
      <c r="A560" t="s">
        <v>5060</v>
      </c>
    </row>
    <row r="561" spans="1:1" x14ac:dyDescent="0.25">
      <c r="A561" t="s">
        <v>5061</v>
      </c>
    </row>
    <row r="562" spans="1:1" x14ac:dyDescent="0.25">
      <c r="A562" t="s">
        <v>5062</v>
      </c>
    </row>
    <row r="563" spans="1:1" x14ac:dyDescent="0.25">
      <c r="A563" t="s">
        <v>5063</v>
      </c>
    </row>
    <row r="564" spans="1:1" x14ac:dyDescent="0.25">
      <c r="A564" t="s">
        <v>5064</v>
      </c>
    </row>
    <row r="565" spans="1:1" x14ac:dyDescent="0.25">
      <c r="A565" t="s">
        <v>5065</v>
      </c>
    </row>
    <row r="566" spans="1:1" x14ac:dyDescent="0.25">
      <c r="A566" t="s">
        <v>5066</v>
      </c>
    </row>
    <row r="567" spans="1:1" x14ac:dyDescent="0.25">
      <c r="A567" t="s">
        <v>5067</v>
      </c>
    </row>
    <row r="568" spans="1:1" x14ac:dyDescent="0.25">
      <c r="A568" t="s">
        <v>4620</v>
      </c>
    </row>
    <row r="569" spans="1:1" x14ac:dyDescent="0.25">
      <c r="A569" t="s">
        <v>1537</v>
      </c>
    </row>
    <row r="570" spans="1:1" x14ac:dyDescent="0.25">
      <c r="A570" t="s">
        <v>5068</v>
      </c>
    </row>
    <row r="571" spans="1:1" x14ac:dyDescent="0.25">
      <c r="A571" t="s">
        <v>5069</v>
      </c>
    </row>
    <row r="572" spans="1:1" x14ac:dyDescent="0.25">
      <c r="A572" t="s">
        <v>5070</v>
      </c>
    </row>
    <row r="573" spans="1:1" x14ac:dyDescent="0.25">
      <c r="A573" t="s">
        <v>5071</v>
      </c>
    </row>
    <row r="574" spans="1:1" x14ac:dyDescent="0.25">
      <c r="A574" t="s">
        <v>1537</v>
      </c>
    </row>
    <row r="575" spans="1:1" x14ac:dyDescent="0.25">
      <c r="A575" t="s">
        <v>5072</v>
      </c>
    </row>
    <row r="576" spans="1:1" x14ac:dyDescent="0.25">
      <c r="A576" t="s">
        <v>5073</v>
      </c>
    </row>
    <row r="577" spans="1:1" x14ac:dyDescent="0.25">
      <c r="A577" t="s">
        <v>5074</v>
      </c>
    </row>
    <row r="578" spans="1:1" x14ac:dyDescent="0.25">
      <c r="A578" t="s">
        <v>5075</v>
      </c>
    </row>
    <row r="579" spans="1:1" x14ac:dyDescent="0.25">
      <c r="A579" t="s">
        <v>4879</v>
      </c>
    </row>
    <row r="580" spans="1:1" x14ac:dyDescent="0.25">
      <c r="A580" t="s">
        <v>5076</v>
      </c>
    </row>
    <row r="581" spans="1:1" x14ac:dyDescent="0.25">
      <c r="A581" t="s">
        <v>5077</v>
      </c>
    </row>
    <row r="582" spans="1:1" x14ac:dyDescent="0.25">
      <c r="A582" t="s">
        <v>4878</v>
      </c>
    </row>
    <row r="583" spans="1:1" x14ac:dyDescent="0.25">
      <c r="A583" t="s">
        <v>4620</v>
      </c>
    </row>
    <row r="584" spans="1:1" x14ac:dyDescent="0.25">
      <c r="A584" t="s">
        <v>1537</v>
      </c>
    </row>
    <row r="585" spans="1:1" x14ac:dyDescent="0.25">
      <c r="A585" t="s">
        <v>5078</v>
      </c>
    </row>
    <row r="586" spans="1:1" x14ac:dyDescent="0.25">
      <c r="A586" t="s">
        <v>5079</v>
      </c>
    </row>
    <row r="587" spans="1:1" x14ac:dyDescent="0.25">
      <c r="A587" t="s">
        <v>5080</v>
      </c>
    </row>
    <row r="588" spans="1:1" x14ac:dyDescent="0.25">
      <c r="A588" t="s">
        <v>5081</v>
      </c>
    </row>
    <row r="589" spans="1:1" x14ac:dyDescent="0.25">
      <c r="A589" t="s">
        <v>5082</v>
      </c>
    </row>
    <row r="590" spans="1:1" x14ac:dyDescent="0.25">
      <c r="A590" t="s">
        <v>5083</v>
      </c>
    </row>
    <row r="591" spans="1:1" x14ac:dyDescent="0.25">
      <c r="A591" t="s">
        <v>5084</v>
      </c>
    </row>
    <row r="592" spans="1:1" x14ac:dyDescent="0.25">
      <c r="A592" t="s">
        <v>5085</v>
      </c>
    </row>
    <row r="593" spans="1:1" x14ac:dyDescent="0.25">
      <c r="A593" t="s">
        <v>5086</v>
      </c>
    </row>
    <row r="594" spans="1:1" x14ac:dyDescent="0.25">
      <c r="A594" t="s">
        <v>5087</v>
      </c>
    </row>
    <row r="595" spans="1:1" x14ac:dyDescent="0.25">
      <c r="A595" t="s">
        <v>5088</v>
      </c>
    </row>
    <row r="596" spans="1:1" x14ac:dyDescent="0.25">
      <c r="A596" t="s">
        <v>5089</v>
      </c>
    </row>
    <row r="597" spans="1:1" x14ac:dyDescent="0.25">
      <c r="A597" t="s">
        <v>5090</v>
      </c>
    </row>
    <row r="598" spans="1:1" x14ac:dyDescent="0.25">
      <c r="A598" t="s">
        <v>5091</v>
      </c>
    </row>
    <row r="599" spans="1:1" x14ac:dyDescent="0.25">
      <c r="A599" t="s">
        <v>5092</v>
      </c>
    </row>
    <row r="600" spans="1:1" x14ac:dyDescent="0.25">
      <c r="A600" t="s">
        <v>5065</v>
      </c>
    </row>
    <row r="601" spans="1:1" x14ac:dyDescent="0.25">
      <c r="A601" t="s">
        <v>5066</v>
      </c>
    </row>
    <row r="602" spans="1:1" x14ac:dyDescent="0.25">
      <c r="A602" t="s">
        <v>4620</v>
      </c>
    </row>
    <row r="603" spans="1:1" x14ac:dyDescent="0.25">
      <c r="A603" t="s">
        <v>1537</v>
      </c>
    </row>
    <row r="604" spans="1:1" x14ac:dyDescent="0.25">
      <c r="A604" t="s">
        <v>5093</v>
      </c>
    </row>
    <row r="605" spans="1:1" x14ac:dyDescent="0.25">
      <c r="A605" t="s">
        <v>5094</v>
      </c>
    </row>
    <row r="606" spans="1:1" x14ac:dyDescent="0.25">
      <c r="A606" t="s">
        <v>5095</v>
      </c>
    </row>
    <row r="607" spans="1:1" x14ac:dyDescent="0.25">
      <c r="A607" t="s">
        <v>5096</v>
      </c>
    </row>
    <row r="608" spans="1:1" x14ac:dyDescent="0.25">
      <c r="A608" t="s">
        <v>4620</v>
      </c>
    </row>
    <row r="609" spans="1:1" x14ac:dyDescent="0.25">
      <c r="A609" t="s">
        <v>1537</v>
      </c>
    </row>
    <row r="610" spans="1:1" x14ac:dyDescent="0.25">
      <c r="A610" t="s">
        <v>5097</v>
      </c>
    </row>
    <row r="611" spans="1:1" x14ac:dyDescent="0.25">
      <c r="A611" t="s">
        <v>5079</v>
      </c>
    </row>
    <row r="612" spans="1:1" x14ac:dyDescent="0.25">
      <c r="A612" t="s">
        <v>5080</v>
      </c>
    </row>
    <row r="613" spans="1:1" x14ac:dyDescent="0.25">
      <c r="A613" t="s">
        <v>5081</v>
      </c>
    </row>
    <row r="614" spans="1:1" x14ac:dyDescent="0.25">
      <c r="A614" t="s">
        <v>5082</v>
      </c>
    </row>
    <row r="615" spans="1:1" x14ac:dyDescent="0.25">
      <c r="A615" t="s">
        <v>5083</v>
      </c>
    </row>
    <row r="616" spans="1:1" x14ac:dyDescent="0.25">
      <c r="A616" t="s">
        <v>5084</v>
      </c>
    </row>
    <row r="617" spans="1:1" x14ac:dyDescent="0.25">
      <c r="A617" t="s">
        <v>5085</v>
      </c>
    </row>
    <row r="618" spans="1:1" x14ac:dyDescent="0.25">
      <c r="A618" t="s">
        <v>5086</v>
      </c>
    </row>
    <row r="619" spans="1:1" x14ac:dyDescent="0.25">
      <c r="A619" t="s">
        <v>5087</v>
      </c>
    </row>
    <row r="620" spans="1:1" x14ac:dyDescent="0.25">
      <c r="A620" t="s">
        <v>5088</v>
      </c>
    </row>
    <row r="621" spans="1:1" x14ac:dyDescent="0.25">
      <c r="A621" t="s">
        <v>5089</v>
      </c>
    </row>
    <row r="622" spans="1:1" x14ac:dyDescent="0.25">
      <c r="A622" t="s">
        <v>5090</v>
      </c>
    </row>
    <row r="623" spans="1:1" x14ac:dyDescent="0.25">
      <c r="A623" t="s">
        <v>5091</v>
      </c>
    </row>
    <row r="624" spans="1:1" x14ac:dyDescent="0.25">
      <c r="A624" t="s">
        <v>5092</v>
      </c>
    </row>
    <row r="625" spans="1:1" x14ac:dyDescent="0.25">
      <c r="A625" t="s">
        <v>5065</v>
      </c>
    </row>
    <row r="626" spans="1:1" x14ac:dyDescent="0.25">
      <c r="A626" t="s">
        <v>5066</v>
      </c>
    </row>
    <row r="627" spans="1:1" x14ac:dyDescent="0.25">
      <c r="A627" t="s">
        <v>5098</v>
      </c>
    </row>
    <row r="628" spans="1:1" x14ac:dyDescent="0.25">
      <c r="A628" t="s">
        <v>5099</v>
      </c>
    </row>
    <row r="629" spans="1:1" x14ac:dyDescent="0.25">
      <c r="A629" t="s">
        <v>4620</v>
      </c>
    </row>
    <row r="630" spans="1:1" x14ac:dyDescent="0.25">
      <c r="A630" t="s">
        <v>1537</v>
      </c>
    </row>
    <row r="631" spans="1:1" x14ac:dyDescent="0.25">
      <c r="A631" t="s">
        <v>5100</v>
      </c>
    </row>
    <row r="632" spans="1:1" x14ac:dyDescent="0.25">
      <c r="A632" t="s">
        <v>4775</v>
      </c>
    </row>
    <row r="633" spans="1:1" x14ac:dyDescent="0.25">
      <c r="A633" t="s">
        <v>4785</v>
      </c>
    </row>
    <row r="634" spans="1:1" x14ac:dyDescent="0.25">
      <c r="A634" t="s">
        <v>4786</v>
      </c>
    </row>
    <row r="635" spans="1:1" x14ac:dyDescent="0.25">
      <c r="A635" t="s">
        <v>4787</v>
      </c>
    </row>
    <row r="636" spans="1:1" x14ac:dyDescent="0.25">
      <c r="A636" t="s">
        <v>4788</v>
      </c>
    </row>
    <row r="637" spans="1:1" x14ac:dyDescent="0.25">
      <c r="A637" t="s">
        <v>5101</v>
      </c>
    </row>
    <row r="638" spans="1:1" x14ac:dyDescent="0.25">
      <c r="A638" t="s">
        <v>4789</v>
      </c>
    </row>
    <row r="639" spans="1:1" x14ac:dyDescent="0.25">
      <c r="A639" t="s">
        <v>4620</v>
      </c>
    </row>
    <row r="640" spans="1:1" x14ac:dyDescent="0.25">
      <c r="A640" t="s">
        <v>1537</v>
      </c>
    </row>
    <row r="641" spans="1:1" x14ac:dyDescent="0.25">
      <c r="A641" t="s">
        <v>5102</v>
      </c>
    </row>
    <row r="642" spans="1:1" x14ac:dyDescent="0.25">
      <c r="A642" t="s">
        <v>5103</v>
      </c>
    </row>
    <row r="643" spans="1:1" x14ac:dyDescent="0.25">
      <c r="A643" t="s">
        <v>5104</v>
      </c>
    </row>
    <row r="644" spans="1:1" x14ac:dyDescent="0.25">
      <c r="A644" t="s">
        <v>4620</v>
      </c>
    </row>
    <row r="645" spans="1:1" x14ac:dyDescent="0.25">
      <c r="A645" t="s">
        <v>1537</v>
      </c>
    </row>
    <row r="646" spans="1:1" x14ac:dyDescent="0.25">
      <c r="A646" t="s">
        <v>5105</v>
      </c>
    </row>
    <row r="647" spans="1:1" x14ac:dyDescent="0.25">
      <c r="A647" t="s">
        <v>5106</v>
      </c>
    </row>
    <row r="648" spans="1:1" x14ac:dyDescent="0.25">
      <c r="A648" t="s">
        <v>5107</v>
      </c>
    </row>
    <row r="649" spans="1:1" x14ac:dyDescent="0.25">
      <c r="A649" t="s">
        <v>5108</v>
      </c>
    </row>
    <row r="650" spans="1:1" x14ac:dyDescent="0.25">
      <c r="A650" t="s">
        <v>4620</v>
      </c>
    </row>
    <row r="651" spans="1:1" x14ac:dyDescent="0.25">
      <c r="A651" t="s">
        <v>1537</v>
      </c>
    </row>
    <row r="652" spans="1:1" x14ac:dyDescent="0.25">
      <c r="A652" t="s">
        <v>5109</v>
      </c>
    </row>
    <row r="653" spans="1:1" x14ac:dyDescent="0.25">
      <c r="A653" t="s">
        <v>5110</v>
      </c>
    </row>
    <row r="654" spans="1:1" x14ac:dyDescent="0.25">
      <c r="A654" t="s">
        <v>5111</v>
      </c>
    </row>
    <row r="655" spans="1:1" x14ac:dyDescent="0.25">
      <c r="A655" t="s">
        <v>5112</v>
      </c>
    </row>
    <row r="656" spans="1:1" x14ac:dyDescent="0.25">
      <c r="A656" t="s">
        <v>5113</v>
      </c>
    </row>
    <row r="657" spans="1:1" x14ac:dyDescent="0.25">
      <c r="A657" t="s">
        <v>5114</v>
      </c>
    </row>
    <row r="658" spans="1:1" x14ac:dyDescent="0.25">
      <c r="A658" t="s">
        <v>5115</v>
      </c>
    </row>
    <row r="659" spans="1:1" x14ac:dyDescent="0.25">
      <c r="A659" t="s">
        <v>5116</v>
      </c>
    </row>
    <row r="660" spans="1:1" x14ac:dyDescent="0.25">
      <c r="A660" t="s">
        <v>5117</v>
      </c>
    </row>
    <row r="661" spans="1:1" x14ac:dyDescent="0.25">
      <c r="A661" t="s">
        <v>5118</v>
      </c>
    </row>
    <row r="662" spans="1:1" x14ac:dyDescent="0.25">
      <c r="A662" t="s">
        <v>5119</v>
      </c>
    </row>
    <row r="663" spans="1:1" x14ac:dyDescent="0.25">
      <c r="A663" t="s">
        <v>5120</v>
      </c>
    </row>
    <row r="664" spans="1:1" x14ac:dyDescent="0.25">
      <c r="A664" t="s">
        <v>5121</v>
      </c>
    </row>
    <row r="665" spans="1:1" x14ac:dyDescent="0.25">
      <c r="A665" t="s">
        <v>5122</v>
      </c>
    </row>
    <row r="666" spans="1:1" x14ac:dyDescent="0.25">
      <c r="A666" t="s">
        <v>5123</v>
      </c>
    </row>
    <row r="667" spans="1:1" x14ac:dyDescent="0.25">
      <c r="A667" t="s">
        <v>5124</v>
      </c>
    </row>
    <row r="668" spans="1:1" x14ac:dyDescent="0.25">
      <c r="A668" t="s">
        <v>5125</v>
      </c>
    </row>
    <row r="669" spans="1:1" x14ac:dyDescent="0.25">
      <c r="A669" t="s">
        <v>4620</v>
      </c>
    </row>
    <row r="670" spans="1:1" x14ac:dyDescent="0.25">
      <c r="A670" t="s">
        <v>1537</v>
      </c>
    </row>
    <row r="671" spans="1:1" x14ac:dyDescent="0.25">
      <c r="A671" t="s">
        <v>5126</v>
      </c>
    </row>
    <row r="672" spans="1:1" x14ac:dyDescent="0.25">
      <c r="A672" t="s">
        <v>5127</v>
      </c>
    </row>
    <row r="673" spans="1:1" x14ac:dyDescent="0.25">
      <c r="A673" t="s">
        <v>5128</v>
      </c>
    </row>
    <row r="674" spans="1:1" x14ac:dyDescent="0.25">
      <c r="A674" t="s">
        <v>5129</v>
      </c>
    </row>
    <row r="675" spans="1:1" x14ac:dyDescent="0.25">
      <c r="A675" t="s">
        <v>5130</v>
      </c>
    </row>
    <row r="676" spans="1:1" x14ac:dyDescent="0.25">
      <c r="A676" t="s">
        <v>4620</v>
      </c>
    </row>
    <row r="677" spans="1:1" x14ac:dyDescent="0.25">
      <c r="A677" t="s">
        <v>1537</v>
      </c>
    </row>
    <row r="678" spans="1:1" x14ac:dyDescent="0.25">
      <c r="A678" t="s">
        <v>5131</v>
      </c>
    </row>
    <row r="679" spans="1:1" x14ac:dyDescent="0.25">
      <c r="A679" t="s">
        <v>5132</v>
      </c>
    </row>
    <row r="680" spans="1:1" x14ac:dyDescent="0.25">
      <c r="A680" t="s">
        <v>5133</v>
      </c>
    </row>
    <row r="681" spans="1:1" x14ac:dyDescent="0.25">
      <c r="A681" t="s">
        <v>5134</v>
      </c>
    </row>
    <row r="682" spans="1:1" x14ac:dyDescent="0.25">
      <c r="A682" t="s">
        <v>5135</v>
      </c>
    </row>
    <row r="683" spans="1:1" x14ac:dyDescent="0.25">
      <c r="A683" t="s">
        <v>5136</v>
      </c>
    </row>
    <row r="684" spans="1:1" x14ac:dyDescent="0.25">
      <c r="A684" t="s">
        <v>4620</v>
      </c>
    </row>
    <row r="685" spans="1:1" x14ac:dyDescent="0.25">
      <c r="A685" t="s">
        <v>1537</v>
      </c>
    </row>
    <row r="686" spans="1:1" x14ac:dyDescent="0.25">
      <c r="A686" t="s">
        <v>5137</v>
      </c>
    </row>
    <row r="687" spans="1:1" x14ac:dyDescent="0.25">
      <c r="A687" t="s">
        <v>5138</v>
      </c>
    </row>
    <row r="688" spans="1:1" x14ac:dyDescent="0.25">
      <c r="A688" t="s">
        <v>5139</v>
      </c>
    </row>
    <row r="689" spans="1:1" x14ac:dyDescent="0.25">
      <c r="A689" t="s">
        <v>5140</v>
      </c>
    </row>
    <row r="690" spans="1:1" x14ac:dyDescent="0.25">
      <c r="A690" t="s">
        <v>4620</v>
      </c>
    </row>
    <row r="691" spans="1:1" x14ac:dyDescent="0.25">
      <c r="A691" t="s">
        <v>1537</v>
      </c>
    </row>
    <row r="692" spans="1:1" x14ac:dyDescent="0.25">
      <c r="A692" t="s">
        <v>5141</v>
      </c>
    </row>
    <row r="693" spans="1:1" x14ac:dyDescent="0.25">
      <c r="A693" t="s">
        <v>5142</v>
      </c>
    </row>
    <row r="694" spans="1:1" x14ac:dyDescent="0.25">
      <c r="A694" t="s">
        <v>5143</v>
      </c>
    </row>
    <row r="695" spans="1:1" x14ac:dyDescent="0.25">
      <c r="A695" t="s">
        <v>5144</v>
      </c>
    </row>
    <row r="696" spans="1:1" x14ac:dyDescent="0.25">
      <c r="A696" t="s">
        <v>5145</v>
      </c>
    </row>
    <row r="697" spans="1:1" x14ac:dyDescent="0.25">
      <c r="A697" t="s">
        <v>5146</v>
      </c>
    </row>
    <row r="698" spans="1:1" x14ac:dyDescent="0.25">
      <c r="A698" t="s">
        <v>4620</v>
      </c>
    </row>
    <row r="699" spans="1:1" x14ac:dyDescent="0.25">
      <c r="A699" t="s">
        <v>1537</v>
      </c>
    </row>
    <row r="700" spans="1:1" x14ac:dyDescent="0.25">
      <c r="A700" t="s">
        <v>5147</v>
      </c>
    </row>
    <row r="701" spans="1:1" x14ac:dyDescent="0.25">
      <c r="A701" t="s">
        <v>5148</v>
      </c>
    </row>
    <row r="702" spans="1:1" x14ac:dyDescent="0.25">
      <c r="A702" t="s">
        <v>5149</v>
      </c>
    </row>
    <row r="703" spans="1:1" x14ac:dyDescent="0.25">
      <c r="A703" t="s">
        <v>5150</v>
      </c>
    </row>
    <row r="704" spans="1:1" x14ac:dyDescent="0.25">
      <c r="A704" t="s">
        <v>4620</v>
      </c>
    </row>
    <row r="705" spans="1:1" x14ac:dyDescent="0.25">
      <c r="A705" t="s">
        <v>1537</v>
      </c>
    </row>
    <row r="706" spans="1:1" x14ac:dyDescent="0.25">
      <c r="A706" t="s">
        <v>5151</v>
      </c>
    </row>
    <row r="707" spans="1:1" x14ac:dyDescent="0.25">
      <c r="A707" t="s">
        <v>5152</v>
      </c>
    </row>
    <row r="708" spans="1:1" x14ac:dyDescent="0.25">
      <c r="A708" t="s">
        <v>5153</v>
      </c>
    </row>
    <row r="709" spans="1:1" x14ac:dyDescent="0.25">
      <c r="A709" t="s">
        <v>5154</v>
      </c>
    </row>
    <row r="710" spans="1:1" x14ac:dyDescent="0.25">
      <c r="A710" t="s">
        <v>5155</v>
      </c>
    </row>
    <row r="711" spans="1:1" x14ac:dyDescent="0.25">
      <c r="A711" t="s">
        <v>5156</v>
      </c>
    </row>
    <row r="712" spans="1:1" x14ac:dyDescent="0.25">
      <c r="A712" t="s">
        <v>5157</v>
      </c>
    </row>
    <row r="713" spans="1:1" x14ac:dyDescent="0.25">
      <c r="A713" t="s">
        <v>5158</v>
      </c>
    </row>
    <row r="714" spans="1:1" x14ac:dyDescent="0.25">
      <c r="A714" t="s">
        <v>5159</v>
      </c>
    </row>
    <row r="715" spans="1:1" x14ac:dyDescent="0.25">
      <c r="A715" t="s">
        <v>5160</v>
      </c>
    </row>
    <row r="716" spans="1:1" x14ac:dyDescent="0.25">
      <c r="A716" t="s">
        <v>4620</v>
      </c>
    </row>
    <row r="717" spans="1:1" x14ac:dyDescent="0.25">
      <c r="A717" t="s">
        <v>1537</v>
      </c>
    </row>
    <row r="718" spans="1:1" x14ac:dyDescent="0.25">
      <c r="A718" t="s">
        <v>5161</v>
      </c>
    </row>
    <row r="719" spans="1:1" x14ac:dyDescent="0.25">
      <c r="A719" t="s">
        <v>4763</v>
      </c>
    </row>
    <row r="720" spans="1:1" x14ac:dyDescent="0.25">
      <c r="A720" t="s">
        <v>4764</v>
      </c>
    </row>
    <row r="721" spans="1:1" x14ac:dyDescent="0.25">
      <c r="A721" t="s">
        <v>4765</v>
      </c>
    </row>
    <row r="722" spans="1:1" x14ac:dyDescent="0.25">
      <c r="A722" t="s">
        <v>5162</v>
      </c>
    </row>
    <row r="723" spans="1:1" x14ac:dyDescent="0.25">
      <c r="A723" t="s">
        <v>5163</v>
      </c>
    </row>
    <row r="724" spans="1:1" x14ac:dyDescent="0.25">
      <c r="A724" t="s">
        <v>5164</v>
      </c>
    </row>
    <row r="725" spans="1:1" x14ac:dyDescent="0.25">
      <c r="A725" t="s">
        <v>4620</v>
      </c>
    </row>
    <row r="726" spans="1:1" x14ac:dyDescent="0.25">
      <c r="A726" t="s">
        <v>1537</v>
      </c>
    </row>
    <row r="727" spans="1:1" x14ac:dyDescent="0.25">
      <c r="A727" t="s">
        <v>5165</v>
      </c>
    </row>
    <row r="728" spans="1:1" x14ac:dyDescent="0.25">
      <c r="A728" t="s">
        <v>5166</v>
      </c>
    </row>
    <row r="729" spans="1:1" x14ac:dyDescent="0.25">
      <c r="A729" t="s">
        <v>5167</v>
      </c>
    </row>
    <row r="730" spans="1:1" x14ac:dyDescent="0.25">
      <c r="A730" t="s">
        <v>5168</v>
      </c>
    </row>
    <row r="731" spans="1:1" x14ac:dyDescent="0.25">
      <c r="A731" t="s">
        <v>5169</v>
      </c>
    </row>
    <row r="732" spans="1:1" x14ac:dyDescent="0.25">
      <c r="A732" t="s">
        <v>5170</v>
      </c>
    </row>
    <row r="733" spans="1:1" x14ac:dyDescent="0.25">
      <c r="A733" t="s">
        <v>5171</v>
      </c>
    </row>
    <row r="734" spans="1:1" x14ac:dyDescent="0.25">
      <c r="A734" t="s">
        <v>5172</v>
      </c>
    </row>
    <row r="735" spans="1:1" x14ac:dyDescent="0.25">
      <c r="A735" t="s">
        <v>5173</v>
      </c>
    </row>
    <row r="736" spans="1:1" x14ac:dyDescent="0.25">
      <c r="A736" t="s">
        <v>5174</v>
      </c>
    </row>
    <row r="737" spans="1:1" x14ac:dyDescent="0.25">
      <c r="A737" t="s">
        <v>4620</v>
      </c>
    </row>
    <row r="738" spans="1:1" x14ac:dyDescent="0.25">
      <c r="A738" t="s">
        <v>1537</v>
      </c>
    </row>
    <row r="739" spans="1:1" x14ac:dyDescent="0.25">
      <c r="A739" t="s">
        <v>5175</v>
      </c>
    </row>
    <row r="740" spans="1:1" x14ac:dyDescent="0.25">
      <c r="A740" t="s">
        <v>5176</v>
      </c>
    </row>
    <row r="741" spans="1:1" x14ac:dyDescent="0.25">
      <c r="A741" t="s">
        <v>5177</v>
      </c>
    </row>
    <row r="742" spans="1:1" x14ac:dyDescent="0.25">
      <c r="A742" t="s">
        <v>5178</v>
      </c>
    </row>
    <row r="743" spans="1:1" x14ac:dyDescent="0.25">
      <c r="A743" t="s">
        <v>5179</v>
      </c>
    </row>
    <row r="744" spans="1:1" x14ac:dyDescent="0.25">
      <c r="A744" t="s">
        <v>5180</v>
      </c>
    </row>
    <row r="745" spans="1:1" x14ac:dyDescent="0.25">
      <c r="A745" t="s">
        <v>5181</v>
      </c>
    </row>
    <row r="746" spans="1:1" x14ac:dyDescent="0.25">
      <c r="A746" t="s">
        <v>4620</v>
      </c>
    </row>
    <row r="747" spans="1:1" x14ac:dyDescent="0.25">
      <c r="A747" t="s">
        <v>1537</v>
      </c>
    </row>
    <row r="748" spans="1:1" x14ac:dyDescent="0.25">
      <c r="A748" t="s">
        <v>5182</v>
      </c>
    </row>
    <row r="749" spans="1:1" x14ac:dyDescent="0.25">
      <c r="A749" t="s">
        <v>5183</v>
      </c>
    </row>
    <row r="750" spans="1:1" x14ac:dyDescent="0.25">
      <c r="A750" t="s">
        <v>5184</v>
      </c>
    </row>
    <row r="751" spans="1:1" x14ac:dyDescent="0.25">
      <c r="A751" t="s">
        <v>5185</v>
      </c>
    </row>
    <row r="752" spans="1:1" x14ac:dyDescent="0.25">
      <c r="A752" t="s">
        <v>5186</v>
      </c>
    </row>
    <row r="753" spans="1:1" x14ac:dyDescent="0.25">
      <c r="A753" t="s">
        <v>4620</v>
      </c>
    </row>
    <row r="754" spans="1:1" x14ac:dyDescent="0.25">
      <c r="A754" t="s">
        <v>1537</v>
      </c>
    </row>
    <row r="755" spans="1:1" x14ac:dyDescent="0.25">
      <c r="A755" t="s">
        <v>5187</v>
      </c>
    </row>
    <row r="756" spans="1:1" x14ac:dyDescent="0.25">
      <c r="A756" t="s">
        <v>5188</v>
      </c>
    </row>
    <row r="757" spans="1:1" x14ac:dyDescent="0.25">
      <c r="A757" t="s">
        <v>5189</v>
      </c>
    </row>
    <row r="758" spans="1:1" x14ac:dyDescent="0.25">
      <c r="A758" t="s">
        <v>5190</v>
      </c>
    </row>
    <row r="759" spans="1:1" x14ac:dyDescent="0.25">
      <c r="A759" t="s">
        <v>4620</v>
      </c>
    </row>
    <row r="760" spans="1:1" x14ac:dyDescent="0.25">
      <c r="A760" t="s">
        <v>1537</v>
      </c>
    </row>
    <row r="761" spans="1:1" x14ac:dyDescent="0.25">
      <c r="A761" t="s">
        <v>5191</v>
      </c>
    </row>
    <row r="762" spans="1:1" x14ac:dyDescent="0.25">
      <c r="A762" t="s">
        <v>5192</v>
      </c>
    </row>
    <row r="763" spans="1:1" x14ac:dyDescent="0.25">
      <c r="A763" t="s">
        <v>5193</v>
      </c>
    </row>
    <row r="764" spans="1:1" x14ac:dyDescent="0.25">
      <c r="A764" t="s">
        <v>5194</v>
      </c>
    </row>
    <row r="765" spans="1:1" x14ac:dyDescent="0.25">
      <c r="A765" t="s">
        <v>5195</v>
      </c>
    </row>
    <row r="766" spans="1:1" x14ac:dyDescent="0.25">
      <c r="A766" t="s">
        <v>4620</v>
      </c>
    </row>
    <row r="767" spans="1:1" x14ac:dyDescent="0.25">
      <c r="A767" t="s">
        <v>5196</v>
      </c>
    </row>
    <row r="768" spans="1:1" x14ac:dyDescent="0.25">
      <c r="A768" t="s">
        <v>5197</v>
      </c>
    </row>
    <row r="769" spans="1:1" x14ac:dyDescent="0.25">
      <c r="A769" t="s">
        <v>5198</v>
      </c>
    </row>
    <row r="770" spans="1:1" x14ac:dyDescent="0.25">
      <c r="A770" t="s">
        <v>5199</v>
      </c>
    </row>
    <row r="771" spans="1:1" x14ac:dyDescent="0.25">
      <c r="A771" t="s">
        <v>5200</v>
      </c>
    </row>
    <row r="772" spans="1:1" x14ac:dyDescent="0.25">
      <c r="A772" t="s">
        <v>5201</v>
      </c>
    </row>
    <row r="773" spans="1:1" x14ac:dyDescent="0.25">
      <c r="A773" t="s">
        <v>5202</v>
      </c>
    </row>
    <row r="774" spans="1:1" x14ac:dyDescent="0.25">
      <c r="A774" t="s">
        <v>5203</v>
      </c>
    </row>
    <row r="775" spans="1:1" x14ac:dyDescent="0.25">
      <c r="A775" t="s">
        <v>5204</v>
      </c>
    </row>
    <row r="776" spans="1:1" x14ac:dyDescent="0.25">
      <c r="A776" t="s">
        <v>4620</v>
      </c>
    </row>
    <row r="777" spans="1:1" x14ac:dyDescent="0.25">
      <c r="A777" t="s">
        <v>1537</v>
      </c>
    </row>
    <row r="778" spans="1:1" x14ac:dyDescent="0.25">
      <c r="A778" t="s">
        <v>5205</v>
      </c>
    </row>
    <row r="779" spans="1:1" x14ac:dyDescent="0.25">
      <c r="A779" t="s">
        <v>5206</v>
      </c>
    </row>
    <row r="780" spans="1:1" x14ac:dyDescent="0.25">
      <c r="A780" t="s">
        <v>5207</v>
      </c>
    </row>
    <row r="781" spans="1:1" x14ac:dyDescent="0.25">
      <c r="A781" t="s">
        <v>5208</v>
      </c>
    </row>
    <row r="782" spans="1:1" x14ac:dyDescent="0.25">
      <c r="A782" t="s">
        <v>4620</v>
      </c>
    </row>
    <row r="783" spans="1:1" x14ac:dyDescent="0.25">
      <c r="A783" t="s">
        <v>1537</v>
      </c>
    </row>
    <row r="784" spans="1:1" x14ac:dyDescent="0.25">
      <c r="A784" t="s">
        <v>5209</v>
      </c>
    </row>
    <row r="785" spans="1:1" x14ac:dyDescent="0.25">
      <c r="A785" t="s">
        <v>5210</v>
      </c>
    </row>
    <row r="786" spans="1:1" x14ac:dyDescent="0.25">
      <c r="A786" t="s">
        <v>5211</v>
      </c>
    </row>
    <row r="787" spans="1:1" x14ac:dyDescent="0.25">
      <c r="A787" t="s">
        <v>5212</v>
      </c>
    </row>
    <row r="788" spans="1:1" x14ac:dyDescent="0.25">
      <c r="A788" t="s">
        <v>5213</v>
      </c>
    </row>
    <row r="789" spans="1:1" x14ac:dyDescent="0.25">
      <c r="A789" t="s">
        <v>5214</v>
      </c>
    </row>
    <row r="790" spans="1:1" x14ac:dyDescent="0.25">
      <c r="A790" t="s">
        <v>5215</v>
      </c>
    </row>
    <row r="791" spans="1:1" x14ac:dyDescent="0.25">
      <c r="A791" t="s">
        <v>4620</v>
      </c>
    </row>
    <row r="792" spans="1:1" x14ac:dyDescent="0.25">
      <c r="A792" t="s">
        <v>1537</v>
      </c>
    </row>
    <row r="793" spans="1:1" x14ac:dyDescent="0.25">
      <c r="A793" t="s">
        <v>5216</v>
      </c>
    </row>
    <row r="794" spans="1:1" x14ac:dyDescent="0.25">
      <c r="A794" t="s">
        <v>5217</v>
      </c>
    </row>
    <row r="795" spans="1:1" x14ac:dyDescent="0.25">
      <c r="A795" t="s">
        <v>5218</v>
      </c>
    </row>
    <row r="796" spans="1:1" x14ac:dyDescent="0.25">
      <c r="A796" t="s">
        <v>5219</v>
      </c>
    </row>
    <row r="797" spans="1:1" x14ac:dyDescent="0.25">
      <c r="A797" t="s">
        <v>5220</v>
      </c>
    </row>
    <row r="798" spans="1:1" x14ac:dyDescent="0.25">
      <c r="A798" t="s">
        <v>5221</v>
      </c>
    </row>
    <row r="799" spans="1:1" x14ac:dyDescent="0.25">
      <c r="A799" t="s">
        <v>4620</v>
      </c>
    </row>
    <row r="800" spans="1:1" x14ac:dyDescent="0.25">
      <c r="A800" t="s">
        <v>1537</v>
      </c>
    </row>
    <row r="801" spans="1:1" x14ac:dyDescent="0.25">
      <c r="A801" t="s">
        <v>5222</v>
      </c>
    </row>
    <row r="802" spans="1:1" x14ac:dyDescent="0.25">
      <c r="A802" t="s">
        <v>5223</v>
      </c>
    </row>
    <row r="803" spans="1:1" x14ac:dyDescent="0.25">
      <c r="A803" t="s">
        <v>5224</v>
      </c>
    </row>
    <row r="804" spans="1:1" x14ac:dyDescent="0.25">
      <c r="A804" t="s">
        <v>5225</v>
      </c>
    </row>
    <row r="805" spans="1:1" x14ac:dyDescent="0.25">
      <c r="A805" t="s">
        <v>1537</v>
      </c>
    </row>
    <row r="806" spans="1:1" x14ac:dyDescent="0.25">
      <c r="A806" t="s">
        <v>5226</v>
      </c>
    </row>
    <row r="807" spans="1:1" x14ac:dyDescent="0.25">
      <c r="A807" t="s">
        <v>5227</v>
      </c>
    </row>
    <row r="808" spans="1:1" x14ac:dyDescent="0.25">
      <c r="A808" t="s">
        <v>5228</v>
      </c>
    </row>
    <row r="809" spans="1:1" x14ac:dyDescent="0.25">
      <c r="A809" t="s">
        <v>5229</v>
      </c>
    </row>
    <row r="810" spans="1:1" x14ac:dyDescent="0.25">
      <c r="A810" t="s">
        <v>5230</v>
      </c>
    </row>
    <row r="811" spans="1:1" x14ac:dyDescent="0.25">
      <c r="A811" t="s">
        <v>5231</v>
      </c>
    </row>
    <row r="812" spans="1:1" x14ac:dyDescent="0.25">
      <c r="A812" t="s">
        <v>5232</v>
      </c>
    </row>
    <row r="813" spans="1:1" x14ac:dyDescent="0.25">
      <c r="A813" t="s">
        <v>5233</v>
      </c>
    </row>
    <row r="814" spans="1:1" x14ac:dyDescent="0.25">
      <c r="A814" t="s">
        <v>5234</v>
      </c>
    </row>
    <row r="815" spans="1:1" x14ac:dyDescent="0.25">
      <c r="A815" t="s">
        <v>4620</v>
      </c>
    </row>
    <row r="816" spans="1:1" x14ac:dyDescent="0.25">
      <c r="A816" t="s">
        <v>1537</v>
      </c>
    </row>
    <row r="817" spans="1:1" x14ac:dyDescent="0.25">
      <c r="A817" t="s">
        <v>5235</v>
      </c>
    </row>
    <row r="818" spans="1:1" x14ac:dyDescent="0.25">
      <c r="A818" t="s">
        <v>5236</v>
      </c>
    </row>
    <row r="819" spans="1:1" x14ac:dyDescent="0.25">
      <c r="A819" t="s">
        <v>5237</v>
      </c>
    </row>
    <row r="820" spans="1:1" x14ac:dyDescent="0.25">
      <c r="A820" t="s">
        <v>5238</v>
      </c>
    </row>
    <row r="821" spans="1:1" x14ac:dyDescent="0.25">
      <c r="A821" t="s">
        <v>5239</v>
      </c>
    </row>
    <row r="822" spans="1:1" x14ac:dyDescent="0.25">
      <c r="A822" t="s">
        <v>4620</v>
      </c>
    </row>
    <row r="823" spans="1:1" x14ac:dyDescent="0.25">
      <c r="A823" t="s">
        <v>1537</v>
      </c>
    </row>
    <row r="824" spans="1:1" x14ac:dyDescent="0.25">
      <c r="A824" t="s">
        <v>5240</v>
      </c>
    </row>
    <row r="825" spans="1:1" x14ac:dyDescent="0.25">
      <c r="A825" t="s">
        <v>5241</v>
      </c>
    </row>
    <row r="826" spans="1:1" x14ac:dyDescent="0.25">
      <c r="A826" t="s">
        <v>5242</v>
      </c>
    </row>
    <row r="827" spans="1:1" x14ac:dyDescent="0.25">
      <c r="A827" t="s">
        <v>5243</v>
      </c>
    </row>
    <row r="828" spans="1:1" x14ac:dyDescent="0.25">
      <c r="A828" t="s">
        <v>5244</v>
      </c>
    </row>
    <row r="829" spans="1:1" x14ac:dyDescent="0.25">
      <c r="A829" t="s">
        <v>5245</v>
      </c>
    </row>
    <row r="830" spans="1:1" x14ac:dyDescent="0.25">
      <c r="A830" t="s">
        <v>4620</v>
      </c>
    </row>
    <row r="831" spans="1:1" x14ac:dyDescent="0.25">
      <c r="A831" t="s">
        <v>1537</v>
      </c>
    </row>
    <row r="832" spans="1:1" x14ac:dyDescent="0.25">
      <c r="A832" t="s">
        <v>5246</v>
      </c>
    </row>
    <row r="833" spans="1:1" x14ac:dyDescent="0.25">
      <c r="A833" t="s">
        <v>5247</v>
      </c>
    </row>
    <row r="834" spans="1:1" x14ac:dyDescent="0.25">
      <c r="A834" t="s">
        <v>5248</v>
      </c>
    </row>
    <row r="835" spans="1:1" x14ac:dyDescent="0.25">
      <c r="A835" t="s">
        <v>5249</v>
      </c>
    </row>
    <row r="836" spans="1:1" x14ac:dyDescent="0.25">
      <c r="A836" t="s">
        <v>5250</v>
      </c>
    </row>
    <row r="837" spans="1:1" x14ac:dyDescent="0.25">
      <c r="A837" t="s">
        <v>5251</v>
      </c>
    </row>
    <row r="838" spans="1:1" x14ac:dyDescent="0.25">
      <c r="A838" t="s">
        <v>5252</v>
      </c>
    </row>
    <row r="839" spans="1:1" x14ac:dyDescent="0.25">
      <c r="A839" t="s">
        <v>5253</v>
      </c>
    </row>
    <row r="840" spans="1:1" x14ac:dyDescent="0.25">
      <c r="A840" t="s">
        <v>4620</v>
      </c>
    </row>
    <row r="841" spans="1:1" x14ac:dyDescent="0.25">
      <c r="A841" t="s">
        <v>1537</v>
      </c>
    </row>
    <row r="842" spans="1:1" x14ac:dyDescent="0.25">
      <c r="A842" t="s">
        <v>5254</v>
      </c>
    </row>
    <row r="843" spans="1:1" x14ac:dyDescent="0.25">
      <c r="A843" t="s">
        <v>5255</v>
      </c>
    </row>
    <row r="844" spans="1:1" x14ac:dyDescent="0.25">
      <c r="A844" t="s">
        <v>4620</v>
      </c>
    </row>
    <row r="845" spans="1:1" x14ac:dyDescent="0.25">
      <c r="A845" t="s">
        <v>1537</v>
      </c>
    </row>
    <row r="846" spans="1:1" x14ac:dyDescent="0.25">
      <c r="A846" t="s">
        <v>5256</v>
      </c>
    </row>
    <row r="847" spans="1:1" x14ac:dyDescent="0.25">
      <c r="A847" t="s">
        <v>5257</v>
      </c>
    </row>
    <row r="848" spans="1:1" x14ac:dyDescent="0.25">
      <c r="A848" t="s">
        <v>5258</v>
      </c>
    </row>
    <row r="849" spans="1:1" x14ac:dyDescent="0.25">
      <c r="A849" t="s">
        <v>5259</v>
      </c>
    </row>
    <row r="850" spans="1:1" x14ac:dyDescent="0.25">
      <c r="A850" t="s">
        <v>5260</v>
      </c>
    </row>
    <row r="851" spans="1:1" x14ac:dyDescent="0.25">
      <c r="A851" t="s">
        <v>5261</v>
      </c>
    </row>
    <row r="852" spans="1:1" x14ac:dyDescent="0.25">
      <c r="A852" t="s">
        <v>5262</v>
      </c>
    </row>
    <row r="853" spans="1:1" x14ac:dyDescent="0.25">
      <c r="A853" t="s">
        <v>5263</v>
      </c>
    </row>
    <row r="854" spans="1:1" x14ac:dyDescent="0.25">
      <c r="A854" t="s">
        <v>4620</v>
      </c>
    </row>
    <row r="855" spans="1:1" x14ac:dyDescent="0.25">
      <c r="A855" t="s">
        <v>1537</v>
      </c>
    </row>
    <row r="856" spans="1:1" x14ac:dyDescent="0.25">
      <c r="A856" t="s">
        <v>5264</v>
      </c>
    </row>
    <row r="857" spans="1:1" x14ac:dyDescent="0.25">
      <c r="A857" t="s">
        <v>5265</v>
      </c>
    </row>
    <row r="858" spans="1:1" x14ac:dyDescent="0.25">
      <c r="A858" t="s">
        <v>5266</v>
      </c>
    </row>
    <row r="859" spans="1:1" x14ac:dyDescent="0.25">
      <c r="A859" t="s">
        <v>5267</v>
      </c>
    </row>
    <row r="860" spans="1:1" x14ac:dyDescent="0.25">
      <c r="A860" t="s">
        <v>5107</v>
      </c>
    </row>
    <row r="861" spans="1:1" x14ac:dyDescent="0.25">
      <c r="A861" t="s">
        <v>5268</v>
      </c>
    </row>
    <row r="862" spans="1:1" x14ac:dyDescent="0.25">
      <c r="A862" t="s">
        <v>5269</v>
      </c>
    </row>
    <row r="863" spans="1:1" x14ac:dyDescent="0.25">
      <c r="A863" t="s">
        <v>5270</v>
      </c>
    </row>
    <row r="864" spans="1:1" x14ac:dyDescent="0.25">
      <c r="A864" t="s">
        <v>4620</v>
      </c>
    </row>
    <row r="865" spans="1:1" x14ac:dyDescent="0.25">
      <c r="A865" t="s">
        <v>1537</v>
      </c>
    </row>
    <row r="866" spans="1:1" x14ac:dyDescent="0.25">
      <c r="A866" t="s">
        <v>5271</v>
      </c>
    </row>
    <row r="867" spans="1:1" x14ac:dyDescent="0.25">
      <c r="A867" t="s">
        <v>5272</v>
      </c>
    </row>
    <row r="868" spans="1:1" x14ac:dyDescent="0.25">
      <c r="A868" t="s">
        <v>5273</v>
      </c>
    </row>
    <row r="869" spans="1:1" x14ac:dyDescent="0.25">
      <c r="A869" t="s">
        <v>4620</v>
      </c>
    </row>
    <row r="870" spans="1:1" x14ac:dyDescent="0.25">
      <c r="A870" t="s">
        <v>1537</v>
      </c>
    </row>
    <row r="871" spans="1:1" x14ac:dyDescent="0.25">
      <c r="A871" t="s">
        <v>5274</v>
      </c>
    </row>
    <row r="872" spans="1:1" x14ac:dyDescent="0.25">
      <c r="A872" t="s">
        <v>5275</v>
      </c>
    </row>
    <row r="873" spans="1:1" x14ac:dyDescent="0.25">
      <c r="A873" t="s">
        <v>5276</v>
      </c>
    </row>
    <row r="874" spans="1:1" x14ac:dyDescent="0.25">
      <c r="A874" t="s">
        <v>5277</v>
      </c>
    </row>
    <row r="875" spans="1:1" x14ac:dyDescent="0.25">
      <c r="A875" t="s">
        <v>5278</v>
      </c>
    </row>
    <row r="876" spans="1:1" x14ac:dyDescent="0.25">
      <c r="A876" t="s">
        <v>5279</v>
      </c>
    </row>
    <row r="877" spans="1:1" x14ac:dyDescent="0.25">
      <c r="A877" t="s">
        <v>5280</v>
      </c>
    </row>
    <row r="878" spans="1:1" x14ac:dyDescent="0.25">
      <c r="A878" t="s">
        <v>5281</v>
      </c>
    </row>
    <row r="879" spans="1:1" x14ac:dyDescent="0.25">
      <c r="A879" t="s">
        <v>5282</v>
      </c>
    </row>
    <row r="880" spans="1:1" x14ac:dyDescent="0.25">
      <c r="A880" t="s">
        <v>5283</v>
      </c>
    </row>
    <row r="881" spans="1:1" x14ac:dyDescent="0.25">
      <c r="A881" t="s">
        <v>5284</v>
      </c>
    </row>
    <row r="882" spans="1:1" x14ac:dyDescent="0.25">
      <c r="A882" t="s">
        <v>5285</v>
      </c>
    </row>
    <row r="883" spans="1:1" x14ac:dyDescent="0.25">
      <c r="A883" t="s">
        <v>5286</v>
      </c>
    </row>
    <row r="884" spans="1:1" x14ac:dyDescent="0.25">
      <c r="A884" t="s">
        <v>5287</v>
      </c>
    </row>
    <row r="885" spans="1:1" x14ac:dyDescent="0.25">
      <c r="A885" t="s">
        <v>4620</v>
      </c>
    </row>
    <row r="886" spans="1:1" x14ac:dyDescent="0.25">
      <c r="A886" t="s">
        <v>1537</v>
      </c>
    </row>
    <row r="887" spans="1:1" x14ac:dyDescent="0.25">
      <c r="A887" t="s">
        <v>5288</v>
      </c>
    </row>
    <row r="888" spans="1:1" x14ac:dyDescent="0.25">
      <c r="A888" t="s">
        <v>5289</v>
      </c>
    </row>
    <row r="889" spans="1:1" x14ac:dyDescent="0.25">
      <c r="A889" t="s">
        <v>5290</v>
      </c>
    </row>
    <row r="890" spans="1:1" x14ac:dyDescent="0.25">
      <c r="A890" t="s">
        <v>5035</v>
      </c>
    </row>
    <row r="891" spans="1:1" x14ac:dyDescent="0.25">
      <c r="A891" t="s">
        <v>5291</v>
      </c>
    </row>
    <row r="892" spans="1:1" x14ac:dyDescent="0.25">
      <c r="A892" t="s">
        <v>4620</v>
      </c>
    </row>
    <row r="893" spans="1:1" x14ac:dyDescent="0.25">
      <c r="A893" t="s">
        <v>1537</v>
      </c>
    </row>
    <row r="894" spans="1:1" x14ac:dyDescent="0.25">
      <c r="A894" t="s">
        <v>5292</v>
      </c>
    </row>
    <row r="895" spans="1:1" x14ac:dyDescent="0.25">
      <c r="A895" t="s">
        <v>5293</v>
      </c>
    </row>
    <row r="896" spans="1:1" x14ac:dyDescent="0.25">
      <c r="A896" t="s">
        <v>5192</v>
      </c>
    </row>
    <row r="897" spans="1:1" x14ac:dyDescent="0.25">
      <c r="A897" t="s">
        <v>5193</v>
      </c>
    </row>
    <row r="898" spans="1:1" x14ac:dyDescent="0.25">
      <c r="A898" t="s">
        <v>5194</v>
      </c>
    </row>
    <row r="899" spans="1:1" x14ac:dyDescent="0.25">
      <c r="A899" t="s">
        <v>5195</v>
      </c>
    </row>
    <row r="900" spans="1:1" x14ac:dyDescent="0.25">
      <c r="A900" t="s">
        <v>1537</v>
      </c>
    </row>
    <row r="901" spans="1:1" x14ac:dyDescent="0.25">
      <c r="A901" t="s">
        <v>5294</v>
      </c>
    </row>
    <row r="902" spans="1:1" x14ac:dyDescent="0.25">
      <c r="A902" t="s">
        <v>5295</v>
      </c>
    </row>
    <row r="903" spans="1:1" x14ac:dyDescent="0.25">
      <c r="A903" t="s">
        <v>5296</v>
      </c>
    </row>
    <row r="904" spans="1:1" x14ac:dyDescent="0.25">
      <c r="A904" t="s">
        <v>5297</v>
      </c>
    </row>
    <row r="905" spans="1:1" x14ac:dyDescent="0.25">
      <c r="A905" t="s">
        <v>4620</v>
      </c>
    </row>
    <row r="906" spans="1:1" x14ac:dyDescent="0.25">
      <c r="A906" t="s">
        <v>1537</v>
      </c>
    </row>
    <row r="907" spans="1:1" x14ac:dyDescent="0.25">
      <c r="A907" t="s">
        <v>5298</v>
      </c>
    </row>
    <row r="908" spans="1:1" x14ac:dyDescent="0.25">
      <c r="A908" t="s">
        <v>5021</v>
      </c>
    </row>
    <row r="909" spans="1:1" x14ac:dyDescent="0.25">
      <c r="A909" t="s">
        <v>5299</v>
      </c>
    </row>
    <row r="910" spans="1:1" x14ac:dyDescent="0.25">
      <c r="A910" t="s">
        <v>4620</v>
      </c>
    </row>
    <row r="911" spans="1:1" x14ac:dyDescent="0.25">
      <c r="A911" t="s">
        <v>1537</v>
      </c>
    </row>
    <row r="912" spans="1:1" x14ac:dyDescent="0.25">
      <c r="A912" t="s">
        <v>5300</v>
      </c>
    </row>
    <row r="913" spans="1:1" x14ac:dyDescent="0.25">
      <c r="A913" t="s">
        <v>5301</v>
      </c>
    </row>
    <row r="914" spans="1:1" x14ac:dyDescent="0.25">
      <c r="A914" t="s">
        <v>5302</v>
      </c>
    </row>
    <row r="915" spans="1:1" x14ac:dyDescent="0.25">
      <c r="A915" t="s">
        <v>5303</v>
      </c>
    </row>
    <row r="916" spans="1:1" x14ac:dyDescent="0.25">
      <c r="A916" t="s">
        <v>4722</v>
      </c>
    </row>
    <row r="917" spans="1:1" x14ac:dyDescent="0.25">
      <c r="A917" t="s">
        <v>5304</v>
      </c>
    </row>
    <row r="918" spans="1:1" x14ac:dyDescent="0.25">
      <c r="A918" t="s">
        <v>5305</v>
      </c>
    </row>
    <row r="919" spans="1:1" x14ac:dyDescent="0.25">
      <c r="A919" t="s">
        <v>5306</v>
      </c>
    </row>
    <row r="920" spans="1:1" x14ac:dyDescent="0.25">
      <c r="A920" t="s">
        <v>5307</v>
      </c>
    </row>
    <row r="921" spans="1:1" x14ac:dyDescent="0.25">
      <c r="A921" t="s">
        <v>4872</v>
      </c>
    </row>
    <row r="922" spans="1:1" x14ac:dyDescent="0.25">
      <c r="A922" t="s">
        <v>4873</v>
      </c>
    </row>
    <row r="923" spans="1:1" x14ac:dyDescent="0.25">
      <c r="A923" t="s">
        <v>5308</v>
      </c>
    </row>
    <row r="924" spans="1:1" x14ac:dyDescent="0.25">
      <c r="A924" t="s">
        <v>5309</v>
      </c>
    </row>
    <row r="925" spans="1:1" x14ac:dyDescent="0.25">
      <c r="A925" t="s">
        <v>4907</v>
      </c>
    </row>
    <row r="926" spans="1:1" x14ac:dyDescent="0.25">
      <c r="A926" t="s">
        <v>5310</v>
      </c>
    </row>
    <row r="927" spans="1:1" x14ac:dyDescent="0.25">
      <c r="A927" t="s">
        <v>5311</v>
      </c>
    </row>
    <row r="928" spans="1:1" x14ac:dyDescent="0.25">
      <c r="A928" t="s">
        <v>5312</v>
      </c>
    </row>
    <row r="929" spans="1:1" x14ac:dyDescent="0.25">
      <c r="A929" t="s">
        <v>4876</v>
      </c>
    </row>
    <row r="930" spans="1:1" x14ac:dyDescent="0.25">
      <c r="A930" t="s">
        <v>5313</v>
      </c>
    </row>
    <row r="931" spans="1:1" x14ac:dyDescent="0.25">
      <c r="A931" t="s">
        <v>4867</v>
      </c>
    </row>
    <row r="932" spans="1:1" x14ac:dyDescent="0.25">
      <c r="A932" t="s">
        <v>5314</v>
      </c>
    </row>
    <row r="933" spans="1:1" x14ac:dyDescent="0.25">
      <c r="A933" t="s">
        <v>4909</v>
      </c>
    </row>
    <row r="934" spans="1:1" x14ac:dyDescent="0.25">
      <c r="A934" t="s">
        <v>5315</v>
      </c>
    </row>
    <row r="935" spans="1:1" x14ac:dyDescent="0.25">
      <c r="A935" t="s">
        <v>5316</v>
      </c>
    </row>
    <row r="936" spans="1:1" x14ac:dyDescent="0.25">
      <c r="A936" t="s">
        <v>5317</v>
      </c>
    </row>
    <row r="937" spans="1:1" x14ac:dyDescent="0.25">
      <c r="A937" t="s">
        <v>4620</v>
      </c>
    </row>
    <row r="938" spans="1:1" x14ac:dyDescent="0.25">
      <c r="A938" t="s">
        <v>1537</v>
      </c>
    </row>
    <row r="939" spans="1:1" x14ac:dyDescent="0.25">
      <c r="A939" t="s">
        <v>5318</v>
      </c>
    </row>
    <row r="940" spans="1:1" x14ac:dyDescent="0.25">
      <c r="A940" t="s">
        <v>5319</v>
      </c>
    </row>
    <row r="941" spans="1:1" x14ac:dyDescent="0.25">
      <c r="A941" t="s">
        <v>5320</v>
      </c>
    </row>
    <row r="942" spans="1:1" x14ac:dyDescent="0.25">
      <c r="A942" t="s">
        <v>5321</v>
      </c>
    </row>
    <row r="943" spans="1:1" x14ac:dyDescent="0.25">
      <c r="A943" t="s">
        <v>5322</v>
      </c>
    </row>
    <row r="944" spans="1:1" x14ac:dyDescent="0.25">
      <c r="A944" t="s">
        <v>5323</v>
      </c>
    </row>
    <row r="945" spans="1:1" x14ac:dyDescent="0.25">
      <c r="A945" t="s">
        <v>5324</v>
      </c>
    </row>
    <row r="946" spans="1:1" x14ac:dyDescent="0.25">
      <c r="A946" t="s">
        <v>5325</v>
      </c>
    </row>
    <row r="947" spans="1:1" x14ac:dyDescent="0.25">
      <c r="A947" t="s">
        <v>5326</v>
      </c>
    </row>
    <row r="948" spans="1:1" x14ac:dyDescent="0.25">
      <c r="A948" t="s">
        <v>5327</v>
      </c>
    </row>
    <row r="949" spans="1:1" x14ac:dyDescent="0.25">
      <c r="A949" t="s">
        <v>4620</v>
      </c>
    </row>
    <row r="950" spans="1:1" x14ac:dyDescent="0.25">
      <c r="A950" t="s">
        <v>1537</v>
      </c>
    </row>
    <row r="951" spans="1:1" x14ac:dyDescent="0.25">
      <c r="A951" t="s">
        <v>5328</v>
      </c>
    </row>
    <row r="952" spans="1:1" x14ac:dyDescent="0.25">
      <c r="A952" t="s">
        <v>5329</v>
      </c>
    </row>
    <row r="953" spans="1:1" x14ac:dyDescent="0.25">
      <c r="A953" t="s">
        <v>5330</v>
      </c>
    </row>
    <row r="954" spans="1:1" x14ac:dyDescent="0.25">
      <c r="A954" t="s">
        <v>5331</v>
      </c>
    </row>
    <row r="955" spans="1:1" x14ac:dyDescent="0.25">
      <c r="A955" t="s">
        <v>5332</v>
      </c>
    </row>
    <row r="956" spans="1:1" x14ac:dyDescent="0.25">
      <c r="A956" t="s">
        <v>5333</v>
      </c>
    </row>
    <row r="957" spans="1:1" x14ac:dyDescent="0.25">
      <c r="A957" t="s">
        <v>5334</v>
      </c>
    </row>
    <row r="958" spans="1:1" x14ac:dyDescent="0.25">
      <c r="A958" t="s">
        <v>5335</v>
      </c>
    </row>
    <row r="959" spans="1:1" x14ac:dyDescent="0.25">
      <c r="A959" t="s">
        <v>1537</v>
      </c>
    </row>
    <row r="960" spans="1:1" x14ac:dyDescent="0.25">
      <c r="A960" t="s">
        <v>5336</v>
      </c>
    </row>
    <row r="961" spans="1:1" x14ac:dyDescent="0.25">
      <c r="A961" t="s">
        <v>5319</v>
      </c>
    </row>
    <row r="962" spans="1:1" x14ac:dyDescent="0.25">
      <c r="A962" t="s">
        <v>5320</v>
      </c>
    </row>
    <row r="963" spans="1:1" x14ac:dyDescent="0.25">
      <c r="A963" t="s">
        <v>5322</v>
      </c>
    </row>
    <row r="964" spans="1:1" x14ac:dyDescent="0.25">
      <c r="A964" t="s">
        <v>5323</v>
      </c>
    </row>
    <row r="965" spans="1:1" x14ac:dyDescent="0.25">
      <c r="A965" t="s">
        <v>5337</v>
      </c>
    </row>
    <row r="966" spans="1:1" x14ac:dyDescent="0.25">
      <c r="A966" t="s">
        <v>5338</v>
      </c>
    </row>
    <row r="967" spans="1:1" x14ac:dyDescent="0.25">
      <c r="A967" t="s">
        <v>5339</v>
      </c>
    </row>
    <row r="968" spans="1:1" x14ac:dyDescent="0.25">
      <c r="A968" t="s">
        <v>5340</v>
      </c>
    </row>
    <row r="969" spans="1:1" x14ac:dyDescent="0.25">
      <c r="A969" t="s">
        <v>5325</v>
      </c>
    </row>
    <row r="970" spans="1:1" x14ac:dyDescent="0.25">
      <c r="A970" t="s">
        <v>5327</v>
      </c>
    </row>
    <row r="971" spans="1:1" x14ac:dyDescent="0.25">
      <c r="A971" t="s">
        <v>1537</v>
      </c>
    </row>
    <row r="972" spans="1:1" x14ac:dyDescent="0.25">
      <c r="A972" t="s">
        <v>5341</v>
      </c>
    </row>
    <row r="973" spans="1:1" x14ac:dyDescent="0.25">
      <c r="A973" t="s">
        <v>5342</v>
      </c>
    </row>
    <row r="974" spans="1:1" x14ac:dyDescent="0.25">
      <c r="A974" t="s">
        <v>5343</v>
      </c>
    </row>
    <row r="975" spans="1:1" x14ac:dyDescent="0.25">
      <c r="A975" t="s">
        <v>5344</v>
      </c>
    </row>
    <row r="976" spans="1:1" x14ac:dyDescent="0.25">
      <c r="A976" t="s">
        <v>4620</v>
      </c>
    </row>
    <row r="977" spans="1:1" x14ac:dyDescent="0.25">
      <c r="A977" t="s">
        <v>1537</v>
      </c>
    </row>
    <row r="978" spans="1:1" x14ac:dyDescent="0.25">
      <c r="A978" t="s">
        <v>5345</v>
      </c>
    </row>
    <row r="979" spans="1:1" x14ac:dyDescent="0.25">
      <c r="A979" t="s">
        <v>5346</v>
      </c>
    </row>
    <row r="980" spans="1:1" x14ac:dyDescent="0.25">
      <c r="A980" t="s">
        <v>5347</v>
      </c>
    </row>
    <row r="981" spans="1:1" x14ac:dyDescent="0.25">
      <c r="A981" t="s">
        <v>5348</v>
      </c>
    </row>
    <row r="982" spans="1:1" x14ac:dyDescent="0.25">
      <c r="A982" t="s">
        <v>4620</v>
      </c>
    </row>
    <row r="983" spans="1:1" x14ac:dyDescent="0.25">
      <c r="A983" t="s">
        <v>1537</v>
      </c>
    </row>
    <row r="984" spans="1:1" x14ac:dyDescent="0.25">
      <c r="A984" t="s">
        <v>5349</v>
      </c>
    </row>
    <row r="985" spans="1:1" x14ac:dyDescent="0.25">
      <c r="A985" t="s">
        <v>5350</v>
      </c>
    </row>
    <row r="986" spans="1:1" x14ac:dyDescent="0.25">
      <c r="A986" t="s">
        <v>5351</v>
      </c>
    </row>
    <row r="987" spans="1:1" x14ac:dyDescent="0.25">
      <c r="A987" t="s">
        <v>5352</v>
      </c>
    </row>
    <row r="988" spans="1:1" x14ac:dyDescent="0.25">
      <c r="A988" t="s">
        <v>5353</v>
      </c>
    </row>
    <row r="989" spans="1:1" x14ac:dyDescent="0.25">
      <c r="A989" t="s">
        <v>5354</v>
      </c>
    </row>
    <row r="990" spans="1:1" x14ac:dyDescent="0.25">
      <c r="A990" t="s">
        <v>5355</v>
      </c>
    </row>
    <row r="991" spans="1:1" x14ac:dyDescent="0.25">
      <c r="A991" t="s">
        <v>5356</v>
      </c>
    </row>
    <row r="992" spans="1:1" x14ac:dyDescent="0.25">
      <c r="A992" t="s">
        <v>5357</v>
      </c>
    </row>
    <row r="993" spans="1:1" x14ac:dyDescent="0.25">
      <c r="A993" t="s">
        <v>5358</v>
      </c>
    </row>
    <row r="994" spans="1:1" x14ac:dyDescent="0.25">
      <c r="A994" t="s">
        <v>5359</v>
      </c>
    </row>
    <row r="995" spans="1:1" x14ac:dyDescent="0.25">
      <c r="A995" t="s">
        <v>5360</v>
      </c>
    </row>
    <row r="996" spans="1:1" x14ac:dyDescent="0.25">
      <c r="A996" t="s">
        <v>5361</v>
      </c>
    </row>
    <row r="997" spans="1:1" x14ac:dyDescent="0.25">
      <c r="A997" t="s">
        <v>5362</v>
      </c>
    </row>
    <row r="998" spans="1:1" x14ac:dyDescent="0.25">
      <c r="A998" t="s">
        <v>5363</v>
      </c>
    </row>
    <row r="999" spans="1:1" x14ac:dyDescent="0.25">
      <c r="A999" t="s">
        <v>5364</v>
      </c>
    </row>
    <row r="1000" spans="1:1" x14ac:dyDescent="0.25">
      <c r="A1000" t="s">
        <v>5365</v>
      </c>
    </row>
    <row r="1001" spans="1:1" x14ac:dyDescent="0.25">
      <c r="A1001" t="s">
        <v>4620</v>
      </c>
    </row>
    <row r="1002" spans="1:1" x14ac:dyDescent="0.25">
      <c r="A1002" t="s">
        <v>1537</v>
      </c>
    </row>
    <row r="1003" spans="1:1" x14ac:dyDescent="0.25">
      <c r="A1003" t="s">
        <v>5366</v>
      </c>
    </row>
    <row r="1004" spans="1:1" x14ac:dyDescent="0.25">
      <c r="A1004" t="s">
        <v>5367</v>
      </c>
    </row>
    <row r="1005" spans="1:1" x14ac:dyDescent="0.25">
      <c r="A1005" t="s">
        <v>5368</v>
      </c>
    </row>
    <row r="1006" spans="1:1" x14ac:dyDescent="0.25">
      <c r="A1006" t="s">
        <v>5369</v>
      </c>
    </row>
    <row r="1007" spans="1:1" x14ac:dyDescent="0.25">
      <c r="A1007" t="s">
        <v>5370</v>
      </c>
    </row>
    <row r="1008" spans="1:1" x14ac:dyDescent="0.25">
      <c r="A1008" t="s">
        <v>5371</v>
      </c>
    </row>
    <row r="1009" spans="1:1" x14ac:dyDescent="0.25">
      <c r="A1009" t="s">
        <v>4620</v>
      </c>
    </row>
    <row r="1010" spans="1:1" x14ac:dyDescent="0.25">
      <c r="A1010" t="s">
        <v>1537</v>
      </c>
    </row>
    <row r="1011" spans="1:1" x14ac:dyDescent="0.25">
      <c r="A1011" t="s">
        <v>5372</v>
      </c>
    </row>
    <row r="1012" spans="1:1" x14ac:dyDescent="0.25">
      <c r="A1012" t="s">
        <v>5373</v>
      </c>
    </row>
    <row r="1013" spans="1:1" x14ac:dyDescent="0.25">
      <c r="A1013" t="s">
        <v>5374</v>
      </c>
    </row>
    <row r="1014" spans="1:1" x14ac:dyDescent="0.25">
      <c r="A1014" t="s">
        <v>5375</v>
      </c>
    </row>
    <row r="1015" spans="1:1" x14ac:dyDescent="0.25">
      <c r="A1015" t="s">
        <v>5376</v>
      </c>
    </row>
    <row r="1016" spans="1:1" x14ac:dyDescent="0.25">
      <c r="A1016" t="s">
        <v>5377</v>
      </c>
    </row>
    <row r="1017" spans="1:1" x14ac:dyDescent="0.25">
      <c r="A1017" t="s">
        <v>5272</v>
      </c>
    </row>
    <row r="1018" spans="1:1" x14ac:dyDescent="0.25">
      <c r="A1018" t="s">
        <v>4618</v>
      </c>
    </row>
    <row r="1019" spans="1:1" x14ac:dyDescent="0.25">
      <c r="A1019" t="s">
        <v>5378</v>
      </c>
    </row>
    <row r="1020" spans="1:1" x14ac:dyDescent="0.25">
      <c r="A1020" t="s">
        <v>5379</v>
      </c>
    </row>
    <row r="1021" spans="1:1" x14ac:dyDescent="0.25">
      <c r="A1021" t="s">
        <v>5380</v>
      </c>
    </row>
    <row r="1022" spans="1:1" x14ac:dyDescent="0.25">
      <c r="A1022" t="s">
        <v>5381</v>
      </c>
    </row>
    <row r="1023" spans="1:1" x14ac:dyDescent="0.25">
      <c r="A1023" t="s">
        <v>5382</v>
      </c>
    </row>
    <row r="1024" spans="1:1" x14ac:dyDescent="0.25">
      <c r="A1024" t="s">
        <v>4620</v>
      </c>
    </row>
    <row r="1025" spans="1:1" x14ac:dyDescent="0.25">
      <c r="A1025" t="s">
        <v>1537</v>
      </c>
    </row>
    <row r="1026" spans="1:1" x14ac:dyDescent="0.25">
      <c r="A1026" t="s">
        <v>5383</v>
      </c>
    </row>
    <row r="1027" spans="1:1" x14ac:dyDescent="0.25">
      <c r="A1027" t="s">
        <v>5384</v>
      </c>
    </row>
    <row r="1028" spans="1:1" x14ac:dyDescent="0.25">
      <c r="A1028" t="s">
        <v>5385</v>
      </c>
    </row>
    <row r="1029" spans="1:1" x14ac:dyDescent="0.25">
      <c r="A1029" t="s">
        <v>5386</v>
      </c>
    </row>
    <row r="1030" spans="1:1" x14ac:dyDescent="0.25">
      <c r="A1030" t="s">
        <v>4620</v>
      </c>
    </row>
    <row r="1031" spans="1:1" x14ac:dyDescent="0.25">
      <c r="A1031" t="s">
        <v>1537</v>
      </c>
    </row>
    <row r="1032" spans="1:1" x14ac:dyDescent="0.25">
      <c r="A1032" t="s">
        <v>5387</v>
      </c>
    </row>
    <row r="1033" spans="1:1" x14ac:dyDescent="0.25">
      <c r="A1033" t="s">
        <v>5388</v>
      </c>
    </row>
    <row r="1034" spans="1:1" x14ac:dyDescent="0.25">
      <c r="A1034" t="s">
        <v>5389</v>
      </c>
    </row>
    <row r="1035" spans="1:1" x14ac:dyDescent="0.25">
      <c r="A1035" t="s">
        <v>5390</v>
      </c>
    </row>
    <row r="1036" spans="1:1" x14ac:dyDescent="0.25">
      <c r="A1036" t="s">
        <v>5391</v>
      </c>
    </row>
    <row r="1037" spans="1:1" x14ac:dyDescent="0.25">
      <c r="A1037" t="s">
        <v>5019</v>
      </c>
    </row>
    <row r="1038" spans="1:1" x14ac:dyDescent="0.25">
      <c r="A1038" t="s">
        <v>5392</v>
      </c>
    </row>
    <row r="1039" spans="1:1" x14ac:dyDescent="0.25">
      <c r="A1039" t="s">
        <v>5393</v>
      </c>
    </row>
    <row r="1040" spans="1:1" x14ac:dyDescent="0.25">
      <c r="A1040" t="s">
        <v>5394</v>
      </c>
    </row>
    <row r="1041" spans="1:1" x14ac:dyDescent="0.25">
      <c r="A1041" t="s">
        <v>5395</v>
      </c>
    </row>
    <row r="1042" spans="1:1" x14ac:dyDescent="0.25">
      <c r="A1042" t="s">
        <v>1537</v>
      </c>
    </row>
    <row r="1043" spans="1:1" x14ac:dyDescent="0.25">
      <c r="A1043" t="s">
        <v>5396</v>
      </c>
    </row>
    <row r="1044" spans="1:1" x14ac:dyDescent="0.25">
      <c r="A1044" t="s">
        <v>5397</v>
      </c>
    </row>
    <row r="1045" spans="1:1" x14ac:dyDescent="0.25">
      <c r="A1045" t="s">
        <v>5398</v>
      </c>
    </row>
    <row r="1046" spans="1:1" x14ac:dyDescent="0.25">
      <c r="A1046" t="s">
        <v>5399</v>
      </c>
    </row>
    <row r="1047" spans="1:1" x14ac:dyDescent="0.25">
      <c r="A1047" t="s">
        <v>5192</v>
      </c>
    </row>
    <row r="1048" spans="1:1" x14ac:dyDescent="0.25">
      <c r="A1048" t="s">
        <v>5400</v>
      </c>
    </row>
    <row r="1049" spans="1:1" x14ac:dyDescent="0.25">
      <c r="A1049" t="s">
        <v>5401</v>
      </c>
    </row>
    <row r="1050" spans="1:1" x14ac:dyDescent="0.25">
      <c r="A1050" t="s">
        <v>5402</v>
      </c>
    </row>
    <row r="1051" spans="1:1" x14ac:dyDescent="0.25">
      <c r="A1051" t="s">
        <v>5403</v>
      </c>
    </row>
    <row r="1052" spans="1:1" x14ac:dyDescent="0.25">
      <c r="A1052" t="s">
        <v>5404</v>
      </c>
    </row>
    <row r="1053" spans="1:1" x14ac:dyDescent="0.25">
      <c r="A1053" t="s">
        <v>5405</v>
      </c>
    </row>
    <row r="1054" spans="1:1" x14ac:dyDescent="0.25">
      <c r="A1054" t="s">
        <v>5406</v>
      </c>
    </row>
    <row r="1055" spans="1:1" x14ac:dyDescent="0.25">
      <c r="A1055" t="s">
        <v>4620</v>
      </c>
    </row>
    <row r="1056" spans="1:1" x14ac:dyDescent="0.25">
      <c r="A1056" t="s">
        <v>1537</v>
      </c>
    </row>
    <row r="1057" spans="1:1" x14ac:dyDescent="0.25">
      <c r="A1057" t="s">
        <v>5407</v>
      </c>
    </row>
    <row r="1058" spans="1:1" x14ac:dyDescent="0.25">
      <c r="A1058" t="s">
        <v>5408</v>
      </c>
    </row>
    <row r="1059" spans="1:1" x14ac:dyDescent="0.25">
      <c r="A1059" t="s">
        <v>5409</v>
      </c>
    </row>
    <row r="1060" spans="1:1" x14ac:dyDescent="0.25">
      <c r="A1060" t="s">
        <v>5410</v>
      </c>
    </row>
    <row r="1061" spans="1:1" x14ac:dyDescent="0.25">
      <c r="A1061" t="s">
        <v>5411</v>
      </c>
    </row>
    <row r="1062" spans="1:1" x14ac:dyDescent="0.25">
      <c r="A1062" t="s">
        <v>5412</v>
      </c>
    </row>
    <row r="1063" spans="1:1" x14ac:dyDescent="0.25">
      <c r="A1063" t="s">
        <v>5413</v>
      </c>
    </row>
    <row r="1064" spans="1:1" x14ac:dyDescent="0.25">
      <c r="A1064" t="s">
        <v>5414</v>
      </c>
    </row>
    <row r="1065" spans="1:1" x14ac:dyDescent="0.25">
      <c r="A1065" t="s">
        <v>4620</v>
      </c>
    </row>
    <row r="1066" spans="1:1" x14ac:dyDescent="0.25">
      <c r="A1066" t="s">
        <v>1537</v>
      </c>
    </row>
    <row r="1067" spans="1:1" x14ac:dyDescent="0.25">
      <c r="A1067" t="s">
        <v>5415</v>
      </c>
    </row>
    <row r="1068" spans="1:1" x14ac:dyDescent="0.25">
      <c r="A1068" t="s">
        <v>5416</v>
      </c>
    </row>
    <row r="1069" spans="1:1" x14ac:dyDescent="0.25">
      <c r="A1069" t="s">
        <v>5417</v>
      </c>
    </row>
    <row r="1070" spans="1:1" x14ac:dyDescent="0.25">
      <c r="A1070" t="s">
        <v>4620</v>
      </c>
    </row>
    <row r="1071" spans="1:1" x14ac:dyDescent="0.25">
      <c r="A1071" t="s">
        <v>1537</v>
      </c>
    </row>
    <row r="1072" spans="1:1" x14ac:dyDescent="0.25">
      <c r="A1072" t="s">
        <v>5418</v>
      </c>
    </row>
    <row r="1073" spans="1:1" x14ac:dyDescent="0.25">
      <c r="A1073" t="s">
        <v>5419</v>
      </c>
    </row>
    <row r="1074" spans="1:1" x14ac:dyDescent="0.25">
      <c r="A1074" t="s">
        <v>5420</v>
      </c>
    </row>
    <row r="1075" spans="1:1" x14ac:dyDescent="0.25">
      <c r="A1075" t="s">
        <v>5421</v>
      </c>
    </row>
    <row r="1076" spans="1:1" x14ac:dyDescent="0.25">
      <c r="A1076" t="s">
        <v>5422</v>
      </c>
    </row>
    <row r="1077" spans="1:1" x14ac:dyDescent="0.25">
      <c r="A1077" t="s">
        <v>5423</v>
      </c>
    </row>
    <row r="1078" spans="1:1" x14ac:dyDescent="0.25">
      <c r="A1078" t="s">
        <v>4620</v>
      </c>
    </row>
    <row r="1079" spans="1:1" x14ac:dyDescent="0.25">
      <c r="A1079" t="s">
        <v>1537</v>
      </c>
    </row>
    <row r="1080" spans="1:1" x14ac:dyDescent="0.25">
      <c r="A1080" t="s">
        <v>5424</v>
      </c>
    </row>
    <row r="1081" spans="1:1" x14ac:dyDescent="0.25">
      <c r="A1081" t="s">
        <v>4620</v>
      </c>
    </row>
    <row r="1082" spans="1:1" x14ac:dyDescent="0.25">
      <c r="A1082" t="s">
        <v>1537</v>
      </c>
    </row>
    <row r="1083" spans="1:1" x14ac:dyDescent="0.25">
      <c r="A1083" t="s">
        <v>5425</v>
      </c>
    </row>
    <row r="1084" spans="1:1" x14ac:dyDescent="0.25">
      <c r="A1084" t="s">
        <v>5426</v>
      </c>
    </row>
    <row r="1085" spans="1:1" x14ac:dyDescent="0.25">
      <c r="A1085" t="s">
        <v>5427</v>
      </c>
    </row>
    <row r="1086" spans="1:1" x14ac:dyDescent="0.25">
      <c r="A1086" t="s">
        <v>5428</v>
      </c>
    </row>
    <row r="1087" spans="1:1" x14ac:dyDescent="0.25">
      <c r="A1087" t="s">
        <v>4620</v>
      </c>
    </row>
    <row r="1088" spans="1:1" x14ac:dyDescent="0.25">
      <c r="A1088" t="s">
        <v>1537</v>
      </c>
    </row>
    <row r="1089" spans="1:1" x14ac:dyDescent="0.25">
      <c r="A1089" t="s">
        <v>5429</v>
      </c>
    </row>
    <row r="1090" spans="1:1" x14ac:dyDescent="0.25">
      <c r="A1090" t="s">
        <v>5430</v>
      </c>
    </row>
    <row r="1091" spans="1:1" x14ac:dyDescent="0.25">
      <c r="A1091" t="s">
        <v>5431</v>
      </c>
    </row>
    <row r="1092" spans="1:1" x14ac:dyDescent="0.25">
      <c r="A1092" t="s">
        <v>5432</v>
      </c>
    </row>
    <row r="1093" spans="1:1" x14ac:dyDescent="0.25">
      <c r="A1093" t="s">
        <v>4620</v>
      </c>
    </row>
    <row r="1094" spans="1:1" x14ac:dyDescent="0.25">
      <c r="A1094" t="s">
        <v>1537</v>
      </c>
    </row>
    <row r="1095" spans="1:1" x14ac:dyDescent="0.25">
      <c r="A1095" t="s">
        <v>5433</v>
      </c>
    </row>
    <row r="1096" spans="1:1" x14ac:dyDescent="0.25">
      <c r="A1096" t="s">
        <v>5434</v>
      </c>
    </row>
    <row r="1097" spans="1:1" x14ac:dyDescent="0.25">
      <c r="A1097" t="s">
        <v>5435</v>
      </c>
    </row>
    <row r="1098" spans="1:1" x14ac:dyDescent="0.25">
      <c r="A1098" t="s">
        <v>1537</v>
      </c>
    </row>
    <row r="1099" spans="1:1" x14ac:dyDescent="0.25">
      <c r="A1099" t="s">
        <v>5436</v>
      </c>
    </row>
    <row r="1100" spans="1:1" x14ac:dyDescent="0.25">
      <c r="A1100" t="s">
        <v>5437</v>
      </c>
    </row>
    <row r="1101" spans="1:1" x14ac:dyDescent="0.25">
      <c r="A1101" t="s">
        <v>5438</v>
      </c>
    </row>
    <row r="1102" spans="1:1" x14ac:dyDescent="0.25">
      <c r="A1102" t="s">
        <v>5439</v>
      </c>
    </row>
    <row r="1103" spans="1:1" x14ac:dyDescent="0.25">
      <c r="A1103" t="s">
        <v>5440</v>
      </c>
    </row>
    <row r="1104" spans="1:1" x14ac:dyDescent="0.25">
      <c r="A1104" t="s">
        <v>4620</v>
      </c>
    </row>
    <row r="1105" spans="1:1" x14ac:dyDescent="0.25">
      <c r="A1105" t="s">
        <v>1537</v>
      </c>
    </row>
    <row r="1106" spans="1:1" x14ac:dyDescent="0.25">
      <c r="A1106" t="s">
        <v>5441</v>
      </c>
    </row>
    <row r="1107" spans="1:1" x14ac:dyDescent="0.25">
      <c r="A1107" t="s">
        <v>5442</v>
      </c>
    </row>
    <row r="1108" spans="1:1" x14ac:dyDescent="0.25">
      <c r="A1108" t="s">
        <v>5443</v>
      </c>
    </row>
    <row r="1109" spans="1:1" x14ac:dyDescent="0.25">
      <c r="A1109" t="s">
        <v>5444</v>
      </c>
    </row>
    <row r="1110" spans="1:1" x14ac:dyDescent="0.25">
      <c r="A1110" t="s">
        <v>5445</v>
      </c>
    </row>
    <row r="1111" spans="1:1" x14ac:dyDescent="0.25">
      <c r="A1111" t="s">
        <v>5446</v>
      </c>
    </row>
    <row r="1112" spans="1:1" x14ac:dyDescent="0.25">
      <c r="A1112" t="s">
        <v>5447</v>
      </c>
    </row>
    <row r="1113" spans="1:1" x14ac:dyDescent="0.25">
      <c r="A1113" t="s">
        <v>4620</v>
      </c>
    </row>
    <row r="1114" spans="1:1" x14ac:dyDescent="0.25">
      <c r="A1114" t="s">
        <v>1537</v>
      </c>
    </row>
    <row r="1115" spans="1:1" x14ac:dyDescent="0.25">
      <c r="A1115" t="s">
        <v>5448</v>
      </c>
    </row>
    <row r="1116" spans="1:1" x14ac:dyDescent="0.25">
      <c r="A1116" t="s">
        <v>4775</v>
      </c>
    </row>
    <row r="1117" spans="1:1" x14ac:dyDescent="0.25">
      <c r="A1117" t="s">
        <v>4785</v>
      </c>
    </row>
    <row r="1118" spans="1:1" x14ac:dyDescent="0.25">
      <c r="A1118" t="s">
        <v>4786</v>
      </c>
    </row>
    <row r="1119" spans="1:1" x14ac:dyDescent="0.25">
      <c r="A1119" t="s">
        <v>4787</v>
      </c>
    </row>
    <row r="1120" spans="1:1" x14ac:dyDescent="0.25">
      <c r="A1120" t="s">
        <v>4788</v>
      </c>
    </row>
    <row r="1121" spans="1:1" x14ac:dyDescent="0.25">
      <c r="A1121" t="s">
        <v>5101</v>
      </c>
    </row>
    <row r="1122" spans="1:1" x14ac:dyDescent="0.25">
      <c r="A1122" t="s">
        <v>4789</v>
      </c>
    </row>
    <row r="1123" spans="1:1" x14ac:dyDescent="0.25">
      <c r="A1123" t="s">
        <v>4620</v>
      </c>
    </row>
    <row r="1124" spans="1:1" x14ac:dyDescent="0.25">
      <c r="A1124" t="s">
        <v>1537</v>
      </c>
    </row>
    <row r="1125" spans="1:1" x14ac:dyDescent="0.25">
      <c r="A1125" t="s">
        <v>5449</v>
      </c>
    </row>
    <row r="1126" spans="1:1" x14ac:dyDescent="0.25">
      <c r="A1126" t="s">
        <v>5450</v>
      </c>
    </row>
    <row r="1127" spans="1:1" x14ac:dyDescent="0.25">
      <c r="A1127" t="s">
        <v>5104</v>
      </c>
    </row>
    <row r="1128" spans="1:1" x14ac:dyDescent="0.25">
      <c r="A1128" t="s">
        <v>5103</v>
      </c>
    </row>
    <row r="1129" spans="1:1" x14ac:dyDescent="0.25">
      <c r="A1129" t="s">
        <v>5451</v>
      </c>
    </row>
    <row r="1130" spans="1:1" x14ac:dyDescent="0.25">
      <c r="A1130" t="s">
        <v>5452</v>
      </c>
    </row>
    <row r="1131" spans="1:1" x14ac:dyDescent="0.25">
      <c r="A1131" t="s">
        <v>4620</v>
      </c>
    </row>
    <row r="1132" spans="1:1" x14ac:dyDescent="0.25">
      <c r="A1132" t="s">
        <v>1537</v>
      </c>
    </row>
    <row r="1133" spans="1:1" x14ac:dyDescent="0.25">
      <c r="A1133" t="s">
        <v>5453</v>
      </c>
    </row>
    <row r="1134" spans="1:1" x14ac:dyDescent="0.25">
      <c r="A1134" t="s">
        <v>5454</v>
      </c>
    </row>
    <row r="1135" spans="1:1" x14ac:dyDescent="0.25">
      <c r="A1135" t="s">
        <v>5455</v>
      </c>
    </row>
    <row r="1136" spans="1:1" x14ac:dyDescent="0.25">
      <c r="A1136" t="s">
        <v>4620</v>
      </c>
    </row>
    <row r="1137" spans="1:1" x14ac:dyDescent="0.25">
      <c r="A1137" t="s">
        <v>1537</v>
      </c>
    </row>
    <row r="1138" spans="1:1" x14ac:dyDescent="0.25">
      <c r="A1138" t="s">
        <v>5456</v>
      </c>
    </row>
    <row r="1139" spans="1:1" x14ac:dyDescent="0.25">
      <c r="A1139" t="s">
        <v>5457</v>
      </c>
    </row>
    <row r="1140" spans="1:1" x14ac:dyDescent="0.25">
      <c r="A1140" t="s">
        <v>5458</v>
      </c>
    </row>
    <row r="1141" spans="1:1" x14ac:dyDescent="0.25">
      <c r="A1141" t="s">
        <v>5459</v>
      </c>
    </row>
    <row r="1142" spans="1:1" x14ac:dyDescent="0.25">
      <c r="A1142" t="s">
        <v>5460</v>
      </c>
    </row>
    <row r="1143" spans="1:1" x14ac:dyDescent="0.25">
      <c r="A1143" t="s">
        <v>5461</v>
      </c>
    </row>
    <row r="1144" spans="1:1" x14ac:dyDescent="0.25">
      <c r="A1144" t="s">
        <v>5462</v>
      </c>
    </row>
    <row r="1145" spans="1:1" x14ac:dyDescent="0.25">
      <c r="A1145" t="s">
        <v>5463</v>
      </c>
    </row>
    <row r="1146" spans="1:1" x14ac:dyDescent="0.25">
      <c r="A1146" t="s">
        <v>4620</v>
      </c>
    </row>
    <row r="1147" spans="1:1" x14ac:dyDescent="0.25">
      <c r="A1147" t="s">
        <v>1537</v>
      </c>
    </row>
    <row r="1148" spans="1:1" x14ac:dyDescent="0.25">
      <c r="A1148" t="s">
        <v>5464</v>
      </c>
    </row>
    <row r="1149" spans="1:1" x14ac:dyDescent="0.25">
      <c r="A1149" t="s">
        <v>5465</v>
      </c>
    </row>
    <row r="1150" spans="1:1" x14ac:dyDescent="0.25">
      <c r="A1150" t="s">
        <v>5466</v>
      </c>
    </row>
    <row r="1151" spans="1:1" x14ac:dyDescent="0.25">
      <c r="A1151" t="s">
        <v>5467</v>
      </c>
    </row>
    <row r="1152" spans="1:1" x14ac:dyDescent="0.25">
      <c r="A1152" t="s">
        <v>5468</v>
      </c>
    </row>
    <row r="1153" spans="1:1" x14ac:dyDescent="0.25">
      <c r="A1153" t="s">
        <v>5469</v>
      </c>
    </row>
    <row r="1154" spans="1:1" x14ac:dyDescent="0.25">
      <c r="A1154" t="s">
        <v>5470</v>
      </c>
    </row>
    <row r="1155" spans="1:1" x14ac:dyDescent="0.25">
      <c r="A1155" t="s">
        <v>5471</v>
      </c>
    </row>
    <row r="1156" spans="1:1" x14ac:dyDescent="0.25">
      <c r="A1156" t="s">
        <v>5472</v>
      </c>
    </row>
    <row r="1157" spans="1:1" x14ac:dyDescent="0.25">
      <c r="A1157" t="s">
        <v>4620</v>
      </c>
    </row>
    <row r="1158" spans="1:1" x14ac:dyDescent="0.25">
      <c r="A1158" t="s">
        <v>1537</v>
      </c>
    </row>
    <row r="1159" spans="1:1" x14ac:dyDescent="0.25">
      <c r="A1159" t="s">
        <v>5473</v>
      </c>
    </row>
    <row r="1160" spans="1:1" x14ac:dyDescent="0.25">
      <c r="A1160" t="s">
        <v>5474</v>
      </c>
    </row>
    <row r="1161" spans="1:1" x14ac:dyDescent="0.25">
      <c r="A1161" t="s">
        <v>5475</v>
      </c>
    </row>
    <row r="1162" spans="1:1" x14ac:dyDescent="0.25">
      <c r="A1162" t="s">
        <v>5476</v>
      </c>
    </row>
    <row r="1163" spans="1:1" x14ac:dyDescent="0.25">
      <c r="A1163" t="s">
        <v>4620</v>
      </c>
    </row>
    <row r="1164" spans="1:1" x14ac:dyDescent="0.25">
      <c r="A1164" t="s">
        <v>1537</v>
      </c>
    </row>
    <row r="1165" spans="1:1" x14ac:dyDescent="0.25">
      <c r="A1165" t="s">
        <v>5477</v>
      </c>
    </row>
    <row r="1166" spans="1:1" x14ac:dyDescent="0.25">
      <c r="A1166" t="s">
        <v>1545</v>
      </c>
    </row>
    <row r="1167" spans="1:1" x14ac:dyDescent="0.25">
      <c r="A1167" t="s">
        <v>5478</v>
      </c>
    </row>
    <row r="1168" spans="1:1" x14ac:dyDescent="0.25">
      <c r="A1168" t="s">
        <v>5479</v>
      </c>
    </row>
    <row r="1169" spans="1:1" x14ac:dyDescent="0.25">
      <c r="A1169" t="s">
        <v>1542</v>
      </c>
    </row>
    <row r="1170" spans="1:1" x14ac:dyDescent="0.25">
      <c r="A1170" t="s">
        <v>5480</v>
      </c>
    </row>
    <row r="1171" spans="1:1" x14ac:dyDescent="0.25">
      <c r="A1171" t="s">
        <v>5481</v>
      </c>
    </row>
    <row r="1172" spans="1:1" x14ac:dyDescent="0.25">
      <c r="A1172" t="s">
        <v>5482</v>
      </c>
    </row>
    <row r="1173" spans="1:1" x14ac:dyDescent="0.25">
      <c r="A1173" t="s">
        <v>1537</v>
      </c>
    </row>
    <row r="1174" spans="1:1" x14ac:dyDescent="0.25">
      <c r="A1174" t="s">
        <v>5483</v>
      </c>
    </row>
    <row r="1175" spans="1:1" x14ac:dyDescent="0.25">
      <c r="A1175" t="s">
        <v>5484</v>
      </c>
    </row>
    <row r="1176" spans="1:1" x14ac:dyDescent="0.25">
      <c r="A1176" t="s">
        <v>5485</v>
      </c>
    </row>
    <row r="1177" spans="1:1" x14ac:dyDescent="0.25">
      <c r="A1177" t="s">
        <v>5486</v>
      </c>
    </row>
    <row r="1178" spans="1:1" x14ac:dyDescent="0.25">
      <c r="A1178" t="s">
        <v>5487</v>
      </c>
    </row>
    <row r="1179" spans="1:1" x14ac:dyDescent="0.25">
      <c r="A1179" t="s">
        <v>4620</v>
      </c>
    </row>
    <row r="1180" spans="1:1" x14ac:dyDescent="0.25">
      <c r="A1180" t="s">
        <v>1537</v>
      </c>
    </row>
    <row r="1181" spans="1:1" x14ac:dyDescent="0.25">
      <c r="A1181" t="s">
        <v>5488</v>
      </c>
    </row>
    <row r="1182" spans="1:1" x14ac:dyDescent="0.25">
      <c r="A1182" t="s">
        <v>5489</v>
      </c>
    </row>
    <row r="1183" spans="1:1" x14ac:dyDescent="0.25">
      <c r="A1183" t="s">
        <v>5490</v>
      </c>
    </row>
    <row r="1184" spans="1:1" x14ac:dyDescent="0.25">
      <c r="A1184" t="s">
        <v>5491</v>
      </c>
    </row>
    <row r="1185" spans="1:1" x14ac:dyDescent="0.25">
      <c r="A1185" t="s">
        <v>5492</v>
      </c>
    </row>
    <row r="1186" spans="1:1" x14ac:dyDescent="0.25">
      <c r="A1186" t="s">
        <v>5493</v>
      </c>
    </row>
    <row r="1187" spans="1:1" x14ac:dyDescent="0.25">
      <c r="A1187" t="s">
        <v>5494</v>
      </c>
    </row>
    <row r="1188" spans="1:1" x14ac:dyDescent="0.25">
      <c r="A1188" t="s">
        <v>5495</v>
      </c>
    </row>
    <row r="1189" spans="1:1" x14ac:dyDescent="0.25">
      <c r="A1189" t="s">
        <v>4620</v>
      </c>
    </row>
    <row r="1190" spans="1:1" x14ac:dyDescent="0.25">
      <c r="A1190" t="s">
        <v>1537</v>
      </c>
    </row>
    <row r="1191" spans="1:1" x14ac:dyDescent="0.25">
      <c r="A1191" t="s">
        <v>5496</v>
      </c>
    </row>
    <row r="1192" spans="1:1" x14ac:dyDescent="0.25">
      <c r="A1192" t="s">
        <v>5497</v>
      </c>
    </row>
    <row r="1193" spans="1:1" x14ac:dyDescent="0.25">
      <c r="A1193" t="s">
        <v>5498</v>
      </c>
    </row>
    <row r="1194" spans="1:1" x14ac:dyDescent="0.25">
      <c r="A1194" t="s">
        <v>5499</v>
      </c>
    </row>
    <row r="1195" spans="1:1" x14ac:dyDescent="0.25">
      <c r="A1195" t="s">
        <v>5500</v>
      </c>
    </row>
    <row r="1196" spans="1:1" x14ac:dyDescent="0.25">
      <c r="A1196" t="s">
        <v>5501</v>
      </c>
    </row>
    <row r="1197" spans="1:1" x14ac:dyDescent="0.25">
      <c r="A1197" t="s">
        <v>5502</v>
      </c>
    </row>
    <row r="1198" spans="1:1" x14ac:dyDescent="0.25">
      <c r="A1198" t="s">
        <v>5503</v>
      </c>
    </row>
    <row r="1199" spans="1:1" x14ac:dyDescent="0.25">
      <c r="A1199" t="s">
        <v>4620</v>
      </c>
    </row>
    <row r="1200" spans="1:1" x14ac:dyDescent="0.25">
      <c r="A1200" t="s">
        <v>1537</v>
      </c>
    </row>
    <row r="1201" spans="1:1" x14ac:dyDescent="0.25">
      <c r="A1201" t="s">
        <v>5504</v>
      </c>
    </row>
    <row r="1202" spans="1:1" x14ac:dyDescent="0.25">
      <c r="A1202" t="s">
        <v>5505</v>
      </c>
    </row>
    <row r="1203" spans="1:1" x14ac:dyDescent="0.25">
      <c r="A1203" t="s">
        <v>5506</v>
      </c>
    </row>
    <row r="1204" spans="1:1" x14ac:dyDescent="0.25">
      <c r="A1204" t="s">
        <v>5507</v>
      </c>
    </row>
    <row r="1205" spans="1:1" x14ac:dyDescent="0.25">
      <c r="A1205" t="s">
        <v>4620</v>
      </c>
    </row>
    <row r="1206" spans="1:1" x14ac:dyDescent="0.25">
      <c r="A1206" t="s">
        <v>1537</v>
      </c>
    </row>
    <row r="1207" spans="1:1" x14ac:dyDescent="0.25">
      <c r="A1207" t="s">
        <v>5508</v>
      </c>
    </row>
    <row r="1208" spans="1:1" x14ac:dyDescent="0.25">
      <c r="A1208" t="s">
        <v>5509</v>
      </c>
    </row>
    <row r="1209" spans="1:1" x14ac:dyDescent="0.25">
      <c r="A1209" t="s">
        <v>5510</v>
      </c>
    </row>
    <row r="1210" spans="1:1" x14ac:dyDescent="0.25">
      <c r="A1210" t="s">
        <v>4620</v>
      </c>
    </row>
    <row r="1211" spans="1:1" x14ac:dyDescent="0.25">
      <c r="A1211" t="s">
        <v>1537</v>
      </c>
    </row>
    <row r="1212" spans="1:1" x14ac:dyDescent="0.25">
      <c r="A1212" t="s">
        <v>5511</v>
      </c>
    </row>
    <row r="1213" spans="1:1" x14ac:dyDescent="0.25">
      <c r="A1213" t="s">
        <v>5512</v>
      </c>
    </row>
    <row r="1214" spans="1:1" x14ac:dyDescent="0.25">
      <c r="A1214" t="s">
        <v>5513</v>
      </c>
    </row>
    <row r="1215" spans="1:1" x14ac:dyDescent="0.25">
      <c r="A1215" t="s">
        <v>5514</v>
      </c>
    </row>
    <row r="1216" spans="1:1" x14ac:dyDescent="0.25">
      <c r="A1216" t="s">
        <v>5515</v>
      </c>
    </row>
    <row r="1217" spans="1:1" x14ac:dyDescent="0.25">
      <c r="A1217" t="s">
        <v>5516</v>
      </c>
    </row>
    <row r="1218" spans="1:1" x14ac:dyDescent="0.25">
      <c r="A1218" t="s">
        <v>5517</v>
      </c>
    </row>
    <row r="1219" spans="1:1" x14ac:dyDescent="0.25">
      <c r="A1219" t="s">
        <v>4620</v>
      </c>
    </row>
    <row r="1220" spans="1:1" x14ac:dyDescent="0.25">
      <c r="A1220" t="s">
        <v>1537</v>
      </c>
    </row>
    <row r="1221" spans="1:1" x14ac:dyDescent="0.25">
      <c r="A1221" t="s">
        <v>5518</v>
      </c>
    </row>
    <row r="1222" spans="1:1" x14ac:dyDescent="0.25">
      <c r="A1222" t="s">
        <v>5519</v>
      </c>
    </row>
    <row r="1223" spans="1:1" x14ac:dyDescent="0.25">
      <c r="A1223" t="s">
        <v>5520</v>
      </c>
    </row>
    <row r="1224" spans="1:1" x14ac:dyDescent="0.25">
      <c r="A1224" t="s">
        <v>5521</v>
      </c>
    </row>
    <row r="1225" spans="1:1" x14ac:dyDescent="0.25">
      <c r="A1225" t="s">
        <v>5522</v>
      </c>
    </row>
    <row r="1226" spans="1:1" x14ac:dyDescent="0.25">
      <c r="A1226" t="s">
        <v>5523</v>
      </c>
    </row>
    <row r="1227" spans="1:1" x14ac:dyDescent="0.25">
      <c r="A1227" t="s">
        <v>5524</v>
      </c>
    </row>
    <row r="1228" spans="1:1" x14ac:dyDescent="0.25">
      <c r="A1228" t="s">
        <v>5525</v>
      </c>
    </row>
    <row r="1229" spans="1:1" x14ac:dyDescent="0.25">
      <c r="A1229" t="s">
        <v>5526</v>
      </c>
    </row>
    <row r="1230" spans="1:1" x14ac:dyDescent="0.25">
      <c r="A1230" t="s">
        <v>5527</v>
      </c>
    </row>
    <row r="1231" spans="1:1" x14ac:dyDescent="0.25">
      <c r="A1231" t="s">
        <v>5528</v>
      </c>
    </row>
    <row r="1232" spans="1:1" x14ac:dyDescent="0.25">
      <c r="A1232" t="s">
        <v>5529</v>
      </c>
    </row>
    <row r="1233" spans="1:1" x14ac:dyDescent="0.25">
      <c r="A1233" t="s">
        <v>5530</v>
      </c>
    </row>
    <row r="1234" spans="1:1" x14ac:dyDescent="0.25">
      <c r="A1234" t="s">
        <v>5531</v>
      </c>
    </row>
    <row r="1235" spans="1:1" x14ac:dyDescent="0.25">
      <c r="A1235" t="s">
        <v>4877</v>
      </c>
    </row>
    <row r="1236" spans="1:1" x14ac:dyDescent="0.25">
      <c r="A1236" t="s">
        <v>5532</v>
      </c>
    </row>
    <row r="1237" spans="1:1" x14ac:dyDescent="0.25">
      <c r="A1237" t="s">
        <v>5533</v>
      </c>
    </row>
    <row r="1238" spans="1:1" x14ac:dyDescent="0.25">
      <c r="A1238" t="s">
        <v>4878</v>
      </c>
    </row>
    <row r="1239" spans="1:1" x14ac:dyDescent="0.25">
      <c r="A1239" t="s">
        <v>5534</v>
      </c>
    </row>
    <row r="1240" spans="1:1" x14ac:dyDescent="0.25">
      <c r="A1240" t="s">
        <v>1537</v>
      </c>
    </row>
    <row r="1241" spans="1:1" x14ac:dyDescent="0.25">
      <c r="A1241" t="s">
        <v>5535</v>
      </c>
    </row>
    <row r="1242" spans="1:1" x14ac:dyDescent="0.25">
      <c r="A1242" t="s">
        <v>5536</v>
      </c>
    </row>
    <row r="1243" spans="1:1" x14ac:dyDescent="0.25">
      <c r="A1243" t="s">
        <v>5537</v>
      </c>
    </row>
    <row r="1244" spans="1:1" x14ac:dyDescent="0.25">
      <c r="A1244" t="s">
        <v>5538</v>
      </c>
    </row>
    <row r="1245" spans="1:1" x14ac:dyDescent="0.25">
      <c r="A1245" t="s">
        <v>5382</v>
      </c>
    </row>
    <row r="1246" spans="1:1" x14ac:dyDescent="0.25">
      <c r="A1246" t="s">
        <v>5539</v>
      </c>
    </row>
    <row r="1247" spans="1:1" x14ac:dyDescent="0.25">
      <c r="A1247" t="s">
        <v>5540</v>
      </c>
    </row>
    <row r="1248" spans="1:1" x14ac:dyDescent="0.25">
      <c r="A1248" t="s">
        <v>5541</v>
      </c>
    </row>
    <row r="1249" spans="1:1" x14ac:dyDescent="0.25">
      <c r="A1249" t="s">
        <v>5542</v>
      </c>
    </row>
    <row r="1250" spans="1:1" x14ac:dyDescent="0.25">
      <c r="A1250" t="s">
        <v>4620</v>
      </c>
    </row>
    <row r="1251" spans="1:1" x14ac:dyDescent="0.25">
      <c r="A1251" t="s">
        <v>1537</v>
      </c>
    </row>
    <row r="1252" spans="1:1" x14ac:dyDescent="0.25">
      <c r="A1252" t="s">
        <v>5543</v>
      </c>
    </row>
    <row r="1253" spans="1:1" x14ac:dyDescent="0.25">
      <c r="A1253" t="s">
        <v>5544</v>
      </c>
    </row>
    <row r="1254" spans="1:1" x14ac:dyDescent="0.25">
      <c r="A1254" t="s">
        <v>5545</v>
      </c>
    </row>
    <row r="1255" spans="1:1" x14ac:dyDescent="0.25">
      <c r="A1255" t="s">
        <v>5546</v>
      </c>
    </row>
    <row r="1256" spans="1:1" x14ac:dyDescent="0.25">
      <c r="A1256" t="s">
        <v>5542</v>
      </c>
    </row>
    <row r="1257" spans="1:1" x14ac:dyDescent="0.25">
      <c r="A1257" t="s">
        <v>5540</v>
      </c>
    </row>
    <row r="1258" spans="1:1" x14ac:dyDescent="0.25">
      <c r="A1258" t="s">
        <v>5538</v>
      </c>
    </row>
    <row r="1259" spans="1:1" x14ac:dyDescent="0.25">
      <c r="A1259" t="s">
        <v>5536</v>
      </c>
    </row>
    <row r="1260" spans="1:1" x14ac:dyDescent="0.25">
      <c r="A1260" t="s">
        <v>5539</v>
      </c>
    </row>
    <row r="1261" spans="1:1" x14ac:dyDescent="0.25">
      <c r="A1261" t="s">
        <v>5541</v>
      </c>
    </row>
    <row r="1262" spans="1:1" x14ac:dyDescent="0.25">
      <c r="A1262" t="s">
        <v>5537</v>
      </c>
    </row>
    <row r="1263" spans="1:1" x14ac:dyDescent="0.25">
      <c r="A1263" t="s">
        <v>5382</v>
      </c>
    </row>
    <row r="1264" spans="1:1" x14ac:dyDescent="0.25">
      <c r="A1264" t="s">
        <v>4620</v>
      </c>
    </row>
    <row r="1265" spans="1:1" x14ac:dyDescent="0.25">
      <c r="A1265" t="s">
        <v>1537</v>
      </c>
    </row>
    <row r="1266" spans="1:1" x14ac:dyDescent="0.25">
      <c r="A1266" t="s">
        <v>5547</v>
      </c>
    </row>
    <row r="1267" spans="1:1" x14ac:dyDescent="0.25">
      <c r="A1267" t="s">
        <v>4620</v>
      </c>
    </row>
    <row r="1268" spans="1:1" x14ac:dyDescent="0.25">
      <c r="A1268" t="s">
        <v>1537</v>
      </c>
    </row>
    <row r="1269" spans="1:1" x14ac:dyDescent="0.25">
      <c r="A1269" t="s">
        <v>5548</v>
      </c>
    </row>
    <row r="1270" spans="1:1" x14ac:dyDescent="0.25">
      <c r="A1270" t="s">
        <v>5549</v>
      </c>
    </row>
    <row r="1271" spans="1:1" x14ac:dyDescent="0.25">
      <c r="A1271" t="s">
        <v>5550</v>
      </c>
    </row>
    <row r="1272" spans="1:1" x14ac:dyDescent="0.25">
      <c r="A1272" t="s">
        <v>5551</v>
      </c>
    </row>
    <row r="1273" spans="1:1" x14ac:dyDescent="0.25">
      <c r="A1273" t="s">
        <v>5552</v>
      </c>
    </row>
    <row r="1274" spans="1:1" x14ac:dyDescent="0.25">
      <c r="A1274" t="s">
        <v>5553</v>
      </c>
    </row>
    <row r="1275" spans="1:1" x14ac:dyDescent="0.25">
      <c r="A1275" t="s">
        <v>5554</v>
      </c>
    </row>
    <row r="1276" spans="1:1" x14ac:dyDescent="0.25">
      <c r="A1276" t="s">
        <v>5555</v>
      </c>
    </row>
    <row r="1277" spans="1:1" x14ac:dyDescent="0.25">
      <c r="A1277" t="s">
        <v>5556</v>
      </c>
    </row>
    <row r="1278" spans="1:1" x14ac:dyDescent="0.25">
      <c r="A1278" t="s">
        <v>5557</v>
      </c>
    </row>
    <row r="1279" spans="1:1" x14ac:dyDescent="0.25">
      <c r="A1279" t="s">
        <v>5558</v>
      </c>
    </row>
    <row r="1280" spans="1:1" x14ac:dyDescent="0.25">
      <c r="A1280" t="s">
        <v>5559</v>
      </c>
    </row>
    <row r="1281" spans="1:1" x14ac:dyDescent="0.25">
      <c r="A1281" t="s">
        <v>5560</v>
      </c>
    </row>
    <row r="1282" spans="1:1" x14ac:dyDescent="0.25">
      <c r="A1282" t="s">
        <v>5561</v>
      </c>
    </row>
    <row r="1283" spans="1:1" x14ac:dyDescent="0.25">
      <c r="A1283" t="s">
        <v>5562</v>
      </c>
    </row>
    <row r="1284" spans="1:1" x14ac:dyDescent="0.25">
      <c r="A1284" t="s">
        <v>5563</v>
      </c>
    </row>
    <row r="1285" spans="1:1" x14ac:dyDescent="0.25">
      <c r="A1285" t="s">
        <v>5564</v>
      </c>
    </row>
    <row r="1286" spans="1:1" x14ac:dyDescent="0.25">
      <c r="A1286" t="s">
        <v>5565</v>
      </c>
    </row>
    <row r="1287" spans="1:1" x14ac:dyDescent="0.25">
      <c r="A1287" t="s">
        <v>5413</v>
      </c>
    </row>
    <row r="1288" spans="1:1" x14ac:dyDescent="0.25">
      <c r="A1288" t="s">
        <v>5566</v>
      </c>
    </row>
    <row r="1289" spans="1:1" x14ac:dyDescent="0.25">
      <c r="A1289" t="s">
        <v>5567</v>
      </c>
    </row>
    <row r="1290" spans="1:1" x14ac:dyDescent="0.25">
      <c r="A1290" t="s">
        <v>5568</v>
      </c>
    </row>
    <row r="1291" spans="1:1" x14ac:dyDescent="0.25">
      <c r="A1291" t="s">
        <v>5569</v>
      </c>
    </row>
    <row r="1292" spans="1:1" x14ac:dyDescent="0.25">
      <c r="A1292" t="s">
        <v>4620</v>
      </c>
    </row>
    <row r="1293" spans="1:1" x14ac:dyDescent="0.25">
      <c r="A1293" t="s">
        <v>5570</v>
      </c>
    </row>
    <row r="1294" spans="1:1" x14ac:dyDescent="0.25">
      <c r="A1294" t="s">
        <v>5571</v>
      </c>
    </row>
    <row r="1295" spans="1:1" x14ac:dyDescent="0.25">
      <c r="A1295" t="s">
        <v>5572</v>
      </c>
    </row>
    <row r="1296" spans="1:1" x14ac:dyDescent="0.25">
      <c r="A1296" t="s">
        <v>5573</v>
      </c>
    </row>
    <row r="1297" spans="1:1" x14ac:dyDescent="0.25">
      <c r="A1297" t="s">
        <v>5574</v>
      </c>
    </row>
    <row r="1298" spans="1:1" x14ac:dyDescent="0.25">
      <c r="A1298" t="s">
        <v>5575</v>
      </c>
    </row>
    <row r="1299" spans="1:1" x14ac:dyDescent="0.25">
      <c r="A1299" t="s">
        <v>5576</v>
      </c>
    </row>
    <row r="1300" spans="1:1" x14ac:dyDescent="0.25">
      <c r="A1300" t="s">
        <v>5577</v>
      </c>
    </row>
    <row r="1301" spans="1:1" x14ac:dyDescent="0.25">
      <c r="A1301" t="s">
        <v>5578</v>
      </c>
    </row>
    <row r="1302" spans="1:1" x14ac:dyDescent="0.25">
      <c r="A1302" t="s">
        <v>5579</v>
      </c>
    </row>
    <row r="1303" spans="1:1" x14ac:dyDescent="0.25">
      <c r="A1303" t="s">
        <v>5580</v>
      </c>
    </row>
    <row r="1304" spans="1:1" x14ac:dyDescent="0.25">
      <c r="A1304" t="s">
        <v>5581</v>
      </c>
    </row>
    <row r="1305" spans="1:1" x14ac:dyDescent="0.25">
      <c r="A1305" t="s">
        <v>5582</v>
      </c>
    </row>
    <row r="1306" spans="1:1" x14ac:dyDescent="0.25">
      <c r="A1306" t="s">
        <v>5583</v>
      </c>
    </row>
    <row r="1307" spans="1:1" x14ac:dyDescent="0.25">
      <c r="A1307" t="s">
        <v>4620</v>
      </c>
    </row>
    <row r="1308" spans="1:1" x14ac:dyDescent="0.25">
      <c r="A1308" t="s">
        <v>1537</v>
      </c>
    </row>
    <row r="1309" spans="1:1" x14ac:dyDescent="0.25">
      <c r="A1309" t="s">
        <v>5584</v>
      </c>
    </row>
    <row r="1310" spans="1:1" x14ac:dyDescent="0.25">
      <c r="A1310" t="s">
        <v>5585</v>
      </c>
    </row>
    <row r="1311" spans="1:1" x14ac:dyDescent="0.25">
      <c r="A1311" t="s">
        <v>5586</v>
      </c>
    </row>
    <row r="1312" spans="1:1" x14ac:dyDescent="0.25">
      <c r="A1312" t="s">
        <v>5587</v>
      </c>
    </row>
    <row r="1313" spans="1:1" x14ac:dyDescent="0.25">
      <c r="A1313" t="s">
        <v>5588</v>
      </c>
    </row>
    <row r="1314" spans="1:1" x14ac:dyDescent="0.25">
      <c r="A1314" t="s">
        <v>5589</v>
      </c>
    </row>
    <row r="1315" spans="1:1" x14ac:dyDescent="0.25">
      <c r="A1315" t="s">
        <v>5590</v>
      </c>
    </row>
    <row r="1316" spans="1:1" x14ac:dyDescent="0.25">
      <c r="A1316" t="s">
        <v>5591</v>
      </c>
    </row>
    <row r="1317" spans="1:1" x14ac:dyDescent="0.25">
      <c r="A1317" t="s">
        <v>5592</v>
      </c>
    </row>
    <row r="1318" spans="1:1" x14ac:dyDescent="0.25">
      <c r="A1318" t="s">
        <v>5593</v>
      </c>
    </row>
    <row r="1319" spans="1:1" x14ac:dyDescent="0.25">
      <c r="A1319" t="s">
        <v>5594</v>
      </c>
    </row>
    <row r="1320" spans="1:1" x14ac:dyDescent="0.25">
      <c r="A1320" t="s">
        <v>5595</v>
      </c>
    </row>
    <row r="1321" spans="1:1" x14ac:dyDescent="0.25">
      <c r="A1321" t="s">
        <v>5596</v>
      </c>
    </row>
    <row r="1322" spans="1:1" x14ac:dyDescent="0.25">
      <c r="A1322" t="s">
        <v>5597</v>
      </c>
    </row>
    <row r="1323" spans="1:1" x14ac:dyDescent="0.25">
      <c r="A1323" t="s">
        <v>5598</v>
      </c>
    </row>
    <row r="1324" spans="1:1" x14ac:dyDescent="0.25">
      <c r="A1324" t="s">
        <v>5599</v>
      </c>
    </row>
    <row r="1325" spans="1:1" x14ac:dyDescent="0.25">
      <c r="A1325" t="s">
        <v>5600</v>
      </c>
    </row>
    <row r="1326" spans="1:1" x14ac:dyDescent="0.25">
      <c r="A1326" t="s">
        <v>5601</v>
      </c>
    </row>
    <row r="1327" spans="1:1" x14ac:dyDescent="0.25">
      <c r="A1327" t="s">
        <v>5602</v>
      </c>
    </row>
    <row r="1328" spans="1:1" x14ac:dyDescent="0.25">
      <c r="A1328" t="s">
        <v>5603</v>
      </c>
    </row>
    <row r="1329" spans="1:1" x14ac:dyDescent="0.25">
      <c r="A1329" t="s">
        <v>5604</v>
      </c>
    </row>
    <row r="1330" spans="1:1" x14ac:dyDescent="0.25">
      <c r="A1330" t="s">
        <v>5605</v>
      </c>
    </row>
    <row r="1331" spans="1:1" x14ac:dyDescent="0.25">
      <c r="A1331" t="s">
        <v>5606</v>
      </c>
    </row>
    <row r="1332" spans="1:1" x14ac:dyDescent="0.25">
      <c r="A1332" t="s">
        <v>5607</v>
      </c>
    </row>
    <row r="1333" spans="1:1" x14ac:dyDescent="0.25">
      <c r="A1333" t="s">
        <v>5608</v>
      </c>
    </row>
    <row r="1334" spans="1:1" x14ac:dyDescent="0.25">
      <c r="A1334" t="s">
        <v>5609</v>
      </c>
    </row>
    <row r="1335" spans="1:1" x14ac:dyDescent="0.25">
      <c r="A1335" t="s">
        <v>5610</v>
      </c>
    </row>
    <row r="1336" spans="1:1" x14ac:dyDescent="0.25">
      <c r="A1336" t="s">
        <v>5611</v>
      </c>
    </row>
    <row r="1337" spans="1:1" x14ac:dyDescent="0.25">
      <c r="A1337" t="s">
        <v>5612</v>
      </c>
    </row>
    <row r="1338" spans="1:1" x14ac:dyDescent="0.25">
      <c r="A1338" t="s">
        <v>5613</v>
      </c>
    </row>
    <row r="1339" spans="1:1" x14ac:dyDescent="0.25">
      <c r="A1339" t="s">
        <v>5614</v>
      </c>
    </row>
    <row r="1340" spans="1:1" x14ac:dyDescent="0.25">
      <c r="A1340" t="s">
        <v>5615</v>
      </c>
    </row>
    <row r="1341" spans="1:1" x14ac:dyDescent="0.25">
      <c r="A1341" t="s">
        <v>5616</v>
      </c>
    </row>
    <row r="1342" spans="1:1" x14ac:dyDescent="0.25">
      <c r="A1342" t="s">
        <v>5617</v>
      </c>
    </row>
    <row r="1343" spans="1:1" x14ac:dyDescent="0.25">
      <c r="A1343" t="s">
        <v>5618</v>
      </c>
    </row>
    <row r="1344" spans="1:1" x14ac:dyDescent="0.25">
      <c r="A1344" t="s">
        <v>5619</v>
      </c>
    </row>
    <row r="1345" spans="1:1" x14ac:dyDescent="0.25">
      <c r="A1345" t="s">
        <v>5620</v>
      </c>
    </row>
    <row r="1346" spans="1:1" x14ac:dyDescent="0.25">
      <c r="A1346" t="s">
        <v>5621</v>
      </c>
    </row>
    <row r="1347" spans="1:1" x14ac:dyDescent="0.25">
      <c r="A1347" t="s">
        <v>5622</v>
      </c>
    </row>
    <row r="1348" spans="1:1" x14ac:dyDescent="0.25">
      <c r="A1348" t="s">
        <v>5623</v>
      </c>
    </row>
    <row r="1349" spans="1:1" x14ac:dyDescent="0.25">
      <c r="A1349" t="s">
        <v>5624</v>
      </c>
    </row>
    <row r="1350" spans="1:1" x14ac:dyDescent="0.25">
      <c r="A1350" t="s">
        <v>5625</v>
      </c>
    </row>
    <row r="1351" spans="1:1" x14ac:dyDescent="0.25">
      <c r="A1351" t="s">
        <v>5626</v>
      </c>
    </row>
    <row r="1352" spans="1:1" x14ac:dyDescent="0.25">
      <c r="A1352" t="s">
        <v>5627</v>
      </c>
    </row>
    <row r="1353" spans="1:1" x14ac:dyDescent="0.25">
      <c r="A1353" t="s">
        <v>5628</v>
      </c>
    </row>
    <row r="1354" spans="1:1" x14ac:dyDescent="0.25">
      <c r="A1354" t="s">
        <v>5629</v>
      </c>
    </row>
    <row r="1355" spans="1:1" x14ac:dyDescent="0.25">
      <c r="A1355" t="s">
        <v>5630</v>
      </c>
    </row>
    <row r="1356" spans="1:1" x14ac:dyDescent="0.25">
      <c r="A1356" t="s">
        <v>5631</v>
      </c>
    </row>
    <row r="1357" spans="1:1" x14ac:dyDescent="0.25">
      <c r="A1357" t="s">
        <v>5632</v>
      </c>
    </row>
    <row r="1358" spans="1:1" x14ac:dyDescent="0.25">
      <c r="A1358" t="s">
        <v>5633</v>
      </c>
    </row>
    <row r="1359" spans="1:1" x14ac:dyDescent="0.25">
      <c r="A1359" t="s">
        <v>5634</v>
      </c>
    </row>
    <row r="1360" spans="1:1" x14ac:dyDescent="0.25">
      <c r="A1360" t="s">
        <v>5635</v>
      </c>
    </row>
    <row r="1361" spans="1:1" x14ac:dyDescent="0.25">
      <c r="A1361" t="s">
        <v>5636</v>
      </c>
    </row>
    <row r="1362" spans="1:1" x14ac:dyDescent="0.25">
      <c r="A1362" t="s">
        <v>5224</v>
      </c>
    </row>
    <row r="1363" spans="1:1" x14ac:dyDescent="0.25">
      <c r="A1363" t="s">
        <v>5637</v>
      </c>
    </row>
    <row r="1364" spans="1:1" x14ac:dyDescent="0.25">
      <c r="A1364" t="s">
        <v>5638</v>
      </c>
    </row>
    <row r="1365" spans="1:1" x14ac:dyDescent="0.25">
      <c r="A1365" t="s">
        <v>5639</v>
      </c>
    </row>
    <row r="1366" spans="1:1" x14ac:dyDescent="0.25">
      <c r="A1366" t="s">
        <v>5640</v>
      </c>
    </row>
    <row r="1367" spans="1:1" x14ac:dyDescent="0.25">
      <c r="A1367" t="s">
        <v>5641</v>
      </c>
    </row>
    <row r="1368" spans="1:1" x14ac:dyDescent="0.25">
      <c r="A1368" t="s">
        <v>4620</v>
      </c>
    </row>
    <row r="1369" spans="1:1" x14ac:dyDescent="0.25">
      <c r="A1369" t="s">
        <v>1537</v>
      </c>
    </row>
    <row r="1370" spans="1:1" x14ac:dyDescent="0.25">
      <c r="A1370" t="s">
        <v>5642</v>
      </c>
    </row>
    <row r="1371" spans="1:1" x14ac:dyDescent="0.25">
      <c r="A1371" t="s">
        <v>5643</v>
      </c>
    </row>
    <row r="1372" spans="1:1" x14ac:dyDescent="0.25">
      <c r="A1372" t="s">
        <v>5644</v>
      </c>
    </row>
    <row r="1373" spans="1:1" x14ac:dyDescent="0.25">
      <c r="A1373" t="s">
        <v>5645</v>
      </c>
    </row>
    <row r="1374" spans="1:1" x14ac:dyDescent="0.25">
      <c r="A1374" t="s">
        <v>5646</v>
      </c>
    </row>
    <row r="1375" spans="1:1" x14ac:dyDescent="0.25">
      <c r="A1375" t="s">
        <v>5647</v>
      </c>
    </row>
    <row r="1376" spans="1:1" x14ac:dyDescent="0.25">
      <c r="A1376" t="s">
        <v>5648</v>
      </c>
    </row>
    <row r="1377" spans="1:1" x14ac:dyDescent="0.25">
      <c r="A1377" t="s">
        <v>5649</v>
      </c>
    </row>
    <row r="1378" spans="1:1" x14ac:dyDescent="0.25">
      <c r="A1378" t="s">
        <v>5650</v>
      </c>
    </row>
    <row r="1379" spans="1:1" x14ac:dyDescent="0.25">
      <c r="A1379" t="s">
        <v>5651</v>
      </c>
    </row>
    <row r="1380" spans="1:1" x14ac:dyDescent="0.25">
      <c r="A1380" t="s">
        <v>5652</v>
      </c>
    </row>
    <row r="1381" spans="1:1" x14ac:dyDescent="0.25">
      <c r="A1381" t="s">
        <v>5653</v>
      </c>
    </row>
    <row r="1382" spans="1:1" x14ac:dyDescent="0.25">
      <c r="A1382" t="s">
        <v>5654</v>
      </c>
    </row>
    <row r="1383" spans="1:1" x14ac:dyDescent="0.25">
      <c r="A1383" t="s">
        <v>5655</v>
      </c>
    </row>
    <row r="1384" spans="1:1" x14ac:dyDescent="0.25">
      <c r="A1384" t="s">
        <v>5656</v>
      </c>
    </row>
    <row r="1385" spans="1:1" x14ac:dyDescent="0.25">
      <c r="A1385" t="s">
        <v>5657</v>
      </c>
    </row>
    <row r="1386" spans="1:1" x14ac:dyDescent="0.25">
      <c r="A1386" t="s">
        <v>5658</v>
      </c>
    </row>
    <row r="1387" spans="1:1" x14ac:dyDescent="0.25">
      <c r="A1387" t="s">
        <v>5659</v>
      </c>
    </row>
    <row r="1388" spans="1:1" x14ac:dyDescent="0.25">
      <c r="A1388" t="s">
        <v>5660</v>
      </c>
    </row>
    <row r="1389" spans="1:1" x14ac:dyDescent="0.25">
      <c r="A1389" t="s">
        <v>5661</v>
      </c>
    </row>
    <row r="1390" spans="1:1" x14ac:dyDescent="0.25">
      <c r="A1390" t="s">
        <v>5662</v>
      </c>
    </row>
    <row r="1391" spans="1:1" x14ac:dyDescent="0.25">
      <c r="A1391" t="s">
        <v>5663</v>
      </c>
    </row>
    <row r="1392" spans="1:1" x14ac:dyDescent="0.25">
      <c r="A1392" t="s">
        <v>5664</v>
      </c>
    </row>
    <row r="1393" spans="1:1" x14ac:dyDescent="0.25">
      <c r="A1393" t="s">
        <v>5665</v>
      </c>
    </row>
    <row r="1394" spans="1:1" x14ac:dyDescent="0.25">
      <c r="A1394" t="s">
        <v>4620</v>
      </c>
    </row>
    <row r="1395" spans="1:1" x14ac:dyDescent="0.25">
      <c r="A1395" t="s">
        <v>1537</v>
      </c>
    </row>
    <row r="1396" spans="1:1" x14ac:dyDescent="0.25">
      <c r="A1396" t="s">
        <v>5666</v>
      </c>
    </row>
    <row r="1397" spans="1:1" x14ac:dyDescent="0.25">
      <c r="A1397" t="s">
        <v>5667</v>
      </c>
    </row>
    <row r="1398" spans="1:1" x14ac:dyDescent="0.25">
      <c r="A1398" t="s">
        <v>5668</v>
      </c>
    </row>
    <row r="1399" spans="1:1" x14ac:dyDescent="0.25">
      <c r="A1399" t="s">
        <v>5669</v>
      </c>
    </row>
    <row r="1400" spans="1:1" x14ac:dyDescent="0.25">
      <c r="A1400" t="s">
        <v>5670</v>
      </c>
    </row>
    <row r="1401" spans="1:1" x14ac:dyDescent="0.25">
      <c r="A1401" t="s">
        <v>4620</v>
      </c>
    </row>
    <row r="1402" spans="1:1" x14ac:dyDescent="0.25">
      <c r="A1402" t="s">
        <v>1537</v>
      </c>
    </row>
    <row r="1403" spans="1:1" x14ac:dyDescent="0.25">
      <c r="A1403" t="s">
        <v>5671</v>
      </c>
    </row>
    <row r="1404" spans="1:1" x14ac:dyDescent="0.25">
      <c r="A1404" t="s">
        <v>5672</v>
      </c>
    </row>
    <row r="1405" spans="1:1" x14ac:dyDescent="0.25">
      <c r="A1405" t="s">
        <v>5673</v>
      </c>
    </row>
    <row r="1406" spans="1:1" x14ac:dyDescent="0.25">
      <c r="A1406" t="s">
        <v>5674</v>
      </c>
    </row>
    <row r="1407" spans="1:1" x14ac:dyDescent="0.25">
      <c r="A1407" t="s">
        <v>4620</v>
      </c>
    </row>
    <row r="1408" spans="1:1" x14ac:dyDescent="0.25">
      <c r="A1408" t="s">
        <v>1537</v>
      </c>
    </row>
    <row r="1409" spans="1:1" x14ac:dyDescent="0.25">
      <c r="A1409" t="s">
        <v>5675</v>
      </c>
    </row>
    <row r="1410" spans="1:1" x14ac:dyDescent="0.25">
      <c r="A1410" t="s">
        <v>3469</v>
      </c>
    </row>
    <row r="1411" spans="1:1" x14ac:dyDescent="0.25">
      <c r="A1411" t="s">
        <v>3475</v>
      </c>
    </row>
    <row r="1412" spans="1:1" x14ac:dyDescent="0.25">
      <c r="A1412" t="s">
        <v>3484</v>
      </c>
    </row>
    <row r="1413" spans="1:1" x14ac:dyDescent="0.25">
      <c r="A1413" t="s">
        <v>5676</v>
      </c>
    </row>
    <row r="1414" spans="1:1" x14ac:dyDescent="0.25">
      <c r="A1414" t="s">
        <v>3551</v>
      </c>
    </row>
    <row r="1415" spans="1:1" x14ac:dyDescent="0.25">
      <c r="A1415" t="s">
        <v>3650</v>
      </c>
    </row>
    <row r="1416" spans="1:1" x14ac:dyDescent="0.25">
      <c r="A1416" t="s">
        <v>5677</v>
      </c>
    </row>
    <row r="1417" spans="1:1" x14ac:dyDescent="0.25">
      <c r="A1417" t="s">
        <v>5678</v>
      </c>
    </row>
    <row r="1418" spans="1:1" x14ac:dyDescent="0.25">
      <c r="A1418" t="s">
        <v>5679</v>
      </c>
    </row>
    <row r="1419" spans="1:1" x14ac:dyDescent="0.25">
      <c r="A1419" t="s">
        <v>5680</v>
      </c>
    </row>
    <row r="1420" spans="1:1" x14ac:dyDescent="0.25">
      <c r="A1420" t="s">
        <v>5681</v>
      </c>
    </row>
    <row r="1421" spans="1:1" x14ac:dyDescent="0.25">
      <c r="A1421" t="s">
        <v>5682</v>
      </c>
    </row>
    <row r="1422" spans="1:1" x14ac:dyDescent="0.25">
      <c r="A1422" t="s">
        <v>5683</v>
      </c>
    </row>
    <row r="1423" spans="1:1" x14ac:dyDescent="0.25">
      <c r="A1423" t="s">
        <v>5684</v>
      </c>
    </row>
    <row r="1424" spans="1:1" x14ac:dyDescent="0.25">
      <c r="A1424" t="s">
        <v>5685</v>
      </c>
    </row>
    <row r="1425" spans="1:1" x14ac:dyDescent="0.25">
      <c r="A1425" t="s">
        <v>5686</v>
      </c>
    </row>
    <row r="1426" spans="1:1" x14ac:dyDescent="0.25">
      <c r="A1426" t="s">
        <v>5687</v>
      </c>
    </row>
    <row r="1427" spans="1:1" x14ac:dyDescent="0.25">
      <c r="A1427" t="s">
        <v>4620</v>
      </c>
    </row>
    <row r="1428" spans="1:1" x14ac:dyDescent="0.25">
      <c r="A1428" t="s">
        <v>1537</v>
      </c>
    </row>
    <row r="1429" spans="1:1" x14ac:dyDescent="0.25">
      <c r="A1429" t="s">
        <v>5688</v>
      </c>
    </row>
    <row r="1430" spans="1:1" x14ac:dyDescent="0.25">
      <c r="A1430" t="s">
        <v>5689</v>
      </c>
    </row>
    <row r="1431" spans="1:1" x14ac:dyDescent="0.25">
      <c r="A1431" t="s">
        <v>5690</v>
      </c>
    </row>
    <row r="1432" spans="1:1" x14ac:dyDescent="0.25">
      <c r="A1432" t="s">
        <v>4620</v>
      </c>
    </row>
    <row r="1433" spans="1:1" x14ac:dyDescent="0.25">
      <c r="A1433" t="s">
        <v>1537</v>
      </c>
    </row>
    <row r="1434" spans="1:1" x14ac:dyDescent="0.25">
      <c r="A1434" t="s">
        <v>5691</v>
      </c>
    </row>
    <row r="1435" spans="1:1" x14ac:dyDescent="0.25">
      <c r="A1435" t="s">
        <v>5692</v>
      </c>
    </row>
    <row r="1436" spans="1:1" x14ac:dyDescent="0.25">
      <c r="A1436" t="s">
        <v>5693</v>
      </c>
    </row>
    <row r="1437" spans="1:1" x14ac:dyDescent="0.25">
      <c r="A1437" t="s">
        <v>4620</v>
      </c>
    </row>
    <row r="1438" spans="1:1" x14ac:dyDescent="0.25">
      <c r="A1438" t="s">
        <v>1537</v>
      </c>
    </row>
    <row r="1439" spans="1:1" x14ac:dyDescent="0.25">
      <c r="A1439" t="s">
        <v>5694</v>
      </c>
    </row>
    <row r="1440" spans="1:1" x14ac:dyDescent="0.25">
      <c r="A1440" t="s">
        <v>5695</v>
      </c>
    </row>
    <row r="1441" spans="1:1" x14ac:dyDescent="0.25">
      <c r="A1441" t="s">
        <v>5696</v>
      </c>
    </row>
    <row r="1442" spans="1:1" x14ac:dyDescent="0.25">
      <c r="A1442" t="s">
        <v>5697</v>
      </c>
    </row>
    <row r="1443" spans="1:1" x14ac:dyDescent="0.25">
      <c r="A1443" t="s">
        <v>5293</v>
      </c>
    </row>
    <row r="1444" spans="1:1" x14ac:dyDescent="0.25">
      <c r="A1444" t="s">
        <v>5192</v>
      </c>
    </row>
    <row r="1445" spans="1:1" x14ac:dyDescent="0.25">
      <c r="A1445" t="s">
        <v>4620</v>
      </c>
    </row>
    <row r="1446" spans="1:1" x14ac:dyDescent="0.25">
      <c r="A1446" t="s">
        <v>1537</v>
      </c>
    </row>
    <row r="1447" spans="1:1" x14ac:dyDescent="0.25">
      <c r="A1447" t="s">
        <v>5698</v>
      </c>
    </row>
    <row r="1448" spans="1:1" x14ac:dyDescent="0.25">
      <c r="A1448" t="s">
        <v>5699</v>
      </c>
    </row>
    <row r="1449" spans="1:1" x14ac:dyDescent="0.25">
      <c r="A1449" t="s">
        <v>5700</v>
      </c>
    </row>
    <row r="1450" spans="1:1" x14ac:dyDescent="0.25">
      <c r="A1450" t="s">
        <v>4866</v>
      </c>
    </row>
    <row r="1451" spans="1:1" x14ac:dyDescent="0.25">
      <c r="A1451" t="s">
        <v>5701</v>
      </c>
    </row>
    <row r="1452" spans="1:1" x14ac:dyDescent="0.25">
      <c r="A1452" t="s">
        <v>5040</v>
      </c>
    </row>
    <row r="1453" spans="1:1" x14ac:dyDescent="0.25">
      <c r="A1453" t="s">
        <v>5487</v>
      </c>
    </row>
    <row r="1454" spans="1:1" x14ac:dyDescent="0.25">
      <c r="A1454" t="s">
        <v>4634</v>
      </c>
    </row>
    <row r="1455" spans="1:1" x14ac:dyDescent="0.25">
      <c r="A1455" t="s">
        <v>5047</v>
      </c>
    </row>
    <row r="1456" spans="1:1" x14ac:dyDescent="0.25">
      <c r="A1456" t="s">
        <v>4620</v>
      </c>
    </row>
    <row r="1457" spans="1:1" x14ac:dyDescent="0.25">
      <c r="A1457" t="s">
        <v>1537</v>
      </c>
    </row>
    <row r="1458" spans="1:1" x14ac:dyDescent="0.25">
      <c r="A1458" t="s">
        <v>5702</v>
      </c>
    </row>
    <row r="1459" spans="1:1" x14ac:dyDescent="0.25">
      <c r="A1459" t="s">
        <v>5703</v>
      </c>
    </row>
    <row r="1460" spans="1:1" x14ac:dyDescent="0.25">
      <c r="A1460" t="s">
        <v>5704</v>
      </c>
    </row>
    <row r="1461" spans="1:1" x14ac:dyDescent="0.25">
      <c r="A1461" t="s">
        <v>5705</v>
      </c>
    </row>
    <row r="1462" spans="1:1" x14ac:dyDescent="0.25">
      <c r="A1462" t="s">
        <v>4620</v>
      </c>
    </row>
    <row r="1463" spans="1:1" x14ac:dyDescent="0.25">
      <c r="A1463" t="s">
        <v>1537</v>
      </c>
    </row>
    <row r="1464" spans="1:1" x14ac:dyDescent="0.25">
      <c r="A1464" t="s">
        <v>5706</v>
      </c>
    </row>
    <row r="1465" spans="1:1" x14ac:dyDescent="0.25">
      <c r="A1465" t="s">
        <v>5509</v>
      </c>
    </row>
    <row r="1466" spans="1:1" x14ac:dyDescent="0.25">
      <c r="A1466" t="s">
        <v>5707</v>
      </c>
    </row>
    <row r="1467" spans="1:1" x14ac:dyDescent="0.25">
      <c r="A1467" t="s">
        <v>5510</v>
      </c>
    </row>
    <row r="1468" spans="1:1" x14ac:dyDescent="0.25">
      <c r="A1468" t="s">
        <v>5708</v>
      </c>
    </row>
    <row r="1469" spans="1:1" x14ac:dyDescent="0.25">
      <c r="A1469" t="s">
        <v>5583</v>
      </c>
    </row>
    <row r="1470" spans="1:1" x14ac:dyDescent="0.25">
      <c r="A1470" t="s">
        <v>4620</v>
      </c>
    </row>
    <row r="1471" spans="1:1" x14ac:dyDescent="0.25">
      <c r="A1471" t="s">
        <v>1537</v>
      </c>
    </row>
    <row r="1472" spans="1:1" x14ac:dyDescent="0.25">
      <c r="A1472" t="s">
        <v>5709</v>
      </c>
    </row>
    <row r="1473" spans="1:1" x14ac:dyDescent="0.25">
      <c r="A1473" t="s">
        <v>5710</v>
      </c>
    </row>
    <row r="1474" spans="1:1" x14ac:dyDescent="0.25">
      <c r="A1474" t="s">
        <v>5711</v>
      </c>
    </row>
    <row r="1475" spans="1:1" x14ac:dyDescent="0.25">
      <c r="A1475" t="s">
        <v>5712</v>
      </c>
    </row>
    <row r="1476" spans="1:1" x14ac:dyDescent="0.25">
      <c r="A1476" t="s">
        <v>5713</v>
      </c>
    </row>
    <row r="1477" spans="1:1" x14ac:dyDescent="0.25">
      <c r="A1477" t="s">
        <v>5714</v>
      </c>
    </row>
    <row r="1478" spans="1:1" x14ac:dyDescent="0.25">
      <c r="A1478" t="s">
        <v>5715</v>
      </c>
    </row>
    <row r="1479" spans="1:1" x14ac:dyDescent="0.25">
      <c r="A1479" t="s">
        <v>5716</v>
      </c>
    </row>
    <row r="1480" spans="1:1" x14ac:dyDescent="0.25">
      <c r="A1480" t="s">
        <v>5717</v>
      </c>
    </row>
    <row r="1481" spans="1:1" x14ac:dyDescent="0.25">
      <c r="A1481" t="s">
        <v>5718</v>
      </c>
    </row>
    <row r="1482" spans="1:1" x14ac:dyDescent="0.25">
      <c r="A1482" t="s">
        <v>5719</v>
      </c>
    </row>
    <row r="1483" spans="1:1" x14ac:dyDescent="0.25">
      <c r="A1483" t="s">
        <v>5720</v>
      </c>
    </row>
    <row r="1484" spans="1:1" x14ac:dyDescent="0.25">
      <c r="A1484" t="s">
        <v>5721</v>
      </c>
    </row>
    <row r="1485" spans="1:1" x14ac:dyDescent="0.25">
      <c r="A1485" t="s">
        <v>5722</v>
      </c>
    </row>
    <row r="1486" spans="1:1" x14ac:dyDescent="0.25">
      <c r="A1486" t="s">
        <v>5723</v>
      </c>
    </row>
    <row r="1487" spans="1:1" x14ac:dyDescent="0.25">
      <c r="A1487" t="s">
        <v>4620</v>
      </c>
    </row>
    <row r="1488" spans="1:1" x14ac:dyDescent="0.25">
      <c r="A1488" t="s">
        <v>1537</v>
      </c>
    </row>
    <row r="1489" spans="1:1" x14ac:dyDescent="0.25">
      <c r="A1489" t="s">
        <v>5724</v>
      </c>
    </row>
    <row r="1490" spans="1:1" x14ac:dyDescent="0.25">
      <c r="A1490" t="s">
        <v>5725</v>
      </c>
    </row>
    <row r="1491" spans="1:1" x14ac:dyDescent="0.25">
      <c r="A1491" t="s">
        <v>5726</v>
      </c>
    </row>
    <row r="1492" spans="1:1" x14ac:dyDescent="0.25">
      <c r="A1492" t="s">
        <v>5727</v>
      </c>
    </row>
    <row r="1493" spans="1:1" x14ac:dyDescent="0.25">
      <c r="A1493" t="s">
        <v>5728</v>
      </c>
    </row>
    <row r="1494" spans="1:1" x14ac:dyDescent="0.25">
      <c r="A1494" t="s">
        <v>5729</v>
      </c>
    </row>
    <row r="1495" spans="1:1" x14ac:dyDescent="0.25">
      <c r="A1495" t="s">
        <v>5730</v>
      </c>
    </row>
    <row r="1496" spans="1:1" x14ac:dyDescent="0.25">
      <c r="A1496" t="s">
        <v>5731</v>
      </c>
    </row>
    <row r="1497" spans="1:1" x14ac:dyDescent="0.25">
      <c r="A1497" t="s">
        <v>4918</v>
      </c>
    </row>
    <row r="1498" spans="1:1" x14ac:dyDescent="0.25">
      <c r="A1498" t="s">
        <v>5732</v>
      </c>
    </row>
    <row r="1499" spans="1:1" x14ac:dyDescent="0.25">
      <c r="A1499" t="s">
        <v>5733</v>
      </c>
    </row>
    <row r="1500" spans="1:1" x14ac:dyDescent="0.25">
      <c r="A1500" t="s">
        <v>5734</v>
      </c>
    </row>
    <row r="1501" spans="1:1" x14ac:dyDescent="0.25">
      <c r="A1501" t="s">
        <v>5735</v>
      </c>
    </row>
    <row r="1502" spans="1:1" x14ac:dyDescent="0.25">
      <c r="A1502" t="s">
        <v>5736</v>
      </c>
    </row>
    <row r="1503" spans="1:1" x14ac:dyDescent="0.25">
      <c r="A1503" t="s">
        <v>4620</v>
      </c>
    </row>
    <row r="1504" spans="1:1" x14ac:dyDescent="0.25">
      <c r="A1504" t="s">
        <v>1537</v>
      </c>
    </row>
    <row r="1505" spans="1:1" x14ac:dyDescent="0.25">
      <c r="A1505" t="s">
        <v>5737</v>
      </c>
    </row>
    <row r="1506" spans="1:1" x14ac:dyDescent="0.25">
      <c r="A1506" t="s">
        <v>5738</v>
      </c>
    </row>
    <row r="1507" spans="1:1" x14ac:dyDescent="0.25">
      <c r="A1507" t="s">
        <v>5739</v>
      </c>
    </row>
    <row r="1508" spans="1:1" x14ac:dyDescent="0.25">
      <c r="A1508" t="s">
        <v>5007</v>
      </c>
    </row>
    <row r="1509" spans="1:1" x14ac:dyDescent="0.25">
      <c r="A1509" t="s">
        <v>5740</v>
      </c>
    </row>
    <row r="1510" spans="1:1" x14ac:dyDescent="0.25">
      <c r="A1510" t="s">
        <v>5741</v>
      </c>
    </row>
    <row r="1511" spans="1:1" x14ac:dyDescent="0.25">
      <c r="A1511" t="s">
        <v>4620</v>
      </c>
    </row>
    <row r="1512" spans="1:1" x14ac:dyDescent="0.25">
      <c r="A1512" t="s">
        <v>1537</v>
      </c>
    </row>
    <row r="1513" spans="1:1" x14ac:dyDescent="0.25">
      <c r="A1513" t="s">
        <v>5742</v>
      </c>
    </row>
    <row r="1514" spans="1:1" x14ac:dyDescent="0.25">
      <c r="A1514" t="s">
        <v>5731</v>
      </c>
    </row>
    <row r="1515" spans="1:1" x14ac:dyDescent="0.25">
      <c r="A1515" t="s">
        <v>5743</v>
      </c>
    </row>
    <row r="1516" spans="1:1" x14ac:dyDescent="0.25">
      <c r="A1516" t="s">
        <v>5736</v>
      </c>
    </row>
    <row r="1517" spans="1:1" x14ac:dyDescent="0.25">
      <c r="A1517" t="s">
        <v>5744</v>
      </c>
    </row>
    <row r="1518" spans="1:1" x14ac:dyDescent="0.25">
      <c r="A1518" t="s">
        <v>4620</v>
      </c>
    </row>
    <row r="1519" spans="1:1" x14ac:dyDescent="0.25">
      <c r="A1519" t="s">
        <v>1537</v>
      </c>
    </row>
    <row r="1520" spans="1:1" x14ac:dyDescent="0.25">
      <c r="A1520" t="s">
        <v>5745</v>
      </c>
    </row>
    <row r="1521" spans="1:1" x14ac:dyDescent="0.25">
      <c r="A1521" t="s">
        <v>5746</v>
      </c>
    </row>
    <row r="1522" spans="1:1" x14ac:dyDescent="0.25">
      <c r="A1522" t="s">
        <v>5747</v>
      </c>
    </row>
    <row r="1523" spans="1:1" x14ac:dyDescent="0.25">
      <c r="A1523" t="s">
        <v>5748</v>
      </c>
    </row>
    <row r="1524" spans="1:1" x14ac:dyDescent="0.25">
      <c r="A1524" t="s">
        <v>4620</v>
      </c>
    </row>
    <row r="1525" spans="1:1" x14ac:dyDescent="0.25">
      <c r="A1525" t="s">
        <v>1537</v>
      </c>
    </row>
    <row r="1526" spans="1:1" x14ac:dyDescent="0.25">
      <c r="A1526" t="s">
        <v>5749</v>
      </c>
    </row>
    <row r="1527" spans="1:1" x14ac:dyDescent="0.25">
      <c r="A1527" t="s">
        <v>5750</v>
      </c>
    </row>
    <row r="1528" spans="1:1" x14ac:dyDescent="0.25">
      <c r="A1528" t="s">
        <v>5432</v>
      </c>
    </row>
    <row r="1529" spans="1:1" x14ac:dyDescent="0.25">
      <c r="A1529" t="s">
        <v>4620</v>
      </c>
    </row>
    <row r="1530" spans="1:1" x14ac:dyDescent="0.25">
      <c r="A1530" t="s">
        <v>1537</v>
      </c>
    </row>
    <row r="1531" spans="1:1" x14ac:dyDescent="0.25">
      <c r="A1531" t="s">
        <v>5751</v>
      </c>
    </row>
    <row r="1532" spans="1:1" x14ac:dyDescent="0.25">
      <c r="A1532" t="s">
        <v>5752</v>
      </c>
    </row>
    <row r="1533" spans="1:1" x14ac:dyDescent="0.25">
      <c r="A1533" t="s">
        <v>5753</v>
      </c>
    </row>
    <row r="1534" spans="1:1" x14ac:dyDescent="0.25">
      <c r="A1534" t="s">
        <v>5754</v>
      </c>
    </row>
    <row r="1535" spans="1:1" x14ac:dyDescent="0.25">
      <c r="A1535" t="s">
        <v>4620</v>
      </c>
    </row>
    <row r="1536" spans="1:1" x14ac:dyDescent="0.25">
      <c r="A1536" t="s">
        <v>1537</v>
      </c>
    </row>
    <row r="1537" spans="1:1" x14ac:dyDescent="0.25">
      <c r="A1537" t="s">
        <v>5755</v>
      </c>
    </row>
    <row r="1538" spans="1:1" x14ac:dyDescent="0.25">
      <c r="A1538" t="s">
        <v>4991</v>
      </c>
    </row>
    <row r="1539" spans="1:1" x14ac:dyDescent="0.25">
      <c r="A1539" t="s">
        <v>4992</v>
      </c>
    </row>
    <row r="1540" spans="1:1" x14ac:dyDescent="0.25">
      <c r="A1540" t="s">
        <v>5756</v>
      </c>
    </row>
    <row r="1541" spans="1:1" x14ac:dyDescent="0.25">
      <c r="A1541" t="s">
        <v>5757</v>
      </c>
    </row>
    <row r="1542" spans="1:1" x14ac:dyDescent="0.25">
      <c r="A1542" t="s">
        <v>5758</v>
      </c>
    </row>
    <row r="1543" spans="1:1" x14ac:dyDescent="0.25">
      <c r="A1543" t="s">
        <v>5759</v>
      </c>
    </row>
    <row r="1544" spans="1:1" x14ac:dyDescent="0.25">
      <c r="A1544" t="s">
        <v>5760</v>
      </c>
    </row>
    <row r="1545" spans="1:1" x14ac:dyDescent="0.25">
      <c r="A1545" t="s">
        <v>5761</v>
      </c>
    </row>
    <row r="1546" spans="1:1" x14ac:dyDescent="0.25">
      <c r="A1546" t="s">
        <v>5762</v>
      </c>
    </row>
    <row r="1547" spans="1:1" x14ac:dyDescent="0.25">
      <c r="A1547" t="s">
        <v>5763</v>
      </c>
    </row>
    <row r="1548" spans="1:1" x14ac:dyDescent="0.25">
      <c r="A1548" t="s">
        <v>5764</v>
      </c>
    </row>
    <row r="1549" spans="1:1" x14ac:dyDescent="0.25">
      <c r="A1549" t="s">
        <v>5765</v>
      </c>
    </row>
    <row r="1550" spans="1:1" x14ac:dyDescent="0.25">
      <c r="A1550" t="s">
        <v>5766</v>
      </c>
    </row>
    <row r="1551" spans="1:1" x14ac:dyDescent="0.25">
      <c r="A1551" t="s">
        <v>4620</v>
      </c>
    </row>
    <row r="1552" spans="1:1" x14ac:dyDescent="0.25">
      <c r="A1552" t="s">
        <v>1537</v>
      </c>
    </row>
    <row r="1553" spans="1:1" x14ac:dyDescent="0.25">
      <c r="A1553" t="s">
        <v>5767</v>
      </c>
    </row>
    <row r="1554" spans="1:1" x14ac:dyDescent="0.25">
      <c r="A1554" t="s">
        <v>5768</v>
      </c>
    </row>
    <row r="1555" spans="1:1" x14ac:dyDescent="0.25">
      <c r="A1555" t="s">
        <v>5769</v>
      </c>
    </row>
    <row r="1556" spans="1:1" x14ac:dyDescent="0.25">
      <c r="A1556" t="s">
        <v>4620</v>
      </c>
    </row>
    <row r="1557" spans="1:1" x14ac:dyDescent="0.25">
      <c r="A1557" t="s">
        <v>1537</v>
      </c>
    </row>
    <row r="1558" spans="1:1" x14ac:dyDescent="0.25">
      <c r="A1558" t="s">
        <v>5770</v>
      </c>
    </row>
    <row r="1559" spans="1:1" x14ac:dyDescent="0.25">
      <c r="A1559" t="s">
        <v>5771</v>
      </c>
    </row>
    <row r="1560" spans="1:1" x14ac:dyDescent="0.25">
      <c r="A1560" t="s">
        <v>5772</v>
      </c>
    </row>
    <row r="1561" spans="1:1" x14ac:dyDescent="0.25">
      <c r="A1561" t="s">
        <v>5773</v>
      </c>
    </row>
    <row r="1562" spans="1:1" x14ac:dyDescent="0.25">
      <c r="A1562" t="s">
        <v>5774</v>
      </c>
    </row>
    <row r="1563" spans="1:1" x14ac:dyDescent="0.25">
      <c r="A1563" t="s">
        <v>5775</v>
      </c>
    </row>
    <row r="1564" spans="1:1" x14ac:dyDescent="0.25">
      <c r="A1564" t="s">
        <v>5776</v>
      </c>
    </row>
    <row r="1565" spans="1:1" x14ac:dyDescent="0.25">
      <c r="A1565" t="s">
        <v>5777</v>
      </c>
    </row>
    <row r="1566" spans="1:1" x14ac:dyDescent="0.25">
      <c r="A1566" t="s">
        <v>4620</v>
      </c>
    </row>
    <row r="1567" spans="1:1" x14ac:dyDescent="0.25">
      <c r="A1567" t="s">
        <v>1537</v>
      </c>
    </row>
    <row r="1568" spans="1:1" x14ac:dyDescent="0.25">
      <c r="A1568" t="s">
        <v>5778</v>
      </c>
    </row>
    <row r="1569" spans="1:1" x14ac:dyDescent="0.25">
      <c r="A1569" t="s">
        <v>5779</v>
      </c>
    </row>
    <row r="1570" spans="1:1" x14ac:dyDescent="0.25">
      <c r="A1570" t="s">
        <v>5780</v>
      </c>
    </row>
    <row r="1571" spans="1:1" x14ac:dyDescent="0.25">
      <c r="A1571" t="s">
        <v>1537</v>
      </c>
    </row>
    <row r="1572" spans="1:1" x14ac:dyDescent="0.25">
      <c r="A1572" t="s">
        <v>5781</v>
      </c>
    </row>
    <row r="1573" spans="1:1" x14ac:dyDescent="0.25">
      <c r="A1573" t="s">
        <v>5782</v>
      </c>
    </row>
    <row r="1574" spans="1:1" x14ac:dyDescent="0.25">
      <c r="A1574" t="s">
        <v>5699</v>
      </c>
    </row>
    <row r="1575" spans="1:1" x14ac:dyDescent="0.25">
      <c r="A1575" t="s">
        <v>5783</v>
      </c>
    </row>
    <row r="1576" spans="1:1" x14ac:dyDescent="0.25">
      <c r="A1576" t="s">
        <v>5784</v>
      </c>
    </row>
    <row r="1577" spans="1:1" x14ac:dyDescent="0.25">
      <c r="A1577" t="s">
        <v>5022</v>
      </c>
    </row>
    <row r="1578" spans="1:1" x14ac:dyDescent="0.25">
      <c r="A1578" t="s">
        <v>5785</v>
      </c>
    </row>
    <row r="1579" spans="1:1" x14ac:dyDescent="0.25">
      <c r="A1579" t="s">
        <v>5786</v>
      </c>
    </row>
    <row r="1580" spans="1:1" x14ac:dyDescent="0.25">
      <c r="A1580" t="s">
        <v>5787</v>
      </c>
    </row>
    <row r="1581" spans="1:1" x14ac:dyDescent="0.25">
      <c r="A1581" t="s">
        <v>5788</v>
      </c>
    </row>
    <row r="1582" spans="1:1" x14ac:dyDescent="0.25">
      <c r="A1582" t="s">
        <v>5789</v>
      </c>
    </row>
    <row r="1583" spans="1:1" x14ac:dyDescent="0.25">
      <c r="A1583" t="s">
        <v>5790</v>
      </c>
    </row>
    <row r="1584" spans="1:1" x14ac:dyDescent="0.25">
      <c r="A1584" t="s">
        <v>5791</v>
      </c>
    </row>
    <row r="1585" spans="1:1" x14ac:dyDescent="0.25">
      <c r="A1585" t="s">
        <v>4620</v>
      </c>
    </row>
    <row r="1586" spans="1:1" x14ac:dyDescent="0.25">
      <c r="A1586" t="s">
        <v>1537</v>
      </c>
    </row>
    <row r="1587" spans="1:1" x14ac:dyDescent="0.25">
      <c r="A1587" t="s">
        <v>5792</v>
      </c>
    </row>
    <row r="1588" spans="1:1" x14ac:dyDescent="0.25">
      <c r="A1588" t="s">
        <v>5793</v>
      </c>
    </row>
    <row r="1589" spans="1:1" x14ac:dyDescent="0.25">
      <c r="A1589" t="s">
        <v>5794</v>
      </c>
    </row>
    <row r="1590" spans="1:1" x14ac:dyDescent="0.25">
      <c r="A1590" t="s">
        <v>5795</v>
      </c>
    </row>
    <row r="1591" spans="1:1" x14ac:dyDescent="0.25">
      <c r="A1591" t="s">
        <v>4620</v>
      </c>
    </row>
    <row r="1592" spans="1:1" x14ac:dyDescent="0.25">
      <c r="A1592" t="s">
        <v>1537</v>
      </c>
    </row>
    <row r="1593" spans="1:1" x14ac:dyDescent="0.25">
      <c r="A1593" t="s">
        <v>5796</v>
      </c>
    </row>
    <row r="1594" spans="1:1" x14ac:dyDescent="0.25">
      <c r="A1594" t="s">
        <v>5797</v>
      </c>
    </row>
    <row r="1595" spans="1:1" x14ac:dyDescent="0.25">
      <c r="A1595" t="s">
        <v>5798</v>
      </c>
    </row>
    <row r="1596" spans="1:1" x14ac:dyDescent="0.25">
      <c r="A1596" t="s">
        <v>5799</v>
      </c>
    </row>
    <row r="1597" spans="1:1" x14ac:dyDescent="0.25">
      <c r="A1597" t="s">
        <v>5800</v>
      </c>
    </row>
    <row r="1598" spans="1:1" x14ac:dyDescent="0.25">
      <c r="A1598" t="s">
        <v>4620</v>
      </c>
    </row>
    <row r="1599" spans="1:1" x14ac:dyDescent="0.25">
      <c r="A1599" t="s">
        <v>1537</v>
      </c>
    </row>
    <row r="1600" spans="1:1" x14ac:dyDescent="0.25">
      <c r="A1600" t="s">
        <v>5801</v>
      </c>
    </row>
    <row r="1601" spans="1:1" x14ac:dyDescent="0.25">
      <c r="A1601" t="s">
        <v>5069</v>
      </c>
    </row>
    <row r="1602" spans="1:1" x14ac:dyDescent="0.25">
      <c r="A1602" t="s">
        <v>5071</v>
      </c>
    </row>
    <row r="1603" spans="1:1" x14ac:dyDescent="0.25">
      <c r="A1603" t="s">
        <v>5802</v>
      </c>
    </row>
    <row r="1604" spans="1:1" x14ac:dyDescent="0.25">
      <c r="A1604" t="s">
        <v>5803</v>
      </c>
    </row>
    <row r="1605" spans="1:1" x14ac:dyDescent="0.25">
      <c r="A1605" t="s">
        <v>5804</v>
      </c>
    </row>
    <row r="1606" spans="1:1" x14ac:dyDescent="0.25">
      <c r="A1606" t="s">
        <v>5805</v>
      </c>
    </row>
    <row r="1607" spans="1:1" x14ac:dyDescent="0.25">
      <c r="A1607" t="s">
        <v>5736</v>
      </c>
    </row>
    <row r="1608" spans="1:1" x14ac:dyDescent="0.25">
      <c r="A1608" t="s">
        <v>5806</v>
      </c>
    </row>
    <row r="1609" spans="1:1" x14ac:dyDescent="0.25">
      <c r="A1609" t="s">
        <v>5807</v>
      </c>
    </row>
    <row r="1610" spans="1:1" x14ac:dyDescent="0.25">
      <c r="A1610" t="s">
        <v>5808</v>
      </c>
    </row>
    <row r="1611" spans="1:1" x14ac:dyDescent="0.25">
      <c r="A1611" t="s">
        <v>5809</v>
      </c>
    </row>
    <row r="1612" spans="1:1" x14ac:dyDescent="0.25">
      <c r="A1612" t="s">
        <v>1537</v>
      </c>
    </row>
    <row r="1613" spans="1:1" x14ac:dyDescent="0.25">
      <c r="A1613" t="s">
        <v>5810</v>
      </c>
    </row>
    <row r="1614" spans="1:1" x14ac:dyDescent="0.25">
      <c r="A1614" t="s">
        <v>4643</v>
      </c>
    </row>
    <row r="1615" spans="1:1" x14ac:dyDescent="0.25">
      <c r="A1615" t="s">
        <v>5811</v>
      </c>
    </row>
    <row r="1616" spans="1:1" x14ac:dyDescent="0.25">
      <c r="A1616" t="s">
        <v>5812</v>
      </c>
    </row>
    <row r="1617" spans="1:1" x14ac:dyDescent="0.25">
      <c r="A1617" t="s">
        <v>5813</v>
      </c>
    </row>
    <row r="1618" spans="1:1" x14ac:dyDescent="0.25">
      <c r="A1618" t="s">
        <v>5814</v>
      </c>
    </row>
    <row r="1619" spans="1:1" x14ac:dyDescent="0.25">
      <c r="A1619" t="s">
        <v>4620</v>
      </c>
    </row>
    <row r="1620" spans="1:1" x14ac:dyDescent="0.25">
      <c r="A1620" t="s">
        <v>1537</v>
      </c>
    </row>
    <row r="1621" spans="1:1" x14ac:dyDescent="0.25">
      <c r="A1621" t="s">
        <v>5815</v>
      </c>
    </row>
    <row r="1622" spans="1:1" x14ac:dyDescent="0.25">
      <c r="A1622" t="s">
        <v>5816</v>
      </c>
    </row>
    <row r="1623" spans="1:1" x14ac:dyDescent="0.25">
      <c r="A1623" t="s">
        <v>5805</v>
      </c>
    </row>
    <row r="1624" spans="1:1" x14ac:dyDescent="0.25">
      <c r="A1624" t="s">
        <v>5817</v>
      </c>
    </row>
    <row r="1625" spans="1:1" x14ac:dyDescent="0.25">
      <c r="A1625" t="s">
        <v>5818</v>
      </c>
    </row>
    <row r="1626" spans="1:1" x14ac:dyDescent="0.25">
      <c r="A1626" t="s">
        <v>5819</v>
      </c>
    </row>
    <row r="1627" spans="1:1" x14ac:dyDescent="0.25">
      <c r="A1627" t="s">
        <v>5820</v>
      </c>
    </row>
    <row r="1628" spans="1:1" x14ac:dyDescent="0.25">
      <c r="A1628" t="s">
        <v>5821</v>
      </c>
    </row>
    <row r="1629" spans="1:1" x14ac:dyDescent="0.25">
      <c r="A1629" t="s">
        <v>5822</v>
      </c>
    </row>
    <row r="1630" spans="1:1" x14ac:dyDescent="0.25">
      <c r="A1630" t="s">
        <v>5823</v>
      </c>
    </row>
    <row r="1631" spans="1:1" x14ac:dyDescent="0.25">
      <c r="A1631" t="s">
        <v>5824</v>
      </c>
    </row>
    <row r="1632" spans="1:1" x14ac:dyDescent="0.25">
      <c r="A1632" t="s">
        <v>4620</v>
      </c>
    </row>
    <row r="1633" spans="1:1" x14ac:dyDescent="0.25">
      <c r="A1633" t="s">
        <v>1537</v>
      </c>
    </row>
    <row r="1634" spans="1:1" x14ac:dyDescent="0.25">
      <c r="A1634" t="s">
        <v>5825</v>
      </c>
    </row>
    <row r="1635" spans="1:1" x14ac:dyDescent="0.25">
      <c r="A1635" t="s">
        <v>5826</v>
      </c>
    </row>
    <row r="1636" spans="1:1" x14ac:dyDescent="0.25">
      <c r="A1636" t="s">
        <v>5403</v>
      </c>
    </row>
    <row r="1637" spans="1:1" x14ac:dyDescent="0.25">
      <c r="A1637" t="s">
        <v>4722</v>
      </c>
    </row>
    <row r="1638" spans="1:1" x14ac:dyDescent="0.25">
      <c r="A1638" t="s">
        <v>5827</v>
      </c>
    </row>
    <row r="1639" spans="1:1" x14ac:dyDescent="0.25">
      <c r="A1639" t="s">
        <v>5828</v>
      </c>
    </row>
    <row r="1640" spans="1:1" x14ac:dyDescent="0.25">
      <c r="A1640" t="s">
        <v>4620</v>
      </c>
    </row>
    <row r="1641" spans="1:1" x14ac:dyDescent="0.25">
      <c r="A1641" t="s">
        <v>1537</v>
      </c>
    </row>
    <row r="1642" spans="1:1" x14ac:dyDescent="0.25">
      <c r="A1642" t="s">
        <v>5829</v>
      </c>
    </row>
    <row r="1643" spans="1:1" x14ac:dyDescent="0.25">
      <c r="A1643" t="s">
        <v>5830</v>
      </c>
    </row>
    <row r="1644" spans="1:1" x14ac:dyDescent="0.25">
      <c r="A1644" t="s">
        <v>5831</v>
      </c>
    </row>
    <row r="1645" spans="1:1" x14ac:dyDescent="0.25">
      <c r="A1645" t="s">
        <v>5832</v>
      </c>
    </row>
    <row r="1646" spans="1:1" x14ac:dyDescent="0.25">
      <c r="A1646" t="s">
        <v>5833</v>
      </c>
    </row>
    <row r="1647" spans="1:1" x14ac:dyDescent="0.25">
      <c r="A1647" t="s">
        <v>5834</v>
      </c>
    </row>
    <row r="1648" spans="1:1" x14ac:dyDescent="0.25">
      <c r="A1648" t="s">
        <v>5835</v>
      </c>
    </row>
    <row r="1649" spans="1:1" x14ac:dyDescent="0.25">
      <c r="A1649" t="s">
        <v>5836</v>
      </c>
    </row>
    <row r="1650" spans="1:1" x14ac:dyDescent="0.25">
      <c r="A1650" t="s">
        <v>5837</v>
      </c>
    </row>
    <row r="1651" spans="1:1" x14ac:dyDescent="0.25">
      <c r="A1651" t="s">
        <v>5838</v>
      </c>
    </row>
    <row r="1652" spans="1:1" x14ac:dyDescent="0.25">
      <c r="A1652" t="s">
        <v>5839</v>
      </c>
    </row>
    <row r="1653" spans="1:1" x14ac:dyDescent="0.25">
      <c r="A1653" t="s">
        <v>5840</v>
      </c>
    </row>
    <row r="1654" spans="1:1" x14ac:dyDescent="0.25">
      <c r="A1654" t="s">
        <v>5841</v>
      </c>
    </row>
    <row r="1655" spans="1:1" x14ac:dyDescent="0.25">
      <c r="A1655" t="s">
        <v>5842</v>
      </c>
    </row>
    <row r="1656" spans="1:1" x14ac:dyDescent="0.25">
      <c r="A1656" t="s">
        <v>5843</v>
      </c>
    </row>
    <row r="1657" spans="1:1" x14ac:dyDescent="0.25">
      <c r="A1657" t="s">
        <v>5844</v>
      </c>
    </row>
    <row r="1658" spans="1:1" x14ac:dyDescent="0.25">
      <c r="A1658" t="s">
        <v>5845</v>
      </c>
    </row>
    <row r="1659" spans="1:1" x14ac:dyDescent="0.25">
      <c r="A1659" t="s">
        <v>5846</v>
      </c>
    </row>
    <row r="1660" spans="1:1" x14ac:dyDescent="0.25">
      <c r="A1660" t="s">
        <v>5847</v>
      </c>
    </row>
    <row r="1661" spans="1:1" x14ac:dyDescent="0.25">
      <c r="A1661" t="s">
        <v>5848</v>
      </c>
    </row>
    <row r="1662" spans="1:1" x14ac:dyDescent="0.25">
      <c r="A1662" t="s">
        <v>5849</v>
      </c>
    </row>
    <row r="1663" spans="1:1" x14ac:dyDescent="0.25">
      <c r="A1663" t="s">
        <v>5850</v>
      </c>
    </row>
    <row r="1664" spans="1:1" x14ac:dyDescent="0.25">
      <c r="A1664" t="s">
        <v>5851</v>
      </c>
    </row>
    <row r="1665" spans="1:1" x14ac:dyDescent="0.25">
      <c r="A1665" t="s">
        <v>5852</v>
      </c>
    </row>
    <row r="1666" spans="1:1" x14ac:dyDescent="0.25">
      <c r="A1666" t="s">
        <v>5853</v>
      </c>
    </row>
    <row r="1667" spans="1:1" x14ac:dyDescent="0.25">
      <c r="A1667" t="s">
        <v>5854</v>
      </c>
    </row>
    <row r="1668" spans="1:1" x14ac:dyDescent="0.25">
      <c r="A1668" t="s">
        <v>5855</v>
      </c>
    </row>
    <row r="1669" spans="1:1" x14ac:dyDescent="0.25">
      <c r="A1669" t="s">
        <v>5856</v>
      </c>
    </row>
    <row r="1670" spans="1:1" x14ac:dyDescent="0.25">
      <c r="A1670" t="s">
        <v>5857</v>
      </c>
    </row>
    <row r="1671" spans="1:1" x14ac:dyDescent="0.25">
      <c r="A1671" t="s">
        <v>5858</v>
      </c>
    </row>
    <row r="1672" spans="1:1" x14ac:dyDescent="0.25">
      <c r="A1672" t="s">
        <v>4620</v>
      </c>
    </row>
    <row r="1673" spans="1:1" x14ac:dyDescent="0.25">
      <c r="A1673" t="s">
        <v>5859</v>
      </c>
    </row>
    <row r="1674" spans="1:1" x14ac:dyDescent="0.25">
      <c r="A1674" t="s">
        <v>5860</v>
      </c>
    </row>
    <row r="1675" spans="1:1" x14ac:dyDescent="0.25">
      <c r="A1675" t="s">
        <v>5861</v>
      </c>
    </row>
    <row r="1676" spans="1:1" x14ac:dyDescent="0.25">
      <c r="A1676" t="s">
        <v>5862</v>
      </c>
    </row>
    <row r="1677" spans="1:1" x14ac:dyDescent="0.25">
      <c r="A1677" t="s">
        <v>5863</v>
      </c>
    </row>
    <row r="1678" spans="1:1" x14ac:dyDescent="0.25">
      <c r="A1678" t="s">
        <v>5864</v>
      </c>
    </row>
    <row r="1679" spans="1:1" x14ac:dyDescent="0.25">
      <c r="A1679" t="s">
        <v>5865</v>
      </c>
    </row>
    <row r="1680" spans="1:1" x14ac:dyDescent="0.25">
      <c r="A1680" t="s">
        <v>5866</v>
      </c>
    </row>
    <row r="1681" spans="1:1" x14ac:dyDescent="0.25">
      <c r="A1681" t="s">
        <v>5867</v>
      </c>
    </row>
    <row r="1682" spans="1:1" x14ac:dyDescent="0.25">
      <c r="A1682" t="s">
        <v>4620</v>
      </c>
    </row>
    <row r="1683" spans="1:1" x14ac:dyDescent="0.25">
      <c r="A1683" t="s">
        <v>1537</v>
      </c>
    </row>
    <row r="1684" spans="1:1" x14ac:dyDescent="0.25">
      <c r="A1684" t="s">
        <v>5868</v>
      </c>
    </row>
    <row r="1685" spans="1:1" x14ac:dyDescent="0.25">
      <c r="A1685" t="s">
        <v>5869</v>
      </c>
    </row>
    <row r="1686" spans="1:1" x14ac:dyDescent="0.25">
      <c r="A1686" t="s">
        <v>5870</v>
      </c>
    </row>
    <row r="1687" spans="1:1" x14ac:dyDescent="0.25">
      <c r="A1687" t="s">
        <v>5871</v>
      </c>
    </row>
    <row r="1688" spans="1:1" x14ac:dyDescent="0.25">
      <c r="A1688" t="s">
        <v>5872</v>
      </c>
    </row>
    <row r="1689" spans="1:1" x14ac:dyDescent="0.25">
      <c r="A1689" t="s">
        <v>5873</v>
      </c>
    </row>
    <row r="1690" spans="1:1" x14ac:dyDescent="0.25">
      <c r="A1690" t="s">
        <v>4620</v>
      </c>
    </row>
    <row r="1691" spans="1:1" x14ac:dyDescent="0.25">
      <c r="A1691" t="s">
        <v>1537</v>
      </c>
    </row>
    <row r="1692" spans="1:1" x14ac:dyDescent="0.25">
      <c r="A1692" t="s">
        <v>5874</v>
      </c>
    </row>
    <row r="1693" spans="1:1" x14ac:dyDescent="0.25">
      <c r="A1693" t="s">
        <v>5875</v>
      </c>
    </row>
    <row r="1694" spans="1:1" x14ac:dyDescent="0.25">
      <c r="A1694" t="s">
        <v>5876</v>
      </c>
    </row>
    <row r="1695" spans="1:1" x14ac:dyDescent="0.25">
      <c r="A1695" t="s">
        <v>5877</v>
      </c>
    </row>
    <row r="1696" spans="1:1" x14ac:dyDescent="0.25">
      <c r="A1696" t="s">
        <v>5878</v>
      </c>
    </row>
    <row r="1697" spans="1:1" x14ac:dyDescent="0.25">
      <c r="A1697" t="s">
        <v>5879</v>
      </c>
    </row>
    <row r="1698" spans="1:1" x14ac:dyDescent="0.25">
      <c r="A1698" t="s">
        <v>5880</v>
      </c>
    </row>
    <row r="1699" spans="1:1" x14ac:dyDescent="0.25">
      <c r="A1699" t="s">
        <v>5881</v>
      </c>
    </row>
    <row r="1700" spans="1:1" x14ac:dyDescent="0.25">
      <c r="A1700" t="s">
        <v>5882</v>
      </c>
    </row>
    <row r="1701" spans="1:1" x14ac:dyDescent="0.25">
      <c r="A1701" t="s">
        <v>5883</v>
      </c>
    </row>
    <row r="1702" spans="1:1" x14ac:dyDescent="0.25">
      <c r="A1702" t="s">
        <v>5884</v>
      </c>
    </row>
    <row r="1703" spans="1:1" x14ac:dyDescent="0.25">
      <c r="A1703" t="s">
        <v>5885</v>
      </c>
    </row>
    <row r="1704" spans="1:1" x14ac:dyDescent="0.25">
      <c r="A1704" t="s">
        <v>5886</v>
      </c>
    </row>
    <row r="1705" spans="1:1" x14ac:dyDescent="0.25">
      <c r="A1705" t="s">
        <v>5887</v>
      </c>
    </row>
    <row r="1706" spans="1:1" x14ac:dyDescent="0.25">
      <c r="A1706" t="s">
        <v>5888</v>
      </c>
    </row>
    <row r="1707" spans="1:1" x14ac:dyDescent="0.25">
      <c r="A1707" t="s">
        <v>5889</v>
      </c>
    </row>
    <row r="1708" spans="1:1" x14ac:dyDescent="0.25">
      <c r="A1708" t="s">
        <v>5890</v>
      </c>
    </row>
    <row r="1709" spans="1:1" x14ac:dyDescent="0.25">
      <c r="A1709" t="s">
        <v>5891</v>
      </c>
    </row>
    <row r="1710" spans="1:1" x14ac:dyDescent="0.25">
      <c r="A1710" t="s">
        <v>5892</v>
      </c>
    </row>
    <row r="1711" spans="1:1" x14ac:dyDescent="0.25">
      <c r="A1711" t="s">
        <v>5893</v>
      </c>
    </row>
    <row r="1712" spans="1:1" x14ac:dyDescent="0.25">
      <c r="A1712" t="s">
        <v>5894</v>
      </c>
    </row>
    <row r="1713" spans="1:1" x14ac:dyDescent="0.25">
      <c r="A1713" t="s">
        <v>5895</v>
      </c>
    </row>
    <row r="1714" spans="1:1" x14ac:dyDescent="0.25">
      <c r="A1714" t="s">
        <v>4620</v>
      </c>
    </row>
    <row r="1715" spans="1:1" x14ac:dyDescent="0.25">
      <c r="A1715" t="s">
        <v>1537</v>
      </c>
    </row>
    <row r="1716" spans="1:1" x14ac:dyDescent="0.25">
      <c r="A1716" t="s">
        <v>5896</v>
      </c>
    </row>
    <row r="1717" spans="1:1" x14ac:dyDescent="0.25">
      <c r="A1717" t="s">
        <v>5897</v>
      </c>
    </row>
    <row r="1718" spans="1:1" x14ac:dyDescent="0.25">
      <c r="A1718" t="s">
        <v>5898</v>
      </c>
    </row>
    <row r="1719" spans="1:1" x14ac:dyDescent="0.25">
      <c r="A1719" t="s">
        <v>4620</v>
      </c>
    </row>
    <row r="1720" spans="1:1" x14ac:dyDescent="0.25">
      <c r="A1720" t="s">
        <v>1537</v>
      </c>
    </row>
    <row r="1721" spans="1:1" x14ac:dyDescent="0.25">
      <c r="A1721" t="s">
        <v>5899</v>
      </c>
    </row>
    <row r="1722" spans="1:1" x14ac:dyDescent="0.25">
      <c r="A1722" t="s">
        <v>5900</v>
      </c>
    </row>
    <row r="1723" spans="1:1" x14ac:dyDescent="0.25">
      <c r="A1723" t="s">
        <v>5901</v>
      </c>
    </row>
    <row r="1724" spans="1:1" x14ac:dyDescent="0.25">
      <c r="A1724" t="s">
        <v>5902</v>
      </c>
    </row>
    <row r="1725" spans="1:1" x14ac:dyDescent="0.25">
      <c r="A1725" t="s">
        <v>5903</v>
      </c>
    </row>
    <row r="1726" spans="1:1" x14ac:dyDescent="0.25">
      <c r="A1726" t="s">
        <v>5904</v>
      </c>
    </row>
    <row r="1727" spans="1:1" x14ac:dyDescent="0.25">
      <c r="A1727" t="s">
        <v>5540</v>
      </c>
    </row>
    <row r="1728" spans="1:1" x14ac:dyDescent="0.25">
      <c r="A1728" t="s">
        <v>4620</v>
      </c>
    </row>
    <row r="1729" spans="1:1" x14ac:dyDescent="0.25">
      <c r="A1729" t="s">
        <v>1537</v>
      </c>
    </row>
    <row r="1730" spans="1:1" x14ac:dyDescent="0.25">
      <c r="A1730" t="s">
        <v>5905</v>
      </c>
    </row>
    <row r="1731" spans="1:1" x14ac:dyDescent="0.25">
      <c r="A1731" t="s">
        <v>5906</v>
      </c>
    </row>
    <row r="1732" spans="1:1" x14ac:dyDescent="0.25">
      <c r="A1732" t="s">
        <v>5907</v>
      </c>
    </row>
    <row r="1733" spans="1:1" x14ac:dyDescent="0.25">
      <c r="A1733" t="s">
        <v>5908</v>
      </c>
    </row>
    <row r="1734" spans="1:1" x14ac:dyDescent="0.25">
      <c r="A1734" t="s">
        <v>5909</v>
      </c>
    </row>
    <row r="1735" spans="1:1" x14ac:dyDescent="0.25">
      <c r="A1735" t="s">
        <v>5537</v>
      </c>
    </row>
    <row r="1736" spans="1:1" x14ac:dyDescent="0.25">
      <c r="A1736" t="s">
        <v>5910</v>
      </c>
    </row>
    <row r="1737" spans="1:1" x14ac:dyDescent="0.25">
      <c r="A1737" t="s">
        <v>5911</v>
      </c>
    </row>
    <row r="1738" spans="1:1" x14ac:dyDescent="0.25">
      <c r="A1738" t="s">
        <v>5732</v>
      </c>
    </row>
    <row r="1739" spans="1:1" x14ac:dyDescent="0.25">
      <c r="A1739" t="s">
        <v>5912</v>
      </c>
    </row>
    <row r="1740" spans="1:1" x14ac:dyDescent="0.25">
      <c r="A1740" t="s">
        <v>4620</v>
      </c>
    </row>
    <row r="1741" spans="1:1" x14ac:dyDescent="0.25">
      <c r="A1741" t="s">
        <v>1537</v>
      </c>
    </row>
    <row r="1742" spans="1:1" x14ac:dyDescent="0.25">
      <c r="A1742" t="s">
        <v>5913</v>
      </c>
    </row>
    <row r="1743" spans="1:1" x14ac:dyDescent="0.25">
      <c r="A1743" t="s">
        <v>5914</v>
      </c>
    </row>
    <row r="1744" spans="1:1" x14ac:dyDescent="0.25">
      <c r="A1744" t="s">
        <v>5915</v>
      </c>
    </row>
    <row r="1745" spans="1:1" x14ac:dyDescent="0.25">
      <c r="A1745" t="s">
        <v>5916</v>
      </c>
    </row>
    <row r="1746" spans="1:1" x14ac:dyDescent="0.25">
      <c r="A1746" t="s">
        <v>5917</v>
      </c>
    </row>
    <row r="1747" spans="1:1" x14ac:dyDescent="0.25">
      <c r="A1747" t="s">
        <v>5918</v>
      </c>
    </row>
    <row r="1748" spans="1:1" x14ac:dyDescent="0.25">
      <c r="A1748" t="s">
        <v>5919</v>
      </c>
    </row>
    <row r="1749" spans="1:1" x14ac:dyDescent="0.25">
      <c r="A1749" t="s">
        <v>5920</v>
      </c>
    </row>
    <row r="1750" spans="1:1" x14ac:dyDescent="0.25">
      <c r="A1750" t="s">
        <v>4620</v>
      </c>
    </row>
    <row r="1751" spans="1:1" x14ac:dyDescent="0.25">
      <c r="A1751" t="s">
        <v>1537</v>
      </c>
    </row>
    <row r="1752" spans="1:1" x14ac:dyDescent="0.25">
      <c r="A1752" t="s">
        <v>5921</v>
      </c>
    </row>
    <row r="1753" spans="1:1" x14ac:dyDescent="0.25">
      <c r="A1753" t="s">
        <v>5922</v>
      </c>
    </row>
    <row r="1754" spans="1:1" x14ac:dyDescent="0.25">
      <c r="A1754" t="s">
        <v>5923</v>
      </c>
    </row>
    <row r="1755" spans="1:1" x14ac:dyDescent="0.25">
      <c r="A1755" t="s">
        <v>5924</v>
      </c>
    </row>
    <row r="1756" spans="1:1" x14ac:dyDescent="0.25">
      <c r="A1756" t="s">
        <v>5925</v>
      </c>
    </row>
    <row r="1757" spans="1:1" x14ac:dyDescent="0.25">
      <c r="A1757" t="s">
        <v>5926</v>
      </c>
    </row>
    <row r="1758" spans="1:1" x14ac:dyDescent="0.25">
      <c r="A1758" t="s">
        <v>5927</v>
      </c>
    </row>
    <row r="1759" spans="1:1" x14ac:dyDescent="0.25">
      <c r="A1759" t="s">
        <v>5928</v>
      </c>
    </row>
    <row r="1760" spans="1:1" x14ac:dyDescent="0.25">
      <c r="A1760" t="s">
        <v>5929</v>
      </c>
    </row>
    <row r="1761" spans="1:1" x14ac:dyDescent="0.25">
      <c r="A1761" t="s">
        <v>5930</v>
      </c>
    </row>
    <row r="1762" spans="1:1" x14ac:dyDescent="0.25">
      <c r="A1762" t="s">
        <v>5931</v>
      </c>
    </row>
    <row r="1763" spans="1:1" x14ac:dyDescent="0.25">
      <c r="A1763" t="s">
        <v>5932</v>
      </c>
    </row>
    <row r="1764" spans="1:1" x14ac:dyDescent="0.25">
      <c r="A1764" t="s">
        <v>5933</v>
      </c>
    </row>
    <row r="1765" spans="1:1" x14ac:dyDescent="0.25">
      <c r="A1765" t="s">
        <v>5934</v>
      </c>
    </row>
    <row r="1766" spans="1:1" x14ac:dyDescent="0.25">
      <c r="A1766" t="s">
        <v>1537</v>
      </c>
    </row>
    <row r="1767" spans="1:1" x14ac:dyDescent="0.25">
      <c r="A1767" t="s">
        <v>5935</v>
      </c>
    </row>
    <row r="1768" spans="1:1" x14ac:dyDescent="0.25">
      <c r="A1768" t="s">
        <v>5069</v>
      </c>
    </row>
    <row r="1769" spans="1:1" x14ac:dyDescent="0.25">
      <c r="A1769" t="s">
        <v>5070</v>
      </c>
    </row>
    <row r="1770" spans="1:1" x14ac:dyDescent="0.25">
      <c r="A1770" t="s">
        <v>5071</v>
      </c>
    </row>
    <row r="1771" spans="1:1" x14ac:dyDescent="0.25">
      <c r="A1771" t="s">
        <v>5936</v>
      </c>
    </row>
    <row r="1772" spans="1:1" x14ac:dyDescent="0.25">
      <c r="A1772" t="s">
        <v>5937</v>
      </c>
    </row>
    <row r="1773" spans="1:1" x14ac:dyDescent="0.25">
      <c r="A1773" t="s">
        <v>1537</v>
      </c>
    </row>
    <row r="1774" spans="1:1" x14ac:dyDescent="0.25">
      <c r="A1774" t="s">
        <v>5938</v>
      </c>
    </row>
    <row r="1775" spans="1:1" x14ac:dyDescent="0.25">
      <c r="A1775" t="s">
        <v>5073</v>
      </c>
    </row>
    <row r="1776" spans="1:1" x14ac:dyDescent="0.25">
      <c r="A1776" t="s">
        <v>5074</v>
      </c>
    </row>
    <row r="1777" spans="1:1" x14ac:dyDescent="0.25">
      <c r="A1777" t="s">
        <v>5075</v>
      </c>
    </row>
    <row r="1778" spans="1:1" x14ac:dyDescent="0.25">
      <c r="A1778" t="s">
        <v>4879</v>
      </c>
    </row>
    <row r="1779" spans="1:1" x14ac:dyDescent="0.25">
      <c r="A1779" t="s">
        <v>5076</v>
      </c>
    </row>
    <row r="1780" spans="1:1" x14ac:dyDescent="0.25">
      <c r="A1780" t="s">
        <v>4878</v>
      </c>
    </row>
    <row r="1781" spans="1:1" x14ac:dyDescent="0.25">
      <c r="A1781" t="s">
        <v>5939</v>
      </c>
    </row>
    <row r="1782" spans="1:1" x14ac:dyDescent="0.25">
      <c r="A1782" t="s">
        <v>1537</v>
      </c>
    </row>
    <row r="1783" spans="1:1" x14ac:dyDescent="0.25">
      <c r="A1783" t="s">
        <v>5940</v>
      </c>
    </row>
    <row r="1784" spans="1:1" x14ac:dyDescent="0.25">
      <c r="A1784" t="s">
        <v>5941</v>
      </c>
    </row>
    <row r="1785" spans="1:1" x14ac:dyDescent="0.25">
      <c r="A1785" t="s">
        <v>5942</v>
      </c>
    </row>
    <row r="1786" spans="1:1" x14ac:dyDescent="0.25">
      <c r="A1786" t="s">
        <v>5943</v>
      </c>
    </row>
    <row r="1787" spans="1:1" x14ac:dyDescent="0.25">
      <c r="A1787" t="s">
        <v>5944</v>
      </c>
    </row>
    <row r="1788" spans="1:1" x14ac:dyDescent="0.25">
      <c r="A1788" t="s">
        <v>5945</v>
      </c>
    </row>
    <row r="1789" spans="1:1" x14ac:dyDescent="0.25">
      <c r="A1789" t="s">
        <v>5946</v>
      </c>
    </row>
    <row r="1790" spans="1:1" x14ac:dyDescent="0.25">
      <c r="A1790" t="s">
        <v>5947</v>
      </c>
    </row>
    <row r="1791" spans="1:1" x14ac:dyDescent="0.25">
      <c r="A1791" t="s">
        <v>5948</v>
      </c>
    </row>
    <row r="1792" spans="1:1" x14ac:dyDescent="0.25">
      <c r="A1792" t="s">
        <v>5949</v>
      </c>
    </row>
    <row r="1793" spans="1:1" x14ac:dyDescent="0.25">
      <c r="A1793" t="s">
        <v>4620</v>
      </c>
    </row>
    <row r="1794" spans="1:1" x14ac:dyDescent="0.25">
      <c r="A1794" t="s">
        <v>1537</v>
      </c>
    </row>
    <row r="1795" spans="1:1" x14ac:dyDescent="0.25">
      <c r="A1795" t="s">
        <v>5950</v>
      </c>
    </row>
    <row r="1796" spans="1:1" x14ac:dyDescent="0.25">
      <c r="A1796" t="s">
        <v>5951</v>
      </c>
    </row>
    <row r="1797" spans="1:1" x14ac:dyDescent="0.25">
      <c r="A1797" t="s">
        <v>5952</v>
      </c>
    </row>
    <row r="1798" spans="1:1" x14ac:dyDescent="0.25">
      <c r="A1798" t="s">
        <v>5953</v>
      </c>
    </row>
    <row r="1799" spans="1:1" x14ac:dyDescent="0.25">
      <c r="A1799" t="s">
        <v>4620</v>
      </c>
    </row>
    <row r="1800" spans="1:1" x14ac:dyDescent="0.25">
      <c r="A1800" t="s">
        <v>1537</v>
      </c>
    </row>
    <row r="1801" spans="1:1" x14ac:dyDescent="0.25">
      <c r="A1801" t="s">
        <v>5954</v>
      </c>
    </row>
    <row r="1802" spans="1:1" x14ac:dyDescent="0.25">
      <c r="A1802" t="s">
        <v>5941</v>
      </c>
    </row>
    <row r="1803" spans="1:1" x14ac:dyDescent="0.25">
      <c r="A1803" t="s">
        <v>5942</v>
      </c>
    </row>
    <row r="1804" spans="1:1" x14ac:dyDescent="0.25">
      <c r="A1804" t="s">
        <v>5943</v>
      </c>
    </row>
    <row r="1805" spans="1:1" x14ac:dyDescent="0.25">
      <c r="A1805" t="s">
        <v>5944</v>
      </c>
    </row>
    <row r="1806" spans="1:1" x14ac:dyDescent="0.25">
      <c r="A1806" t="s">
        <v>5945</v>
      </c>
    </row>
    <row r="1807" spans="1:1" x14ac:dyDescent="0.25">
      <c r="A1807" t="s">
        <v>5946</v>
      </c>
    </row>
    <row r="1808" spans="1:1" x14ac:dyDescent="0.25">
      <c r="A1808" t="s">
        <v>5947</v>
      </c>
    </row>
    <row r="1809" spans="1:1" x14ac:dyDescent="0.25">
      <c r="A1809" t="s">
        <v>5948</v>
      </c>
    </row>
    <row r="1810" spans="1:1" x14ac:dyDescent="0.25">
      <c r="A1810" t="s">
        <v>5949</v>
      </c>
    </row>
    <row r="1811" spans="1:1" x14ac:dyDescent="0.25">
      <c r="A1811" t="s">
        <v>4620</v>
      </c>
    </row>
    <row r="1812" spans="1:1" x14ac:dyDescent="0.25">
      <c r="A1812" t="s">
        <v>1537</v>
      </c>
    </row>
    <row r="1813" spans="1:1" x14ac:dyDescent="0.25">
      <c r="A1813" t="s">
        <v>5955</v>
      </c>
    </row>
    <row r="1814" spans="1:1" x14ac:dyDescent="0.25">
      <c r="A1814" t="s">
        <v>5956</v>
      </c>
    </row>
    <row r="1815" spans="1:1" x14ac:dyDescent="0.25">
      <c r="A1815" t="s">
        <v>5957</v>
      </c>
    </row>
    <row r="1816" spans="1:1" x14ac:dyDescent="0.25">
      <c r="A1816" t="s">
        <v>5958</v>
      </c>
    </row>
    <row r="1817" spans="1:1" x14ac:dyDescent="0.25">
      <c r="A1817" t="s">
        <v>4620</v>
      </c>
    </row>
    <row r="1818" spans="1:1" x14ac:dyDescent="0.25">
      <c r="A1818" t="s">
        <v>1537</v>
      </c>
    </row>
    <row r="1819" spans="1:1" x14ac:dyDescent="0.25">
      <c r="A1819" t="s">
        <v>5959</v>
      </c>
    </row>
    <row r="1820" spans="1:1" x14ac:dyDescent="0.25">
      <c r="A1820" t="s">
        <v>5960</v>
      </c>
    </row>
    <row r="1821" spans="1:1" x14ac:dyDescent="0.25">
      <c r="A1821" t="s">
        <v>5961</v>
      </c>
    </row>
    <row r="1822" spans="1:1" x14ac:dyDescent="0.25">
      <c r="A1822" t="s">
        <v>5962</v>
      </c>
    </row>
    <row r="1823" spans="1:1" x14ac:dyDescent="0.25">
      <c r="A1823" t="s">
        <v>4620</v>
      </c>
    </row>
    <row r="1824" spans="1:1" x14ac:dyDescent="0.25">
      <c r="A1824" t="s">
        <v>1537</v>
      </c>
    </row>
    <row r="1825" spans="1:1" x14ac:dyDescent="0.25">
      <c r="A1825" t="s">
        <v>5963</v>
      </c>
    </row>
    <row r="1826" spans="1:1" x14ac:dyDescent="0.25">
      <c r="A1826" t="s">
        <v>5960</v>
      </c>
    </row>
    <row r="1827" spans="1:1" x14ac:dyDescent="0.25">
      <c r="A1827" t="s">
        <v>5961</v>
      </c>
    </row>
    <row r="1828" spans="1:1" x14ac:dyDescent="0.25">
      <c r="A1828" t="s">
        <v>5962</v>
      </c>
    </row>
    <row r="1829" spans="1:1" x14ac:dyDescent="0.25">
      <c r="A1829" t="s">
        <v>4620</v>
      </c>
    </row>
    <row r="1830" spans="1:1" x14ac:dyDescent="0.25">
      <c r="A1830" t="s">
        <v>1537</v>
      </c>
    </row>
  </sheetData>
  <autoFilter ref="A1:A1830" xr:uid="{00000000-0009-0000-0000-000008000000}"/>
  <conditionalFormatting sqref="A1:A1830">
    <cfRule type="expression" dxfId="0" priority="1">
      <formula>NOT(ISERROR(FIND("Enum",A1,1)))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Blad11">
    <tabColor rgb="FFFF0000"/>
  </sheetPr>
  <dimension ref="A1:M1196"/>
  <sheetViews>
    <sheetView zoomScale="70" zoomScaleNormal="70" workbookViewId="0"/>
  </sheetViews>
  <sheetFormatPr defaultRowHeight="15" x14ac:dyDescent="0.25"/>
  <cols>
    <col min="1" max="1" width="6.28515625" bestFit="1" customWidth="1"/>
    <col min="2" max="2" width="51.85546875" bestFit="1" customWidth="1"/>
    <col min="3" max="3" width="55" bestFit="1" customWidth="1"/>
    <col min="4" max="4" width="31.42578125" bestFit="1" customWidth="1"/>
    <col min="5" max="5" width="11.140625" customWidth="1"/>
    <col min="6" max="6" width="43.85546875" bestFit="1" customWidth="1"/>
    <col min="8" max="8" width="23.42578125" bestFit="1" customWidth="1"/>
    <col min="9" max="11" width="33.85546875" customWidth="1"/>
    <col min="12" max="12" width="42.42578125" bestFit="1" customWidth="1"/>
    <col min="13" max="13" width="33.28515625" bestFit="1" customWidth="1"/>
  </cols>
  <sheetData>
    <row r="1" spans="1:13" x14ac:dyDescent="0.25">
      <c r="D1" s="20" t="s">
        <v>3458</v>
      </c>
      <c r="E1" s="1"/>
      <c r="I1" t="str">
        <f>CONCATENATE("uniek"," x",TEXT(COUNTIF(I2:I1196,"&lt;&gt;0"),0))</f>
        <v>uniek x120</v>
      </c>
      <c r="J1" t="str">
        <f>CONCATENATE("import"," x",TEXT(COUNTIF(J2:J1196,"&lt;&gt;0"),0))</f>
        <v>import x22</v>
      </c>
      <c r="K1" t="str">
        <f ca="1">CONCATENATE("export"," x",TEXT(COUNTIF(K2:K1196,"&lt;&gt;0"),0))</f>
        <v>export x34</v>
      </c>
      <c r="L1" t="str">
        <f>CONCATENATE("supported"," x",TEXT(COUNTIF(L2:L1196,"&lt;&gt;0"),0))</f>
        <v>supported x40</v>
      </c>
      <c r="M1" t="s">
        <v>3214</v>
      </c>
    </row>
    <row r="2" spans="1:13" x14ac:dyDescent="0.25">
      <c r="A2">
        <v>20</v>
      </c>
      <c r="B2" t="s">
        <v>1</v>
      </c>
      <c r="C2" t="s">
        <v>1536</v>
      </c>
      <c r="D2" s="21" t="s">
        <v>3417</v>
      </c>
      <c r="E2" s="1" t="str">
        <f t="shared" ref="E2:E65" ca="1" si="0">IF(AND(IF(cond_par_map=yes,NOT(ISERROR(VLOOKUP(B2,export_entity,1,FALSE))),TRUE),IF(com_pset=yes,IFERROR(FIND(Common,C2),0)&gt;0,TRUE),IF(com_pset=yes,F2&lt;&gt;"",TRUE),IF(com_pset=yes,F2&lt;&gt;0,TRUE)),CONCATENATE(Common),"")</f>
        <v/>
      </c>
      <c r="F2" t="s">
        <v>3466</v>
      </c>
      <c r="G2" t="s">
        <v>1538</v>
      </c>
      <c r="H2" t="s">
        <v>1537</v>
      </c>
      <c r="I2" s="109" t="str">
        <f>IF(B2&lt;&gt;B1,IF(ISERROR(FIND("/",B2,1)),B2,0),0)</f>
        <v>IfcActionRequest</v>
      </c>
      <c r="J2" s="109">
        <f t="shared" ref="J2:J65" si="1">IF(AND(I2&lt;&gt;0,NOT(ISERROR(VLOOKUP(B2,Import_DRS,1,FALSE)))),I2,0)</f>
        <v>0</v>
      </c>
      <c r="K2" s="109">
        <f t="shared" ref="K2:K65" ca="1" si="2">IF(AND(I2&lt;&gt;0,NOT(ISERROR(VLOOKUP(B2,export_entity,1,FALSE)))),I2,0)</f>
        <v>0</v>
      </c>
      <c r="L2" s="109">
        <f t="shared" ref="L2:L65" si="3">IF(C2&lt;&gt;C1,IFERROR(VLOOKUP(C2,supp_pset,1,FALSE),0),0)</f>
        <v>0</v>
      </c>
      <c r="M2" t="str">
        <f>IF(ISERROR(FIND("/",B2,1)),"",MID(B2,FIND("/",B2,1)+1,LEN(B2)-FIND("/",B2,1)))</f>
        <v/>
      </c>
    </row>
    <row r="3" spans="1:13" x14ac:dyDescent="0.25">
      <c r="A3">
        <v>27</v>
      </c>
      <c r="B3" t="s">
        <v>4</v>
      </c>
      <c r="C3" t="s">
        <v>1539</v>
      </c>
      <c r="D3" s="21" t="s">
        <v>3418</v>
      </c>
      <c r="E3" s="1" t="str">
        <f t="shared" ca="1" si="0"/>
        <v/>
      </c>
      <c r="G3" t="s">
        <v>1540</v>
      </c>
      <c r="H3" t="s">
        <v>1537</v>
      </c>
      <c r="I3" s="109" t="str">
        <f t="shared" ref="I3:I66" si="4">IF(B3&lt;&gt;B2,IF(ISERROR(FIND("/",B3,1)),B3,0),0)</f>
        <v>IfcActor</v>
      </c>
      <c r="J3" s="109">
        <f t="shared" si="1"/>
        <v>0</v>
      </c>
      <c r="K3" s="109">
        <f t="shared" ca="1" si="2"/>
        <v>0</v>
      </c>
      <c r="L3" s="109">
        <f t="shared" si="3"/>
        <v>0</v>
      </c>
      <c r="M3" t="str">
        <f t="shared" ref="M3:M66" si="5">IF(ISERROR(FIND("/",B3,1)),"",MID(B3,FIND("/",B3,1)+1,LEN(B3)-FIND("/",B3,1)))</f>
        <v/>
      </c>
    </row>
    <row r="4" spans="1:13" x14ac:dyDescent="0.25">
      <c r="A4">
        <v>29</v>
      </c>
      <c r="B4" t="s">
        <v>4</v>
      </c>
      <c r="C4" t="s">
        <v>1539</v>
      </c>
      <c r="D4" s="21" t="s">
        <v>3418</v>
      </c>
      <c r="E4" s="1" t="str">
        <f t="shared" ca="1" si="0"/>
        <v/>
      </c>
      <c r="F4" t="s">
        <v>3467</v>
      </c>
      <c r="G4" t="s">
        <v>3468</v>
      </c>
      <c r="H4" t="s">
        <v>3469</v>
      </c>
      <c r="I4" s="109">
        <f t="shared" si="4"/>
        <v>0</v>
      </c>
      <c r="J4" s="109">
        <f t="shared" si="1"/>
        <v>0</v>
      </c>
      <c r="K4" s="109">
        <f t="shared" ca="1" si="2"/>
        <v>0</v>
      </c>
      <c r="L4" s="109">
        <f t="shared" si="3"/>
        <v>0</v>
      </c>
      <c r="M4" t="str">
        <f t="shared" si="5"/>
        <v/>
      </c>
    </row>
    <row r="5" spans="1:13" x14ac:dyDescent="0.25">
      <c r="A5">
        <v>30</v>
      </c>
      <c r="B5" t="s">
        <v>4</v>
      </c>
      <c r="C5" t="s">
        <v>1539</v>
      </c>
      <c r="D5" s="21" t="s">
        <v>3418</v>
      </c>
      <c r="E5" s="1" t="str">
        <f t="shared" ca="1" si="0"/>
        <v/>
      </c>
      <c r="F5" t="s">
        <v>3229</v>
      </c>
      <c r="G5" t="s">
        <v>3470</v>
      </c>
      <c r="H5" t="s">
        <v>3469</v>
      </c>
      <c r="I5" s="109">
        <f t="shared" si="4"/>
        <v>0</v>
      </c>
      <c r="J5" s="109">
        <f t="shared" si="1"/>
        <v>0</v>
      </c>
      <c r="K5" s="109">
        <f t="shared" ca="1" si="2"/>
        <v>0</v>
      </c>
      <c r="L5" s="109">
        <f t="shared" si="3"/>
        <v>0</v>
      </c>
      <c r="M5" t="str">
        <f t="shared" si="5"/>
        <v/>
      </c>
    </row>
    <row r="6" spans="1:13" x14ac:dyDescent="0.25">
      <c r="A6">
        <v>31</v>
      </c>
      <c r="B6" t="s">
        <v>4</v>
      </c>
      <c r="C6" t="s">
        <v>1539</v>
      </c>
      <c r="D6" s="21" t="s">
        <v>3418</v>
      </c>
      <c r="E6" s="1" t="str">
        <f t="shared" ca="1" si="0"/>
        <v/>
      </c>
      <c r="F6" t="s">
        <v>3471</v>
      </c>
      <c r="G6" t="s">
        <v>3472</v>
      </c>
      <c r="H6" t="s">
        <v>3469</v>
      </c>
      <c r="I6" s="109">
        <f t="shared" si="4"/>
        <v>0</v>
      </c>
      <c r="J6" s="109">
        <f t="shared" si="1"/>
        <v>0</v>
      </c>
      <c r="K6" s="109">
        <f t="shared" ca="1" si="2"/>
        <v>0</v>
      </c>
      <c r="L6" s="109">
        <f t="shared" si="3"/>
        <v>0</v>
      </c>
      <c r="M6" t="str">
        <f t="shared" si="5"/>
        <v/>
      </c>
    </row>
    <row r="7" spans="1:13" x14ac:dyDescent="0.25">
      <c r="A7">
        <v>34</v>
      </c>
      <c r="B7" t="s">
        <v>10</v>
      </c>
      <c r="C7" t="s">
        <v>1541</v>
      </c>
      <c r="D7" s="21" t="s">
        <v>3420</v>
      </c>
      <c r="E7" s="1" t="str">
        <f t="shared" ca="1" si="0"/>
        <v/>
      </c>
      <c r="F7" t="s">
        <v>3466</v>
      </c>
      <c r="G7" t="s">
        <v>1543</v>
      </c>
      <c r="H7" t="s">
        <v>1542</v>
      </c>
      <c r="I7" s="109" t="str">
        <f t="shared" si="4"/>
        <v>IfcActuator</v>
      </c>
      <c r="J7" s="109">
        <f t="shared" si="1"/>
        <v>0</v>
      </c>
      <c r="K7" s="109">
        <f t="shared" ca="1" si="2"/>
        <v>0</v>
      </c>
      <c r="L7" s="109">
        <f t="shared" si="3"/>
        <v>0</v>
      </c>
      <c r="M7" t="str">
        <f t="shared" si="5"/>
        <v/>
      </c>
    </row>
    <row r="8" spans="1:13" x14ac:dyDescent="0.25">
      <c r="A8">
        <v>41</v>
      </c>
      <c r="B8" t="s">
        <v>10</v>
      </c>
      <c r="C8" t="s">
        <v>1544</v>
      </c>
      <c r="D8" s="21" t="s">
        <v>3420</v>
      </c>
      <c r="E8" s="1" t="str">
        <f t="shared" ca="1" si="0"/>
        <v/>
      </c>
      <c r="G8" t="s">
        <v>1546</v>
      </c>
      <c r="H8" t="s">
        <v>1545</v>
      </c>
      <c r="I8" s="109">
        <f t="shared" si="4"/>
        <v>0</v>
      </c>
      <c r="J8" s="109">
        <f t="shared" si="1"/>
        <v>0</v>
      </c>
      <c r="K8" s="109">
        <f t="shared" ca="1" si="2"/>
        <v>0</v>
      </c>
      <c r="L8" s="109">
        <f t="shared" si="3"/>
        <v>0</v>
      </c>
      <c r="M8" t="str">
        <f t="shared" si="5"/>
        <v/>
      </c>
    </row>
    <row r="9" spans="1:13" x14ac:dyDescent="0.25">
      <c r="A9">
        <v>43</v>
      </c>
      <c r="B9" t="s">
        <v>10</v>
      </c>
      <c r="C9" t="s">
        <v>1544</v>
      </c>
      <c r="D9" s="21" t="s">
        <v>3420</v>
      </c>
      <c r="E9" s="1" t="str">
        <f t="shared" ca="1" si="0"/>
        <v/>
      </c>
      <c r="F9" t="s">
        <v>2488</v>
      </c>
      <c r="G9" t="s">
        <v>3473</v>
      </c>
      <c r="H9" t="s">
        <v>3469</v>
      </c>
      <c r="I9" s="109">
        <f t="shared" si="4"/>
        <v>0</v>
      </c>
      <c r="J9" s="109">
        <f t="shared" si="1"/>
        <v>0</v>
      </c>
      <c r="K9" s="109">
        <f t="shared" ca="1" si="2"/>
        <v>0</v>
      </c>
      <c r="L9" s="109">
        <f t="shared" si="3"/>
        <v>0</v>
      </c>
      <c r="M9" t="str">
        <f t="shared" si="5"/>
        <v/>
      </c>
    </row>
    <row r="10" spans="1:13" x14ac:dyDescent="0.25">
      <c r="A10">
        <v>44</v>
      </c>
      <c r="B10" t="s">
        <v>10</v>
      </c>
      <c r="C10" t="s">
        <v>1544</v>
      </c>
      <c r="D10" s="21" t="s">
        <v>3420</v>
      </c>
      <c r="E10" s="1" t="str">
        <f t="shared" ca="1" si="0"/>
        <v/>
      </c>
      <c r="F10" t="s">
        <v>3474</v>
      </c>
      <c r="G10" t="s">
        <v>4283</v>
      </c>
      <c r="H10" t="s">
        <v>3475</v>
      </c>
      <c r="I10" s="109">
        <f t="shared" si="4"/>
        <v>0</v>
      </c>
      <c r="J10" s="109">
        <f t="shared" si="1"/>
        <v>0</v>
      </c>
      <c r="K10" s="109">
        <f t="shared" ca="1" si="2"/>
        <v>0</v>
      </c>
      <c r="L10" s="109">
        <f t="shared" si="3"/>
        <v>0</v>
      </c>
      <c r="M10" t="str">
        <f t="shared" si="5"/>
        <v/>
      </c>
    </row>
    <row r="11" spans="1:13" x14ac:dyDescent="0.25">
      <c r="A11">
        <v>57</v>
      </c>
      <c r="B11" t="s">
        <v>10</v>
      </c>
      <c r="C11" t="s">
        <v>1544</v>
      </c>
      <c r="D11" s="21" t="s">
        <v>3420</v>
      </c>
      <c r="E11" s="1" t="str">
        <f t="shared" ca="1" si="0"/>
        <v/>
      </c>
      <c r="F11" t="s">
        <v>3476</v>
      </c>
      <c r="G11" t="s">
        <v>3477</v>
      </c>
      <c r="H11" t="s">
        <v>3475</v>
      </c>
      <c r="I11" s="109">
        <f t="shared" si="4"/>
        <v>0</v>
      </c>
      <c r="J11" s="109">
        <f t="shared" si="1"/>
        <v>0</v>
      </c>
      <c r="K11" s="109">
        <f t="shared" ca="1" si="2"/>
        <v>0</v>
      </c>
      <c r="L11" s="109">
        <f t="shared" si="3"/>
        <v>0</v>
      </c>
      <c r="M11" t="str">
        <f t="shared" si="5"/>
        <v/>
      </c>
    </row>
    <row r="12" spans="1:13" x14ac:dyDescent="0.25">
      <c r="A12">
        <v>67</v>
      </c>
      <c r="B12" t="s">
        <v>10</v>
      </c>
      <c r="C12" t="s">
        <v>1544</v>
      </c>
      <c r="D12" s="21" t="s">
        <v>3420</v>
      </c>
      <c r="E12" s="1" t="str">
        <f t="shared" ca="1" si="0"/>
        <v/>
      </c>
      <c r="F12" t="s">
        <v>3478</v>
      </c>
      <c r="G12" t="s">
        <v>3479</v>
      </c>
      <c r="H12" t="s">
        <v>3469</v>
      </c>
      <c r="I12" s="109">
        <f t="shared" si="4"/>
        <v>0</v>
      </c>
      <c r="J12" s="109">
        <f t="shared" si="1"/>
        <v>0</v>
      </c>
      <c r="K12" s="109">
        <f t="shared" ca="1" si="2"/>
        <v>0</v>
      </c>
      <c r="L12" s="109">
        <f t="shared" si="3"/>
        <v>0</v>
      </c>
      <c r="M12" t="str">
        <f t="shared" si="5"/>
        <v/>
      </c>
    </row>
    <row r="13" spans="1:13" x14ac:dyDescent="0.25">
      <c r="A13">
        <v>68</v>
      </c>
      <c r="B13" t="s">
        <v>10</v>
      </c>
      <c r="C13" t="s">
        <v>1544</v>
      </c>
      <c r="D13" s="21" t="s">
        <v>3420</v>
      </c>
      <c r="E13" s="1" t="str">
        <f t="shared" ca="1" si="0"/>
        <v/>
      </c>
      <c r="F13" t="s">
        <v>3480</v>
      </c>
      <c r="G13" t="s">
        <v>3481</v>
      </c>
      <c r="H13" t="s">
        <v>3475</v>
      </c>
      <c r="I13" s="109">
        <f t="shared" si="4"/>
        <v>0</v>
      </c>
      <c r="J13" s="109">
        <f t="shared" si="1"/>
        <v>0</v>
      </c>
      <c r="K13" s="109">
        <f t="shared" ca="1" si="2"/>
        <v>0</v>
      </c>
      <c r="L13" s="109">
        <f t="shared" si="3"/>
        <v>0</v>
      </c>
      <c r="M13" t="str">
        <f t="shared" si="5"/>
        <v/>
      </c>
    </row>
    <row r="14" spans="1:13" x14ac:dyDescent="0.25">
      <c r="A14">
        <v>107</v>
      </c>
      <c r="B14" t="s">
        <v>10</v>
      </c>
      <c r="C14" t="s">
        <v>1547</v>
      </c>
      <c r="D14" s="21" t="s">
        <v>3420</v>
      </c>
      <c r="E14" s="1" t="str">
        <f t="shared" ca="1" si="0"/>
        <v/>
      </c>
      <c r="F14" t="s">
        <v>3466</v>
      </c>
      <c r="G14" t="s">
        <v>4286</v>
      </c>
      <c r="H14" t="s">
        <v>1545</v>
      </c>
      <c r="I14" s="109">
        <f t="shared" si="4"/>
        <v>0</v>
      </c>
      <c r="J14" s="109">
        <f t="shared" si="1"/>
        <v>0</v>
      </c>
      <c r="K14" s="109">
        <f t="shared" ca="1" si="2"/>
        <v>0</v>
      </c>
      <c r="L14" s="109">
        <f t="shared" si="3"/>
        <v>0</v>
      </c>
      <c r="M14" t="str">
        <f t="shared" si="5"/>
        <v/>
      </c>
    </row>
    <row r="15" spans="1:13" x14ac:dyDescent="0.25">
      <c r="A15">
        <v>119</v>
      </c>
      <c r="B15" t="s">
        <v>10</v>
      </c>
      <c r="C15" t="s">
        <v>1548</v>
      </c>
      <c r="D15" s="21" t="s">
        <v>3420</v>
      </c>
      <c r="E15" s="1" t="str">
        <f t="shared" ca="1" si="0"/>
        <v/>
      </c>
      <c r="F15" t="s">
        <v>3466</v>
      </c>
      <c r="G15" t="s">
        <v>4287</v>
      </c>
      <c r="H15" t="s">
        <v>1545</v>
      </c>
      <c r="I15" s="109">
        <f t="shared" si="4"/>
        <v>0</v>
      </c>
      <c r="J15" s="109">
        <f t="shared" si="1"/>
        <v>0</v>
      </c>
      <c r="K15" s="109">
        <f t="shared" ca="1" si="2"/>
        <v>0</v>
      </c>
      <c r="L15" s="109">
        <f t="shared" si="3"/>
        <v>0</v>
      </c>
      <c r="M15" t="str">
        <f t="shared" si="5"/>
        <v/>
      </c>
    </row>
    <row r="16" spans="1:13" x14ac:dyDescent="0.25">
      <c r="A16">
        <v>85</v>
      </c>
      <c r="B16" t="s">
        <v>1549</v>
      </c>
      <c r="C16" t="s">
        <v>1550</v>
      </c>
      <c r="D16" s="21" t="s">
        <v>3420</v>
      </c>
      <c r="E16" s="1" t="str">
        <f t="shared" ca="1" si="0"/>
        <v/>
      </c>
      <c r="F16" t="s">
        <v>3466</v>
      </c>
      <c r="G16" t="s">
        <v>1551</v>
      </c>
      <c r="H16" t="s">
        <v>1545</v>
      </c>
      <c r="I16" s="109">
        <f t="shared" si="4"/>
        <v>0</v>
      </c>
      <c r="J16" s="109">
        <f t="shared" si="1"/>
        <v>0</v>
      </c>
      <c r="K16" s="109">
        <f t="shared" ca="1" si="2"/>
        <v>0</v>
      </c>
      <c r="L16" s="109">
        <f t="shared" si="3"/>
        <v>0</v>
      </c>
      <c r="M16" t="str">
        <f t="shared" si="5"/>
        <v>ELECTRICACTUATOR</v>
      </c>
    </row>
    <row r="17" spans="1:13" x14ac:dyDescent="0.25">
      <c r="A17">
        <v>101</v>
      </c>
      <c r="B17" t="s">
        <v>1552</v>
      </c>
      <c r="C17" t="s">
        <v>1553</v>
      </c>
      <c r="D17" s="21" t="s">
        <v>3420</v>
      </c>
      <c r="E17" s="1" t="str">
        <f t="shared" ca="1" si="0"/>
        <v/>
      </c>
      <c r="F17" t="s">
        <v>3466</v>
      </c>
      <c r="G17" t="s">
        <v>1554</v>
      </c>
      <c r="H17" t="s">
        <v>1545</v>
      </c>
      <c r="I17" s="109">
        <f t="shared" si="4"/>
        <v>0</v>
      </c>
      <c r="J17" s="109">
        <f t="shared" si="1"/>
        <v>0</v>
      </c>
      <c r="K17" s="109">
        <f t="shared" ca="1" si="2"/>
        <v>0</v>
      </c>
      <c r="L17" s="109">
        <f t="shared" si="3"/>
        <v>0</v>
      </c>
      <c r="M17" t="str">
        <f t="shared" si="5"/>
        <v>HYDRAULICACTUATOR</v>
      </c>
    </row>
    <row r="18" spans="1:13" x14ac:dyDescent="0.25">
      <c r="A18">
        <v>113</v>
      </c>
      <c r="B18" t="s">
        <v>1555</v>
      </c>
      <c r="C18" t="s">
        <v>1556</v>
      </c>
      <c r="D18" s="21" t="s">
        <v>3420</v>
      </c>
      <c r="E18" s="1" t="str">
        <f t="shared" ca="1" si="0"/>
        <v/>
      </c>
      <c r="F18" t="s">
        <v>3466</v>
      </c>
      <c r="G18" t="s">
        <v>1557</v>
      </c>
      <c r="H18" t="s">
        <v>1545</v>
      </c>
      <c r="I18" s="109">
        <f t="shared" si="4"/>
        <v>0</v>
      </c>
      <c r="J18" s="109">
        <f t="shared" si="1"/>
        <v>0</v>
      </c>
      <c r="K18" s="109">
        <f t="shared" ca="1" si="2"/>
        <v>0</v>
      </c>
      <c r="L18" s="109">
        <f t="shared" si="3"/>
        <v>0</v>
      </c>
      <c r="M18" t="str">
        <f t="shared" si="5"/>
        <v>PNEUMATICACTUATOR</v>
      </c>
    </row>
    <row r="19" spans="1:13" x14ac:dyDescent="0.25">
      <c r="A19">
        <v>239</v>
      </c>
      <c r="B19" t="s">
        <v>26</v>
      </c>
      <c r="C19" t="s">
        <v>1558</v>
      </c>
      <c r="D19" s="21" t="s">
        <v>3423</v>
      </c>
      <c r="E19" s="1" t="str">
        <f t="shared" ca="1" si="0"/>
        <v/>
      </c>
      <c r="F19" t="s">
        <v>3466</v>
      </c>
      <c r="G19" t="s">
        <v>1559</v>
      </c>
      <c r="H19" t="s">
        <v>1537</v>
      </c>
      <c r="I19" s="109" t="str">
        <f t="shared" si="4"/>
        <v>IfcAirTerminal</v>
      </c>
      <c r="J19" s="109">
        <f t="shared" si="1"/>
        <v>0</v>
      </c>
      <c r="K19" s="109">
        <f t="shared" ca="1" si="2"/>
        <v>0</v>
      </c>
      <c r="L19" s="109">
        <f t="shared" si="3"/>
        <v>0</v>
      </c>
      <c r="M19" t="str">
        <f t="shared" si="5"/>
        <v/>
      </c>
    </row>
    <row r="20" spans="1:13" x14ac:dyDescent="0.25">
      <c r="A20">
        <v>271</v>
      </c>
      <c r="B20" t="s">
        <v>26</v>
      </c>
      <c r="C20" t="s">
        <v>1560</v>
      </c>
      <c r="D20" s="21" t="s">
        <v>3423</v>
      </c>
      <c r="E20" s="1" t="str">
        <f t="shared" ca="1" si="0"/>
        <v/>
      </c>
      <c r="F20" t="s">
        <v>3466</v>
      </c>
      <c r="G20" t="s">
        <v>1561</v>
      </c>
      <c r="H20" t="s">
        <v>1542</v>
      </c>
      <c r="I20" s="109">
        <f t="shared" si="4"/>
        <v>0</v>
      </c>
      <c r="J20" s="109">
        <f t="shared" si="1"/>
        <v>0</v>
      </c>
      <c r="K20" s="109">
        <f t="shared" ca="1" si="2"/>
        <v>0</v>
      </c>
      <c r="L20" s="109">
        <f t="shared" si="3"/>
        <v>0</v>
      </c>
      <c r="M20" t="str">
        <f t="shared" si="5"/>
        <v/>
      </c>
    </row>
    <row r="21" spans="1:13" x14ac:dyDescent="0.25">
      <c r="A21">
        <v>282</v>
      </c>
      <c r="B21" t="s">
        <v>26</v>
      </c>
      <c r="C21" t="s">
        <v>1562</v>
      </c>
      <c r="D21" s="21" t="s">
        <v>3423</v>
      </c>
      <c r="E21" s="1" t="str">
        <f t="shared" ca="1" si="0"/>
        <v/>
      </c>
      <c r="G21" t="s">
        <v>4289</v>
      </c>
      <c r="H21" t="s">
        <v>1545</v>
      </c>
      <c r="I21" s="109">
        <f t="shared" si="4"/>
        <v>0</v>
      </c>
      <c r="J21" s="109">
        <f t="shared" si="1"/>
        <v>0</v>
      </c>
      <c r="K21" s="109">
        <f t="shared" ca="1" si="2"/>
        <v>0</v>
      </c>
      <c r="L21" s="109" t="str">
        <f t="shared" si="3"/>
        <v>Pset_AirTerminalTypeCommon</v>
      </c>
      <c r="M21" t="str">
        <f t="shared" si="5"/>
        <v/>
      </c>
    </row>
    <row r="22" spans="1:13" x14ac:dyDescent="0.25">
      <c r="A22">
        <v>284</v>
      </c>
      <c r="B22" t="s">
        <v>26</v>
      </c>
      <c r="C22" t="s">
        <v>1562</v>
      </c>
      <c r="D22" s="21" t="s">
        <v>3423</v>
      </c>
      <c r="E22" s="1" t="str">
        <f t="shared" ca="1" si="0"/>
        <v/>
      </c>
      <c r="F22" t="s">
        <v>2488</v>
      </c>
      <c r="G22" t="s">
        <v>3473</v>
      </c>
      <c r="H22" t="s">
        <v>3469</v>
      </c>
      <c r="I22" s="109">
        <f t="shared" si="4"/>
        <v>0</v>
      </c>
      <c r="J22" s="109">
        <f t="shared" si="1"/>
        <v>0</v>
      </c>
      <c r="K22" s="109">
        <f t="shared" ca="1" si="2"/>
        <v>0</v>
      </c>
      <c r="L22" s="109">
        <f t="shared" si="3"/>
        <v>0</v>
      </c>
      <c r="M22" t="str">
        <f t="shared" si="5"/>
        <v/>
      </c>
    </row>
    <row r="23" spans="1:13" x14ac:dyDescent="0.25">
      <c r="A23">
        <v>285</v>
      </c>
      <c r="B23" t="s">
        <v>26</v>
      </c>
      <c r="C23" t="s">
        <v>1562</v>
      </c>
      <c r="D23" s="21" t="s">
        <v>3423</v>
      </c>
      <c r="E23" s="1" t="str">
        <f t="shared" ca="1" si="0"/>
        <v/>
      </c>
      <c r="F23" t="s">
        <v>3474</v>
      </c>
      <c r="G23" t="s">
        <v>4283</v>
      </c>
      <c r="H23" t="s">
        <v>3475</v>
      </c>
      <c r="I23" s="109">
        <f t="shared" si="4"/>
        <v>0</v>
      </c>
      <c r="J23" s="109">
        <f t="shared" si="1"/>
        <v>0</v>
      </c>
      <c r="K23" s="109">
        <f t="shared" ca="1" si="2"/>
        <v>0</v>
      </c>
      <c r="L23" s="109">
        <f t="shared" si="3"/>
        <v>0</v>
      </c>
      <c r="M23" t="str">
        <f t="shared" si="5"/>
        <v/>
      </c>
    </row>
    <row r="24" spans="1:13" x14ac:dyDescent="0.25">
      <c r="A24">
        <v>298</v>
      </c>
      <c r="B24" t="s">
        <v>26</v>
      </c>
      <c r="C24" t="s">
        <v>1562</v>
      </c>
      <c r="D24" s="21" t="s">
        <v>3423</v>
      </c>
      <c r="E24" s="1" t="str">
        <f t="shared" ca="1" si="0"/>
        <v/>
      </c>
      <c r="F24" t="s">
        <v>3151</v>
      </c>
      <c r="G24" t="s">
        <v>3508</v>
      </c>
      <c r="H24" t="s">
        <v>3475</v>
      </c>
      <c r="I24" s="109">
        <f t="shared" si="4"/>
        <v>0</v>
      </c>
      <c r="J24" s="109">
        <f t="shared" si="1"/>
        <v>0</v>
      </c>
      <c r="K24" s="109">
        <f t="shared" ca="1" si="2"/>
        <v>0</v>
      </c>
      <c r="L24" s="109">
        <f t="shared" si="3"/>
        <v>0</v>
      </c>
      <c r="M24" t="str">
        <f t="shared" si="5"/>
        <v/>
      </c>
    </row>
    <row r="25" spans="1:13" x14ac:dyDescent="0.25">
      <c r="A25">
        <v>311</v>
      </c>
      <c r="B25" t="s">
        <v>26</v>
      </c>
      <c r="C25" t="s">
        <v>1562</v>
      </c>
      <c r="D25" s="21" t="s">
        <v>3423</v>
      </c>
      <c r="E25" s="1" t="str">
        <f t="shared" ca="1" si="0"/>
        <v/>
      </c>
      <c r="F25" t="s">
        <v>3509</v>
      </c>
      <c r="G25" t="s">
        <v>3510</v>
      </c>
      <c r="H25" t="s">
        <v>3475</v>
      </c>
      <c r="I25" s="109">
        <f t="shared" si="4"/>
        <v>0</v>
      </c>
      <c r="J25" s="109">
        <f t="shared" si="1"/>
        <v>0</v>
      </c>
      <c r="K25" s="109">
        <f t="shared" ca="1" si="2"/>
        <v>0</v>
      </c>
      <c r="L25" s="109">
        <f t="shared" si="3"/>
        <v>0</v>
      </c>
      <c r="M25" t="str">
        <f t="shared" si="5"/>
        <v/>
      </c>
    </row>
    <row r="26" spans="1:13" x14ac:dyDescent="0.25">
      <c r="A26">
        <v>327</v>
      </c>
      <c r="B26" t="s">
        <v>26</v>
      </c>
      <c r="C26" t="s">
        <v>1562</v>
      </c>
      <c r="D26" s="21" t="s">
        <v>3423</v>
      </c>
      <c r="E26" s="1" t="str">
        <f t="shared" ca="1" si="0"/>
        <v/>
      </c>
      <c r="F26" t="s">
        <v>3511</v>
      </c>
      <c r="G26" t="s">
        <v>3512</v>
      </c>
      <c r="H26" t="s">
        <v>3469</v>
      </c>
      <c r="I26" s="109">
        <f t="shared" si="4"/>
        <v>0</v>
      </c>
      <c r="J26" s="109">
        <f t="shared" si="1"/>
        <v>0</v>
      </c>
      <c r="K26" s="109">
        <f t="shared" ca="1" si="2"/>
        <v>0</v>
      </c>
      <c r="L26" s="109">
        <f t="shared" si="3"/>
        <v>0</v>
      </c>
      <c r="M26" t="str">
        <f t="shared" si="5"/>
        <v/>
      </c>
    </row>
    <row r="27" spans="1:13" x14ac:dyDescent="0.25">
      <c r="A27">
        <v>328</v>
      </c>
      <c r="B27" t="s">
        <v>26</v>
      </c>
      <c r="C27" t="s">
        <v>1562</v>
      </c>
      <c r="D27" s="21" t="s">
        <v>3423</v>
      </c>
      <c r="E27" s="1" t="str">
        <f t="shared" ca="1" si="0"/>
        <v/>
      </c>
      <c r="F27" t="s">
        <v>3513</v>
      </c>
      <c r="G27" t="s">
        <v>3514</v>
      </c>
      <c r="H27" t="s">
        <v>3469</v>
      </c>
      <c r="I27" s="109">
        <f t="shared" si="4"/>
        <v>0</v>
      </c>
      <c r="J27" s="109">
        <f t="shared" si="1"/>
        <v>0</v>
      </c>
      <c r="K27" s="109">
        <f t="shared" ca="1" si="2"/>
        <v>0</v>
      </c>
      <c r="L27" s="109">
        <f t="shared" si="3"/>
        <v>0</v>
      </c>
      <c r="M27" t="str">
        <f t="shared" si="5"/>
        <v/>
      </c>
    </row>
    <row r="28" spans="1:13" x14ac:dyDescent="0.25">
      <c r="A28">
        <v>329</v>
      </c>
      <c r="B28" t="s">
        <v>26</v>
      </c>
      <c r="C28" t="s">
        <v>1562</v>
      </c>
      <c r="D28" s="21" t="s">
        <v>3423</v>
      </c>
      <c r="E28" s="1" t="str">
        <f t="shared" ca="1" si="0"/>
        <v/>
      </c>
      <c r="F28" t="s">
        <v>3515</v>
      </c>
      <c r="G28" t="s">
        <v>3516</v>
      </c>
      <c r="H28" t="s">
        <v>3469</v>
      </c>
      <c r="I28" s="109">
        <f t="shared" si="4"/>
        <v>0</v>
      </c>
      <c r="J28" s="109">
        <f t="shared" si="1"/>
        <v>0</v>
      </c>
      <c r="K28" s="109">
        <f t="shared" ca="1" si="2"/>
        <v>0</v>
      </c>
      <c r="L28" s="109">
        <f t="shared" si="3"/>
        <v>0</v>
      </c>
      <c r="M28" t="str">
        <f t="shared" si="5"/>
        <v/>
      </c>
    </row>
    <row r="29" spans="1:13" x14ac:dyDescent="0.25">
      <c r="A29">
        <v>330</v>
      </c>
      <c r="B29" t="s">
        <v>26</v>
      </c>
      <c r="C29" t="s">
        <v>1562</v>
      </c>
      <c r="D29" s="21" t="s">
        <v>3423</v>
      </c>
      <c r="E29" s="1" t="str">
        <f t="shared" ca="1" si="0"/>
        <v/>
      </c>
      <c r="F29" t="s">
        <v>3517</v>
      </c>
      <c r="G29" t="s">
        <v>3518</v>
      </c>
      <c r="H29" t="s">
        <v>3475</v>
      </c>
      <c r="I29" s="109">
        <f t="shared" si="4"/>
        <v>0</v>
      </c>
      <c r="J29" s="109">
        <f t="shared" si="1"/>
        <v>0</v>
      </c>
      <c r="K29" s="109">
        <f t="shared" ca="1" si="2"/>
        <v>0</v>
      </c>
      <c r="L29" s="109">
        <f t="shared" si="3"/>
        <v>0</v>
      </c>
      <c r="M29" t="str">
        <f t="shared" si="5"/>
        <v/>
      </c>
    </row>
    <row r="30" spans="1:13" x14ac:dyDescent="0.25">
      <c r="A30">
        <v>346</v>
      </c>
      <c r="B30" t="s">
        <v>26</v>
      </c>
      <c r="C30" t="s">
        <v>1562</v>
      </c>
      <c r="D30" s="21" t="s">
        <v>3423</v>
      </c>
      <c r="E30" s="1" t="str">
        <f t="shared" ca="1" si="0"/>
        <v/>
      </c>
      <c r="F30" t="s">
        <v>3153</v>
      </c>
      <c r="G30" t="s">
        <v>3519</v>
      </c>
      <c r="H30" t="s">
        <v>3484</v>
      </c>
      <c r="I30" s="109">
        <f t="shared" si="4"/>
        <v>0</v>
      </c>
      <c r="J30" s="109">
        <f t="shared" si="1"/>
        <v>0</v>
      </c>
      <c r="K30" s="109">
        <f t="shared" ca="1" si="2"/>
        <v>0</v>
      </c>
      <c r="L30" s="109">
        <f t="shared" si="3"/>
        <v>0</v>
      </c>
      <c r="M30" t="str">
        <f t="shared" si="5"/>
        <v/>
      </c>
    </row>
    <row r="31" spans="1:13" x14ac:dyDescent="0.25">
      <c r="A31">
        <v>347</v>
      </c>
      <c r="B31" t="s">
        <v>26</v>
      </c>
      <c r="C31" t="s">
        <v>1562</v>
      </c>
      <c r="D31" s="21" t="s">
        <v>3423</v>
      </c>
      <c r="E31" s="1" t="str">
        <f t="shared" ca="1" si="0"/>
        <v/>
      </c>
      <c r="F31" t="s">
        <v>3520</v>
      </c>
      <c r="G31" t="s">
        <v>3521</v>
      </c>
      <c r="H31" t="s">
        <v>3484</v>
      </c>
      <c r="I31" s="109">
        <f t="shared" si="4"/>
        <v>0</v>
      </c>
      <c r="J31" s="109">
        <f t="shared" si="1"/>
        <v>0</v>
      </c>
      <c r="K31" s="109">
        <f t="shared" ca="1" si="2"/>
        <v>0</v>
      </c>
      <c r="L31" s="109">
        <f t="shared" si="3"/>
        <v>0</v>
      </c>
      <c r="M31" t="str">
        <f t="shared" si="5"/>
        <v/>
      </c>
    </row>
    <row r="32" spans="1:13" x14ac:dyDescent="0.25">
      <c r="A32">
        <v>348</v>
      </c>
      <c r="B32" t="s">
        <v>26</v>
      </c>
      <c r="C32" t="s">
        <v>1562</v>
      </c>
      <c r="D32" s="21" t="s">
        <v>3423</v>
      </c>
      <c r="E32" s="1" t="str">
        <f t="shared" ca="1" si="0"/>
        <v/>
      </c>
      <c r="F32" t="s">
        <v>3522</v>
      </c>
      <c r="G32" t="s">
        <v>4290</v>
      </c>
      <c r="H32" t="s">
        <v>3475</v>
      </c>
      <c r="I32" s="109">
        <f t="shared" si="4"/>
        <v>0</v>
      </c>
      <c r="J32" s="109">
        <f t="shared" si="1"/>
        <v>0</v>
      </c>
      <c r="K32" s="109">
        <f t="shared" ca="1" si="2"/>
        <v>0</v>
      </c>
      <c r="L32" s="109">
        <f t="shared" si="3"/>
        <v>0</v>
      </c>
      <c r="M32" t="str">
        <f t="shared" si="5"/>
        <v/>
      </c>
    </row>
    <row r="33" spans="1:13" x14ac:dyDescent="0.25">
      <c r="A33">
        <v>360</v>
      </c>
      <c r="B33" t="s">
        <v>26</v>
      </c>
      <c r="C33" t="s">
        <v>1562</v>
      </c>
      <c r="D33" s="21" t="s">
        <v>3423</v>
      </c>
      <c r="E33" s="1" t="str">
        <f t="shared" ca="1" si="0"/>
        <v/>
      </c>
      <c r="F33" t="s">
        <v>3523</v>
      </c>
      <c r="G33" t="s">
        <v>3524</v>
      </c>
      <c r="H33" t="s">
        <v>3469</v>
      </c>
      <c r="I33" s="109">
        <f t="shared" si="4"/>
        <v>0</v>
      </c>
      <c r="J33" s="109">
        <f t="shared" si="1"/>
        <v>0</v>
      </c>
      <c r="K33" s="109">
        <f t="shared" ca="1" si="2"/>
        <v>0</v>
      </c>
      <c r="L33" s="109">
        <f t="shared" si="3"/>
        <v>0</v>
      </c>
      <c r="M33" t="str">
        <f t="shared" si="5"/>
        <v/>
      </c>
    </row>
    <row r="34" spans="1:13" x14ac:dyDescent="0.25">
      <c r="A34">
        <v>361</v>
      </c>
      <c r="B34" t="s">
        <v>26</v>
      </c>
      <c r="C34" t="s">
        <v>1562</v>
      </c>
      <c r="D34" s="21" t="s">
        <v>3423</v>
      </c>
      <c r="E34" s="1" t="str">
        <f t="shared" ca="1" si="0"/>
        <v/>
      </c>
      <c r="F34" t="s">
        <v>3525</v>
      </c>
      <c r="G34" t="s">
        <v>3526</v>
      </c>
      <c r="H34" t="s">
        <v>3469</v>
      </c>
      <c r="I34" s="109">
        <f t="shared" si="4"/>
        <v>0</v>
      </c>
      <c r="J34" s="109">
        <f t="shared" si="1"/>
        <v>0</v>
      </c>
      <c r="K34" s="109">
        <f t="shared" ca="1" si="2"/>
        <v>0</v>
      </c>
      <c r="L34" s="109">
        <f t="shared" si="3"/>
        <v>0</v>
      </c>
      <c r="M34" t="str">
        <f t="shared" si="5"/>
        <v/>
      </c>
    </row>
    <row r="35" spans="1:13" x14ac:dyDescent="0.25">
      <c r="A35">
        <v>362</v>
      </c>
      <c r="B35" t="s">
        <v>26</v>
      </c>
      <c r="C35" t="s">
        <v>1562</v>
      </c>
      <c r="D35" s="21" t="s">
        <v>3423</v>
      </c>
      <c r="E35" s="1" t="str">
        <f t="shared" ca="1" si="0"/>
        <v/>
      </c>
      <c r="F35" t="s">
        <v>3527</v>
      </c>
      <c r="G35" t="s">
        <v>3528</v>
      </c>
      <c r="H35" t="s">
        <v>3475</v>
      </c>
      <c r="I35" s="109">
        <f t="shared" si="4"/>
        <v>0</v>
      </c>
      <c r="J35" s="109">
        <f t="shared" si="1"/>
        <v>0</v>
      </c>
      <c r="K35" s="109">
        <f t="shared" ca="1" si="2"/>
        <v>0</v>
      </c>
      <c r="L35" s="109">
        <f t="shared" si="3"/>
        <v>0</v>
      </c>
      <c r="M35" t="str">
        <f t="shared" si="5"/>
        <v/>
      </c>
    </row>
    <row r="36" spans="1:13" x14ac:dyDescent="0.25">
      <c r="A36">
        <v>374</v>
      </c>
      <c r="B36" t="s">
        <v>26</v>
      </c>
      <c r="C36" t="s">
        <v>1562</v>
      </c>
      <c r="D36" s="21" t="s">
        <v>3423</v>
      </c>
      <c r="E36" s="1" t="str">
        <f t="shared" ca="1" si="0"/>
        <v/>
      </c>
      <c r="F36" t="s">
        <v>3529</v>
      </c>
      <c r="G36" t="s">
        <v>3530</v>
      </c>
      <c r="H36" t="s">
        <v>3469</v>
      </c>
      <c r="I36" s="109">
        <f t="shared" si="4"/>
        <v>0</v>
      </c>
      <c r="J36" s="109">
        <f t="shared" si="1"/>
        <v>0</v>
      </c>
      <c r="K36" s="109">
        <f t="shared" ca="1" si="2"/>
        <v>0</v>
      </c>
      <c r="L36" s="109">
        <f t="shared" si="3"/>
        <v>0</v>
      </c>
      <c r="M36" t="str">
        <f t="shared" si="5"/>
        <v/>
      </c>
    </row>
    <row r="37" spans="1:13" x14ac:dyDescent="0.25">
      <c r="A37">
        <v>375</v>
      </c>
      <c r="B37" t="s">
        <v>26</v>
      </c>
      <c r="C37" t="s">
        <v>1562</v>
      </c>
      <c r="D37" s="21" t="s">
        <v>3423</v>
      </c>
      <c r="E37" s="1" t="str">
        <f t="shared" ca="1" si="0"/>
        <v/>
      </c>
      <c r="F37" t="s">
        <v>3531</v>
      </c>
      <c r="G37" t="s">
        <v>4291</v>
      </c>
      <c r="H37" t="s">
        <v>3475</v>
      </c>
      <c r="I37" s="109">
        <f t="shared" si="4"/>
        <v>0</v>
      </c>
      <c r="J37" s="109">
        <f t="shared" si="1"/>
        <v>0</v>
      </c>
      <c r="K37" s="109">
        <f t="shared" ca="1" si="2"/>
        <v>0</v>
      </c>
      <c r="L37" s="109">
        <f t="shared" si="3"/>
        <v>0</v>
      </c>
      <c r="M37" t="str">
        <f t="shared" si="5"/>
        <v/>
      </c>
    </row>
    <row r="38" spans="1:13" x14ac:dyDescent="0.25">
      <c r="A38">
        <v>387</v>
      </c>
      <c r="B38" t="s">
        <v>26</v>
      </c>
      <c r="C38" t="s">
        <v>1562</v>
      </c>
      <c r="D38" s="21" t="s">
        <v>3423</v>
      </c>
      <c r="E38" s="1" t="str">
        <f t="shared" ca="1" si="0"/>
        <v/>
      </c>
      <c r="F38" t="s">
        <v>3532</v>
      </c>
      <c r="G38" t="s">
        <v>3533</v>
      </c>
      <c r="H38" t="s">
        <v>3475</v>
      </c>
      <c r="I38" s="109">
        <f t="shared" si="4"/>
        <v>0</v>
      </c>
      <c r="J38" s="109">
        <f t="shared" si="1"/>
        <v>0</v>
      </c>
      <c r="K38" s="109">
        <f t="shared" ca="1" si="2"/>
        <v>0</v>
      </c>
      <c r="L38" s="109">
        <f t="shared" si="3"/>
        <v>0</v>
      </c>
      <c r="M38" t="str">
        <f t="shared" si="5"/>
        <v/>
      </c>
    </row>
    <row r="39" spans="1:13" x14ac:dyDescent="0.25">
      <c r="A39">
        <v>401</v>
      </c>
      <c r="B39" t="s">
        <v>26</v>
      </c>
      <c r="C39" t="s">
        <v>1562</v>
      </c>
      <c r="D39" s="21" t="s">
        <v>3423</v>
      </c>
      <c r="E39" s="1" t="str">
        <f t="shared" ca="1" si="0"/>
        <v/>
      </c>
      <c r="F39" t="s">
        <v>3534</v>
      </c>
      <c r="G39" t="s">
        <v>3535</v>
      </c>
      <c r="H39" t="s">
        <v>3469</v>
      </c>
      <c r="I39" s="109">
        <f t="shared" si="4"/>
        <v>0</v>
      </c>
      <c r="J39" s="109">
        <f t="shared" si="1"/>
        <v>0</v>
      </c>
      <c r="K39" s="109">
        <f t="shared" ca="1" si="2"/>
        <v>0</v>
      </c>
      <c r="L39" s="109">
        <f t="shared" si="3"/>
        <v>0</v>
      </c>
      <c r="M39" t="str">
        <f t="shared" si="5"/>
        <v/>
      </c>
    </row>
    <row r="40" spans="1:13" x14ac:dyDescent="0.25">
      <c r="A40">
        <v>402</v>
      </c>
      <c r="B40" t="s">
        <v>26</v>
      </c>
      <c r="C40" t="s">
        <v>1562</v>
      </c>
      <c r="D40" s="21" t="s">
        <v>3423</v>
      </c>
      <c r="E40" s="1" t="str">
        <f t="shared" ca="1" si="0"/>
        <v/>
      </c>
      <c r="F40" t="s">
        <v>3536</v>
      </c>
      <c r="G40" t="s">
        <v>3537</v>
      </c>
      <c r="H40" t="s">
        <v>3469</v>
      </c>
      <c r="I40" s="109">
        <f t="shared" si="4"/>
        <v>0</v>
      </c>
      <c r="J40" s="109">
        <f t="shared" si="1"/>
        <v>0</v>
      </c>
      <c r="K40" s="109">
        <f t="shared" ca="1" si="2"/>
        <v>0</v>
      </c>
      <c r="L40" s="109">
        <f t="shared" si="3"/>
        <v>0</v>
      </c>
      <c r="M40" t="str">
        <f t="shared" si="5"/>
        <v/>
      </c>
    </row>
    <row r="41" spans="1:13" x14ac:dyDescent="0.25">
      <c r="A41">
        <v>403</v>
      </c>
      <c r="B41" t="s">
        <v>26</v>
      </c>
      <c r="C41" t="s">
        <v>1562</v>
      </c>
      <c r="D41" s="21" t="s">
        <v>3423</v>
      </c>
      <c r="E41" s="1" t="str">
        <f t="shared" ca="1" si="0"/>
        <v/>
      </c>
      <c r="F41" t="s">
        <v>3538</v>
      </c>
      <c r="G41" t="s">
        <v>3539</v>
      </c>
      <c r="H41" t="s">
        <v>3469</v>
      </c>
      <c r="I41" s="109">
        <f t="shared" si="4"/>
        <v>0</v>
      </c>
      <c r="J41" s="109">
        <f t="shared" si="1"/>
        <v>0</v>
      </c>
      <c r="K41" s="109">
        <f t="shared" ca="1" si="2"/>
        <v>0</v>
      </c>
      <c r="L41" s="109">
        <f t="shared" si="3"/>
        <v>0</v>
      </c>
      <c r="M41" t="str">
        <f t="shared" si="5"/>
        <v/>
      </c>
    </row>
    <row r="42" spans="1:13" x14ac:dyDescent="0.25">
      <c r="A42">
        <v>404</v>
      </c>
      <c r="B42" t="s">
        <v>26</v>
      </c>
      <c r="C42" t="s">
        <v>1562</v>
      </c>
      <c r="D42" s="21" t="s">
        <v>3423</v>
      </c>
      <c r="E42" s="1" t="str">
        <f t="shared" ca="1" si="0"/>
        <v/>
      </c>
      <c r="F42" t="s">
        <v>3540</v>
      </c>
      <c r="G42" t="s">
        <v>3541</v>
      </c>
      <c r="H42" t="s">
        <v>3475</v>
      </c>
      <c r="I42" s="109">
        <f t="shared" si="4"/>
        <v>0</v>
      </c>
      <c r="J42" s="109">
        <f t="shared" si="1"/>
        <v>0</v>
      </c>
      <c r="K42" s="109">
        <f t="shared" ca="1" si="2"/>
        <v>0</v>
      </c>
      <c r="L42" s="109">
        <f t="shared" si="3"/>
        <v>0</v>
      </c>
      <c r="M42" t="str">
        <f t="shared" si="5"/>
        <v/>
      </c>
    </row>
    <row r="43" spans="1:13" x14ac:dyDescent="0.25">
      <c r="A43">
        <v>416</v>
      </c>
      <c r="B43" t="s">
        <v>26</v>
      </c>
      <c r="C43" t="s">
        <v>1562</v>
      </c>
      <c r="D43" s="21" t="s">
        <v>3423</v>
      </c>
      <c r="E43" s="1" t="str">
        <f t="shared" ca="1" si="0"/>
        <v/>
      </c>
      <c r="F43" t="s">
        <v>3492</v>
      </c>
      <c r="G43" t="s">
        <v>3542</v>
      </c>
      <c r="H43" t="s">
        <v>3469</v>
      </c>
      <c r="I43" s="109">
        <f t="shared" si="4"/>
        <v>0</v>
      </c>
      <c r="J43" s="109">
        <f t="shared" si="1"/>
        <v>0</v>
      </c>
      <c r="K43" s="109">
        <f t="shared" ca="1" si="2"/>
        <v>0</v>
      </c>
      <c r="L43" s="109">
        <f t="shared" si="3"/>
        <v>0</v>
      </c>
      <c r="M43" t="str">
        <f t="shared" si="5"/>
        <v/>
      </c>
    </row>
    <row r="44" spans="1:13" x14ac:dyDescent="0.25">
      <c r="A44">
        <v>417</v>
      </c>
      <c r="B44" t="s">
        <v>26</v>
      </c>
      <c r="C44" t="s">
        <v>1562</v>
      </c>
      <c r="D44" s="21" t="s">
        <v>3423</v>
      </c>
      <c r="E44" s="1" t="str">
        <f t="shared" ca="1" si="0"/>
        <v/>
      </c>
      <c r="F44" t="s">
        <v>3543</v>
      </c>
      <c r="G44" t="s">
        <v>3544</v>
      </c>
      <c r="H44" t="s">
        <v>3469</v>
      </c>
      <c r="I44" s="109">
        <f t="shared" si="4"/>
        <v>0</v>
      </c>
      <c r="J44" s="109">
        <f t="shared" si="1"/>
        <v>0</v>
      </c>
      <c r="K44" s="109">
        <f t="shared" ca="1" si="2"/>
        <v>0</v>
      </c>
      <c r="L44" s="109">
        <f t="shared" si="3"/>
        <v>0</v>
      </c>
      <c r="M44" t="str">
        <f t="shared" si="5"/>
        <v/>
      </c>
    </row>
    <row r="45" spans="1:13" x14ac:dyDescent="0.25">
      <c r="A45">
        <v>418</v>
      </c>
      <c r="B45" t="s">
        <v>26</v>
      </c>
      <c r="C45" t="s">
        <v>1562</v>
      </c>
      <c r="D45" s="21" t="s">
        <v>3423</v>
      </c>
      <c r="E45" s="1" t="str">
        <f t="shared" ca="1" si="0"/>
        <v/>
      </c>
      <c r="F45" t="s">
        <v>3545</v>
      </c>
      <c r="G45" t="s">
        <v>3546</v>
      </c>
      <c r="H45" t="s">
        <v>3469</v>
      </c>
      <c r="I45" s="109">
        <f t="shared" si="4"/>
        <v>0</v>
      </c>
      <c r="J45" s="109">
        <f t="shared" si="1"/>
        <v>0</v>
      </c>
      <c r="K45" s="109">
        <f t="shared" ca="1" si="2"/>
        <v>0</v>
      </c>
      <c r="L45" s="109">
        <f t="shared" si="3"/>
        <v>0</v>
      </c>
      <c r="M45" t="str">
        <f t="shared" si="5"/>
        <v/>
      </c>
    </row>
    <row r="46" spans="1:13" x14ac:dyDescent="0.25">
      <c r="A46">
        <v>419</v>
      </c>
      <c r="B46" t="s">
        <v>26</v>
      </c>
      <c r="C46" t="s">
        <v>1562</v>
      </c>
      <c r="D46" s="21" t="s">
        <v>3423</v>
      </c>
      <c r="E46" s="1" t="str">
        <f t="shared" ca="1" si="0"/>
        <v/>
      </c>
      <c r="F46" t="s">
        <v>3547</v>
      </c>
      <c r="G46" t="s">
        <v>3548</v>
      </c>
      <c r="H46" t="s">
        <v>3469</v>
      </c>
      <c r="I46" s="109">
        <f t="shared" si="4"/>
        <v>0</v>
      </c>
      <c r="J46" s="109">
        <f t="shared" si="1"/>
        <v>0</v>
      </c>
      <c r="K46" s="109">
        <f t="shared" ca="1" si="2"/>
        <v>0</v>
      </c>
      <c r="L46" s="109">
        <f t="shared" si="3"/>
        <v>0</v>
      </c>
      <c r="M46" t="str">
        <f t="shared" si="5"/>
        <v/>
      </c>
    </row>
    <row r="47" spans="1:13" x14ac:dyDescent="0.25">
      <c r="A47">
        <v>420</v>
      </c>
      <c r="B47" t="s">
        <v>26</v>
      </c>
      <c r="C47" t="s">
        <v>1562</v>
      </c>
      <c r="D47" s="21" t="s">
        <v>3423</v>
      </c>
      <c r="E47" s="1" t="str">
        <f t="shared" ca="1" si="0"/>
        <v/>
      </c>
      <c r="F47" t="s">
        <v>3549</v>
      </c>
      <c r="G47" t="s">
        <v>3550</v>
      </c>
      <c r="H47" t="s">
        <v>3551</v>
      </c>
      <c r="I47" s="109">
        <f t="shared" si="4"/>
        <v>0</v>
      </c>
      <c r="J47" s="109">
        <f t="shared" si="1"/>
        <v>0</v>
      </c>
      <c r="K47" s="109">
        <f t="shared" ca="1" si="2"/>
        <v>0</v>
      </c>
      <c r="L47" s="109">
        <f t="shared" si="3"/>
        <v>0</v>
      </c>
      <c r="M47" t="str">
        <f t="shared" si="5"/>
        <v/>
      </c>
    </row>
    <row r="48" spans="1:13" x14ac:dyDescent="0.25">
      <c r="A48">
        <v>177</v>
      </c>
      <c r="B48" t="s">
        <v>29</v>
      </c>
      <c r="C48" t="s">
        <v>1563</v>
      </c>
      <c r="D48" s="21" t="s">
        <v>3423</v>
      </c>
      <c r="E48" s="1" t="str">
        <f t="shared" ca="1" si="0"/>
        <v/>
      </c>
      <c r="F48" t="s">
        <v>3466</v>
      </c>
      <c r="G48" t="s">
        <v>1564</v>
      </c>
      <c r="H48" t="s">
        <v>1542</v>
      </c>
      <c r="I48" s="109" t="str">
        <f t="shared" si="4"/>
        <v>IfcAirTerminalBox</v>
      </c>
      <c r="J48" s="109">
        <f t="shared" si="1"/>
        <v>0</v>
      </c>
      <c r="K48" s="109">
        <f t="shared" ca="1" si="2"/>
        <v>0</v>
      </c>
      <c r="L48" s="109">
        <f t="shared" si="3"/>
        <v>0</v>
      </c>
      <c r="M48" t="str">
        <f t="shared" si="5"/>
        <v/>
      </c>
    </row>
    <row r="49" spans="1:13" x14ac:dyDescent="0.25">
      <c r="A49">
        <v>185</v>
      </c>
      <c r="B49" t="s">
        <v>29</v>
      </c>
      <c r="C49" t="s">
        <v>1565</v>
      </c>
      <c r="D49" s="21" t="s">
        <v>3423</v>
      </c>
      <c r="E49" s="1" t="str">
        <f t="shared" ca="1" si="0"/>
        <v/>
      </c>
      <c r="G49" t="s">
        <v>1566</v>
      </c>
      <c r="H49" t="s">
        <v>1545</v>
      </c>
      <c r="I49" s="109">
        <f t="shared" si="4"/>
        <v>0</v>
      </c>
      <c r="J49" s="109">
        <f t="shared" si="1"/>
        <v>0</v>
      </c>
      <c r="K49" s="109">
        <f t="shared" ca="1" si="2"/>
        <v>0</v>
      </c>
      <c r="L49" s="109">
        <f t="shared" si="3"/>
        <v>0</v>
      </c>
      <c r="M49" t="str">
        <f t="shared" si="5"/>
        <v/>
      </c>
    </row>
    <row r="50" spans="1:13" x14ac:dyDescent="0.25">
      <c r="A50">
        <v>187</v>
      </c>
      <c r="B50" t="s">
        <v>29</v>
      </c>
      <c r="C50" t="s">
        <v>1565</v>
      </c>
      <c r="D50" s="21" t="s">
        <v>3423</v>
      </c>
      <c r="E50" s="1" t="str">
        <f t="shared" ca="1" si="0"/>
        <v/>
      </c>
      <c r="F50" t="s">
        <v>2488</v>
      </c>
      <c r="G50" t="s">
        <v>3473</v>
      </c>
      <c r="H50" t="s">
        <v>3469</v>
      </c>
      <c r="I50" s="109">
        <f t="shared" si="4"/>
        <v>0</v>
      </c>
      <c r="J50" s="109">
        <f t="shared" si="1"/>
        <v>0</v>
      </c>
      <c r="K50" s="109">
        <f t="shared" ca="1" si="2"/>
        <v>0</v>
      </c>
      <c r="L50" s="109">
        <f t="shared" si="3"/>
        <v>0</v>
      </c>
      <c r="M50" t="str">
        <f t="shared" si="5"/>
        <v/>
      </c>
    </row>
    <row r="51" spans="1:13" x14ac:dyDescent="0.25">
      <c r="A51">
        <v>188</v>
      </c>
      <c r="B51" t="s">
        <v>29</v>
      </c>
      <c r="C51" t="s">
        <v>1565</v>
      </c>
      <c r="D51" s="21" t="s">
        <v>3423</v>
      </c>
      <c r="E51" s="1" t="str">
        <f t="shared" ca="1" si="0"/>
        <v/>
      </c>
      <c r="F51" t="s">
        <v>3474</v>
      </c>
      <c r="G51" t="s">
        <v>4283</v>
      </c>
      <c r="H51" t="s">
        <v>3475</v>
      </c>
      <c r="I51" s="109">
        <f t="shared" si="4"/>
        <v>0</v>
      </c>
      <c r="J51" s="109">
        <f t="shared" si="1"/>
        <v>0</v>
      </c>
      <c r="K51" s="109">
        <f t="shared" ca="1" si="2"/>
        <v>0</v>
      </c>
      <c r="L51" s="109">
        <f t="shared" si="3"/>
        <v>0</v>
      </c>
      <c r="M51" t="str">
        <f t="shared" si="5"/>
        <v/>
      </c>
    </row>
    <row r="52" spans="1:13" x14ac:dyDescent="0.25">
      <c r="A52">
        <v>201</v>
      </c>
      <c r="B52" t="s">
        <v>29</v>
      </c>
      <c r="C52" t="s">
        <v>1565</v>
      </c>
      <c r="D52" s="21" t="s">
        <v>3423</v>
      </c>
      <c r="E52" s="1" t="str">
        <f t="shared" ca="1" si="0"/>
        <v/>
      </c>
      <c r="F52" t="s">
        <v>3482</v>
      </c>
      <c r="G52" t="s">
        <v>3483</v>
      </c>
      <c r="H52" t="s">
        <v>3484</v>
      </c>
      <c r="I52" s="109">
        <f t="shared" si="4"/>
        <v>0</v>
      </c>
      <c r="J52" s="109">
        <f t="shared" si="1"/>
        <v>0</v>
      </c>
      <c r="K52" s="109">
        <f t="shared" ca="1" si="2"/>
        <v>0</v>
      </c>
      <c r="L52" s="109">
        <f t="shared" si="3"/>
        <v>0</v>
      </c>
      <c r="M52" t="str">
        <f t="shared" si="5"/>
        <v/>
      </c>
    </row>
    <row r="53" spans="1:13" x14ac:dyDescent="0.25">
      <c r="A53">
        <v>202</v>
      </c>
      <c r="B53" t="s">
        <v>29</v>
      </c>
      <c r="C53" t="s">
        <v>1565</v>
      </c>
      <c r="D53" s="21" t="s">
        <v>3423</v>
      </c>
      <c r="E53" s="1" t="str">
        <f t="shared" ca="1" si="0"/>
        <v/>
      </c>
      <c r="F53" t="s">
        <v>3485</v>
      </c>
      <c r="G53" t="s">
        <v>3486</v>
      </c>
      <c r="H53" t="s">
        <v>3484</v>
      </c>
      <c r="I53" s="109">
        <f t="shared" si="4"/>
        <v>0</v>
      </c>
      <c r="J53" s="109">
        <f t="shared" si="1"/>
        <v>0</v>
      </c>
      <c r="K53" s="109">
        <f t="shared" ca="1" si="2"/>
        <v>0</v>
      </c>
      <c r="L53" s="109">
        <f t="shared" si="3"/>
        <v>0</v>
      </c>
      <c r="M53" t="str">
        <f t="shared" si="5"/>
        <v/>
      </c>
    </row>
    <row r="54" spans="1:13" x14ac:dyDescent="0.25">
      <c r="A54">
        <v>203</v>
      </c>
      <c r="B54" t="s">
        <v>29</v>
      </c>
      <c r="C54" t="s">
        <v>1565</v>
      </c>
      <c r="D54" s="21" t="s">
        <v>3423</v>
      </c>
      <c r="E54" s="1" t="str">
        <f t="shared" ca="1" si="0"/>
        <v/>
      </c>
      <c r="F54" t="s">
        <v>3487</v>
      </c>
      <c r="G54" t="s">
        <v>3488</v>
      </c>
      <c r="H54" t="s">
        <v>3469</v>
      </c>
      <c r="I54" s="109">
        <f t="shared" si="4"/>
        <v>0</v>
      </c>
      <c r="J54" s="109">
        <f t="shared" si="1"/>
        <v>0</v>
      </c>
      <c r="K54" s="109">
        <f t="shared" ca="1" si="2"/>
        <v>0</v>
      </c>
      <c r="L54" s="109">
        <f t="shared" si="3"/>
        <v>0</v>
      </c>
      <c r="M54" t="str">
        <f t="shared" si="5"/>
        <v/>
      </c>
    </row>
    <row r="55" spans="1:13" x14ac:dyDescent="0.25">
      <c r="A55">
        <v>204</v>
      </c>
      <c r="B55" t="s">
        <v>29</v>
      </c>
      <c r="C55" t="s">
        <v>1565</v>
      </c>
      <c r="D55" s="21" t="s">
        <v>3423</v>
      </c>
      <c r="E55" s="1" t="str">
        <f t="shared" ca="1" si="0"/>
        <v/>
      </c>
      <c r="F55" t="s">
        <v>3489</v>
      </c>
      <c r="G55" t="s">
        <v>4288</v>
      </c>
      <c r="H55" t="s">
        <v>3475</v>
      </c>
      <c r="I55" s="109">
        <f t="shared" si="4"/>
        <v>0</v>
      </c>
      <c r="J55" s="109">
        <f t="shared" si="1"/>
        <v>0</v>
      </c>
      <c r="K55" s="109">
        <f t="shared" ca="1" si="2"/>
        <v>0</v>
      </c>
      <c r="L55" s="109">
        <f t="shared" si="3"/>
        <v>0</v>
      </c>
      <c r="M55" t="str">
        <f t="shared" si="5"/>
        <v/>
      </c>
    </row>
    <row r="56" spans="1:13" x14ac:dyDescent="0.25">
      <c r="A56">
        <v>215</v>
      </c>
      <c r="B56" t="s">
        <v>29</v>
      </c>
      <c r="C56" t="s">
        <v>1565</v>
      </c>
      <c r="D56" s="21" t="s">
        <v>3423</v>
      </c>
      <c r="E56" s="1" t="str">
        <f t="shared" ca="1" si="0"/>
        <v/>
      </c>
      <c r="F56" t="s">
        <v>3490</v>
      </c>
      <c r="G56" t="s">
        <v>3491</v>
      </c>
      <c r="H56" t="s">
        <v>3475</v>
      </c>
      <c r="I56" s="109">
        <f t="shared" si="4"/>
        <v>0</v>
      </c>
      <c r="J56" s="109">
        <f t="shared" si="1"/>
        <v>0</v>
      </c>
      <c r="K56" s="109">
        <f t="shared" ca="1" si="2"/>
        <v>0</v>
      </c>
      <c r="L56" s="109">
        <f t="shared" si="3"/>
        <v>0</v>
      </c>
      <c r="M56" t="str">
        <f t="shared" si="5"/>
        <v/>
      </c>
    </row>
    <row r="57" spans="1:13" x14ac:dyDescent="0.25">
      <c r="A57">
        <v>229</v>
      </c>
      <c r="B57" t="s">
        <v>29</v>
      </c>
      <c r="C57" t="s">
        <v>1565</v>
      </c>
      <c r="D57" s="21" t="s">
        <v>3423</v>
      </c>
      <c r="E57" s="1" t="str">
        <f t="shared" ca="1" si="0"/>
        <v/>
      </c>
      <c r="F57" t="s">
        <v>3492</v>
      </c>
      <c r="G57" t="s">
        <v>3493</v>
      </c>
      <c r="H57" t="s">
        <v>3469</v>
      </c>
      <c r="I57" s="109">
        <f t="shared" si="4"/>
        <v>0</v>
      </c>
      <c r="J57" s="109">
        <f t="shared" si="1"/>
        <v>0</v>
      </c>
      <c r="K57" s="109">
        <f t="shared" ca="1" si="2"/>
        <v>0</v>
      </c>
      <c r="L57" s="109">
        <f t="shared" si="3"/>
        <v>0</v>
      </c>
      <c r="M57" t="str">
        <f t="shared" si="5"/>
        <v/>
      </c>
    </row>
    <row r="58" spans="1:13" x14ac:dyDescent="0.25">
      <c r="A58">
        <v>230</v>
      </c>
      <c r="B58" t="s">
        <v>29</v>
      </c>
      <c r="C58" t="s">
        <v>1565</v>
      </c>
      <c r="D58" s="21" t="s">
        <v>3423</v>
      </c>
      <c r="E58" s="1" t="str">
        <f t="shared" ca="1" si="0"/>
        <v/>
      </c>
      <c r="F58" t="s">
        <v>3494</v>
      </c>
      <c r="G58" t="s">
        <v>3495</v>
      </c>
      <c r="H58" t="s">
        <v>3469</v>
      </c>
      <c r="I58" s="109">
        <f t="shared" si="4"/>
        <v>0</v>
      </c>
      <c r="J58" s="109">
        <f t="shared" si="1"/>
        <v>0</v>
      </c>
      <c r="K58" s="109">
        <f t="shared" ca="1" si="2"/>
        <v>0</v>
      </c>
      <c r="L58" s="109">
        <f t="shared" si="3"/>
        <v>0</v>
      </c>
      <c r="M58" t="str">
        <f t="shared" si="5"/>
        <v/>
      </c>
    </row>
    <row r="59" spans="1:13" x14ac:dyDescent="0.25">
      <c r="A59">
        <v>231</v>
      </c>
      <c r="B59" t="s">
        <v>29</v>
      </c>
      <c r="C59" t="s">
        <v>1565</v>
      </c>
      <c r="D59" s="21" t="s">
        <v>3423</v>
      </c>
      <c r="E59" s="1" t="str">
        <f t="shared" ca="1" si="0"/>
        <v/>
      </c>
      <c r="F59" t="s">
        <v>3496</v>
      </c>
      <c r="G59" t="s">
        <v>3497</v>
      </c>
      <c r="H59" t="s">
        <v>3469</v>
      </c>
      <c r="I59" s="109">
        <f t="shared" si="4"/>
        <v>0</v>
      </c>
      <c r="J59" s="109">
        <f t="shared" si="1"/>
        <v>0</v>
      </c>
      <c r="K59" s="109">
        <f t="shared" ca="1" si="2"/>
        <v>0</v>
      </c>
      <c r="L59" s="109">
        <f t="shared" si="3"/>
        <v>0</v>
      </c>
      <c r="M59" t="str">
        <f t="shared" si="5"/>
        <v/>
      </c>
    </row>
    <row r="60" spans="1:13" x14ac:dyDescent="0.25">
      <c r="A60">
        <v>232</v>
      </c>
      <c r="B60" t="s">
        <v>29</v>
      </c>
      <c r="C60" t="s">
        <v>1565</v>
      </c>
      <c r="D60" s="21" t="s">
        <v>3423</v>
      </c>
      <c r="E60" s="1" t="str">
        <f t="shared" ca="1" si="0"/>
        <v/>
      </c>
      <c r="F60" t="s">
        <v>3498</v>
      </c>
      <c r="G60" t="s">
        <v>3499</v>
      </c>
      <c r="H60" t="s">
        <v>3469</v>
      </c>
      <c r="I60" s="109">
        <f t="shared" si="4"/>
        <v>0</v>
      </c>
      <c r="J60" s="109">
        <f t="shared" si="1"/>
        <v>0</v>
      </c>
      <c r="K60" s="109">
        <f t="shared" ca="1" si="2"/>
        <v>0</v>
      </c>
      <c r="L60" s="109">
        <f t="shared" si="3"/>
        <v>0</v>
      </c>
      <c r="M60" t="str">
        <f t="shared" si="5"/>
        <v/>
      </c>
    </row>
    <row r="61" spans="1:13" x14ac:dyDescent="0.25">
      <c r="A61">
        <v>233</v>
      </c>
      <c r="B61" t="s">
        <v>29</v>
      </c>
      <c r="C61" t="s">
        <v>1565</v>
      </c>
      <c r="D61" s="21" t="s">
        <v>3423</v>
      </c>
      <c r="E61" s="1" t="str">
        <f t="shared" ca="1" si="0"/>
        <v/>
      </c>
      <c r="F61" t="s">
        <v>3500</v>
      </c>
      <c r="G61" t="s">
        <v>3501</v>
      </c>
      <c r="H61" t="s">
        <v>3469</v>
      </c>
      <c r="I61" s="109">
        <f t="shared" si="4"/>
        <v>0</v>
      </c>
      <c r="J61" s="109">
        <f t="shared" si="1"/>
        <v>0</v>
      </c>
      <c r="K61" s="109">
        <f t="shared" ca="1" si="2"/>
        <v>0</v>
      </c>
      <c r="L61" s="109">
        <f t="shared" si="3"/>
        <v>0</v>
      </c>
      <c r="M61" t="str">
        <f t="shared" si="5"/>
        <v/>
      </c>
    </row>
    <row r="62" spans="1:13" x14ac:dyDescent="0.25">
      <c r="A62">
        <v>234</v>
      </c>
      <c r="B62" t="s">
        <v>29</v>
      </c>
      <c r="C62" t="s">
        <v>1565</v>
      </c>
      <c r="D62" s="21" t="s">
        <v>3423</v>
      </c>
      <c r="E62" s="1" t="str">
        <f t="shared" ca="1" si="0"/>
        <v/>
      </c>
      <c r="F62" t="s">
        <v>3502</v>
      </c>
      <c r="G62" t="s">
        <v>3503</v>
      </c>
      <c r="H62" t="s">
        <v>3469</v>
      </c>
      <c r="I62" s="109">
        <f t="shared" si="4"/>
        <v>0</v>
      </c>
      <c r="J62" s="109">
        <f t="shared" si="1"/>
        <v>0</v>
      </c>
      <c r="K62" s="109">
        <f t="shared" ca="1" si="2"/>
        <v>0</v>
      </c>
      <c r="L62" s="109">
        <f t="shared" si="3"/>
        <v>0</v>
      </c>
      <c r="M62" t="str">
        <f t="shared" si="5"/>
        <v/>
      </c>
    </row>
    <row r="63" spans="1:13" x14ac:dyDescent="0.25">
      <c r="A63">
        <v>235</v>
      </c>
      <c r="B63" t="s">
        <v>29</v>
      </c>
      <c r="C63" t="s">
        <v>1565</v>
      </c>
      <c r="D63" s="21" t="s">
        <v>3423</v>
      </c>
      <c r="E63" s="1" t="str">
        <f t="shared" ca="1" si="0"/>
        <v/>
      </c>
      <c r="F63" t="s">
        <v>3504</v>
      </c>
      <c r="G63" t="s">
        <v>3505</v>
      </c>
      <c r="H63" t="s">
        <v>3484</v>
      </c>
      <c r="I63" s="109">
        <f t="shared" si="4"/>
        <v>0</v>
      </c>
      <c r="J63" s="109">
        <f t="shared" si="1"/>
        <v>0</v>
      </c>
      <c r="K63" s="109">
        <f t="shared" ca="1" si="2"/>
        <v>0</v>
      </c>
      <c r="L63" s="109">
        <f t="shared" si="3"/>
        <v>0</v>
      </c>
      <c r="M63" t="str">
        <f t="shared" si="5"/>
        <v/>
      </c>
    </row>
    <row r="64" spans="1:13" x14ac:dyDescent="0.25">
      <c r="A64">
        <v>236</v>
      </c>
      <c r="B64" t="s">
        <v>29</v>
      </c>
      <c r="C64" t="s">
        <v>1565</v>
      </c>
      <c r="D64" s="21" t="s">
        <v>3423</v>
      </c>
      <c r="E64" s="1" t="str">
        <f t="shared" ca="1" si="0"/>
        <v/>
      </c>
      <c r="F64" t="s">
        <v>3506</v>
      </c>
      <c r="G64" t="s">
        <v>3507</v>
      </c>
      <c r="H64" t="s">
        <v>3484</v>
      </c>
      <c r="I64" s="109">
        <f t="shared" si="4"/>
        <v>0</v>
      </c>
      <c r="J64" s="109">
        <f t="shared" si="1"/>
        <v>0</v>
      </c>
      <c r="K64" s="109">
        <f t="shared" ca="1" si="2"/>
        <v>0</v>
      </c>
      <c r="L64" s="109">
        <f t="shared" si="3"/>
        <v>0</v>
      </c>
      <c r="M64" t="str">
        <f t="shared" si="5"/>
        <v/>
      </c>
    </row>
    <row r="65" spans="1:13" x14ac:dyDescent="0.25">
      <c r="A65">
        <v>423</v>
      </c>
      <c r="B65" t="s">
        <v>38</v>
      </c>
      <c r="C65" t="s">
        <v>1567</v>
      </c>
      <c r="D65" s="21" t="s">
        <v>3423</v>
      </c>
      <c r="E65" s="1" t="str">
        <f t="shared" ca="1" si="0"/>
        <v/>
      </c>
      <c r="F65" t="s">
        <v>3466</v>
      </c>
      <c r="G65" t="s">
        <v>1568</v>
      </c>
      <c r="H65" t="s">
        <v>1542</v>
      </c>
      <c r="I65" s="109" t="str">
        <f t="shared" si="4"/>
        <v>IfcAirToAirHeatRecovery</v>
      </c>
      <c r="J65" s="109">
        <f t="shared" si="1"/>
        <v>0</v>
      </c>
      <c r="K65" s="109">
        <f t="shared" ca="1" si="2"/>
        <v>0</v>
      </c>
      <c r="L65" s="109">
        <f t="shared" si="3"/>
        <v>0</v>
      </c>
      <c r="M65" t="str">
        <f t="shared" si="5"/>
        <v/>
      </c>
    </row>
    <row r="66" spans="1:13" x14ac:dyDescent="0.25">
      <c r="A66">
        <v>438</v>
      </c>
      <c r="B66" t="s">
        <v>38</v>
      </c>
      <c r="C66" t="s">
        <v>1569</v>
      </c>
      <c r="D66" s="21" t="s">
        <v>3423</v>
      </c>
      <c r="E66" s="1" t="str">
        <f t="shared" ref="E66:E129" ca="1" si="6">IF(AND(IF(cond_par_map=yes,NOT(ISERROR(VLOOKUP(B66,export_entity,1,FALSE))),TRUE),IF(com_pset=yes,IFERROR(FIND(Common,C66),0)&gt;0,TRUE),IF(com_pset=yes,F66&lt;&gt;"",TRUE),IF(com_pset=yes,F66&lt;&gt;0,TRUE)),CONCATENATE(Common),"")</f>
        <v/>
      </c>
      <c r="G66" t="s">
        <v>1570</v>
      </c>
      <c r="H66" t="s">
        <v>1545</v>
      </c>
      <c r="I66" s="109">
        <f t="shared" si="4"/>
        <v>0</v>
      </c>
      <c r="J66" s="109">
        <f t="shared" ref="J66:J129" si="7">IF(AND(I66&lt;&gt;0,NOT(ISERROR(VLOOKUP(B66,Import_DRS,1,FALSE)))),I66,0)</f>
        <v>0</v>
      </c>
      <c r="K66" s="109">
        <f t="shared" ref="K66:K129" ca="1" si="8">IF(AND(I66&lt;&gt;0,NOT(ISERROR(VLOOKUP(B66,export_entity,1,FALSE)))),I66,0)</f>
        <v>0</v>
      </c>
      <c r="L66" s="109">
        <f t="shared" ref="L66:L129" si="9">IF(C66&lt;&gt;C65,IFERROR(VLOOKUP(C66,supp_pset,1,FALSE),0),0)</f>
        <v>0</v>
      </c>
      <c r="M66" t="str">
        <f t="shared" si="5"/>
        <v/>
      </c>
    </row>
    <row r="67" spans="1:13" x14ac:dyDescent="0.25">
      <c r="A67">
        <v>440</v>
      </c>
      <c r="B67" t="s">
        <v>38</v>
      </c>
      <c r="C67" t="s">
        <v>1569</v>
      </c>
      <c r="D67" s="21" t="s">
        <v>3423</v>
      </c>
      <c r="E67" s="1" t="str">
        <f t="shared" ca="1" si="6"/>
        <v/>
      </c>
      <c r="F67" t="s">
        <v>2488</v>
      </c>
      <c r="G67" t="s">
        <v>3473</v>
      </c>
      <c r="H67" t="s">
        <v>3469</v>
      </c>
      <c r="I67" s="109">
        <f t="shared" ref="I67:I130" si="10">IF(B67&lt;&gt;B66,IF(ISERROR(FIND("/",B67,1)),B67,0),0)</f>
        <v>0</v>
      </c>
      <c r="J67" s="109">
        <f t="shared" si="7"/>
        <v>0</v>
      </c>
      <c r="K67" s="109">
        <f t="shared" ca="1" si="8"/>
        <v>0</v>
      </c>
      <c r="L67" s="109">
        <f t="shared" si="9"/>
        <v>0</v>
      </c>
      <c r="M67" t="str">
        <f t="shared" ref="M67:M130" si="11">IF(ISERROR(FIND("/",B67,1)),"",MID(B67,FIND("/",B67,1)+1,LEN(B67)-FIND("/",B67,1)))</f>
        <v/>
      </c>
    </row>
    <row r="68" spans="1:13" x14ac:dyDescent="0.25">
      <c r="A68">
        <v>441</v>
      </c>
      <c r="B68" t="s">
        <v>38</v>
      </c>
      <c r="C68" t="s">
        <v>1569</v>
      </c>
      <c r="D68" s="21" t="s">
        <v>3423</v>
      </c>
      <c r="E68" s="1" t="str">
        <f t="shared" ca="1" si="6"/>
        <v/>
      </c>
      <c r="F68" t="s">
        <v>3474</v>
      </c>
      <c r="G68" t="s">
        <v>4283</v>
      </c>
      <c r="H68" t="s">
        <v>3475</v>
      </c>
      <c r="I68" s="109">
        <f t="shared" si="10"/>
        <v>0</v>
      </c>
      <c r="J68" s="109">
        <f t="shared" si="7"/>
        <v>0</v>
      </c>
      <c r="K68" s="109">
        <f t="shared" ca="1" si="8"/>
        <v>0</v>
      </c>
      <c r="L68" s="109">
        <f t="shared" si="9"/>
        <v>0</v>
      </c>
      <c r="M68" t="str">
        <f t="shared" si="11"/>
        <v/>
      </c>
    </row>
    <row r="69" spans="1:13" x14ac:dyDescent="0.25">
      <c r="A69">
        <v>454</v>
      </c>
      <c r="B69" t="s">
        <v>38</v>
      </c>
      <c r="C69" t="s">
        <v>1569</v>
      </c>
      <c r="D69" s="21" t="s">
        <v>3423</v>
      </c>
      <c r="E69" s="1" t="str">
        <f t="shared" ca="1" si="6"/>
        <v/>
      </c>
      <c r="F69" t="s">
        <v>3552</v>
      </c>
      <c r="G69" t="s">
        <v>3553</v>
      </c>
      <c r="H69" t="s">
        <v>3475</v>
      </c>
      <c r="I69" s="109">
        <f t="shared" si="10"/>
        <v>0</v>
      </c>
      <c r="J69" s="109">
        <f t="shared" si="7"/>
        <v>0</v>
      </c>
      <c r="K69" s="109">
        <f t="shared" ca="1" si="8"/>
        <v>0</v>
      </c>
      <c r="L69" s="109">
        <f t="shared" si="9"/>
        <v>0</v>
      </c>
      <c r="M69" t="str">
        <f t="shared" si="11"/>
        <v/>
      </c>
    </row>
    <row r="70" spans="1:13" x14ac:dyDescent="0.25">
      <c r="A70">
        <v>465</v>
      </c>
      <c r="B70" t="s">
        <v>38</v>
      </c>
      <c r="C70" t="s">
        <v>1569</v>
      </c>
      <c r="D70" s="21" t="s">
        <v>3423</v>
      </c>
      <c r="E70" s="1" t="str">
        <f t="shared" ca="1" si="6"/>
        <v/>
      </c>
      <c r="F70" t="s">
        <v>3554</v>
      </c>
      <c r="G70" t="s">
        <v>3555</v>
      </c>
      <c r="H70" t="s">
        <v>3469</v>
      </c>
      <c r="I70" s="109">
        <f t="shared" si="10"/>
        <v>0</v>
      </c>
      <c r="J70" s="109">
        <f t="shared" si="7"/>
        <v>0</v>
      </c>
      <c r="K70" s="109">
        <f t="shared" ca="1" si="8"/>
        <v>0</v>
      </c>
      <c r="L70" s="109">
        <f t="shared" si="9"/>
        <v>0</v>
      </c>
      <c r="M70" t="str">
        <f t="shared" si="11"/>
        <v/>
      </c>
    </row>
    <row r="71" spans="1:13" x14ac:dyDescent="0.25">
      <c r="A71">
        <v>466</v>
      </c>
      <c r="B71" t="s">
        <v>38</v>
      </c>
      <c r="C71" t="s">
        <v>1569</v>
      </c>
      <c r="D71" s="21" t="s">
        <v>3423</v>
      </c>
      <c r="E71" s="1" t="str">
        <f t="shared" ca="1" si="6"/>
        <v/>
      </c>
      <c r="F71" t="s">
        <v>3556</v>
      </c>
      <c r="G71" t="s">
        <v>3557</v>
      </c>
      <c r="H71" t="s">
        <v>3484</v>
      </c>
      <c r="I71" s="109">
        <f t="shared" si="10"/>
        <v>0</v>
      </c>
      <c r="J71" s="109">
        <f t="shared" si="7"/>
        <v>0</v>
      </c>
      <c r="K71" s="109">
        <f t="shared" ca="1" si="8"/>
        <v>0</v>
      </c>
      <c r="L71" s="109">
        <f t="shared" si="9"/>
        <v>0</v>
      </c>
      <c r="M71" t="str">
        <f t="shared" si="11"/>
        <v/>
      </c>
    </row>
    <row r="72" spans="1:13" x14ac:dyDescent="0.25">
      <c r="A72">
        <v>467</v>
      </c>
      <c r="B72" t="s">
        <v>38</v>
      </c>
      <c r="C72" t="s">
        <v>1569</v>
      </c>
      <c r="D72" s="21" t="s">
        <v>3423</v>
      </c>
      <c r="E72" s="1" t="str">
        <f t="shared" ca="1" si="6"/>
        <v/>
      </c>
      <c r="F72" t="s">
        <v>3558</v>
      </c>
      <c r="G72" t="s">
        <v>3559</v>
      </c>
      <c r="H72" t="s">
        <v>3484</v>
      </c>
      <c r="I72" s="109">
        <f t="shared" si="10"/>
        <v>0</v>
      </c>
      <c r="J72" s="109">
        <f t="shared" si="7"/>
        <v>0</v>
      </c>
      <c r="K72" s="109">
        <f t="shared" ca="1" si="8"/>
        <v>0</v>
      </c>
      <c r="L72" s="109">
        <f t="shared" si="9"/>
        <v>0</v>
      </c>
      <c r="M72" t="str">
        <f t="shared" si="11"/>
        <v/>
      </c>
    </row>
    <row r="73" spans="1:13" x14ac:dyDescent="0.25">
      <c r="A73">
        <v>468</v>
      </c>
      <c r="B73" t="s">
        <v>38</v>
      </c>
      <c r="C73" t="s">
        <v>1569</v>
      </c>
      <c r="D73" s="21" t="s">
        <v>3423</v>
      </c>
      <c r="E73" s="1" t="str">
        <f t="shared" ca="1" si="6"/>
        <v/>
      </c>
      <c r="F73" t="s">
        <v>3560</v>
      </c>
      <c r="G73" t="s">
        <v>3561</v>
      </c>
      <c r="H73" t="s">
        <v>3484</v>
      </c>
      <c r="I73" s="109">
        <f t="shared" si="10"/>
        <v>0</v>
      </c>
      <c r="J73" s="109">
        <f t="shared" si="7"/>
        <v>0</v>
      </c>
      <c r="K73" s="109">
        <f t="shared" ca="1" si="8"/>
        <v>0</v>
      </c>
      <c r="L73" s="109">
        <f t="shared" si="9"/>
        <v>0</v>
      </c>
      <c r="M73" t="str">
        <f t="shared" si="11"/>
        <v/>
      </c>
    </row>
    <row r="74" spans="1:13" x14ac:dyDescent="0.25">
      <c r="A74">
        <v>471</v>
      </c>
      <c r="B74" t="s">
        <v>44</v>
      </c>
      <c r="C74" t="s">
        <v>1571</v>
      </c>
      <c r="D74" s="21" t="s">
        <v>3420</v>
      </c>
      <c r="E74" s="1" t="str">
        <f t="shared" ca="1" si="6"/>
        <v/>
      </c>
      <c r="F74" t="s">
        <v>3466</v>
      </c>
      <c r="G74" t="s">
        <v>1572</v>
      </c>
      <c r="H74" t="s">
        <v>1542</v>
      </c>
      <c r="I74" s="109" t="str">
        <f t="shared" si="10"/>
        <v>IfcAlarm</v>
      </c>
      <c r="J74" s="109">
        <f t="shared" si="7"/>
        <v>0</v>
      </c>
      <c r="K74" s="109" t="str">
        <f t="shared" ca="1" si="8"/>
        <v>IfcAlarm</v>
      </c>
      <c r="L74" s="109">
        <f t="shared" si="9"/>
        <v>0</v>
      </c>
      <c r="M74" t="str">
        <f t="shared" si="11"/>
        <v/>
      </c>
    </row>
    <row r="75" spans="1:13" x14ac:dyDescent="0.25">
      <c r="A75">
        <v>480</v>
      </c>
      <c r="B75" t="s">
        <v>44</v>
      </c>
      <c r="C75" t="s">
        <v>1573</v>
      </c>
      <c r="D75" s="21" t="s">
        <v>3420</v>
      </c>
      <c r="E75" s="1" t="str">
        <f t="shared" ca="1" si="6"/>
        <v/>
      </c>
      <c r="G75" t="s">
        <v>1574</v>
      </c>
      <c r="H75" t="s">
        <v>1545</v>
      </c>
      <c r="I75" s="109">
        <f t="shared" si="10"/>
        <v>0</v>
      </c>
      <c r="J75" s="109">
        <f t="shared" si="7"/>
        <v>0</v>
      </c>
      <c r="K75" s="109">
        <f t="shared" ca="1" si="8"/>
        <v>0</v>
      </c>
      <c r="L75" s="109">
        <f t="shared" si="9"/>
        <v>0</v>
      </c>
      <c r="M75" t="str">
        <f t="shared" si="11"/>
        <v/>
      </c>
    </row>
    <row r="76" spans="1:13" x14ac:dyDescent="0.25">
      <c r="A76">
        <v>482</v>
      </c>
      <c r="B76" t="s">
        <v>44</v>
      </c>
      <c r="C76" t="s">
        <v>1573</v>
      </c>
      <c r="D76" s="21" t="s">
        <v>3420</v>
      </c>
      <c r="E76" s="1" t="str">
        <f t="shared" ca="1" si="6"/>
        <v>Common</v>
      </c>
      <c r="F76" t="s">
        <v>2488</v>
      </c>
      <c r="G76" t="s">
        <v>3473</v>
      </c>
      <c r="H76" t="s">
        <v>3469</v>
      </c>
      <c r="I76" s="109">
        <f t="shared" si="10"/>
        <v>0</v>
      </c>
      <c r="J76" s="109">
        <f t="shared" si="7"/>
        <v>0</v>
      </c>
      <c r="K76" s="109">
        <f t="shared" ca="1" si="8"/>
        <v>0</v>
      </c>
      <c r="L76" s="109">
        <f t="shared" si="9"/>
        <v>0</v>
      </c>
      <c r="M76" t="str">
        <f t="shared" si="11"/>
        <v/>
      </c>
    </row>
    <row r="77" spans="1:13" x14ac:dyDescent="0.25">
      <c r="A77">
        <v>483</v>
      </c>
      <c r="B77" t="s">
        <v>44</v>
      </c>
      <c r="C77" t="s">
        <v>1573</v>
      </c>
      <c r="D77" s="21" t="s">
        <v>3420</v>
      </c>
      <c r="E77" s="1" t="str">
        <f t="shared" ca="1" si="6"/>
        <v>Common</v>
      </c>
      <c r="F77" t="s">
        <v>3474</v>
      </c>
      <c r="G77" t="s">
        <v>4283</v>
      </c>
      <c r="H77" t="s">
        <v>3475</v>
      </c>
      <c r="I77" s="109">
        <f t="shared" si="10"/>
        <v>0</v>
      </c>
      <c r="J77" s="109">
        <f t="shared" si="7"/>
        <v>0</v>
      </c>
      <c r="K77" s="109">
        <f t="shared" ca="1" si="8"/>
        <v>0</v>
      </c>
      <c r="L77" s="109">
        <f t="shared" si="9"/>
        <v>0</v>
      </c>
      <c r="M77" t="str">
        <f t="shared" si="11"/>
        <v/>
      </c>
    </row>
    <row r="78" spans="1:13" x14ac:dyDescent="0.25">
      <c r="A78">
        <v>496</v>
      </c>
      <c r="B78" t="s">
        <v>44</v>
      </c>
      <c r="C78" t="s">
        <v>1573</v>
      </c>
      <c r="D78" s="21" t="s">
        <v>3420</v>
      </c>
      <c r="E78" s="1" t="str">
        <f t="shared" ca="1" si="6"/>
        <v>Common</v>
      </c>
      <c r="F78" t="s">
        <v>3562</v>
      </c>
      <c r="G78" t="s">
        <v>3563</v>
      </c>
      <c r="H78" t="s">
        <v>3551</v>
      </c>
      <c r="I78" s="109">
        <f t="shared" si="10"/>
        <v>0</v>
      </c>
      <c r="J78" s="109">
        <f t="shared" si="7"/>
        <v>0</v>
      </c>
      <c r="K78" s="109">
        <f t="shared" ca="1" si="8"/>
        <v>0</v>
      </c>
      <c r="L78" s="109">
        <f t="shared" si="9"/>
        <v>0</v>
      </c>
      <c r="M78" t="str">
        <f t="shared" si="11"/>
        <v/>
      </c>
    </row>
    <row r="79" spans="1:13" x14ac:dyDescent="0.25">
      <c r="A79">
        <v>499</v>
      </c>
      <c r="B79" t="s">
        <v>1575</v>
      </c>
      <c r="C79" t="s">
        <v>1576</v>
      </c>
      <c r="D79" s="21" t="s">
        <v>3424</v>
      </c>
      <c r="E79" s="1" t="str">
        <f t="shared" ca="1" si="6"/>
        <v/>
      </c>
      <c r="F79" t="s">
        <v>3466</v>
      </c>
      <c r="G79" t="s">
        <v>1577</v>
      </c>
      <c r="H79" t="s">
        <v>1537</v>
      </c>
      <c r="I79" s="109">
        <f t="shared" si="10"/>
        <v>0</v>
      </c>
      <c r="J79" s="109">
        <f t="shared" si="7"/>
        <v>0</v>
      </c>
      <c r="K79" s="109">
        <f t="shared" ca="1" si="8"/>
        <v>0</v>
      </c>
      <c r="L79" s="109">
        <f t="shared" si="9"/>
        <v>0</v>
      </c>
      <c r="M79" t="str">
        <f t="shared" si="11"/>
        <v>ContourLine</v>
      </c>
    </row>
    <row r="80" spans="1:13" x14ac:dyDescent="0.25">
      <c r="A80">
        <v>504</v>
      </c>
      <c r="B80" t="s">
        <v>1578</v>
      </c>
      <c r="C80" t="s">
        <v>1579</v>
      </c>
      <c r="D80" s="21" t="s">
        <v>3424</v>
      </c>
      <c r="E80" s="1" t="str">
        <f t="shared" ca="1" si="6"/>
        <v/>
      </c>
      <c r="F80" t="s">
        <v>3466</v>
      </c>
      <c r="G80" t="s">
        <v>1580</v>
      </c>
      <c r="H80" t="s">
        <v>1537</v>
      </c>
      <c r="I80" s="109">
        <f t="shared" si="10"/>
        <v>0</v>
      </c>
      <c r="J80" s="109">
        <f t="shared" si="7"/>
        <v>0</v>
      </c>
      <c r="K80" s="109">
        <f t="shared" ca="1" si="8"/>
        <v>0</v>
      </c>
      <c r="L80" s="109">
        <f t="shared" si="9"/>
        <v>0</v>
      </c>
      <c r="M80" t="str">
        <f t="shared" si="11"/>
        <v>LineOfSight</v>
      </c>
    </row>
    <row r="81" spans="1:13" x14ac:dyDescent="0.25">
      <c r="A81">
        <v>6676</v>
      </c>
      <c r="B81" t="s">
        <v>1581</v>
      </c>
      <c r="C81" t="s">
        <v>1582</v>
      </c>
      <c r="D81" s="21" t="s">
        <v>3444</v>
      </c>
      <c r="E81" s="1" t="str">
        <f t="shared" ca="1" si="6"/>
        <v/>
      </c>
      <c r="F81" t="s">
        <v>3466</v>
      </c>
      <c r="G81" t="s">
        <v>1583</v>
      </c>
      <c r="H81" t="s">
        <v>1537</v>
      </c>
      <c r="I81" s="109">
        <f t="shared" si="10"/>
        <v>0</v>
      </c>
      <c r="J81" s="109">
        <f t="shared" si="7"/>
        <v>0</v>
      </c>
      <c r="K81" s="109">
        <f t="shared" ca="1" si="8"/>
        <v>0</v>
      </c>
      <c r="L81" s="109">
        <f t="shared" si="9"/>
        <v>0</v>
      </c>
      <c r="M81" t="str">
        <f t="shared" si="11"/>
        <v>SOUND</v>
      </c>
    </row>
    <row r="82" spans="1:13" x14ac:dyDescent="0.25">
      <c r="A82">
        <v>513</v>
      </c>
      <c r="B82" t="s">
        <v>1584</v>
      </c>
      <c r="C82" t="s">
        <v>1585</v>
      </c>
      <c r="D82" s="21" t="s">
        <v>3424</v>
      </c>
      <c r="E82" s="1" t="str">
        <f t="shared" ca="1" si="6"/>
        <v/>
      </c>
      <c r="F82" t="s">
        <v>3466</v>
      </c>
      <c r="G82" t="s">
        <v>1586</v>
      </c>
      <c r="H82" t="s">
        <v>1537</v>
      </c>
      <c r="I82" s="109">
        <f t="shared" si="10"/>
        <v>0</v>
      </c>
      <c r="J82" s="109">
        <f t="shared" si="7"/>
        <v>0</v>
      </c>
      <c r="K82" s="109">
        <f t="shared" ca="1" si="8"/>
        <v>0</v>
      </c>
      <c r="L82" s="109">
        <f t="shared" si="9"/>
        <v>0</v>
      </c>
      <c r="M82" t="str">
        <f t="shared" si="11"/>
        <v>SurveyArea</v>
      </c>
    </row>
    <row r="83" spans="1:13" x14ac:dyDescent="0.25">
      <c r="A83">
        <v>5054</v>
      </c>
      <c r="B83" t="s">
        <v>63</v>
      </c>
      <c r="C83" t="s">
        <v>1587</v>
      </c>
      <c r="D83" s="21" t="s">
        <v>3429</v>
      </c>
      <c r="E83" s="1" t="str">
        <f t="shared" ca="1" si="6"/>
        <v/>
      </c>
      <c r="F83" t="s">
        <v>3466</v>
      </c>
      <c r="G83" t="s">
        <v>1588</v>
      </c>
      <c r="H83" t="s">
        <v>1537</v>
      </c>
      <c r="I83" s="109" t="str">
        <f t="shared" si="10"/>
        <v>IfcArbitraryClosedProfileDef</v>
      </c>
      <c r="J83" s="109">
        <f t="shared" si="7"/>
        <v>0</v>
      </c>
      <c r="K83" s="109">
        <f t="shared" ca="1" si="8"/>
        <v>0</v>
      </c>
      <c r="L83" s="109">
        <f t="shared" si="9"/>
        <v>0</v>
      </c>
      <c r="M83" t="str">
        <f t="shared" si="11"/>
        <v/>
      </c>
    </row>
    <row r="84" spans="1:13" x14ac:dyDescent="0.25">
      <c r="A84">
        <v>5073</v>
      </c>
      <c r="B84" t="s">
        <v>68</v>
      </c>
      <c r="C84" t="s">
        <v>1589</v>
      </c>
      <c r="D84" s="21" t="s">
        <v>3429</v>
      </c>
      <c r="E84" s="1" t="str">
        <f t="shared" ca="1" si="6"/>
        <v/>
      </c>
      <c r="F84" t="s">
        <v>3466</v>
      </c>
      <c r="G84" t="s">
        <v>4367</v>
      </c>
      <c r="H84" t="s">
        <v>1537</v>
      </c>
      <c r="I84" s="109" t="str">
        <f t="shared" si="10"/>
        <v>IfcArbitraryProfileDefWithVoids</v>
      </c>
      <c r="J84" s="109">
        <f t="shared" si="7"/>
        <v>0</v>
      </c>
      <c r="K84" s="109">
        <f t="shared" ca="1" si="8"/>
        <v>0</v>
      </c>
      <c r="L84" s="109">
        <f t="shared" si="9"/>
        <v>0</v>
      </c>
      <c r="M84" t="str">
        <f t="shared" si="11"/>
        <v/>
      </c>
    </row>
    <row r="85" spans="1:13" x14ac:dyDescent="0.25">
      <c r="A85">
        <v>533</v>
      </c>
      <c r="B85" t="s">
        <v>70</v>
      </c>
      <c r="C85" t="s">
        <v>1590</v>
      </c>
      <c r="D85" s="21" t="s">
        <v>3430</v>
      </c>
      <c r="E85" s="1" t="str">
        <f t="shared" ca="1" si="6"/>
        <v/>
      </c>
      <c r="F85" t="s">
        <v>3466</v>
      </c>
      <c r="G85" t="s">
        <v>1591</v>
      </c>
      <c r="H85" t="s">
        <v>1537</v>
      </c>
      <c r="I85" s="109" t="str">
        <f t="shared" si="10"/>
        <v>IfcAsset</v>
      </c>
      <c r="J85" s="109">
        <f t="shared" si="7"/>
        <v>0</v>
      </c>
      <c r="K85" s="109">
        <f t="shared" ca="1" si="8"/>
        <v>0</v>
      </c>
      <c r="L85" s="109">
        <f t="shared" si="9"/>
        <v>0</v>
      </c>
      <c r="M85" t="str">
        <f t="shared" si="11"/>
        <v/>
      </c>
    </row>
    <row r="86" spans="1:13" x14ac:dyDescent="0.25">
      <c r="A86">
        <v>570</v>
      </c>
      <c r="B86" t="s">
        <v>76</v>
      </c>
      <c r="C86" t="s">
        <v>1592</v>
      </c>
      <c r="D86" s="21" t="s">
        <v>3431</v>
      </c>
      <c r="E86" s="1" t="str">
        <f t="shared" ca="1" si="6"/>
        <v/>
      </c>
      <c r="F86" t="s">
        <v>3466</v>
      </c>
      <c r="G86" t="s">
        <v>1593</v>
      </c>
      <c r="H86" t="s">
        <v>1542</v>
      </c>
      <c r="I86" s="109" t="str">
        <f t="shared" si="10"/>
        <v>IfcAudioVisualAppliance</v>
      </c>
      <c r="J86" s="109">
        <f t="shared" si="7"/>
        <v>0</v>
      </c>
      <c r="K86" s="109" t="str">
        <f t="shared" ca="1" si="8"/>
        <v>IfcAudioVisualAppliance</v>
      </c>
      <c r="L86" s="109">
        <f t="shared" si="9"/>
        <v>0</v>
      </c>
      <c r="M86" t="str">
        <f t="shared" si="11"/>
        <v/>
      </c>
    </row>
    <row r="87" spans="1:13" x14ac:dyDescent="0.25">
      <c r="A87">
        <v>622</v>
      </c>
      <c r="B87" t="s">
        <v>76</v>
      </c>
      <c r="C87" t="s">
        <v>1594</v>
      </c>
      <c r="D87" s="21" t="s">
        <v>3431</v>
      </c>
      <c r="E87" s="1" t="str">
        <f t="shared" ca="1" si="6"/>
        <v/>
      </c>
      <c r="G87" t="s">
        <v>1595</v>
      </c>
      <c r="H87" t="s">
        <v>1545</v>
      </c>
      <c r="I87" s="109">
        <f t="shared" si="10"/>
        <v>0</v>
      </c>
      <c r="J87" s="109">
        <f t="shared" si="7"/>
        <v>0</v>
      </c>
      <c r="K87" s="109">
        <f t="shared" ca="1" si="8"/>
        <v>0</v>
      </c>
      <c r="L87" s="109">
        <f t="shared" si="9"/>
        <v>0</v>
      </c>
      <c r="M87" t="str">
        <f t="shared" si="11"/>
        <v/>
      </c>
    </row>
    <row r="88" spans="1:13" x14ac:dyDescent="0.25">
      <c r="A88">
        <v>624</v>
      </c>
      <c r="B88" t="s">
        <v>76</v>
      </c>
      <c r="C88" t="s">
        <v>1594</v>
      </c>
      <c r="D88" s="21" t="s">
        <v>3431</v>
      </c>
      <c r="E88" s="1" t="str">
        <f t="shared" ca="1" si="6"/>
        <v>Common</v>
      </c>
      <c r="F88" t="s">
        <v>2488</v>
      </c>
      <c r="G88" t="s">
        <v>3473</v>
      </c>
      <c r="H88" t="s">
        <v>3469</v>
      </c>
      <c r="I88" s="109">
        <f t="shared" si="10"/>
        <v>0</v>
      </c>
      <c r="J88" s="109">
        <f t="shared" si="7"/>
        <v>0</v>
      </c>
      <c r="K88" s="109">
        <f t="shared" ca="1" si="8"/>
        <v>0</v>
      </c>
      <c r="L88" s="109">
        <f t="shared" si="9"/>
        <v>0</v>
      </c>
      <c r="M88" t="str">
        <f t="shared" si="11"/>
        <v/>
      </c>
    </row>
    <row r="89" spans="1:13" x14ac:dyDescent="0.25">
      <c r="A89">
        <v>625</v>
      </c>
      <c r="B89" t="s">
        <v>76</v>
      </c>
      <c r="C89" t="s">
        <v>1594</v>
      </c>
      <c r="D89" s="21" t="s">
        <v>3431</v>
      </c>
      <c r="E89" s="1" t="str">
        <f t="shared" ca="1" si="6"/>
        <v>Common</v>
      </c>
      <c r="F89" t="s">
        <v>3474</v>
      </c>
      <c r="G89" t="s">
        <v>4283</v>
      </c>
      <c r="H89" t="s">
        <v>3475</v>
      </c>
      <c r="I89" s="109">
        <f t="shared" si="10"/>
        <v>0</v>
      </c>
      <c r="J89" s="109">
        <f t="shared" si="7"/>
        <v>0</v>
      </c>
      <c r="K89" s="109">
        <f t="shared" ca="1" si="8"/>
        <v>0</v>
      </c>
      <c r="L89" s="109">
        <f t="shared" si="9"/>
        <v>0</v>
      </c>
      <c r="M89" t="str">
        <f t="shared" si="11"/>
        <v/>
      </c>
    </row>
    <row r="90" spans="1:13" x14ac:dyDescent="0.25">
      <c r="A90">
        <v>638</v>
      </c>
      <c r="B90" t="s">
        <v>76</v>
      </c>
      <c r="C90" t="s">
        <v>1594</v>
      </c>
      <c r="D90" s="21" t="s">
        <v>3431</v>
      </c>
      <c r="E90" s="1" t="str">
        <f t="shared" ca="1" si="6"/>
        <v>Common</v>
      </c>
      <c r="F90" t="s">
        <v>3564</v>
      </c>
      <c r="G90" t="s">
        <v>3565</v>
      </c>
      <c r="H90" t="s">
        <v>3551</v>
      </c>
      <c r="I90" s="109">
        <f t="shared" si="10"/>
        <v>0</v>
      </c>
      <c r="J90" s="109">
        <f t="shared" si="7"/>
        <v>0</v>
      </c>
      <c r="K90" s="109">
        <f t="shared" ca="1" si="8"/>
        <v>0</v>
      </c>
      <c r="L90" s="109">
        <f t="shared" si="9"/>
        <v>0</v>
      </c>
      <c r="M90" t="str">
        <f t="shared" si="11"/>
        <v/>
      </c>
    </row>
    <row r="91" spans="1:13" x14ac:dyDescent="0.25">
      <c r="A91">
        <v>639</v>
      </c>
      <c r="B91" t="s">
        <v>76</v>
      </c>
      <c r="C91" t="s">
        <v>1594</v>
      </c>
      <c r="D91" s="21" t="s">
        <v>3431</v>
      </c>
      <c r="E91" s="1" t="str">
        <f t="shared" ca="1" si="6"/>
        <v>Common</v>
      </c>
      <c r="F91" t="s">
        <v>3566</v>
      </c>
      <c r="G91" t="s">
        <v>3567</v>
      </c>
      <c r="H91" t="s">
        <v>3551</v>
      </c>
      <c r="I91" s="109">
        <f t="shared" si="10"/>
        <v>0</v>
      </c>
      <c r="J91" s="109">
        <f t="shared" si="7"/>
        <v>0</v>
      </c>
      <c r="K91" s="109">
        <f t="shared" ca="1" si="8"/>
        <v>0</v>
      </c>
      <c r="L91" s="109">
        <f t="shared" si="9"/>
        <v>0</v>
      </c>
      <c r="M91" t="str">
        <f t="shared" si="11"/>
        <v/>
      </c>
    </row>
    <row r="92" spans="1:13" x14ac:dyDescent="0.25">
      <c r="A92">
        <v>578</v>
      </c>
      <c r="B92" t="s">
        <v>1596</v>
      </c>
      <c r="C92" t="s">
        <v>1597</v>
      </c>
      <c r="D92" s="21" t="s">
        <v>3431</v>
      </c>
      <c r="E92" s="1" t="str">
        <f t="shared" ca="1" si="6"/>
        <v/>
      </c>
      <c r="F92" t="s">
        <v>3466</v>
      </c>
      <c r="G92" t="s">
        <v>1598</v>
      </c>
      <c r="H92" t="s">
        <v>1545</v>
      </c>
      <c r="I92" s="109">
        <f t="shared" si="10"/>
        <v>0</v>
      </c>
      <c r="J92" s="109">
        <f t="shared" si="7"/>
        <v>0</v>
      </c>
      <c r="K92" s="109">
        <f t="shared" ca="1" si="8"/>
        <v>0</v>
      </c>
      <c r="L92" s="109">
        <f t="shared" si="9"/>
        <v>0</v>
      </c>
      <c r="M92" t="str">
        <f t="shared" si="11"/>
        <v>AMPLIFIER</v>
      </c>
    </row>
    <row r="93" spans="1:13" x14ac:dyDescent="0.25">
      <c r="A93">
        <v>595</v>
      </c>
      <c r="B93" t="s">
        <v>1599</v>
      </c>
      <c r="C93" t="s">
        <v>1600</v>
      </c>
      <c r="D93" s="21" t="s">
        <v>3431</v>
      </c>
      <c r="E93" s="1" t="str">
        <f t="shared" ca="1" si="6"/>
        <v/>
      </c>
      <c r="F93" t="s">
        <v>3466</v>
      </c>
      <c r="G93" t="s">
        <v>1601</v>
      </c>
      <c r="H93" t="s">
        <v>1545</v>
      </c>
      <c r="I93" s="109">
        <f t="shared" si="10"/>
        <v>0</v>
      </c>
      <c r="J93" s="109">
        <f t="shared" si="7"/>
        <v>0</v>
      </c>
      <c r="K93" s="109">
        <f t="shared" ca="1" si="8"/>
        <v>0</v>
      </c>
      <c r="L93" s="109">
        <f t="shared" si="9"/>
        <v>0</v>
      </c>
      <c r="M93" t="str">
        <f t="shared" si="11"/>
        <v>CAMERA</v>
      </c>
    </row>
    <row r="94" spans="1:13" x14ac:dyDescent="0.25">
      <c r="A94">
        <v>642</v>
      </c>
      <c r="B94" t="s">
        <v>1602</v>
      </c>
      <c r="C94" t="s">
        <v>1603</v>
      </c>
      <c r="D94" s="21" t="s">
        <v>3431</v>
      </c>
      <c r="E94" s="1" t="str">
        <f t="shared" ca="1" si="6"/>
        <v/>
      </c>
      <c r="F94" t="s">
        <v>3466</v>
      </c>
      <c r="G94" t="s">
        <v>1604</v>
      </c>
      <c r="H94" t="s">
        <v>1545</v>
      </c>
      <c r="I94" s="109">
        <f t="shared" si="10"/>
        <v>0</v>
      </c>
      <c r="J94" s="109">
        <f t="shared" si="7"/>
        <v>0</v>
      </c>
      <c r="K94" s="109">
        <f t="shared" ca="1" si="8"/>
        <v>0</v>
      </c>
      <c r="L94" s="109">
        <f t="shared" si="9"/>
        <v>0</v>
      </c>
      <c r="M94" t="str">
        <f t="shared" si="11"/>
        <v>DISPLAY</v>
      </c>
    </row>
    <row r="95" spans="1:13" x14ac:dyDescent="0.25">
      <c r="A95">
        <v>684</v>
      </c>
      <c r="B95" t="s">
        <v>1605</v>
      </c>
      <c r="C95" t="s">
        <v>1606</v>
      </c>
      <c r="D95" s="21" t="s">
        <v>3431</v>
      </c>
      <c r="E95" s="1" t="str">
        <f t="shared" ca="1" si="6"/>
        <v/>
      </c>
      <c r="F95" t="s">
        <v>3466</v>
      </c>
      <c r="G95" t="s">
        <v>1607</v>
      </c>
      <c r="H95" t="s">
        <v>1545</v>
      </c>
      <c r="I95" s="109">
        <f t="shared" si="10"/>
        <v>0</v>
      </c>
      <c r="J95" s="109">
        <f t="shared" si="7"/>
        <v>0</v>
      </c>
      <c r="K95" s="109">
        <f t="shared" ca="1" si="8"/>
        <v>0</v>
      </c>
      <c r="L95" s="109">
        <f t="shared" si="9"/>
        <v>0</v>
      </c>
      <c r="M95" t="str">
        <f t="shared" si="11"/>
        <v>PLAYER</v>
      </c>
    </row>
    <row r="96" spans="1:13" x14ac:dyDescent="0.25">
      <c r="A96">
        <v>701</v>
      </c>
      <c r="B96" t="s">
        <v>1608</v>
      </c>
      <c r="C96" t="s">
        <v>1609</v>
      </c>
      <c r="D96" s="21" t="s">
        <v>3431</v>
      </c>
      <c r="E96" s="1" t="str">
        <f t="shared" ca="1" si="6"/>
        <v/>
      </c>
      <c r="F96" t="s">
        <v>3466</v>
      </c>
      <c r="G96" t="s">
        <v>1610</v>
      </c>
      <c r="H96" t="s">
        <v>1545</v>
      </c>
      <c r="I96" s="109">
        <f t="shared" si="10"/>
        <v>0</v>
      </c>
      <c r="J96" s="109">
        <f t="shared" si="7"/>
        <v>0</v>
      </c>
      <c r="K96" s="109">
        <f t="shared" ca="1" si="8"/>
        <v>0</v>
      </c>
      <c r="L96" s="109">
        <f t="shared" si="9"/>
        <v>0</v>
      </c>
      <c r="M96" t="str">
        <f t="shared" si="11"/>
        <v>PROJECTOR</v>
      </c>
    </row>
    <row r="97" spans="1:13" x14ac:dyDescent="0.25">
      <c r="A97">
        <v>719</v>
      </c>
      <c r="B97" t="s">
        <v>1611</v>
      </c>
      <c r="C97" t="s">
        <v>1612</v>
      </c>
      <c r="D97" s="21" t="s">
        <v>3431</v>
      </c>
      <c r="E97" s="1" t="str">
        <f t="shared" ca="1" si="6"/>
        <v/>
      </c>
      <c r="F97" t="s">
        <v>3466</v>
      </c>
      <c r="G97" t="s">
        <v>1613</v>
      </c>
      <c r="H97" t="s">
        <v>1545</v>
      </c>
      <c r="I97" s="109">
        <f t="shared" si="10"/>
        <v>0</v>
      </c>
      <c r="J97" s="109">
        <f t="shared" si="7"/>
        <v>0</v>
      </c>
      <c r="K97" s="109">
        <f t="shared" ca="1" si="8"/>
        <v>0</v>
      </c>
      <c r="L97" s="109">
        <f t="shared" si="9"/>
        <v>0</v>
      </c>
      <c r="M97" t="str">
        <f t="shared" si="11"/>
        <v>RECEIVER</v>
      </c>
    </row>
    <row r="98" spans="1:13" x14ac:dyDescent="0.25">
      <c r="A98">
        <v>736</v>
      </c>
      <c r="B98" t="s">
        <v>1614</v>
      </c>
      <c r="C98" t="s">
        <v>1615</v>
      </c>
      <c r="D98" s="21" t="s">
        <v>3431</v>
      </c>
      <c r="E98" s="1" t="str">
        <f t="shared" ca="1" si="6"/>
        <v/>
      </c>
      <c r="F98" t="s">
        <v>3466</v>
      </c>
      <c r="G98" t="s">
        <v>1616</v>
      </c>
      <c r="H98" t="s">
        <v>1545</v>
      </c>
      <c r="I98" s="109">
        <f t="shared" si="10"/>
        <v>0</v>
      </c>
      <c r="J98" s="109">
        <f t="shared" si="7"/>
        <v>0</v>
      </c>
      <c r="K98" s="109">
        <f t="shared" ca="1" si="8"/>
        <v>0</v>
      </c>
      <c r="L98" s="109">
        <f t="shared" si="9"/>
        <v>0</v>
      </c>
      <c r="M98" t="str">
        <f t="shared" si="11"/>
        <v>SPEAKER</v>
      </c>
    </row>
    <row r="99" spans="1:13" x14ac:dyDescent="0.25">
      <c r="A99">
        <v>770</v>
      </c>
      <c r="B99" t="s">
        <v>1617</v>
      </c>
      <c r="C99" t="s">
        <v>1618</v>
      </c>
      <c r="D99" s="21" t="s">
        <v>3431</v>
      </c>
      <c r="E99" s="1" t="str">
        <f t="shared" ca="1" si="6"/>
        <v/>
      </c>
      <c r="F99" t="s">
        <v>3466</v>
      </c>
      <c r="G99" t="s">
        <v>1619</v>
      </c>
      <c r="H99" t="s">
        <v>1545</v>
      </c>
      <c r="I99" s="109">
        <f t="shared" si="10"/>
        <v>0</v>
      </c>
      <c r="J99" s="109">
        <f t="shared" si="7"/>
        <v>0</v>
      </c>
      <c r="K99" s="109">
        <f t="shared" ca="1" si="8"/>
        <v>0</v>
      </c>
      <c r="L99" s="109">
        <f t="shared" si="9"/>
        <v>0</v>
      </c>
      <c r="M99" t="str">
        <f t="shared" si="11"/>
        <v>TUNER</v>
      </c>
    </row>
    <row r="100" spans="1:13" x14ac:dyDescent="0.25">
      <c r="A100">
        <v>788</v>
      </c>
      <c r="B100" t="s">
        <v>87</v>
      </c>
      <c r="C100" t="s">
        <v>1620</v>
      </c>
      <c r="D100" s="21" t="s">
        <v>3433</v>
      </c>
      <c r="E100" s="1" t="str">
        <f t="shared" ca="1" si="6"/>
        <v/>
      </c>
      <c r="G100" t="s">
        <v>1621</v>
      </c>
      <c r="H100" t="s">
        <v>1537</v>
      </c>
      <c r="I100" s="109" t="str">
        <f t="shared" si="10"/>
        <v>IfcBeam</v>
      </c>
      <c r="J100" s="109" t="str">
        <f t="shared" si="7"/>
        <v>IfcBeam</v>
      </c>
      <c r="K100" s="109" t="str">
        <f t="shared" ca="1" si="8"/>
        <v>IfcBeam</v>
      </c>
      <c r="L100" s="109" t="str">
        <f t="shared" si="9"/>
        <v>Pset_BeamCommon</v>
      </c>
      <c r="M100" t="str">
        <f t="shared" si="11"/>
        <v/>
      </c>
    </row>
    <row r="101" spans="1:13" x14ac:dyDescent="0.25">
      <c r="A101">
        <v>790</v>
      </c>
      <c r="B101" t="s">
        <v>87</v>
      </c>
      <c r="C101" t="s">
        <v>1620</v>
      </c>
      <c r="D101" s="21" t="s">
        <v>3433</v>
      </c>
      <c r="E101" s="1" t="str">
        <f t="shared" ca="1" si="6"/>
        <v>Common</v>
      </c>
      <c r="F101" t="s">
        <v>2488</v>
      </c>
      <c r="G101" t="s">
        <v>4284</v>
      </c>
      <c r="H101" t="s">
        <v>3469</v>
      </c>
      <c r="I101" s="109">
        <f t="shared" si="10"/>
        <v>0</v>
      </c>
      <c r="J101" s="109">
        <f t="shared" si="7"/>
        <v>0</v>
      </c>
      <c r="K101" s="109">
        <f t="shared" ca="1" si="8"/>
        <v>0</v>
      </c>
      <c r="L101" s="109">
        <f t="shared" si="9"/>
        <v>0</v>
      </c>
      <c r="M101" t="str">
        <f t="shared" si="11"/>
        <v/>
      </c>
    </row>
    <row r="102" spans="1:13" x14ac:dyDescent="0.25">
      <c r="A102">
        <v>791</v>
      </c>
      <c r="B102" t="s">
        <v>87</v>
      </c>
      <c r="C102" t="s">
        <v>1620</v>
      </c>
      <c r="D102" s="21" t="s">
        <v>3433</v>
      </c>
      <c r="E102" s="1" t="str">
        <f t="shared" ca="1" si="6"/>
        <v>Common</v>
      </c>
      <c r="F102" t="s">
        <v>3474</v>
      </c>
      <c r="G102" t="s">
        <v>4283</v>
      </c>
      <c r="H102" t="s">
        <v>3475</v>
      </c>
      <c r="I102" s="109">
        <f t="shared" si="10"/>
        <v>0</v>
      </c>
      <c r="J102" s="109">
        <f t="shared" si="7"/>
        <v>0</v>
      </c>
      <c r="K102" s="109">
        <f t="shared" ca="1" si="8"/>
        <v>0</v>
      </c>
      <c r="L102" s="109">
        <f t="shared" si="9"/>
        <v>0</v>
      </c>
      <c r="M102" t="str">
        <f t="shared" si="11"/>
        <v/>
      </c>
    </row>
    <row r="103" spans="1:13" x14ac:dyDescent="0.25">
      <c r="A103">
        <v>804</v>
      </c>
      <c r="B103" t="s">
        <v>87</v>
      </c>
      <c r="C103" t="s">
        <v>1620</v>
      </c>
      <c r="D103" s="21" t="s">
        <v>3433</v>
      </c>
      <c r="E103" s="1" t="str">
        <f t="shared" ca="1" si="6"/>
        <v>Common</v>
      </c>
      <c r="F103" t="s">
        <v>3568</v>
      </c>
      <c r="G103" t="s">
        <v>4292</v>
      </c>
      <c r="H103" t="s">
        <v>3469</v>
      </c>
      <c r="I103" s="109">
        <f t="shared" si="10"/>
        <v>0</v>
      </c>
      <c r="J103" s="109">
        <f t="shared" si="7"/>
        <v>0</v>
      </c>
      <c r="K103" s="109">
        <f t="shared" ca="1" si="8"/>
        <v>0</v>
      </c>
      <c r="L103" s="109">
        <f t="shared" si="9"/>
        <v>0</v>
      </c>
      <c r="M103" t="str">
        <f t="shared" si="11"/>
        <v/>
      </c>
    </row>
    <row r="104" spans="1:13" x14ac:dyDescent="0.25">
      <c r="A104">
        <v>805</v>
      </c>
      <c r="B104" t="s">
        <v>87</v>
      </c>
      <c r="C104" t="s">
        <v>1620</v>
      </c>
      <c r="D104" s="21" t="s">
        <v>3433</v>
      </c>
      <c r="E104" s="1" t="str">
        <f t="shared" ca="1" si="6"/>
        <v>Common</v>
      </c>
      <c r="F104" t="s">
        <v>3168</v>
      </c>
      <c r="G104" t="s">
        <v>4293</v>
      </c>
      <c r="H104" t="s">
        <v>3469</v>
      </c>
      <c r="I104" s="109">
        <f t="shared" si="10"/>
        <v>0</v>
      </c>
      <c r="J104" s="109">
        <f t="shared" si="7"/>
        <v>0</v>
      </c>
      <c r="K104" s="109">
        <f t="shared" ca="1" si="8"/>
        <v>0</v>
      </c>
      <c r="L104" s="109">
        <f t="shared" si="9"/>
        <v>0</v>
      </c>
      <c r="M104" t="str">
        <f t="shared" si="11"/>
        <v/>
      </c>
    </row>
    <row r="105" spans="1:13" x14ac:dyDescent="0.25">
      <c r="A105">
        <v>806</v>
      </c>
      <c r="B105" t="s">
        <v>87</v>
      </c>
      <c r="C105" t="s">
        <v>1620</v>
      </c>
      <c r="D105" s="21" t="s">
        <v>3433</v>
      </c>
      <c r="E105" s="1" t="str">
        <f t="shared" ca="1" si="6"/>
        <v>Common</v>
      </c>
      <c r="F105" t="s">
        <v>3569</v>
      </c>
      <c r="G105" t="s">
        <v>4294</v>
      </c>
      <c r="H105" t="s">
        <v>3469</v>
      </c>
      <c r="I105" s="109">
        <f t="shared" si="10"/>
        <v>0</v>
      </c>
      <c r="J105" s="109">
        <f t="shared" si="7"/>
        <v>0</v>
      </c>
      <c r="K105" s="109">
        <f t="shared" ca="1" si="8"/>
        <v>0</v>
      </c>
      <c r="L105" s="109">
        <f t="shared" si="9"/>
        <v>0</v>
      </c>
      <c r="M105" t="str">
        <f t="shared" si="11"/>
        <v/>
      </c>
    </row>
    <row r="106" spans="1:13" x14ac:dyDescent="0.25">
      <c r="A106">
        <v>807</v>
      </c>
      <c r="B106" t="s">
        <v>87</v>
      </c>
      <c r="C106" t="s">
        <v>1620</v>
      </c>
      <c r="D106" s="21" t="s">
        <v>3433</v>
      </c>
      <c r="E106" s="1" t="str">
        <f t="shared" ca="1" si="6"/>
        <v>Common</v>
      </c>
      <c r="F106" t="s">
        <v>2958</v>
      </c>
      <c r="G106" t="s">
        <v>3570</v>
      </c>
      <c r="H106" t="s">
        <v>3469</v>
      </c>
      <c r="I106" s="109">
        <f t="shared" si="10"/>
        <v>0</v>
      </c>
      <c r="J106" s="109">
        <f t="shared" si="7"/>
        <v>0</v>
      </c>
      <c r="K106" s="109">
        <f t="shared" ca="1" si="8"/>
        <v>0</v>
      </c>
      <c r="L106" s="109">
        <f t="shared" si="9"/>
        <v>0</v>
      </c>
      <c r="M106" t="str">
        <f t="shared" si="11"/>
        <v/>
      </c>
    </row>
    <row r="107" spans="1:13" x14ac:dyDescent="0.25">
      <c r="A107">
        <v>808</v>
      </c>
      <c r="B107" t="s">
        <v>87</v>
      </c>
      <c r="C107" t="s">
        <v>1620</v>
      </c>
      <c r="D107" s="21" t="s">
        <v>3433</v>
      </c>
      <c r="E107" s="1" t="str">
        <f t="shared" ca="1" si="6"/>
        <v>Common</v>
      </c>
      <c r="F107" t="s">
        <v>2986</v>
      </c>
      <c r="G107" t="s">
        <v>4295</v>
      </c>
      <c r="H107" t="s">
        <v>3469</v>
      </c>
      <c r="I107" s="109">
        <f t="shared" si="10"/>
        <v>0</v>
      </c>
      <c r="J107" s="109">
        <f t="shared" si="7"/>
        <v>0</v>
      </c>
      <c r="K107" s="109">
        <f t="shared" ca="1" si="8"/>
        <v>0</v>
      </c>
      <c r="L107" s="109">
        <f t="shared" si="9"/>
        <v>0</v>
      </c>
      <c r="M107" t="str">
        <f t="shared" si="11"/>
        <v/>
      </c>
    </row>
    <row r="108" spans="1:13" x14ac:dyDescent="0.25">
      <c r="A108">
        <v>809</v>
      </c>
      <c r="B108" t="s">
        <v>87</v>
      </c>
      <c r="C108" t="s">
        <v>1620</v>
      </c>
      <c r="D108" s="21" t="s">
        <v>3433</v>
      </c>
      <c r="E108" s="1" t="str">
        <f t="shared" ca="1" si="6"/>
        <v>Common</v>
      </c>
      <c r="F108" t="s">
        <v>3135</v>
      </c>
      <c r="G108" t="s">
        <v>3571</v>
      </c>
      <c r="H108" t="s">
        <v>3469</v>
      </c>
      <c r="I108" s="109">
        <f t="shared" si="10"/>
        <v>0</v>
      </c>
      <c r="J108" s="109">
        <f t="shared" si="7"/>
        <v>0</v>
      </c>
      <c r="K108" s="109">
        <f t="shared" ca="1" si="8"/>
        <v>0</v>
      </c>
      <c r="L108" s="109">
        <f t="shared" si="9"/>
        <v>0</v>
      </c>
      <c r="M108" t="str">
        <f t="shared" si="11"/>
        <v/>
      </c>
    </row>
    <row r="109" spans="1:13" x14ac:dyDescent="0.25">
      <c r="A109">
        <v>810</v>
      </c>
      <c r="B109" t="s">
        <v>87</v>
      </c>
      <c r="C109" t="s">
        <v>1620</v>
      </c>
      <c r="D109" s="21" t="s">
        <v>3433</v>
      </c>
      <c r="E109" s="1" t="str">
        <f t="shared" ca="1" si="6"/>
        <v>Common</v>
      </c>
      <c r="F109" t="s">
        <v>2968</v>
      </c>
      <c r="G109" t="s">
        <v>3572</v>
      </c>
      <c r="H109" t="s">
        <v>3469</v>
      </c>
      <c r="I109" s="109">
        <f t="shared" si="10"/>
        <v>0</v>
      </c>
      <c r="J109" s="109">
        <f t="shared" si="7"/>
        <v>0</v>
      </c>
      <c r="K109" s="109">
        <f t="shared" ca="1" si="8"/>
        <v>0</v>
      </c>
      <c r="L109" s="109">
        <f t="shared" si="9"/>
        <v>0</v>
      </c>
      <c r="M109" t="str">
        <f t="shared" si="11"/>
        <v/>
      </c>
    </row>
    <row r="110" spans="1:13" x14ac:dyDescent="0.25">
      <c r="A110">
        <v>5879</v>
      </c>
      <c r="B110" t="s">
        <v>87</v>
      </c>
      <c r="C110" t="s">
        <v>1622</v>
      </c>
      <c r="D110" s="21" t="s">
        <v>3449</v>
      </c>
      <c r="E110" s="1" t="str">
        <f t="shared" ca="1" si="6"/>
        <v/>
      </c>
      <c r="F110" t="s">
        <v>3466</v>
      </c>
      <c r="G110" t="s">
        <v>1623</v>
      </c>
      <c r="H110" t="s">
        <v>1537</v>
      </c>
      <c r="I110" s="109">
        <f t="shared" si="10"/>
        <v>0</v>
      </c>
      <c r="J110" s="109">
        <f t="shared" si="7"/>
        <v>0</v>
      </c>
      <c r="K110" s="109">
        <f t="shared" ca="1" si="8"/>
        <v>0</v>
      </c>
      <c r="L110" s="109">
        <f t="shared" si="9"/>
        <v>0</v>
      </c>
      <c r="M110" t="str">
        <f t="shared" si="11"/>
        <v/>
      </c>
    </row>
    <row r="111" spans="1:13" x14ac:dyDescent="0.25">
      <c r="A111">
        <v>813</v>
      </c>
      <c r="B111" t="s">
        <v>101</v>
      </c>
      <c r="C111" t="s">
        <v>1624</v>
      </c>
      <c r="D111" s="21" t="s">
        <v>3423</v>
      </c>
      <c r="E111" s="1" t="str">
        <f t="shared" ca="1" si="6"/>
        <v/>
      </c>
      <c r="F111" t="s">
        <v>3466</v>
      </c>
      <c r="G111" t="s">
        <v>4296</v>
      </c>
      <c r="H111" t="s">
        <v>1542</v>
      </c>
      <c r="I111" s="109" t="str">
        <f t="shared" si="10"/>
        <v>IfcBoiler</v>
      </c>
      <c r="J111" s="109">
        <f t="shared" si="7"/>
        <v>0</v>
      </c>
      <c r="K111" s="109">
        <f t="shared" ca="1" si="8"/>
        <v>0</v>
      </c>
      <c r="L111" s="109">
        <f t="shared" si="9"/>
        <v>0</v>
      </c>
      <c r="M111" t="str">
        <f t="shared" si="11"/>
        <v/>
      </c>
    </row>
    <row r="112" spans="1:13" x14ac:dyDescent="0.25">
      <c r="A112">
        <v>826</v>
      </c>
      <c r="B112" t="s">
        <v>101</v>
      </c>
      <c r="C112" t="s">
        <v>1625</v>
      </c>
      <c r="D112" s="21" t="s">
        <v>3423</v>
      </c>
      <c r="E112" s="1" t="str">
        <f t="shared" ca="1" si="6"/>
        <v/>
      </c>
      <c r="G112" t="s">
        <v>4297</v>
      </c>
      <c r="H112" t="s">
        <v>1545</v>
      </c>
      <c r="I112" s="109">
        <f t="shared" si="10"/>
        <v>0</v>
      </c>
      <c r="J112" s="109">
        <f t="shared" si="7"/>
        <v>0</v>
      </c>
      <c r="K112" s="109">
        <f t="shared" ca="1" si="8"/>
        <v>0</v>
      </c>
      <c r="L112" s="109">
        <f t="shared" si="9"/>
        <v>0</v>
      </c>
      <c r="M112" t="str">
        <f t="shared" si="11"/>
        <v/>
      </c>
    </row>
    <row r="113" spans="1:13" x14ac:dyDescent="0.25">
      <c r="A113">
        <v>828</v>
      </c>
      <c r="B113" t="s">
        <v>101</v>
      </c>
      <c r="C113" t="s">
        <v>1625</v>
      </c>
      <c r="D113" s="21" t="s">
        <v>3423</v>
      </c>
      <c r="E113" s="1" t="str">
        <f t="shared" ca="1" si="6"/>
        <v/>
      </c>
      <c r="F113" t="s">
        <v>2488</v>
      </c>
      <c r="G113" t="s">
        <v>3473</v>
      </c>
      <c r="H113" t="s">
        <v>3469</v>
      </c>
      <c r="I113" s="109">
        <f t="shared" si="10"/>
        <v>0</v>
      </c>
      <c r="J113" s="109">
        <f t="shared" si="7"/>
        <v>0</v>
      </c>
      <c r="K113" s="109">
        <f t="shared" ca="1" si="8"/>
        <v>0</v>
      </c>
      <c r="L113" s="109">
        <f t="shared" si="9"/>
        <v>0</v>
      </c>
      <c r="M113" t="str">
        <f t="shared" si="11"/>
        <v/>
      </c>
    </row>
    <row r="114" spans="1:13" x14ac:dyDescent="0.25">
      <c r="A114">
        <v>829</v>
      </c>
      <c r="B114" t="s">
        <v>101</v>
      </c>
      <c r="C114" t="s">
        <v>1625</v>
      </c>
      <c r="D114" s="21" t="s">
        <v>3423</v>
      </c>
      <c r="E114" s="1" t="str">
        <f t="shared" ca="1" si="6"/>
        <v/>
      </c>
      <c r="F114" t="s">
        <v>3474</v>
      </c>
      <c r="G114" t="s">
        <v>4283</v>
      </c>
      <c r="H114" t="s">
        <v>3475</v>
      </c>
      <c r="I114" s="109">
        <f t="shared" si="10"/>
        <v>0</v>
      </c>
      <c r="J114" s="109">
        <f t="shared" si="7"/>
        <v>0</v>
      </c>
      <c r="K114" s="109">
        <f t="shared" ca="1" si="8"/>
        <v>0</v>
      </c>
      <c r="L114" s="109">
        <f t="shared" si="9"/>
        <v>0</v>
      </c>
      <c r="M114" t="str">
        <f t="shared" si="11"/>
        <v/>
      </c>
    </row>
    <row r="115" spans="1:13" x14ac:dyDescent="0.25">
      <c r="A115">
        <v>842</v>
      </c>
      <c r="B115" t="s">
        <v>101</v>
      </c>
      <c r="C115" t="s">
        <v>1625</v>
      </c>
      <c r="D115" s="21" t="s">
        <v>3423</v>
      </c>
      <c r="E115" s="1" t="str">
        <f t="shared" ca="1" si="6"/>
        <v/>
      </c>
      <c r="F115" t="s">
        <v>3573</v>
      </c>
      <c r="G115" t="s">
        <v>3574</v>
      </c>
      <c r="H115" t="s">
        <v>3469</v>
      </c>
      <c r="I115" s="109">
        <f t="shared" si="10"/>
        <v>0</v>
      </c>
      <c r="J115" s="109">
        <f t="shared" si="7"/>
        <v>0</v>
      </c>
      <c r="K115" s="109">
        <f t="shared" ca="1" si="8"/>
        <v>0</v>
      </c>
      <c r="L115" s="109">
        <f t="shared" si="9"/>
        <v>0</v>
      </c>
      <c r="M115" t="str">
        <f t="shared" si="11"/>
        <v/>
      </c>
    </row>
    <row r="116" spans="1:13" x14ac:dyDescent="0.25">
      <c r="A116">
        <v>843</v>
      </c>
      <c r="B116" t="s">
        <v>101</v>
      </c>
      <c r="C116" t="s">
        <v>1625</v>
      </c>
      <c r="D116" s="21" t="s">
        <v>3423</v>
      </c>
      <c r="E116" s="1" t="str">
        <f t="shared" ca="1" si="6"/>
        <v/>
      </c>
      <c r="F116" t="s">
        <v>3575</v>
      </c>
      <c r="G116" t="s">
        <v>3576</v>
      </c>
      <c r="H116" t="s">
        <v>3475</v>
      </c>
      <c r="I116" s="109">
        <f t="shared" si="10"/>
        <v>0</v>
      </c>
      <c r="J116" s="109">
        <f t="shared" si="7"/>
        <v>0</v>
      </c>
      <c r="K116" s="109">
        <f t="shared" ca="1" si="8"/>
        <v>0</v>
      </c>
      <c r="L116" s="109">
        <f t="shared" si="9"/>
        <v>0</v>
      </c>
      <c r="M116" t="str">
        <f t="shared" si="11"/>
        <v/>
      </c>
    </row>
    <row r="117" spans="1:13" x14ac:dyDescent="0.25">
      <c r="A117">
        <v>855</v>
      </c>
      <c r="B117" t="s">
        <v>101</v>
      </c>
      <c r="C117" t="s">
        <v>1625</v>
      </c>
      <c r="D117" s="21" t="s">
        <v>3423</v>
      </c>
      <c r="E117" s="1" t="str">
        <f t="shared" ca="1" si="6"/>
        <v/>
      </c>
      <c r="F117" t="s">
        <v>3577</v>
      </c>
      <c r="G117" t="s">
        <v>3578</v>
      </c>
      <c r="H117" t="s">
        <v>3469</v>
      </c>
      <c r="I117" s="109">
        <f t="shared" si="10"/>
        <v>0</v>
      </c>
      <c r="J117" s="109">
        <f t="shared" si="7"/>
        <v>0</v>
      </c>
      <c r="K117" s="109">
        <f t="shared" ca="1" si="8"/>
        <v>0</v>
      </c>
      <c r="L117" s="109">
        <f t="shared" si="9"/>
        <v>0</v>
      </c>
      <c r="M117" t="str">
        <f t="shared" si="11"/>
        <v/>
      </c>
    </row>
    <row r="118" spans="1:13" x14ac:dyDescent="0.25">
      <c r="A118">
        <v>856</v>
      </c>
      <c r="B118" t="s">
        <v>101</v>
      </c>
      <c r="C118" t="s">
        <v>1625</v>
      </c>
      <c r="D118" s="21" t="s">
        <v>3423</v>
      </c>
      <c r="E118" s="1" t="str">
        <f t="shared" ca="1" si="6"/>
        <v/>
      </c>
      <c r="F118" t="s">
        <v>3579</v>
      </c>
      <c r="G118" t="s">
        <v>3580</v>
      </c>
      <c r="H118" t="s">
        <v>3484</v>
      </c>
      <c r="I118" s="109">
        <f t="shared" si="10"/>
        <v>0</v>
      </c>
      <c r="J118" s="109">
        <f t="shared" si="7"/>
        <v>0</v>
      </c>
      <c r="K118" s="109">
        <f t="shared" ca="1" si="8"/>
        <v>0</v>
      </c>
      <c r="L118" s="109">
        <f t="shared" si="9"/>
        <v>0</v>
      </c>
      <c r="M118" t="str">
        <f t="shared" si="11"/>
        <v/>
      </c>
    </row>
    <row r="119" spans="1:13" x14ac:dyDescent="0.25">
      <c r="A119">
        <v>857</v>
      </c>
      <c r="B119" t="s">
        <v>101</v>
      </c>
      <c r="C119" t="s">
        <v>1625</v>
      </c>
      <c r="D119" s="21" t="s">
        <v>3423</v>
      </c>
      <c r="E119" s="1" t="str">
        <f t="shared" ca="1" si="6"/>
        <v/>
      </c>
      <c r="F119" t="s">
        <v>3581</v>
      </c>
      <c r="G119" t="s">
        <v>3582</v>
      </c>
      <c r="H119" t="s">
        <v>3484</v>
      </c>
      <c r="I119" s="109">
        <f t="shared" si="10"/>
        <v>0</v>
      </c>
      <c r="J119" s="109">
        <f t="shared" si="7"/>
        <v>0</v>
      </c>
      <c r="K119" s="109">
        <f t="shared" ca="1" si="8"/>
        <v>0</v>
      </c>
      <c r="L119" s="109">
        <f t="shared" si="9"/>
        <v>0</v>
      </c>
      <c r="M119" t="str">
        <f t="shared" si="11"/>
        <v/>
      </c>
    </row>
    <row r="120" spans="1:13" x14ac:dyDescent="0.25">
      <c r="A120">
        <v>858</v>
      </c>
      <c r="B120" t="s">
        <v>101</v>
      </c>
      <c r="C120" t="s">
        <v>1625</v>
      </c>
      <c r="D120" s="21" t="s">
        <v>3423</v>
      </c>
      <c r="E120" s="1" t="str">
        <f t="shared" ca="1" si="6"/>
        <v/>
      </c>
      <c r="F120" t="s">
        <v>3583</v>
      </c>
      <c r="G120" t="s">
        <v>3584</v>
      </c>
      <c r="H120" t="s">
        <v>3469</v>
      </c>
      <c r="I120" s="109">
        <f t="shared" si="10"/>
        <v>0</v>
      </c>
      <c r="J120" s="109">
        <f t="shared" si="7"/>
        <v>0</v>
      </c>
      <c r="K120" s="109">
        <f t="shared" ca="1" si="8"/>
        <v>0</v>
      </c>
      <c r="L120" s="109">
        <f t="shared" si="9"/>
        <v>0</v>
      </c>
      <c r="M120" t="str">
        <f t="shared" si="11"/>
        <v/>
      </c>
    </row>
    <row r="121" spans="1:13" x14ac:dyDescent="0.25">
      <c r="A121">
        <v>859</v>
      </c>
      <c r="B121" t="s">
        <v>101</v>
      </c>
      <c r="C121" t="s">
        <v>1625</v>
      </c>
      <c r="D121" s="21" t="s">
        <v>3423</v>
      </c>
      <c r="E121" s="1" t="str">
        <f t="shared" ca="1" si="6"/>
        <v/>
      </c>
      <c r="F121" t="s">
        <v>3585</v>
      </c>
      <c r="G121" t="s">
        <v>3586</v>
      </c>
      <c r="H121" t="s">
        <v>3469</v>
      </c>
      <c r="I121" s="109">
        <f t="shared" si="10"/>
        <v>0</v>
      </c>
      <c r="J121" s="109">
        <f t="shared" si="7"/>
        <v>0</v>
      </c>
      <c r="K121" s="109">
        <f t="shared" ca="1" si="8"/>
        <v>0</v>
      </c>
      <c r="L121" s="109">
        <f t="shared" si="9"/>
        <v>0</v>
      </c>
      <c r="M121" t="str">
        <f t="shared" si="11"/>
        <v/>
      </c>
    </row>
    <row r="122" spans="1:13" x14ac:dyDescent="0.25">
      <c r="A122">
        <v>860</v>
      </c>
      <c r="B122" t="s">
        <v>101</v>
      </c>
      <c r="C122" t="s">
        <v>1625</v>
      </c>
      <c r="D122" s="21" t="s">
        <v>3423</v>
      </c>
      <c r="E122" s="1" t="str">
        <f t="shared" ca="1" si="6"/>
        <v/>
      </c>
      <c r="F122" t="s">
        <v>3587</v>
      </c>
      <c r="G122" t="s">
        <v>3588</v>
      </c>
      <c r="H122" t="s">
        <v>3551</v>
      </c>
      <c r="I122" s="109">
        <f t="shared" si="10"/>
        <v>0</v>
      </c>
      <c r="J122" s="109">
        <f t="shared" si="7"/>
        <v>0</v>
      </c>
      <c r="K122" s="109">
        <f t="shared" ca="1" si="8"/>
        <v>0</v>
      </c>
      <c r="L122" s="109">
        <f t="shared" si="9"/>
        <v>0</v>
      </c>
      <c r="M122" t="str">
        <f t="shared" si="11"/>
        <v/>
      </c>
    </row>
    <row r="123" spans="1:13" x14ac:dyDescent="0.25">
      <c r="A123">
        <v>861</v>
      </c>
      <c r="B123" t="s">
        <v>101</v>
      </c>
      <c r="C123" t="s">
        <v>1625</v>
      </c>
      <c r="D123" s="21" t="s">
        <v>3423</v>
      </c>
      <c r="E123" s="1" t="str">
        <f t="shared" ca="1" si="6"/>
        <v/>
      </c>
      <c r="F123" t="s">
        <v>3589</v>
      </c>
      <c r="G123" t="s">
        <v>3590</v>
      </c>
      <c r="H123" t="s">
        <v>3484</v>
      </c>
      <c r="I123" s="109">
        <f t="shared" si="10"/>
        <v>0</v>
      </c>
      <c r="J123" s="109">
        <f t="shared" si="7"/>
        <v>0</v>
      </c>
      <c r="K123" s="109">
        <f t="shared" ca="1" si="8"/>
        <v>0</v>
      </c>
      <c r="L123" s="109">
        <f t="shared" si="9"/>
        <v>0</v>
      </c>
      <c r="M123" t="str">
        <f t="shared" si="11"/>
        <v/>
      </c>
    </row>
    <row r="124" spans="1:13" x14ac:dyDescent="0.25">
      <c r="A124">
        <v>862</v>
      </c>
      <c r="B124" t="s">
        <v>101</v>
      </c>
      <c r="C124" t="s">
        <v>1625</v>
      </c>
      <c r="D124" s="21" t="s">
        <v>3423</v>
      </c>
      <c r="E124" s="1" t="str">
        <f t="shared" ca="1" si="6"/>
        <v/>
      </c>
      <c r="F124" t="s">
        <v>3591</v>
      </c>
      <c r="G124" t="s">
        <v>3592</v>
      </c>
      <c r="H124" t="s">
        <v>3469</v>
      </c>
      <c r="I124" s="109">
        <f t="shared" si="10"/>
        <v>0</v>
      </c>
      <c r="J124" s="109">
        <f t="shared" si="7"/>
        <v>0</v>
      </c>
      <c r="K124" s="109">
        <f t="shared" ca="1" si="8"/>
        <v>0</v>
      </c>
      <c r="L124" s="109">
        <f t="shared" si="9"/>
        <v>0</v>
      </c>
      <c r="M124" t="str">
        <f t="shared" si="11"/>
        <v/>
      </c>
    </row>
    <row r="125" spans="1:13" x14ac:dyDescent="0.25">
      <c r="A125">
        <v>863</v>
      </c>
      <c r="B125" t="s">
        <v>101</v>
      </c>
      <c r="C125" t="s">
        <v>1625</v>
      </c>
      <c r="D125" s="21" t="s">
        <v>3423</v>
      </c>
      <c r="E125" s="1" t="str">
        <f t="shared" ca="1" si="6"/>
        <v/>
      </c>
      <c r="F125" t="s">
        <v>3593</v>
      </c>
      <c r="G125" t="s">
        <v>3594</v>
      </c>
      <c r="H125" t="s">
        <v>3475</v>
      </c>
      <c r="I125" s="109">
        <f t="shared" si="10"/>
        <v>0</v>
      </c>
      <c r="J125" s="109">
        <f t="shared" si="7"/>
        <v>0</v>
      </c>
      <c r="K125" s="109">
        <f t="shared" ca="1" si="8"/>
        <v>0</v>
      </c>
      <c r="L125" s="109">
        <f t="shared" si="9"/>
        <v>0</v>
      </c>
      <c r="M125" t="str">
        <f t="shared" si="11"/>
        <v/>
      </c>
    </row>
    <row r="126" spans="1:13" x14ac:dyDescent="0.25">
      <c r="A126">
        <v>884</v>
      </c>
      <c r="B126" t="s">
        <v>1626</v>
      </c>
      <c r="C126" t="s">
        <v>1627</v>
      </c>
      <c r="D126" s="21" t="s">
        <v>3423</v>
      </c>
      <c r="E126" s="1" t="str">
        <f t="shared" ca="1" si="6"/>
        <v/>
      </c>
      <c r="F126" t="s">
        <v>3466</v>
      </c>
      <c r="G126" t="s">
        <v>1628</v>
      </c>
      <c r="H126" t="s">
        <v>1545</v>
      </c>
      <c r="I126" s="109">
        <f t="shared" si="10"/>
        <v>0</v>
      </c>
      <c r="J126" s="109">
        <f t="shared" si="7"/>
        <v>0</v>
      </c>
      <c r="K126" s="109">
        <f t="shared" ca="1" si="8"/>
        <v>0</v>
      </c>
      <c r="L126" s="109">
        <f t="shared" si="9"/>
        <v>0</v>
      </c>
      <c r="M126" t="str">
        <f t="shared" si="11"/>
        <v>STEAM</v>
      </c>
    </row>
    <row r="127" spans="1:13" x14ac:dyDescent="0.25">
      <c r="A127">
        <v>891</v>
      </c>
      <c r="B127" t="s">
        <v>1629</v>
      </c>
      <c r="C127" t="s">
        <v>1630</v>
      </c>
      <c r="D127" s="21" t="s">
        <v>3423</v>
      </c>
      <c r="E127" s="1" t="str">
        <f t="shared" ca="1" si="6"/>
        <v/>
      </c>
      <c r="F127" t="s">
        <v>3466</v>
      </c>
      <c r="G127" t="s">
        <v>1631</v>
      </c>
      <c r="H127" t="s">
        <v>1545</v>
      </c>
      <c r="I127" s="109">
        <f t="shared" si="10"/>
        <v>0</v>
      </c>
      <c r="J127" s="109">
        <f t="shared" si="7"/>
        <v>0</v>
      </c>
      <c r="K127" s="109">
        <f t="shared" ca="1" si="8"/>
        <v>0</v>
      </c>
      <c r="L127" s="109">
        <f t="shared" si="9"/>
        <v>0</v>
      </c>
      <c r="M127" t="str">
        <f t="shared" si="11"/>
        <v>WATER</v>
      </c>
    </row>
    <row r="128" spans="1:13" x14ac:dyDescent="0.25">
      <c r="A128">
        <v>897</v>
      </c>
      <c r="B128" t="s">
        <v>141</v>
      </c>
      <c r="C128" t="s">
        <v>1632</v>
      </c>
      <c r="D128" s="21" t="s">
        <v>3424</v>
      </c>
      <c r="E128" s="1" t="str">
        <f t="shared" ca="1" si="6"/>
        <v/>
      </c>
      <c r="G128" t="s">
        <v>1633</v>
      </c>
      <c r="H128" t="s">
        <v>1537</v>
      </c>
      <c r="I128" s="109" t="str">
        <f t="shared" si="10"/>
        <v>IfcBuilding</v>
      </c>
      <c r="J128" s="109">
        <f t="shared" si="7"/>
        <v>0</v>
      </c>
      <c r="K128" s="109">
        <f t="shared" ca="1" si="8"/>
        <v>0</v>
      </c>
      <c r="L128" s="109" t="str">
        <f t="shared" si="9"/>
        <v>Pset_BuildingCommon</v>
      </c>
      <c r="M128" t="str">
        <f t="shared" si="11"/>
        <v/>
      </c>
    </row>
    <row r="129" spans="1:13" x14ac:dyDescent="0.25">
      <c r="A129">
        <v>899</v>
      </c>
      <c r="B129" t="s">
        <v>141</v>
      </c>
      <c r="C129" t="s">
        <v>1632</v>
      </c>
      <c r="D129" s="21" t="s">
        <v>3424</v>
      </c>
      <c r="E129" s="1" t="str">
        <f t="shared" ca="1" si="6"/>
        <v/>
      </c>
      <c r="F129" t="s">
        <v>2488</v>
      </c>
      <c r="G129" t="s">
        <v>3595</v>
      </c>
      <c r="H129" t="s">
        <v>3469</v>
      </c>
      <c r="I129" s="109">
        <f t="shared" si="10"/>
        <v>0</v>
      </c>
      <c r="J129" s="109">
        <f t="shared" si="7"/>
        <v>0</v>
      </c>
      <c r="K129" s="109">
        <f t="shared" ca="1" si="8"/>
        <v>0</v>
      </c>
      <c r="L129" s="109">
        <f t="shared" si="9"/>
        <v>0</v>
      </c>
      <c r="M129" t="str">
        <f t="shared" si="11"/>
        <v/>
      </c>
    </row>
    <row r="130" spans="1:13" x14ac:dyDescent="0.25">
      <c r="A130">
        <v>900</v>
      </c>
      <c r="B130" t="s">
        <v>141</v>
      </c>
      <c r="C130" t="s">
        <v>1632</v>
      </c>
      <c r="D130" s="21" t="s">
        <v>3424</v>
      </c>
      <c r="E130" s="1" t="str">
        <f t="shared" ref="E130:E193" ca="1" si="12">IF(AND(IF(cond_par_map=yes,NOT(ISERROR(VLOOKUP(B130,export_entity,1,FALSE))),TRUE),IF(com_pset=yes,IFERROR(FIND(Common,C130),0)&gt;0,TRUE),IF(com_pset=yes,F130&lt;&gt;"",TRUE),IF(com_pset=yes,F130&lt;&gt;0,TRUE)),CONCATENATE(Common),"")</f>
        <v/>
      </c>
      <c r="F130" t="s">
        <v>3157</v>
      </c>
      <c r="G130" t="s">
        <v>3596</v>
      </c>
      <c r="H130" t="s">
        <v>3469</v>
      </c>
      <c r="I130" s="109">
        <f t="shared" si="10"/>
        <v>0</v>
      </c>
      <c r="J130" s="109">
        <f t="shared" ref="J130:J193" si="13">IF(AND(I130&lt;&gt;0,NOT(ISERROR(VLOOKUP(B130,Import_DRS,1,FALSE)))),I130,0)</f>
        <v>0</v>
      </c>
      <c r="K130" s="109">
        <f t="shared" ref="K130:K193" ca="1" si="14">IF(AND(I130&lt;&gt;0,NOT(ISERROR(VLOOKUP(B130,export_entity,1,FALSE)))),I130,0)</f>
        <v>0</v>
      </c>
      <c r="L130" s="109">
        <f t="shared" ref="L130:L193" si="15">IF(C130&lt;&gt;C129,IFERROR(VLOOKUP(C130,supp_pset,1,FALSE),0),0)</f>
        <v>0</v>
      </c>
      <c r="M130" t="str">
        <f t="shared" si="11"/>
        <v/>
      </c>
    </row>
    <row r="131" spans="1:13" x14ac:dyDescent="0.25">
      <c r="A131">
        <v>901</v>
      </c>
      <c r="B131" t="s">
        <v>141</v>
      </c>
      <c r="C131" t="s">
        <v>1632</v>
      </c>
      <c r="D131" s="21" t="s">
        <v>3424</v>
      </c>
      <c r="E131" s="1" t="str">
        <f t="shared" ca="1" si="12"/>
        <v/>
      </c>
      <c r="F131" t="s">
        <v>3160</v>
      </c>
      <c r="G131" t="s">
        <v>3597</v>
      </c>
      <c r="H131" t="s">
        <v>3469</v>
      </c>
      <c r="I131" s="109">
        <f t="shared" ref="I131:I194" si="16">IF(B131&lt;&gt;B130,IF(ISERROR(FIND("/",B131,1)),B131,0),0)</f>
        <v>0</v>
      </c>
      <c r="J131" s="109">
        <f t="shared" si="13"/>
        <v>0</v>
      </c>
      <c r="K131" s="109">
        <f t="shared" ca="1" si="14"/>
        <v>0</v>
      </c>
      <c r="L131" s="109">
        <f t="shared" si="15"/>
        <v>0</v>
      </c>
      <c r="M131" t="str">
        <f t="shared" ref="M131:M194" si="17">IF(ISERROR(FIND("/",B131,1)),"",MID(B131,FIND("/",B131,1)+1,LEN(B131)-FIND("/",B131,1)))</f>
        <v/>
      </c>
    </row>
    <row r="132" spans="1:13" x14ac:dyDescent="0.25">
      <c r="A132">
        <v>902</v>
      </c>
      <c r="B132" t="s">
        <v>141</v>
      </c>
      <c r="C132" t="s">
        <v>1632</v>
      </c>
      <c r="D132" s="21" t="s">
        <v>3424</v>
      </c>
      <c r="E132" s="1" t="str">
        <f t="shared" ca="1" si="12"/>
        <v/>
      </c>
      <c r="F132" t="s">
        <v>3598</v>
      </c>
      <c r="G132" t="s">
        <v>3599</v>
      </c>
      <c r="H132" t="s">
        <v>3469</v>
      </c>
      <c r="I132" s="109">
        <f t="shared" si="16"/>
        <v>0</v>
      </c>
      <c r="J132" s="109">
        <f t="shared" si="13"/>
        <v>0</v>
      </c>
      <c r="K132" s="109">
        <f t="shared" ca="1" si="14"/>
        <v>0</v>
      </c>
      <c r="L132" s="109">
        <f t="shared" si="15"/>
        <v>0</v>
      </c>
      <c r="M132" t="str">
        <f t="shared" si="17"/>
        <v/>
      </c>
    </row>
    <row r="133" spans="1:13" x14ac:dyDescent="0.25">
      <c r="A133">
        <v>903</v>
      </c>
      <c r="B133" t="s">
        <v>141</v>
      </c>
      <c r="C133" t="s">
        <v>1632</v>
      </c>
      <c r="D133" s="21" t="s">
        <v>3424</v>
      </c>
      <c r="E133" s="1" t="str">
        <f t="shared" ca="1" si="12"/>
        <v/>
      </c>
      <c r="F133" t="s">
        <v>3600</v>
      </c>
      <c r="G133" t="s">
        <v>3601</v>
      </c>
      <c r="H133" t="s">
        <v>3469</v>
      </c>
      <c r="I133" s="109">
        <f t="shared" si="16"/>
        <v>0</v>
      </c>
      <c r="J133" s="109">
        <f t="shared" si="13"/>
        <v>0</v>
      </c>
      <c r="K133" s="109">
        <f t="shared" ca="1" si="14"/>
        <v>0</v>
      </c>
      <c r="L133" s="109">
        <f t="shared" si="15"/>
        <v>0</v>
      </c>
      <c r="M133" t="str">
        <f t="shared" si="17"/>
        <v/>
      </c>
    </row>
    <row r="134" spans="1:13" x14ac:dyDescent="0.25">
      <c r="A134">
        <v>904</v>
      </c>
      <c r="B134" t="s">
        <v>141</v>
      </c>
      <c r="C134" t="s">
        <v>1632</v>
      </c>
      <c r="D134" s="21" t="s">
        <v>3424</v>
      </c>
      <c r="E134" s="1" t="str">
        <f t="shared" ca="1" si="12"/>
        <v/>
      </c>
      <c r="F134" t="s">
        <v>3087</v>
      </c>
      <c r="G134" t="s">
        <v>3602</v>
      </c>
      <c r="H134" t="s">
        <v>3469</v>
      </c>
      <c r="I134" s="109">
        <f t="shared" si="16"/>
        <v>0</v>
      </c>
      <c r="J134" s="109">
        <f t="shared" si="13"/>
        <v>0</v>
      </c>
      <c r="K134" s="109">
        <f t="shared" ca="1" si="14"/>
        <v>0</v>
      </c>
      <c r="L134" s="109">
        <f t="shared" si="15"/>
        <v>0</v>
      </c>
      <c r="M134" t="str">
        <f t="shared" si="17"/>
        <v/>
      </c>
    </row>
    <row r="135" spans="1:13" x14ac:dyDescent="0.25">
      <c r="A135">
        <v>905</v>
      </c>
      <c r="B135" t="s">
        <v>141</v>
      </c>
      <c r="C135" t="s">
        <v>1632</v>
      </c>
      <c r="D135" s="21" t="s">
        <v>3424</v>
      </c>
      <c r="E135" s="1" t="str">
        <f t="shared" ca="1" si="12"/>
        <v/>
      </c>
      <c r="F135" t="s">
        <v>2966</v>
      </c>
      <c r="G135" t="s">
        <v>3603</v>
      </c>
      <c r="H135" t="s">
        <v>3469</v>
      </c>
      <c r="I135" s="109">
        <f t="shared" si="16"/>
        <v>0</v>
      </c>
      <c r="J135" s="109">
        <f t="shared" si="13"/>
        <v>0</v>
      </c>
      <c r="K135" s="109">
        <f t="shared" ca="1" si="14"/>
        <v>0</v>
      </c>
      <c r="L135" s="109">
        <f t="shared" si="15"/>
        <v>0</v>
      </c>
      <c r="M135" t="str">
        <f t="shared" si="17"/>
        <v/>
      </c>
    </row>
    <row r="136" spans="1:13" x14ac:dyDescent="0.25">
      <c r="A136">
        <v>906</v>
      </c>
      <c r="B136" t="s">
        <v>141</v>
      </c>
      <c r="C136" t="s">
        <v>1632</v>
      </c>
      <c r="D136" s="21" t="s">
        <v>3424</v>
      </c>
      <c r="E136" s="1" t="str">
        <f t="shared" ca="1" si="12"/>
        <v/>
      </c>
      <c r="F136" t="s">
        <v>3127</v>
      </c>
      <c r="G136" t="s">
        <v>4298</v>
      </c>
      <c r="H136" t="s">
        <v>3469</v>
      </c>
      <c r="I136" s="109">
        <f t="shared" si="16"/>
        <v>0</v>
      </c>
      <c r="J136" s="109">
        <f t="shared" si="13"/>
        <v>0</v>
      </c>
      <c r="K136" s="109">
        <f t="shared" ca="1" si="14"/>
        <v>0</v>
      </c>
      <c r="L136" s="109">
        <f t="shared" si="15"/>
        <v>0</v>
      </c>
      <c r="M136" t="str">
        <f t="shared" si="17"/>
        <v/>
      </c>
    </row>
    <row r="137" spans="1:13" x14ac:dyDescent="0.25">
      <c r="A137">
        <v>907</v>
      </c>
      <c r="B137" t="s">
        <v>141</v>
      </c>
      <c r="C137" t="s">
        <v>1632</v>
      </c>
      <c r="D137" s="21" t="s">
        <v>3424</v>
      </c>
      <c r="E137" s="1" t="str">
        <f t="shared" ca="1" si="12"/>
        <v/>
      </c>
      <c r="F137" t="s">
        <v>3158</v>
      </c>
      <c r="G137" t="s">
        <v>3604</v>
      </c>
      <c r="H137" t="s">
        <v>3469</v>
      </c>
      <c r="I137" s="109">
        <f t="shared" si="16"/>
        <v>0</v>
      </c>
      <c r="J137" s="109">
        <f t="shared" si="13"/>
        <v>0</v>
      </c>
      <c r="K137" s="109">
        <f t="shared" ca="1" si="14"/>
        <v>0</v>
      </c>
      <c r="L137" s="109">
        <f t="shared" si="15"/>
        <v>0</v>
      </c>
      <c r="M137" t="str">
        <f t="shared" si="17"/>
        <v/>
      </c>
    </row>
    <row r="138" spans="1:13" x14ac:dyDescent="0.25">
      <c r="A138">
        <v>908</v>
      </c>
      <c r="B138" t="s">
        <v>141</v>
      </c>
      <c r="C138" t="s">
        <v>1632</v>
      </c>
      <c r="D138" s="21" t="s">
        <v>3424</v>
      </c>
      <c r="E138" s="1" t="str">
        <f t="shared" ca="1" si="12"/>
        <v/>
      </c>
      <c r="F138" t="s">
        <v>3237</v>
      </c>
      <c r="G138" t="s">
        <v>3605</v>
      </c>
      <c r="H138" t="s">
        <v>3469</v>
      </c>
      <c r="I138" s="109">
        <f t="shared" si="16"/>
        <v>0</v>
      </c>
      <c r="J138" s="109">
        <f t="shared" si="13"/>
        <v>0</v>
      </c>
      <c r="K138" s="109">
        <f t="shared" ca="1" si="14"/>
        <v>0</v>
      </c>
      <c r="L138" s="109">
        <f t="shared" si="15"/>
        <v>0</v>
      </c>
      <c r="M138" t="str">
        <f t="shared" si="17"/>
        <v/>
      </c>
    </row>
    <row r="139" spans="1:13" x14ac:dyDescent="0.25">
      <c r="A139">
        <v>909</v>
      </c>
      <c r="B139" t="s">
        <v>141</v>
      </c>
      <c r="C139" t="s">
        <v>1632</v>
      </c>
      <c r="D139" s="21" t="s">
        <v>3424</v>
      </c>
      <c r="E139" s="1" t="str">
        <f t="shared" ca="1" si="12"/>
        <v/>
      </c>
      <c r="F139" t="s">
        <v>3161</v>
      </c>
      <c r="G139" t="s">
        <v>4299</v>
      </c>
      <c r="H139" t="s">
        <v>3469</v>
      </c>
      <c r="I139" s="109">
        <f t="shared" si="16"/>
        <v>0</v>
      </c>
      <c r="J139" s="109">
        <f t="shared" si="13"/>
        <v>0</v>
      </c>
      <c r="K139" s="109">
        <f t="shared" ca="1" si="14"/>
        <v>0</v>
      </c>
      <c r="L139" s="109">
        <f t="shared" si="15"/>
        <v>0</v>
      </c>
      <c r="M139" t="str">
        <f t="shared" si="17"/>
        <v/>
      </c>
    </row>
    <row r="140" spans="1:13" x14ac:dyDescent="0.25">
      <c r="A140">
        <v>910</v>
      </c>
      <c r="B140" t="s">
        <v>141</v>
      </c>
      <c r="C140" t="s">
        <v>1632</v>
      </c>
      <c r="D140" s="21" t="s">
        <v>3424</v>
      </c>
      <c r="E140" s="1" t="str">
        <f t="shared" ca="1" si="12"/>
        <v/>
      </c>
      <c r="F140" t="s">
        <v>3162</v>
      </c>
      <c r="G140" t="s">
        <v>3606</v>
      </c>
      <c r="H140" t="s">
        <v>3469</v>
      </c>
      <c r="I140" s="109">
        <f t="shared" si="16"/>
        <v>0</v>
      </c>
      <c r="J140" s="109">
        <f t="shared" si="13"/>
        <v>0</v>
      </c>
      <c r="K140" s="109">
        <f t="shared" ca="1" si="14"/>
        <v>0</v>
      </c>
      <c r="L140" s="109">
        <f t="shared" si="15"/>
        <v>0</v>
      </c>
      <c r="M140" t="str">
        <f t="shared" si="17"/>
        <v/>
      </c>
    </row>
    <row r="141" spans="1:13" x14ac:dyDescent="0.25">
      <c r="A141">
        <v>911</v>
      </c>
      <c r="B141" t="s">
        <v>141</v>
      </c>
      <c r="C141" t="s">
        <v>1632</v>
      </c>
      <c r="D141" s="21" t="s">
        <v>3424</v>
      </c>
      <c r="E141" s="1" t="str">
        <f t="shared" ca="1" si="12"/>
        <v/>
      </c>
      <c r="F141" t="s">
        <v>3607</v>
      </c>
      <c r="G141" t="s">
        <v>3608</v>
      </c>
      <c r="H141" t="s">
        <v>3469</v>
      </c>
      <c r="I141" s="109">
        <f t="shared" si="16"/>
        <v>0</v>
      </c>
      <c r="J141" s="109">
        <f t="shared" si="13"/>
        <v>0</v>
      </c>
      <c r="K141" s="109">
        <f t="shared" ca="1" si="14"/>
        <v>0</v>
      </c>
      <c r="L141" s="109">
        <f t="shared" si="15"/>
        <v>0</v>
      </c>
      <c r="M141" t="str">
        <f t="shared" si="17"/>
        <v/>
      </c>
    </row>
    <row r="142" spans="1:13" x14ac:dyDescent="0.25">
      <c r="A142">
        <v>912</v>
      </c>
      <c r="B142" t="s">
        <v>141</v>
      </c>
      <c r="C142" t="s">
        <v>1632</v>
      </c>
      <c r="D142" s="21" t="s">
        <v>3424</v>
      </c>
      <c r="E142" s="1" t="str">
        <f t="shared" ca="1" si="12"/>
        <v/>
      </c>
      <c r="F142" t="s">
        <v>3159</v>
      </c>
      <c r="G142" t="s">
        <v>3609</v>
      </c>
      <c r="H142" t="s">
        <v>3469</v>
      </c>
      <c r="I142" s="109">
        <f t="shared" si="16"/>
        <v>0</v>
      </c>
      <c r="J142" s="109">
        <f t="shared" si="13"/>
        <v>0</v>
      </c>
      <c r="K142" s="109">
        <f t="shared" ca="1" si="14"/>
        <v>0</v>
      </c>
      <c r="L142" s="109">
        <f t="shared" si="15"/>
        <v>0</v>
      </c>
      <c r="M142" t="str">
        <f t="shared" si="17"/>
        <v/>
      </c>
    </row>
    <row r="143" spans="1:13" x14ac:dyDescent="0.25">
      <c r="A143">
        <v>964</v>
      </c>
      <c r="B143" t="s">
        <v>141</v>
      </c>
      <c r="C143" t="s">
        <v>1634</v>
      </c>
      <c r="D143" s="21" t="s">
        <v>3424</v>
      </c>
      <c r="E143" s="1" t="str">
        <f t="shared" ca="1" si="12"/>
        <v/>
      </c>
      <c r="F143" t="s">
        <v>3466</v>
      </c>
      <c r="G143" t="s">
        <v>1635</v>
      </c>
      <c r="H143" t="s">
        <v>1537</v>
      </c>
      <c r="I143" s="109">
        <f t="shared" si="16"/>
        <v>0</v>
      </c>
      <c r="J143" s="109">
        <f t="shared" si="13"/>
        <v>0</v>
      </c>
      <c r="K143" s="109">
        <f t="shared" ca="1" si="14"/>
        <v>0</v>
      </c>
      <c r="L143" s="109">
        <f t="shared" si="15"/>
        <v>0</v>
      </c>
      <c r="M143" t="str">
        <f t="shared" si="17"/>
        <v/>
      </c>
    </row>
    <row r="144" spans="1:13" x14ac:dyDescent="0.25">
      <c r="A144">
        <v>980</v>
      </c>
      <c r="B144" t="s">
        <v>141</v>
      </c>
      <c r="C144" t="s">
        <v>1636</v>
      </c>
      <c r="D144" s="21" t="s">
        <v>3424</v>
      </c>
      <c r="E144" s="1" t="str">
        <f t="shared" ca="1" si="12"/>
        <v/>
      </c>
      <c r="F144" t="s">
        <v>3466</v>
      </c>
      <c r="G144" t="s">
        <v>1637</v>
      </c>
      <c r="H144" t="s">
        <v>1537</v>
      </c>
      <c r="I144" s="109">
        <f t="shared" si="16"/>
        <v>0</v>
      </c>
      <c r="J144" s="109">
        <f t="shared" si="13"/>
        <v>0</v>
      </c>
      <c r="K144" s="109">
        <f t="shared" ca="1" si="14"/>
        <v>0</v>
      </c>
      <c r="L144" s="109">
        <f t="shared" si="15"/>
        <v>0</v>
      </c>
      <c r="M144" t="str">
        <f t="shared" si="17"/>
        <v/>
      </c>
    </row>
    <row r="145" spans="1:13" x14ac:dyDescent="0.25">
      <c r="A145">
        <v>4794</v>
      </c>
      <c r="B145" t="s">
        <v>141</v>
      </c>
      <c r="C145" t="s">
        <v>1638</v>
      </c>
      <c r="D145" s="21" t="s">
        <v>3444</v>
      </c>
      <c r="E145" s="1" t="str">
        <f t="shared" ca="1" si="12"/>
        <v/>
      </c>
      <c r="F145" t="s">
        <v>3466</v>
      </c>
      <c r="G145" t="s">
        <v>1639</v>
      </c>
      <c r="H145" t="s">
        <v>1537</v>
      </c>
      <c r="I145" s="109">
        <f t="shared" si="16"/>
        <v>0</v>
      </c>
      <c r="J145" s="109">
        <f t="shared" si="13"/>
        <v>0</v>
      </c>
      <c r="K145" s="109">
        <f t="shared" ca="1" si="14"/>
        <v>0</v>
      </c>
      <c r="L145" s="109">
        <f t="shared" si="15"/>
        <v>0</v>
      </c>
      <c r="M145" t="str">
        <f t="shared" si="17"/>
        <v/>
      </c>
    </row>
    <row r="146" spans="1:13" x14ac:dyDescent="0.25">
      <c r="A146">
        <v>4819</v>
      </c>
      <c r="B146" t="s">
        <v>141</v>
      </c>
      <c r="C146" t="s">
        <v>1640</v>
      </c>
      <c r="D146" s="21" t="s">
        <v>3417</v>
      </c>
      <c r="E146" s="1" t="str">
        <f t="shared" ca="1" si="12"/>
        <v/>
      </c>
      <c r="F146" t="s">
        <v>3466</v>
      </c>
      <c r="G146" t="s">
        <v>1641</v>
      </c>
      <c r="H146" t="s">
        <v>1537</v>
      </c>
      <c r="I146" s="109">
        <f t="shared" si="16"/>
        <v>0</v>
      </c>
      <c r="J146" s="109">
        <f t="shared" si="13"/>
        <v>0</v>
      </c>
      <c r="K146" s="109">
        <f t="shared" ca="1" si="14"/>
        <v>0</v>
      </c>
      <c r="L146" s="109">
        <f t="shared" si="15"/>
        <v>0</v>
      </c>
      <c r="M146" t="str">
        <f t="shared" si="17"/>
        <v/>
      </c>
    </row>
    <row r="147" spans="1:13" x14ac:dyDescent="0.25">
      <c r="A147">
        <v>7812</v>
      </c>
      <c r="B147" t="s">
        <v>141</v>
      </c>
      <c r="C147" t="s">
        <v>1642</v>
      </c>
      <c r="D147" s="21" t="s">
        <v>3444</v>
      </c>
      <c r="E147" s="1" t="str">
        <f t="shared" ca="1" si="12"/>
        <v/>
      </c>
      <c r="F147" t="s">
        <v>3466</v>
      </c>
      <c r="G147" t="s">
        <v>1643</v>
      </c>
      <c r="H147" t="s">
        <v>1542</v>
      </c>
      <c r="I147" s="109">
        <f t="shared" si="16"/>
        <v>0</v>
      </c>
      <c r="J147" s="109">
        <f t="shared" si="13"/>
        <v>0</v>
      </c>
      <c r="K147" s="109">
        <f t="shared" ca="1" si="14"/>
        <v>0</v>
      </c>
      <c r="L147" s="109">
        <f t="shared" si="15"/>
        <v>0</v>
      </c>
      <c r="M147" t="str">
        <f t="shared" si="17"/>
        <v/>
      </c>
    </row>
    <row r="148" spans="1:13" x14ac:dyDescent="0.25">
      <c r="A148">
        <v>1568</v>
      </c>
      <c r="B148" t="s">
        <v>88</v>
      </c>
      <c r="C148" t="s">
        <v>1644</v>
      </c>
      <c r="D148" s="21" t="s">
        <v>3449</v>
      </c>
      <c r="E148" s="1" t="str">
        <f t="shared" ca="1" si="12"/>
        <v/>
      </c>
      <c r="F148" t="s">
        <v>3466</v>
      </c>
      <c r="G148" t="s">
        <v>1645</v>
      </c>
      <c r="H148" t="s">
        <v>1537</v>
      </c>
      <c r="I148" s="109" t="str">
        <f t="shared" si="16"/>
        <v>IfcBuildingElement</v>
      </c>
      <c r="J148" s="109">
        <f t="shared" si="13"/>
        <v>0</v>
      </c>
      <c r="K148" s="109">
        <f t="shared" ca="1" si="14"/>
        <v>0</v>
      </c>
      <c r="L148" s="109">
        <f t="shared" si="15"/>
        <v>0</v>
      </c>
      <c r="M148" t="str">
        <f t="shared" si="17"/>
        <v/>
      </c>
    </row>
    <row r="149" spans="1:13" x14ac:dyDescent="0.25">
      <c r="A149">
        <v>5007</v>
      </c>
      <c r="B149" t="s">
        <v>88</v>
      </c>
      <c r="C149" t="s">
        <v>1646</v>
      </c>
      <c r="D149" s="21" t="s">
        <v>3449</v>
      </c>
      <c r="E149" s="1" t="str">
        <f t="shared" ca="1" si="12"/>
        <v/>
      </c>
      <c r="F149" t="s">
        <v>3466</v>
      </c>
      <c r="G149" t="s">
        <v>1647</v>
      </c>
      <c r="H149" t="s">
        <v>1537</v>
      </c>
      <c r="I149" s="109">
        <f t="shared" si="16"/>
        <v>0</v>
      </c>
      <c r="J149" s="109">
        <f t="shared" si="13"/>
        <v>0</v>
      </c>
      <c r="K149" s="109">
        <f t="shared" ca="1" si="14"/>
        <v>0</v>
      </c>
      <c r="L149" s="109">
        <f t="shared" si="15"/>
        <v>0</v>
      </c>
      <c r="M149" t="str">
        <f t="shared" si="17"/>
        <v/>
      </c>
    </row>
    <row r="150" spans="1:13" x14ac:dyDescent="0.25">
      <c r="A150">
        <v>5018</v>
      </c>
      <c r="B150" t="s">
        <v>88</v>
      </c>
      <c r="C150" t="s">
        <v>1648</v>
      </c>
      <c r="D150" s="21" t="s">
        <v>3449</v>
      </c>
      <c r="E150" s="1" t="str">
        <f t="shared" ca="1" si="12"/>
        <v/>
      </c>
      <c r="F150" t="s">
        <v>3466</v>
      </c>
      <c r="G150" t="s">
        <v>1649</v>
      </c>
      <c r="H150" t="s">
        <v>1537</v>
      </c>
      <c r="I150" s="109">
        <f t="shared" si="16"/>
        <v>0</v>
      </c>
      <c r="J150" s="109">
        <f t="shared" si="13"/>
        <v>0</v>
      </c>
      <c r="K150" s="109">
        <f t="shared" ca="1" si="14"/>
        <v>0</v>
      </c>
      <c r="L150" s="109">
        <f t="shared" si="15"/>
        <v>0</v>
      </c>
      <c r="M150" t="str">
        <f t="shared" si="17"/>
        <v/>
      </c>
    </row>
    <row r="151" spans="1:13" x14ac:dyDescent="0.25">
      <c r="A151">
        <v>915</v>
      </c>
      <c r="B151" t="s">
        <v>152</v>
      </c>
      <c r="C151" t="s">
        <v>1650</v>
      </c>
      <c r="D151" s="21" t="s">
        <v>3433</v>
      </c>
      <c r="E151" s="1" t="str">
        <f t="shared" ca="1" si="12"/>
        <v/>
      </c>
      <c r="G151" t="s">
        <v>1651</v>
      </c>
      <c r="H151" t="s">
        <v>1537</v>
      </c>
      <c r="I151" s="109" t="str">
        <f t="shared" si="16"/>
        <v>IfcBuildingElementProxy</v>
      </c>
      <c r="J151" s="109" t="str">
        <f t="shared" si="13"/>
        <v>IfcBuildingElementProxy</v>
      </c>
      <c r="K151" s="109" t="str">
        <f t="shared" ca="1" si="14"/>
        <v>IfcBuildingElementProxy</v>
      </c>
      <c r="L151" s="109" t="str">
        <f t="shared" si="15"/>
        <v>Pset_BuildingElementProxyCommon</v>
      </c>
      <c r="M151" t="str">
        <f t="shared" si="17"/>
        <v/>
      </c>
    </row>
    <row r="152" spans="1:13" x14ac:dyDescent="0.25">
      <c r="A152">
        <v>917</v>
      </c>
      <c r="B152" t="s">
        <v>152</v>
      </c>
      <c r="C152" t="s">
        <v>1650</v>
      </c>
      <c r="D152" s="21" t="s">
        <v>3433</v>
      </c>
      <c r="E152" s="1" t="str">
        <f t="shared" ca="1" si="12"/>
        <v>Common</v>
      </c>
      <c r="F152" t="s">
        <v>2488</v>
      </c>
      <c r="G152" t="s">
        <v>4284</v>
      </c>
      <c r="H152" t="s">
        <v>3469</v>
      </c>
      <c r="I152" s="109">
        <f t="shared" si="16"/>
        <v>0</v>
      </c>
      <c r="J152" s="109">
        <f t="shared" si="13"/>
        <v>0</v>
      </c>
      <c r="K152" s="109">
        <f t="shared" ca="1" si="14"/>
        <v>0</v>
      </c>
      <c r="L152" s="109">
        <f t="shared" si="15"/>
        <v>0</v>
      </c>
      <c r="M152" t="str">
        <f t="shared" si="17"/>
        <v/>
      </c>
    </row>
    <row r="153" spans="1:13" x14ac:dyDescent="0.25">
      <c r="A153">
        <v>918</v>
      </c>
      <c r="B153" t="s">
        <v>152</v>
      </c>
      <c r="C153" t="s">
        <v>1650</v>
      </c>
      <c r="D153" s="21" t="s">
        <v>3433</v>
      </c>
      <c r="E153" s="1" t="str">
        <f t="shared" ca="1" si="12"/>
        <v>Common</v>
      </c>
      <c r="F153" t="s">
        <v>3474</v>
      </c>
      <c r="G153" t="s">
        <v>4283</v>
      </c>
      <c r="H153" t="s">
        <v>3475</v>
      </c>
      <c r="I153" s="109">
        <f t="shared" si="16"/>
        <v>0</v>
      </c>
      <c r="J153" s="109">
        <f t="shared" si="13"/>
        <v>0</v>
      </c>
      <c r="K153" s="109">
        <f t="shared" ca="1" si="14"/>
        <v>0</v>
      </c>
      <c r="L153" s="109">
        <f t="shared" si="15"/>
        <v>0</v>
      </c>
      <c r="M153" t="str">
        <f t="shared" si="17"/>
        <v/>
      </c>
    </row>
    <row r="154" spans="1:13" x14ac:dyDescent="0.25">
      <c r="A154">
        <v>931</v>
      </c>
      <c r="B154" t="s">
        <v>152</v>
      </c>
      <c r="C154" t="s">
        <v>1650</v>
      </c>
      <c r="D154" s="21" t="s">
        <v>3433</v>
      </c>
      <c r="E154" s="1" t="str">
        <f t="shared" ca="1" si="12"/>
        <v>Common</v>
      </c>
      <c r="F154" t="s">
        <v>2958</v>
      </c>
      <c r="G154" t="s">
        <v>3570</v>
      </c>
      <c r="H154" t="s">
        <v>3469</v>
      </c>
      <c r="I154" s="109">
        <f t="shared" si="16"/>
        <v>0</v>
      </c>
      <c r="J154" s="109">
        <f t="shared" si="13"/>
        <v>0</v>
      </c>
      <c r="K154" s="109">
        <f t="shared" ca="1" si="14"/>
        <v>0</v>
      </c>
      <c r="L154" s="109">
        <f t="shared" si="15"/>
        <v>0</v>
      </c>
      <c r="M154" t="str">
        <f t="shared" si="17"/>
        <v/>
      </c>
    </row>
    <row r="155" spans="1:13" x14ac:dyDescent="0.25">
      <c r="A155">
        <v>932</v>
      </c>
      <c r="B155" t="s">
        <v>152</v>
      </c>
      <c r="C155" t="s">
        <v>1650</v>
      </c>
      <c r="D155" s="21" t="s">
        <v>3433</v>
      </c>
      <c r="E155" s="1" t="str">
        <f t="shared" ca="1" si="12"/>
        <v>Common</v>
      </c>
      <c r="F155" t="s">
        <v>2986</v>
      </c>
      <c r="G155" t="s">
        <v>4300</v>
      </c>
      <c r="H155" t="s">
        <v>3469</v>
      </c>
      <c r="I155" s="109">
        <f t="shared" si="16"/>
        <v>0</v>
      </c>
      <c r="J155" s="109">
        <f t="shared" si="13"/>
        <v>0</v>
      </c>
      <c r="K155" s="109">
        <f t="shared" ca="1" si="14"/>
        <v>0</v>
      </c>
      <c r="L155" s="109">
        <f t="shared" si="15"/>
        <v>0</v>
      </c>
      <c r="M155" t="str">
        <f t="shared" si="17"/>
        <v/>
      </c>
    </row>
    <row r="156" spans="1:13" x14ac:dyDescent="0.25">
      <c r="A156">
        <v>933</v>
      </c>
      <c r="B156" t="s">
        <v>152</v>
      </c>
      <c r="C156" t="s">
        <v>1650</v>
      </c>
      <c r="D156" s="21" t="s">
        <v>3433</v>
      </c>
      <c r="E156" s="1" t="str">
        <f t="shared" ca="1" si="12"/>
        <v>Common</v>
      </c>
      <c r="F156" t="s">
        <v>3135</v>
      </c>
      <c r="G156" t="s">
        <v>3571</v>
      </c>
      <c r="H156" t="s">
        <v>3469</v>
      </c>
      <c r="I156" s="109">
        <f t="shared" si="16"/>
        <v>0</v>
      </c>
      <c r="J156" s="109">
        <f t="shared" si="13"/>
        <v>0</v>
      </c>
      <c r="K156" s="109">
        <f t="shared" ca="1" si="14"/>
        <v>0</v>
      </c>
      <c r="L156" s="109">
        <f t="shared" si="15"/>
        <v>0</v>
      </c>
      <c r="M156" t="str">
        <f t="shared" si="17"/>
        <v/>
      </c>
    </row>
    <row r="157" spans="1:13" x14ac:dyDescent="0.25">
      <c r="A157">
        <v>934</v>
      </c>
      <c r="B157" t="s">
        <v>152</v>
      </c>
      <c r="C157" t="s">
        <v>1650</v>
      </c>
      <c r="D157" s="21" t="s">
        <v>3433</v>
      </c>
      <c r="E157" s="1" t="str">
        <f t="shared" ca="1" si="12"/>
        <v>Common</v>
      </c>
      <c r="F157" t="s">
        <v>2968</v>
      </c>
      <c r="G157" t="s">
        <v>3572</v>
      </c>
      <c r="H157" t="s">
        <v>3469</v>
      </c>
      <c r="I157" s="109">
        <f t="shared" si="16"/>
        <v>0</v>
      </c>
      <c r="J157" s="109">
        <f t="shared" si="13"/>
        <v>0</v>
      </c>
      <c r="K157" s="109">
        <f t="shared" ca="1" si="14"/>
        <v>0</v>
      </c>
      <c r="L157" s="109">
        <f t="shared" si="15"/>
        <v>0</v>
      </c>
      <c r="M157" t="str">
        <f t="shared" si="17"/>
        <v/>
      </c>
    </row>
    <row r="158" spans="1:13" x14ac:dyDescent="0.25">
      <c r="A158">
        <v>937</v>
      </c>
      <c r="B158" t="s">
        <v>1652</v>
      </c>
      <c r="C158" t="s">
        <v>1653</v>
      </c>
      <c r="D158" s="21" t="s">
        <v>3433</v>
      </c>
      <c r="E158" s="1" t="str">
        <f t="shared" ca="1" si="12"/>
        <v/>
      </c>
      <c r="F158" t="s">
        <v>3466</v>
      </c>
      <c r="G158" t="s">
        <v>1654</v>
      </c>
      <c r="H158" t="s">
        <v>1537</v>
      </c>
      <c r="I158" s="109">
        <f t="shared" si="16"/>
        <v>0</v>
      </c>
      <c r="J158" s="109">
        <f t="shared" si="13"/>
        <v>0</v>
      </c>
      <c r="K158" s="109">
        <f t="shared" ca="1" si="14"/>
        <v>0</v>
      </c>
      <c r="L158" s="109" t="str">
        <f t="shared" si="15"/>
        <v>Pset_BuildingElementProxyProvisionForVoid</v>
      </c>
      <c r="M158" t="str">
        <f t="shared" si="17"/>
        <v>PROVISIONFORVOID</v>
      </c>
    </row>
    <row r="159" spans="1:13" x14ac:dyDescent="0.25">
      <c r="A159">
        <v>947</v>
      </c>
      <c r="B159" t="s">
        <v>158</v>
      </c>
      <c r="C159" t="s">
        <v>1655</v>
      </c>
      <c r="D159" s="21" t="s">
        <v>3424</v>
      </c>
      <c r="E159" s="1" t="str">
        <f t="shared" ca="1" si="12"/>
        <v/>
      </c>
      <c r="G159" t="s">
        <v>1656</v>
      </c>
      <c r="H159" t="s">
        <v>1537</v>
      </c>
      <c r="I159" s="109" t="str">
        <f t="shared" si="16"/>
        <v>IfcBuildingStorey</v>
      </c>
      <c r="J159" s="109">
        <f t="shared" si="13"/>
        <v>0</v>
      </c>
      <c r="K159" s="109" t="str">
        <f t="shared" ca="1" si="14"/>
        <v>IfcBuildingStorey</v>
      </c>
      <c r="L159" s="109" t="str">
        <f t="shared" si="15"/>
        <v>Pset_BuildingStoreyCommon</v>
      </c>
      <c r="M159" t="str">
        <f t="shared" si="17"/>
        <v/>
      </c>
    </row>
    <row r="160" spans="1:13" x14ac:dyDescent="0.25">
      <c r="A160">
        <v>949</v>
      </c>
      <c r="B160" t="s">
        <v>158</v>
      </c>
      <c r="C160" t="s">
        <v>1655</v>
      </c>
      <c r="D160" s="21" t="s">
        <v>3424</v>
      </c>
      <c r="E160" s="1" t="str">
        <f t="shared" ca="1" si="12"/>
        <v>Common</v>
      </c>
      <c r="F160" t="s">
        <v>2488</v>
      </c>
      <c r="G160" t="s">
        <v>3595</v>
      </c>
      <c r="H160" t="s">
        <v>3469</v>
      </c>
      <c r="I160" s="109">
        <f t="shared" si="16"/>
        <v>0</v>
      </c>
      <c r="J160" s="109">
        <f t="shared" si="13"/>
        <v>0</v>
      </c>
      <c r="K160" s="109">
        <f t="shared" ca="1" si="14"/>
        <v>0</v>
      </c>
      <c r="L160" s="109">
        <f t="shared" si="15"/>
        <v>0</v>
      </c>
      <c r="M160" t="str">
        <f t="shared" si="17"/>
        <v/>
      </c>
    </row>
    <row r="161" spans="1:13" x14ac:dyDescent="0.25">
      <c r="A161">
        <v>950</v>
      </c>
      <c r="B161" t="s">
        <v>158</v>
      </c>
      <c r="C161" t="s">
        <v>1655</v>
      </c>
      <c r="D161" s="21" t="s">
        <v>3424</v>
      </c>
      <c r="E161" s="1" t="str">
        <f t="shared" ca="1" si="12"/>
        <v>Common</v>
      </c>
      <c r="F161" t="s">
        <v>3165</v>
      </c>
      <c r="G161" t="s">
        <v>3610</v>
      </c>
      <c r="H161" t="s">
        <v>3469</v>
      </c>
      <c r="I161" s="109">
        <f t="shared" si="16"/>
        <v>0</v>
      </c>
      <c r="J161" s="109">
        <f t="shared" si="13"/>
        <v>0</v>
      </c>
      <c r="K161" s="109">
        <f t="shared" ca="1" si="14"/>
        <v>0</v>
      </c>
      <c r="L161" s="109">
        <f t="shared" si="15"/>
        <v>0</v>
      </c>
      <c r="M161" t="str">
        <f t="shared" si="17"/>
        <v/>
      </c>
    </row>
    <row r="162" spans="1:13" x14ac:dyDescent="0.25">
      <c r="A162">
        <v>951</v>
      </c>
      <c r="B162" t="s">
        <v>158</v>
      </c>
      <c r="C162" t="s">
        <v>1655</v>
      </c>
      <c r="D162" s="21" t="s">
        <v>3424</v>
      </c>
      <c r="E162" s="1" t="str">
        <f t="shared" ca="1" si="12"/>
        <v>Common</v>
      </c>
      <c r="F162" t="s">
        <v>3164</v>
      </c>
      <c r="G162" t="s">
        <v>3611</v>
      </c>
      <c r="H162" t="s">
        <v>3469</v>
      </c>
      <c r="I162" s="109">
        <f t="shared" si="16"/>
        <v>0</v>
      </c>
      <c r="J162" s="109">
        <f t="shared" si="13"/>
        <v>0</v>
      </c>
      <c r="K162" s="109">
        <f t="shared" ca="1" si="14"/>
        <v>0</v>
      </c>
      <c r="L162" s="109">
        <f t="shared" si="15"/>
        <v>0</v>
      </c>
      <c r="M162" t="str">
        <f t="shared" si="17"/>
        <v/>
      </c>
    </row>
    <row r="163" spans="1:13" x14ac:dyDescent="0.25">
      <c r="A163">
        <v>952</v>
      </c>
      <c r="B163" t="s">
        <v>158</v>
      </c>
      <c r="C163" t="s">
        <v>1655</v>
      </c>
      <c r="D163" s="21" t="s">
        <v>3424</v>
      </c>
      <c r="E163" s="1" t="str">
        <f t="shared" ca="1" si="12"/>
        <v>Common</v>
      </c>
      <c r="F163" t="s">
        <v>3087</v>
      </c>
      <c r="G163" t="s">
        <v>3602</v>
      </c>
      <c r="H163" t="s">
        <v>3469</v>
      </c>
      <c r="I163" s="109">
        <f t="shared" si="16"/>
        <v>0</v>
      </c>
      <c r="J163" s="109">
        <f t="shared" si="13"/>
        <v>0</v>
      </c>
      <c r="K163" s="109">
        <f t="shared" ca="1" si="14"/>
        <v>0</v>
      </c>
      <c r="L163" s="109">
        <f t="shared" si="15"/>
        <v>0</v>
      </c>
      <c r="M163" t="str">
        <f t="shared" si="17"/>
        <v/>
      </c>
    </row>
    <row r="164" spans="1:13" x14ac:dyDescent="0.25">
      <c r="A164">
        <v>953</v>
      </c>
      <c r="B164" t="s">
        <v>158</v>
      </c>
      <c r="C164" t="s">
        <v>1655</v>
      </c>
      <c r="D164" s="21" t="s">
        <v>3424</v>
      </c>
      <c r="E164" s="1" t="str">
        <f t="shared" ca="1" si="12"/>
        <v>Common</v>
      </c>
      <c r="F164" t="s">
        <v>2966</v>
      </c>
      <c r="G164" t="s">
        <v>4301</v>
      </c>
      <c r="H164" t="s">
        <v>3469</v>
      </c>
      <c r="I164" s="109">
        <f t="shared" si="16"/>
        <v>0</v>
      </c>
      <c r="J164" s="109">
        <f t="shared" si="13"/>
        <v>0</v>
      </c>
      <c r="K164" s="109">
        <f t="shared" ca="1" si="14"/>
        <v>0</v>
      </c>
      <c r="L164" s="109">
        <f t="shared" si="15"/>
        <v>0</v>
      </c>
      <c r="M164" t="str">
        <f t="shared" si="17"/>
        <v/>
      </c>
    </row>
    <row r="165" spans="1:13" x14ac:dyDescent="0.25">
      <c r="A165">
        <v>954</v>
      </c>
      <c r="B165" t="s">
        <v>158</v>
      </c>
      <c r="C165" t="s">
        <v>1655</v>
      </c>
      <c r="D165" s="21" t="s">
        <v>3424</v>
      </c>
      <c r="E165" s="1" t="str">
        <f t="shared" ca="1" si="12"/>
        <v>Common</v>
      </c>
      <c r="F165" t="s">
        <v>3612</v>
      </c>
      <c r="G165" t="s">
        <v>3613</v>
      </c>
      <c r="H165" t="s">
        <v>3469</v>
      </c>
      <c r="I165" s="109">
        <f t="shared" si="16"/>
        <v>0</v>
      </c>
      <c r="J165" s="109">
        <f t="shared" si="13"/>
        <v>0</v>
      </c>
      <c r="K165" s="109">
        <f t="shared" ca="1" si="14"/>
        <v>0</v>
      </c>
      <c r="L165" s="109">
        <f t="shared" si="15"/>
        <v>0</v>
      </c>
      <c r="M165" t="str">
        <f t="shared" si="17"/>
        <v/>
      </c>
    </row>
    <row r="166" spans="1:13" x14ac:dyDescent="0.25">
      <c r="A166">
        <v>955</v>
      </c>
      <c r="B166" t="s">
        <v>158</v>
      </c>
      <c r="C166" t="s">
        <v>1655</v>
      </c>
      <c r="D166" s="21" t="s">
        <v>3424</v>
      </c>
      <c r="E166" s="1" t="str">
        <f t="shared" ca="1" si="12"/>
        <v>Common</v>
      </c>
      <c r="F166" t="s">
        <v>3158</v>
      </c>
      <c r="G166" t="s">
        <v>3614</v>
      </c>
      <c r="H166" t="s">
        <v>3469</v>
      </c>
      <c r="I166" s="109">
        <f t="shared" si="16"/>
        <v>0</v>
      </c>
      <c r="J166" s="109">
        <f t="shared" si="13"/>
        <v>0</v>
      </c>
      <c r="K166" s="109">
        <f t="shared" ca="1" si="14"/>
        <v>0</v>
      </c>
      <c r="L166" s="109">
        <f t="shared" si="15"/>
        <v>0</v>
      </c>
      <c r="M166" t="str">
        <f t="shared" si="17"/>
        <v/>
      </c>
    </row>
    <row r="167" spans="1:13" x14ac:dyDescent="0.25">
      <c r="A167">
        <v>956</v>
      </c>
      <c r="B167" t="s">
        <v>158</v>
      </c>
      <c r="C167" t="s">
        <v>1655</v>
      </c>
      <c r="D167" s="21" t="s">
        <v>3424</v>
      </c>
      <c r="E167" s="1" t="str">
        <f t="shared" ca="1" si="12"/>
        <v>Common</v>
      </c>
      <c r="F167" t="s">
        <v>3237</v>
      </c>
      <c r="G167" t="s">
        <v>3615</v>
      </c>
      <c r="H167" t="s">
        <v>3469</v>
      </c>
      <c r="I167" s="109">
        <f t="shared" si="16"/>
        <v>0</v>
      </c>
      <c r="J167" s="109">
        <f t="shared" si="13"/>
        <v>0</v>
      </c>
      <c r="K167" s="109">
        <f t="shared" ca="1" si="14"/>
        <v>0</v>
      </c>
      <c r="L167" s="109">
        <f t="shared" si="15"/>
        <v>0</v>
      </c>
      <c r="M167" t="str">
        <f t="shared" si="17"/>
        <v/>
      </c>
    </row>
    <row r="168" spans="1:13" x14ac:dyDescent="0.25">
      <c r="A168">
        <v>959</v>
      </c>
      <c r="B168" t="s">
        <v>160</v>
      </c>
      <c r="C168" t="s">
        <v>1657</v>
      </c>
      <c r="D168" s="21" t="s">
        <v>3433</v>
      </c>
      <c r="E168" s="1" t="str">
        <f t="shared" ca="1" si="12"/>
        <v/>
      </c>
      <c r="G168" t="s">
        <v>1658</v>
      </c>
      <c r="H168" t="s">
        <v>1537</v>
      </c>
      <c r="I168" s="109" t="str">
        <f t="shared" si="16"/>
        <v>IfcBuildingSystem</v>
      </c>
      <c r="J168" s="109">
        <f t="shared" si="13"/>
        <v>0</v>
      </c>
      <c r="K168" s="109">
        <f t="shared" ca="1" si="14"/>
        <v>0</v>
      </c>
      <c r="L168" s="109">
        <f t="shared" si="15"/>
        <v>0</v>
      </c>
      <c r="M168" t="str">
        <f t="shared" si="17"/>
        <v/>
      </c>
    </row>
    <row r="169" spans="1:13" x14ac:dyDescent="0.25">
      <c r="A169">
        <v>961</v>
      </c>
      <c r="B169" t="s">
        <v>160</v>
      </c>
      <c r="C169" t="s">
        <v>1657</v>
      </c>
      <c r="D169" s="21" t="s">
        <v>3433</v>
      </c>
      <c r="E169" s="1" t="str">
        <f t="shared" ca="1" si="12"/>
        <v/>
      </c>
      <c r="F169" t="s">
        <v>2488</v>
      </c>
      <c r="G169" t="s">
        <v>3616</v>
      </c>
      <c r="H169" t="s">
        <v>3469</v>
      </c>
      <c r="I169" s="109">
        <f t="shared" si="16"/>
        <v>0</v>
      </c>
      <c r="J169" s="109">
        <f t="shared" si="13"/>
        <v>0</v>
      </c>
      <c r="K169" s="109">
        <f t="shared" ca="1" si="14"/>
        <v>0</v>
      </c>
      <c r="L169" s="109">
        <f t="shared" si="15"/>
        <v>0</v>
      </c>
      <c r="M169" t="str">
        <f t="shared" si="17"/>
        <v/>
      </c>
    </row>
    <row r="170" spans="1:13" x14ac:dyDescent="0.25">
      <c r="A170">
        <v>988</v>
      </c>
      <c r="B170" t="s">
        <v>163</v>
      </c>
      <c r="C170" t="s">
        <v>1659</v>
      </c>
      <c r="D170" s="21" t="s">
        <v>3423</v>
      </c>
      <c r="E170" s="1" t="str">
        <f t="shared" ca="1" si="12"/>
        <v/>
      </c>
      <c r="G170" t="s">
        <v>1660</v>
      </c>
      <c r="H170" t="s">
        <v>1545</v>
      </c>
      <c r="I170" s="109" t="str">
        <f t="shared" si="16"/>
        <v>IfcBurner</v>
      </c>
      <c r="J170" s="109">
        <f t="shared" si="13"/>
        <v>0</v>
      </c>
      <c r="K170" s="109">
        <f t="shared" ca="1" si="14"/>
        <v>0</v>
      </c>
      <c r="L170" s="109">
        <f t="shared" si="15"/>
        <v>0</v>
      </c>
      <c r="M170" t="str">
        <f t="shared" si="17"/>
        <v/>
      </c>
    </row>
    <row r="171" spans="1:13" x14ac:dyDescent="0.25">
      <c r="A171">
        <v>990</v>
      </c>
      <c r="B171" t="s">
        <v>163</v>
      </c>
      <c r="C171" t="s">
        <v>1659</v>
      </c>
      <c r="D171" s="21" t="s">
        <v>3423</v>
      </c>
      <c r="E171" s="1" t="str">
        <f t="shared" ca="1" si="12"/>
        <v/>
      </c>
      <c r="F171" t="s">
        <v>2488</v>
      </c>
      <c r="G171" t="s">
        <v>3473</v>
      </c>
      <c r="H171" t="s">
        <v>3469</v>
      </c>
      <c r="I171" s="109">
        <f t="shared" si="16"/>
        <v>0</v>
      </c>
      <c r="J171" s="109">
        <f t="shared" si="13"/>
        <v>0</v>
      </c>
      <c r="K171" s="109">
        <f t="shared" ca="1" si="14"/>
        <v>0</v>
      </c>
      <c r="L171" s="109">
        <f t="shared" si="15"/>
        <v>0</v>
      </c>
      <c r="M171" t="str">
        <f t="shared" si="17"/>
        <v/>
      </c>
    </row>
    <row r="172" spans="1:13" x14ac:dyDescent="0.25">
      <c r="A172">
        <v>991</v>
      </c>
      <c r="B172" t="s">
        <v>163</v>
      </c>
      <c r="C172" t="s">
        <v>1659</v>
      </c>
      <c r="D172" s="21" t="s">
        <v>3423</v>
      </c>
      <c r="E172" s="1" t="str">
        <f t="shared" ca="1" si="12"/>
        <v/>
      </c>
      <c r="F172" t="s">
        <v>3474</v>
      </c>
      <c r="G172" t="s">
        <v>4283</v>
      </c>
      <c r="H172" t="s">
        <v>3475</v>
      </c>
      <c r="I172" s="109">
        <f t="shared" si="16"/>
        <v>0</v>
      </c>
      <c r="J172" s="109">
        <f t="shared" si="13"/>
        <v>0</v>
      </c>
      <c r="K172" s="109">
        <f t="shared" ca="1" si="14"/>
        <v>0</v>
      </c>
      <c r="L172" s="109">
        <f t="shared" si="15"/>
        <v>0</v>
      </c>
      <c r="M172" t="str">
        <f t="shared" si="17"/>
        <v/>
      </c>
    </row>
    <row r="173" spans="1:13" x14ac:dyDescent="0.25">
      <c r="A173">
        <v>1004</v>
      </c>
      <c r="B173" t="s">
        <v>163</v>
      </c>
      <c r="C173" t="s">
        <v>1659</v>
      </c>
      <c r="D173" s="21" t="s">
        <v>3423</v>
      </c>
      <c r="E173" s="1" t="str">
        <f t="shared" ca="1" si="12"/>
        <v/>
      </c>
      <c r="F173" t="s">
        <v>3593</v>
      </c>
      <c r="G173" t="s">
        <v>3594</v>
      </c>
      <c r="H173" t="s">
        <v>3475</v>
      </c>
      <c r="I173" s="109">
        <f t="shared" si="16"/>
        <v>0</v>
      </c>
      <c r="J173" s="109">
        <f t="shared" si="13"/>
        <v>0</v>
      </c>
      <c r="K173" s="109">
        <f t="shared" ca="1" si="14"/>
        <v>0</v>
      </c>
      <c r="L173" s="109">
        <f t="shared" si="15"/>
        <v>0</v>
      </c>
      <c r="M173" t="str">
        <f t="shared" si="17"/>
        <v/>
      </c>
    </row>
    <row r="174" spans="1:13" x14ac:dyDescent="0.25">
      <c r="A174">
        <v>1025</v>
      </c>
      <c r="B174" t="s">
        <v>167</v>
      </c>
      <c r="C174" t="s">
        <v>1661</v>
      </c>
      <c r="D174" s="21" t="s">
        <v>3431</v>
      </c>
      <c r="E174" s="1" t="str">
        <f t="shared" ca="1" si="12"/>
        <v/>
      </c>
      <c r="G174" t="s">
        <v>1662</v>
      </c>
      <c r="H174" t="s">
        <v>1545</v>
      </c>
      <c r="I174" s="109" t="str">
        <f t="shared" si="16"/>
        <v>IfcCableCarrierFitting</v>
      </c>
      <c r="J174" s="109">
        <f t="shared" si="13"/>
        <v>0</v>
      </c>
      <c r="K174" s="109" t="str">
        <f t="shared" ca="1" si="14"/>
        <v>IfcCableCarrierFitting</v>
      </c>
      <c r="L174" s="109">
        <f t="shared" si="15"/>
        <v>0</v>
      </c>
      <c r="M174" t="str">
        <f t="shared" si="17"/>
        <v/>
      </c>
    </row>
    <row r="175" spans="1:13" x14ac:dyDescent="0.25">
      <c r="A175">
        <v>1027</v>
      </c>
      <c r="B175" t="s">
        <v>167</v>
      </c>
      <c r="C175" t="s">
        <v>1661</v>
      </c>
      <c r="D175" s="21" t="s">
        <v>3431</v>
      </c>
      <c r="E175" s="1" t="str">
        <f t="shared" ca="1" si="12"/>
        <v>Common</v>
      </c>
      <c r="F175" t="s">
        <v>2488</v>
      </c>
      <c r="G175" t="s">
        <v>3473</v>
      </c>
      <c r="H175" t="s">
        <v>3469</v>
      </c>
      <c r="I175" s="109">
        <f t="shared" si="16"/>
        <v>0</v>
      </c>
      <c r="J175" s="109">
        <f t="shared" si="13"/>
        <v>0</v>
      </c>
      <c r="K175" s="109">
        <f t="shared" ca="1" si="14"/>
        <v>0</v>
      </c>
      <c r="L175" s="109">
        <f t="shared" si="15"/>
        <v>0</v>
      </c>
      <c r="M175" t="str">
        <f t="shared" si="17"/>
        <v/>
      </c>
    </row>
    <row r="176" spans="1:13" x14ac:dyDescent="0.25">
      <c r="A176">
        <v>1028</v>
      </c>
      <c r="B176" t="s">
        <v>167</v>
      </c>
      <c r="C176" t="s">
        <v>1661</v>
      </c>
      <c r="D176" s="21" t="s">
        <v>3431</v>
      </c>
      <c r="E176" s="1" t="str">
        <f t="shared" ca="1" si="12"/>
        <v>Common</v>
      </c>
      <c r="F176" t="s">
        <v>3474</v>
      </c>
      <c r="G176" t="s">
        <v>4283</v>
      </c>
      <c r="H176" t="s">
        <v>3475</v>
      </c>
      <c r="I176" s="109">
        <f t="shared" si="16"/>
        <v>0</v>
      </c>
      <c r="J176" s="109">
        <f t="shared" si="13"/>
        <v>0</v>
      </c>
      <c r="K176" s="109">
        <f t="shared" ca="1" si="14"/>
        <v>0</v>
      </c>
      <c r="L176" s="109">
        <f t="shared" si="15"/>
        <v>0</v>
      </c>
      <c r="M176" t="str">
        <f t="shared" si="17"/>
        <v/>
      </c>
    </row>
    <row r="177" spans="1:13" x14ac:dyDescent="0.25">
      <c r="A177">
        <v>1064</v>
      </c>
      <c r="B177" t="s">
        <v>173</v>
      </c>
      <c r="C177" t="s">
        <v>1663</v>
      </c>
      <c r="D177" s="21" t="s">
        <v>3431</v>
      </c>
      <c r="E177" s="1" t="str">
        <f t="shared" ca="1" si="12"/>
        <v/>
      </c>
      <c r="G177" t="s">
        <v>1664</v>
      </c>
      <c r="H177" t="s">
        <v>1545</v>
      </c>
      <c r="I177" s="109" t="str">
        <f t="shared" si="16"/>
        <v>IfcCableCarrierSegment</v>
      </c>
      <c r="J177" s="109">
        <f t="shared" si="13"/>
        <v>0</v>
      </c>
      <c r="K177" s="109" t="str">
        <f t="shared" ca="1" si="14"/>
        <v>IfcCableCarrierSegment</v>
      </c>
      <c r="L177" s="109">
        <f t="shared" si="15"/>
        <v>0</v>
      </c>
      <c r="M177" t="str">
        <f t="shared" si="17"/>
        <v/>
      </c>
    </row>
    <row r="178" spans="1:13" x14ac:dyDescent="0.25">
      <c r="A178">
        <v>1066</v>
      </c>
      <c r="B178" t="s">
        <v>173</v>
      </c>
      <c r="C178" t="s">
        <v>1663</v>
      </c>
      <c r="D178" s="21" t="s">
        <v>3431</v>
      </c>
      <c r="E178" s="1" t="str">
        <f t="shared" ca="1" si="12"/>
        <v>Common</v>
      </c>
      <c r="F178" t="s">
        <v>2488</v>
      </c>
      <c r="G178" t="s">
        <v>3473</v>
      </c>
      <c r="H178" t="s">
        <v>3469</v>
      </c>
      <c r="I178" s="109">
        <f t="shared" si="16"/>
        <v>0</v>
      </c>
      <c r="J178" s="109">
        <f t="shared" si="13"/>
        <v>0</v>
      </c>
      <c r="K178" s="109">
        <f t="shared" ca="1" si="14"/>
        <v>0</v>
      </c>
      <c r="L178" s="109">
        <f t="shared" si="15"/>
        <v>0</v>
      </c>
      <c r="M178" t="str">
        <f t="shared" si="17"/>
        <v/>
      </c>
    </row>
    <row r="179" spans="1:13" x14ac:dyDescent="0.25">
      <c r="A179">
        <v>1067</v>
      </c>
      <c r="B179" t="s">
        <v>173</v>
      </c>
      <c r="C179" t="s">
        <v>1663</v>
      </c>
      <c r="D179" s="21" t="s">
        <v>3431</v>
      </c>
      <c r="E179" s="1" t="str">
        <f t="shared" ca="1" si="12"/>
        <v>Common</v>
      </c>
      <c r="F179" t="s">
        <v>3474</v>
      </c>
      <c r="G179" t="s">
        <v>4283</v>
      </c>
      <c r="H179" t="s">
        <v>3475</v>
      </c>
      <c r="I179" s="109">
        <f t="shared" si="16"/>
        <v>0</v>
      </c>
      <c r="J179" s="109">
        <f t="shared" si="13"/>
        <v>0</v>
      </c>
      <c r="K179" s="109">
        <f t="shared" ca="1" si="14"/>
        <v>0</v>
      </c>
      <c r="L179" s="109">
        <f t="shared" si="15"/>
        <v>0</v>
      </c>
      <c r="M179" t="str">
        <f t="shared" si="17"/>
        <v/>
      </c>
    </row>
    <row r="180" spans="1:13" x14ac:dyDescent="0.25">
      <c r="A180">
        <v>1043</v>
      </c>
      <c r="B180" t="s">
        <v>1665</v>
      </c>
      <c r="C180" t="s">
        <v>1666</v>
      </c>
      <c r="D180" s="21" t="s">
        <v>3431</v>
      </c>
      <c r="E180" s="1" t="str">
        <f t="shared" ca="1" si="12"/>
        <v/>
      </c>
      <c r="F180" t="s">
        <v>3466</v>
      </c>
      <c r="G180" t="s">
        <v>4302</v>
      </c>
      <c r="H180" t="s">
        <v>1545</v>
      </c>
      <c r="I180" s="109">
        <f t="shared" si="16"/>
        <v>0</v>
      </c>
      <c r="J180" s="109">
        <f t="shared" si="13"/>
        <v>0</v>
      </c>
      <c r="K180" s="109">
        <f t="shared" ca="1" si="14"/>
        <v>0</v>
      </c>
      <c r="L180" s="109">
        <f t="shared" si="15"/>
        <v>0</v>
      </c>
      <c r="M180" t="str">
        <f t="shared" si="17"/>
        <v>CABLELADDERSEGMENT</v>
      </c>
    </row>
    <row r="181" spans="1:13" x14ac:dyDescent="0.25">
      <c r="A181">
        <v>1050</v>
      </c>
      <c r="B181" t="s">
        <v>1667</v>
      </c>
      <c r="C181" t="s">
        <v>1668</v>
      </c>
      <c r="D181" s="21" t="s">
        <v>3431</v>
      </c>
      <c r="E181" s="1" t="str">
        <f t="shared" ca="1" si="12"/>
        <v/>
      </c>
      <c r="F181" t="s">
        <v>3466</v>
      </c>
      <c r="G181" t="s">
        <v>4303</v>
      </c>
      <c r="H181" t="s">
        <v>1545</v>
      </c>
      <c r="I181" s="109">
        <f t="shared" si="16"/>
        <v>0</v>
      </c>
      <c r="J181" s="109">
        <f t="shared" si="13"/>
        <v>0</v>
      </c>
      <c r="K181" s="109">
        <f t="shared" ca="1" si="14"/>
        <v>0</v>
      </c>
      <c r="L181" s="109">
        <f t="shared" si="15"/>
        <v>0</v>
      </c>
      <c r="M181" t="str">
        <f t="shared" si="17"/>
        <v>CABLETRAYSEGMENT</v>
      </c>
    </row>
    <row r="182" spans="1:13" x14ac:dyDescent="0.25">
      <c r="A182">
        <v>1057</v>
      </c>
      <c r="B182" t="s">
        <v>1669</v>
      </c>
      <c r="C182" t="s">
        <v>1670</v>
      </c>
      <c r="D182" s="21" t="s">
        <v>3431</v>
      </c>
      <c r="E182" s="1" t="str">
        <f t="shared" ca="1" si="12"/>
        <v/>
      </c>
      <c r="F182" t="s">
        <v>3466</v>
      </c>
      <c r="G182" t="s">
        <v>4304</v>
      </c>
      <c r="H182" t="s">
        <v>1545</v>
      </c>
      <c r="I182" s="109">
        <f t="shared" si="16"/>
        <v>0</v>
      </c>
      <c r="J182" s="109">
        <f t="shared" si="13"/>
        <v>0</v>
      </c>
      <c r="K182" s="109">
        <f t="shared" ca="1" si="14"/>
        <v>0</v>
      </c>
      <c r="L182" s="109">
        <f t="shared" si="15"/>
        <v>0</v>
      </c>
      <c r="M182" t="str">
        <f t="shared" si="17"/>
        <v>CABLETRUNKINGSEGMENT</v>
      </c>
    </row>
    <row r="183" spans="1:13" x14ac:dyDescent="0.25">
      <c r="A183">
        <v>1082</v>
      </c>
      <c r="B183" t="s">
        <v>1671</v>
      </c>
      <c r="C183" t="s">
        <v>1672</v>
      </c>
      <c r="D183" s="21" t="s">
        <v>3431</v>
      </c>
      <c r="E183" s="1" t="str">
        <f t="shared" ca="1" si="12"/>
        <v/>
      </c>
      <c r="F183" t="s">
        <v>3466</v>
      </c>
      <c r="G183" t="s">
        <v>4305</v>
      </c>
      <c r="H183" t="s">
        <v>1545</v>
      </c>
      <c r="I183" s="109">
        <f t="shared" si="16"/>
        <v>0</v>
      </c>
      <c r="J183" s="109">
        <f t="shared" si="13"/>
        <v>0</v>
      </c>
      <c r="K183" s="109">
        <f t="shared" ca="1" si="14"/>
        <v>0</v>
      </c>
      <c r="L183" s="109">
        <f t="shared" si="15"/>
        <v>0</v>
      </c>
      <c r="M183" t="str">
        <f t="shared" si="17"/>
        <v>CONDUITSEGMENT</v>
      </c>
    </row>
    <row r="184" spans="1:13" x14ac:dyDescent="0.25">
      <c r="A184">
        <v>1100</v>
      </c>
      <c r="B184" t="s">
        <v>179</v>
      </c>
      <c r="C184" t="s">
        <v>1673</v>
      </c>
      <c r="D184" s="21" t="s">
        <v>3431</v>
      </c>
      <c r="E184" s="1" t="str">
        <f t="shared" ca="1" si="12"/>
        <v/>
      </c>
      <c r="G184" t="s">
        <v>1674</v>
      </c>
      <c r="H184" t="s">
        <v>1545</v>
      </c>
      <c r="I184" s="109" t="str">
        <f t="shared" si="16"/>
        <v>IfcCableFitting</v>
      </c>
      <c r="J184" s="109">
        <f t="shared" si="13"/>
        <v>0</v>
      </c>
      <c r="K184" s="109">
        <f t="shared" ca="1" si="14"/>
        <v>0</v>
      </c>
      <c r="L184" s="109">
        <f t="shared" si="15"/>
        <v>0</v>
      </c>
      <c r="M184" t="str">
        <f t="shared" si="17"/>
        <v/>
      </c>
    </row>
    <row r="185" spans="1:13" x14ac:dyDescent="0.25">
      <c r="A185">
        <v>1102</v>
      </c>
      <c r="B185" t="s">
        <v>179</v>
      </c>
      <c r="C185" t="s">
        <v>1673</v>
      </c>
      <c r="D185" s="21" t="s">
        <v>3431</v>
      </c>
      <c r="E185" s="1" t="str">
        <f t="shared" ca="1" si="12"/>
        <v/>
      </c>
      <c r="F185" t="s">
        <v>2488</v>
      </c>
      <c r="G185" t="s">
        <v>3473</v>
      </c>
      <c r="H185" t="s">
        <v>3469</v>
      </c>
      <c r="I185" s="109">
        <f t="shared" si="16"/>
        <v>0</v>
      </c>
      <c r="J185" s="109">
        <f t="shared" si="13"/>
        <v>0</v>
      </c>
      <c r="K185" s="109">
        <f t="shared" ca="1" si="14"/>
        <v>0</v>
      </c>
      <c r="L185" s="109">
        <f t="shared" si="15"/>
        <v>0</v>
      </c>
      <c r="M185" t="str">
        <f t="shared" si="17"/>
        <v/>
      </c>
    </row>
    <row r="186" spans="1:13" x14ac:dyDescent="0.25">
      <c r="A186">
        <v>1103</v>
      </c>
      <c r="B186" t="s">
        <v>179</v>
      </c>
      <c r="C186" t="s">
        <v>1673</v>
      </c>
      <c r="D186" s="21" t="s">
        <v>3431</v>
      </c>
      <c r="E186" s="1" t="str">
        <f t="shared" ca="1" si="12"/>
        <v/>
      </c>
      <c r="F186" t="s">
        <v>3474</v>
      </c>
      <c r="G186" t="s">
        <v>4283</v>
      </c>
      <c r="H186" t="s">
        <v>3475</v>
      </c>
      <c r="I186" s="109">
        <f t="shared" si="16"/>
        <v>0</v>
      </c>
      <c r="J186" s="109">
        <f t="shared" si="13"/>
        <v>0</v>
      </c>
      <c r="K186" s="109">
        <f t="shared" ca="1" si="14"/>
        <v>0</v>
      </c>
      <c r="L186" s="109">
        <f t="shared" si="15"/>
        <v>0</v>
      </c>
      <c r="M186" t="str">
        <f t="shared" si="17"/>
        <v/>
      </c>
    </row>
    <row r="187" spans="1:13" x14ac:dyDescent="0.25">
      <c r="A187">
        <v>1118</v>
      </c>
      <c r="B187" t="s">
        <v>183</v>
      </c>
      <c r="C187" t="s">
        <v>1675</v>
      </c>
      <c r="D187" s="21" t="s">
        <v>3431</v>
      </c>
      <c r="E187" s="1" t="str">
        <f t="shared" ca="1" si="12"/>
        <v/>
      </c>
      <c r="F187" t="s">
        <v>3466</v>
      </c>
      <c r="G187" t="s">
        <v>1676</v>
      </c>
      <c r="H187" t="s">
        <v>1537</v>
      </c>
      <c r="I187" s="109" t="str">
        <f t="shared" si="16"/>
        <v>IfcCableSegment</v>
      </c>
      <c r="J187" s="109">
        <f t="shared" si="13"/>
        <v>0</v>
      </c>
      <c r="K187" s="109">
        <f t="shared" ca="1" si="14"/>
        <v>0</v>
      </c>
      <c r="L187" s="109">
        <f t="shared" si="15"/>
        <v>0</v>
      </c>
      <c r="M187" t="str">
        <f t="shared" si="17"/>
        <v/>
      </c>
    </row>
    <row r="188" spans="1:13" x14ac:dyDescent="0.25">
      <c r="A188">
        <v>1182</v>
      </c>
      <c r="B188" t="s">
        <v>183</v>
      </c>
      <c r="C188" t="s">
        <v>1677</v>
      </c>
      <c r="D188" s="21" t="s">
        <v>3431</v>
      </c>
      <c r="E188" s="1" t="str">
        <f t="shared" ca="1" si="12"/>
        <v/>
      </c>
      <c r="G188" t="s">
        <v>1678</v>
      </c>
      <c r="H188" t="s">
        <v>1545</v>
      </c>
      <c r="I188" s="109">
        <f t="shared" si="16"/>
        <v>0</v>
      </c>
      <c r="J188" s="109">
        <f t="shared" si="13"/>
        <v>0</v>
      </c>
      <c r="K188" s="109">
        <f t="shared" ca="1" si="14"/>
        <v>0</v>
      </c>
      <c r="L188" s="109">
        <f t="shared" si="15"/>
        <v>0</v>
      </c>
      <c r="M188" t="str">
        <f t="shared" si="17"/>
        <v/>
      </c>
    </row>
    <row r="189" spans="1:13" x14ac:dyDescent="0.25">
      <c r="A189">
        <v>1184</v>
      </c>
      <c r="B189" t="s">
        <v>183</v>
      </c>
      <c r="C189" t="s">
        <v>1677</v>
      </c>
      <c r="D189" s="21" t="s">
        <v>3431</v>
      </c>
      <c r="E189" s="1" t="str">
        <f t="shared" ca="1" si="12"/>
        <v/>
      </c>
      <c r="F189" t="s">
        <v>2488</v>
      </c>
      <c r="G189" t="s">
        <v>3473</v>
      </c>
      <c r="H189" t="s">
        <v>3469</v>
      </c>
      <c r="I189" s="109">
        <f t="shared" si="16"/>
        <v>0</v>
      </c>
      <c r="J189" s="109">
        <f t="shared" si="13"/>
        <v>0</v>
      </c>
      <c r="K189" s="109">
        <f t="shared" ca="1" si="14"/>
        <v>0</v>
      </c>
      <c r="L189" s="109">
        <f t="shared" si="15"/>
        <v>0</v>
      </c>
      <c r="M189" t="str">
        <f t="shared" si="17"/>
        <v/>
      </c>
    </row>
    <row r="190" spans="1:13" x14ac:dyDescent="0.25">
      <c r="A190">
        <v>1185</v>
      </c>
      <c r="B190" t="s">
        <v>183</v>
      </c>
      <c r="C190" t="s">
        <v>1677</v>
      </c>
      <c r="D190" s="21" t="s">
        <v>3431</v>
      </c>
      <c r="E190" s="1" t="str">
        <f t="shared" ca="1" si="12"/>
        <v/>
      </c>
      <c r="F190" t="s">
        <v>3474</v>
      </c>
      <c r="G190" t="s">
        <v>4283</v>
      </c>
      <c r="H190" t="s">
        <v>3475</v>
      </c>
      <c r="I190" s="109">
        <f t="shared" si="16"/>
        <v>0</v>
      </c>
      <c r="J190" s="109">
        <f t="shared" si="13"/>
        <v>0</v>
      </c>
      <c r="K190" s="109">
        <f t="shared" ca="1" si="14"/>
        <v>0</v>
      </c>
      <c r="L190" s="109">
        <f t="shared" si="15"/>
        <v>0</v>
      </c>
      <c r="M190" t="str">
        <f t="shared" si="17"/>
        <v/>
      </c>
    </row>
    <row r="191" spans="1:13" x14ac:dyDescent="0.25">
      <c r="A191">
        <v>1158</v>
      </c>
      <c r="B191" t="s">
        <v>1679</v>
      </c>
      <c r="C191" t="s">
        <v>1680</v>
      </c>
      <c r="D191" s="21" t="s">
        <v>3431</v>
      </c>
      <c r="E191" s="1" t="str">
        <f t="shared" ca="1" si="12"/>
        <v/>
      </c>
      <c r="F191" t="s">
        <v>3466</v>
      </c>
      <c r="G191" t="s">
        <v>1681</v>
      </c>
      <c r="H191" t="s">
        <v>1545</v>
      </c>
      <c r="I191" s="109">
        <f t="shared" si="16"/>
        <v>0</v>
      </c>
      <c r="J191" s="109">
        <f t="shared" si="13"/>
        <v>0</v>
      </c>
      <c r="K191" s="109">
        <f t="shared" ca="1" si="14"/>
        <v>0</v>
      </c>
      <c r="L191" s="109">
        <f t="shared" si="15"/>
        <v>0</v>
      </c>
      <c r="M191" t="str">
        <f t="shared" si="17"/>
        <v>BUSBARSEGMENT</v>
      </c>
    </row>
    <row r="192" spans="1:13" x14ac:dyDescent="0.25">
      <c r="A192">
        <v>1163</v>
      </c>
      <c r="B192" t="s">
        <v>1682</v>
      </c>
      <c r="C192" t="s">
        <v>1683</v>
      </c>
      <c r="D192" s="21" t="s">
        <v>3431</v>
      </c>
      <c r="E192" s="1" t="str">
        <f t="shared" ca="1" si="12"/>
        <v/>
      </c>
      <c r="F192" t="s">
        <v>3466</v>
      </c>
      <c r="G192" t="s">
        <v>1684</v>
      </c>
      <c r="H192" t="s">
        <v>1545</v>
      </c>
      <c r="I192" s="109">
        <f t="shared" si="16"/>
        <v>0</v>
      </c>
      <c r="J192" s="109">
        <f t="shared" si="13"/>
        <v>0</v>
      </c>
      <c r="K192" s="109">
        <f t="shared" ca="1" si="14"/>
        <v>0</v>
      </c>
      <c r="L192" s="109">
        <f t="shared" si="15"/>
        <v>0</v>
      </c>
      <c r="M192" t="str">
        <f t="shared" si="17"/>
        <v>CABLESEGMENT</v>
      </c>
    </row>
    <row r="193" spans="1:13" x14ac:dyDescent="0.25">
      <c r="A193">
        <v>1200</v>
      </c>
      <c r="B193" t="s">
        <v>1685</v>
      </c>
      <c r="C193" t="s">
        <v>1686</v>
      </c>
      <c r="D193" s="21" t="s">
        <v>3431</v>
      </c>
      <c r="E193" s="1" t="str">
        <f t="shared" ca="1" si="12"/>
        <v/>
      </c>
      <c r="F193" t="s">
        <v>3466</v>
      </c>
      <c r="G193" t="s">
        <v>1687</v>
      </c>
      <c r="H193" t="s">
        <v>1545</v>
      </c>
      <c r="I193" s="109">
        <f t="shared" si="16"/>
        <v>0</v>
      </c>
      <c r="J193" s="109">
        <f t="shared" si="13"/>
        <v>0</v>
      </c>
      <c r="K193" s="109">
        <f t="shared" ca="1" si="14"/>
        <v>0</v>
      </c>
      <c r="L193" s="109">
        <f t="shared" si="15"/>
        <v>0</v>
      </c>
      <c r="M193" t="str">
        <f t="shared" si="17"/>
        <v>CONDUCTORSEGMENT</v>
      </c>
    </row>
    <row r="194" spans="1:13" x14ac:dyDescent="0.25">
      <c r="A194">
        <v>1254</v>
      </c>
      <c r="B194" t="s">
        <v>1688</v>
      </c>
      <c r="C194" t="s">
        <v>1689</v>
      </c>
      <c r="D194" s="21" t="s">
        <v>3431</v>
      </c>
      <c r="E194" s="1" t="str">
        <f t="shared" ref="E194:E257" ca="1" si="18">IF(AND(IF(cond_par_map=yes,NOT(ISERROR(VLOOKUP(B194,export_entity,1,FALSE))),TRUE),IF(com_pset=yes,IFERROR(FIND(Common,C194),0)&gt;0,TRUE),IF(com_pset=yes,F194&lt;&gt;"",TRUE),IF(com_pset=yes,F194&lt;&gt;0,TRUE)),CONCATENATE(Common),"")</f>
        <v/>
      </c>
      <c r="F194" t="s">
        <v>3466</v>
      </c>
      <c r="G194" t="s">
        <v>1690</v>
      </c>
      <c r="H194" t="s">
        <v>1545</v>
      </c>
      <c r="I194" s="109">
        <f t="shared" si="16"/>
        <v>0</v>
      </c>
      <c r="J194" s="109">
        <f t="shared" ref="J194:J257" si="19">IF(AND(I194&lt;&gt;0,NOT(ISERROR(VLOOKUP(B194,Import_DRS,1,FALSE)))),I194,0)</f>
        <v>0</v>
      </c>
      <c r="K194" s="109">
        <f t="shared" ref="K194:K257" ca="1" si="20">IF(AND(I194&lt;&gt;0,NOT(ISERROR(VLOOKUP(B194,export_entity,1,FALSE)))),I194,0)</f>
        <v>0</v>
      </c>
      <c r="L194" s="109">
        <f t="shared" ref="L194:L257" si="21">IF(C194&lt;&gt;C193,IFERROR(VLOOKUP(C194,supp_pset,1,FALSE),0),0)</f>
        <v>0</v>
      </c>
      <c r="M194" t="str">
        <f t="shared" si="17"/>
        <v>CORESEGMENT</v>
      </c>
    </row>
    <row r="195" spans="1:13" x14ac:dyDescent="0.25">
      <c r="A195">
        <v>1293</v>
      </c>
      <c r="B195" t="s">
        <v>206</v>
      </c>
      <c r="C195" t="s">
        <v>1691</v>
      </c>
      <c r="D195" s="21" t="s">
        <v>3423</v>
      </c>
      <c r="E195" s="1" t="str">
        <f t="shared" ca="1" si="18"/>
        <v/>
      </c>
      <c r="F195" t="s">
        <v>3466</v>
      </c>
      <c r="G195" t="s">
        <v>1692</v>
      </c>
      <c r="H195" t="s">
        <v>1542</v>
      </c>
      <c r="I195" s="109" t="str">
        <f t="shared" ref="I195:I258" si="22">IF(B195&lt;&gt;B194,IF(ISERROR(FIND("/",B195,1)),B195,0),0)</f>
        <v>IfcChiller</v>
      </c>
      <c r="J195" s="109">
        <f t="shared" si="19"/>
        <v>0</v>
      </c>
      <c r="K195" s="109">
        <f t="shared" ca="1" si="20"/>
        <v>0</v>
      </c>
      <c r="L195" s="109">
        <f t="shared" si="21"/>
        <v>0</v>
      </c>
      <c r="M195" t="str">
        <f t="shared" ref="M195:M258" si="23">IF(ISERROR(FIND("/",B195,1)),"",MID(B195,FIND("/",B195,1)+1,LEN(B195)-FIND("/",B195,1)))</f>
        <v/>
      </c>
    </row>
    <row r="196" spans="1:13" x14ac:dyDescent="0.25">
      <c r="A196">
        <v>1300</v>
      </c>
      <c r="B196" t="s">
        <v>206</v>
      </c>
      <c r="C196" t="s">
        <v>1693</v>
      </c>
      <c r="D196" s="21" t="s">
        <v>3423</v>
      </c>
      <c r="E196" s="1" t="str">
        <f t="shared" ca="1" si="18"/>
        <v/>
      </c>
      <c r="G196" t="s">
        <v>1694</v>
      </c>
      <c r="H196" t="s">
        <v>1545</v>
      </c>
      <c r="I196" s="109">
        <f t="shared" si="22"/>
        <v>0</v>
      </c>
      <c r="J196" s="109">
        <f t="shared" si="19"/>
        <v>0</v>
      </c>
      <c r="K196" s="109">
        <f t="shared" ca="1" si="20"/>
        <v>0</v>
      </c>
      <c r="L196" s="109">
        <f t="shared" si="21"/>
        <v>0</v>
      </c>
      <c r="M196" t="str">
        <f t="shared" si="23"/>
        <v/>
      </c>
    </row>
    <row r="197" spans="1:13" x14ac:dyDescent="0.25">
      <c r="A197">
        <v>1302</v>
      </c>
      <c r="B197" t="s">
        <v>206</v>
      </c>
      <c r="C197" t="s">
        <v>1693</v>
      </c>
      <c r="D197" s="21" t="s">
        <v>3423</v>
      </c>
      <c r="E197" s="1" t="str">
        <f t="shared" ca="1" si="18"/>
        <v/>
      </c>
      <c r="F197" t="s">
        <v>2488</v>
      </c>
      <c r="G197" t="s">
        <v>3473</v>
      </c>
      <c r="H197" t="s">
        <v>3469</v>
      </c>
      <c r="I197" s="109">
        <f t="shared" si="22"/>
        <v>0</v>
      </c>
      <c r="J197" s="109">
        <f t="shared" si="19"/>
        <v>0</v>
      </c>
      <c r="K197" s="109">
        <f t="shared" ca="1" si="20"/>
        <v>0</v>
      </c>
      <c r="L197" s="109">
        <f t="shared" si="21"/>
        <v>0</v>
      </c>
      <c r="M197" t="str">
        <f t="shared" si="23"/>
        <v/>
      </c>
    </row>
    <row r="198" spans="1:13" x14ac:dyDescent="0.25">
      <c r="A198">
        <v>1303</v>
      </c>
      <c r="B198" t="s">
        <v>206</v>
      </c>
      <c r="C198" t="s">
        <v>1693</v>
      </c>
      <c r="D198" s="21" t="s">
        <v>3423</v>
      </c>
      <c r="E198" s="1" t="str">
        <f t="shared" ca="1" si="18"/>
        <v/>
      </c>
      <c r="F198" t="s">
        <v>3474</v>
      </c>
      <c r="G198" t="s">
        <v>4283</v>
      </c>
      <c r="H198" t="s">
        <v>3475</v>
      </c>
      <c r="I198" s="109">
        <f t="shared" si="22"/>
        <v>0</v>
      </c>
      <c r="J198" s="109">
        <f t="shared" si="19"/>
        <v>0</v>
      </c>
      <c r="K198" s="109">
        <f t="shared" ca="1" si="20"/>
        <v>0</v>
      </c>
      <c r="L198" s="109">
        <f t="shared" si="21"/>
        <v>0</v>
      </c>
      <c r="M198" t="str">
        <f t="shared" si="23"/>
        <v/>
      </c>
    </row>
    <row r="199" spans="1:13" x14ac:dyDescent="0.25">
      <c r="A199">
        <v>1316</v>
      </c>
      <c r="B199" t="s">
        <v>206</v>
      </c>
      <c r="C199" t="s">
        <v>1693</v>
      </c>
      <c r="D199" s="21" t="s">
        <v>3423</v>
      </c>
      <c r="E199" s="1" t="str">
        <f t="shared" ca="1" si="18"/>
        <v/>
      </c>
      <c r="F199" t="s">
        <v>3617</v>
      </c>
      <c r="G199" t="s">
        <v>3618</v>
      </c>
      <c r="H199" t="s">
        <v>3469</v>
      </c>
      <c r="I199" s="109">
        <f t="shared" si="22"/>
        <v>0</v>
      </c>
      <c r="J199" s="109">
        <f t="shared" si="19"/>
        <v>0</v>
      </c>
      <c r="K199" s="109">
        <f t="shared" ca="1" si="20"/>
        <v>0</v>
      </c>
      <c r="L199" s="109">
        <f t="shared" si="21"/>
        <v>0</v>
      </c>
      <c r="M199" t="str">
        <f t="shared" si="23"/>
        <v/>
      </c>
    </row>
    <row r="200" spans="1:13" x14ac:dyDescent="0.25">
      <c r="A200">
        <v>1317</v>
      </c>
      <c r="B200" t="s">
        <v>206</v>
      </c>
      <c r="C200" t="s">
        <v>1693</v>
      </c>
      <c r="D200" s="21" t="s">
        <v>3423</v>
      </c>
      <c r="E200" s="1" t="str">
        <f t="shared" ca="1" si="18"/>
        <v/>
      </c>
      <c r="F200" t="s">
        <v>3619</v>
      </c>
      <c r="G200" t="s">
        <v>3620</v>
      </c>
      <c r="H200" t="s">
        <v>3469</v>
      </c>
      <c r="I200" s="109">
        <f t="shared" si="22"/>
        <v>0</v>
      </c>
      <c r="J200" s="109">
        <f t="shared" si="19"/>
        <v>0</v>
      </c>
      <c r="K200" s="109">
        <f t="shared" ca="1" si="20"/>
        <v>0</v>
      </c>
      <c r="L200" s="109">
        <f t="shared" si="21"/>
        <v>0</v>
      </c>
      <c r="M200" t="str">
        <f t="shared" si="23"/>
        <v/>
      </c>
    </row>
    <row r="201" spans="1:13" x14ac:dyDescent="0.25">
      <c r="A201">
        <v>1318</v>
      </c>
      <c r="B201" t="s">
        <v>206</v>
      </c>
      <c r="C201" t="s">
        <v>1693</v>
      </c>
      <c r="D201" s="21" t="s">
        <v>3423</v>
      </c>
      <c r="E201" s="1" t="str">
        <f t="shared" ca="1" si="18"/>
        <v/>
      </c>
      <c r="F201" t="s">
        <v>3621</v>
      </c>
      <c r="G201" t="s">
        <v>3622</v>
      </c>
      <c r="H201" t="s">
        <v>3469</v>
      </c>
      <c r="I201" s="109">
        <f t="shared" si="22"/>
        <v>0</v>
      </c>
      <c r="J201" s="109">
        <f t="shared" si="19"/>
        <v>0</v>
      </c>
      <c r="K201" s="109">
        <f t="shared" ca="1" si="20"/>
        <v>0</v>
      </c>
      <c r="L201" s="109">
        <f t="shared" si="21"/>
        <v>0</v>
      </c>
      <c r="M201" t="str">
        <f t="shared" si="23"/>
        <v/>
      </c>
    </row>
    <row r="202" spans="1:13" x14ac:dyDescent="0.25">
      <c r="A202">
        <v>1319</v>
      </c>
      <c r="B202" t="s">
        <v>206</v>
      </c>
      <c r="C202" t="s">
        <v>1693</v>
      </c>
      <c r="D202" s="21" t="s">
        <v>3423</v>
      </c>
      <c r="E202" s="1" t="str">
        <f t="shared" ca="1" si="18"/>
        <v/>
      </c>
      <c r="F202" t="s">
        <v>3623</v>
      </c>
      <c r="G202" t="s">
        <v>3624</v>
      </c>
      <c r="H202" t="s">
        <v>3469</v>
      </c>
      <c r="I202" s="109">
        <f t="shared" si="22"/>
        <v>0</v>
      </c>
      <c r="J202" s="109">
        <f t="shared" si="19"/>
        <v>0</v>
      </c>
      <c r="K202" s="109">
        <f t="shared" ca="1" si="20"/>
        <v>0</v>
      </c>
      <c r="L202" s="109">
        <f t="shared" si="21"/>
        <v>0</v>
      </c>
      <c r="M202" t="str">
        <f t="shared" si="23"/>
        <v/>
      </c>
    </row>
    <row r="203" spans="1:13" x14ac:dyDescent="0.25">
      <c r="A203">
        <v>1320</v>
      </c>
      <c r="B203" t="s">
        <v>206</v>
      </c>
      <c r="C203" t="s">
        <v>1693</v>
      </c>
      <c r="D203" s="21" t="s">
        <v>3423</v>
      </c>
      <c r="E203" s="1" t="str">
        <f t="shared" ca="1" si="18"/>
        <v/>
      </c>
      <c r="F203" t="s">
        <v>3625</v>
      </c>
      <c r="G203" t="s">
        <v>3626</v>
      </c>
      <c r="H203" t="s">
        <v>3469</v>
      </c>
      <c r="I203" s="109">
        <f t="shared" si="22"/>
        <v>0</v>
      </c>
      <c r="J203" s="109">
        <f t="shared" si="19"/>
        <v>0</v>
      </c>
      <c r="K203" s="109">
        <f t="shared" ca="1" si="20"/>
        <v>0</v>
      </c>
      <c r="L203" s="109">
        <f t="shared" si="21"/>
        <v>0</v>
      </c>
      <c r="M203" t="str">
        <f t="shared" si="23"/>
        <v/>
      </c>
    </row>
    <row r="204" spans="1:13" x14ac:dyDescent="0.25">
      <c r="A204">
        <v>1321</v>
      </c>
      <c r="B204" t="s">
        <v>206</v>
      </c>
      <c r="C204" t="s">
        <v>1693</v>
      </c>
      <c r="D204" s="21" t="s">
        <v>3423</v>
      </c>
      <c r="E204" s="1" t="str">
        <f t="shared" ca="1" si="18"/>
        <v/>
      </c>
      <c r="F204" t="s">
        <v>3627</v>
      </c>
      <c r="G204" t="s">
        <v>3628</v>
      </c>
      <c r="H204" t="s">
        <v>3469</v>
      </c>
      <c r="I204" s="109">
        <f t="shared" si="22"/>
        <v>0</v>
      </c>
      <c r="J204" s="109">
        <f t="shared" si="19"/>
        <v>0</v>
      </c>
      <c r="K204" s="109">
        <f t="shared" ca="1" si="20"/>
        <v>0</v>
      </c>
      <c r="L204" s="109">
        <f t="shared" si="21"/>
        <v>0</v>
      </c>
      <c r="M204" t="str">
        <f t="shared" si="23"/>
        <v/>
      </c>
    </row>
    <row r="205" spans="1:13" x14ac:dyDescent="0.25">
      <c r="A205">
        <v>1322</v>
      </c>
      <c r="B205" t="s">
        <v>206</v>
      </c>
      <c r="C205" t="s">
        <v>1693</v>
      </c>
      <c r="D205" s="21" t="s">
        <v>3423</v>
      </c>
      <c r="E205" s="1" t="str">
        <f t="shared" ca="1" si="18"/>
        <v/>
      </c>
      <c r="F205" t="s">
        <v>3629</v>
      </c>
      <c r="G205" t="s">
        <v>4306</v>
      </c>
      <c r="H205" t="s">
        <v>3551</v>
      </c>
      <c r="I205" s="109">
        <f t="shared" si="22"/>
        <v>0</v>
      </c>
      <c r="J205" s="109">
        <f t="shared" si="19"/>
        <v>0</v>
      </c>
      <c r="K205" s="109">
        <f t="shared" ca="1" si="20"/>
        <v>0</v>
      </c>
      <c r="L205" s="109">
        <f t="shared" si="21"/>
        <v>0</v>
      </c>
      <c r="M205" t="str">
        <f t="shared" si="23"/>
        <v/>
      </c>
    </row>
    <row r="206" spans="1:13" x14ac:dyDescent="0.25">
      <c r="A206">
        <v>1323</v>
      </c>
      <c r="B206" t="s">
        <v>206</v>
      </c>
      <c r="C206" t="s">
        <v>1693</v>
      </c>
      <c r="D206" s="21" t="s">
        <v>3423</v>
      </c>
      <c r="E206" s="1" t="str">
        <f t="shared" ca="1" si="18"/>
        <v/>
      </c>
      <c r="F206" t="s">
        <v>3630</v>
      </c>
      <c r="G206" t="s">
        <v>4307</v>
      </c>
      <c r="H206" t="s">
        <v>3551</v>
      </c>
      <c r="I206" s="109">
        <f t="shared" si="22"/>
        <v>0</v>
      </c>
      <c r="J206" s="109">
        <f t="shared" si="19"/>
        <v>0</v>
      </c>
      <c r="K206" s="109">
        <f t="shared" ca="1" si="20"/>
        <v>0</v>
      </c>
      <c r="L206" s="109">
        <f t="shared" si="21"/>
        <v>0</v>
      </c>
      <c r="M206" t="str">
        <f t="shared" si="23"/>
        <v/>
      </c>
    </row>
    <row r="207" spans="1:13" x14ac:dyDescent="0.25">
      <c r="A207">
        <v>1324</v>
      </c>
      <c r="B207" t="s">
        <v>206</v>
      </c>
      <c r="C207" t="s">
        <v>1693</v>
      </c>
      <c r="D207" s="21" t="s">
        <v>3423</v>
      </c>
      <c r="E207" s="1" t="str">
        <f t="shared" ca="1" si="18"/>
        <v/>
      </c>
      <c r="F207" t="s">
        <v>3631</v>
      </c>
      <c r="G207" t="s">
        <v>3632</v>
      </c>
      <c r="H207" t="s">
        <v>3551</v>
      </c>
      <c r="I207" s="109">
        <f t="shared" si="22"/>
        <v>0</v>
      </c>
      <c r="J207" s="109">
        <f t="shared" si="19"/>
        <v>0</v>
      </c>
      <c r="K207" s="109">
        <f t="shared" ca="1" si="20"/>
        <v>0</v>
      </c>
      <c r="L207" s="109">
        <f t="shared" si="21"/>
        <v>0</v>
      </c>
      <c r="M207" t="str">
        <f t="shared" si="23"/>
        <v/>
      </c>
    </row>
    <row r="208" spans="1:13" x14ac:dyDescent="0.25">
      <c r="A208">
        <v>1327</v>
      </c>
      <c r="B208" t="s">
        <v>210</v>
      </c>
      <c r="C208" t="s">
        <v>1695</v>
      </c>
      <c r="D208" s="21" t="s">
        <v>3433</v>
      </c>
      <c r="E208" s="1" t="str">
        <f t="shared" ca="1" si="18"/>
        <v/>
      </c>
      <c r="G208" t="s">
        <v>1696</v>
      </c>
      <c r="H208" t="s">
        <v>1537</v>
      </c>
      <c r="I208" s="109" t="str">
        <f t="shared" si="22"/>
        <v>IfcChimney</v>
      </c>
      <c r="J208" s="109">
        <f t="shared" si="19"/>
        <v>0</v>
      </c>
      <c r="K208" s="109">
        <f t="shared" ca="1" si="20"/>
        <v>0</v>
      </c>
      <c r="L208" s="109">
        <f t="shared" si="21"/>
        <v>0</v>
      </c>
      <c r="M208" t="str">
        <f t="shared" si="23"/>
        <v/>
      </c>
    </row>
    <row r="209" spans="1:13" x14ac:dyDescent="0.25">
      <c r="A209">
        <v>1329</v>
      </c>
      <c r="B209" t="s">
        <v>210</v>
      </c>
      <c r="C209" t="s">
        <v>1695</v>
      </c>
      <c r="D209" s="21" t="s">
        <v>3433</v>
      </c>
      <c r="E209" s="1" t="str">
        <f t="shared" ca="1" si="18"/>
        <v/>
      </c>
      <c r="F209" t="s">
        <v>2488</v>
      </c>
      <c r="G209" t="s">
        <v>4284</v>
      </c>
      <c r="H209" t="s">
        <v>3469</v>
      </c>
      <c r="I209" s="109">
        <f t="shared" si="22"/>
        <v>0</v>
      </c>
      <c r="J209" s="109">
        <f t="shared" si="19"/>
        <v>0</v>
      </c>
      <c r="K209" s="109">
        <f t="shared" ca="1" si="20"/>
        <v>0</v>
      </c>
      <c r="L209" s="109">
        <f t="shared" si="21"/>
        <v>0</v>
      </c>
      <c r="M209" t="str">
        <f t="shared" si="23"/>
        <v/>
      </c>
    </row>
    <row r="210" spans="1:13" x14ac:dyDescent="0.25">
      <c r="A210">
        <v>1330</v>
      </c>
      <c r="B210" t="s">
        <v>210</v>
      </c>
      <c r="C210" t="s">
        <v>1695</v>
      </c>
      <c r="D210" s="21" t="s">
        <v>3433</v>
      </c>
      <c r="E210" s="1" t="str">
        <f t="shared" ca="1" si="18"/>
        <v/>
      </c>
      <c r="F210" t="s">
        <v>3474</v>
      </c>
      <c r="G210" t="s">
        <v>4283</v>
      </c>
      <c r="H210" t="s">
        <v>3475</v>
      </c>
      <c r="I210" s="109">
        <f t="shared" si="22"/>
        <v>0</v>
      </c>
      <c r="J210" s="109">
        <f t="shared" si="19"/>
        <v>0</v>
      </c>
      <c r="K210" s="109">
        <f t="shared" ca="1" si="20"/>
        <v>0</v>
      </c>
      <c r="L210" s="109">
        <f t="shared" si="21"/>
        <v>0</v>
      </c>
      <c r="M210" t="str">
        <f t="shared" si="23"/>
        <v/>
      </c>
    </row>
    <row r="211" spans="1:13" x14ac:dyDescent="0.25">
      <c r="A211">
        <v>1343</v>
      </c>
      <c r="B211" t="s">
        <v>210</v>
      </c>
      <c r="C211" t="s">
        <v>1695</v>
      </c>
      <c r="D211" s="21" t="s">
        <v>3433</v>
      </c>
      <c r="E211" s="1" t="str">
        <f t="shared" ca="1" si="18"/>
        <v/>
      </c>
      <c r="F211" t="s">
        <v>3633</v>
      </c>
      <c r="G211" t="s">
        <v>3634</v>
      </c>
      <c r="H211" t="s">
        <v>3469</v>
      </c>
      <c r="I211" s="109">
        <f t="shared" si="22"/>
        <v>0</v>
      </c>
      <c r="J211" s="109">
        <f t="shared" si="19"/>
        <v>0</v>
      </c>
      <c r="K211" s="109">
        <f t="shared" ca="1" si="20"/>
        <v>0</v>
      </c>
      <c r="L211" s="109">
        <f t="shared" si="21"/>
        <v>0</v>
      </c>
      <c r="M211" t="str">
        <f t="shared" si="23"/>
        <v/>
      </c>
    </row>
    <row r="212" spans="1:13" x14ac:dyDescent="0.25">
      <c r="A212">
        <v>1344</v>
      </c>
      <c r="B212" t="s">
        <v>210</v>
      </c>
      <c r="C212" t="s">
        <v>1695</v>
      </c>
      <c r="D212" s="21" t="s">
        <v>3433</v>
      </c>
      <c r="E212" s="1" t="str">
        <f t="shared" ca="1" si="18"/>
        <v/>
      </c>
      <c r="F212" t="s">
        <v>2958</v>
      </c>
      <c r="G212" t="s">
        <v>3570</v>
      </c>
      <c r="H212" t="s">
        <v>3469</v>
      </c>
      <c r="I212" s="109">
        <f t="shared" si="22"/>
        <v>0</v>
      </c>
      <c r="J212" s="109">
        <f t="shared" si="19"/>
        <v>0</v>
      </c>
      <c r="K212" s="109">
        <f t="shared" ca="1" si="20"/>
        <v>0</v>
      </c>
      <c r="L212" s="109">
        <f t="shared" si="21"/>
        <v>0</v>
      </c>
      <c r="M212" t="str">
        <f t="shared" si="23"/>
        <v/>
      </c>
    </row>
    <row r="213" spans="1:13" x14ac:dyDescent="0.25">
      <c r="A213">
        <v>1345</v>
      </c>
      <c r="B213" t="s">
        <v>210</v>
      </c>
      <c r="C213" t="s">
        <v>1695</v>
      </c>
      <c r="D213" s="21" t="s">
        <v>3433</v>
      </c>
      <c r="E213" s="1" t="str">
        <f t="shared" ca="1" si="18"/>
        <v/>
      </c>
      <c r="F213" t="s">
        <v>2986</v>
      </c>
      <c r="G213" t="s">
        <v>3635</v>
      </c>
      <c r="H213" t="s">
        <v>3469</v>
      </c>
      <c r="I213" s="109">
        <f t="shared" si="22"/>
        <v>0</v>
      </c>
      <c r="J213" s="109">
        <f t="shared" si="19"/>
        <v>0</v>
      </c>
      <c r="K213" s="109">
        <f t="shared" ca="1" si="20"/>
        <v>0</v>
      </c>
      <c r="L213" s="109">
        <f t="shared" si="21"/>
        <v>0</v>
      </c>
      <c r="M213" t="str">
        <f t="shared" si="23"/>
        <v/>
      </c>
    </row>
    <row r="214" spans="1:13" x14ac:dyDescent="0.25">
      <c r="A214">
        <v>1346</v>
      </c>
      <c r="B214" t="s">
        <v>210</v>
      </c>
      <c r="C214" t="s">
        <v>1695</v>
      </c>
      <c r="D214" s="21" t="s">
        <v>3433</v>
      </c>
      <c r="E214" s="1" t="str">
        <f t="shared" ca="1" si="18"/>
        <v/>
      </c>
      <c r="F214" t="s">
        <v>3135</v>
      </c>
      <c r="G214" t="s">
        <v>3571</v>
      </c>
      <c r="H214" t="s">
        <v>3469</v>
      </c>
      <c r="I214" s="109">
        <f t="shared" si="22"/>
        <v>0</v>
      </c>
      <c r="J214" s="109">
        <f t="shared" si="19"/>
        <v>0</v>
      </c>
      <c r="K214" s="109">
        <f t="shared" ca="1" si="20"/>
        <v>0</v>
      </c>
      <c r="L214" s="109">
        <f t="shared" si="21"/>
        <v>0</v>
      </c>
      <c r="M214" t="str">
        <f t="shared" si="23"/>
        <v/>
      </c>
    </row>
    <row r="215" spans="1:13" x14ac:dyDescent="0.25">
      <c r="A215">
        <v>1347</v>
      </c>
      <c r="B215" t="s">
        <v>210</v>
      </c>
      <c r="C215" t="s">
        <v>1695</v>
      </c>
      <c r="D215" s="21" t="s">
        <v>3433</v>
      </c>
      <c r="E215" s="1" t="str">
        <f t="shared" ca="1" si="18"/>
        <v/>
      </c>
      <c r="F215" t="s">
        <v>2968</v>
      </c>
      <c r="G215" t="s">
        <v>3572</v>
      </c>
      <c r="H215" t="s">
        <v>3469</v>
      </c>
      <c r="I215" s="109">
        <f t="shared" si="22"/>
        <v>0</v>
      </c>
      <c r="J215" s="109">
        <f t="shared" si="19"/>
        <v>0</v>
      </c>
      <c r="K215" s="109">
        <f t="shared" ca="1" si="20"/>
        <v>0</v>
      </c>
      <c r="L215" s="109">
        <f t="shared" si="21"/>
        <v>0</v>
      </c>
      <c r="M215" t="str">
        <f t="shared" si="23"/>
        <v/>
      </c>
    </row>
    <row r="216" spans="1:13" x14ac:dyDescent="0.25">
      <c r="A216">
        <v>1350</v>
      </c>
      <c r="B216" t="s">
        <v>234</v>
      </c>
      <c r="C216" t="s">
        <v>1697</v>
      </c>
      <c r="D216" s="21" t="s">
        <v>3423</v>
      </c>
      <c r="E216" s="1" t="str">
        <f t="shared" ca="1" si="18"/>
        <v/>
      </c>
      <c r="F216" t="s">
        <v>3466</v>
      </c>
      <c r="G216" t="s">
        <v>1698</v>
      </c>
      <c r="H216" t="s">
        <v>1537</v>
      </c>
      <c r="I216" s="109" t="str">
        <f t="shared" si="22"/>
        <v>IfcCoil</v>
      </c>
      <c r="J216" s="109">
        <f t="shared" si="19"/>
        <v>0</v>
      </c>
      <c r="K216" s="109">
        <f t="shared" ca="1" si="20"/>
        <v>0</v>
      </c>
      <c r="L216" s="109">
        <f t="shared" si="21"/>
        <v>0</v>
      </c>
      <c r="M216" t="str">
        <f t="shared" si="23"/>
        <v/>
      </c>
    </row>
    <row r="217" spans="1:13" x14ac:dyDescent="0.25">
      <c r="A217">
        <v>1355</v>
      </c>
      <c r="B217" t="s">
        <v>234</v>
      </c>
      <c r="C217" t="s">
        <v>1699</v>
      </c>
      <c r="D217" s="21" t="s">
        <v>3423</v>
      </c>
      <c r="E217" s="1" t="str">
        <f t="shared" ca="1" si="18"/>
        <v/>
      </c>
      <c r="F217" t="s">
        <v>3466</v>
      </c>
      <c r="G217" t="s">
        <v>4308</v>
      </c>
      <c r="H217" t="s">
        <v>1542</v>
      </c>
      <c r="I217" s="109">
        <f t="shared" si="22"/>
        <v>0</v>
      </c>
      <c r="J217" s="109">
        <f t="shared" si="19"/>
        <v>0</v>
      </c>
      <c r="K217" s="109">
        <f t="shared" ca="1" si="20"/>
        <v>0</v>
      </c>
      <c r="L217" s="109">
        <f t="shared" si="21"/>
        <v>0</v>
      </c>
      <c r="M217" t="str">
        <f t="shared" si="23"/>
        <v/>
      </c>
    </row>
    <row r="218" spans="1:13" x14ac:dyDescent="0.25">
      <c r="A218">
        <v>1363</v>
      </c>
      <c r="B218" t="s">
        <v>234</v>
      </c>
      <c r="C218" t="s">
        <v>1700</v>
      </c>
      <c r="D218" s="21" t="s">
        <v>3423</v>
      </c>
      <c r="E218" s="1" t="str">
        <f t="shared" ca="1" si="18"/>
        <v/>
      </c>
      <c r="G218" t="s">
        <v>1701</v>
      </c>
      <c r="H218" t="s">
        <v>1545</v>
      </c>
      <c r="I218" s="109">
        <f t="shared" si="22"/>
        <v>0</v>
      </c>
      <c r="J218" s="109">
        <f t="shared" si="19"/>
        <v>0</v>
      </c>
      <c r="K218" s="109">
        <f t="shared" ca="1" si="20"/>
        <v>0</v>
      </c>
      <c r="L218" s="109">
        <f t="shared" si="21"/>
        <v>0</v>
      </c>
      <c r="M218" t="str">
        <f t="shared" si="23"/>
        <v/>
      </c>
    </row>
    <row r="219" spans="1:13" x14ac:dyDescent="0.25">
      <c r="A219">
        <v>1365</v>
      </c>
      <c r="B219" t="s">
        <v>234</v>
      </c>
      <c r="C219" t="s">
        <v>1700</v>
      </c>
      <c r="D219" s="21" t="s">
        <v>3423</v>
      </c>
      <c r="E219" s="1" t="str">
        <f t="shared" ca="1" si="18"/>
        <v/>
      </c>
      <c r="F219" t="s">
        <v>2488</v>
      </c>
      <c r="G219" t="s">
        <v>3473</v>
      </c>
      <c r="H219" t="s">
        <v>3469</v>
      </c>
      <c r="I219" s="109">
        <f t="shared" si="22"/>
        <v>0</v>
      </c>
      <c r="J219" s="109">
        <f t="shared" si="19"/>
        <v>0</v>
      </c>
      <c r="K219" s="109">
        <f t="shared" ca="1" si="20"/>
        <v>0</v>
      </c>
      <c r="L219" s="109">
        <f t="shared" si="21"/>
        <v>0</v>
      </c>
      <c r="M219" t="str">
        <f t="shared" si="23"/>
        <v/>
      </c>
    </row>
    <row r="220" spans="1:13" x14ac:dyDescent="0.25">
      <c r="A220">
        <v>1366</v>
      </c>
      <c r="B220" t="s">
        <v>234</v>
      </c>
      <c r="C220" t="s">
        <v>1700</v>
      </c>
      <c r="D220" s="21" t="s">
        <v>3423</v>
      </c>
      <c r="E220" s="1" t="str">
        <f t="shared" ca="1" si="18"/>
        <v/>
      </c>
      <c r="F220" t="s">
        <v>3474</v>
      </c>
      <c r="G220" t="s">
        <v>4283</v>
      </c>
      <c r="H220" t="s">
        <v>3475</v>
      </c>
      <c r="I220" s="109">
        <f t="shared" si="22"/>
        <v>0</v>
      </c>
      <c r="J220" s="109">
        <f t="shared" si="19"/>
        <v>0</v>
      </c>
      <c r="K220" s="109">
        <f t="shared" ca="1" si="20"/>
        <v>0</v>
      </c>
      <c r="L220" s="109">
        <f t="shared" si="21"/>
        <v>0</v>
      </c>
      <c r="M220" t="str">
        <f t="shared" si="23"/>
        <v/>
      </c>
    </row>
    <row r="221" spans="1:13" x14ac:dyDescent="0.25">
      <c r="A221">
        <v>1379</v>
      </c>
      <c r="B221" t="s">
        <v>234</v>
      </c>
      <c r="C221" t="s">
        <v>1700</v>
      </c>
      <c r="D221" s="21" t="s">
        <v>3423</v>
      </c>
      <c r="E221" s="1" t="str">
        <f t="shared" ca="1" si="18"/>
        <v/>
      </c>
      <c r="F221" t="s">
        <v>3556</v>
      </c>
      <c r="G221" t="s">
        <v>3636</v>
      </c>
      <c r="H221" t="s">
        <v>3484</v>
      </c>
      <c r="I221" s="109">
        <f t="shared" si="22"/>
        <v>0</v>
      </c>
      <c r="J221" s="109">
        <f t="shared" si="19"/>
        <v>0</v>
      </c>
      <c r="K221" s="109">
        <f t="shared" ca="1" si="20"/>
        <v>0</v>
      </c>
      <c r="L221" s="109">
        <f t="shared" si="21"/>
        <v>0</v>
      </c>
      <c r="M221" t="str">
        <f t="shared" si="23"/>
        <v/>
      </c>
    </row>
    <row r="222" spans="1:13" x14ac:dyDescent="0.25">
      <c r="A222">
        <v>1380</v>
      </c>
      <c r="B222" t="s">
        <v>234</v>
      </c>
      <c r="C222" t="s">
        <v>1700</v>
      </c>
      <c r="D222" s="21" t="s">
        <v>3423</v>
      </c>
      <c r="E222" s="1" t="str">
        <f t="shared" ca="1" si="18"/>
        <v/>
      </c>
      <c r="F222" t="s">
        <v>3482</v>
      </c>
      <c r="G222" t="s">
        <v>3637</v>
      </c>
      <c r="H222" t="s">
        <v>3484</v>
      </c>
      <c r="I222" s="109">
        <f t="shared" si="22"/>
        <v>0</v>
      </c>
      <c r="J222" s="109">
        <f t="shared" si="19"/>
        <v>0</v>
      </c>
      <c r="K222" s="109">
        <f t="shared" ca="1" si="20"/>
        <v>0</v>
      </c>
      <c r="L222" s="109">
        <f t="shared" si="21"/>
        <v>0</v>
      </c>
      <c r="M222" t="str">
        <f t="shared" si="23"/>
        <v/>
      </c>
    </row>
    <row r="223" spans="1:13" x14ac:dyDescent="0.25">
      <c r="A223">
        <v>1381</v>
      </c>
      <c r="B223" t="s">
        <v>234</v>
      </c>
      <c r="C223" t="s">
        <v>1700</v>
      </c>
      <c r="D223" s="21" t="s">
        <v>3423</v>
      </c>
      <c r="E223" s="1" t="str">
        <f t="shared" ca="1" si="18"/>
        <v/>
      </c>
      <c r="F223" t="s">
        <v>3638</v>
      </c>
      <c r="G223" t="s">
        <v>3639</v>
      </c>
      <c r="H223" t="s">
        <v>3469</v>
      </c>
      <c r="I223" s="109">
        <f t="shared" si="22"/>
        <v>0</v>
      </c>
      <c r="J223" s="109">
        <f t="shared" si="19"/>
        <v>0</v>
      </c>
      <c r="K223" s="109">
        <f t="shared" ca="1" si="20"/>
        <v>0</v>
      </c>
      <c r="L223" s="109">
        <f t="shared" si="21"/>
        <v>0</v>
      </c>
      <c r="M223" t="str">
        <f t="shared" si="23"/>
        <v/>
      </c>
    </row>
    <row r="224" spans="1:13" x14ac:dyDescent="0.25">
      <c r="A224">
        <v>1382</v>
      </c>
      <c r="B224" t="s">
        <v>234</v>
      </c>
      <c r="C224" t="s">
        <v>1700</v>
      </c>
      <c r="D224" s="21" t="s">
        <v>3423</v>
      </c>
      <c r="E224" s="1" t="str">
        <f t="shared" ca="1" si="18"/>
        <v/>
      </c>
      <c r="F224" t="s">
        <v>3640</v>
      </c>
      <c r="G224" t="s">
        <v>3641</v>
      </c>
      <c r="H224" t="s">
        <v>3469</v>
      </c>
      <c r="I224" s="109">
        <f t="shared" si="22"/>
        <v>0</v>
      </c>
      <c r="J224" s="109">
        <f t="shared" si="19"/>
        <v>0</v>
      </c>
      <c r="K224" s="109">
        <f t="shared" ca="1" si="20"/>
        <v>0</v>
      </c>
      <c r="L224" s="109">
        <f t="shared" si="21"/>
        <v>0</v>
      </c>
      <c r="M224" t="str">
        <f t="shared" si="23"/>
        <v/>
      </c>
    </row>
    <row r="225" spans="1:13" x14ac:dyDescent="0.25">
      <c r="A225">
        <v>1383</v>
      </c>
      <c r="B225" t="s">
        <v>234</v>
      </c>
      <c r="C225" t="s">
        <v>1700</v>
      </c>
      <c r="D225" s="21" t="s">
        <v>3423</v>
      </c>
      <c r="E225" s="1" t="str">
        <f t="shared" ca="1" si="18"/>
        <v/>
      </c>
      <c r="F225" t="s">
        <v>3642</v>
      </c>
      <c r="G225" t="s">
        <v>3643</v>
      </c>
      <c r="H225" t="s">
        <v>3469</v>
      </c>
      <c r="I225" s="109">
        <f t="shared" si="22"/>
        <v>0</v>
      </c>
      <c r="J225" s="109">
        <f t="shared" si="19"/>
        <v>0</v>
      </c>
      <c r="K225" s="109">
        <f t="shared" ca="1" si="20"/>
        <v>0</v>
      </c>
      <c r="L225" s="109">
        <f t="shared" si="21"/>
        <v>0</v>
      </c>
      <c r="M225" t="str">
        <f t="shared" si="23"/>
        <v/>
      </c>
    </row>
    <row r="226" spans="1:13" x14ac:dyDescent="0.25">
      <c r="A226">
        <v>1384</v>
      </c>
      <c r="B226" t="s">
        <v>234</v>
      </c>
      <c r="C226" t="s">
        <v>1700</v>
      </c>
      <c r="D226" s="21" t="s">
        <v>3423</v>
      </c>
      <c r="E226" s="1" t="str">
        <f t="shared" ca="1" si="18"/>
        <v/>
      </c>
      <c r="F226" t="s">
        <v>3644</v>
      </c>
      <c r="G226" t="s">
        <v>4309</v>
      </c>
      <c r="H226" t="s">
        <v>3475</v>
      </c>
      <c r="I226" s="109">
        <f t="shared" si="22"/>
        <v>0</v>
      </c>
      <c r="J226" s="109">
        <f t="shared" si="19"/>
        <v>0</v>
      </c>
      <c r="K226" s="109">
        <f t="shared" ca="1" si="20"/>
        <v>0</v>
      </c>
      <c r="L226" s="109">
        <f t="shared" si="21"/>
        <v>0</v>
      </c>
      <c r="M226" t="str">
        <f t="shared" si="23"/>
        <v/>
      </c>
    </row>
    <row r="227" spans="1:13" x14ac:dyDescent="0.25">
      <c r="A227">
        <v>1398</v>
      </c>
      <c r="B227" t="s">
        <v>234</v>
      </c>
      <c r="C227" t="s">
        <v>1702</v>
      </c>
      <c r="D227" s="21" t="s">
        <v>3423</v>
      </c>
      <c r="E227" s="1" t="str">
        <f t="shared" ca="1" si="18"/>
        <v/>
      </c>
      <c r="F227" t="s">
        <v>3466</v>
      </c>
      <c r="G227" t="s">
        <v>1703</v>
      </c>
      <c r="H227" t="s">
        <v>1545</v>
      </c>
      <c r="I227" s="109">
        <f t="shared" si="22"/>
        <v>0</v>
      </c>
      <c r="J227" s="109">
        <f t="shared" si="19"/>
        <v>0</v>
      </c>
      <c r="K227" s="109">
        <f t="shared" ca="1" si="20"/>
        <v>0</v>
      </c>
      <c r="L227" s="109">
        <f t="shared" si="21"/>
        <v>0</v>
      </c>
      <c r="M227" t="str">
        <f t="shared" si="23"/>
        <v/>
      </c>
    </row>
    <row r="228" spans="1:13" x14ac:dyDescent="0.25">
      <c r="A228">
        <v>1448</v>
      </c>
      <c r="B228" t="s">
        <v>245</v>
      </c>
      <c r="C228" t="s">
        <v>1704</v>
      </c>
      <c r="D228" s="21" t="s">
        <v>3433</v>
      </c>
      <c r="E228" s="1" t="str">
        <f t="shared" ca="1" si="18"/>
        <v/>
      </c>
      <c r="G228" t="s">
        <v>1705</v>
      </c>
      <c r="H228" t="s">
        <v>1537</v>
      </c>
      <c r="I228" s="109" t="str">
        <f t="shared" si="22"/>
        <v>IfcColumn</v>
      </c>
      <c r="J228" s="109" t="str">
        <f t="shared" si="19"/>
        <v>IfcColumn</v>
      </c>
      <c r="K228" s="109" t="str">
        <f t="shared" ca="1" si="20"/>
        <v>IfcColumn</v>
      </c>
      <c r="L228" s="109" t="str">
        <f t="shared" si="21"/>
        <v>Pset_ColumnCommon</v>
      </c>
      <c r="M228" t="str">
        <f t="shared" si="23"/>
        <v/>
      </c>
    </row>
    <row r="229" spans="1:13" x14ac:dyDescent="0.25">
      <c r="A229">
        <v>1450</v>
      </c>
      <c r="B229" t="s">
        <v>245</v>
      </c>
      <c r="C229" t="s">
        <v>1704</v>
      </c>
      <c r="D229" s="21" t="s">
        <v>3433</v>
      </c>
      <c r="E229" s="1" t="str">
        <f t="shared" ca="1" si="18"/>
        <v>Common</v>
      </c>
      <c r="F229" t="s">
        <v>2488</v>
      </c>
      <c r="G229" t="s">
        <v>4284</v>
      </c>
      <c r="H229" t="s">
        <v>3469</v>
      </c>
      <c r="I229" s="109">
        <f t="shared" si="22"/>
        <v>0</v>
      </c>
      <c r="J229" s="109">
        <f t="shared" si="19"/>
        <v>0</v>
      </c>
      <c r="K229" s="109">
        <f t="shared" ca="1" si="20"/>
        <v>0</v>
      </c>
      <c r="L229" s="109">
        <f t="shared" si="21"/>
        <v>0</v>
      </c>
      <c r="M229" t="str">
        <f t="shared" si="23"/>
        <v/>
      </c>
    </row>
    <row r="230" spans="1:13" x14ac:dyDescent="0.25">
      <c r="A230">
        <v>1451</v>
      </c>
      <c r="B230" t="s">
        <v>245</v>
      </c>
      <c r="C230" t="s">
        <v>1704</v>
      </c>
      <c r="D230" s="21" t="s">
        <v>3433</v>
      </c>
      <c r="E230" s="1" t="str">
        <f t="shared" ca="1" si="18"/>
        <v>Common</v>
      </c>
      <c r="F230" t="s">
        <v>3474</v>
      </c>
      <c r="G230" t="s">
        <v>4283</v>
      </c>
      <c r="H230" t="s">
        <v>3475</v>
      </c>
      <c r="I230" s="109">
        <f t="shared" si="22"/>
        <v>0</v>
      </c>
      <c r="J230" s="109">
        <f t="shared" si="19"/>
        <v>0</v>
      </c>
      <c r="K230" s="109">
        <f t="shared" ca="1" si="20"/>
        <v>0</v>
      </c>
      <c r="L230" s="109">
        <f t="shared" si="21"/>
        <v>0</v>
      </c>
      <c r="M230" t="str">
        <f t="shared" si="23"/>
        <v/>
      </c>
    </row>
    <row r="231" spans="1:13" x14ac:dyDescent="0.25">
      <c r="A231">
        <v>1464</v>
      </c>
      <c r="B231" t="s">
        <v>245</v>
      </c>
      <c r="C231" t="s">
        <v>1704</v>
      </c>
      <c r="D231" s="21" t="s">
        <v>3433</v>
      </c>
      <c r="E231" s="1" t="str">
        <f t="shared" ca="1" si="18"/>
        <v>Common</v>
      </c>
      <c r="F231" t="s">
        <v>3168</v>
      </c>
      <c r="G231" t="s">
        <v>4310</v>
      </c>
      <c r="H231" t="s">
        <v>3469</v>
      </c>
      <c r="I231" s="109">
        <f t="shared" si="22"/>
        <v>0</v>
      </c>
      <c r="J231" s="109">
        <f t="shared" si="19"/>
        <v>0</v>
      </c>
      <c r="K231" s="109">
        <f t="shared" ca="1" si="20"/>
        <v>0</v>
      </c>
      <c r="L231" s="109">
        <f t="shared" si="21"/>
        <v>0</v>
      </c>
      <c r="M231" t="str">
        <f t="shared" si="23"/>
        <v/>
      </c>
    </row>
    <row r="232" spans="1:13" x14ac:dyDescent="0.25">
      <c r="A232">
        <v>1465</v>
      </c>
      <c r="B232" t="s">
        <v>245</v>
      </c>
      <c r="C232" t="s">
        <v>1704</v>
      </c>
      <c r="D232" s="21" t="s">
        <v>3433</v>
      </c>
      <c r="E232" s="1" t="str">
        <f t="shared" ca="1" si="18"/>
        <v>Common</v>
      </c>
      <c r="F232" t="s">
        <v>3569</v>
      </c>
      <c r="G232" t="s">
        <v>4311</v>
      </c>
      <c r="H232" t="s">
        <v>3469</v>
      </c>
      <c r="I232" s="109">
        <f t="shared" si="22"/>
        <v>0</v>
      </c>
      <c r="J232" s="109">
        <f t="shared" si="19"/>
        <v>0</v>
      </c>
      <c r="K232" s="109">
        <f t="shared" ca="1" si="20"/>
        <v>0</v>
      </c>
      <c r="L232" s="109">
        <f t="shared" si="21"/>
        <v>0</v>
      </c>
      <c r="M232" t="str">
        <f t="shared" si="23"/>
        <v/>
      </c>
    </row>
    <row r="233" spans="1:13" x14ac:dyDescent="0.25">
      <c r="A233">
        <v>1466</v>
      </c>
      <c r="B233" t="s">
        <v>245</v>
      </c>
      <c r="C233" t="s">
        <v>1704</v>
      </c>
      <c r="D233" s="21" t="s">
        <v>3433</v>
      </c>
      <c r="E233" s="1" t="str">
        <f t="shared" ca="1" si="18"/>
        <v>Common</v>
      </c>
      <c r="F233" t="s">
        <v>2958</v>
      </c>
      <c r="G233" t="s">
        <v>3570</v>
      </c>
      <c r="H233" t="s">
        <v>3469</v>
      </c>
      <c r="I233" s="109">
        <f t="shared" si="22"/>
        <v>0</v>
      </c>
      <c r="J233" s="109">
        <f t="shared" si="19"/>
        <v>0</v>
      </c>
      <c r="K233" s="109">
        <f t="shared" ca="1" si="20"/>
        <v>0</v>
      </c>
      <c r="L233" s="109">
        <f t="shared" si="21"/>
        <v>0</v>
      </c>
      <c r="M233" t="str">
        <f t="shared" si="23"/>
        <v/>
      </c>
    </row>
    <row r="234" spans="1:13" x14ac:dyDescent="0.25">
      <c r="A234">
        <v>1467</v>
      </c>
      <c r="B234" t="s">
        <v>245</v>
      </c>
      <c r="C234" t="s">
        <v>1704</v>
      </c>
      <c r="D234" s="21" t="s">
        <v>3433</v>
      </c>
      <c r="E234" s="1" t="str">
        <f t="shared" ca="1" si="18"/>
        <v>Common</v>
      </c>
      <c r="F234" t="s">
        <v>2986</v>
      </c>
      <c r="G234" t="s">
        <v>4312</v>
      </c>
      <c r="H234" t="s">
        <v>3469</v>
      </c>
      <c r="I234" s="109">
        <f t="shared" si="22"/>
        <v>0</v>
      </c>
      <c r="J234" s="109">
        <f t="shared" si="19"/>
        <v>0</v>
      </c>
      <c r="K234" s="109">
        <f t="shared" ca="1" si="20"/>
        <v>0</v>
      </c>
      <c r="L234" s="109">
        <f t="shared" si="21"/>
        <v>0</v>
      </c>
      <c r="M234" t="str">
        <f t="shared" si="23"/>
        <v/>
      </c>
    </row>
    <row r="235" spans="1:13" x14ac:dyDescent="0.25">
      <c r="A235">
        <v>1468</v>
      </c>
      <c r="B235" t="s">
        <v>245</v>
      </c>
      <c r="C235" t="s">
        <v>1704</v>
      </c>
      <c r="D235" s="21" t="s">
        <v>3433</v>
      </c>
      <c r="E235" s="1" t="str">
        <f t="shared" ca="1" si="18"/>
        <v>Common</v>
      </c>
      <c r="F235" t="s">
        <v>3135</v>
      </c>
      <c r="G235" t="s">
        <v>3571</v>
      </c>
      <c r="H235" t="s">
        <v>3469</v>
      </c>
      <c r="I235" s="109">
        <f t="shared" si="22"/>
        <v>0</v>
      </c>
      <c r="J235" s="109">
        <f t="shared" si="19"/>
        <v>0</v>
      </c>
      <c r="K235" s="109">
        <f t="shared" ca="1" si="20"/>
        <v>0</v>
      </c>
      <c r="L235" s="109">
        <f t="shared" si="21"/>
        <v>0</v>
      </c>
      <c r="M235" t="str">
        <f t="shared" si="23"/>
        <v/>
      </c>
    </row>
    <row r="236" spans="1:13" x14ac:dyDescent="0.25">
      <c r="A236">
        <v>1469</v>
      </c>
      <c r="B236" t="s">
        <v>245</v>
      </c>
      <c r="C236" t="s">
        <v>1704</v>
      </c>
      <c r="D236" s="21" t="s">
        <v>3433</v>
      </c>
      <c r="E236" s="1" t="str">
        <f t="shared" ca="1" si="18"/>
        <v>Common</v>
      </c>
      <c r="F236" t="s">
        <v>2968</v>
      </c>
      <c r="G236" t="s">
        <v>3572</v>
      </c>
      <c r="H236" t="s">
        <v>3469</v>
      </c>
      <c r="I236" s="109">
        <f t="shared" si="22"/>
        <v>0</v>
      </c>
      <c r="J236" s="109">
        <f t="shared" si="19"/>
        <v>0</v>
      </c>
      <c r="K236" s="109">
        <f t="shared" ca="1" si="20"/>
        <v>0</v>
      </c>
      <c r="L236" s="109">
        <f t="shared" si="21"/>
        <v>0</v>
      </c>
      <c r="M236" t="str">
        <f t="shared" si="23"/>
        <v/>
      </c>
    </row>
    <row r="237" spans="1:13" x14ac:dyDescent="0.25">
      <c r="A237">
        <v>5887</v>
      </c>
      <c r="B237" t="s">
        <v>245</v>
      </c>
      <c r="C237" t="s">
        <v>1706</v>
      </c>
      <c r="D237" s="21" t="s">
        <v>3449</v>
      </c>
      <c r="E237" s="1" t="str">
        <f t="shared" ca="1" si="18"/>
        <v/>
      </c>
      <c r="F237" t="s">
        <v>3466</v>
      </c>
      <c r="G237" t="s">
        <v>1707</v>
      </c>
      <c r="H237" t="s">
        <v>1537</v>
      </c>
      <c r="I237" s="109">
        <f t="shared" si="22"/>
        <v>0</v>
      </c>
      <c r="J237" s="109">
        <f t="shared" si="19"/>
        <v>0</v>
      </c>
      <c r="K237" s="109">
        <f t="shared" ca="1" si="20"/>
        <v>0</v>
      </c>
      <c r="L237" s="109">
        <f t="shared" si="21"/>
        <v>0</v>
      </c>
      <c r="M237" t="str">
        <f t="shared" si="23"/>
        <v/>
      </c>
    </row>
    <row r="238" spans="1:13" x14ac:dyDescent="0.25">
      <c r="A238">
        <v>1472</v>
      </c>
      <c r="B238" t="s">
        <v>251</v>
      </c>
      <c r="C238" t="s">
        <v>1708</v>
      </c>
      <c r="D238" s="21" t="s">
        <v>3431</v>
      </c>
      <c r="E238" s="1" t="str">
        <f t="shared" ca="1" si="18"/>
        <v/>
      </c>
      <c r="F238" t="s">
        <v>3466</v>
      </c>
      <c r="G238" t="s">
        <v>1709</v>
      </c>
      <c r="H238" t="s">
        <v>1542</v>
      </c>
      <c r="I238" s="109" t="str">
        <f t="shared" si="22"/>
        <v>IfcCommunicationsAppliance</v>
      </c>
      <c r="J238" s="109">
        <f t="shared" si="19"/>
        <v>0</v>
      </c>
      <c r="K238" s="109">
        <f t="shared" ca="1" si="20"/>
        <v>0</v>
      </c>
      <c r="L238" s="109">
        <f t="shared" si="21"/>
        <v>0</v>
      </c>
      <c r="M238" t="str">
        <f t="shared" si="23"/>
        <v/>
      </c>
    </row>
    <row r="239" spans="1:13" x14ac:dyDescent="0.25">
      <c r="A239">
        <v>1477</v>
      </c>
      <c r="B239" t="s">
        <v>251</v>
      </c>
      <c r="C239" t="s">
        <v>1710</v>
      </c>
      <c r="D239" s="21" t="s">
        <v>3431</v>
      </c>
      <c r="E239" s="1" t="str">
        <f t="shared" ca="1" si="18"/>
        <v/>
      </c>
      <c r="G239" t="s">
        <v>1711</v>
      </c>
      <c r="H239" t="s">
        <v>1545</v>
      </c>
      <c r="I239" s="109">
        <f t="shared" si="22"/>
        <v>0</v>
      </c>
      <c r="J239" s="109">
        <f t="shared" si="19"/>
        <v>0</v>
      </c>
      <c r="K239" s="109">
        <f t="shared" ca="1" si="20"/>
        <v>0</v>
      </c>
      <c r="L239" s="109">
        <f t="shared" si="21"/>
        <v>0</v>
      </c>
      <c r="M239" t="str">
        <f t="shared" si="23"/>
        <v/>
      </c>
    </row>
    <row r="240" spans="1:13" x14ac:dyDescent="0.25">
      <c r="A240">
        <v>1479</v>
      </c>
      <c r="B240" t="s">
        <v>251</v>
      </c>
      <c r="C240" t="s">
        <v>1710</v>
      </c>
      <c r="D240" s="21" t="s">
        <v>3431</v>
      </c>
      <c r="E240" s="1" t="str">
        <f t="shared" ca="1" si="18"/>
        <v/>
      </c>
      <c r="F240" t="s">
        <v>2488</v>
      </c>
      <c r="G240" t="s">
        <v>3473</v>
      </c>
      <c r="H240" t="s">
        <v>3469</v>
      </c>
      <c r="I240" s="109">
        <f t="shared" si="22"/>
        <v>0</v>
      </c>
      <c r="J240" s="109">
        <f t="shared" si="19"/>
        <v>0</v>
      </c>
      <c r="K240" s="109">
        <f t="shared" ca="1" si="20"/>
        <v>0</v>
      </c>
      <c r="L240" s="109">
        <f t="shared" si="21"/>
        <v>0</v>
      </c>
      <c r="M240" t="str">
        <f t="shared" si="23"/>
        <v/>
      </c>
    </row>
    <row r="241" spans="1:13" x14ac:dyDescent="0.25">
      <c r="A241">
        <v>1480</v>
      </c>
      <c r="B241" t="s">
        <v>251</v>
      </c>
      <c r="C241" t="s">
        <v>1710</v>
      </c>
      <c r="D241" s="21" t="s">
        <v>3431</v>
      </c>
      <c r="E241" s="1" t="str">
        <f t="shared" ca="1" si="18"/>
        <v/>
      </c>
      <c r="F241" t="s">
        <v>3474</v>
      </c>
      <c r="G241" t="s">
        <v>4283</v>
      </c>
      <c r="H241" t="s">
        <v>3475</v>
      </c>
      <c r="I241" s="109">
        <f t="shared" si="22"/>
        <v>0</v>
      </c>
      <c r="J241" s="109">
        <f t="shared" si="19"/>
        <v>0</v>
      </c>
      <c r="K241" s="109">
        <f t="shared" ca="1" si="20"/>
        <v>0</v>
      </c>
      <c r="L241" s="109">
        <f t="shared" si="21"/>
        <v>0</v>
      </c>
      <c r="M241" t="str">
        <f t="shared" si="23"/>
        <v/>
      </c>
    </row>
    <row r="242" spans="1:13" x14ac:dyDescent="0.25">
      <c r="A242">
        <v>1495</v>
      </c>
      <c r="B242" t="s">
        <v>268</v>
      </c>
      <c r="C242" t="s">
        <v>1712</v>
      </c>
      <c r="D242" s="21" t="s">
        <v>3423</v>
      </c>
      <c r="E242" s="1" t="str">
        <f t="shared" ca="1" si="18"/>
        <v/>
      </c>
      <c r="F242" t="s">
        <v>3466</v>
      </c>
      <c r="G242" t="s">
        <v>1713</v>
      </c>
      <c r="H242" t="s">
        <v>1542</v>
      </c>
      <c r="I242" s="109" t="str">
        <f t="shared" si="22"/>
        <v>IfcCompressor</v>
      </c>
      <c r="J242" s="109">
        <f t="shared" si="19"/>
        <v>0</v>
      </c>
      <c r="K242" s="109">
        <f t="shared" ca="1" si="20"/>
        <v>0</v>
      </c>
      <c r="L242" s="109">
        <f t="shared" si="21"/>
        <v>0</v>
      </c>
      <c r="M242" t="str">
        <f t="shared" si="23"/>
        <v/>
      </c>
    </row>
    <row r="243" spans="1:13" x14ac:dyDescent="0.25">
      <c r="A243">
        <v>1513</v>
      </c>
      <c r="B243" t="s">
        <v>268</v>
      </c>
      <c r="C243" t="s">
        <v>1714</v>
      </c>
      <c r="D243" s="21" t="s">
        <v>3423</v>
      </c>
      <c r="E243" s="1" t="str">
        <f t="shared" ca="1" si="18"/>
        <v/>
      </c>
      <c r="G243" t="s">
        <v>1715</v>
      </c>
      <c r="H243" t="s">
        <v>1545</v>
      </c>
      <c r="I243" s="109">
        <f t="shared" si="22"/>
        <v>0</v>
      </c>
      <c r="J243" s="109">
        <f t="shared" si="19"/>
        <v>0</v>
      </c>
      <c r="K243" s="109">
        <f t="shared" ca="1" si="20"/>
        <v>0</v>
      </c>
      <c r="L243" s="109">
        <f t="shared" si="21"/>
        <v>0</v>
      </c>
      <c r="M243" t="str">
        <f t="shared" si="23"/>
        <v/>
      </c>
    </row>
    <row r="244" spans="1:13" x14ac:dyDescent="0.25">
      <c r="A244">
        <v>1515</v>
      </c>
      <c r="B244" t="s">
        <v>268</v>
      </c>
      <c r="C244" t="s">
        <v>1714</v>
      </c>
      <c r="D244" s="21" t="s">
        <v>3423</v>
      </c>
      <c r="E244" s="1" t="str">
        <f t="shared" ca="1" si="18"/>
        <v/>
      </c>
      <c r="F244" t="s">
        <v>2488</v>
      </c>
      <c r="G244" t="s">
        <v>3473</v>
      </c>
      <c r="H244" t="s">
        <v>3469</v>
      </c>
      <c r="I244" s="109">
        <f t="shared" si="22"/>
        <v>0</v>
      </c>
      <c r="J244" s="109">
        <f t="shared" si="19"/>
        <v>0</v>
      </c>
      <c r="K244" s="109">
        <f t="shared" ca="1" si="20"/>
        <v>0</v>
      </c>
      <c r="L244" s="109">
        <f t="shared" si="21"/>
        <v>0</v>
      </c>
      <c r="M244" t="str">
        <f t="shared" si="23"/>
        <v/>
      </c>
    </row>
    <row r="245" spans="1:13" x14ac:dyDescent="0.25">
      <c r="A245">
        <v>1516</v>
      </c>
      <c r="B245" t="s">
        <v>268</v>
      </c>
      <c r="C245" t="s">
        <v>1714</v>
      </c>
      <c r="D245" s="21" t="s">
        <v>3423</v>
      </c>
      <c r="E245" s="1" t="str">
        <f t="shared" ca="1" si="18"/>
        <v/>
      </c>
      <c r="F245" t="s">
        <v>3474</v>
      </c>
      <c r="G245" t="s">
        <v>4283</v>
      </c>
      <c r="H245" t="s">
        <v>3475</v>
      </c>
      <c r="I245" s="109">
        <f t="shared" si="22"/>
        <v>0</v>
      </c>
      <c r="J245" s="109">
        <f t="shared" si="19"/>
        <v>0</v>
      </c>
      <c r="K245" s="109">
        <f t="shared" ca="1" si="20"/>
        <v>0</v>
      </c>
      <c r="L245" s="109">
        <f t="shared" si="21"/>
        <v>0</v>
      </c>
      <c r="M245" t="str">
        <f t="shared" si="23"/>
        <v/>
      </c>
    </row>
    <row r="246" spans="1:13" x14ac:dyDescent="0.25">
      <c r="A246">
        <v>1529</v>
      </c>
      <c r="B246" t="s">
        <v>268</v>
      </c>
      <c r="C246" t="s">
        <v>1714</v>
      </c>
      <c r="D246" s="21" t="s">
        <v>3423</v>
      </c>
      <c r="E246" s="1" t="str">
        <f t="shared" ca="1" si="18"/>
        <v/>
      </c>
      <c r="F246" t="s">
        <v>3645</v>
      </c>
      <c r="G246" t="s">
        <v>3646</v>
      </c>
      <c r="H246" t="s">
        <v>3475</v>
      </c>
      <c r="I246" s="109">
        <f t="shared" si="22"/>
        <v>0</v>
      </c>
      <c r="J246" s="109">
        <f t="shared" si="19"/>
        <v>0</v>
      </c>
      <c r="K246" s="109">
        <f t="shared" ca="1" si="20"/>
        <v>0</v>
      </c>
      <c r="L246" s="109">
        <f t="shared" si="21"/>
        <v>0</v>
      </c>
      <c r="M246" t="str">
        <f t="shared" si="23"/>
        <v/>
      </c>
    </row>
    <row r="247" spans="1:13" x14ac:dyDescent="0.25">
      <c r="A247">
        <v>1541</v>
      </c>
      <c r="B247" t="s">
        <v>268</v>
      </c>
      <c r="C247" t="s">
        <v>1714</v>
      </c>
      <c r="D247" s="21" t="s">
        <v>3423</v>
      </c>
      <c r="E247" s="1" t="str">
        <f t="shared" ca="1" si="18"/>
        <v/>
      </c>
      <c r="F247" t="s">
        <v>3647</v>
      </c>
      <c r="G247" t="s">
        <v>4313</v>
      </c>
      <c r="H247" t="s">
        <v>3475</v>
      </c>
      <c r="I247" s="109">
        <f t="shared" si="22"/>
        <v>0</v>
      </c>
      <c r="J247" s="109">
        <f t="shared" si="19"/>
        <v>0</v>
      </c>
      <c r="K247" s="109">
        <f t="shared" ca="1" si="20"/>
        <v>0</v>
      </c>
      <c r="L247" s="109">
        <f t="shared" si="21"/>
        <v>0</v>
      </c>
      <c r="M247" t="str">
        <f t="shared" si="23"/>
        <v/>
      </c>
    </row>
    <row r="248" spans="1:13" x14ac:dyDescent="0.25">
      <c r="A248">
        <v>1557</v>
      </c>
      <c r="B248" t="s">
        <v>268</v>
      </c>
      <c r="C248" t="s">
        <v>1714</v>
      </c>
      <c r="D248" s="21" t="s">
        <v>3423</v>
      </c>
      <c r="E248" s="1" t="str">
        <f t="shared" ca="1" si="18"/>
        <v/>
      </c>
      <c r="F248" t="s">
        <v>3648</v>
      </c>
      <c r="G248" t="s">
        <v>3649</v>
      </c>
      <c r="H248" t="s">
        <v>3650</v>
      </c>
      <c r="I248" s="109">
        <f t="shared" si="22"/>
        <v>0</v>
      </c>
      <c r="J248" s="109">
        <f t="shared" si="19"/>
        <v>0</v>
      </c>
      <c r="K248" s="109">
        <f t="shared" ca="1" si="20"/>
        <v>0</v>
      </c>
      <c r="L248" s="109">
        <f t="shared" si="21"/>
        <v>0</v>
      </c>
      <c r="M248" t="str">
        <f t="shared" si="23"/>
        <v/>
      </c>
    </row>
    <row r="249" spans="1:13" x14ac:dyDescent="0.25">
      <c r="A249">
        <v>1558</v>
      </c>
      <c r="B249" t="s">
        <v>268</v>
      </c>
      <c r="C249" t="s">
        <v>1714</v>
      </c>
      <c r="D249" s="21" t="s">
        <v>3423</v>
      </c>
      <c r="E249" s="1" t="str">
        <f t="shared" ca="1" si="18"/>
        <v/>
      </c>
      <c r="F249" t="s">
        <v>3651</v>
      </c>
      <c r="G249" t="s">
        <v>3652</v>
      </c>
      <c r="H249" t="s">
        <v>3469</v>
      </c>
      <c r="I249" s="109">
        <f t="shared" si="22"/>
        <v>0</v>
      </c>
      <c r="J249" s="109">
        <f t="shared" si="19"/>
        <v>0</v>
      </c>
      <c r="K249" s="109">
        <f t="shared" ca="1" si="20"/>
        <v>0</v>
      </c>
      <c r="L249" s="109">
        <f t="shared" si="21"/>
        <v>0</v>
      </c>
      <c r="M249" t="str">
        <f t="shared" si="23"/>
        <v/>
      </c>
    </row>
    <row r="250" spans="1:13" x14ac:dyDescent="0.25">
      <c r="A250">
        <v>1559</v>
      </c>
      <c r="B250" t="s">
        <v>268</v>
      </c>
      <c r="C250" t="s">
        <v>1714</v>
      </c>
      <c r="D250" s="21" t="s">
        <v>3423</v>
      </c>
      <c r="E250" s="1" t="str">
        <f t="shared" ca="1" si="18"/>
        <v/>
      </c>
      <c r="F250" t="s">
        <v>3653</v>
      </c>
      <c r="G250" t="s">
        <v>3654</v>
      </c>
      <c r="H250" t="s">
        <v>3469</v>
      </c>
      <c r="I250" s="109">
        <f t="shared" si="22"/>
        <v>0</v>
      </c>
      <c r="J250" s="109">
        <f t="shared" si="19"/>
        <v>0</v>
      </c>
      <c r="K250" s="109">
        <f t="shared" ca="1" si="20"/>
        <v>0</v>
      </c>
      <c r="L250" s="109">
        <f t="shared" si="21"/>
        <v>0</v>
      </c>
      <c r="M250" t="str">
        <f t="shared" si="23"/>
        <v/>
      </c>
    </row>
    <row r="251" spans="1:13" x14ac:dyDescent="0.25">
      <c r="A251">
        <v>1560</v>
      </c>
      <c r="B251" t="s">
        <v>268</v>
      </c>
      <c r="C251" t="s">
        <v>1714</v>
      </c>
      <c r="D251" s="21" t="s">
        <v>3423</v>
      </c>
      <c r="E251" s="1" t="str">
        <f t="shared" ca="1" si="18"/>
        <v/>
      </c>
      <c r="F251" t="s">
        <v>3655</v>
      </c>
      <c r="G251" t="s">
        <v>3656</v>
      </c>
      <c r="H251" t="s">
        <v>3469</v>
      </c>
      <c r="I251" s="109">
        <f t="shared" si="22"/>
        <v>0</v>
      </c>
      <c r="J251" s="109">
        <f t="shared" si="19"/>
        <v>0</v>
      </c>
      <c r="K251" s="109">
        <f t="shared" ca="1" si="20"/>
        <v>0</v>
      </c>
      <c r="L251" s="109">
        <f t="shared" si="21"/>
        <v>0</v>
      </c>
      <c r="M251" t="str">
        <f t="shared" si="23"/>
        <v/>
      </c>
    </row>
    <row r="252" spans="1:13" x14ac:dyDescent="0.25">
      <c r="A252">
        <v>1561</v>
      </c>
      <c r="B252" t="s">
        <v>268</v>
      </c>
      <c r="C252" t="s">
        <v>1714</v>
      </c>
      <c r="D252" s="21" t="s">
        <v>3423</v>
      </c>
      <c r="E252" s="1" t="str">
        <f t="shared" ca="1" si="18"/>
        <v/>
      </c>
      <c r="F252" t="s">
        <v>3617</v>
      </c>
      <c r="G252" t="s">
        <v>3657</v>
      </c>
      <c r="H252" t="s">
        <v>3469</v>
      </c>
      <c r="I252" s="109">
        <f t="shared" si="22"/>
        <v>0</v>
      </c>
      <c r="J252" s="109">
        <f t="shared" si="19"/>
        <v>0</v>
      </c>
      <c r="K252" s="109">
        <f t="shared" ca="1" si="20"/>
        <v>0</v>
      </c>
      <c r="L252" s="109">
        <f t="shared" si="21"/>
        <v>0</v>
      </c>
      <c r="M252" t="str">
        <f t="shared" si="23"/>
        <v/>
      </c>
    </row>
    <row r="253" spans="1:13" x14ac:dyDescent="0.25">
      <c r="A253">
        <v>1562</v>
      </c>
      <c r="B253" t="s">
        <v>268</v>
      </c>
      <c r="C253" t="s">
        <v>1714</v>
      </c>
      <c r="D253" s="21" t="s">
        <v>3423</v>
      </c>
      <c r="E253" s="1" t="str">
        <f t="shared" ca="1" si="18"/>
        <v/>
      </c>
      <c r="F253" t="s">
        <v>3658</v>
      </c>
      <c r="G253" t="s">
        <v>3659</v>
      </c>
      <c r="H253" t="s">
        <v>3469</v>
      </c>
      <c r="I253" s="109">
        <f t="shared" si="22"/>
        <v>0</v>
      </c>
      <c r="J253" s="109">
        <f t="shared" si="19"/>
        <v>0</v>
      </c>
      <c r="K253" s="109">
        <f t="shared" ca="1" si="20"/>
        <v>0</v>
      </c>
      <c r="L253" s="109">
        <f t="shared" si="21"/>
        <v>0</v>
      </c>
      <c r="M253" t="str">
        <f t="shared" si="23"/>
        <v/>
      </c>
    </row>
    <row r="254" spans="1:13" x14ac:dyDescent="0.25">
      <c r="A254">
        <v>1563</v>
      </c>
      <c r="B254" t="s">
        <v>268</v>
      </c>
      <c r="C254" t="s">
        <v>1714</v>
      </c>
      <c r="D254" s="21" t="s">
        <v>3423</v>
      </c>
      <c r="E254" s="1" t="str">
        <f t="shared" ca="1" si="18"/>
        <v/>
      </c>
      <c r="F254" t="s">
        <v>3660</v>
      </c>
      <c r="G254" t="s">
        <v>3661</v>
      </c>
      <c r="H254" t="s">
        <v>3469</v>
      </c>
      <c r="I254" s="109">
        <f t="shared" si="22"/>
        <v>0</v>
      </c>
      <c r="J254" s="109">
        <f t="shared" si="19"/>
        <v>0</v>
      </c>
      <c r="K254" s="109">
        <f t="shared" ca="1" si="20"/>
        <v>0</v>
      </c>
      <c r="L254" s="109">
        <f t="shared" si="21"/>
        <v>0</v>
      </c>
      <c r="M254" t="str">
        <f t="shared" si="23"/>
        <v/>
      </c>
    </row>
    <row r="255" spans="1:13" x14ac:dyDescent="0.25">
      <c r="A255">
        <v>1564</v>
      </c>
      <c r="B255" t="s">
        <v>268</v>
      </c>
      <c r="C255" t="s">
        <v>1714</v>
      </c>
      <c r="D255" s="21" t="s">
        <v>3423</v>
      </c>
      <c r="E255" s="1" t="str">
        <f t="shared" ca="1" si="18"/>
        <v/>
      </c>
      <c r="F255" t="s">
        <v>3662</v>
      </c>
      <c r="G255" t="s">
        <v>3663</v>
      </c>
      <c r="H255" t="s">
        <v>3469</v>
      </c>
      <c r="I255" s="109">
        <f t="shared" si="22"/>
        <v>0</v>
      </c>
      <c r="J255" s="109">
        <f t="shared" si="19"/>
        <v>0</v>
      </c>
      <c r="K255" s="109">
        <f t="shared" ca="1" si="20"/>
        <v>0</v>
      </c>
      <c r="L255" s="109">
        <f t="shared" si="21"/>
        <v>0</v>
      </c>
      <c r="M255" t="str">
        <f t="shared" si="23"/>
        <v/>
      </c>
    </row>
    <row r="256" spans="1:13" x14ac:dyDescent="0.25">
      <c r="A256">
        <v>1565</v>
      </c>
      <c r="B256" t="s">
        <v>268</v>
      </c>
      <c r="C256" t="s">
        <v>1714</v>
      </c>
      <c r="D256" s="21" t="s">
        <v>3423</v>
      </c>
      <c r="E256" s="1" t="str">
        <f t="shared" ca="1" si="18"/>
        <v/>
      </c>
      <c r="F256" t="s">
        <v>3664</v>
      </c>
      <c r="G256" t="s">
        <v>3665</v>
      </c>
      <c r="H256" t="s">
        <v>3469</v>
      </c>
      <c r="I256" s="109">
        <f t="shared" si="22"/>
        <v>0</v>
      </c>
      <c r="J256" s="109">
        <f t="shared" si="19"/>
        <v>0</v>
      </c>
      <c r="K256" s="109">
        <f t="shared" ca="1" si="20"/>
        <v>0</v>
      </c>
      <c r="L256" s="109">
        <f t="shared" si="21"/>
        <v>0</v>
      </c>
      <c r="M256" t="str">
        <f t="shared" si="23"/>
        <v/>
      </c>
    </row>
    <row r="257" spans="1:13" x14ac:dyDescent="0.25">
      <c r="A257">
        <v>1584</v>
      </c>
      <c r="B257" t="s">
        <v>274</v>
      </c>
      <c r="C257" t="s">
        <v>1716</v>
      </c>
      <c r="D257" s="21" t="s">
        <v>3423</v>
      </c>
      <c r="E257" s="1" t="str">
        <f t="shared" ca="1" si="18"/>
        <v/>
      </c>
      <c r="F257" t="s">
        <v>3466</v>
      </c>
      <c r="G257" t="s">
        <v>1717</v>
      </c>
      <c r="H257" t="s">
        <v>1542</v>
      </c>
      <c r="I257" s="109" t="str">
        <f t="shared" si="22"/>
        <v>IfcCondenser</v>
      </c>
      <c r="J257" s="109">
        <f t="shared" si="19"/>
        <v>0</v>
      </c>
      <c r="K257" s="109">
        <f t="shared" ca="1" si="20"/>
        <v>0</v>
      </c>
      <c r="L257" s="109">
        <f t="shared" si="21"/>
        <v>0</v>
      </c>
      <c r="M257" t="str">
        <f t="shared" si="23"/>
        <v/>
      </c>
    </row>
    <row r="258" spans="1:13" x14ac:dyDescent="0.25">
      <c r="A258">
        <v>1599</v>
      </c>
      <c r="B258" t="s">
        <v>274</v>
      </c>
      <c r="C258" t="s">
        <v>1718</v>
      </c>
      <c r="D258" s="21" t="s">
        <v>3423</v>
      </c>
      <c r="E258" s="1" t="str">
        <f t="shared" ref="E258:E321" ca="1" si="24">IF(AND(IF(cond_par_map=yes,NOT(ISERROR(VLOOKUP(B258,export_entity,1,FALSE))),TRUE),IF(com_pset=yes,IFERROR(FIND(Common,C258),0)&gt;0,TRUE),IF(com_pset=yes,F258&lt;&gt;"",TRUE),IF(com_pset=yes,F258&lt;&gt;0,TRUE)),CONCATENATE(Common),"")</f>
        <v/>
      </c>
      <c r="G258" t="s">
        <v>1719</v>
      </c>
      <c r="H258" t="s">
        <v>1545</v>
      </c>
      <c r="I258" s="109">
        <f t="shared" si="22"/>
        <v>0</v>
      </c>
      <c r="J258" s="109">
        <f t="shared" ref="J258:J321" si="25">IF(AND(I258&lt;&gt;0,NOT(ISERROR(VLOOKUP(B258,Import_DRS,1,FALSE)))),I258,0)</f>
        <v>0</v>
      </c>
      <c r="K258" s="109">
        <f t="shared" ref="K258:K321" ca="1" si="26">IF(AND(I258&lt;&gt;0,NOT(ISERROR(VLOOKUP(B258,export_entity,1,FALSE)))),I258,0)</f>
        <v>0</v>
      </c>
      <c r="L258" s="109">
        <f t="shared" ref="L258:L321" si="27">IF(C258&lt;&gt;C257,IFERROR(VLOOKUP(C258,supp_pset,1,FALSE),0),0)</f>
        <v>0</v>
      </c>
      <c r="M258" t="str">
        <f t="shared" si="23"/>
        <v/>
      </c>
    </row>
    <row r="259" spans="1:13" x14ac:dyDescent="0.25">
      <c r="A259">
        <v>1601</v>
      </c>
      <c r="B259" t="s">
        <v>274</v>
      </c>
      <c r="C259" t="s">
        <v>1718</v>
      </c>
      <c r="D259" s="21" t="s">
        <v>3423</v>
      </c>
      <c r="E259" s="1" t="str">
        <f t="shared" ca="1" si="24"/>
        <v/>
      </c>
      <c r="F259" t="s">
        <v>2488</v>
      </c>
      <c r="G259" t="s">
        <v>3473</v>
      </c>
      <c r="H259" t="s">
        <v>3469</v>
      </c>
      <c r="I259" s="109">
        <f t="shared" ref="I259:I322" si="28">IF(B259&lt;&gt;B258,IF(ISERROR(FIND("/",B259,1)),B259,0),0)</f>
        <v>0</v>
      </c>
      <c r="J259" s="109">
        <f t="shared" si="25"/>
        <v>0</v>
      </c>
      <c r="K259" s="109">
        <f t="shared" ca="1" si="26"/>
        <v>0</v>
      </c>
      <c r="L259" s="109">
        <f t="shared" si="27"/>
        <v>0</v>
      </c>
      <c r="M259" t="str">
        <f t="shared" ref="M259:M322" si="29">IF(ISERROR(FIND("/",B259,1)),"",MID(B259,FIND("/",B259,1)+1,LEN(B259)-FIND("/",B259,1)))</f>
        <v/>
      </c>
    </row>
    <row r="260" spans="1:13" x14ac:dyDescent="0.25">
      <c r="A260">
        <v>1602</v>
      </c>
      <c r="B260" t="s">
        <v>274</v>
      </c>
      <c r="C260" t="s">
        <v>1718</v>
      </c>
      <c r="D260" s="21" t="s">
        <v>3423</v>
      </c>
      <c r="E260" s="1" t="str">
        <f t="shared" ca="1" si="24"/>
        <v/>
      </c>
      <c r="F260" t="s">
        <v>3647</v>
      </c>
      <c r="G260" t="s">
        <v>4314</v>
      </c>
      <c r="H260" t="s">
        <v>3475</v>
      </c>
      <c r="I260" s="109">
        <f t="shared" si="28"/>
        <v>0</v>
      </c>
      <c r="J260" s="109">
        <f t="shared" si="25"/>
        <v>0</v>
      </c>
      <c r="K260" s="109">
        <f t="shared" ca="1" si="26"/>
        <v>0</v>
      </c>
      <c r="L260" s="109">
        <f t="shared" si="27"/>
        <v>0</v>
      </c>
      <c r="M260" t="str">
        <f t="shared" si="29"/>
        <v/>
      </c>
    </row>
    <row r="261" spans="1:13" x14ac:dyDescent="0.25">
      <c r="A261">
        <v>1618</v>
      </c>
      <c r="B261" t="s">
        <v>274</v>
      </c>
      <c r="C261" t="s">
        <v>1718</v>
      </c>
      <c r="D261" s="21" t="s">
        <v>3423</v>
      </c>
      <c r="E261" s="1" t="str">
        <f t="shared" ca="1" si="24"/>
        <v/>
      </c>
      <c r="F261" t="s">
        <v>3666</v>
      </c>
      <c r="G261" t="s">
        <v>3667</v>
      </c>
      <c r="H261" t="s">
        <v>3650</v>
      </c>
      <c r="I261" s="109">
        <f t="shared" si="28"/>
        <v>0</v>
      </c>
      <c r="J261" s="109">
        <f t="shared" si="25"/>
        <v>0</v>
      </c>
      <c r="K261" s="109">
        <f t="shared" ca="1" si="26"/>
        <v>0</v>
      </c>
      <c r="L261" s="109">
        <f t="shared" si="27"/>
        <v>0</v>
      </c>
      <c r="M261" t="str">
        <f t="shared" si="29"/>
        <v/>
      </c>
    </row>
    <row r="262" spans="1:13" x14ac:dyDescent="0.25">
      <c r="A262">
        <v>1619</v>
      </c>
      <c r="B262" t="s">
        <v>274</v>
      </c>
      <c r="C262" t="s">
        <v>1718</v>
      </c>
      <c r="D262" s="21" t="s">
        <v>3423</v>
      </c>
      <c r="E262" s="1" t="str">
        <f t="shared" ca="1" si="24"/>
        <v/>
      </c>
      <c r="F262" t="s">
        <v>3668</v>
      </c>
      <c r="G262" t="s">
        <v>3669</v>
      </c>
      <c r="H262" t="s">
        <v>3469</v>
      </c>
      <c r="I262" s="109">
        <f t="shared" si="28"/>
        <v>0</v>
      </c>
      <c r="J262" s="109">
        <f t="shared" si="25"/>
        <v>0</v>
      </c>
      <c r="K262" s="109">
        <f t="shared" ca="1" si="26"/>
        <v>0</v>
      </c>
      <c r="L262" s="109">
        <f t="shared" si="27"/>
        <v>0</v>
      </c>
      <c r="M262" t="str">
        <f t="shared" si="29"/>
        <v/>
      </c>
    </row>
    <row r="263" spans="1:13" x14ac:dyDescent="0.25">
      <c r="A263">
        <v>1620</v>
      </c>
      <c r="B263" t="s">
        <v>274</v>
      </c>
      <c r="C263" t="s">
        <v>1718</v>
      </c>
      <c r="D263" s="21" t="s">
        <v>3423</v>
      </c>
      <c r="E263" s="1" t="str">
        <f t="shared" ca="1" si="24"/>
        <v/>
      </c>
      <c r="F263" t="s">
        <v>3670</v>
      </c>
      <c r="G263" t="s">
        <v>3671</v>
      </c>
      <c r="H263" t="s">
        <v>3469</v>
      </c>
      <c r="I263" s="109">
        <f t="shared" si="28"/>
        <v>0</v>
      </c>
      <c r="J263" s="109">
        <f t="shared" si="25"/>
        <v>0</v>
      </c>
      <c r="K263" s="109">
        <f t="shared" ca="1" si="26"/>
        <v>0</v>
      </c>
      <c r="L263" s="109">
        <f t="shared" si="27"/>
        <v>0</v>
      </c>
      <c r="M263" t="str">
        <f t="shared" si="29"/>
        <v/>
      </c>
    </row>
    <row r="264" spans="1:13" x14ac:dyDescent="0.25">
      <c r="A264">
        <v>1621</v>
      </c>
      <c r="B264" t="s">
        <v>274</v>
      </c>
      <c r="C264" t="s">
        <v>1718</v>
      </c>
      <c r="D264" s="21" t="s">
        <v>3423</v>
      </c>
      <c r="E264" s="1" t="str">
        <f t="shared" ca="1" si="24"/>
        <v/>
      </c>
      <c r="F264" t="s">
        <v>3672</v>
      </c>
      <c r="G264" t="s">
        <v>3673</v>
      </c>
      <c r="H264" t="s">
        <v>3469</v>
      </c>
      <c r="I264" s="109">
        <f t="shared" si="28"/>
        <v>0</v>
      </c>
      <c r="J264" s="109">
        <f t="shared" si="25"/>
        <v>0</v>
      </c>
      <c r="K264" s="109">
        <f t="shared" ca="1" si="26"/>
        <v>0</v>
      </c>
      <c r="L264" s="109">
        <f t="shared" si="27"/>
        <v>0</v>
      </c>
      <c r="M264" t="str">
        <f t="shared" si="29"/>
        <v/>
      </c>
    </row>
    <row r="265" spans="1:13" x14ac:dyDescent="0.25">
      <c r="A265">
        <v>1622</v>
      </c>
      <c r="B265" t="s">
        <v>274</v>
      </c>
      <c r="C265" t="s">
        <v>1718</v>
      </c>
      <c r="D265" s="21" t="s">
        <v>3423</v>
      </c>
      <c r="E265" s="1" t="str">
        <f t="shared" ca="1" si="24"/>
        <v/>
      </c>
      <c r="F265" t="s">
        <v>3674</v>
      </c>
      <c r="G265" t="s">
        <v>3675</v>
      </c>
      <c r="H265" t="s">
        <v>3469</v>
      </c>
      <c r="I265" s="109">
        <f t="shared" si="28"/>
        <v>0</v>
      </c>
      <c r="J265" s="109">
        <f t="shared" si="25"/>
        <v>0</v>
      </c>
      <c r="K265" s="109">
        <f t="shared" ca="1" si="26"/>
        <v>0</v>
      </c>
      <c r="L265" s="109">
        <f t="shared" si="27"/>
        <v>0</v>
      </c>
      <c r="M265" t="str">
        <f t="shared" si="29"/>
        <v/>
      </c>
    </row>
    <row r="266" spans="1:13" x14ac:dyDescent="0.25">
      <c r="A266">
        <v>1623</v>
      </c>
      <c r="B266" t="s">
        <v>274</v>
      </c>
      <c r="C266" t="s">
        <v>1718</v>
      </c>
      <c r="D266" s="21" t="s">
        <v>3423</v>
      </c>
      <c r="E266" s="1" t="str">
        <f t="shared" ca="1" si="24"/>
        <v/>
      </c>
      <c r="F266" t="s">
        <v>3676</v>
      </c>
      <c r="G266" t="s">
        <v>3677</v>
      </c>
      <c r="H266" t="s">
        <v>3469</v>
      </c>
      <c r="I266" s="109">
        <f t="shared" si="28"/>
        <v>0</v>
      </c>
      <c r="J266" s="109">
        <f t="shared" si="25"/>
        <v>0</v>
      </c>
      <c r="K266" s="109">
        <f t="shared" ca="1" si="26"/>
        <v>0</v>
      </c>
      <c r="L266" s="109">
        <f t="shared" si="27"/>
        <v>0</v>
      </c>
      <c r="M266" t="str">
        <f t="shared" si="29"/>
        <v/>
      </c>
    </row>
    <row r="267" spans="1:13" x14ac:dyDescent="0.25">
      <c r="A267">
        <v>1624</v>
      </c>
      <c r="B267" t="s">
        <v>274</v>
      </c>
      <c r="C267" t="s">
        <v>1718</v>
      </c>
      <c r="D267" s="21" t="s">
        <v>3423</v>
      </c>
      <c r="E267" s="1" t="str">
        <f t="shared" ca="1" si="24"/>
        <v/>
      </c>
      <c r="F267" t="s">
        <v>3678</v>
      </c>
      <c r="G267" t="s">
        <v>3679</v>
      </c>
      <c r="H267" t="s">
        <v>3469</v>
      </c>
      <c r="I267" s="109">
        <f t="shared" si="28"/>
        <v>0</v>
      </c>
      <c r="J267" s="109">
        <f t="shared" si="25"/>
        <v>0</v>
      </c>
      <c r="K267" s="109">
        <f t="shared" ca="1" si="26"/>
        <v>0</v>
      </c>
      <c r="L267" s="109">
        <f t="shared" si="27"/>
        <v>0</v>
      </c>
      <c r="M267" t="str">
        <f t="shared" si="29"/>
        <v/>
      </c>
    </row>
    <row r="268" spans="1:13" x14ac:dyDescent="0.25">
      <c r="A268">
        <v>1634</v>
      </c>
      <c r="B268" t="s">
        <v>296</v>
      </c>
      <c r="C268" t="s">
        <v>1720</v>
      </c>
      <c r="D268" s="21" t="s">
        <v>3441</v>
      </c>
      <c r="E268" s="1" t="str">
        <f t="shared" ca="1" si="24"/>
        <v/>
      </c>
      <c r="F268" t="s">
        <v>3466</v>
      </c>
      <c r="G268" t="s">
        <v>1721</v>
      </c>
      <c r="H268" t="s">
        <v>1537</v>
      </c>
      <c r="I268" s="109" t="str">
        <f t="shared" si="28"/>
        <v>IfcConstructionResource</v>
      </c>
      <c r="J268" s="109">
        <f t="shared" si="25"/>
        <v>0</v>
      </c>
      <c r="K268" s="109">
        <f t="shared" ca="1" si="26"/>
        <v>0</v>
      </c>
      <c r="L268" s="109">
        <f t="shared" si="27"/>
        <v>0</v>
      </c>
      <c r="M268" t="str">
        <f t="shared" si="29"/>
        <v/>
      </c>
    </row>
    <row r="269" spans="1:13" x14ac:dyDescent="0.25">
      <c r="A269">
        <v>1646</v>
      </c>
      <c r="B269" t="s">
        <v>320</v>
      </c>
      <c r="C269" t="s">
        <v>1722</v>
      </c>
      <c r="D269" s="21" t="s">
        <v>3420</v>
      </c>
      <c r="E269" s="1" t="str">
        <f t="shared" ca="1" si="24"/>
        <v/>
      </c>
      <c r="F269" t="s">
        <v>3466</v>
      </c>
      <c r="G269" t="s">
        <v>1723</v>
      </c>
      <c r="H269" t="s">
        <v>1542</v>
      </c>
      <c r="I269" s="109" t="str">
        <f t="shared" si="28"/>
        <v>IfcController</v>
      </c>
      <c r="J269" s="109">
        <f t="shared" si="25"/>
        <v>0</v>
      </c>
      <c r="K269" s="109">
        <f t="shared" ca="1" si="26"/>
        <v>0</v>
      </c>
      <c r="L269" s="109">
        <f t="shared" si="27"/>
        <v>0</v>
      </c>
      <c r="M269" t="str">
        <f t="shared" si="29"/>
        <v/>
      </c>
    </row>
    <row r="270" spans="1:13" x14ac:dyDescent="0.25">
      <c r="A270">
        <v>1653</v>
      </c>
      <c r="B270" t="s">
        <v>320</v>
      </c>
      <c r="C270" t="s">
        <v>1724</v>
      </c>
      <c r="D270" s="21" t="s">
        <v>3420</v>
      </c>
      <c r="E270" s="1" t="str">
        <f t="shared" ca="1" si="24"/>
        <v/>
      </c>
      <c r="G270" t="s">
        <v>1725</v>
      </c>
      <c r="H270" t="s">
        <v>1545</v>
      </c>
      <c r="I270" s="109">
        <f t="shared" si="28"/>
        <v>0</v>
      </c>
      <c r="J270" s="109">
        <f t="shared" si="25"/>
        <v>0</v>
      </c>
      <c r="K270" s="109">
        <f t="shared" ca="1" si="26"/>
        <v>0</v>
      </c>
      <c r="L270" s="109">
        <f t="shared" si="27"/>
        <v>0</v>
      </c>
      <c r="M270" t="str">
        <f t="shared" si="29"/>
        <v/>
      </c>
    </row>
    <row r="271" spans="1:13" x14ac:dyDescent="0.25">
      <c r="A271">
        <v>1655</v>
      </c>
      <c r="B271" t="s">
        <v>320</v>
      </c>
      <c r="C271" t="s">
        <v>1724</v>
      </c>
      <c r="D271" s="21" t="s">
        <v>3420</v>
      </c>
      <c r="E271" s="1" t="str">
        <f t="shared" ca="1" si="24"/>
        <v/>
      </c>
      <c r="F271" t="s">
        <v>2488</v>
      </c>
      <c r="G271" t="s">
        <v>3473</v>
      </c>
      <c r="H271" t="s">
        <v>3469</v>
      </c>
      <c r="I271" s="109">
        <f t="shared" si="28"/>
        <v>0</v>
      </c>
      <c r="J271" s="109">
        <f t="shared" si="25"/>
        <v>0</v>
      </c>
      <c r="K271" s="109">
        <f t="shared" ca="1" si="26"/>
        <v>0</v>
      </c>
      <c r="L271" s="109">
        <f t="shared" si="27"/>
        <v>0</v>
      </c>
      <c r="M271" t="str">
        <f t="shared" si="29"/>
        <v/>
      </c>
    </row>
    <row r="272" spans="1:13" x14ac:dyDescent="0.25">
      <c r="A272">
        <v>1656</v>
      </c>
      <c r="B272" t="s">
        <v>320</v>
      </c>
      <c r="C272" t="s">
        <v>1724</v>
      </c>
      <c r="D272" s="21" t="s">
        <v>3420</v>
      </c>
      <c r="E272" s="1" t="str">
        <f t="shared" ca="1" si="24"/>
        <v/>
      </c>
      <c r="F272" t="s">
        <v>3474</v>
      </c>
      <c r="G272" t="s">
        <v>4283</v>
      </c>
      <c r="H272" t="s">
        <v>3475</v>
      </c>
      <c r="I272" s="109">
        <f t="shared" si="28"/>
        <v>0</v>
      </c>
      <c r="J272" s="109">
        <f t="shared" si="25"/>
        <v>0</v>
      </c>
      <c r="K272" s="109">
        <f t="shared" ca="1" si="26"/>
        <v>0</v>
      </c>
      <c r="L272" s="109">
        <f t="shared" si="27"/>
        <v>0</v>
      </c>
      <c r="M272" t="str">
        <f t="shared" si="29"/>
        <v/>
      </c>
    </row>
    <row r="273" spans="1:13" x14ac:dyDescent="0.25">
      <c r="A273">
        <v>1671</v>
      </c>
      <c r="B273" t="s">
        <v>1726</v>
      </c>
      <c r="C273" t="s">
        <v>1727</v>
      </c>
      <c r="D273" s="21" t="s">
        <v>3420</v>
      </c>
      <c r="E273" s="1" t="str">
        <f t="shared" ca="1" si="24"/>
        <v/>
      </c>
      <c r="F273" t="s">
        <v>3466</v>
      </c>
      <c r="G273" t="s">
        <v>1728</v>
      </c>
      <c r="H273" t="s">
        <v>1545</v>
      </c>
      <c r="I273" s="109">
        <f t="shared" si="28"/>
        <v>0</v>
      </c>
      <c r="J273" s="109">
        <f t="shared" si="25"/>
        <v>0</v>
      </c>
      <c r="K273" s="109">
        <f t="shared" ca="1" si="26"/>
        <v>0</v>
      </c>
      <c r="L273" s="109">
        <f t="shared" si="27"/>
        <v>0</v>
      </c>
      <c r="M273" t="str">
        <f t="shared" si="29"/>
        <v>FLOATING</v>
      </c>
    </row>
    <row r="274" spans="1:13" x14ac:dyDescent="0.25">
      <c r="A274">
        <v>1715</v>
      </c>
      <c r="B274" t="s">
        <v>1729</v>
      </c>
      <c r="C274" t="s">
        <v>1730</v>
      </c>
      <c r="D274" s="21" t="s">
        <v>3420</v>
      </c>
      <c r="E274" s="1" t="str">
        <f t="shared" ca="1" si="24"/>
        <v/>
      </c>
      <c r="F274" t="s">
        <v>3466</v>
      </c>
      <c r="G274" t="s">
        <v>1731</v>
      </c>
      <c r="H274" t="s">
        <v>1545</v>
      </c>
      <c r="I274" s="109">
        <f t="shared" si="28"/>
        <v>0</v>
      </c>
      <c r="J274" s="109">
        <f t="shared" si="25"/>
        <v>0</v>
      </c>
      <c r="K274" s="109">
        <f t="shared" ca="1" si="26"/>
        <v>0</v>
      </c>
      <c r="L274" s="109">
        <f t="shared" si="27"/>
        <v>0</v>
      </c>
      <c r="M274" t="str">
        <f t="shared" si="29"/>
        <v>MULTIPOSITION</v>
      </c>
    </row>
    <row r="275" spans="1:13" x14ac:dyDescent="0.25">
      <c r="A275">
        <v>1734</v>
      </c>
      <c r="B275" t="s">
        <v>1732</v>
      </c>
      <c r="C275" t="s">
        <v>1733</v>
      </c>
      <c r="D275" s="21" t="s">
        <v>3420</v>
      </c>
      <c r="E275" s="1" t="str">
        <f t="shared" ca="1" si="24"/>
        <v/>
      </c>
      <c r="F275" t="s">
        <v>3466</v>
      </c>
      <c r="G275" t="s">
        <v>1734</v>
      </c>
      <c r="H275" t="s">
        <v>1545</v>
      </c>
      <c r="I275" s="109">
        <f t="shared" si="28"/>
        <v>0</v>
      </c>
      <c r="J275" s="109">
        <f t="shared" si="25"/>
        <v>0</v>
      </c>
      <c r="K275" s="109">
        <f t="shared" ca="1" si="26"/>
        <v>0</v>
      </c>
      <c r="L275" s="109">
        <f t="shared" si="27"/>
        <v>0</v>
      </c>
      <c r="M275" t="str">
        <f t="shared" si="29"/>
        <v>PROGRAMMABLE</v>
      </c>
    </row>
    <row r="276" spans="1:13" x14ac:dyDescent="0.25">
      <c r="A276">
        <v>1778</v>
      </c>
      <c r="B276" t="s">
        <v>1735</v>
      </c>
      <c r="C276" t="s">
        <v>1736</v>
      </c>
      <c r="D276" s="21" t="s">
        <v>3420</v>
      </c>
      <c r="E276" s="1" t="str">
        <f t="shared" ca="1" si="24"/>
        <v/>
      </c>
      <c r="F276" t="s">
        <v>3466</v>
      </c>
      <c r="G276" t="s">
        <v>1737</v>
      </c>
      <c r="H276" t="s">
        <v>1545</v>
      </c>
      <c r="I276" s="109">
        <f t="shared" si="28"/>
        <v>0</v>
      </c>
      <c r="J276" s="109">
        <f t="shared" si="25"/>
        <v>0</v>
      </c>
      <c r="K276" s="109">
        <f t="shared" ca="1" si="26"/>
        <v>0</v>
      </c>
      <c r="L276" s="109">
        <f t="shared" si="27"/>
        <v>0</v>
      </c>
      <c r="M276" t="str">
        <f t="shared" si="29"/>
        <v>PROPORTIONAL</v>
      </c>
    </row>
    <row r="277" spans="1:13" x14ac:dyDescent="0.25">
      <c r="A277">
        <v>1802</v>
      </c>
      <c r="B277" t="s">
        <v>1738</v>
      </c>
      <c r="C277" t="s">
        <v>1739</v>
      </c>
      <c r="D277" s="21" t="s">
        <v>3420</v>
      </c>
      <c r="E277" s="1" t="str">
        <f t="shared" ca="1" si="24"/>
        <v/>
      </c>
      <c r="F277" t="s">
        <v>3466</v>
      </c>
      <c r="G277" t="s">
        <v>1740</v>
      </c>
      <c r="H277" t="s">
        <v>1545</v>
      </c>
      <c r="I277" s="109">
        <f t="shared" si="28"/>
        <v>0</v>
      </c>
      <c r="J277" s="109">
        <f t="shared" si="25"/>
        <v>0</v>
      </c>
      <c r="K277" s="109">
        <f t="shared" ca="1" si="26"/>
        <v>0</v>
      </c>
      <c r="L277" s="109">
        <f t="shared" si="27"/>
        <v>0</v>
      </c>
      <c r="M277" t="str">
        <f t="shared" si="29"/>
        <v>TWOPOSITION</v>
      </c>
    </row>
    <row r="278" spans="1:13" x14ac:dyDescent="0.25">
      <c r="A278">
        <v>1831</v>
      </c>
      <c r="B278" t="s">
        <v>328</v>
      </c>
      <c r="C278" t="s">
        <v>1741</v>
      </c>
      <c r="D278" s="21" t="s">
        <v>3423</v>
      </c>
      <c r="E278" s="1" t="str">
        <f t="shared" ca="1" si="24"/>
        <v/>
      </c>
      <c r="F278" t="s">
        <v>3466</v>
      </c>
      <c r="G278" t="s">
        <v>1742</v>
      </c>
      <c r="H278" t="s">
        <v>1542</v>
      </c>
      <c r="I278" s="109" t="str">
        <f t="shared" si="28"/>
        <v>IfcCooledBeam</v>
      </c>
      <c r="J278" s="109">
        <f t="shared" si="25"/>
        <v>0</v>
      </c>
      <c r="K278" s="109">
        <f t="shared" ca="1" si="26"/>
        <v>0</v>
      </c>
      <c r="L278" s="109">
        <f t="shared" si="27"/>
        <v>0</v>
      </c>
      <c r="M278" t="str">
        <f t="shared" si="29"/>
        <v/>
      </c>
    </row>
    <row r="279" spans="1:13" x14ac:dyDescent="0.25">
      <c r="A279">
        <v>1886</v>
      </c>
      <c r="B279" t="s">
        <v>328</v>
      </c>
      <c r="C279" t="s">
        <v>1743</v>
      </c>
      <c r="D279" s="21" t="s">
        <v>3423</v>
      </c>
      <c r="E279" s="1" t="str">
        <f t="shared" ca="1" si="24"/>
        <v/>
      </c>
      <c r="G279" t="s">
        <v>4315</v>
      </c>
      <c r="H279" t="s">
        <v>1545</v>
      </c>
      <c r="I279" s="109">
        <f t="shared" si="28"/>
        <v>0</v>
      </c>
      <c r="J279" s="109">
        <f t="shared" si="25"/>
        <v>0</v>
      </c>
      <c r="K279" s="109">
        <f t="shared" ca="1" si="26"/>
        <v>0</v>
      </c>
      <c r="L279" s="109">
        <f t="shared" si="27"/>
        <v>0</v>
      </c>
      <c r="M279" t="str">
        <f t="shared" si="29"/>
        <v/>
      </c>
    </row>
    <row r="280" spans="1:13" x14ac:dyDescent="0.25">
      <c r="A280">
        <v>1888</v>
      </c>
      <c r="B280" t="s">
        <v>328</v>
      </c>
      <c r="C280" t="s">
        <v>1743</v>
      </c>
      <c r="D280" s="21" t="s">
        <v>3423</v>
      </c>
      <c r="E280" s="1" t="str">
        <f t="shared" ca="1" si="24"/>
        <v/>
      </c>
      <c r="F280" t="s">
        <v>2488</v>
      </c>
      <c r="G280" t="s">
        <v>3473</v>
      </c>
      <c r="H280" t="s">
        <v>3469</v>
      </c>
      <c r="I280" s="109">
        <f t="shared" si="28"/>
        <v>0</v>
      </c>
      <c r="J280" s="109">
        <f t="shared" si="25"/>
        <v>0</v>
      </c>
      <c r="K280" s="109">
        <f t="shared" ca="1" si="26"/>
        <v>0</v>
      </c>
      <c r="L280" s="109">
        <f t="shared" si="27"/>
        <v>0</v>
      </c>
      <c r="M280" t="str">
        <f t="shared" si="29"/>
        <v/>
      </c>
    </row>
    <row r="281" spans="1:13" x14ac:dyDescent="0.25">
      <c r="A281">
        <v>1889</v>
      </c>
      <c r="B281" t="s">
        <v>328</v>
      </c>
      <c r="C281" t="s">
        <v>1743</v>
      </c>
      <c r="D281" s="21" t="s">
        <v>3423</v>
      </c>
      <c r="E281" s="1" t="str">
        <f t="shared" ca="1" si="24"/>
        <v/>
      </c>
      <c r="F281" t="s">
        <v>3474</v>
      </c>
      <c r="G281" t="s">
        <v>4283</v>
      </c>
      <c r="H281" t="s">
        <v>3475</v>
      </c>
      <c r="I281" s="109">
        <f t="shared" si="28"/>
        <v>0</v>
      </c>
      <c r="J281" s="109">
        <f t="shared" si="25"/>
        <v>0</v>
      </c>
      <c r="K281" s="109">
        <f t="shared" ca="1" si="26"/>
        <v>0</v>
      </c>
      <c r="L281" s="109">
        <f t="shared" si="27"/>
        <v>0</v>
      </c>
      <c r="M281" t="str">
        <f t="shared" si="29"/>
        <v/>
      </c>
    </row>
    <row r="282" spans="1:13" x14ac:dyDescent="0.25">
      <c r="A282">
        <v>1902</v>
      </c>
      <c r="B282" t="s">
        <v>328</v>
      </c>
      <c r="C282" t="s">
        <v>1743</v>
      </c>
      <c r="D282" s="21" t="s">
        <v>3423</v>
      </c>
      <c r="E282" s="1" t="str">
        <f t="shared" ca="1" si="24"/>
        <v/>
      </c>
      <c r="F282" t="s">
        <v>3680</v>
      </c>
      <c r="G282" t="s">
        <v>3681</v>
      </c>
      <c r="H282" t="s">
        <v>3469</v>
      </c>
      <c r="I282" s="109">
        <f t="shared" si="28"/>
        <v>0</v>
      </c>
      <c r="J282" s="109">
        <f t="shared" si="25"/>
        <v>0</v>
      </c>
      <c r="K282" s="109">
        <f t="shared" ca="1" si="26"/>
        <v>0</v>
      </c>
      <c r="L282" s="109">
        <f t="shared" si="27"/>
        <v>0</v>
      </c>
      <c r="M282" t="str">
        <f t="shared" si="29"/>
        <v/>
      </c>
    </row>
    <row r="283" spans="1:13" x14ac:dyDescent="0.25">
      <c r="A283">
        <v>1903</v>
      </c>
      <c r="B283" t="s">
        <v>328</v>
      </c>
      <c r="C283" t="s">
        <v>1743</v>
      </c>
      <c r="D283" s="21" t="s">
        <v>3423</v>
      </c>
      <c r="E283" s="1" t="str">
        <f t="shared" ca="1" si="24"/>
        <v/>
      </c>
      <c r="F283" t="s">
        <v>3682</v>
      </c>
      <c r="G283" t="s">
        <v>3683</v>
      </c>
      <c r="H283" t="s">
        <v>3475</v>
      </c>
      <c r="I283" s="109">
        <f t="shared" si="28"/>
        <v>0</v>
      </c>
      <c r="J283" s="109">
        <f t="shared" si="25"/>
        <v>0</v>
      </c>
      <c r="K283" s="109">
        <f t="shared" ca="1" si="26"/>
        <v>0</v>
      </c>
      <c r="L283" s="109">
        <f t="shared" si="27"/>
        <v>0</v>
      </c>
      <c r="M283" t="str">
        <f t="shared" si="29"/>
        <v/>
      </c>
    </row>
    <row r="284" spans="1:13" x14ac:dyDescent="0.25">
      <c r="A284">
        <v>1916</v>
      </c>
      <c r="B284" t="s">
        <v>328</v>
      </c>
      <c r="C284" t="s">
        <v>1743</v>
      </c>
      <c r="D284" s="21" t="s">
        <v>3423</v>
      </c>
      <c r="E284" s="1" t="str">
        <f t="shared" ca="1" si="24"/>
        <v/>
      </c>
      <c r="F284" t="s">
        <v>3684</v>
      </c>
      <c r="G284" t="s">
        <v>3685</v>
      </c>
      <c r="H284" t="s">
        <v>3484</v>
      </c>
      <c r="I284" s="109">
        <f t="shared" si="28"/>
        <v>0</v>
      </c>
      <c r="J284" s="109">
        <f t="shared" si="25"/>
        <v>0</v>
      </c>
      <c r="K284" s="109">
        <f t="shared" ca="1" si="26"/>
        <v>0</v>
      </c>
      <c r="L284" s="109">
        <f t="shared" si="27"/>
        <v>0</v>
      </c>
      <c r="M284" t="str">
        <f t="shared" si="29"/>
        <v/>
      </c>
    </row>
    <row r="285" spans="1:13" x14ac:dyDescent="0.25">
      <c r="A285">
        <v>1917</v>
      </c>
      <c r="B285" t="s">
        <v>328</v>
      </c>
      <c r="C285" t="s">
        <v>1743</v>
      </c>
      <c r="D285" s="21" t="s">
        <v>3423</v>
      </c>
      <c r="E285" s="1" t="str">
        <f t="shared" ca="1" si="24"/>
        <v/>
      </c>
      <c r="F285" t="s">
        <v>3686</v>
      </c>
      <c r="G285" t="s">
        <v>3687</v>
      </c>
      <c r="H285" t="s">
        <v>3469</v>
      </c>
      <c r="I285" s="109">
        <f t="shared" si="28"/>
        <v>0</v>
      </c>
      <c r="J285" s="109">
        <f t="shared" si="25"/>
        <v>0</v>
      </c>
      <c r="K285" s="109">
        <f t="shared" ca="1" si="26"/>
        <v>0</v>
      </c>
      <c r="L285" s="109">
        <f t="shared" si="27"/>
        <v>0</v>
      </c>
      <c r="M285" t="str">
        <f t="shared" si="29"/>
        <v/>
      </c>
    </row>
    <row r="286" spans="1:13" x14ac:dyDescent="0.25">
      <c r="A286">
        <v>1918</v>
      </c>
      <c r="B286" t="s">
        <v>328</v>
      </c>
      <c r="C286" t="s">
        <v>1743</v>
      </c>
      <c r="D286" s="21" t="s">
        <v>3423</v>
      </c>
      <c r="E286" s="1" t="str">
        <f t="shared" ca="1" si="24"/>
        <v/>
      </c>
      <c r="F286" t="s">
        <v>3688</v>
      </c>
      <c r="G286" t="s">
        <v>3689</v>
      </c>
      <c r="H286" t="s">
        <v>3469</v>
      </c>
      <c r="I286" s="109">
        <f t="shared" si="28"/>
        <v>0</v>
      </c>
      <c r="J286" s="109">
        <f t="shared" si="25"/>
        <v>0</v>
      </c>
      <c r="K286" s="109">
        <f t="shared" ca="1" si="26"/>
        <v>0</v>
      </c>
      <c r="L286" s="109">
        <f t="shared" si="27"/>
        <v>0</v>
      </c>
      <c r="M286" t="str">
        <f t="shared" si="29"/>
        <v/>
      </c>
    </row>
    <row r="287" spans="1:13" x14ac:dyDescent="0.25">
      <c r="A287">
        <v>1919</v>
      </c>
      <c r="B287" t="s">
        <v>328</v>
      </c>
      <c r="C287" t="s">
        <v>1743</v>
      </c>
      <c r="D287" s="21" t="s">
        <v>3423</v>
      </c>
      <c r="E287" s="1" t="str">
        <f t="shared" ca="1" si="24"/>
        <v/>
      </c>
      <c r="F287" t="s">
        <v>3690</v>
      </c>
      <c r="G287" t="s">
        <v>3691</v>
      </c>
      <c r="H287" t="s">
        <v>3469</v>
      </c>
      <c r="I287" s="109">
        <f t="shared" si="28"/>
        <v>0</v>
      </c>
      <c r="J287" s="109">
        <f t="shared" si="25"/>
        <v>0</v>
      </c>
      <c r="K287" s="109">
        <f t="shared" ca="1" si="26"/>
        <v>0</v>
      </c>
      <c r="L287" s="109">
        <f t="shared" si="27"/>
        <v>0</v>
      </c>
      <c r="M287" t="str">
        <f t="shared" si="29"/>
        <v/>
      </c>
    </row>
    <row r="288" spans="1:13" x14ac:dyDescent="0.25">
      <c r="A288">
        <v>1920</v>
      </c>
      <c r="B288" t="s">
        <v>328</v>
      </c>
      <c r="C288" t="s">
        <v>1743</v>
      </c>
      <c r="D288" s="21" t="s">
        <v>3423</v>
      </c>
      <c r="E288" s="1" t="str">
        <f t="shared" ca="1" si="24"/>
        <v/>
      </c>
      <c r="F288" t="s">
        <v>3692</v>
      </c>
      <c r="G288" t="s">
        <v>3693</v>
      </c>
      <c r="H288" t="s">
        <v>3469</v>
      </c>
      <c r="I288" s="109">
        <f t="shared" si="28"/>
        <v>0</v>
      </c>
      <c r="J288" s="109">
        <f t="shared" si="25"/>
        <v>0</v>
      </c>
      <c r="K288" s="109">
        <f t="shared" ca="1" si="26"/>
        <v>0</v>
      </c>
      <c r="L288" s="109">
        <f t="shared" si="27"/>
        <v>0</v>
      </c>
      <c r="M288" t="str">
        <f t="shared" si="29"/>
        <v/>
      </c>
    </row>
    <row r="289" spans="1:13" x14ac:dyDescent="0.25">
      <c r="A289">
        <v>1921</v>
      </c>
      <c r="B289" t="s">
        <v>328</v>
      </c>
      <c r="C289" t="s">
        <v>1743</v>
      </c>
      <c r="D289" s="21" t="s">
        <v>3423</v>
      </c>
      <c r="E289" s="1" t="str">
        <f t="shared" ca="1" si="24"/>
        <v/>
      </c>
      <c r="F289" t="s">
        <v>3694</v>
      </c>
      <c r="G289" t="s">
        <v>3695</v>
      </c>
      <c r="H289" t="s">
        <v>3469</v>
      </c>
      <c r="I289" s="109">
        <f t="shared" si="28"/>
        <v>0</v>
      </c>
      <c r="J289" s="109">
        <f t="shared" si="25"/>
        <v>0</v>
      </c>
      <c r="K289" s="109">
        <f t="shared" ca="1" si="26"/>
        <v>0</v>
      </c>
      <c r="L289" s="109">
        <f t="shared" si="27"/>
        <v>0</v>
      </c>
      <c r="M289" t="str">
        <f t="shared" si="29"/>
        <v/>
      </c>
    </row>
    <row r="290" spans="1:13" x14ac:dyDescent="0.25">
      <c r="A290">
        <v>1922</v>
      </c>
      <c r="B290" t="s">
        <v>328</v>
      </c>
      <c r="C290" t="s">
        <v>1743</v>
      </c>
      <c r="D290" s="21" t="s">
        <v>3423</v>
      </c>
      <c r="E290" s="1" t="str">
        <f t="shared" ca="1" si="24"/>
        <v/>
      </c>
      <c r="F290" t="s">
        <v>3696</v>
      </c>
      <c r="G290" t="s">
        <v>3697</v>
      </c>
      <c r="H290" t="s">
        <v>3469</v>
      </c>
      <c r="I290" s="109">
        <f t="shared" si="28"/>
        <v>0</v>
      </c>
      <c r="J290" s="109">
        <f t="shared" si="25"/>
        <v>0</v>
      </c>
      <c r="K290" s="109">
        <f t="shared" ca="1" si="26"/>
        <v>0</v>
      </c>
      <c r="L290" s="109">
        <f t="shared" si="27"/>
        <v>0</v>
      </c>
      <c r="M290" t="str">
        <f t="shared" si="29"/>
        <v/>
      </c>
    </row>
    <row r="291" spans="1:13" x14ac:dyDescent="0.25">
      <c r="A291">
        <v>1923</v>
      </c>
      <c r="B291" t="s">
        <v>328</v>
      </c>
      <c r="C291" t="s">
        <v>1743</v>
      </c>
      <c r="D291" s="21" t="s">
        <v>3423</v>
      </c>
      <c r="E291" s="1" t="str">
        <f t="shared" ca="1" si="24"/>
        <v/>
      </c>
      <c r="F291" t="s">
        <v>3698</v>
      </c>
      <c r="G291" t="s">
        <v>3699</v>
      </c>
      <c r="H291" t="s">
        <v>3469</v>
      </c>
      <c r="I291" s="109">
        <f t="shared" si="28"/>
        <v>0</v>
      </c>
      <c r="J291" s="109">
        <f t="shared" si="25"/>
        <v>0</v>
      </c>
      <c r="K291" s="109">
        <f t="shared" ca="1" si="26"/>
        <v>0</v>
      </c>
      <c r="L291" s="109">
        <f t="shared" si="27"/>
        <v>0</v>
      </c>
      <c r="M291" t="str">
        <f t="shared" si="29"/>
        <v/>
      </c>
    </row>
    <row r="292" spans="1:13" x14ac:dyDescent="0.25">
      <c r="A292">
        <v>1924</v>
      </c>
      <c r="B292" t="s">
        <v>328</v>
      </c>
      <c r="C292" t="s">
        <v>1743</v>
      </c>
      <c r="D292" s="21" t="s">
        <v>3423</v>
      </c>
      <c r="E292" s="1" t="str">
        <f t="shared" ca="1" si="24"/>
        <v/>
      </c>
      <c r="F292" t="s">
        <v>3700</v>
      </c>
      <c r="G292" t="s">
        <v>3701</v>
      </c>
      <c r="H292" t="s">
        <v>3469</v>
      </c>
      <c r="I292" s="109">
        <f t="shared" si="28"/>
        <v>0</v>
      </c>
      <c r="J292" s="109">
        <f t="shared" si="25"/>
        <v>0</v>
      </c>
      <c r="K292" s="109">
        <f t="shared" ca="1" si="26"/>
        <v>0</v>
      </c>
      <c r="L292" s="109">
        <f t="shared" si="27"/>
        <v>0</v>
      </c>
      <c r="M292" t="str">
        <f t="shared" si="29"/>
        <v/>
      </c>
    </row>
    <row r="293" spans="1:13" x14ac:dyDescent="0.25">
      <c r="A293">
        <v>1925</v>
      </c>
      <c r="B293" t="s">
        <v>328</v>
      </c>
      <c r="C293" t="s">
        <v>1743</v>
      </c>
      <c r="D293" s="21" t="s">
        <v>3423</v>
      </c>
      <c r="E293" s="1" t="str">
        <f t="shared" ca="1" si="24"/>
        <v/>
      </c>
      <c r="F293" t="s">
        <v>3702</v>
      </c>
      <c r="G293" t="s">
        <v>3703</v>
      </c>
      <c r="H293" t="s">
        <v>3469</v>
      </c>
      <c r="I293" s="109">
        <f t="shared" si="28"/>
        <v>0</v>
      </c>
      <c r="J293" s="109">
        <f t="shared" si="25"/>
        <v>0</v>
      </c>
      <c r="K293" s="109">
        <f t="shared" ca="1" si="26"/>
        <v>0</v>
      </c>
      <c r="L293" s="109">
        <f t="shared" si="27"/>
        <v>0</v>
      </c>
      <c r="M293" t="str">
        <f t="shared" si="29"/>
        <v/>
      </c>
    </row>
    <row r="294" spans="1:13" x14ac:dyDescent="0.25">
      <c r="A294">
        <v>1926</v>
      </c>
      <c r="B294" t="s">
        <v>328</v>
      </c>
      <c r="C294" t="s">
        <v>1743</v>
      </c>
      <c r="D294" s="21" t="s">
        <v>3423</v>
      </c>
      <c r="E294" s="1" t="str">
        <f t="shared" ca="1" si="24"/>
        <v/>
      </c>
      <c r="F294" t="s">
        <v>3704</v>
      </c>
      <c r="G294" t="s">
        <v>3705</v>
      </c>
      <c r="H294" t="s">
        <v>3469</v>
      </c>
      <c r="I294" s="109">
        <f t="shared" si="28"/>
        <v>0</v>
      </c>
      <c r="J294" s="109">
        <f t="shared" si="25"/>
        <v>0</v>
      </c>
      <c r="K294" s="109">
        <f t="shared" ca="1" si="26"/>
        <v>0</v>
      </c>
      <c r="L294" s="109">
        <f t="shared" si="27"/>
        <v>0</v>
      </c>
      <c r="M294" t="str">
        <f t="shared" si="29"/>
        <v/>
      </c>
    </row>
    <row r="295" spans="1:13" x14ac:dyDescent="0.25">
      <c r="A295">
        <v>1927</v>
      </c>
      <c r="B295" t="s">
        <v>328</v>
      </c>
      <c r="C295" t="s">
        <v>1743</v>
      </c>
      <c r="D295" s="21" t="s">
        <v>3423</v>
      </c>
      <c r="E295" s="1" t="str">
        <f t="shared" ca="1" si="24"/>
        <v/>
      </c>
      <c r="F295" t="s">
        <v>3706</v>
      </c>
      <c r="G295" t="s">
        <v>3707</v>
      </c>
      <c r="H295" t="s">
        <v>3469</v>
      </c>
      <c r="I295" s="109">
        <f t="shared" si="28"/>
        <v>0</v>
      </c>
      <c r="J295" s="109">
        <f t="shared" si="25"/>
        <v>0</v>
      </c>
      <c r="K295" s="109">
        <f t="shared" ca="1" si="26"/>
        <v>0</v>
      </c>
      <c r="L295" s="109">
        <f t="shared" si="27"/>
        <v>0</v>
      </c>
      <c r="M295" t="str">
        <f t="shared" si="29"/>
        <v/>
      </c>
    </row>
    <row r="296" spans="1:13" x14ac:dyDescent="0.25">
      <c r="A296">
        <v>1928</v>
      </c>
      <c r="B296" t="s">
        <v>328</v>
      </c>
      <c r="C296" t="s">
        <v>1743</v>
      </c>
      <c r="D296" s="21" t="s">
        <v>3423</v>
      </c>
      <c r="E296" s="1" t="str">
        <f t="shared" ca="1" si="24"/>
        <v/>
      </c>
      <c r="F296" t="s">
        <v>3708</v>
      </c>
      <c r="G296" t="s">
        <v>3709</v>
      </c>
      <c r="H296" t="s">
        <v>3475</v>
      </c>
      <c r="I296" s="109">
        <f t="shared" si="28"/>
        <v>0</v>
      </c>
      <c r="J296" s="109">
        <f t="shared" si="25"/>
        <v>0</v>
      </c>
      <c r="K296" s="109">
        <f t="shared" ca="1" si="26"/>
        <v>0</v>
      </c>
      <c r="L296" s="109">
        <f t="shared" si="27"/>
        <v>0</v>
      </c>
      <c r="M296" t="str">
        <f t="shared" si="29"/>
        <v/>
      </c>
    </row>
    <row r="297" spans="1:13" x14ac:dyDescent="0.25">
      <c r="A297">
        <v>1941</v>
      </c>
      <c r="B297" t="s">
        <v>328</v>
      </c>
      <c r="C297" t="s">
        <v>1743</v>
      </c>
      <c r="D297" s="21" t="s">
        <v>3423</v>
      </c>
      <c r="E297" s="1" t="str">
        <f t="shared" ca="1" si="24"/>
        <v/>
      </c>
      <c r="F297" t="s">
        <v>3710</v>
      </c>
      <c r="G297" t="s">
        <v>3711</v>
      </c>
      <c r="H297" t="s">
        <v>3475</v>
      </c>
      <c r="I297" s="109">
        <f t="shared" si="28"/>
        <v>0</v>
      </c>
      <c r="J297" s="109">
        <f t="shared" si="25"/>
        <v>0</v>
      </c>
      <c r="K297" s="109">
        <f t="shared" ca="1" si="26"/>
        <v>0</v>
      </c>
      <c r="L297" s="109">
        <f t="shared" si="27"/>
        <v>0</v>
      </c>
      <c r="M297" t="str">
        <f t="shared" si="29"/>
        <v/>
      </c>
    </row>
    <row r="298" spans="1:13" x14ac:dyDescent="0.25">
      <c r="A298">
        <v>1954</v>
      </c>
      <c r="B298" t="s">
        <v>328</v>
      </c>
      <c r="C298" t="s">
        <v>1743</v>
      </c>
      <c r="D298" s="21" t="s">
        <v>3423</v>
      </c>
      <c r="E298" s="1" t="str">
        <f t="shared" ca="1" si="24"/>
        <v/>
      </c>
      <c r="F298" t="s">
        <v>3529</v>
      </c>
      <c r="G298" t="s">
        <v>3712</v>
      </c>
      <c r="H298" t="s">
        <v>3469</v>
      </c>
      <c r="I298" s="109">
        <f t="shared" si="28"/>
        <v>0</v>
      </c>
      <c r="J298" s="109">
        <f t="shared" si="25"/>
        <v>0</v>
      </c>
      <c r="K298" s="109">
        <f t="shared" ca="1" si="26"/>
        <v>0</v>
      </c>
      <c r="L298" s="109">
        <f t="shared" si="27"/>
        <v>0</v>
      </c>
      <c r="M298" t="str">
        <f t="shared" si="29"/>
        <v/>
      </c>
    </row>
    <row r="299" spans="1:13" x14ac:dyDescent="0.25">
      <c r="A299">
        <v>1955</v>
      </c>
      <c r="B299" t="s">
        <v>328</v>
      </c>
      <c r="C299" t="s">
        <v>1743</v>
      </c>
      <c r="D299" s="21" t="s">
        <v>3423</v>
      </c>
      <c r="E299" s="1" t="str">
        <f t="shared" ca="1" si="24"/>
        <v/>
      </c>
      <c r="F299" t="s">
        <v>3713</v>
      </c>
      <c r="G299" t="s">
        <v>3714</v>
      </c>
      <c r="H299" t="s">
        <v>3469</v>
      </c>
      <c r="I299" s="109">
        <f t="shared" si="28"/>
        <v>0</v>
      </c>
      <c r="J299" s="109">
        <f t="shared" si="25"/>
        <v>0</v>
      </c>
      <c r="K299" s="109">
        <f t="shared" ca="1" si="26"/>
        <v>0</v>
      </c>
      <c r="L299" s="109">
        <f t="shared" si="27"/>
        <v>0</v>
      </c>
      <c r="M299" t="str">
        <f t="shared" si="29"/>
        <v/>
      </c>
    </row>
    <row r="300" spans="1:13" x14ac:dyDescent="0.25">
      <c r="A300">
        <v>1956</v>
      </c>
      <c r="B300" t="s">
        <v>328</v>
      </c>
      <c r="C300" t="s">
        <v>1743</v>
      </c>
      <c r="D300" s="21" t="s">
        <v>3423</v>
      </c>
      <c r="E300" s="1" t="str">
        <f t="shared" ca="1" si="24"/>
        <v/>
      </c>
      <c r="F300" t="s">
        <v>3715</v>
      </c>
      <c r="G300" t="s">
        <v>3716</v>
      </c>
      <c r="H300" t="s">
        <v>3469</v>
      </c>
      <c r="I300" s="109">
        <f t="shared" si="28"/>
        <v>0</v>
      </c>
      <c r="J300" s="109">
        <f t="shared" si="25"/>
        <v>0</v>
      </c>
      <c r="K300" s="109">
        <f t="shared" ca="1" si="26"/>
        <v>0</v>
      </c>
      <c r="L300" s="109">
        <f t="shared" si="27"/>
        <v>0</v>
      </c>
      <c r="M300" t="str">
        <f t="shared" si="29"/>
        <v/>
      </c>
    </row>
    <row r="301" spans="1:13" x14ac:dyDescent="0.25">
      <c r="A301">
        <v>1848</v>
      </c>
      <c r="B301" t="s">
        <v>1744</v>
      </c>
      <c r="C301" t="s">
        <v>1745</v>
      </c>
      <c r="D301" s="21" t="s">
        <v>3423</v>
      </c>
      <c r="E301" s="1" t="str">
        <f t="shared" ca="1" si="24"/>
        <v/>
      </c>
      <c r="F301" t="s">
        <v>3466</v>
      </c>
      <c r="G301" t="s">
        <v>1746</v>
      </c>
      <c r="H301" t="s">
        <v>1542</v>
      </c>
      <c r="I301" s="109">
        <f t="shared" si="28"/>
        <v>0</v>
      </c>
      <c r="J301" s="109">
        <f t="shared" si="25"/>
        <v>0</v>
      </c>
      <c r="K301" s="109">
        <f t="shared" ca="1" si="26"/>
        <v>0</v>
      </c>
      <c r="L301" s="109">
        <f t="shared" si="27"/>
        <v>0</v>
      </c>
      <c r="M301" t="str">
        <f t="shared" si="29"/>
        <v>ACTIVE</v>
      </c>
    </row>
    <row r="302" spans="1:13" x14ac:dyDescent="0.25">
      <c r="A302">
        <v>1855</v>
      </c>
      <c r="B302" t="s">
        <v>1744</v>
      </c>
      <c r="C302" t="s">
        <v>1747</v>
      </c>
      <c r="D302" s="21" t="s">
        <v>3423</v>
      </c>
      <c r="E302" s="1" t="str">
        <f t="shared" ca="1" si="24"/>
        <v/>
      </c>
      <c r="F302" t="s">
        <v>3466</v>
      </c>
      <c r="G302" t="s">
        <v>1748</v>
      </c>
      <c r="H302" t="s">
        <v>1545</v>
      </c>
      <c r="I302" s="109">
        <f t="shared" si="28"/>
        <v>0</v>
      </c>
      <c r="J302" s="109">
        <f t="shared" si="25"/>
        <v>0</v>
      </c>
      <c r="K302" s="109">
        <f t="shared" ca="1" si="26"/>
        <v>0</v>
      </c>
      <c r="L302" s="109">
        <f t="shared" si="27"/>
        <v>0</v>
      </c>
      <c r="M302" t="str">
        <f t="shared" si="29"/>
        <v>ACTIVE</v>
      </c>
    </row>
    <row r="303" spans="1:13" x14ac:dyDescent="0.25">
      <c r="A303">
        <v>1959</v>
      </c>
      <c r="B303" t="s">
        <v>332</v>
      </c>
      <c r="C303" t="s">
        <v>1749</v>
      </c>
      <c r="D303" s="21" t="s">
        <v>3423</v>
      </c>
      <c r="E303" s="1" t="str">
        <f t="shared" ca="1" si="24"/>
        <v/>
      </c>
      <c r="F303" t="s">
        <v>3466</v>
      </c>
      <c r="G303" t="s">
        <v>1750</v>
      </c>
      <c r="H303" t="s">
        <v>1542</v>
      </c>
      <c r="I303" s="109" t="str">
        <f t="shared" si="28"/>
        <v>IfcCoolingTower</v>
      </c>
      <c r="J303" s="109">
        <f t="shared" si="25"/>
        <v>0</v>
      </c>
      <c r="K303" s="109">
        <f t="shared" ca="1" si="26"/>
        <v>0</v>
      </c>
      <c r="L303" s="109">
        <f t="shared" si="27"/>
        <v>0</v>
      </c>
      <c r="M303" t="str">
        <f t="shared" si="29"/>
        <v/>
      </c>
    </row>
    <row r="304" spans="1:13" x14ac:dyDescent="0.25">
      <c r="A304">
        <v>1968</v>
      </c>
      <c r="B304" t="s">
        <v>332</v>
      </c>
      <c r="C304" t="s">
        <v>1751</v>
      </c>
      <c r="D304" s="21" t="s">
        <v>3423</v>
      </c>
      <c r="E304" s="1" t="str">
        <f t="shared" ca="1" si="24"/>
        <v/>
      </c>
      <c r="G304" t="s">
        <v>4316</v>
      </c>
      <c r="H304" t="s">
        <v>1545</v>
      </c>
      <c r="I304" s="109">
        <f t="shared" si="28"/>
        <v>0</v>
      </c>
      <c r="J304" s="109">
        <f t="shared" si="25"/>
        <v>0</v>
      </c>
      <c r="K304" s="109">
        <f t="shared" ca="1" si="26"/>
        <v>0</v>
      </c>
      <c r="L304" s="109">
        <f t="shared" si="27"/>
        <v>0</v>
      </c>
      <c r="M304" t="str">
        <f t="shared" si="29"/>
        <v/>
      </c>
    </row>
    <row r="305" spans="1:13" x14ac:dyDescent="0.25">
      <c r="A305">
        <v>1970</v>
      </c>
      <c r="B305" t="s">
        <v>332</v>
      </c>
      <c r="C305" t="s">
        <v>1751</v>
      </c>
      <c r="D305" s="21" t="s">
        <v>3423</v>
      </c>
      <c r="E305" s="1" t="str">
        <f t="shared" ca="1" si="24"/>
        <v/>
      </c>
      <c r="F305" t="s">
        <v>2488</v>
      </c>
      <c r="G305" t="s">
        <v>3473</v>
      </c>
      <c r="H305" t="s">
        <v>3469</v>
      </c>
      <c r="I305" s="109">
        <f t="shared" si="28"/>
        <v>0</v>
      </c>
      <c r="J305" s="109">
        <f t="shared" si="25"/>
        <v>0</v>
      </c>
      <c r="K305" s="109">
        <f t="shared" ca="1" si="26"/>
        <v>0</v>
      </c>
      <c r="L305" s="109">
        <f t="shared" si="27"/>
        <v>0</v>
      </c>
      <c r="M305" t="str">
        <f t="shared" si="29"/>
        <v/>
      </c>
    </row>
    <row r="306" spans="1:13" x14ac:dyDescent="0.25">
      <c r="A306">
        <v>1971</v>
      </c>
      <c r="B306" t="s">
        <v>332</v>
      </c>
      <c r="C306" t="s">
        <v>1751</v>
      </c>
      <c r="D306" s="21" t="s">
        <v>3423</v>
      </c>
      <c r="E306" s="1" t="str">
        <f t="shared" ca="1" si="24"/>
        <v/>
      </c>
      <c r="F306" t="s">
        <v>3474</v>
      </c>
      <c r="G306" t="s">
        <v>4283</v>
      </c>
      <c r="H306" t="s">
        <v>3475</v>
      </c>
      <c r="I306" s="109">
        <f t="shared" si="28"/>
        <v>0</v>
      </c>
      <c r="J306" s="109">
        <f t="shared" si="25"/>
        <v>0</v>
      </c>
      <c r="K306" s="109">
        <f t="shared" ca="1" si="26"/>
        <v>0</v>
      </c>
      <c r="L306" s="109">
        <f t="shared" si="27"/>
        <v>0</v>
      </c>
      <c r="M306" t="str">
        <f t="shared" si="29"/>
        <v/>
      </c>
    </row>
    <row r="307" spans="1:13" x14ac:dyDescent="0.25">
      <c r="A307">
        <v>1984</v>
      </c>
      <c r="B307" t="s">
        <v>332</v>
      </c>
      <c r="C307" t="s">
        <v>1751</v>
      </c>
      <c r="D307" s="21" t="s">
        <v>3423</v>
      </c>
      <c r="E307" s="1" t="str">
        <f t="shared" ca="1" si="24"/>
        <v/>
      </c>
      <c r="F307" t="s">
        <v>3617</v>
      </c>
      <c r="G307" t="s">
        <v>3717</v>
      </c>
      <c r="H307" t="s">
        <v>3469</v>
      </c>
      <c r="I307" s="109">
        <f t="shared" si="28"/>
        <v>0</v>
      </c>
      <c r="J307" s="109">
        <f t="shared" si="25"/>
        <v>0</v>
      </c>
      <c r="K307" s="109">
        <f t="shared" ca="1" si="26"/>
        <v>0</v>
      </c>
      <c r="L307" s="109">
        <f t="shared" si="27"/>
        <v>0</v>
      </c>
      <c r="M307" t="str">
        <f t="shared" si="29"/>
        <v/>
      </c>
    </row>
    <row r="308" spans="1:13" x14ac:dyDescent="0.25">
      <c r="A308">
        <v>1985</v>
      </c>
      <c r="B308" t="s">
        <v>332</v>
      </c>
      <c r="C308" t="s">
        <v>1751</v>
      </c>
      <c r="D308" s="21" t="s">
        <v>3423</v>
      </c>
      <c r="E308" s="1" t="str">
        <f t="shared" ca="1" si="24"/>
        <v/>
      </c>
      <c r="F308" t="s">
        <v>3718</v>
      </c>
      <c r="G308" t="s">
        <v>4317</v>
      </c>
      <c r="H308" t="s">
        <v>3475</v>
      </c>
      <c r="I308" s="109">
        <f t="shared" si="28"/>
        <v>0</v>
      </c>
      <c r="J308" s="109">
        <f t="shared" si="25"/>
        <v>0</v>
      </c>
      <c r="K308" s="109">
        <f t="shared" ca="1" si="26"/>
        <v>0</v>
      </c>
      <c r="L308" s="109">
        <f t="shared" si="27"/>
        <v>0</v>
      </c>
      <c r="M308" t="str">
        <f t="shared" si="29"/>
        <v/>
      </c>
    </row>
    <row r="309" spans="1:13" x14ac:dyDescent="0.25">
      <c r="A309">
        <v>1998</v>
      </c>
      <c r="B309" t="s">
        <v>332</v>
      </c>
      <c r="C309" t="s">
        <v>1751</v>
      </c>
      <c r="D309" s="21" t="s">
        <v>3423</v>
      </c>
      <c r="E309" s="1" t="str">
        <f t="shared" ca="1" si="24"/>
        <v/>
      </c>
      <c r="F309" t="s">
        <v>3719</v>
      </c>
      <c r="G309" t="s">
        <v>4318</v>
      </c>
      <c r="H309" t="s">
        <v>3475</v>
      </c>
      <c r="I309" s="109">
        <f t="shared" si="28"/>
        <v>0</v>
      </c>
      <c r="J309" s="109">
        <f t="shared" si="25"/>
        <v>0</v>
      </c>
      <c r="K309" s="109">
        <f t="shared" ca="1" si="26"/>
        <v>0</v>
      </c>
      <c r="L309" s="109">
        <f t="shared" si="27"/>
        <v>0</v>
      </c>
      <c r="M309" t="str">
        <f t="shared" si="29"/>
        <v/>
      </c>
    </row>
    <row r="310" spans="1:13" x14ac:dyDescent="0.25">
      <c r="A310">
        <v>2010</v>
      </c>
      <c r="B310" t="s">
        <v>332</v>
      </c>
      <c r="C310" t="s">
        <v>1751</v>
      </c>
      <c r="D310" s="21" t="s">
        <v>3423</v>
      </c>
      <c r="E310" s="1" t="str">
        <f t="shared" ca="1" si="24"/>
        <v/>
      </c>
      <c r="F310" t="s">
        <v>3720</v>
      </c>
      <c r="G310" t="s">
        <v>4319</v>
      </c>
      <c r="H310" t="s">
        <v>3475</v>
      </c>
      <c r="I310" s="109">
        <f t="shared" si="28"/>
        <v>0</v>
      </c>
      <c r="J310" s="109">
        <f t="shared" si="25"/>
        <v>0</v>
      </c>
      <c r="K310" s="109">
        <f t="shared" ca="1" si="26"/>
        <v>0</v>
      </c>
      <c r="L310" s="109">
        <f t="shared" si="27"/>
        <v>0</v>
      </c>
      <c r="M310" t="str">
        <f t="shared" si="29"/>
        <v/>
      </c>
    </row>
    <row r="311" spans="1:13" x14ac:dyDescent="0.25">
      <c r="A311">
        <v>2022</v>
      </c>
      <c r="B311" t="s">
        <v>332</v>
      </c>
      <c r="C311" t="s">
        <v>1751</v>
      </c>
      <c r="D311" s="21" t="s">
        <v>3423</v>
      </c>
      <c r="E311" s="1" t="str">
        <f t="shared" ca="1" si="24"/>
        <v/>
      </c>
      <c r="F311" t="s">
        <v>3721</v>
      </c>
      <c r="G311" t="s">
        <v>4320</v>
      </c>
      <c r="H311" t="s">
        <v>3475</v>
      </c>
      <c r="I311" s="109">
        <f t="shared" si="28"/>
        <v>0</v>
      </c>
      <c r="J311" s="109">
        <f t="shared" si="25"/>
        <v>0</v>
      </c>
      <c r="K311" s="109">
        <f t="shared" ca="1" si="26"/>
        <v>0</v>
      </c>
      <c r="L311" s="109">
        <f t="shared" si="27"/>
        <v>0</v>
      </c>
      <c r="M311" t="str">
        <f t="shared" si="29"/>
        <v/>
      </c>
    </row>
    <row r="312" spans="1:13" x14ac:dyDescent="0.25">
      <c r="A312">
        <v>2039</v>
      </c>
      <c r="B312" t="s">
        <v>332</v>
      </c>
      <c r="C312" t="s">
        <v>1751</v>
      </c>
      <c r="D312" s="21" t="s">
        <v>3423</v>
      </c>
      <c r="E312" s="1" t="str">
        <f t="shared" ca="1" si="24"/>
        <v/>
      </c>
      <c r="F312" t="s">
        <v>3722</v>
      </c>
      <c r="G312" t="s">
        <v>4321</v>
      </c>
      <c r="H312" t="s">
        <v>3475</v>
      </c>
      <c r="I312" s="109">
        <f t="shared" si="28"/>
        <v>0</v>
      </c>
      <c r="J312" s="109">
        <f t="shared" si="25"/>
        <v>0</v>
      </c>
      <c r="K312" s="109">
        <f t="shared" ca="1" si="26"/>
        <v>0</v>
      </c>
      <c r="L312" s="109">
        <f t="shared" si="27"/>
        <v>0</v>
      </c>
      <c r="M312" t="str">
        <f t="shared" si="29"/>
        <v/>
      </c>
    </row>
    <row r="313" spans="1:13" x14ac:dyDescent="0.25">
      <c r="A313">
        <v>2050</v>
      </c>
      <c r="B313" t="s">
        <v>332</v>
      </c>
      <c r="C313" t="s">
        <v>1751</v>
      </c>
      <c r="D313" s="21" t="s">
        <v>3423</v>
      </c>
      <c r="E313" s="1" t="str">
        <f t="shared" ca="1" si="24"/>
        <v/>
      </c>
      <c r="F313" t="s">
        <v>3723</v>
      </c>
      <c r="G313" t="s">
        <v>3724</v>
      </c>
      <c r="H313" t="s">
        <v>3469</v>
      </c>
      <c r="I313" s="109">
        <f t="shared" si="28"/>
        <v>0</v>
      </c>
      <c r="J313" s="109">
        <f t="shared" si="25"/>
        <v>0</v>
      </c>
      <c r="K313" s="109">
        <f t="shared" ca="1" si="26"/>
        <v>0</v>
      </c>
      <c r="L313" s="109">
        <f t="shared" si="27"/>
        <v>0</v>
      </c>
      <c r="M313" t="str">
        <f t="shared" si="29"/>
        <v/>
      </c>
    </row>
    <row r="314" spans="1:13" x14ac:dyDescent="0.25">
      <c r="A314">
        <v>2051</v>
      </c>
      <c r="B314" t="s">
        <v>332</v>
      </c>
      <c r="C314" t="s">
        <v>1751</v>
      </c>
      <c r="D314" s="21" t="s">
        <v>3423</v>
      </c>
      <c r="E314" s="1" t="str">
        <f t="shared" ca="1" si="24"/>
        <v/>
      </c>
      <c r="F314" t="s">
        <v>3725</v>
      </c>
      <c r="G314" t="s">
        <v>3726</v>
      </c>
      <c r="H314" t="s">
        <v>3469</v>
      </c>
      <c r="I314" s="109">
        <f t="shared" si="28"/>
        <v>0</v>
      </c>
      <c r="J314" s="109">
        <f t="shared" si="25"/>
        <v>0</v>
      </c>
      <c r="K314" s="109">
        <f t="shared" ca="1" si="26"/>
        <v>0</v>
      </c>
      <c r="L314" s="109">
        <f t="shared" si="27"/>
        <v>0</v>
      </c>
      <c r="M314" t="str">
        <f t="shared" si="29"/>
        <v/>
      </c>
    </row>
    <row r="315" spans="1:13" x14ac:dyDescent="0.25">
      <c r="A315">
        <v>2052</v>
      </c>
      <c r="B315" t="s">
        <v>332</v>
      </c>
      <c r="C315" t="s">
        <v>1751</v>
      </c>
      <c r="D315" s="21" t="s">
        <v>3423</v>
      </c>
      <c r="E315" s="1" t="str">
        <f t="shared" ca="1" si="24"/>
        <v/>
      </c>
      <c r="F315" t="s">
        <v>3727</v>
      </c>
      <c r="G315" t="s">
        <v>3728</v>
      </c>
      <c r="H315" t="s">
        <v>3469</v>
      </c>
      <c r="I315" s="109">
        <f t="shared" si="28"/>
        <v>0</v>
      </c>
      <c r="J315" s="109">
        <f t="shared" si="25"/>
        <v>0</v>
      </c>
      <c r="K315" s="109">
        <f t="shared" ca="1" si="26"/>
        <v>0</v>
      </c>
      <c r="L315" s="109">
        <f t="shared" si="27"/>
        <v>0</v>
      </c>
      <c r="M315" t="str">
        <f t="shared" si="29"/>
        <v/>
      </c>
    </row>
    <row r="316" spans="1:13" x14ac:dyDescent="0.25">
      <c r="A316">
        <v>2053</v>
      </c>
      <c r="B316" t="s">
        <v>332</v>
      </c>
      <c r="C316" t="s">
        <v>1751</v>
      </c>
      <c r="D316" s="21" t="s">
        <v>3423</v>
      </c>
      <c r="E316" s="1" t="str">
        <f t="shared" ca="1" si="24"/>
        <v/>
      </c>
      <c r="F316" t="s">
        <v>3729</v>
      </c>
      <c r="G316" t="s">
        <v>3730</v>
      </c>
      <c r="H316" t="s">
        <v>3469</v>
      </c>
      <c r="I316" s="109">
        <f t="shared" si="28"/>
        <v>0</v>
      </c>
      <c r="J316" s="109">
        <f t="shared" si="25"/>
        <v>0</v>
      </c>
      <c r="K316" s="109">
        <f t="shared" ca="1" si="26"/>
        <v>0</v>
      </c>
      <c r="L316" s="109">
        <f t="shared" si="27"/>
        <v>0</v>
      </c>
      <c r="M316" t="str">
        <f t="shared" si="29"/>
        <v/>
      </c>
    </row>
    <row r="317" spans="1:13" x14ac:dyDescent="0.25">
      <c r="A317">
        <v>2054</v>
      </c>
      <c r="B317" t="s">
        <v>332</v>
      </c>
      <c r="C317" t="s">
        <v>1751</v>
      </c>
      <c r="D317" s="21" t="s">
        <v>3423</v>
      </c>
      <c r="E317" s="1" t="str">
        <f t="shared" ca="1" si="24"/>
        <v/>
      </c>
      <c r="F317" t="s">
        <v>3504</v>
      </c>
      <c r="G317" t="s">
        <v>3557</v>
      </c>
      <c r="H317" t="s">
        <v>3469</v>
      </c>
      <c r="I317" s="109">
        <f t="shared" si="28"/>
        <v>0</v>
      </c>
      <c r="J317" s="109">
        <f t="shared" si="25"/>
        <v>0</v>
      </c>
      <c r="K317" s="109">
        <f t="shared" ca="1" si="26"/>
        <v>0</v>
      </c>
      <c r="L317" s="109">
        <f t="shared" si="27"/>
        <v>0</v>
      </c>
      <c r="M317" t="str">
        <f t="shared" si="29"/>
        <v/>
      </c>
    </row>
    <row r="318" spans="1:13" x14ac:dyDescent="0.25">
      <c r="A318">
        <v>2055</v>
      </c>
      <c r="B318" t="s">
        <v>332</v>
      </c>
      <c r="C318" t="s">
        <v>1751</v>
      </c>
      <c r="D318" s="21" t="s">
        <v>3423</v>
      </c>
      <c r="E318" s="1" t="str">
        <f t="shared" ca="1" si="24"/>
        <v/>
      </c>
      <c r="F318" t="s">
        <v>3731</v>
      </c>
      <c r="G318" t="s">
        <v>3732</v>
      </c>
      <c r="H318" t="s">
        <v>3469</v>
      </c>
      <c r="I318" s="109">
        <f t="shared" si="28"/>
        <v>0</v>
      </c>
      <c r="J318" s="109">
        <f t="shared" si="25"/>
        <v>0</v>
      </c>
      <c r="K318" s="109">
        <f t="shared" ca="1" si="26"/>
        <v>0</v>
      </c>
      <c r="L318" s="109">
        <f t="shared" si="27"/>
        <v>0</v>
      </c>
      <c r="M318" t="str">
        <f t="shared" si="29"/>
        <v/>
      </c>
    </row>
    <row r="319" spans="1:13" x14ac:dyDescent="0.25">
      <c r="A319">
        <v>2056</v>
      </c>
      <c r="B319" t="s">
        <v>332</v>
      </c>
      <c r="C319" t="s">
        <v>1751</v>
      </c>
      <c r="D319" s="21" t="s">
        <v>3423</v>
      </c>
      <c r="E319" s="1" t="str">
        <f t="shared" ca="1" si="24"/>
        <v/>
      </c>
      <c r="F319" t="s">
        <v>3733</v>
      </c>
      <c r="G319" t="s">
        <v>3734</v>
      </c>
      <c r="H319" t="s">
        <v>3469</v>
      </c>
      <c r="I319" s="109">
        <f t="shared" si="28"/>
        <v>0</v>
      </c>
      <c r="J319" s="109">
        <f t="shared" si="25"/>
        <v>0</v>
      </c>
      <c r="K319" s="109">
        <f t="shared" ca="1" si="26"/>
        <v>0</v>
      </c>
      <c r="L319" s="109">
        <f t="shared" si="27"/>
        <v>0</v>
      </c>
      <c r="M319" t="str">
        <f t="shared" si="29"/>
        <v/>
      </c>
    </row>
    <row r="320" spans="1:13" x14ac:dyDescent="0.25">
      <c r="A320">
        <v>2066</v>
      </c>
      <c r="B320" t="s">
        <v>346</v>
      </c>
      <c r="C320" t="s">
        <v>1752</v>
      </c>
      <c r="D320" s="21" t="s">
        <v>3433</v>
      </c>
      <c r="E320" s="1" t="str">
        <f t="shared" ca="1" si="24"/>
        <v/>
      </c>
      <c r="G320" t="s">
        <v>1753</v>
      </c>
      <c r="H320" t="s">
        <v>1537</v>
      </c>
      <c r="I320" s="109" t="str">
        <f t="shared" si="28"/>
        <v>IfcCovering</v>
      </c>
      <c r="J320" s="109" t="str">
        <f t="shared" si="25"/>
        <v>IfcCovering</v>
      </c>
      <c r="K320" s="109" t="str">
        <f t="shared" ca="1" si="26"/>
        <v>IfcCovering</v>
      </c>
      <c r="L320" s="109" t="str">
        <f t="shared" si="27"/>
        <v>Pset_CoveringCommon</v>
      </c>
      <c r="M320" t="str">
        <f t="shared" si="29"/>
        <v/>
      </c>
    </row>
    <row r="321" spans="1:13" x14ac:dyDescent="0.25">
      <c r="A321">
        <v>2068</v>
      </c>
      <c r="B321" t="s">
        <v>346</v>
      </c>
      <c r="C321" t="s">
        <v>1752</v>
      </c>
      <c r="D321" s="21" t="s">
        <v>3433</v>
      </c>
      <c r="E321" s="1" t="str">
        <f t="shared" ca="1" si="24"/>
        <v>Common</v>
      </c>
      <c r="F321" t="s">
        <v>2488</v>
      </c>
      <c r="G321" t="s">
        <v>4284</v>
      </c>
      <c r="H321" t="s">
        <v>3469</v>
      </c>
      <c r="I321" s="109">
        <f t="shared" si="28"/>
        <v>0</v>
      </c>
      <c r="J321" s="109">
        <f t="shared" si="25"/>
        <v>0</v>
      </c>
      <c r="K321" s="109">
        <f t="shared" ca="1" si="26"/>
        <v>0</v>
      </c>
      <c r="L321" s="109">
        <f t="shared" si="27"/>
        <v>0</v>
      </c>
      <c r="M321" t="str">
        <f t="shared" si="29"/>
        <v/>
      </c>
    </row>
    <row r="322" spans="1:13" x14ac:dyDescent="0.25">
      <c r="A322">
        <v>2069</v>
      </c>
      <c r="B322" t="s">
        <v>346</v>
      </c>
      <c r="C322" t="s">
        <v>1752</v>
      </c>
      <c r="D322" s="21" t="s">
        <v>3433</v>
      </c>
      <c r="E322" s="1" t="str">
        <f t="shared" ref="E322:E385" ca="1" si="30">IF(AND(IF(cond_par_map=yes,NOT(ISERROR(VLOOKUP(B322,export_entity,1,FALSE))),TRUE),IF(com_pset=yes,IFERROR(FIND(Common,C322),0)&gt;0,TRUE),IF(com_pset=yes,F322&lt;&gt;"",TRUE),IF(com_pset=yes,F322&lt;&gt;0,TRUE)),CONCATENATE(Common),"")</f>
        <v>Common</v>
      </c>
      <c r="F322" t="s">
        <v>3474</v>
      </c>
      <c r="G322" t="s">
        <v>4283</v>
      </c>
      <c r="H322" t="s">
        <v>3475</v>
      </c>
      <c r="I322" s="109">
        <f t="shared" si="28"/>
        <v>0</v>
      </c>
      <c r="J322" s="109">
        <f t="shared" ref="J322:J385" si="31">IF(AND(I322&lt;&gt;0,NOT(ISERROR(VLOOKUP(B322,Import_DRS,1,FALSE)))),I322,0)</f>
        <v>0</v>
      </c>
      <c r="K322" s="109">
        <f t="shared" ref="K322:K385" ca="1" si="32">IF(AND(I322&lt;&gt;0,NOT(ISERROR(VLOOKUP(B322,export_entity,1,FALSE)))),I322,0)</f>
        <v>0</v>
      </c>
      <c r="L322" s="109">
        <f t="shared" ref="L322:L385" si="33">IF(C322&lt;&gt;C321,IFERROR(VLOOKUP(C322,supp_pset,1,FALSE),0),0)</f>
        <v>0</v>
      </c>
      <c r="M322" t="str">
        <f t="shared" si="29"/>
        <v/>
      </c>
    </row>
    <row r="323" spans="1:13" x14ac:dyDescent="0.25">
      <c r="A323">
        <v>2082</v>
      </c>
      <c r="B323" t="s">
        <v>346</v>
      </c>
      <c r="C323" t="s">
        <v>1752</v>
      </c>
      <c r="D323" s="21" t="s">
        <v>3433</v>
      </c>
      <c r="E323" s="1" t="str">
        <f t="shared" ca="1" si="30"/>
        <v>Common</v>
      </c>
      <c r="F323" t="s">
        <v>2968</v>
      </c>
      <c r="G323" t="s">
        <v>4081</v>
      </c>
      <c r="H323" t="s">
        <v>3469</v>
      </c>
      <c r="I323" s="109">
        <f t="shared" ref="I323:I386" si="34">IF(B323&lt;&gt;B322,IF(ISERROR(FIND("/",B323,1)),B323,0),0)</f>
        <v>0</v>
      </c>
      <c r="J323" s="109">
        <f t="shared" si="31"/>
        <v>0</v>
      </c>
      <c r="K323" s="109">
        <f t="shared" ca="1" si="32"/>
        <v>0</v>
      </c>
      <c r="L323" s="109">
        <f t="shared" si="33"/>
        <v>0</v>
      </c>
      <c r="M323" t="str">
        <f t="shared" ref="M323:M386" si="35">IF(ISERROR(FIND("/",B323,1)),"",MID(B323,FIND("/",B323,1)+1,LEN(B323)-FIND("/",B323,1)))</f>
        <v/>
      </c>
    </row>
    <row r="324" spans="1:13" x14ac:dyDescent="0.25">
      <c r="A324">
        <v>2083</v>
      </c>
      <c r="B324" t="s">
        <v>346</v>
      </c>
      <c r="C324" t="s">
        <v>1752</v>
      </c>
      <c r="D324" s="21" t="s">
        <v>3433</v>
      </c>
      <c r="E324" s="1" t="str">
        <f t="shared" ca="1" si="30"/>
        <v>Common</v>
      </c>
      <c r="F324" t="s">
        <v>3113</v>
      </c>
      <c r="G324" t="s">
        <v>4322</v>
      </c>
      <c r="H324" t="s">
        <v>3469</v>
      </c>
      <c r="I324" s="109">
        <f t="shared" si="34"/>
        <v>0</v>
      </c>
      <c r="J324" s="109">
        <f t="shared" si="31"/>
        <v>0</v>
      </c>
      <c r="K324" s="109">
        <f t="shared" ca="1" si="32"/>
        <v>0</v>
      </c>
      <c r="L324" s="109">
        <f t="shared" si="33"/>
        <v>0</v>
      </c>
      <c r="M324" t="str">
        <f t="shared" si="35"/>
        <v/>
      </c>
    </row>
    <row r="325" spans="1:13" x14ac:dyDescent="0.25">
      <c r="A325">
        <v>2084</v>
      </c>
      <c r="B325" t="s">
        <v>346</v>
      </c>
      <c r="C325" t="s">
        <v>1752</v>
      </c>
      <c r="D325" s="21" t="s">
        <v>3433</v>
      </c>
      <c r="E325" s="1" t="str">
        <f t="shared" ca="1" si="30"/>
        <v>Common</v>
      </c>
      <c r="F325" t="s">
        <v>2890</v>
      </c>
      <c r="G325" t="s">
        <v>4323</v>
      </c>
      <c r="H325" t="s">
        <v>3469</v>
      </c>
      <c r="I325" s="109">
        <f t="shared" si="34"/>
        <v>0</v>
      </c>
      <c r="J325" s="109">
        <f t="shared" si="31"/>
        <v>0</v>
      </c>
      <c r="K325" s="109">
        <f t="shared" ca="1" si="32"/>
        <v>0</v>
      </c>
      <c r="L325" s="109">
        <f t="shared" si="33"/>
        <v>0</v>
      </c>
      <c r="M325" t="str">
        <f t="shared" si="35"/>
        <v/>
      </c>
    </row>
    <row r="326" spans="1:13" x14ac:dyDescent="0.25">
      <c r="A326">
        <v>2085</v>
      </c>
      <c r="B326" t="s">
        <v>346</v>
      </c>
      <c r="C326" t="s">
        <v>1752</v>
      </c>
      <c r="D326" s="21" t="s">
        <v>3433</v>
      </c>
      <c r="E326" s="1" t="str">
        <f t="shared" ca="1" si="30"/>
        <v>Common</v>
      </c>
      <c r="F326" t="s">
        <v>2860</v>
      </c>
      <c r="G326" t="s">
        <v>3735</v>
      </c>
      <c r="H326" t="s">
        <v>3469</v>
      </c>
      <c r="I326" s="109">
        <f t="shared" si="34"/>
        <v>0</v>
      </c>
      <c r="J326" s="109">
        <f t="shared" si="31"/>
        <v>0</v>
      </c>
      <c r="K326" s="109">
        <f t="shared" ca="1" si="32"/>
        <v>0</v>
      </c>
      <c r="L326" s="109">
        <f t="shared" si="33"/>
        <v>0</v>
      </c>
      <c r="M326" t="str">
        <f t="shared" si="35"/>
        <v/>
      </c>
    </row>
    <row r="327" spans="1:13" x14ac:dyDescent="0.25">
      <c r="A327">
        <v>2086</v>
      </c>
      <c r="B327" t="s">
        <v>346</v>
      </c>
      <c r="C327" t="s">
        <v>1752</v>
      </c>
      <c r="D327" s="21" t="s">
        <v>3433</v>
      </c>
      <c r="E327" s="1" t="str">
        <f t="shared" ca="1" si="30"/>
        <v>Common</v>
      </c>
      <c r="F327" t="s">
        <v>3107</v>
      </c>
      <c r="G327" t="s">
        <v>4106</v>
      </c>
      <c r="H327" t="s">
        <v>3469</v>
      </c>
      <c r="I327" s="109">
        <f t="shared" si="34"/>
        <v>0</v>
      </c>
      <c r="J327" s="109">
        <f t="shared" si="31"/>
        <v>0</v>
      </c>
      <c r="K327" s="109">
        <f t="shared" ca="1" si="32"/>
        <v>0</v>
      </c>
      <c r="L327" s="109">
        <f t="shared" si="33"/>
        <v>0</v>
      </c>
      <c r="M327" t="str">
        <f t="shared" si="35"/>
        <v/>
      </c>
    </row>
    <row r="328" spans="1:13" x14ac:dyDescent="0.25">
      <c r="A328">
        <v>2087</v>
      </c>
      <c r="B328" t="s">
        <v>346</v>
      </c>
      <c r="C328" t="s">
        <v>1752</v>
      </c>
      <c r="D328" s="21" t="s">
        <v>3433</v>
      </c>
      <c r="E328" s="1" t="str">
        <f t="shared" ca="1" si="30"/>
        <v>Common</v>
      </c>
      <c r="F328" t="s">
        <v>3037</v>
      </c>
      <c r="G328" t="s">
        <v>3736</v>
      </c>
      <c r="H328" t="s">
        <v>3469</v>
      </c>
      <c r="I328" s="109">
        <f t="shared" si="34"/>
        <v>0</v>
      </c>
      <c r="J328" s="109">
        <f t="shared" si="31"/>
        <v>0</v>
      </c>
      <c r="K328" s="109">
        <f t="shared" ca="1" si="32"/>
        <v>0</v>
      </c>
      <c r="L328" s="109">
        <f t="shared" si="33"/>
        <v>0</v>
      </c>
      <c r="M328" t="str">
        <f t="shared" si="35"/>
        <v/>
      </c>
    </row>
    <row r="329" spans="1:13" x14ac:dyDescent="0.25">
      <c r="A329">
        <v>2088</v>
      </c>
      <c r="B329" t="s">
        <v>346</v>
      </c>
      <c r="C329" t="s">
        <v>1752</v>
      </c>
      <c r="D329" s="21" t="s">
        <v>3433</v>
      </c>
      <c r="E329" s="1" t="str">
        <f t="shared" ca="1" si="30"/>
        <v>Common</v>
      </c>
      <c r="F329" t="s">
        <v>2958</v>
      </c>
      <c r="G329" t="s">
        <v>3570</v>
      </c>
      <c r="H329" t="s">
        <v>3469</v>
      </c>
      <c r="I329" s="109">
        <f t="shared" si="34"/>
        <v>0</v>
      </c>
      <c r="J329" s="109">
        <f t="shared" si="31"/>
        <v>0</v>
      </c>
      <c r="K329" s="109">
        <f t="shared" ca="1" si="32"/>
        <v>0</v>
      </c>
      <c r="L329" s="109">
        <f t="shared" si="33"/>
        <v>0</v>
      </c>
      <c r="M329" t="str">
        <f t="shared" si="35"/>
        <v/>
      </c>
    </row>
    <row r="330" spans="1:13" x14ac:dyDescent="0.25">
      <c r="A330">
        <v>2089</v>
      </c>
      <c r="B330" t="s">
        <v>346</v>
      </c>
      <c r="C330" t="s">
        <v>1752</v>
      </c>
      <c r="D330" s="21" t="s">
        <v>3433</v>
      </c>
      <c r="E330" s="1" t="str">
        <f t="shared" ca="1" si="30"/>
        <v>Common</v>
      </c>
      <c r="F330" t="s">
        <v>2986</v>
      </c>
      <c r="G330" t="s">
        <v>4324</v>
      </c>
      <c r="H330" t="s">
        <v>3469</v>
      </c>
      <c r="I330" s="109">
        <f t="shared" si="34"/>
        <v>0</v>
      </c>
      <c r="J330" s="109">
        <f t="shared" si="31"/>
        <v>0</v>
      </c>
      <c r="K330" s="109">
        <f t="shared" ca="1" si="32"/>
        <v>0</v>
      </c>
      <c r="L330" s="109">
        <f t="shared" si="33"/>
        <v>0</v>
      </c>
      <c r="M330" t="str">
        <f t="shared" si="35"/>
        <v/>
      </c>
    </row>
    <row r="331" spans="1:13" x14ac:dyDescent="0.25">
      <c r="A331">
        <v>2090</v>
      </c>
      <c r="B331" t="s">
        <v>346</v>
      </c>
      <c r="C331" t="s">
        <v>1752</v>
      </c>
      <c r="D331" s="21" t="s">
        <v>3433</v>
      </c>
      <c r="E331" s="1" t="str">
        <f t="shared" ca="1" si="30"/>
        <v>Common</v>
      </c>
      <c r="F331" t="s">
        <v>3172</v>
      </c>
      <c r="G331" t="s">
        <v>4325</v>
      </c>
      <c r="H331" t="s">
        <v>3469</v>
      </c>
      <c r="I331" s="109">
        <f t="shared" si="34"/>
        <v>0</v>
      </c>
      <c r="J331" s="109">
        <f t="shared" si="31"/>
        <v>0</v>
      </c>
      <c r="K331" s="109">
        <f t="shared" ca="1" si="32"/>
        <v>0</v>
      </c>
      <c r="L331" s="109">
        <f t="shared" si="33"/>
        <v>0</v>
      </c>
      <c r="M331" t="str">
        <f t="shared" si="35"/>
        <v/>
      </c>
    </row>
    <row r="332" spans="1:13" x14ac:dyDescent="0.25">
      <c r="A332">
        <v>2059</v>
      </c>
      <c r="B332" t="s">
        <v>1754</v>
      </c>
      <c r="C332" t="s">
        <v>1755</v>
      </c>
      <c r="D332" s="21" t="s">
        <v>3433</v>
      </c>
      <c r="E332" s="1" t="str">
        <f t="shared" ca="1" si="30"/>
        <v/>
      </c>
      <c r="F332" t="s">
        <v>3466</v>
      </c>
      <c r="G332" t="s">
        <v>1756</v>
      </c>
      <c r="H332" t="s">
        <v>1537</v>
      </c>
      <c r="I332" s="109">
        <f t="shared" si="34"/>
        <v>0</v>
      </c>
      <c r="J332" s="109">
        <f t="shared" si="31"/>
        <v>0</v>
      </c>
      <c r="K332" s="109">
        <f t="shared" ca="1" si="32"/>
        <v>0</v>
      </c>
      <c r="L332" s="109">
        <f t="shared" si="33"/>
        <v>0</v>
      </c>
      <c r="M332" t="str">
        <f t="shared" si="35"/>
        <v>CEILING</v>
      </c>
    </row>
    <row r="333" spans="1:13" x14ac:dyDescent="0.25">
      <c r="A333">
        <v>2093</v>
      </c>
      <c r="B333" t="s">
        <v>1757</v>
      </c>
      <c r="C333" t="s">
        <v>1758</v>
      </c>
      <c r="D333" s="21" t="s">
        <v>3433</v>
      </c>
      <c r="E333" s="1" t="str">
        <f t="shared" ca="1" si="30"/>
        <v/>
      </c>
      <c r="F333" t="s">
        <v>3466</v>
      </c>
      <c r="G333" t="s">
        <v>1759</v>
      </c>
      <c r="H333" t="s">
        <v>1537</v>
      </c>
      <c r="I333" s="109">
        <f t="shared" si="34"/>
        <v>0</v>
      </c>
      <c r="J333" s="109">
        <f t="shared" si="31"/>
        <v>0</v>
      </c>
      <c r="K333" s="109">
        <f t="shared" ca="1" si="32"/>
        <v>0</v>
      </c>
      <c r="L333" s="109">
        <f t="shared" si="33"/>
        <v>0</v>
      </c>
      <c r="M333" t="str">
        <f t="shared" si="35"/>
        <v>FLOORING</v>
      </c>
    </row>
    <row r="334" spans="1:13" x14ac:dyDescent="0.25">
      <c r="A334">
        <v>2099</v>
      </c>
      <c r="B334" t="s">
        <v>362</v>
      </c>
      <c r="C334" t="s">
        <v>1760</v>
      </c>
      <c r="D334" s="21" t="s">
        <v>3433</v>
      </c>
      <c r="E334" s="1" t="str">
        <f t="shared" ca="1" si="30"/>
        <v/>
      </c>
      <c r="G334" t="s">
        <v>1761</v>
      </c>
      <c r="H334" t="s">
        <v>1537</v>
      </c>
      <c r="I334" s="109" t="str">
        <f t="shared" si="34"/>
        <v>IfcCurtainWall</v>
      </c>
      <c r="J334" s="109" t="str">
        <f t="shared" si="31"/>
        <v>IfcCurtainWall</v>
      </c>
      <c r="K334" s="109" t="str">
        <f t="shared" ca="1" si="32"/>
        <v>IfcCurtainWall</v>
      </c>
      <c r="L334" s="109" t="str">
        <f t="shared" si="33"/>
        <v>Pset_CurtainWallCommon</v>
      </c>
      <c r="M334" t="str">
        <f t="shared" si="35"/>
        <v/>
      </c>
    </row>
    <row r="335" spans="1:13" x14ac:dyDescent="0.25">
      <c r="A335">
        <v>2101</v>
      </c>
      <c r="B335" t="s">
        <v>362</v>
      </c>
      <c r="C335" t="s">
        <v>1760</v>
      </c>
      <c r="D335" s="21" t="s">
        <v>3433</v>
      </c>
      <c r="E335" s="1" t="str">
        <f t="shared" ca="1" si="30"/>
        <v>Common</v>
      </c>
      <c r="F335" t="s">
        <v>2488</v>
      </c>
      <c r="G335" t="s">
        <v>4284</v>
      </c>
      <c r="H335" t="s">
        <v>3469</v>
      </c>
      <c r="I335" s="109">
        <f t="shared" si="34"/>
        <v>0</v>
      </c>
      <c r="J335" s="109">
        <f t="shared" si="31"/>
        <v>0</v>
      </c>
      <c r="K335" s="109">
        <f t="shared" ca="1" si="32"/>
        <v>0</v>
      </c>
      <c r="L335" s="109">
        <f t="shared" si="33"/>
        <v>0</v>
      </c>
      <c r="M335" t="str">
        <f t="shared" si="35"/>
        <v/>
      </c>
    </row>
    <row r="336" spans="1:13" x14ac:dyDescent="0.25">
      <c r="A336">
        <v>2102</v>
      </c>
      <c r="B336" t="s">
        <v>362</v>
      </c>
      <c r="C336" t="s">
        <v>1760</v>
      </c>
      <c r="D336" s="21" t="s">
        <v>3433</v>
      </c>
      <c r="E336" s="1" t="str">
        <f t="shared" ca="1" si="30"/>
        <v>Common</v>
      </c>
      <c r="F336" t="s">
        <v>3474</v>
      </c>
      <c r="G336" t="s">
        <v>4283</v>
      </c>
      <c r="H336" t="s">
        <v>3475</v>
      </c>
      <c r="I336" s="109">
        <f t="shared" si="34"/>
        <v>0</v>
      </c>
      <c r="J336" s="109">
        <f t="shared" si="31"/>
        <v>0</v>
      </c>
      <c r="K336" s="109">
        <f t="shared" ca="1" si="32"/>
        <v>0</v>
      </c>
      <c r="L336" s="109">
        <f t="shared" si="33"/>
        <v>0</v>
      </c>
      <c r="M336" t="str">
        <f t="shared" si="35"/>
        <v/>
      </c>
    </row>
    <row r="337" spans="1:13" x14ac:dyDescent="0.25">
      <c r="A337">
        <v>2115</v>
      </c>
      <c r="B337" t="s">
        <v>362</v>
      </c>
      <c r="C337" t="s">
        <v>1760</v>
      </c>
      <c r="D337" s="21" t="s">
        <v>3433</v>
      </c>
      <c r="E337" s="1" t="str">
        <f t="shared" ca="1" si="30"/>
        <v>Common</v>
      </c>
      <c r="F337" t="s">
        <v>3113</v>
      </c>
      <c r="G337" t="s">
        <v>4326</v>
      </c>
      <c r="H337" t="s">
        <v>3469</v>
      </c>
      <c r="I337" s="109">
        <f t="shared" si="34"/>
        <v>0</v>
      </c>
      <c r="J337" s="109">
        <f t="shared" si="31"/>
        <v>0</v>
      </c>
      <c r="K337" s="109">
        <f t="shared" ca="1" si="32"/>
        <v>0</v>
      </c>
      <c r="L337" s="109">
        <f t="shared" si="33"/>
        <v>0</v>
      </c>
      <c r="M337" t="str">
        <f t="shared" si="35"/>
        <v/>
      </c>
    </row>
    <row r="338" spans="1:13" x14ac:dyDescent="0.25">
      <c r="A338">
        <v>2116</v>
      </c>
      <c r="B338" t="s">
        <v>362</v>
      </c>
      <c r="C338" t="s">
        <v>1760</v>
      </c>
      <c r="D338" s="21" t="s">
        <v>3433</v>
      </c>
      <c r="E338" s="1" t="str">
        <f t="shared" ca="1" si="30"/>
        <v>Common</v>
      </c>
      <c r="F338" t="s">
        <v>2968</v>
      </c>
      <c r="G338" t="s">
        <v>3737</v>
      </c>
      <c r="H338" t="s">
        <v>3469</v>
      </c>
      <c r="I338" s="109">
        <f t="shared" si="34"/>
        <v>0</v>
      </c>
      <c r="J338" s="109">
        <f t="shared" si="31"/>
        <v>0</v>
      </c>
      <c r="K338" s="109">
        <f t="shared" ca="1" si="32"/>
        <v>0</v>
      </c>
      <c r="L338" s="109">
        <f t="shared" si="33"/>
        <v>0</v>
      </c>
      <c r="M338" t="str">
        <f t="shared" si="35"/>
        <v/>
      </c>
    </row>
    <row r="339" spans="1:13" x14ac:dyDescent="0.25">
      <c r="A339">
        <v>2117</v>
      </c>
      <c r="B339" t="s">
        <v>362</v>
      </c>
      <c r="C339" t="s">
        <v>1760</v>
      </c>
      <c r="D339" s="21" t="s">
        <v>3433</v>
      </c>
      <c r="E339" s="1" t="str">
        <f t="shared" ca="1" si="30"/>
        <v>Common</v>
      </c>
      <c r="F339" t="s">
        <v>3037</v>
      </c>
      <c r="G339" t="s">
        <v>3736</v>
      </c>
      <c r="H339" t="s">
        <v>3469</v>
      </c>
      <c r="I339" s="109">
        <f t="shared" si="34"/>
        <v>0</v>
      </c>
      <c r="J339" s="109">
        <f t="shared" si="31"/>
        <v>0</v>
      </c>
      <c r="K339" s="109">
        <f t="shared" ca="1" si="32"/>
        <v>0</v>
      </c>
      <c r="L339" s="109">
        <f t="shared" si="33"/>
        <v>0</v>
      </c>
      <c r="M339" t="str">
        <f t="shared" si="35"/>
        <v/>
      </c>
    </row>
    <row r="340" spans="1:13" x14ac:dyDescent="0.25">
      <c r="A340">
        <v>2118</v>
      </c>
      <c r="B340" t="s">
        <v>362</v>
      </c>
      <c r="C340" t="s">
        <v>1760</v>
      </c>
      <c r="D340" s="21" t="s">
        <v>3433</v>
      </c>
      <c r="E340" s="1" t="str">
        <f t="shared" ca="1" si="30"/>
        <v>Common</v>
      </c>
      <c r="F340" t="s">
        <v>3107</v>
      </c>
      <c r="G340" t="s">
        <v>4106</v>
      </c>
      <c r="H340" t="s">
        <v>3469</v>
      </c>
      <c r="I340" s="109">
        <f t="shared" si="34"/>
        <v>0</v>
      </c>
      <c r="J340" s="109">
        <f t="shared" si="31"/>
        <v>0</v>
      </c>
      <c r="K340" s="109">
        <f t="shared" ca="1" si="32"/>
        <v>0</v>
      </c>
      <c r="L340" s="109">
        <f t="shared" si="33"/>
        <v>0</v>
      </c>
      <c r="M340" t="str">
        <f t="shared" si="35"/>
        <v/>
      </c>
    </row>
    <row r="341" spans="1:13" x14ac:dyDescent="0.25">
      <c r="A341">
        <v>2119</v>
      </c>
      <c r="B341" t="s">
        <v>362</v>
      </c>
      <c r="C341" t="s">
        <v>1760</v>
      </c>
      <c r="D341" s="21" t="s">
        <v>3433</v>
      </c>
      <c r="E341" s="1" t="str">
        <f t="shared" ca="1" si="30"/>
        <v>Common</v>
      </c>
      <c r="F341" t="s">
        <v>2986</v>
      </c>
      <c r="G341" t="s">
        <v>4327</v>
      </c>
      <c r="H341" t="s">
        <v>3469</v>
      </c>
      <c r="I341" s="109">
        <f t="shared" si="34"/>
        <v>0</v>
      </c>
      <c r="J341" s="109">
        <f t="shared" si="31"/>
        <v>0</v>
      </c>
      <c r="K341" s="109">
        <f t="shared" ca="1" si="32"/>
        <v>0</v>
      </c>
      <c r="L341" s="109">
        <f t="shared" si="33"/>
        <v>0</v>
      </c>
      <c r="M341" t="str">
        <f t="shared" si="35"/>
        <v/>
      </c>
    </row>
    <row r="342" spans="1:13" x14ac:dyDescent="0.25">
      <c r="A342">
        <v>2120</v>
      </c>
      <c r="B342" t="s">
        <v>362</v>
      </c>
      <c r="C342" t="s">
        <v>1760</v>
      </c>
      <c r="D342" s="21" t="s">
        <v>3433</v>
      </c>
      <c r="E342" s="1" t="str">
        <f t="shared" ca="1" si="30"/>
        <v>Common</v>
      </c>
      <c r="F342" t="s">
        <v>2958</v>
      </c>
      <c r="G342" t="s">
        <v>3570</v>
      </c>
      <c r="H342" t="s">
        <v>3469</v>
      </c>
      <c r="I342" s="109">
        <f t="shared" si="34"/>
        <v>0</v>
      </c>
      <c r="J342" s="109">
        <f t="shared" si="31"/>
        <v>0</v>
      </c>
      <c r="K342" s="109">
        <f t="shared" ca="1" si="32"/>
        <v>0</v>
      </c>
      <c r="L342" s="109">
        <f t="shared" si="33"/>
        <v>0</v>
      </c>
      <c r="M342" t="str">
        <f t="shared" si="35"/>
        <v/>
      </c>
    </row>
    <row r="343" spans="1:13" x14ac:dyDescent="0.25">
      <c r="A343">
        <v>2123</v>
      </c>
      <c r="B343" t="s">
        <v>383</v>
      </c>
      <c r="C343" t="s">
        <v>1762</v>
      </c>
      <c r="D343" s="21" t="s">
        <v>3423</v>
      </c>
      <c r="E343" s="1" t="str">
        <f t="shared" ca="1" si="30"/>
        <v/>
      </c>
      <c r="F343" t="s">
        <v>3466</v>
      </c>
      <c r="G343" t="s">
        <v>1763</v>
      </c>
      <c r="H343" t="s">
        <v>1537</v>
      </c>
      <c r="I343" s="109" t="str">
        <f t="shared" si="34"/>
        <v>IfcDamper</v>
      </c>
      <c r="J343" s="109">
        <f t="shared" si="31"/>
        <v>0</v>
      </c>
      <c r="K343" s="109">
        <f t="shared" ca="1" si="32"/>
        <v>0</v>
      </c>
      <c r="L343" s="109">
        <f t="shared" si="33"/>
        <v>0</v>
      </c>
      <c r="M343" t="str">
        <f t="shared" si="35"/>
        <v/>
      </c>
    </row>
    <row r="344" spans="1:13" x14ac:dyDescent="0.25">
      <c r="A344">
        <v>2137</v>
      </c>
      <c r="B344" t="s">
        <v>383</v>
      </c>
      <c r="C344" t="s">
        <v>1764</v>
      </c>
      <c r="D344" s="21" t="s">
        <v>3423</v>
      </c>
      <c r="E344" s="1" t="str">
        <f t="shared" ca="1" si="30"/>
        <v/>
      </c>
      <c r="F344" t="s">
        <v>3466</v>
      </c>
      <c r="G344" t="s">
        <v>1765</v>
      </c>
      <c r="H344" t="s">
        <v>1542</v>
      </c>
      <c r="I344" s="109">
        <f t="shared" si="34"/>
        <v>0</v>
      </c>
      <c r="J344" s="109">
        <f t="shared" si="31"/>
        <v>0</v>
      </c>
      <c r="K344" s="109">
        <f t="shared" ca="1" si="32"/>
        <v>0</v>
      </c>
      <c r="L344" s="109">
        <f t="shared" si="33"/>
        <v>0</v>
      </c>
      <c r="M344" t="str">
        <f t="shared" si="35"/>
        <v/>
      </c>
    </row>
    <row r="345" spans="1:13" x14ac:dyDescent="0.25">
      <c r="A345">
        <v>2147</v>
      </c>
      <c r="B345" t="s">
        <v>383</v>
      </c>
      <c r="C345" t="s">
        <v>1766</v>
      </c>
      <c r="D345" s="21" t="s">
        <v>3423</v>
      </c>
      <c r="E345" s="1" t="str">
        <f t="shared" ca="1" si="30"/>
        <v/>
      </c>
      <c r="G345" t="s">
        <v>1767</v>
      </c>
      <c r="H345" t="s">
        <v>1545</v>
      </c>
      <c r="I345" s="109">
        <f t="shared" si="34"/>
        <v>0</v>
      </c>
      <c r="J345" s="109">
        <f t="shared" si="31"/>
        <v>0</v>
      </c>
      <c r="K345" s="109">
        <f t="shared" ca="1" si="32"/>
        <v>0</v>
      </c>
      <c r="L345" s="109">
        <f t="shared" si="33"/>
        <v>0</v>
      </c>
      <c r="M345" t="str">
        <f t="shared" si="35"/>
        <v/>
      </c>
    </row>
    <row r="346" spans="1:13" x14ac:dyDescent="0.25">
      <c r="A346">
        <v>2149</v>
      </c>
      <c r="B346" t="s">
        <v>383</v>
      </c>
      <c r="C346" t="s">
        <v>1766</v>
      </c>
      <c r="D346" s="21" t="s">
        <v>3423</v>
      </c>
      <c r="E346" s="1" t="str">
        <f t="shared" ca="1" si="30"/>
        <v/>
      </c>
      <c r="F346" t="s">
        <v>2488</v>
      </c>
      <c r="G346" t="s">
        <v>3473</v>
      </c>
      <c r="H346" t="s">
        <v>3469</v>
      </c>
      <c r="I346" s="109">
        <f t="shared" si="34"/>
        <v>0</v>
      </c>
      <c r="J346" s="109">
        <f t="shared" si="31"/>
        <v>0</v>
      </c>
      <c r="K346" s="109">
        <f t="shared" ca="1" si="32"/>
        <v>0</v>
      </c>
      <c r="L346" s="109">
        <f t="shared" si="33"/>
        <v>0</v>
      </c>
      <c r="M346" t="str">
        <f t="shared" si="35"/>
        <v/>
      </c>
    </row>
    <row r="347" spans="1:13" x14ac:dyDescent="0.25">
      <c r="A347">
        <v>2150</v>
      </c>
      <c r="B347" t="s">
        <v>383</v>
      </c>
      <c r="C347" t="s">
        <v>1766</v>
      </c>
      <c r="D347" s="21" t="s">
        <v>3423</v>
      </c>
      <c r="E347" s="1" t="str">
        <f t="shared" ca="1" si="30"/>
        <v/>
      </c>
      <c r="F347" t="s">
        <v>3474</v>
      </c>
      <c r="G347" t="s">
        <v>4283</v>
      </c>
      <c r="H347" t="s">
        <v>3475</v>
      </c>
      <c r="I347" s="109">
        <f t="shared" si="34"/>
        <v>0</v>
      </c>
      <c r="J347" s="109">
        <f t="shared" si="31"/>
        <v>0</v>
      </c>
      <c r="K347" s="109">
        <f t="shared" ca="1" si="32"/>
        <v>0</v>
      </c>
      <c r="L347" s="109">
        <f t="shared" si="33"/>
        <v>0</v>
      </c>
      <c r="M347" t="str">
        <f t="shared" si="35"/>
        <v/>
      </c>
    </row>
    <row r="348" spans="1:13" x14ac:dyDescent="0.25">
      <c r="A348">
        <v>2163</v>
      </c>
      <c r="B348" t="s">
        <v>383</v>
      </c>
      <c r="C348" t="s">
        <v>1766</v>
      </c>
      <c r="D348" s="21" t="s">
        <v>3423</v>
      </c>
      <c r="E348" s="1" t="str">
        <f t="shared" ca="1" si="30"/>
        <v/>
      </c>
      <c r="F348" t="s">
        <v>3738</v>
      </c>
      <c r="G348" t="s">
        <v>3739</v>
      </c>
      <c r="H348" t="s">
        <v>3475</v>
      </c>
      <c r="I348" s="109">
        <f t="shared" si="34"/>
        <v>0</v>
      </c>
      <c r="J348" s="109">
        <f t="shared" si="31"/>
        <v>0</v>
      </c>
      <c r="K348" s="109">
        <f t="shared" ca="1" si="32"/>
        <v>0</v>
      </c>
      <c r="L348" s="109">
        <f t="shared" si="33"/>
        <v>0</v>
      </c>
      <c r="M348" t="str">
        <f t="shared" si="35"/>
        <v/>
      </c>
    </row>
    <row r="349" spans="1:13" x14ac:dyDescent="0.25">
      <c r="A349">
        <v>2174</v>
      </c>
      <c r="B349" t="s">
        <v>383</v>
      </c>
      <c r="C349" t="s">
        <v>1766</v>
      </c>
      <c r="D349" s="21" t="s">
        <v>3423</v>
      </c>
      <c r="E349" s="1" t="str">
        <f t="shared" ca="1" si="30"/>
        <v/>
      </c>
      <c r="F349" t="s">
        <v>3740</v>
      </c>
      <c r="G349" t="s">
        <v>3741</v>
      </c>
      <c r="H349" t="s">
        <v>3475</v>
      </c>
      <c r="I349" s="109">
        <f t="shared" si="34"/>
        <v>0</v>
      </c>
      <c r="J349" s="109">
        <f t="shared" si="31"/>
        <v>0</v>
      </c>
      <c r="K349" s="109">
        <f t="shared" ca="1" si="32"/>
        <v>0</v>
      </c>
      <c r="L349" s="109">
        <f t="shared" si="33"/>
        <v>0</v>
      </c>
      <c r="M349" t="str">
        <f t="shared" si="35"/>
        <v/>
      </c>
    </row>
    <row r="350" spans="1:13" x14ac:dyDescent="0.25">
      <c r="A350">
        <v>2186</v>
      </c>
      <c r="B350" t="s">
        <v>383</v>
      </c>
      <c r="C350" t="s">
        <v>1766</v>
      </c>
      <c r="D350" s="21" t="s">
        <v>3423</v>
      </c>
      <c r="E350" s="1" t="str">
        <f t="shared" ca="1" si="30"/>
        <v/>
      </c>
      <c r="F350" t="s">
        <v>3742</v>
      </c>
      <c r="G350" t="s">
        <v>3743</v>
      </c>
      <c r="H350" t="s">
        <v>3650</v>
      </c>
      <c r="I350" s="109">
        <f t="shared" si="34"/>
        <v>0</v>
      </c>
      <c r="J350" s="109">
        <f t="shared" si="31"/>
        <v>0</v>
      </c>
      <c r="K350" s="109">
        <f t="shared" ca="1" si="32"/>
        <v>0</v>
      </c>
      <c r="L350" s="109">
        <f t="shared" si="33"/>
        <v>0</v>
      </c>
      <c r="M350" t="str">
        <f t="shared" si="35"/>
        <v/>
      </c>
    </row>
    <row r="351" spans="1:13" x14ac:dyDescent="0.25">
      <c r="A351">
        <v>2187</v>
      </c>
      <c r="B351" t="s">
        <v>383</v>
      </c>
      <c r="C351" t="s">
        <v>1766</v>
      </c>
      <c r="D351" s="21" t="s">
        <v>3423</v>
      </c>
      <c r="E351" s="1" t="str">
        <f t="shared" ca="1" si="30"/>
        <v/>
      </c>
      <c r="F351" t="s">
        <v>3744</v>
      </c>
      <c r="G351" t="s">
        <v>3745</v>
      </c>
      <c r="H351" t="s">
        <v>3469</v>
      </c>
      <c r="I351" s="109">
        <f t="shared" si="34"/>
        <v>0</v>
      </c>
      <c r="J351" s="109">
        <f t="shared" si="31"/>
        <v>0</v>
      </c>
      <c r="K351" s="109">
        <f t="shared" ca="1" si="32"/>
        <v>0</v>
      </c>
      <c r="L351" s="109">
        <f t="shared" si="33"/>
        <v>0</v>
      </c>
      <c r="M351" t="str">
        <f t="shared" si="35"/>
        <v/>
      </c>
    </row>
    <row r="352" spans="1:13" x14ac:dyDescent="0.25">
      <c r="A352">
        <v>2188</v>
      </c>
      <c r="B352" t="s">
        <v>383</v>
      </c>
      <c r="C352" t="s">
        <v>1766</v>
      </c>
      <c r="D352" s="21" t="s">
        <v>3423</v>
      </c>
      <c r="E352" s="1" t="str">
        <f t="shared" ca="1" si="30"/>
        <v/>
      </c>
      <c r="F352" t="s">
        <v>3746</v>
      </c>
      <c r="G352" t="s">
        <v>3747</v>
      </c>
      <c r="H352" t="s">
        <v>3650</v>
      </c>
      <c r="I352" s="109">
        <f t="shared" si="34"/>
        <v>0</v>
      </c>
      <c r="J352" s="109">
        <f t="shared" si="31"/>
        <v>0</v>
      </c>
      <c r="K352" s="109">
        <f t="shared" ca="1" si="32"/>
        <v>0</v>
      </c>
      <c r="L352" s="109">
        <f t="shared" si="33"/>
        <v>0</v>
      </c>
      <c r="M352" t="str">
        <f t="shared" si="35"/>
        <v/>
      </c>
    </row>
    <row r="353" spans="1:13" x14ac:dyDescent="0.25">
      <c r="A353">
        <v>2189</v>
      </c>
      <c r="B353" t="s">
        <v>383</v>
      </c>
      <c r="C353" t="s">
        <v>1766</v>
      </c>
      <c r="D353" s="21" t="s">
        <v>3423</v>
      </c>
      <c r="E353" s="1" t="str">
        <f t="shared" ca="1" si="30"/>
        <v/>
      </c>
      <c r="F353" t="s">
        <v>3748</v>
      </c>
      <c r="G353" t="s">
        <v>3749</v>
      </c>
      <c r="H353" t="s">
        <v>3475</v>
      </c>
      <c r="I353" s="109">
        <f t="shared" si="34"/>
        <v>0</v>
      </c>
      <c r="J353" s="109">
        <f t="shared" si="31"/>
        <v>0</v>
      </c>
      <c r="K353" s="109">
        <f t="shared" ca="1" si="32"/>
        <v>0</v>
      </c>
      <c r="L353" s="109">
        <f t="shared" si="33"/>
        <v>0</v>
      </c>
      <c r="M353" t="str">
        <f t="shared" si="35"/>
        <v/>
      </c>
    </row>
    <row r="354" spans="1:13" x14ac:dyDescent="0.25">
      <c r="A354">
        <v>2202</v>
      </c>
      <c r="B354" t="s">
        <v>383</v>
      </c>
      <c r="C354" t="s">
        <v>1766</v>
      </c>
      <c r="D354" s="21" t="s">
        <v>3423</v>
      </c>
      <c r="E354" s="1" t="str">
        <f t="shared" ca="1" si="30"/>
        <v/>
      </c>
      <c r="F354" t="s">
        <v>3750</v>
      </c>
      <c r="G354" t="s">
        <v>3751</v>
      </c>
      <c r="H354" t="s">
        <v>3475</v>
      </c>
      <c r="I354" s="109">
        <f t="shared" si="34"/>
        <v>0</v>
      </c>
      <c r="J354" s="109">
        <f t="shared" si="31"/>
        <v>0</v>
      </c>
      <c r="K354" s="109">
        <f t="shared" ca="1" si="32"/>
        <v>0</v>
      </c>
      <c r="L354" s="109">
        <f t="shared" si="33"/>
        <v>0</v>
      </c>
      <c r="M354" t="str">
        <f t="shared" si="35"/>
        <v/>
      </c>
    </row>
    <row r="355" spans="1:13" x14ac:dyDescent="0.25">
      <c r="A355">
        <v>2214</v>
      </c>
      <c r="B355" t="s">
        <v>383</v>
      </c>
      <c r="C355" t="s">
        <v>1766</v>
      </c>
      <c r="D355" s="21" t="s">
        <v>3423</v>
      </c>
      <c r="E355" s="1" t="str">
        <f t="shared" ca="1" si="30"/>
        <v/>
      </c>
      <c r="F355" t="s">
        <v>3752</v>
      </c>
      <c r="G355" t="s">
        <v>3753</v>
      </c>
      <c r="H355" t="s">
        <v>3475</v>
      </c>
      <c r="I355" s="109">
        <f t="shared" si="34"/>
        <v>0</v>
      </c>
      <c r="J355" s="109">
        <f t="shared" si="31"/>
        <v>0</v>
      </c>
      <c r="K355" s="109">
        <f t="shared" ca="1" si="32"/>
        <v>0</v>
      </c>
      <c r="L355" s="109">
        <f t="shared" si="33"/>
        <v>0</v>
      </c>
      <c r="M355" t="str">
        <f t="shared" si="35"/>
        <v/>
      </c>
    </row>
    <row r="356" spans="1:13" x14ac:dyDescent="0.25">
      <c r="A356">
        <v>2225</v>
      </c>
      <c r="B356" t="s">
        <v>383</v>
      </c>
      <c r="C356" t="s">
        <v>1766</v>
      </c>
      <c r="D356" s="21" t="s">
        <v>3423</v>
      </c>
      <c r="E356" s="1" t="str">
        <f t="shared" ca="1" si="30"/>
        <v/>
      </c>
      <c r="F356" t="s">
        <v>3754</v>
      </c>
      <c r="G356" t="s">
        <v>3755</v>
      </c>
      <c r="H356" t="s">
        <v>3469</v>
      </c>
      <c r="I356" s="109">
        <f t="shared" si="34"/>
        <v>0</v>
      </c>
      <c r="J356" s="109">
        <f t="shared" si="31"/>
        <v>0</v>
      </c>
      <c r="K356" s="109">
        <f t="shared" ca="1" si="32"/>
        <v>0</v>
      </c>
      <c r="L356" s="109">
        <f t="shared" si="33"/>
        <v>0</v>
      </c>
      <c r="M356" t="str">
        <f t="shared" si="35"/>
        <v/>
      </c>
    </row>
    <row r="357" spans="1:13" x14ac:dyDescent="0.25">
      <c r="A357">
        <v>2226</v>
      </c>
      <c r="B357" t="s">
        <v>383</v>
      </c>
      <c r="C357" t="s">
        <v>1766</v>
      </c>
      <c r="D357" s="21" t="s">
        <v>3423</v>
      </c>
      <c r="E357" s="1" t="str">
        <f t="shared" ca="1" si="30"/>
        <v/>
      </c>
      <c r="F357" t="s">
        <v>3756</v>
      </c>
      <c r="G357" t="s">
        <v>3757</v>
      </c>
      <c r="H357" t="s">
        <v>3469</v>
      </c>
      <c r="I357" s="109">
        <f t="shared" si="34"/>
        <v>0</v>
      </c>
      <c r="J357" s="109">
        <f t="shared" si="31"/>
        <v>0</v>
      </c>
      <c r="K357" s="109">
        <f t="shared" ca="1" si="32"/>
        <v>0</v>
      </c>
      <c r="L357" s="109">
        <f t="shared" si="33"/>
        <v>0</v>
      </c>
      <c r="M357" t="str">
        <f t="shared" si="35"/>
        <v/>
      </c>
    </row>
    <row r="358" spans="1:13" x14ac:dyDescent="0.25">
      <c r="A358">
        <v>2227</v>
      </c>
      <c r="B358" t="s">
        <v>383</v>
      </c>
      <c r="C358" t="s">
        <v>1766</v>
      </c>
      <c r="D358" s="21" t="s">
        <v>3423</v>
      </c>
      <c r="E358" s="1" t="str">
        <f t="shared" ca="1" si="30"/>
        <v/>
      </c>
      <c r="F358" t="s">
        <v>3758</v>
      </c>
      <c r="G358" t="s">
        <v>3759</v>
      </c>
      <c r="H358" t="s">
        <v>3469</v>
      </c>
      <c r="I358" s="109">
        <f t="shared" si="34"/>
        <v>0</v>
      </c>
      <c r="J358" s="109">
        <f t="shared" si="31"/>
        <v>0</v>
      </c>
      <c r="K358" s="109">
        <f t="shared" ca="1" si="32"/>
        <v>0</v>
      </c>
      <c r="L358" s="109">
        <f t="shared" si="33"/>
        <v>0</v>
      </c>
      <c r="M358" t="str">
        <f t="shared" si="35"/>
        <v/>
      </c>
    </row>
    <row r="359" spans="1:13" x14ac:dyDescent="0.25">
      <c r="A359">
        <v>2228</v>
      </c>
      <c r="B359" t="s">
        <v>383</v>
      </c>
      <c r="C359" t="s">
        <v>1766</v>
      </c>
      <c r="D359" s="21" t="s">
        <v>3423</v>
      </c>
      <c r="E359" s="1" t="str">
        <f t="shared" ca="1" si="30"/>
        <v/>
      </c>
      <c r="F359" t="s">
        <v>3520</v>
      </c>
      <c r="G359" t="s">
        <v>3760</v>
      </c>
      <c r="H359" t="s">
        <v>3484</v>
      </c>
      <c r="I359" s="109">
        <f t="shared" si="34"/>
        <v>0</v>
      </c>
      <c r="J359" s="109">
        <f t="shared" si="31"/>
        <v>0</v>
      </c>
      <c r="K359" s="109">
        <f t="shared" ca="1" si="32"/>
        <v>0</v>
      </c>
      <c r="L359" s="109">
        <f t="shared" si="33"/>
        <v>0</v>
      </c>
      <c r="M359" t="str">
        <f t="shared" si="35"/>
        <v/>
      </c>
    </row>
    <row r="360" spans="1:13" x14ac:dyDescent="0.25">
      <c r="A360">
        <v>2229</v>
      </c>
      <c r="B360" t="s">
        <v>383</v>
      </c>
      <c r="C360" t="s">
        <v>1766</v>
      </c>
      <c r="D360" s="21" t="s">
        <v>3423</v>
      </c>
      <c r="E360" s="1" t="str">
        <f t="shared" ca="1" si="30"/>
        <v/>
      </c>
      <c r="F360" t="s">
        <v>3761</v>
      </c>
      <c r="G360" t="s">
        <v>3762</v>
      </c>
      <c r="H360" t="s">
        <v>3469</v>
      </c>
      <c r="I360" s="109">
        <f t="shared" si="34"/>
        <v>0</v>
      </c>
      <c r="J360" s="109">
        <f t="shared" si="31"/>
        <v>0</v>
      </c>
      <c r="K360" s="109">
        <f t="shared" ca="1" si="32"/>
        <v>0</v>
      </c>
      <c r="L360" s="109">
        <f t="shared" si="33"/>
        <v>0</v>
      </c>
      <c r="M360" t="str">
        <f t="shared" si="35"/>
        <v/>
      </c>
    </row>
    <row r="361" spans="1:13" x14ac:dyDescent="0.25">
      <c r="A361">
        <v>2230</v>
      </c>
      <c r="B361" t="s">
        <v>383</v>
      </c>
      <c r="C361" t="s">
        <v>1766</v>
      </c>
      <c r="D361" s="21" t="s">
        <v>3423</v>
      </c>
      <c r="E361" s="1" t="str">
        <f t="shared" ca="1" si="30"/>
        <v/>
      </c>
      <c r="F361" t="s">
        <v>3763</v>
      </c>
      <c r="G361" t="s">
        <v>3764</v>
      </c>
      <c r="H361" t="s">
        <v>3469</v>
      </c>
      <c r="I361" s="109">
        <f t="shared" si="34"/>
        <v>0</v>
      </c>
      <c r="J361" s="109">
        <f t="shared" si="31"/>
        <v>0</v>
      </c>
      <c r="K361" s="109">
        <f t="shared" ca="1" si="32"/>
        <v>0</v>
      </c>
      <c r="L361" s="109">
        <f t="shared" si="33"/>
        <v>0</v>
      </c>
      <c r="M361" t="str">
        <f t="shared" si="35"/>
        <v/>
      </c>
    </row>
    <row r="362" spans="1:13" x14ac:dyDescent="0.25">
      <c r="A362">
        <v>2231</v>
      </c>
      <c r="B362" t="s">
        <v>383</v>
      </c>
      <c r="C362" t="s">
        <v>1766</v>
      </c>
      <c r="D362" s="21" t="s">
        <v>3423</v>
      </c>
      <c r="E362" s="1" t="str">
        <f t="shared" ca="1" si="30"/>
        <v/>
      </c>
      <c r="F362" t="s">
        <v>3487</v>
      </c>
      <c r="G362" t="s">
        <v>3765</v>
      </c>
      <c r="H362" t="s">
        <v>3469</v>
      </c>
      <c r="I362" s="109">
        <f t="shared" si="34"/>
        <v>0</v>
      </c>
      <c r="J362" s="109">
        <f t="shared" si="31"/>
        <v>0</v>
      </c>
      <c r="K362" s="109">
        <f t="shared" ca="1" si="32"/>
        <v>0</v>
      </c>
      <c r="L362" s="109">
        <f t="shared" si="33"/>
        <v>0</v>
      </c>
      <c r="M362" t="str">
        <f t="shared" si="35"/>
        <v/>
      </c>
    </row>
    <row r="363" spans="1:13" x14ac:dyDescent="0.25">
      <c r="A363">
        <v>2232</v>
      </c>
      <c r="B363" t="s">
        <v>383</v>
      </c>
      <c r="C363" t="s">
        <v>1766</v>
      </c>
      <c r="D363" s="21" t="s">
        <v>3423</v>
      </c>
      <c r="E363" s="1" t="str">
        <f t="shared" ca="1" si="30"/>
        <v/>
      </c>
      <c r="F363" t="s">
        <v>3766</v>
      </c>
      <c r="G363" t="s">
        <v>3767</v>
      </c>
      <c r="H363" t="s">
        <v>3469</v>
      </c>
      <c r="I363" s="109">
        <f t="shared" si="34"/>
        <v>0</v>
      </c>
      <c r="J363" s="109">
        <f t="shared" si="31"/>
        <v>0</v>
      </c>
      <c r="K363" s="109">
        <f t="shared" ca="1" si="32"/>
        <v>0</v>
      </c>
      <c r="L363" s="109">
        <f t="shared" si="33"/>
        <v>0</v>
      </c>
      <c r="M363" t="str">
        <f t="shared" si="35"/>
        <v/>
      </c>
    </row>
    <row r="364" spans="1:13" x14ac:dyDescent="0.25">
      <c r="A364">
        <v>2233</v>
      </c>
      <c r="B364" t="s">
        <v>383</v>
      </c>
      <c r="C364" t="s">
        <v>1766</v>
      </c>
      <c r="D364" s="21" t="s">
        <v>3423</v>
      </c>
      <c r="E364" s="1" t="str">
        <f t="shared" ca="1" si="30"/>
        <v/>
      </c>
      <c r="F364" t="s">
        <v>3768</v>
      </c>
      <c r="G364" t="s">
        <v>3769</v>
      </c>
      <c r="H364" t="s">
        <v>3469</v>
      </c>
      <c r="I364" s="109">
        <f t="shared" si="34"/>
        <v>0</v>
      </c>
      <c r="J364" s="109">
        <f t="shared" si="31"/>
        <v>0</v>
      </c>
      <c r="K364" s="109">
        <f t="shared" ca="1" si="32"/>
        <v>0</v>
      </c>
      <c r="L364" s="109">
        <f t="shared" si="33"/>
        <v>0</v>
      </c>
      <c r="M364" t="str">
        <f t="shared" si="35"/>
        <v/>
      </c>
    </row>
    <row r="365" spans="1:13" x14ac:dyDescent="0.25">
      <c r="A365">
        <v>2234</v>
      </c>
      <c r="B365" t="s">
        <v>383</v>
      </c>
      <c r="C365" t="s">
        <v>1766</v>
      </c>
      <c r="D365" s="21" t="s">
        <v>3423</v>
      </c>
      <c r="E365" s="1" t="str">
        <f t="shared" ca="1" si="30"/>
        <v/>
      </c>
      <c r="F365" t="s">
        <v>3770</v>
      </c>
      <c r="G365" t="s">
        <v>3771</v>
      </c>
      <c r="H365" t="s">
        <v>3551</v>
      </c>
      <c r="I365" s="109">
        <f t="shared" si="34"/>
        <v>0</v>
      </c>
      <c r="J365" s="109">
        <f t="shared" si="31"/>
        <v>0</v>
      </c>
      <c r="K365" s="109">
        <f t="shared" ca="1" si="32"/>
        <v>0</v>
      </c>
      <c r="L365" s="109">
        <f t="shared" si="33"/>
        <v>0</v>
      </c>
      <c r="M365" t="str">
        <f t="shared" si="35"/>
        <v/>
      </c>
    </row>
    <row r="366" spans="1:13" x14ac:dyDescent="0.25">
      <c r="A366">
        <v>2235</v>
      </c>
      <c r="B366" t="s">
        <v>383</v>
      </c>
      <c r="C366" t="s">
        <v>1766</v>
      </c>
      <c r="D366" s="21" t="s">
        <v>3423</v>
      </c>
      <c r="E366" s="1" t="str">
        <f t="shared" ca="1" si="30"/>
        <v/>
      </c>
      <c r="F366" t="s">
        <v>3772</v>
      </c>
      <c r="G366" t="s">
        <v>3773</v>
      </c>
      <c r="H366" t="s">
        <v>3551</v>
      </c>
      <c r="I366" s="109">
        <f t="shared" si="34"/>
        <v>0</v>
      </c>
      <c r="J366" s="109">
        <f t="shared" si="31"/>
        <v>0</v>
      </c>
      <c r="K366" s="109">
        <f t="shared" ca="1" si="32"/>
        <v>0</v>
      </c>
      <c r="L366" s="109">
        <f t="shared" si="33"/>
        <v>0</v>
      </c>
      <c r="M366" t="str">
        <f t="shared" si="35"/>
        <v/>
      </c>
    </row>
    <row r="367" spans="1:13" x14ac:dyDescent="0.25">
      <c r="A367">
        <v>2236</v>
      </c>
      <c r="B367" t="s">
        <v>383</v>
      </c>
      <c r="C367" t="s">
        <v>1766</v>
      </c>
      <c r="D367" s="21" t="s">
        <v>3423</v>
      </c>
      <c r="E367" s="1" t="str">
        <f t="shared" ca="1" si="30"/>
        <v/>
      </c>
      <c r="F367" t="s">
        <v>3774</v>
      </c>
      <c r="G367" t="s">
        <v>3775</v>
      </c>
      <c r="H367" t="s">
        <v>3551</v>
      </c>
      <c r="I367" s="109">
        <f t="shared" si="34"/>
        <v>0</v>
      </c>
      <c r="J367" s="109">
        <f t="shared" si="31"/>
        <v>0</v>
      </c>
      <c r="K367" s="109">
        <f t="shared" ca="1" si="32"/>
        <v>0</v>
      </c>
      <c r="L367" s="109">
        <f t="shared" si="33"/>
        <v>0</v>
      </c>
      <c r="M367" t="str">
        <f t="shared" si="35"/>
        <v/>
      </c>
    </row>
    <row r="368" spans="1:13" x14ac:dyDescent="0.25">
      <c r="A368">
        <v>2237</v>
      </c>
      <c r="B368" t="s">
        <v>383</v>
      </c>
      <c r="C368" t="s">
        <v>1766</v>
      </c>
      <c r="D368" s="21" t="s">
        <v>3423</v>
      </c>
      <c r="E368" s="1" t="str">
        <f t="shared" ca="1" si="30"/>
        <v/>
      </c>
      <c r="F368" t="s">
        <v>3776</v>
      </c>
      <c r="G368" t="s">
        <v>3777</v>
      </c>
      <c r="H368" t="s">
        <v>3469</v>
      </c>
      <c r="I368" s="109">
        <f t="shared" si="34"/>
        <v>0</v>
      </c>
      <c r="J368" s="109">
        <f t="shared" si="31"/>
        <v>0</v>
      </c>
      <c r="K368" s="109">
        <f t="shared" ca="1" si="32"/>
        <v>0</v>
      </c>
      <c r="L368" s="109">
        <f t="shared" si="33"/>
        <v>0</v>
      </c>
      <c r="M368" t="str">
        <f t="shared" si="35"/>
        <v/>
      </c>
    </row>
    <row r="369" spans="1:13" x14ac:dyDescent="0.25">
      <c r="A369">
        <v>2238</v>
      </c>
      <c r="B369" t="s">
        <v>383</v>
      </c>
      <c r="C369" t="s">
        <v>1766</v>
      </c>
      <c r="D369" s="21" t="s">
        <v>3423</v>
      </c>
      <c r="E369" s="1" t="str">
        <f t="shared" ca="1" si="30"/>
        <v/>
      </c>
      <c r="F369" t="s">
        <v>3778</v>
      </c>
      <c r="G369" t="s">
        <v>3779</v>
      </c>
      <c r="H369" t="s">
        <v>3469</v>
      </c>
      <c r="I369" s="109">
        <f t="shared" si="34"/>
        <v>0</v>
      </c>
      <c r="J369" s="109">
        <f t="shared" si="31"/>
        <v>0</v>
      </c>
      <c r="K369" s="109">
        <f t="shared" ca="1" si="32"/>
        <v>0</v>
      </c>
      <c r="L369" s="109">
        <f t="shared" si="33"/>
        <v>0</v>
      </c>
      <c r="M369" t="str">
        <f t="shared" si="35"/>
        <v/>
      </c>
    </row>
    <row r="370" spans="1:13" x14ac:dyDescent="0.25">
      <c r="A370">
        <v>2239</v>
      </c>
      <c r="B370" t="s">
        <v>383</v>
      </c>
      <c r="C370" t="s">
        <v>1766</v>
      </c>
      <c r="D370" s="21" t="s">
        <v>3423</v>
      </c>
      <c r="E370" s="1" t="str">
        <f t="shared" ca="1" si="30"/>
        <v/>
      </c>
      <c r="F370" t="s">
        <v>3780</v>
      </c>
      <c r="G370" t="s">
        <v>3781</v>
      </c>
      <c r="H370" t="s">
        <v>3650</v>
      </c>
      <c r="I370" s="109">
        <f t="shared" si="34"/>
        <v>0</v>
      </c>
      <c r="J370" s="109">
        <f t="shared" si="31"/>
        <v>0</v>
      </c>
      <c r="K370" s="109">
        <f t="shared" ca="1" si="32"/>
        <v>0</v>
      </c>
      <c r="L370" s="109">
        <f t="shared" si="33"/>
        <v>0</v>
      </c>
      <c r="M370" t="str">
        <f t="shared" si="35"/>
        <v/>
      </c>
    </row>
    <row r="371" spans="1:13" x14ac:dyDescent="0.25">
      <c r="A371">
        <v>2240</v>
      </c>
      <c r="B371" t="s">
        <v>383</v>
      </c>
      <c r="C371" t="s">
        <v>1766</v>
      </c>
      <c r="D371" s="21" t="s">
        <v>3423</v>
      </c>
      <c r="E371" s="1" t="str">
        <f t="shared" ca="1" si="30"/>
        <v/>
      </c>
      <c r="F371" t="s">
        <v>3782</v>
      </c>
      <c r="G371" t="s">
        <v>3783</v>
      </c>
      <c r="H371" t="s">
        <v>3469</v>
      </c>
      <c r="I371" s="109">
        <f t="shared" si="34"/>
        <v>0</v>
      </c>
      <c r="J371" s="109">
        <f t="shared" si="31"/>
        <v>0</v>
      </c>
      <c r="K371" s="109">
        <f t="shared" ca="1" si="32"/>
        <v>0</v>
      </c>
      <c r="L371" s="109">
        <f t="shared" si="33"/>
        <v>0</v>
      </c>
      <c r="M371" t="str">
        <f t="shared" si="35"/>
        <v/>
      </c>
    </row>
    <row r="372" spans="1:13" x14ac:dyDescent="0.25">
      <c r="A372">
        <v>2241</v>
      </c>
      <c r="B372" t="s">
        <v>383</v>
      </c>
      <c r="C372" t="s">
        <v>1766</v>
      </c>
      <c r="D372" s="21" t="s">
        <v>3423</v>
      </c>
      <c r="E372" s="1" t="str">
        <f t="shared" ca="1" si="30"/>
        <v/>
      </c>
      <c r="F372" t="s">
        <v>3784</v>
      </c>
      <c r="G372" t="s">
        <v>3785</v>
      </c>
      <c r="H372" t="s">
        <v>3469</v>
      </c>
      <c r="I372" s="109">
        <f t="shared" si="34"/>
        <v>0</v>
      </c>
      <c r="J372" s="109">
        <f t="shared" si="31"/>
        <v>0</v>
      </c>
      <c r="K372" s="109">
        <f t="shared" ca="1" si="32"/>
        <v>0</v>
      </c>
      <c r="L372" s="109">
        <f t="shared" si="33"/>
        <v>0</v>
      </c>
      <c r="M372" t="str">
        <f t="shared" si="35"/>
        <v/>
      </c>
    </row>
    <row r="373" spans="1:13" x14ac:dyDescent="0.25">
      <c r="A373">
        <v>2244</v>
      </c>
      <c r="B373" t="s">
        <v>1768</v>
      </c>
      <c r="C373" t="s">
        <v>1769</v>
      </c>
      <c r="D373" s="21" t="s">
        <v>3423</v>
      </c>
      <c r="E373" s="1" t="str">
        <f t="shared" ca="1" si="30"/>
        <v/>
      </c>
      <c r="F373" t="s">
        <v>3466</v>
      </c>
      <c r="G373" t="s">
        <v>4328</v>
      </c>
      <c r="H373" t="s">
        <v>1545</v>
      </c>
      <c r="I373" s="109">
        <f t="shared" si="34"/>
        <v>0</v>
      </c>
      <c r="J373" s="109">
        <f t="shared" si="31"/>
        <v>0</v>
      </c>
      <c r="K373" s="109">
        <f t="shared" ca="1" si="32"/>
        <v>0</v>
      </c>
      <c r="L373" s="109">
        <f t="shared" si="33"/>
        <v>0</v>
      </c>
      <c r="M373" t="str">
        <f t="shared" si="35"/>
        <v>CONTROLDAMPER</v>
      </c>
    </row>
    <row r="374" spans="1:13" x14ac:dyDescent="0.25">
      <c r="A374">
        <v>2260</v>
      </c>
      <c r="B374" t="s">
        <v>1770</v>
      </c>
      <c r="C374" t="s">
        <v>1771</v>
      </c>
      <c r="D374" s="21" t="s">
        <v>3423</v>
      </c>
      <c r="E374" s="1" t="str">
        <f t="shared" ca="1" si="30"/>
        <v/>
      </c>
      <c r="F374" t="s">
        <v>3466</v>
      </c>
      <c r="G374" t="s">
        <v>4329</v>
      </c>
      <c r="H374" t="s">
        <v>1545</v>
      </c>
      <c r="I374" s="109">
        <f t="shared" si="34"/>
        <v>0</v>
      </c>
      <c r="J374" s="109">
        <f t="shared" si="31"/>
        <v>0</v>
      </c>
      <c r="K374" s="109">
        <f t="shared" ca="1" si="32"/>
        <v>0</v>
      </c>
      <c r="L374" s="109">
        <f t="shared" si="33"/>
        <v>0</v>
      </c>
      <c r="M374" t="str">
        <f t="shared" si="35"/>
        <v>FIREDAMPER</v>
      </c>
    </row>
    <row r="375" spans="1:13" x14ac:dyDescent="0.25">
      <c r="A375">
        <v>2288</v>
      </c>
      <c r="B375" t="s">
        <v>1772</v>
      </c>
      <c r="C375" t="s">
        <v>1773</v>
      </c>
      <c r="D375" s="21" t="s">
        <v>3423</v>
      </c>
      <c r="E375" s="1" t="str">
        <f t="shared" ca="1" si="30"/>
        <v/>
      </c>
      <c r="F375" t="s">
        <v>3466</v>
      </c>
      <c r="G375" t="s">
        <v>4330</v>
      </c>
      <c r="H375" t="s">
        <v>1545</v>
      </c>
      <c r="I375" s="109">
        <f t="shared" si="34"/>
        <v>0</v>
      </c>
      <c r="J375" s="109">
        <f t="shared" si="31"/>
        <v>0</v>
      </c>
      <c r="K375" s="109">
        <f t="shared" ca="1" si="32"/>
        <v>0</v>
      </c>
      <c r="L375" s="109">
        <f t="shared" si="33"/>
        <v>0</v>
      </c>
      <c r="M375" t="str">
        <f t="shared" si="35"/>
        <v>FIRESMOKEDAMPER</v>
      </c>
    </row>
    <row r="376" spans="1:13" x14ac:dyDescent="0.25">
      <c r="A376">
        <v>2317</v>
      </c>
      <c r="B376" t="s">
        <v>1774</v>
      </c>
      <c r="C376" t="s">
        <v>1775</v>
      </c>
      <c r="D376" s="21" t="s">
        <v>3423</v>
      </c>
      <c r="E376" s="1" t="str">
        <f t="shared" ca="1" si="30"/>
        <v/>
      </c>
      <c r="F376" t="s">
        <v>3466</v>
      </c>
      <c r="G376" t="s">
        <v>4331</v>
      </c>
      <c r="H376" t="s">
        <v>1545</v>
      </c>
      <c r="I376" s="109">
        <f t="shared" si="34"/>
        <v>0</v>
      </c>
      <c r="J376" s="109">
        <f t="shared" si="31"/>
        <v>0</v>
      </c>
      <c r="K376" s="109">
        <f t="shared" ca="1" si="32"/>
        <v>0</v>
      </c>
      <c r="L376" s="109">
        <f t="shared" si="33"/>
        <v>0</v>
      </c>
      <c r="M376" t="str">
        <f t="shared" si="35"/>
        <v>SMOKEDAMPER</v>
      </c>
    </row>
    <row r="377" spans="1:13" x14ac:dyDescent="0.25">
      <c r="A377">
        <v>2332</v>
      </c>
      <c r="B377" t="s">
        <v>1776</v>
      </c>
      <c r="C377" t="s">
        <v>1777</v>
      </c>
      <c r="D377" s="21" t="s">
        <v>3436</v>
      </c>
      <c r="E377" s="1" t="str">
        <f t="shared" ca="1" si="30"/>
        <v/>
      </c>
      <c r="F377" t="s">
        <v>3466</v>
      </c>
      <c r="G377" t="s">
        <v>1778</v>
      </c>
      <c r="H377" t="s">
        <v>1537</v>
      </c>
      <c r="I377" s="109">
        <f t="shared" si="34"/>
        <v>0</v>
      </c>
      <c r="J377" s="109">
        <f t="shared" si="31"/>
        <v>0</v>
      </c>
      <c r="K377" s="109">
        <f t="shared" ca="1" si="32"/>
        <v>0</v>
      </c>
      <c r="L377" s="109">
        <f t="shared" si="33"/>
        <v>0</v>
      </c>
      <c r="M377" t="str">
        <f t="shared" si="35"/>
        <v>Corner fixing plate</v>
      </c>
    </row>
    <row r="378" spans="1:13" x14ac:dyDescent="0.25">
      <c r="A378">
        <v>2340</v>
      </c>
      <c r="B378" t="s">
        <v>1779</v>
      </c>
      <c r="C378" t="s">
        <v>1780</v>
      </c>
      <c r="D378" s="21" t="s">
        <v>3436</v>
      </c>
      <c r="E378" s="1" t="str">
        <f t="shared" ca="1" si="30"/>
        <v/>
      </c>
      <c r="F378" t="s">
        <v>3466</v>
      </c>
      <c r="G378" t="s">
        <v>1781</v>
      </c>
      <c r="H378" t="s">
        <v>1537</v>
      </c>
      <c r="I378" s="109">
        <f t="shared" si="34"/>
        <v>0</v>
      </c>
      <c r="J378" s="109">
        <f t="shared" si="31"/>
        <v>0</v>
      </c>
      <c r="K378" s="109">
        <f t="shared" ca="1" si="32"/>
        <v>0</v>
      </c>
      <c r="L378" s="109">
        <f t="shared" si="33"/>
        <v>0</v>
      </c>
      <c r="M378" t="str">
        <f t="shared" si="35"/>
        <v>Diagonal truss connector</v>
      </c>
    </row>
    <row r="379" spans="1:13" x14ac:dyDescent="0.25">
      <c r="A379">
        <v>2350</v>
      </c>
      <c r="B379" t="s">
        <v>1782</v>
      </c>
      <c r="C379" t="s">
        <v>1783</v>
      </c>
      <c r="D379" s="21" t="s">
        <v>3436</v>
      </c>
      <c r="E379" s="1" t="str">
        <f t="shared" ca="1" si="30"/>
        <v/>
      </c>
      <c r="F379" t="s">
        <v>3466</v>
      </c>
      <c r="G379" t="s">
        <v>1784</v>
      </c>
      <c r="H379" t="s">
        <v>1537</v>
      </c>
      <c r="I379" s="109">
        <f t="shared" si="34"/>
        <v>0</v>
      </c>
      <c r="J379" s="109">
        <f t="shared" si="31"/>
        <v>0</v>
      </c>
      <c r="K379" s="109">
        <f t="shared" ca="1" si="32"/>
        <v>0</v>
      </c>
      <c r="L379" s="109">
        <f t="shared" si="33"/>
        <v>0</v>
      </c>
      <c r="M379" t="str">
        <f t="shared" si="35"/>
        <v>Edge fixing plate</v>
      </c>
    </row>
    <row r="380" spans="1:13" x14ac:dyDescent="0.25">
      <c r="A380">
        <v>2358</v>
      </c>
      <c r="B380" t="s">
        <v>1785</v>
      </c>
      <c r="C380" t="s">
        <v>1786</v>
      </c>
      <c r="D380" s="21" t="s">
        <v>3436</v>
      </c>
      <c r="E380" s="1" t="str">
        <f t="shared" ca="1" si="30"/>
        <v/>
      </c>
      <c r="F380" t="s">
        <v>3466</v>
      </c>
      <c r="G380" t="s">
        <v>1787</v>
      </c>
      <c r="H380" t="s">
        <v>1537</v>
      </c>
      <c r="I380" s="109">
        <f t="shared" si="34"/>
        <v>0</v>
      </c>
      <c r="J380" s="109">
        <f t="shared" si="31"/>
        <v>0</v>
      </c>
      <c r="K380" s="109">
        <f t="shared" ca="1" si="32"/>
        <v>0</v>
      </c>
      <c r="L380" s="109">
        <f t="shared" si="33"/>
        <v>0</v>
      </c>
      <c r="M380" t="str">
        <f t="shared" si="35"/>
        <v>Fixing socket</v>
      </c>
    </row>
    <row r="381" spans="1:13" x14ac:dyDescent="0.25">
      <c r="A381">
        <v>2366</v>
      </c>
      <c r="B381" t="s">
        <v>1788</v>
      </c>
      <c r="C381" t="s">
        <v>1789</v>
      </c>
      <c r="D381" s="21" t="s">
        <v>3436</v>
      </c>
      <c r="E381" s="1" t="str">
        <f t="shared" ca="1" si="30"/>
        <v/>
      </c>
      <c r="F381" t="s">
        <v>3466</v>
      </c>
      <c r="G381" t="s">
        <v>1790</v>
      </c>
      <c r="H381" t="s">
        <v>1537</v>
      </c>
      <c r="I381" s="109">
        <f t="shared" si="34"/>
        <v>0</v>
      </c>
      <c r="J381" s="109">
        <f t="shared" si="31"/>
        <v>0</v>
      </c>
      <c r="K381" s="109">
        <f t="shared" ca="1" si="32"/>
        <v>0</v>
      </c>
      <c r="L381" s="109">
        <f t="shared" si="33"/>
        <v>0</v>
      </c>
      <c r="M381" t="str">
        <f t="shared" si="35"/>
        <v>Ladder truss connector</v>
      </c>
    </row>
    <row r="382" spans="1:13" x14ac:dyDescent="0.25">
      <c r="A382">
        <v>2322</v>
      </c>
      <c r="B382" t="s">
        <v>1791</v>
      </c>
      <c r="C382" t="s">
        <v>1792</v>
      </c>
      <c r="D382" s="21" t="s">
        <v>3436</v>
      </c>
      <c r="E382" s="1" t="str">
        <f t="shared" ca="1" si="30"/>
        <v/>
      </c>
      <c r="F382" t="s">
        <v>3466</v>
      </c>
      <c r="G382" t="s">
        <v>1793</v>
      </c>
      <c r="H382" t="s">
        <v>1537</v>
      </c>
      <c r="I382" s="109">
        <f t="shared" si="34"/>
        <v>0</v>
      </c>
      <c r="J382" s="109">
        <f t="shared" si="31"/>
        <v>0</v>
      </c>
      <c r="K382" s="109">
        <f t="shared" ca="1" si="32"/>
        <v>0</v>
      </c>
      <c r="L382" s="109">
        <f t="shared" si="33"/>
        <v>0</v>
      </c>
      <c r="M382" t="str">
        <f t="shared" si="35"/>
        <v>SHOE</v>
      </c>
    </row>
    <row r="383" spans="1:13" x14ac:dyDescent="0.25">
      <c r="A383">
        <v>2376</v>
      </c>
      <c r="B383" t="s">
        <v>1794</v>
      </c>
      <c r="C383" t="s">
        <v>1795</v>
      </c>
      <c r="D383" s="21" t="s">
        <v>3436</v>
      </c>
      <c r="E383" s="1" t="str">
        <f t="shared" ca="1" si="30"/>
        <v/>
      </c>
      <c r="F383" t="s">
        <v>3466</v>
      </c>
      <c r="G383" t="s">
        <v>1796</v>
      </c>
      <c r="H383" t="s">
        <v>1537</v>
      </c>
      <c r="I383" s="109">
        <f t="shared" si="34"/>
        <v>0</v>
      </c>
      <c r="J383" s="109">
        <f t="shared" si="31"/>
        <v>0</v>
      </c>
      <c r="K383" s="109">
        <f t="shared" ca="1" si="32"/>
        <v>0</v>
      </c>
      <c r="L383" s="109">
        <f t="shared" si="33"/>
        <v>0</v>
      </c>
      <c r="M383" t="str">
        <f t="shared" si="35"/>
        <v>Standard fixing plate</v>
      </c>
    </row>
    <row r="384" spans="1:13" x14ac:dyDescent="0.25">
      <c r="A384">
        <v>2383</v>
      </c>
      <c r="B384" t="s">
        <v>1797</v>
      </c>
      <c r="C384" t="s">
        <v>1798</v>
      </c>
      <c r="D384" s="21" t="s">
        <v>3436</v>
      </c>
      <c r="E384" s="1" t="str">
        <f t="shared" ca="1" si="30"/>
        <v/>
      </c>
      <c r="F384" t="s">
        <v>3466</v>
      </c>
      <c r="G384" t="s">
        <v>1799</v>
      </c>
      <c r="H384" t="s">
        <v>1537</v>
      </c>
      <c r="I384" s="109">
        <f t="shared" si="34"/>
        <v>0</v>
      </c>
      <c r="J384" s="109">
        <f t="shared" si="31"/>
        <v>0</v>
      </c>
      <c r="K384" s="109">
        <f t="shared" ca="1" si="32"/>
        <v>0</v>
      </c>
      <c r="L384" s="109">
        <f t="shared" si="33"/>
        <v>0</v>
      </c>
      <c r="M384" t="str">
        <f t="shared" si="35"/>
        <v>Wire loop</v>
      </c>
    </row>
    <row r="385" spans="1:13" x14ac:dyDescent="0.25">
      <c r="A385">
        <v>2393</v>
      </c>
      <c r="B385" t="s">
        <v>401</v>
      </c>
      <c r="C385" t="s">
        <v>1800</v>
      </c>
      <c r="D385" s="21" t="s">
        <v>3444</v>
      </c>
      <c r="E385" s="1" t="str">
        <f t="shared" ca="1" si="30"/>
        <v/>
      </c>
      <c r="G385" t="s">
        <v>1801</v>
      </c>
      <c r="H385" t="s">
        <v>1537</v>
      </c>
      <c r="I385" s="109" t="str">
        <f t="shared" si="34"/>
        <v>IfcDistributionChamberElement</v>
      </c>
      <c r="J385" s="109" t="str">
        <f t="shared" si="31"/>
        <v>IfcDistributionChamberElement</v>
      </c>
      <c r="K385" s="109">
        <f t="shared" ca="1" si="32"/>
        <v>0</v>
      </c>
      <c r="L385" s="109">
        <f t="shared" si="33"/>
        <v>0</v>
      </c>
      <c r="M385" t="str">
        <f t="shared" si="35"/>
        <v/>
      </c>
    </row>
    <row r="386" spans="1:13" x14ac:dyDescent="0.25">
      <c r="A386">
        <v>2395</v>
      </c>
      <c r="B386" t="s">
        <v>401</v>
      </c>
      <c r="C386" t="s">
        <v>1800</v>
      </c>
      <c r="D386" s="21" t="s">
        <v>3444</v>
      </c>
      <c r="E386" s="1" t="str">
        <f t="shared" ref="E386:E449" ca="1" si="36">IF(AND(IF(cond_par_map=yes,NOT(ISERROR(VLOOKUP(B386,export_entity,1,FALSE))),TRUE),IF(com_pset=yes,IFERROR(FIND(Common,C386),0)&gt;0,TRUE),IF(com_pset=yes,F386&lt;&gt;"",TRUE),IF(com_pset=yes,F386&lt;&gt;0,TRUE)),CONCATENATE(Common),"")</f>
        <v/>
      </c>
      <c r="F386" t="s">
        <v>2488</v>
      </c>
      <c r="G386" t="s">
        <v>3786</v>
      </c>
      <c r="H386" t="s">
        <v>3469</v>
      </c>
      <c r="I386" s="109">
        <f t="shared" si="34"/>
        <v>0</v>
      </c>
      <c r="J386" s="109">
        <f t="shared" ref="J386:J449" si="37">IF(AND(I386&lt;&gt;0,NOT(ISERROR(VLOOKUP(B386,Import_DRS,1,FALSE)))),I386,0)</f>
        <v>0</v>
      </c>
      <c r="K386" s="109">
        <f t="shared" ref="K386:K449" ca="1" si="38">IF(AND(I386&lt;&gt;0,NOT(ISERROR(VLOOKUP(B386,export_entity,1,FALSE)))),I386,0)</f>
        <v>0</v>
      </c>
      <c r="L386" s="109">
        <f t="shared" ref="L386:L449" si="39">IF(C386&lt;&gt;C385,IFERROR(VLOOKUP(C386,supp_pset,1,FALSE),0),0)</f>
        <v>0</v>
      </c>
      <c r="M386" t="str">
        <f t="shared" si="35"/>
        <v/>
      </c>
    </row>
    <row r="387" spans="1:13" x14ac:dyDescent="0.25">
      <c r="A387">
        <v>2396</v>
      </c>
      <c r="B387" t="s">
        <v>401</v>
      </c>
      <c r="C387" t="s">
        <v>1800</v>
      </c>
      <c r="D387" s="21" t="s">
        <v>3444</v>
      </c>
      <c r="E387" s="1" t="str">
        <f t="shared" ca="1" si="36"/>
        <v/>
      </c>
      <c r="F387" t="s">
        <v>3474</v>
      </c>
      <c r="G387" t="s">
        <v>4283</v>
      </c>
      <c r="H387" t="s">
        <v>3475</v>
      </c>
      <c r="I387" s="109">
        <f t="shared" ref="I387:I450" si="40">IF(B387&lt;&gt;B386,IF(ISERROR(FIND("/",B387,1)),B387,0),0)</f>
        <v>0</v>
      </c>
      <c r="J387" s="109">
        <f t="shared" si="37"/>
        <v>0</v>
      </c>
      <c r="K387" s="109">
        <f t="shared" ca="1" si="38"/>
        <v>0</v>
      </c>
      <c r="L387" s="109">
        <f t="shared" si="39"/>
        <v>0</v>
      </c>
      <c r="M387" t="str">
        <f t="shared" ref="M387:M450" si="41">IF(ISERROR(FIND("/",B387,1)),"",MID(B387,FIND("/",B387,1)+1,LEN(B387)-FIND("/",B387,1)))</f>
        <v/>
      </c>
    </row>
    <row r="388" spans="1:13" x14ac:dyDescent="0.25">
      <c r="A388">
        <v>2411</v>
      </c>
      <c r="B388" t="s">
        <v>1802</v>
      </c>
      <c r="C388" t="s">
        <v>1803</v>
      </c>
      <c r="D388" s="21" t="s">
        <v>3444</v>
      </c>
      <c r="E388" s="1" t="str">
        <f t="shared" ca="1" si="36"/>
        <v/>
      </c>
      <c r="F388" t="s">
        <v>3466</v>
      </c>
      <c r="G388" t="s">
        <v>1804</v>
      </c>
      <c r="H388" t="s">
        <v>1545</v>
      </c>
      <c r="I388" s="109">
        <f t="shared" si="40"/>
        <v>0</v>
      </c>
      <c r="J388" s="109">
        <f t="shared" si="37"/>
        <v>0</v>
      </c>
      <c r="K388" s="109">
        <f t="shared" ca="1" si="38"/>
        <v>0</v>
      </c>
      <c r="L388" s="109">
        <f t="shared" si="39"/>
        <v>0</v>
      </c>
      <c r="M388" t="str">
        <f t="shared" si="41"/>
        <v>FORMEDDUCT</v>
      </c>
    </row>
    <row r="389" spans="1:13" x14ac:dyDescent="0.25">
      <c r="A389">
        <v>2420</v>
      </c>
      <c r="B389" t="s">
        <v>1805</v>
      </c>
      <c r="C389" t="s">
        <v>1806</v>
      </c>
      <c r="D389" s="21" t="s">
        <v>3444</v>
      </c>
      <c r="E389" s="1" t="str">
        <f t="shared" ca="1" si="36"/>
        <v/>
      </c>
      <c r="F389" t="s">
        <v>3466</v>
      </c>
      <c r="G389" t="s">
        <v>1807</v>
      </c>
      <c r="H389" t="s">
        <v>1545</v>
      </c>
      <c r="I389" s="109">
        <f t="shared" si="40"/>
        <v>0</v>
      </c>
      <c r="J389" s="109">
        <f t="shared" si="37"/>
        <v>0</v>
      </c>
      <c r="K389" s="109">
        <f t="shared" ca="1" si="38"/>
        <v>0</v>
      </c>
      <c r="L389" s="109">
        <f t="shared" si="39"/>
        <v>0</v>
      </c>
      <c r="M389" t="str">
        <f t="shared" si="41"/>
        <v>INSPECTIONCHAMBER</v>
      </c>
    </row>
    <row r="390" spans="1:13" x14ac:dyDescent="0.25">
      <c r="A390">
        <v>2437</v>
      </c>
      <c r="B390" t="s">
        <v>1808</v>
      </c>
      <c r="C390" t="s">
        <v>1809</v>
      </c>
      <c r="D390" s="21" t="s">
        <v>3444</v>
      </c>
      <c r="E390" s="1" t="str">
        <f t="shared" ca="1" si="36"/>
        <v/>
      </c>
      <c r="F390" t="s">
        <v>3466</v>
      </c>
      <c r="G390" t="s">
        <v>1810</v>
      </c>
      <c r="H390" t="s">
        <v>1545</v>
      </c>
      <c r="I390" s="109">
        <f t="shared" si="40"/>
        <v>0</v>
      </c>
      <c r="J390" s="109">
        <f t="shared" si="37"/>
        <v>0</v>
      </c>
      <c r="K390" s="109">
        <f t="shared" ca="1" si="38"/>
        <v>0</v>
      </c>
      <c r="L390" s="109">
        <f t="shared" si="39"/>
        <v>0</v>
      </c>
      <c r="M390" t="str">
        <f t="shared" si="41"/>
        <v>INSPECTIONPIT</v>
      </c>
    </row>
    <row r="391" spans="1:13" x14ac:dyDescent="0.25">
      <c r="A391">
        <v>2444</v>
      </c>
      <c r="B391" t="s">
        <v>1811</v>
      </c>
      <c r="C391" t="s">
        <v>1812</v>
      </c>
      <c r="D391" s="21" t="s">
        <v>3444</v>
      </c>
      <c r="E391" s="1" t="str">
        <f t="shared" ca="1" si="36"/>
        <v/>
      </c>
      <c r="F391" t="s">
        <v>3466</v>
      </c>
      <c r="G391" t="s">
        <v>1813</v>
      </c>
      <c r="H391" t="s">
        <v>1545</v>
      </c>
      <c r="I391" s="109">
        <f t="shared" si="40"/>
        <v>0</v>
      </c>
      <c r="J391" s="109">
        <f t="shared" si="37"/>
        <v>0</v>
      </c>
      <c r="K391" s="109">
        <f t="shared" ca="1" si="38"/>
        <v>0</v>
      </c>
      <c r="L391" s="109">
        <f t="shared" si="39"/>
        <v>0</v>
      </c>
      <c r="M391" t="str">
        <f t="shared" si="41"/>
        <v>MANHOLE</v>
      </c>
    </row>
    <row r="392" spans="1:13" x14ac:dyDescent="0.25">
      <c r="A392">
        <v>2461</v>
      </c>
      <c r="B392" t="s">
        <v>1814</v>
      </c>
      <c r="C392" t="s">
        <v>1815</v>
      </c>
      <c r="D392" s="21" t="s">
        <v>3444</v>
      </c>
      <c r="E392" s="1" t="str">
        <f t="shared" ca="1" si="36"/>
        <v/>
      </c>
      <c r="F392" t="s">
        <v>3466</v>
      </c>
      <c r="G392" t="s">
        <v>1816</v>
      </c>
      <c r="H392" t="s">
        <v>1545</v>
      </c>
      <c r="I392" s="109">
        <f t="shared" si="40"/>
        <v>0</v>
      </c>
      <c r="J392" s="109">
        <f t="shared" si="37"/>
        <v>0</v>
      </c>
      <c r="K392" s="109">
        <f t="shared" ca="1" si="38"/>
        <v>0</v>
      </c>
      <c r="L392" s="109">
        <f t="shared" si="39"/>
        <v>0</v>
      </c>
      <c r="M392" t="str">
        <f t="shared" si="41"/>
        <v>METERCHAMBER</v>
      </c>
    </row>
    <row r="393" spans="1:13" x14ac:dyDescent="0.25">
      <c r="A393">
        <v>2472</v>
      </c>
      <c r="B393" t="s">
        <v>1817</v>
      </c>
      <c r="C393" t="s">
        <v>1818</v>
      </c>
      <c r="D393" s="21" t="s">
        <v>3444</v>
      </c>
      <c r="E393" s="1" t="str">
        <f t="shared" ca="1" si="36"/>
        <v/>
      </c>
      <c r="F393" t="s">
        <v>3466</v>
      </c>
      <c r="G393" t="s">
        <v>1819</v>
      </c>
      <c r="H393" t="s">
        <v>1545</v>
      </c>
      <c r="I393" s="109">
        <f t="shared" si="40"/>
        <v>0</v>
      </c>
      <c r="J393" s="109">
        <f t="shared" si="37"/>
        <v>0</v>
      </c>
      <c r="K393" s="109">
        <f t="shared" ca="1" si="38"/>
        <v>0</v>
      </c>
      <c r="L393" s="109">
        <f t="shared" si="39"/>
        <v>0</v>
      </c>
      <c r="M393" t="str">
        <f t="shared" si="41"/>
        <v>SUMP</v>
      </c>
    </row>
    <row r="394" spans="1:13" x14ac:dyDescent="0.25">
      <c r="A394">
        <v>2479</v>
      </c>
      <c r="B394" t="s">
        <v>1820</v>
      </c>
      <c r="C394" t="s">
        <v>1821</v>
      </c>
      <c r="D394" s="21" t="s">
        <v>3444</v>
      </c>
      <c r="E394" s="1" t="str">
        <f t="shared" ca="1" si="36"/>
        <v/>
      </c>
      <c r="F394" t="s">
        <v>3466</v>
      </c>
      <c r="G394" t="s">
        <v>1822</v>
      </c>
      <c r="H394" t="s">
        <v>1545</v>
      </c>
      <c r="I394" s="109">
        <f t="shared" si="40"/>
        <v>0</v>
      </c>
      <c r="J394" s="109">
        <f t="shared" si="37"/>
        <v>0</v>
      </c>
      <c r="K394" s="109">
        <f t="shared" ca="1" si="38"/>
        <v>0</v>
      </c>
      <c r="L394" s="109">
        <f t="shared" si="39"/>
        <v>0</v>
      </c>
      <c r="M394" t="str">
        <f t="shared" si="41"/>
        <v>TRENCH</v>
      </c>
    </row>
    <row r="395" spans="1:13" x14ac:dyDescent="0.25">
      <c r="A395">
        <v>2486</v>
      </c>
      <c r="B395" t="s">
        <v>1823</v>
      </c>
      <c r="C395" t="s">
        <v>1824</v>
      </c>
      <c r="D395" s="21" t="s">
        <v>3444</v>
      </c>
      <c r="E395" s="1" t="str">
        <f t="shared" ca="1" si="36"/>
        <v/>
      </c>
      <c r="F395" t="s">
        <v>3466</v>
      </c>
      <c r="G395" t="s">
        <v>1825</v>
      </c>
      <c r="H395" t="s">
        <v>1545</v>
      </c>
      <c r="I395" s="109">
        <f t="shared" si="40"/>
        <v>0</v>
      </c>
      <c r="J395" s="109">
        <f t="shared" si="37"/>
        <v>0</v>
      </c>
      <c r="K395" s="109">
        <f t="shared" ca="1" si="38"/>
        <v>0</v>
      </c>
      <c r="L395" s="109">
        <f t="shared" si="39"/>
        <v>0</v>
      </c>
      <c r="M395" t="str">
        <f t="shared" si="41"/>
        <v>VALVECHAMBER</v>
      </c>
    </row>
    <row r="396" spans="1:13" x14ac:dyDescent="0.25">
      <c r="A396">
        <v>2906</v>
      </c>
      <c r="B396" t="s">
        <v>410</v>
      </c>
      <c r="C396" t="s">
        <v>1826</v>
      </c>
      <c r="D396" s="21" t="s">
        <v>3431</v>
      </c>
      <c r="E396" s="1" t="str">
        <f t="shared" ca="1" si="36"/>
        <v/>
      </c>
      <c r="G396" t="s">
        <v>1827</v>
      </c>
      <c r="H396" t="s">
        <v>1537</v>
      </c>
      <c r="I396" s="109" t="str">
        <f t="shared" si="40"/>
        <v>IfcDistributionElement</v>
      </c>
      <c r="J396" s="109" t="str">
        <f t="shared" si="37"/>
        <v>IfcDistributionElement</v>
      </c>
      <c r="K396" s="109">
        <f t="shared" ca="1" si="38"/>
        <v>0</v>
      </c>
      <c r="L396" s="109" t="str">
        <f t="shared" si="39"/>
        <v>Pset_ElectricalDeviceCommon</v>
      </c>
      <c r="M396" t="str">
        <f t="shared" si="41"/>
        <v/>
      </c>
    </row>
    <row r="397" spans="1:13" x14ac:dyDescent="0.25">
      <c r="A397">
        <v>2908</v>
      </c>
      <c r="B397" t="s">
        <v>410</v>
      </c>
      <c r="C397" t="s">
        <v>1826</v>
      </c>
      <c r="D397" s="21" t="s">
        <v>3431</v>
      </c>
      <c r="E397" s="1" t="str">
        <f t="shared" ca="1" si="36"/>
        <v/>
      </c>
      <c r="F397" t="s">
        <v>3832</v>
      </c>
      <c r="G397" t="s">
        <v>3833</v>
      </c>
      <c r="H397" t="s">
        <v>3484</v>
      </c>
      <c r="I397" s="109">
        <f t="shared" si="40"/>
        <v>0</v>
      </c>
      <c r="J397" s="109">
        <f t="shared" si="37"/>
        <v>0</v>
      </c>
      <c r="K397" s="109">
        <f t="shared" ca="1" si="38"/>
        <v>0</v>
      </c>
      <c r="L397" s="109">
        <f t="shared" si="39"/>
        <v>0</v>
      </c>
      <c r="M397" t="str">
        <f t="shared" si="41"/>
        <v/>
      </c>
    </row>
    <row r="398" spans="1:13" x14ac:dyDescent="0.25">
      <c r="A398">
        <v>2909</v>
      </c>
      <c r="B398" t="s">
        <v>410</v>
      </c>
      <c r="C398" t="s">
        <v>1826</v>
      </c>
      <c r="D398" s="21" t="s">
        <v>3431</v>
      </c>
      <c r="E398" s="1" t="str">
        <f t="shared" ca="1" si="36"/>
        <v/>
      </c>
      <c r="F398" t="s">
        <v>3834</v>
      </c>
      <c r="G398" t="s">
        <v>3835</v>
      </c>
      <c r="H398" t="s">
        <v>3484</v>
      </c>
      <c r="I398" s="109">
        <f t="shared" si="40"/>
        <v>0</v>
      </c>
      <c r="J398" s="109">
        <f t="shared" si="37"/>
        <v>0</v>
      </c>
      <c r="K398" s="109">
        <f t="shared" ca="1" si="38"/>
        <v>0</v>
      </c>
      <c r="L398" s="109">
        <f t="shared" si="39"/>
        <v>0</v>
      </c>
      <c r="M398" t="str">
        <f t="shared" si="41"/>
        <v/>
      </c>
    </row>
    <row r="399" spans="1:13" x14ac:dyDescent="0.25">
      <c r="A399">
        <v>2910</v>
      </c>
      <c r="B399" t="s">
        <v>410</v>
      </c>
      <c r="C399" t="s">
        <v>1826</v>
      </c>
      <c r="D399" s="21" t="s">
        <v>3431</v>
      </c>
      <c r="E399" s="1" t="str">
        <f t="shared" ca="1" si="36"/>
        <v/>
      </c>
      <c r="F399" t="s">
        <v>3836</v>
      </c>
      <c r="G399" t="s">
        <v>3837</v>
      </c>
      <c r="H399" t="s">
        <v>3484</v>
      </c>
      <c r="I399" s="109">
        <f t="shared" si="40"/>
        <v>0</v>
      </c>
      <c r="J399" s="109">
        <f t="shared" si="37"/>
        <v>0</v>
      </c>
      <c r="K399" s="109">
        <f t="shared" ca="1" si="38"/>
        <v>0</v>
      </c>
      <c r="L399" s="109">
        <f t="shared" si="39"/>
        <v>0</v>
      </c>
      <c r="M399" t="str">
        <f t="shared" si="41"/>
        <v/>
      </c>
    </row>
    <row r="400" spans="1:13" x14ac:dyDescent="0.25">
      <c r="A400">
        <v>2911</v>
      </c>
      <c r="B400" t="s">
        <v>410</v>
      </c>
      <c r="C400" t="s">
        <v>1826</v>
      </c>
      <c r="D400" s="21" t="s">
        <v>3431</v>
      </c>
      <c r="E400" s="1" t="str">
        <f t="shared" ca="1" si="36"/>
        <v/>
      </c>
      <c r="F400" t="s">
        <v>3838</v>
      </c>
      <c r="G400" t="s">
        <v>3839</v>
      </c>
      <c r="H400" t="s">
        <v>3469</v>
      </c>
      <c r="I400" s="109">
        <f t="shared" si="40"/>
        <v>0</v>
      </c>
      <c r="J400" s="109">
        <f t="shared" si="37"/>
        <v>0</v>
      </c>
      <c r="K400" s="109">
        <f t="shared" ca="1" si="38"/>
        <v>0</v>
      </c>
      <c r="L400" s="109">
        <f t="shared" si="39"/>
        <v>0</v>
      </c>
      <c r="M400" t="str">
        <f t="shared" si="41"/>
        <v/>
      </c>
    </row>
    <row r="401" spans="1:13" x14ac:dyDescent="0.25">
      <c r="A401">
        <v>2912</v>
      </c>
      <c r="B401" t="s">
        <v>410</v>
      </c>
      <c r="C401" t="s">
        <v>1826</v>
      </c>
      <c r="D401" s="21" t="s">
        <v>3431</v>
      </c>
      <c r="E401" s="1" t="str">
        <f t="shared" ca="1" si="36"/>
        <v/>
      </c>
      <c r="F401" t="s">
        <v>3840</v>
      </c>
      <c r="G401" t="s">
        <v>3841</v>
      </c>
      <c r="H401" t="s">
        <v>3475</v>
      </c>
      <c r="I401" s="109">
        <f t="shared" si="40"/>
        <v>0</v>
      </c>
      <c r="J401" s="109">
        <f t="shared" si="37"/>
        <v>0</v>
      </c>
      <c r="K401" s="109">
        <f t="shared" ca="1" si="38"/>
        <v>0</v>
      </c>
      <c r="L401" s="109">
        <f t="shared" si="39"/>
        <v>0</v>
      </c>
      <c r="M401" t="str">
        <f t="shared" si="41"/>
        <v/>
      </c>
    </row>
    <row r="402" spans="1:13" x14ac:dyDescent="0.25">
      <c r="A402">
        <v>2921</v>
      </c>
      <c r="B402" t="s">
        <v>410</v>
      </c>
      <c r="C402" t="s">
        <v>1826</v>
      </c>
      <c r="D402" s="21" t="s">
        <v>3431</v>
      </c>
      <c r="E402" s="1" t="str">
        <f t="shared" ca="1" si="36"/>
        <v/>
      </c>
      <c r="F402" t="s">
        <v>3842</v>
      </c>
      <c r="G402" t="s">
        <v>3843</v>
      </c>
      <c r="H402" t="s">
        <v>3469</v>
      </c>
      <c r="I402" s="109">
        <f t="shared" si="40"/>
        <v>0</v>
      </c>
      <c r="J402" s="109">
        <f t="shared" si="37"/>
        <v>0</v>
      </c>
      <c r="K402" s="109">
        <f t="shared" ca="1" si="38"/>
        <v>0</v>
      </c>
      <c r="L402" s="109">
        <f t="shared" si="39"/>
        <v>0</v>
      </c>
      <c r="M402" t="str">
        <f t="shared" si="41"/>
        <v/>
      </c>
    </row>
    <row r="403" spans="1:13" x14ac:dyDescent="0.25">
      <c r="A403">
        <v>2922</v>
      </c>
      <c r="B403" t="s">
        <v>410</v>
      </c>
      <c r="C403" t="s">
        <v>1826</v>
      </c>
      <c r="D403" s="21" t="s">
        <v>3431</v>
      </c>
      <c r="E403" s="1" t="str">
        <f t="shared" ca="1" si="36"/>
        <v/>
      </c>
      <c r="F403" t="s">
        <v>3844</v>
      </c>
      <c r="G403" t="s">
        <v>3845</v>
      </c>
      <c r="H403" t="s">
        <v>3469</v>
      </c>
      <c r="I403" s="109">
        <f t="shared" si="40"/>
        <v>0</v>
      </c>
      <c r="J403" s="109">
        <f t="shared" si="37"/>
        <v>0</v>
      </c>
      <c r="K403" s="109">
        <f t="shared" ca="1" si="38"/>
        <v>0</v>
      </c>
      <c r="L403" s="109">
        <f t="shared" si="39"/>
        <v>0</v>
      </c>
      <c r="M403" t="str">
        <f t="shared" si="41"/>
        <v/>
      </c>
    </row>
    <row r="404" spans="1:13" x14ac:dyDescent="0.25">
      <c r="A404">
        <v>2923</v>
      </c>
      <c r="B404" t="s">
        <v>410</v>
      </c>
      <c r="C404" t="s">
        <v>1826</v>
      </c>
      <c r="D404" s="21" t="s">
        <v>3431</v>
      </c>
      <c r="E404" s="1" t="str">
        <f t="shared" ca="1" si="36"/>
        <v/>
      </c>
      <c r="F404" t="s">
        <v>3846</v>
      </c>
      <c r="G404" t="s">
        <v>3847</v>
      </c>
      <c r="H404" t="s">
        <v>3469</v>
      </c>
      <c r="I404" s="109">
        <f t="shared" si="40"/>
        <v>0</v>
      </c>
      <c r="J404" s="109">
        <f t="shared" si="37"/>
        <v>0</v>
      </c>
      <c r="K404" s="109">
        <f t="shared" ca="1" si="38"/>
        <v>0</v>
      </c>
      <c r="L404" s="109">
        <f t="shared" si="39"/>
        <v>0</v>
      </c>
      <c r="M404" t="str">
        <f t="shared" si="41"/>
        <v/>
      </c>
    </row>
    <row r="405" spans="1:13" x14ac:dyDescent="0.25">
      <c r="A405">
        <v>2924</v>
      </c>
      <c r="B405" t="s">
        <v>410</v>
      </c>
      <c r="C405" t="s">
        <v>1826</v>
      </c>
      <c r="D405" s="21" t="s">
        <v>3431</v>
      </c>
      <c r="E405" s="1" t="str">
        <f t="shared" ca="1" si="36"/>
        <v/>
      </c>
      <c r="F405" t="s">
        <v>3848</v>
      </c>
      <c r="G405" t="s">
        <v>3849</v>
      </c>
      <c r="H405" t="s">
        <v>3475</v>
      </c>
      <c r="I405" s="109">
        <f t="shared" si="40"/>
        <v>0</v>
      </c>
      <c r="J405" s="109">
        <f t="shared" si="37"/>
        <v>0</v>
      </c>
      <c r="K405" s="109">
        <f t="shared" ca="1" si="38"/>
        <v>0</v>
      </c>
      <c r="L405" s="109">
        <f t="shared" si="39"/>
        <v>0</v>
      </c>
      <c r="M405" t="str">
        <f t="shared" si="41"/>
        <v/>
      </c>
    </row>
    <row r="406" spans="1:13" x14ac:dyDescent="0.25">
      <c r="A406">
        <v>6693</v>
      </c>
      <c r="B406" t="s">
        <v>402</v>
      </c>
      <c r="C406" t="s">
        <v>1828</v>
      </c>
      <c r="D406" s="21" t="s">
        <v>3444</v>
      </c>
      <c r="E406" s="1" t="str">
        <f t="shared" ca="1" si="36"/>
        <v/>
      </c>
      <c r="F406" t="s">
        <v>3466</v>
      </c>
      <c r="G406" t="s">
        <v>1829</v>
      </c>
      <c r="H406" t="s">
        <v>1537</v>
      </c>
      <c r="I406" s="109" t="str">
        <f t="shared" si="40"/>
        <v>IfcDistributionFlowElement</v>
      </c>
      <c r="J406" s="109" t="str">
        <f t="shared" si="37"/>
        <v>IfcDistributionFlowElement</v>
      </c>
      <c r="K406" s="109">
        <f t="shared" ca="1" si="38"/>
        <v>0</v>
      </c>
      <c r="L406" s="109">
        <f t="shared" si="39"/>
        <v>0</v>
      </c>
      <c r="M406" t="str">
        <f t="shared" si="41"/>
        <v/>
      </c>
    </row>
    <row r="407" spans="1:13" x14ac:dyDescent="0.25">
      <c r="A407">
        <v>2497</v>
      </c>
      <c r="B407" t="s">
        <v>418</v>
      </c>
      <c r="C407" t="s">
        <v>1830</v>
      </c>
      <c r="D407" s="21" t="s">
        <v>3444</v>
      </c>
      <c r="E407" s="1" t="str">
        <f t="shared" ca="1" si="36"/>
        <v/>
      </c>
      <c r="G407" t="s">
        <v>1831</v>
      </c>
      <c r="H407" t="s">
        <v>1537</v>
      </c>
      <c r="I407" s="109" t="str">
        <f t="shared" si="40"/>
        <v>IfcDistributionPort</v>
      </c>
      <c r="J407" s="109">
        <f t="shared" si="37"/>
        <v>0</v>
      </c>
      <c r="K407" s="109">
        <f t="shared" ca="1" si="38"/>
        <v>0</v>
      </c>
      <c r="L407" s="109">
        <f t="shared" si="39"/>
        <v>0</v>
      </c>
      <c r="M407" t="str">
        <f t="shared" si="41"/>
        <v/>
      </c>
    </row>
    <row r="408" spans="1:13" x14ac:dyDescent="0.25">
      <c r="A408">
        <v>2499</v>
      </c>
      <c r="B408" t="s">
        <v>418</v>
      </c>
      <c r="C408" t="s">
        <v>1830</v>
      </c>
      <c r="D408" s="21" t="s">
        <v>3444</v>
      </c>
      <c r="E408" s="1" t="str">
        <f t="shared" ca="1" si="36"/>
        <v/>
      </c>
      <c r="F408" t="s">
        <v>3787</v>
      </c>
      <c r="G408" t="s">
        <v>3788</v>
      </c>
      <c r="H408" t="s">
        <v>3469</v>
      </c>
      <c r="I408" s="109">
        <f t="shared" si="40"/>
        <v>0</v>
      </c>
      <c r="J408" s="109">
        <f t="shared" si="37"/>
        <v>0</v>
      </c>
      <c r="K408" s="109">
        <f t="shared" ca="1" si="38"/>
        <v>0</v>
      </c>
      <c r="L408" s="109">
        <f t="shared" si="39"/>
        <v>0</v>
      </c>
      <c r="M408" t="str">
        <f t="shared" si="41"/>
        <v/>
      </c>
    </row>
    <row r="409" spans="1:13" x14ac:dyDescent="0.25">
      <c r="A409">
        <v>2500</v>
      </c>
      <c r="B409" t="s">
        <v>418</v>
      </c>
      <c r="C409" t="s">
        <v>1830</v>
      </c>
      <c r="D409" s="21" t="s">
        <v>3444</v>
      </c>
      <c r="E409" s="1" t="str">
        <f t="shared" ca="1" si="36"/>
        <v/>
      </c>
      <c r="F409" t="s">
        <v>3789</v>
      </c>
      <c r="G409" t="s">
        <v>3790</v>
      </c>
      <c r="H409" t="s">
        <v>3469</v>
      </c>
      <c r="I409" s="109">
        <f t="shared" si="40"/>
        <v>0</v>
      </c>
      <c r="J409" s="109">
        <f t="shared" si="37"/>
        <v>0</v>
      </c>
      <c r="K409" s="109">
        <f t="shared" ca="1" si="38"/>
        <v>0</v>
      </c>
      <c r="L409" s="109">
        <f t="shared" si="39"/>
        <v>0</v>
      </c>
      <c r="M409" t="str">
        <f t="shared" si="41"/>
        <v/>
      </c>
    </row>
    <row r="410" spans="1:13" x14ac:dyDescent="0.25">
      <c r="A410">
        <v>2515</v>
      </c>
      <c r="B410" t="s">
        <v>1832</v>
      </c>
      <c r="C410" t="s">
        <v>1833</v>
      </c>
      <c r="D410" s="21" t="s">
        <v>3444</v>
      </c>
      <c r="E410" s="1" t="str">
        <f t="shared" ca="1" si="36"/>
        <v/>
      </c>
      <c r="F410" t="s">
        <v>3466</v>
      </c>
      <c r="G410" t="s">
        <v>1834</v>
      </c>
      <c r="H410" t="s">
        <v>1542</v>
      </c>
      <c r="I410" s="109">
        <f t="shared" si="40"/>
        <v>0</v>
      </c>
      <c r="J410" s="109">
        <f t="shared" si="37"/>
        <v>0</v>
      </c>
      <c r="K410" s="109">
        <f t="shared" ca="1" si="38"/>
        <v>0</v>
      </c>
      <c r="L410" s="109">
        <f t="shared" si="39"/>
        <v>0</v>
      </c>
      <c r="M410" t="str">
        <f t="shared" si="41"/>
        <v>AIRCONDITIONING</v>
      </c>
    </row>
    <row r="411" spans="1:13" x14ac:dyDescent="0.25">
      <c r="A411">
        <v>2591</v>
      </c>
      <c r="B411" t="s">
        <v>1832</v>
      </c>
      <c r="C411" t="s">
        <v>1835</v>
      </c>
      <c r="D411" s="21" t="s">
        <v>3444</v>
      </c>
      <c r="E411" s="1" t="str">
        <f t="shared" ca="1" si="36"/>
        <v/>
      </c>
      <c r="F411" t="s">
        <v>3466</v>
      </c>
      <c r="G411" t="s">
        <v>1836</v>
      </c>
      <c r="H411" t="s">
        <v>1545</v>
      </c>
      <c r="I411" s="109">
        <f t="shared" si="40"/>
        <v>0</v>
      </c>
      <c r="J411" s="109">
        <f t="shared" si="37"/>
        <v>0</v>
      </c>
      <c r="K411" s="109">
        <f t="shared" ca="1" si="38"/>
        <v>0</v>
      </c>
      <c r="L411" s="109">
        <f t="shared" si="39"/>
        <v>0</v>
      </c>
      <c r="M411" t="str">
        <f t="shared" si="41"/>
        <v>AIRCONDITIONING</v>
      </c>
    </row>
    <row r="412" spans="1:13" x14ac:dyDescent="0.25">
      <c r="A412">
        <v>2626</v>
      </c>
      <c r="B412" t="s">
        <v>1837</v>
      </c>
      <c r="C412" t="s">
        <v>1838</v>
      </c>
      <c r="D412" s="21" t="s">
        <v>3444</v>
      </c>
      <c r="E412" s="1" t="str">
        <f t="shared" ca="1" si="36"/>
        <v/>
      </c>
      <c r="F412" t="s">
        <v>3466</v>
      </c>
      <c r="G412" t="s">
        <v>1839</v>
      </c>
      <c r="H412" t="s">
        <v>1545</v>
      </c>
      <c r="I412" s="109">
        <f t="shared" si="40"/>
        <v>0</v>
      </c>
      <c r="J412" s="109">
        <f t="shared" si="37"/>
        <v>0</v>
      </c>
      <c r="K412" s="109">
        <f t="shared" ca="1" si="38"/>
        <v>0</v>
      </c>
      <c r="L412" s="109">
        <f t="shared" si="39"/>
        <v>0</v>
      </c>
      <c r="M412" t="str">
        <f t="shared" si="41"/>
        <v>CHEMICAL</v>
      </c>
    </row>
    <row r="413" spans="1:13" x14ac:dyDescent="0.25">
      <c r="A413">
        <v>2503</v>
      </c>
      <c r="B413" t="s">
        <v>1840</v>
      </c>
      <c r="C413" t="s">
        <v>1841</v>
      </c>
      <c r="D413" s="21" t="s">
        <v>3444</v>
      </c>
      <c r="E413" s="1" t="str">
        <f t="shared" ca="1" si="36"/>
        <v/>
      </c>
      <c r="F413" t="s">
        <v>3466</v>
      </c>
      <c r="G413" t="s">
        <v>1842</v>
      </c>
      <c r="H413" t="s">
        <v>1542</v>
      </c>
      <c r="I413" s="109">
        <f t="shared" si="40"/>
        <v>0</v>
      </c>
      <c r="J413" s="109">
        <f t="shared" si="37"/>
        <v>0</v>
      </c>
      <c r="K413" s="109">
        <f t="shared" ca="1" si="38"/>
        <v>0</v>
      </c>
      <c r="L413" s="109">
        <f t="shared" si="39"/>
        <v>0</v>
      </c>
      <c r="M413" t="str">
        <f t="shared" si="41"/>
        <v>ELECTRICAL</v>
      </c>
    </row>
    <row r="414" spans="1:13" x14ac:dyDescent="0.25">
      <c r="A414">
        <v>2533</v>
      </c>
      <c r="B414" t="s">
        <v>1840</v>
      </c>
      <c r="C414" t="s">
        <v>1843</v>
      </c>
      <c r="D414" s="21" t="s">
        <v>3444</v>
      </c>
      <c r="E414" s="1" t="str">
        <f t="shared" ca="1" si="36"/>
        <v/>
      </c>
      <c r="F414" t="s">
        <v>3466</v>
      </c>
      <c r="G414" t="s">
        <v>1844</v>
      </c>
      <c r="H414" t="s">
        <v>1545</v>
      </c>
      <c r="I414" s="109">
        <f t="shared" si="40"/>
        <v>0</v>
      </c>
      <c r="J414" s="109">
        <f t="shared" si="37"/>
        <v>0</v>
      </c>
      <c r="K414" s="109">
        <f t="shared" ca="1" si="38"/>
        <v>0</v>
      </c>
      <c r="L414" s="109">
        <f t="shared" si="39"/>
        <v>0</v>
      </c>
      <c r="M414" t="str">
        <f t="shared" si="41"/>
        <v>ELECTRICAL</v>
      </c>
    </row>
    <row r="415" spans="1:13" x14ac:dyDescent="0.25">
      <c r="A415">
        <v>2526</v>
      </c>
      <c r="B415" t="s">
        <v>1845</v>
      </c>
      <c r="C415" t="s">
        <v>1846</v>
      </c>
      <c r="D415" s="21" t="s">
        <v>3444</v>
      </c>
      <c r="E415" s="1" t="str">
        <f t="shared" ca="1" si="36"/>
        <v/>
      </c>
      <c r="F415" t="s">
        <v>3466</v>
      </c>
      <c r="G415" t="s">
        <v>1847</v>
      </c>
      <c r="H415" t="s">
        <v>1542</v>
      </c>
      <c r="I415" s="109">
        <f t="shared" si="40"/>
        <v>0</v>
      </c>
      <c r="J415" s="109">
        <f t="shared" si="37"/>
        <v>0</v>
      </c>
      <c r="K415" s="109">
        <f t="shared" ca="1" si="38"/>
        <v>0</v>
      </c>
      <c r="L415" s="109">
        <f t="shared" si="39"/>
        <v>0</v>
      </c>
      <c r="M415" t="str">
        <f t="shared" si="41"/>
        <v>GAS</v>
      </c>
    </row>
    <row r="416" spans="1:13" x14ac:dyDescent="0.25">
      <c r="A416">
        <v>2658</v>
      </c>
      <c r="B416" t="s">
        <v>408</v>
      </c>
      <c r="C416" t="s">
        <v>1848</v>
      </c>
      <c r="D416" s="21" t="s">
        <v>3444</v>
      </c>
      <c r="E416" s="1" t="str">
        <f t="shared" ca="1" si="36"/>
        <v/>
      </c>
      <c r="G416" t="s">
        <v>1849</v>
      </c>
      <c r="H416" t="s">
        <v>1537</v>
      </c>
      <c r="I416" s="109" t="str">
        <f t="shared" si="40"/>
        <v>IfcDistributionSystem</v>
      </c>
      <c r="J416" s="109">
        <f t="shared" si="37"/>
        <v>0</v>
      </c>
      <c r="K416" s="109">
        <f t="shared" ca="1" si="38"/>
        <v>0</v>
      </c>
      <c r="L416" s="109">
        <f t="shared" si="39"/>
        <v>0</v>
      </c>
      <c r="M416" t="str">
        <f t="shared" si="41"/>
        <v/>
      </c>
    </row>
    <row r="417" spans="1:13" x14ac:dyDescent="0.25">
      <c r="A417">
        <v>2660</v>
      </c>
      <c r="B417" t="s">
        <v>408</v>
      </c>
      <c r="C417" t="s">
        <v>1848</v>
      </c>
      <c r="D417" s="21" t="s">
        <v>3444</v>
      </c>
      <c r="E417" s="1" t="str">
        <f t="shared" ca="1" si="36"/>
        <v/>
      </c>
      <c r="F417" t="s">
        <v>2488</v>
      </c>
      <c r="G417" t="s">
        <v>3791</v>
      </c>
      <c r="H417" t="s">
        <v>3469</v>
      </c>
      <c r="I417" s="109">
        <f t="shared" si="40"/>
        <v>0</v>
      </c>
      <c r="J417" s="109">
        <f t="shared" si="37"/>
        <v>0</v>
      </c>
      <c r="K417" s="109">
        <f t="shared" ca="1" si="38"/>
        <v>0</v>
      </c>
      <c r="L417" s="109">
        <f t="shared" si="39"/>
        <v>0</v>
      </c>
      <c r="M417" t="str">
        <f t="shared" si="41"/>
        <v/>
      </c>
    </row>
    <row r="418" spans="1:13" x14ac:dyDescent="0.25">
      <c r="A418">
        <v>2663</v>
      </c>
      <c r="B418" t="s">
        <v>1850</v>
      </c>
      <c r="C418" t="s">
        <v>1851</v>
      </c>
      <c r="D418" s="21" t="s">
        <v>3444</v>
      </c>
      <c r="E418" s="1" t="str">
        <f t="shared" ca="1" si="36"/>
        <v/>
      </c>
      <c r="F418" t="s">
        <v>3466</v>
      </c>
      <c r="G418" t="s">
        <v>1852</v>
      </c>
      <c r="H418" t="s">
        <v>1545</v>
      </c>
      <c r="I418" s="109">
        <f t="shared" si="40"/>
        <v>0</v>
      </c>
      <c r="J418" s="109">
        <f t="shared" si="37"/>
        <v>0</v>
      </c>
      <c r="K418" s="109">
        <f t="shared" ca="1" si="38"/>
        <v>0</v>
      </c>
      <c r="L418" s="109">
        <f t="shared" si="39"/>
        <v>0</v>
      </c>
      <c r="M418" t="str">
        <f t="shared" si="41"/>
        <v>ELECTRICAL</v>
      </c>
    </row>
    <row r="419" spans="1:13" x14ac:dyDescent="0.25">
      <c r="A419">
        <v>2698</v>
      </c>
      <c r="B419" t="s">
        <v>1853</v>
      </c>
      <c r="C419" t="s">
        <v>1854</v>
      </c>
      <c r="D419" s="21" t="s">
        <v>3444</v>
      </c>
      <c r="E419" s="1" t="str">
        <f t="shared" ca="1" si="36"/>
        <v/>
      </c>
      <c r="F419" t="s">
        <v>3466</v>
      </c>
      <c r="G419" t="s">
        <v>4332</v>
      </c>
      <c r="H419" t="s">
        <v>1545</v>
      </c>
      <c r="I419" s="109">
        <f t="shared" si="40"/>
        <v>0</v>
      </c>
      <c r="J419" s="109">
        <f t="shared" si="37"/>
        <v>0</v>
      </c>
      <c r="K419" s="109">
        <f t="shared" ca="1" si="38"/>
        <v>0</v>
      </c>
      <c r="L419" s="109">
        <f t="shared" si="39"/>
        <v>0</v>
      </c>
      <c r="M419" t="str">
        <f t="shared" si="41"/>
        <v>VENTILATION</v>
      </c>
    </row>
    <row r="420" spans="1:13" x14ac:dyDescent="0.25">
      <c r="A420">
        <v>2724</v>
      </c>
      <c r="B420" t="s">
        <v>428</v>
      </c>
      <c r="C420" t="s">
        <v>1855</v>
      </c>
      <c r="D420" s="21" t="s">
        <v>3433</v>
      </c>
      <c r="E420" s="1" t="str">
        <f t="shared" ca="1" si="36"/>
        <v/>
      </c>
      <c r="G420" t="s">
        <v>1856</v>
      </c>
      <c r="H420" t="s">
        <v>1537</v>
      </c>
      <c r="I420" s="109" t="str">
        <f t="shared" si="40"/>
        <v>IfcDoor</v>
      </c>
      <c r="J420" s="109" t="str">
        <f t="shared" si="37"/>
        <v>IfcDoor</v>
      </c>
      <c r="K420" s="109" t="str">
        <f t="shared" ca="1" si="38"/>
        <v>IfcDoor</v>
      </c>
      <c r="L420" s="109" t="str">
        <f t="shared" si="39"/>
        <v>Pset_DoorCommon</v>
      </c>
      <c r="M420" t="str">
        <f t="shared" si="41"/>
        <v/>
      </c>
    </row>
    <row r="421" spans="1:13" x14ac:dyDescent="0.25">
      <c r="A421">
        <v>2726</v>
      </c>
      <c r="B421" t="s">
        <v>428</v>
      </c>
      <c r="C421" t="s">
        <v>1855</v>
      </c>
      <c r="D421" s="21" t="s">
        <v>3433</v>
      </c>
      <c r="E421" s="1" t="str">
        <f t="shared" ca="1" si="36"/>
        <v>Common</v>
      </c>
      <c r="F421" t="s">
        <v>2488</v>
      </c>
      <c r="G421" t="s">
        <v>4284</v>
      </c>
      <c r="H421" t="s">
        <v>3469</v>
      </c>
      <c r="I421" s="109">
        <f t="shared" si="40"/>
        <v>0</v>
      </c>
      <c r="J421" s="109">
        <f t="shared" si="37"/>
        <v>0</v>
      </c>
      <c r="K421" s="109">
        <f t="shared" ca="1" si="38"/>
        <v>0</v>
      </c>
      <c r="L421" s="109">
        <f t="shared" si="39"/>
        <v>0</v>
      </c>
      <c r="M421" t="str">
        <f t="shared" si="41"/>
        <v/>
      </c>
    </row>
    <row r="422" spans="1:13" x14ac:dyDescent="0.25">
      <c r="A422">
        <v>2727</v>
      </c>
      <c r="B422" t="s">
        <v>428</v>
      </c>
      <c r="C422" t="s">
        <v>1855</v>
      </c>
      <c r="D422" s="21" t="s">
        <v>3433</v>
      </c>
      <c r="E422" s="1" t="str">
        <f t="shared" ca="1" si="36"/>
        <v>Common</v>
      </c>
      <c r="F422" t="s">
        <v>3474</v>
      </c>
      <c r="G422" t="s">
        <v>4283</v>
      </c>
      <c r="H422" t="s">
        <v>3475</v>
      </c>
      <c r="I422" s="109">
        <f t="shared" si="40"/>
        <v>0</v>
      </c>
      <c r="J422" s="109">
        <f t="shared" si="37"/>
        <v>0</v>
      </c>
      <c r="K422" s="109">
        <f t="shared" ca="1" si="38"/>
        <v>0</v>
      </c>
      <c r="L422" s="109">
        <f t="shared" si="39"/>
        <v>0</v>
      </c>
      <c r="M422" t="str">
        <f t="shared" si="41"/>
        <v/>
      </c>
    </row>
    <row r="423" spans="1:13" x14ac:dyDescent="0.25">
      <c r="A423">
        <v>2740</v>
      </c>
      <c r="B423" t="s">
        <v>428</v>
      </c>
      <c r="C423" t="s">
        <v>1855</v>
      </c>
      <c r="D423" s="21" t="s">
        <v>3433</v>
      </c>
      <c r="E423" s="1" t="str">
        <f t="shared" ca="1" si="36"/>
        <v>Common</v>
      </c>
      <c r="F423" t="s">
        <v>2968</v>
      </c>
      <c r="G423" t="s">
        <v>3792</v>
      </c>
      <c r="H423" t="s">
        <v>3469</v>
      </c>
      <c r="I423" s="109">
        <f t="shared" si="40"/>
        <v>0</v>
      </c>
      <c r="J423" s="109">
        <f t="shared" si="37"/>
        <v>0</v>
      </c>
      <c r="K423" s="109">
        <f t="shared" ca="1" si="38"/>
        <v>0</v>
      </c>
      <c r="L423" s="109">
        <f t="shared" si="39"/>
        <v>0</v>
      </c>
      <c r="M423" t="str">
        <f t="shared" si="41"/>
        <v/>
      </c>
    </row>
    <row r="424" spans="1:13" x14ac:dyDescent="0.25">
      <c r="A424">
        <v>2741</v>
      </c>
      <c r="B424" t="s">
        <v>428</v>
      </c>
      <c r="C424" t="s">
        <v>1855</v>
      </c>
      <c r="D424" s="21" t="s">
        <v>3433</v>
      </c>
      <c r="E424" s="1" t="str">
        <f t="shared" ca="1" si="36"/>
        <v>Common</v>
      </c>
      <c r="F424" t="s">
        <v>3113</v>
      </c>
      <c r="G424" t="s">
        <v>4326</v>
      </c>
      <c r="H424" t="s">
        <v>3469</v>
      </c>
      <c r="I424" s="109">
        <f t="shared" si="40"/>
        <v>0</v>
      </c>
      <c r="J424" s="109">
        <f t="shared" si="37"/>
        <v>0</v>
      </c>
      <c r="K424" s="109">
        <f t="shared" ca="1" si="38"/>
        <v>0</v>
      </c>
      <c r="L424" s="109">
        <f t="shared" si="39"/>
        <v>0</v>
      </c>
      <c r="M424" t="str">
        <f t="shared" si="41"/>
        <v/>
      </c>
    </row>
    <row r="425" spans="1:13" x14ac:dyDescent="0.25">
      <c r="A425">
        <v>2742</v>
      </c>
      <c r="B425" t="s">
        <v>428</v>
      </c>
      <c r="C425" t="s">
        <v>1855</v>
      </c>
      <c r="D425" s="21" t="s">
        <v>3433</v>
      </c>
      <c r="E425" s="1" t="str">
        <f t="shared" ca="1" si="36"/>
        <v>Common</v>
      </c>
      <c r="F425" t="s">
        <v>3075</v>
      </c>
      <c r="G425" t="s">
        <v>4333</v>
      </c>
      <c r="H425" t="s">
        <v>3469</v>
      </c>
      <c r="I425" s="109">
        <f t="shared" si="40"/>
        <v>0</v>
      </c>
      <c r="J425" s="109">
        <f t="shared" si="37"/>
        <v>0</v>
      </c>
      <c r="K425" s="109">
        <f t="shared" ca="1" si="38"/>
        <v>0</v>
      </c>
      <c r="L425" s="109">
        <f t="shared" si="39"/>
        <v>0</v>
      </c>
      <c r="M425" t="str">
        <f t="shared" si="41"/>
        <v/>
      </c>
    </row>
    <row r="426" spans="1:13" x14ac:dyDescent="0.25">
      <c r="A426">
        <v>2743</v>
      </c>
      <c r="B426" t="s">
        <v>428</v>
      </c>
      <c r="C426" t="s">
        <v>1855</v>
      </c>
      <c r="D426" s="21" t="s">
        <v>3433</v>
      </c>
      <c r="E426" s="1" t="str">
        <f t="shared" ca="1" si="36"/>
        <v>Common</v>
      </c>
      <c r="F426" t="s">
        <v>3793</v>
      </c>
      <c r="G426" t="s">
        <v>3794</v>
      </c>
      <c r="H426" t="s">
        <v>3469</v>
      </c>
      <c r="I426" s="109">
        <f t="shared" si="40"/>
        <v>0</v>
      </c>
      <c r="J426" s="109">
        <f t="shared" si="37"/>
        <v>0</v>
      </c>
      <c r="K426" s="109">
        <f t="shared" ca="1" si="38"/>
        <v>0</v>
      </c>
      <c r="L426" s="109">
        <f t="shared" si="39"/>
        <v>0</v>
      </c>
      <c r="M426" t="str">
        <f t="shared" si="41"/>
        <v/>
      </c>
    </row>
    <row r="427" spans="1:13" x14ac:dyDescent="0.25">
      <c r="A427">
        <v>2744</v>
      </c>
      <c r="B427" t="s">
        <v>428</v>
      </c>
      <c r="C427" t="s">
        <v>1855</v>
      </c>
      <c r="D427" s="21" t="s">
        <v>3433</v>
      </c>
      <c r="E427" s="1" t="str">
        <f t="shared" ca="1" si="36"/>
        <v>Common</v>
      </c>
      <c r="F427" t="s">
        <v>3795</v>
      </c>
      <c r="G427" t="s">
        <v>3796</v>
      </c>
      <c r="H427" t="s">
        <v>3469</v>
      </c>
      <c r="I427" s="109">
        <f t="shared" si="40"/>
        <v>0</v>
      </c>
      <c r="J427" s="109">
        <f t="shared" si="37"/>
        <v>0</v>
      </c>
      <c r="K427" s="109">
        <f t="shared" ca="1" si="38"/>
        <v>0</v>
      </c>
      <c r="L427" s="109">
        <f t="shared" si="39"/>
        <v>0</v>
      </c>
      <c r="M427" t="str">
        <f t="shared" si="41"/>
        <v/>
      </c>
    </row>
    <row r="428" spans="1:13" x14ac:dyDescent="0.25">
      <c r="A428">
        <v>2745</v>
      </c>
      <c r="B428" t="s">
        <v>428</v>
      </c>
      <c r="C428" t="s">
        <v>1855</v>
      </c>
      <c r="D428" s="21" t="s">
        <v>3433</v>
      </c>
      <c r="E428" s="1" t="str">
        <f t="shared" ca="1" si="36"/>
        <v>Common</v>
      </c>
      <c r="F428" t="s">
        <v>2958</v>
      </c>
      <c r="G428" t="s">
        <v>3570</v>
      </c>
      <c r="H428" t="s">
        <v>3469</v>
      </c>
      <c r="I428" s="109">
        <f t="shared" si="40"/>
        <v>0</v>
      </c>
      <c r="J428" s="109">
        <f t="shared" si="37"/>
        <v>0</v>
      </c>
      <c r="K428" s="109">
        <f t="shared" ca="1" si="38"/>
        <v>0</v>
      </c>
      <c r="L428" s="109">
        <f t="shared" si="39"/>
        <v>0</v>
      </c>
      <c r="M428" t="str">
        <f t="shared" si="41"/>
        <v/>
      </c>
    </row>
    <row r="429" spans="1:13" x14ac:dyDescent="0.25">
      <c r="A429">
        <v>2746</v>
      </c>
      <c r="B429" t="s">
        <v>428</v>
      </c>
      <c r="C429" t="s">
        <v>1855</v>
      </c>
      <c r="D429" s="21" t="s">
        <v>3433</v>
      </c>
      <c r="E429" s="1" t="str">
        <f t="shared" ca="1" si="36"/>
        <v>Common</v>
      </c>
      <c r="F429" t="s">
        <v>3125</v>
      </c>
      <c r="G429" t="s">
        <v>3797</v>
      </c>
      <c r="H429" t="s">
        <v>3469</v>
      </c>
      <c r="I429" s="109">
        <f t="shared" si="40"/>
        <v>0</v>
      </c>
      <c r="J429" s="109">
        <f t="shared" si="37"/>
        <v>0</v>
      </c>
      <c r="K429" s="109">
        <f t="shared" ca="1" si="38"/>
        <v>0</v>
      </c>
      <c r="L429" s="109">
        <f t="shared" si="39"/>
        <v>0</v>
      </c>
      <c r="M429" t="str">
        <f t="shared" si="41"/>
        <v/>
      </c>
    </row>
    <row r="430" spans="1:13" x14ac:dyDescent="0.25">
      <c r="A430">
        <v>2747</v>
      </c>
      <c r="B430" t="s">
        <v>428</v>
      </c>
      <c r="C430" t="s">
        <v>1855</v>
      </c>
      <c r="D430" s="21" t="s">
        <v>3433</v>
      </c>
      <c r="E430" s="1" t="str">
        <f t="shared" ca="1" si="36"/>
        <v>Common</v>
      </c>
      <c r="F430" t="s">
        <v>2986</v>
      </c>
      <c r="G430" t="s">
        <v>4334</v>
      </c>
      <c r="H430" t="s">
        <v>3469</v>
      </c>
      <c r="I430" s="109">
        <f t="shared" si="40"/>
        <v>0</v>
      </c>
      <c r="J430" s="109">
        <f t="shared" si="37"/>
        <v>0</v>
      </c>
      <c r="K430" s="109">
        <f t="shared" ca="1" si="38"/>
        <v>0</v>
      </c>
      <c r="L430" s="109">
        <f t="shared" si="39"/>
        <v>0</v>
      </c>
      <c r="M430" t="str">
        <f t="shared" si="41"/>
        <v/>
      </c>
    </row>
    <row r="431" spans="1:13" x14ac:dyDescent="0.25">
      <c r="A431">
        <v>2748</v>
      </c>
      <c r="B431" t="s">
        <v>428</v>
      </c>
      <c r="C431" t="s">
        <v>1855</v>
      </c>
      <c r="D431" s="21" t="s">
        <v>3433</v>
      </c>
      <c r="E431" s="1" t="str">
        <f t="shared" ca="1" si="36"/>
        <v>Common</v>
      </c>
      <c r="F431" t="s">
        <v>3123</v>
      </c>
      <c r="G431" t="s">
        <v>4335</v>
      </c>
      <c r="H431" t="s">
        <v>3469</v>
      </c>
      <c r="I431" s="109">
        <f t="shared" si="40"/>
        <v>0</v>
      </c>
      <c r="J431" s="109">
        <f t="shared" si="37"/>
        <v>0</v>
      </c>
      <c r="K431" s="109">
        <f t="shared" ca="1" si="38"/>
        <v>0</v>
      </c>
      <c r="L431" s="109">
        <f t="shared" si="39"/>
        <v>0</v>
      </c>
      <c r="M431" t="str">
        <f t="shared" si="41"/>
        <v/>
      </c>
    </row>
    <row r="432" spans="1:13" x14ac:dyDescent="0.25">
      <c r="A432">
        <v>2749</v>
      </c>
      <c r="B432" t="s">
        <v>428</v>
      </c>
      <c r="C432" t="s">
        <v>1855</v>
      </c>
      <c r="D432" s="21" t="s">
        <v>3433</v>
      </c>
      <c r="E432" s="1" t="str">
        <f t="shared" ca="1" si="36"/>
        <v>Common</v>
      </c>
      <c r="F432" t="s">
        <v>3043</v>
      </c>
      <c r="G432" t="s">
        <v>4336</v>
      </c>
      <c r="H432" t="s">
        <v>3469</v>
      </c>
      <c r="I432" s="109">
        <f t="shared" si="40"/>
        <v>0</v>
      </c>
      <c r="J432" s="109">
        <f t="shared" si="37"/>
        <v>0</v>
      </c>
      <c r="K432" s="109">
        <f t="shared" ca="1" si="38"/>
        <v>0</v>
      </c>
      <c r="L432" s="109">
        <f t="shared" si="39"/>
        <v>0</v>
      </c>
      <c r="M432" t="str">
        <f t="shared" si="41"/>
        <v/>
      </c>
    </row>
    <row r="433" spans="1:13" x14ac:dyDescent="0.25">
      <c r="A433">
        <v>2750</v>
      </c>
      <c r="B433" t="s">
        <v>428</v>
      </c>
      <c r="C433" t="s">
        <v>1855</v>
      </c>
      <c r="D433" s="21" t="s">
        <v>3433</v>
      </c>
      <c r="E433" s="1" t="str">
        <f t="shared" ca="1" si="36"/>
        <v>Common</v>
      </c>
      <c r="F433" t="s">
        <v>3039</v>
      </c>
      <c r="G433" t="s">
        <v>4337</v>
      </c>
      <c r="H433" t="s">
        <v>3469</v>
      </c>
      <c r="I433" s="109">
        <f t="shared" si="40"/>
        <v>0</v>
      </c>
      <c r="J433" s="109">
        <f t="shared" si="37"/>
        <v>0</v>
      </c>
      <c r="K433" s="109">
        <f t="shared" ca="1" si="38"/>
        <v>0</v>
      </c>
      <c r="L433" s="109">
        <f t="shared" si="39"/>
        <v>0</v>
      </c>
      <c r="M433" t="str">
        <f t="shared" si="41"/>
        <v/>
      </c>
    </row>
    <row r="434" spans="1:13" x14ac:dyDescent="0.25">
      <c r="A434">
        <v>2751</v>
      </c>
      <c r="B434" t="s">
        <v>428</v>
      </c>
      <c r="C434" t="s">
        <v>1855</v>
      </c>
      <c r="D434" s="21" t="s">
        <v>3433</v>
      </c>
      <c r="E434" s="1" t="str">
        <f t="shared" ca="1" si="36"/>
        <v>Common</v>
      </c>
      <c r="F434" t="s">
        <v>3798</v>
      </c>
      <c r="G434" t="s">
        <v>3799</v>
      </c>
      <c r="H434" t="s">
        <v>3469</v>
      </c>
      <c r="I434" s="109">
        <f t="shared" si="40"/>
        <v>0</v>
      </c>
      <c r="J434" s="109">
        <f t="shared" si="37"/>
        <v>0</v>
      </c>
      <c r="K434" s="109">
        <f t="shared" ca="1" si="38"/>
        <v>0</v>
      </c>
      <c r="L434" s="109">
        <f t="shared" si="39"/>
        <v>0</v>
      </c>
      <c r="M434" t="str">
        <f t="shared" si="41"/>
        <v/>
      </c>
    </row>
    <row r="435" spans="1:13" x14ac:dyDescent="0.25">
      <c r="A435">
        <v>2752</v>
      </c>
      <c r="B435" t="s">
        <v>428</v>
      </c>
      <c r="C435" t="s">
        <v>1855</v>
      </c>
      <c r="D435" s="21" t="s">
        <v>3433</v>
      </c>
      <c r="E435" s="1" t="str">
        <f t="shared" ca="1" si="36"/>
        <v>Common</v>
      </c>
      <c r="F435" t="s">
        <v>3129</v>
      </c>
      <c r="G435" t="s">
        <v>3800</v>
      </c>
      <c r="H435" t="s">
        <v>3469</v>
      </c>
      <c r="I435" s="109">
        <f t="shared" si="40"/>
        <v>0</v>
      </c>
      <c r="J435" s="109">
        <f t="shared" si="37"/>
        <v>0</v>
      </c>
      <c r="K435" s="109">
        <f t="shared" ca="1" si="38"/>
        <v>0</v>
      </c>
      <c r="L435" s="109">
        <f t="shared" si="39"/>
        <v>0</v>
      </c>
      <c r="M435" t="str">
        <f t="shared" si="41"/>
        <v/>
      </c>
    </row>
    <row r="436" spans="1:13" x14ac:dyDescent="0.25">
      <c r="A436">
        <v>2753</v>
      </c>
      <c r="B436" t="s">
        <v>428</v>
      </c>
      <c r="C436" t="s">
        <v>1855</v>
      </c>
      <c r="D436" s="21" t="s">
        <v>3433</v>
      </c>
      <c r="E436" s="1" t="str">
        <f t="shared" ca="1" si="36"/>
        <v>Common</v>
      </c>
      <c r="F436" t="s">
        <v>3131</v>
      </c>
      <c r="G436" t="s">
        <v>3801</v>
      </c>
      <c r="H436" t="s">
        <v>3469</v>
      </c>
      <c r="I436" s="109">
        <f t="shared" si="40"/>
        <v>0</v>
      </c>
      <c r="J436" s="109">
        <f t="shared" si="37"/>
        <v>0</v>
      </c>
      <c r="K436" s="109">
        <f t="shared" ca="1" si="38"/>
        <v>0</v>
      </c>
      <c r="L436" s="109">
        <f t="shared" si="39"/>
        <v>0</v>
      </c>
      <c r="M436" t="str">
        <f t="shared" si="41"/>
        <v/>
      </c>
    </row>
    <row r="437" spans="1:13" x14ac:dyDescent="0.25">
      <c r="A437">
        <v>2756</v>
      </c>
      <c r="B437" t="s">
        <v>428</v>
      </c>
      <c r="C437" t="s">
        <v>1857</v>
      </c>
      <c r="D437" s="21" t="s">
        <v>3433</v>
      </c>
      <c r="E437" s="1" t="str">
        <f t="shared" ca="1" si="36"/>
        <v/>
      </c>
      <c r="F437" t="s">
        <v>3466</v>
      </c>
      <c r="G437" t="s">
        <v>1858</v>
      </c>
      <c r="H437" t="s">
        <v>1545</v>
      </c>
      <c r="I437" s="109">
        <f t="shared" si="40"/>
        <v>0</v>
      </c>
      <c r="J437" s="109">
        <f t="shared" si="37"/>
        <v>0</v>
      </c>
      <c r="K437" s="109">
        <f t="shared" ca="1" si="38"/>
        <v>0</v>
      </c>
      <c r="L437" s="109">
        <f t="shared" si="39"/>
        <v>0</v>
      </c>
      <c r="M437" t="str">
        <f t="shared" si="41"/>
        <v/>
      </c>
    </row>
    <row r="438" spans="1:13" x14ac:dyDescent="0.25">
      <c r="A438">
        <v>2779</v>
      </c>
      <c r="B438" t="s">
        <v>428</v>
      </c>
      <c r="C438" t="s">
        <v>1859</v>
      </c>
      <c r="D438" s="21" t="s">
        <v>3433</v>
      </c>
      <c r="E438" s="1" t="str">
        <f t="shared" ca="1" si="36"/>
        <v/>
      </c>
      <c r="F438" t="s">
        <v>3466</v>
      </c>
      <c r="G438" t="s">
        <v>1860</v>
      </c>
      <c r="H438" t="s">
        <v>1545</v>
      </c>
      <c r="I438" s="109">
        <f t="shared" si="40"/>
        <v>0</v>
      </c>
      <c r="J438" s="109">
        <f t="shared" si="37"/>
        <v>0</v>
      </c>
      <c r="K438" s="109">
        <f t="shared" ca="1" si="38"/>
        <v>0</v>
      </c>
      <c r="L438" s="109">
        <f t="shared" si="39"/>
        <v>0</v>
      </c>
      <c r="M438" t="str">
        <f t="shared" si="41"/>
        <v/>
      </c>
    </row>
    <row r="439" spans="1:13" x14ac:dyDescent="0.25">
      <c r="A439">
        <v>2787</v>
      </c>
      <c r="B439" t="s">
        <v>448</v>
      </c>
      <c r="C439" t="s">
        <v>1861</v>
      </c>
      <c r="D439" s="21" t="s">
        <v>3423</v>
      </c>
      <c r="E439" s="1" t="str">
        <f t="shared" ca="1" si="36"/>
        <v/>
      </c>
      <c r="F439" t="s">
        <v>3466</v>
      </c>
      <c r="G439" t="s">
        <v>1862</v>
      </c>
      <c r="H439" t="s">
        <v>1537</v>
      </c>
      <c r="I439" s="109" t="str">
        <f t="shared" si="40"/>
        <v>IfcDuctFitting</v>
      </c>
      <c r="J439" s="109">
        <f t="shared" si="37"/>
        <v>0</v>
      </c>
      <c r="K439" s="109" t="str">
        <f t="shared" ca="1" si="38"/>
        <v>IfcDuctFitting</v>
      </c>
      <c r="L439" s="109">
        <f t="shared" si="39"/>
        <v>0</v>
      </c>
      <c r="M439" t="str">
        <f t="shared" si="41"/>
        <v/>
      </c>
    </row>
    <row r="440" spans="1:13" x14ac:dyDescent="0.25">
      <c r="A440">
        <v>2794</v>
      </c>
      <c r="B440" t="s">
        <v>448</v>
      </c>
      <c r="C440" t="s">
        <v>1863</v>
      </c>
      <c r="D440" s="21" t="s">
        <v>3423</v>
      </c>
      <c r="E440" s="1" t="str">
        <f t="shared" ca="1" si="36"/>
        <v/>
      </c>
      <c r="F440" t="s">
        <v>3466</v>
      </c>
      <c r="G440" t="s">
        <v>1864</v>
      </c>
      <c r="H440" t="s">
        <v>1542</v>
      </c>
      <c r="I440" s="109">
        <f t="shared" si="40"/>
        <v>0</v>
      </c>
      <c r="J440" s="109">
        <f t="shared" si="37"/>
        <v>0</v>
      </c>
      <c r="K440" s="109">
        <f t="shared" ca="1" si="38"/>
        <v>0</v>
      </c>
      <c r="L440" s="109">
        <f t="shared" si="39"/>
        <v>0</v>
      </c>
      <c r="M440" t="str">
        <f t="shared" si="41"/>
        <v/>
      </c>
    </row>
    <row r="441" spans="1:13" x14ac:dyDescent="0.25">
      <c r="A441">
        <v>2801</v>
      </c>
      <c r="B441" t="s">
        <v>448</v>
      </c>
      <c r="C441" t="s">
        <v>1865</v>
      </c>
      <c r="D441" s="21" t="s">
        <v>3423</v>
      </c>
      <c r="E441" s="1" t="str">
        <f t="shared" ca="1" si="36"/>
        <v/>
      </c>
      <c r="G441" t="s">
        <v>1866</v>
      </c>
      <c r="H441" t="s">
        <v>1545</v>
      </c>
      <c r="I441" s="109">
        <f t="shared" si="40"/>
        <v>0</v>
      </c>
      <c r="J441" s="109">
        <f t="shared" si="37"/>
        <v>0</v>
      </c>
      <c r="K441" s="109">
        <f t="shared" ca="1" si="38"/>
        <v>0</v>
      </c>
      <c r="L441" s="109">
        <f t="shared" si="39"/>
        <v>0</v>
      </c>
      <c r="M441" t="str">
        <f t="shared" si="41"/>
        <v/>
      </c>
    </row>
    <row r="442" spans="1:13" x14ac:dyDescent="0.25">
      <c r="A442">
        <v>2803</v>
      </c>
      <c r="B442" t="s">
        <v>448</v>
      </c>
      <c r="C442" t="s">
        <v>1865</v>
      </c>
      <c r="D442" s="21" t="s">
        <v>3423</v>
      </c>
      <c r="E442" s="1" t="str">
        <f t="shared" ca="1" si="36"/>
        <v>Common</v>
      </c>
      <c r="F442" t="s">
        <v>2488</v>
      </c>
      <c r="G442" t="s">
        <v>3473</v>
      </c>
      <c r="H442" t="s">
        <v>3469</v>
      </c>
      <c r="I442" s="109">
        <f t="shared" si="40"/>
        <v>0</v>
      </c>
      <c r="J442" s="109">
        <f t="shared" si="37"/>
        <v>0</v>
      </c>
      <c r="K442" s="109">
        <f t="shared" ca="1" si="38"/>
        <v>0</v>
      </c>
      <c r="L442" s="109">
        <f t="shared" si="39"/>
        <v>0</v>
      </c>
      <c r="M442" t="str">
        <f t="shared" si="41"/>
        <v/>
      </c>
    </row>
    <row r="443" spans="1:13" x14ac:dyDescent="0.25">
      <c r="A443">
        <v>2804</v>
      </c>
      <c r="B443" t="s">
        <v>448</v>
      </c>
      <c r="C443" t="s">
        <v>1865</v>
      </c>
      <c r="D443" s="21" t="s">
        <v>3423</v>
      </c>
      <c r="E443" s="1" t="str">
        <f t="shared" ca="1" si="36"/>
        <v>Common</v>
      </c>
      <c r="F443" t="s">
        <v>3474</v>
      </c>
      <c r="G443" t="s">
        <v>4283</v>
      </c>
      <c r="H443" t="s">
        <v>3475</v>
      </c>
      <c r="I443" s="109">
        <f t="shared" si="40"/>
        <v>0</v>
      </c>
      <c r="J443" s="109">
        <f t="shared" si="37"/>
        <v>0</v>
      </c>
      <c r="K443" s="109">
        <f t="shared" ca="1" si="38"/>
        <v>0</v>
      </c>
      <c r="L443" s="109">
        <f t="shared" si="39"/>
        <v>0</v>
      </c>
      <c r="M443" t="str">
        <f t="shared" si="41"/>
        <v/>
      </c>
    </row>
    <row r="444" spans="1:13" x14ac:dyDescent="0.25">
      <c r="A444">
        <v>2817</v>
      </c>
      <c r="B444" t="s">
        <v>448</v>
      </c>
      <c r="C444" t="s">
        <v>1865</v>
      </c>
      <c r="D444" s="21" t="s">
        <v>3423</v>
      </c>
      <c r="E444" s="1" t="str">
        <f t="shared" ca="1" si="36"/>
        <v>Common</v>
      </c>
      <c r="F444" t="s">
        <v>3802</v>
      </c>
      <c r="G444" t="s">
        <v>3803</v>
      </c>
      <c r="H444" t="s">
        <v>3469</v>
      </c>
      <c r="I444" s="109">
        <f t="shared" si="40"/>
        <v>0</v>
      </c>
      <c r="J444" s="109">
        <f t="shared" si="37"/>
        <v>0</v>
      </c>
      <c r="K444" s="109">
        <f t="shared" ca="1" si="38"/>
        <v>0</v>
      </c>
      <c r="L444" s="109">
        <f t="shared" si="39"/>
        <v>0</v>
      </c>
      <c r="M444" t="str">
        <f t="shared" si="41"/>
        <v/>
      </c>
    </row>
    <row r="445" spans="1:13" x14ac:dyDescent="0.25">
      <c r="A445">
        <v>2818</v>
      </c>
      <c r="B445" t="s">
        <v>448</v>
      </c>
      <c r="C445" t="s">
        <v>1865</v>
      </c>
      <c r="D445" s="21" t="s">
        <v>3423</v>
      </c>
      <c r="E445" s="1" t="str">
        <f t="shared" ca="1" si="36"/>
        <v>Common</v>
      </c>
      <c r="F445" t="s">
        <v>3804</v>
      </c>
      <c r="G445" t="s">
        <v>3805</v>
      </c>
      <c r="H445" t="s">
        <v>3484</v>
      </c>
      <c r="I445" s="109">
        <f t="shared" si="40"/>
        <v>0</v>
      </c>
      <c r="J445" s="109">
        <f t="shared" si="37"/>
        <v>0</v>
      </c>
      <c r="K445" s="109">
        <f t="shared" ca="1" si="38"/>
        <v>0</v>
      </c>
      <c r="L445" s="109">
        <f t="shared" si="39"/>
        <v>0</v>
      </c>
      <c r="M445" t="str">
        <f t="shared" si="41"/>
        <v/>
      </c>
    </row>
    <row r="446" spans="1:13" x14ac:dyDescent="0.25">
      <c r="A446">
        <v>2819</v>
      </c>
      <c r="B446" t="s">
        <v>448</v>
      </c>
      <c r="C446" t="s">
        <v>1865</v>
      </c>
      <c r="D446" s="21" t="s">
        <v>3423</v>
      </c>
      <c r="E446" s="1" t="str">
        <f t="shared" ca="1" si="36"/>
        <v>Common</v>
      </c>
      <c r="F446" t="s">
        <v>3520</v>
      </c>
      <c r="G446" t="s">
        <v>3806</v>
      </c>
      <c r="H446" t="s">
        <v>3484</v>
      </c>
      <c r="I446" s="109">
        <f t="shared" si="40"/>
        <v>0</v>
      </c>
      <c r="J446" s="109">
        <f t="shared" si="37"/>
        <v>0</v>
      </c>
      <c r="K446" s="109">
        <f t="shared" ca="1" si="38"/>
        <v>0</v>
      </c>
      <c r="L446" s="109">
        <f t="shared" si="39"/>
        <v>0</v>
      </c>
      <c r="M446" t="str">
        <f t="shared" si="41"/>
        <v/>
      </c>
    </row>
    <row r="447" spans="1:13" x14ac:dyDescent="0.25">
      <c r="A447">
        <v>2822</v>
      </c>
      <c r="B447" t="s">
        <v>452</v>
      </c>
      <c r="C447" t="s">
        <v>1867</v>
      </c>
      <c r="D447" s="21" t="s">
        <v>3423</v>
      </c>
      <c r="E447" s="1" t="str">
        <f t="shared" ca="1" si="36"/>
        <v/>
      </c>
      <c r="F447" t="s">
        <v>3466</v>
      </c>
      <c r="G447" t="s">
        <v>1868</v>
      </c>
      <c r="H447" t="s">
        <v>1537</v>
      </c>
      <c r="I447" s="109" t="str">
        <f t="shared" si="40"/>
        <v>IfcDuctSegment</v>
      </c>
      <c r="J447" s="109">
        <f t="shared" si="37"/>
        <v>0</v>
      </c>
      <c r="K447" s="109" t="str">
        <f t="shared" ca="1" si="38"/>
        <v>IfcDuctSegment</v>
      </c>
      <c r="L447" s="109">
        <f t="shared" si="39"/>
        <v>0</v>
      </c>
      <c r="M447" t="str">
        <f t="shared" si="41"/>
        <v/>
      </c>
    </row>
    <row r="448" spans="1:13" x14ac:dyDescent="0.25">
      <c r="A448">
        <v>2829</v>
      </c>
      <c r="B448" t="s">
        <v>452</v>
      </c>
      <c r="C448" t="s">
        <v>1869</v>
      </c>
      <c r="D448" s="21" t="s">
        <v>3423</v>
      </c>
      <c r="E448" s="1" t="str">
        <f t="shared" ca="1" si="36"/>
        <v/>
      </c>
      <c r="F448" t="s">
        <v>3466</v>
      </c>
      <c r="G448" t="s">
        <v>1870</v>
      </c>
      <c r="H448" t="s">
        <v>1542</v>
      </c>
      <c r="I448" s="109">
        <f t="shared" si="40"/>
        <v>0</v>
      </c>
      <c r="J448" s="109">
        <f t="shared" si="37"/>
        <v>0</v>
      </c>
      <c r="K448" s="109">
        <f t="shared" ca="1" si="38"/>
        <v>0</v>
      </c>
      <c r="L448" s="109">
        <f t="shared" si="39"/>
        <v>0</v>
      </c>
      <c r="M448" t="str">
        <f t="shared" si="41"/>
        <v/>
      </c>
    </row>
    <row r="449" spans="1:13" x14ac:dyDescent="0.25">
      <c r="A449">
        <v>2837</v>
      </c>
      <c r="B449" t="s">
        <v>452</v>
      </c>
      <c r="C449" t="s">
        <v>1871</v>
      </c>
      <c r="D449" s="21" t="s">
        <v>3423</v>
      </c>
      <c r="E449" s="1" t="str">
        <f t="shared" ca="1" si="36"/>
        <v/>
      </c>
      <c r="G449" t="s">
        <v>1872</v>
      </c>
      <c r="H449" t="s">
        <v>1545</v>
      </c>
      <c r="I449" s="109">
        <f t="shared" si="40"/>
        <v>0</v>
      </c>
      <c r="J449" s="109">
        <f t="shared" si="37"/>
        <v>0</v>
      </c>
      <c r="K449" s="109">
        <f t="shared" ca="1" si="38"/>
        <v>0</v>
      </c>
      <c r="L449" s="109">
        <f t="shared" si="39"/>
        <v>0</v>
      </c>
      <c r="M449" t="str">
        <f t="shared" si="41"/>
        <v/>
      </c>
    </row>
    <row r="450" spans="1:13" x14ac:dyDescent="0.25">
      <c r="A450">
        <v>2839</v>
      </c>
      <c r="B450" t="s">
        <v>452</v>
      </c>
      <c r="C450" t="s">
        <v>1871</v>
      </c>
      <c r="D450" s="21" t="s">
        <v>3423</v>
      </c>
      <c r="E450" s="1" t="str">
        <f t="shared" ref="E450:E513" ca="1" si="42">IF(AND(IF(cond_par_map=yes,NOT(ISERROR(VLOOKUP(B450,export_entity,1,FALSE))),TRUE),IF(com_pset=yes,IFERROR(FIND(Common,C450),0)&gt;0,TRUE),IF(com_pset=yes,F450&lt;&gt;"",TRUE),IF(com_pset=yes,F450&lt;&gt;0,TRUE)),CONCATENATE(Common),"")</f>
        <v>Common</v>
      </c>
      <c r="F450" t="s">
        <v>2488</v>
      </c>
      <c r="G450" t="s">
        <v>3807</v>
      </c>
      <c r="H450" t="s">
        <v>3469</v>
      </c>
      <c r="I450" s="109">
        <f t="shared" si="40"/>
        <v>0</v>
      </c>
      <c r="J450" s="109">
        <f t="shared" ref="J450:J513" si="43">IF(AND(I450&lt;&gt;0,NOT(ISERROR(VLOOKUP(B450,Import_DRS,1,FALSE)))),I450,0)</f>
        <v>0</v>
      </c>
      <c r="K450" s="109">
        <f t="shared" ref="K450:K513" ca="1" si="44">IF(AND(I450&lt;&gt;0,NOT(ISERROR(VLOOKUP(B450,export_entity,1,FALSE)))),I450,0)</f>
        <v>0</v>
      </c>
      <c r="L450" s="109">
        <f t="shared" ref="L450:L513" si="45">IF(C450&lt;&gt;C449,IFERROR(VLOOKUP(C450,supp_pset,1,FALSE),0),0)</f>
        <v>0</v>
      </c>
      <c r="M450" t="str">
        <f t="shared" si="41"/>
        <v/>
      </c>
    </row>
    <row r="451" spans="1:13" x14ac:dyDescent="0.25">
      <c r="A451">
        <v>2840</v>
      </c>
      <c r="B451" t="s">
        <v>452</v>
      </c>
      <c r="C451" t="s">
        <v>1871</v>
      </c>
      <c r="D451" s="21" t="s">
        <v>3423</v>
      </c>
      <c r="E451" s="1" t="str">
        <f t="shared" ca="1" si="42"/>
        <v>Common</v>
      </c>
      <c r="F451" t="s">
        <v>3474</v>
      </c>
      <c r="G451" t="s">
        <v>4283</v>
      </c>
      <c r="H451" t="s">
        <v>3475</v>
      </c>
      <c r="I451" s="109">
        <f t="shared" ref="I451:I514" si="46">IF(B451&lt;&gt;B450,IF(ISERROR(FIND("/",B451,1)),B451,0),0)</f>
        <v>0</v>
      </c>
      <c r="J451" s="109">
        <f t="shared" si="43"/>
        <v>0</v>
      </c>
      <c r="K451" s="109">
        <f t="shared" ca="1" si="44"/>
        <v>0</v>
      </c>
      <c r="L451" s="109">
        <f t="shared" si="45"/>
        <v>0</v>
      </c>
      <c r="M451" t="str">
        <f t="shared" ref="M451:M514" si="47">IF(ISERROR(FIND("/",B451,1)),"",MID(B451,FIND("/",B451,1)+1,LEN(B451)-FIND("/",B451,1)))</f>
        <v/>
      </c>
    </row>
    <row r="452" spans="1:13" x14ac:dyDescent="0.25">
      <c r="A452">
        <v>2853</v>
      </c>
      <c r="B452" t="s">
        <v>452</v>
      </c>
      <c r="C452" t="s">
        <v>1871</v>
      </c>
      <c r="D452" s="21" t="s">
        <v>3423</v>
      </c>
      <c r="E452" s="1" t="str">
        <f t="shared" ca="1" si="42"/>
        <v>Common</v>
      </c>
      <c r="F452" t="s">
        <v>3151</v>
      </c>
      <c r="G452" t="s">
        <v>3808</v>
      </c>
      <c r="H452" t="s">
        <v>3475</v>
      </c>
      <c r="I452" s="109">
        <f t="shared" si="46"/>
        <v>0</v>
      </c>
      <c r="J452" s="109">
        <f t="shared" si="43"/>
        <v>0</v>
      </c>
      <c r="K452" s="109">
        <f t="shared" ca="1" si="44"/>
        <v>0</v>
      </c>
      <c r="L452" s="109">
        <f t="shared" si="45"/>
        <v>0</v>
      </c>
      <c r="M452" t="str">
        <f t="shared" si="47"/>
        <v/>
      </c>
    </row>
    <row r="453" spans="1:13" x14ac:dyDescent="0.25">
      <c r="A453">
        <v>2865</v>
      </c>
      <c r="B453" t="s">
        <v>452</v>
      </c>
      <c r="C453" t="s">
        <v>1871</v>
      </c>
      <c r="D453" s="21" t="s">
        <v>3423</v>
      </c>
      <c r="E453" s="1" t="str">
        <f t="shared" ca="1" si="42"/>
        <v>Common</v>
      </c>
      <c r="F453" t="s">
        <v>3809</v>
      </c>
      <c r="G453" t="s">
        <v>3803</v>
      </c>
      <c r="H453" t="s">
        <v>3469</v>
      </c>
      <c r="I453" s="109">
        <f t="shared" si="46"/>
        <v>0</v>
      </c>
      <c r="J453" s="109">
        <f t="shared" si="43"/>
        <v>0</v>
      </c>
      <c r="K453" s="109">
        <f t="shared" ca="1" si="44"/>
        <v>0</v>
      </c>
      <c r="L453" s="109">
        <f t="shared" si="45"/>
        <v>0</v>
      </c>
      <c r="M453" t="str">
        <f t="shared" si="47"/>
        <v/>
      </c>
    </row>
    <row r="454" spans="1:13" x14ac:dyDescent="0.25">
      <c r="A454">
        <v>2866</v>
      </c>
      <c r="B454" t="s">
        <v>452</v>
      </c>
      <c r="C454" t="s">
        <v>1871</v>
      </c>
      <c r="D454" s="21" t="s">
        <v>3423</v>
      </c>
      <c r="E454" s="1" t="str">
        <f t="shared" ca="1" si="42"/>
        <v>Common</v>
      </c>
      <c r="F454" t="s">
        <v>3804</v>
      </c>
      <c r="G454" t="s">
        <v>3805</v>
      </c>
      <c r="H454" t="s">
        <v>3484</v>
      </c>
      <c r="I454" s="109">
        <f t="shared" si="46"/>
        <v>0</v>
      </c>
      <c r="J454" s="109">
        <f t="shared" si="43"/>
        <v>0</v>
      </c>
      <c r="K454" s="109">
        <f t="shared" ca="1" si="44"/>
        <v>0</v>
      </c>
      <c r="L454" s="109">
        <f t="shared" si="45"/>
        <v>0</v>
      </c>
      <c r="M454" t="str">
        <f t="shared" si="47"/>
        <v/>
      </c>
    </row>
    <row r="455" spans="1:13" x14ac:dyDescent="0.25">
      <c r="A455">
        <v>2867</v>
      </c>
      <c r="B455" t="s">
        <v>452</v>
      </c>
      <c r="C455" t="s">
        <v>1871</v>
      </c>
      <c r="D455" s="21" t="s">
        <v>3423</v>
      </c>
      <c r="E455" s="1" t="str">
        <f t="shared" ca="1" si="42"/>
        <v>Common</v>
      </c>
      <c r="F455" t="s">
        <v>3520</v>
      </c>
      <c r="G455" t="s">
        <v>3806</v>
      </c>
      <c r="H455" t="s">
        <v>3484</v>
      </c>
      <c r="I455" s="109">
        <f t="shared" si="46"/>
        <v>0</v>
      </c>
      <c r="J455" s="109">
        <f t="shared" si="43"/>
        <v>0</v>
      </c>
      <c r="K455" s="109">
        <f t="shared" ca="1" si="44"/>
        <v>0</v>
      </c>
      <c r="L455" s="109">
        <f t="shared" si="45"/>
        <v>0</v>
      </c>
      <c r="M455" t="str">
        <f t="shared" si="47"/>
        <v/>
      </c>
    </row>
    <row r="456" spans="1:13" x14ac:dyDescent="0.25">
      <c r="A456">
        <v>2868</v>
      </c>
      <c r="B456" t="s">
        <v>452</v>
      </c>
      <c r="C456" t="s">
        <v>1871</v>
      </c>
      <c r="D456" s="21" t="s">
        <v>3423</v>
      </c>
      <c r="E456" s="1" t="str">
        <f t="shared" ca="1" si="42"/>
        <v>Common</v>
      </c>
      <c r="F456" t="s">
        <v>3810</v>
      </c>
      <c r="G456" t="s">
        <v>3811</v>
      </c>
      <c r="H456" t="s">
        <v>3469</v>
      </c>
      <c r="I456" s="109">
        <f t="shared" si="46"/>
        <v>0</v>
      </c>
      <c r="J456" s="109">
        <f t="shared" si="43"/>
        <v>0</v>
      </c>
      <c r="K456" s="109">
        <f t="shared" ca="1" si="44"/>
        <v>0</v>
      </c>
      <c r="L456" s="109">
        <f t="shared" si="45"/>
        <v>0</v>
      </c>
      <c r="M456" t="str">
        <f t="shared" si="47"/>
        <v/>
      </c>
    </row>
    <row r="457" spans="1:13" x14ac:dyDescent="0.25">
      <c r="A457">
        <v>2869</v>
      </c>
      <c r="B457" t="s">
        <v>452</v>
      </c>
      <c r="C457" t="s">
        <v>1871</v>
      </c>
      <c r="D457" s="21" t="s">
        <v>3423</v>
      </c>
      <c r="E457" s="1" t="str">
        <f t="shared" ca="1" si="42"/>
        <v>Common</v>
      </c>
      <c r="F457" t="s">
        <v>3812</v>
      </c>
      <c r="G457" t="s">
        <v>3813</v>
      </c>
      <c r="H457" t="s">
        <v>3469</v>
      </c>
      <c r="I457" s="109">
        <f t="shared" si="46"/>
        <v>0</v>
      </c>
      <c r="J457" s="109">
        <f t="shared" si="43"/>
        <v>0</v>
      </c>
      <c r="K457" s="109">
        <f t="shared" ca="1" si="44"/>
        <v>0</v>
      </c>
      <c r="L457" s="109">
        <f t="shared" si="45"/>
        <v>0</v>
      </c>
      <c r="M457" t="str">
        <f t="shared" si="47"/>
        <v/>
      </c>
    </row>
    <row r="458" spans="1:13" x14ac:dyDescent="0.25">
      <c r="A458">
        <v>2870</v>
      </c>
      <c r="B458" t="s">
        <v>452</v>
      </c>
      <c r="C458" t="s">
        <v>1871</v>
      </c>
      <c r="D458" s="21" t="s">
        <v>3423</v>
      </c>
      <c r="E458" s="1" t="str">
        <f t="shared" ca="1" si="42"/>
        <v>Common</v>
      </c>
      <c r="F458" t="s">
        <v>3814</v>
      </c>
      <c r="G458" t="s">
        <v>3815</v>
      </c>
      <c r="H458" t="s">
        <v>3469</v>
      </c>
      <c r="I458" s="109">
        <f t="shared" si="46"/>
        <v>0</v>
      </c>
      <c r="J458" s="109">
        <f t="shared" si="43"/>
        <v>0</v>
      </c>
      <c r="K458" s="109">
        <f t="shared" ca="1" si="44"/>
        <v>0</v>
      </c>
      <c r="L458" s="109">
        <f t="shared" si="45"/>
        <v>0</v>
      </c>
      <c r="M458" t="str">
        <f t="shared" si="47"/>
        <v/>
      </c>
    </row>
    <row r="459" spans="1:13" x14ac:dyDescent="0.25">
      <c r="A459">
        <v>2871</v>
      </c>
      <c r="B459" t="s">
        <v>452</v>
      </c>
      <c r="C459" t="s">
        <v>1871</v>
      </c>
      <c r="D459" s="21" t="s">
        <v>3423</v>
      </c>
      <c r="E459" s="1" t="str">
        <f t="shared" ca="1" si="42"/>
        <v>Common</v>
      </c>
      <c r="F459" t="s">
        <v>3816</v>
      </c>
      <c r="G459" t="s">
        <v>3817</v>
      </c>
      <c r="H459" t="s">
        <v>3469</v>
      </c>
      <c r="I459" s="109">
        <f t="shared" si="46"/>
        <v>0</v>
      </c>
      <c r="J459" s="109">
        <f t="shared" si="43"/>
        <v>0</v>
      </c>
      <c r="K459" s="109">
        <f t="shared" ca="1" si="44"/>
        <v>0</v>
      </c>
      <c r="L459" s="109">
        <f t="shared" si="45"/>
        <v>0</v>
      </c>
      <c r="M459" t="str">
        <f t="shared" si="47"/>
        <v/>
      </c>
    </row>
    <row r="460" spans="1:13" x14ac:dyDescent="0.25">
      <c r="A460">
        <v>2872</v>
      </c>
      <c r="B460" t="s">
        <v>452</v>
      </c>
      <c r="C460" t="s">
        <v>1871</v>
      </c>
      <c r="D460" s="21" t="s">
        <v>3423</v>
      </c>
      <c r="E460" s="1" t="str">
        <f t="shared" ca="1" si="42"/>
        <v>Common</v>
      </c>
      <c r="F460" t="s">
        <v>3818</v>
      </c>
      <c r="G460" t="s">
        <v>3819</v>
      </c>
      <c r="H460" t="s">
        <v>3469</v>
      </c>
      <c r="I460" s="109">
        <f t="shared" si="46"/>
        <v>0</v>
      </c>
      <c r="J460" s="109">
        <f t="shared" si="43"/>
        <v>0</v>
      </c>
      <c r="K460" s="109">
        <f t="shared" ca="1" si="44"/>
        <v>0</v>
      </c>
      <c r="L460" s="109">
        <f t="shared" si="45"/>
        <v>0</v>
      </c>
      <c r="M460" t="str">
        <f t="shared" si="47"/>
        <v/>
      </c>
    </row>
    <row r="461" spans="1:13" x14ac:dyDescent="0.25">
      <c r="A461">
        <v>2875</v>
      </c>
      <c r="B461" t="s">
        <v>456</v>
      </c>
      <c r="C461" t="s">
        <v>1873</v>
      </c>
      <c r="D461" s="21" t="s">
        <v>3423</v>
      </c>
      <c r="E461" s="1" t="str">
        <f t="shared" ca="1" si="42"/>
        <v/>
      </c>
      <c r="F461" t="s">
        <v>3466</v>
      </c>
      <c r="G461" t="s">
        <v>1874</v>
      </c>
      <c r="H461" t="s">
        <v>1542</v>
      </c>
      <c r="I461" s="109" t="str">
        <f t="shared" si="46"/>
        <v>IfcDuctSilencer</v>
      </c>
      <c r="J461" s="109">
        <f t="shared" si="43"/>
        <v>0</v>
      </c>
      <c r="K461" s="109">
        <f t="shared" ca="1" si="44"/>
        <v>0</v>
      </c>
      <c r="L461" s="109">
        <f t="shared" si="45"/>
        <v>0</v>
      </c>
      <c r="M461" t="str">
        <f t="shared" si="47"/>
        <v/>
      </c>
    </row>
    <row r="462" spans="1:13" x14ac:dyDescent="0.25">
      <c r="A462">
        <v>2881</v>
      </c>
      <c r="B462" t="s">
        <v>456</v>
      </c>
      <c r="C462" t="s">
        <v>1875</v>
      </c>
      <c r="D462" s="21" t="s">
        <v>3423</v>
      </c>
      <c r="E462" s="1" t="str">
        <f t="shared" ca="1" si="42"/>
        <v/>
      </c>
      <c r="G462" t="s">
        <v>4338</v>
      </c>
      <c r="H462" t="s">
        <v>1545</v>
      </c>
      <c r="I462" s="109">
        <f t="shared" si="46"/>
        <v>0</v>
      </c>
      <c r="J462" s="109">
        <f t="shared" si="43"/>
        <v>0</v>
      </c>
      <c r="K462" s="109">
        <f t="shared" ca="1" si="44"/>
        <v>0</v>
      </c>
      <c r="L462" s="109">
        <f t="shared" si="45"/>
        <v>0</v>
      </c>
      <c r="M462" t="str">
        <f t="shared" si="47"/>
        <v/>
      </c>
    </row>
    <row r="463" spans="1:13" x14ac:dyDescent="0.25">
      <c r="A463">
        <v>2883</v>
      </c>
      <c r="B463" t="s">
        <v>456</v>
      </c>
      <c r="C463" t="s">
        <v>1875</v>
      </c>
      <c r="D463" s="21" t="s">
        <v>3423</v>
      </c>
      <c r="E463" s="1" t="str">
        <f t="shared" ca="1" si="42"/>
        <v/>
      </c>
      <c r="F463" t="s">
        <v>2488</v>
      </c>
      <c r="G463" t="s">
        <v>3473</v>
      </c>
      <c r="H463" t="s">
        <v>3469</v>
      </c>
      <c r="I463" s="109">
        <f t="shared" si="46"/>
        <v>0</v>
      </c>
      <c r="J463" s="109">
        <f t="shared" si="43"/>
        <v>0</v>
      </c>
      <c r="K463" s="109">
        <f t="shared" ca="1" si="44"/>
        <v>0</v>
      </c>
      <c r="L463" s="109">
        <f t="shared" si="45"/>
        <v>0</v>
      </c>
      <c r="M463" t="str">
        <f t="shared" si="47"/>
        <v/>
      </c>
    </row>
    <row r="464" spans="1:13" x14ac:dyDescent="0.25">
      <c r="A464">
        <v>2884</v>
      </c>
      <c r="B464" t="s">
        <v>456</v>
      </c>
      <c r="C464" t="s">
        <v>1875</v>
      </c>
      <c r="D464" s="21" t="s">
        <v>3423</v>
      </c>
      <c r="E464" s="1" t="str">
        <f t="shared" ca="1" si="42"/>
        <v/>
      </c>
      <c r="F464" t="s">
        <v>3474</v>
      </c>
      <c r="G464" t="s">
        <v>4283</v>
      </c>
      <c r="H464" t="s">
        <v>3475</v>
      </c>
      <c r="I464" s="109">
        <f t="shared" si="46"/>
        <v>0</v>
      </c>
      <c r="J464" s="109">
        <f t="shared" si="43"/>
        <v>0</v>
      </c>
      <c r="K464" s="109">
        <f t="shared" ca="1" si="44"/>
        <v>0</v>
      </c>
      <c r="L464" s="109">
        <f t="shared" si="45"/>
        <v>0</v>
      </c>
      <c r="M464" t="str">
        <f t="shared" si="47"/>
        <v/>
      </c>
    </row>
    <row r="465" spans="1:13" x14ac:dyDescent="0.25">
      <c r="A465">
        <v>2897</v>
      </c>
      <c r="B465" t="s">
        <v>456</v>
      </c>
      <c r="C465" t="s">
        <v>1875</v>
      </c>
      <c r="D465" s="21" t="s">
        <v>3423</v>
      </c>
      <c r="E465" s="1" t="str">
        <f t="shared" ca="1" si="42"/>
        <v/>
      </c>
      <c r="F465" t="s">
        <v>3820</v>
      </c>
      <c r="G465" t="s">
        <v>3821</v>
      </c>
      <c r="H465" t="s">
        <v>3469</v>
      </c>
      <c r="I465" s="109">
        <f t="shared" si="46"/>
        <v>0</v>
      </c>
      <c r="J465" s="109">
        <f t="shared" si="43"/>
        <v>0</v>
      </c>
      <c r="K465" s="109">
        <f t="shared" ca="1" si="44"/>
        <v>0</v>
      </c>
      <c r="L465" s="109">
        <f t="shared" si="45"/>
        <v>0</v>
      </c>
      <c r="M465" t="str">
        <f t="shared" si="47"/>
        <v/>
      </c>
    </row>
    <row r="466" spans="1:13" x14ac:dyDescent="0.25">
      <c r="A466">
        <v>2898</v>
      </c>
      <c r="B466" t="s">
        <v>456</v>
      </c>
      <c r="C466" t="s">
        <v>1875</v>
      </c>
      <c r="D466" s="21" t="s">
        <v>3423</v>
      </c>
      <c r="E466" s="1" t="str">
        <f t="shared" ca="1" si="42"/>
        <v/>
      </c>
      <c r="F466" t="s">
        <v>3822</v>
      </c>
      <c r="G466" t="s">
        <v>3823</v>
      </c>
      <c r="H466" t="s">
        <v>3469</v>
      </c>
      <c r="I466" s="109">
        <f t="shared" si="46"/>
        <v>0</v>
      </c>
      <c r="J466" s="109">
        <f t="shared" si="43"/>
        <v>0</v>
      </c>
      <c r="K466" s="109">
        <f t="shared" ca="1" si="44"/>
        <v>0</v>
      </c>
      <c r="L466" s="109">
        <f t="shared" si="45"/>
        <v>0</v>
      </c>
      <c r="M466" t="str">
        <f t="shared" si="47"/>
        <v/>
      </c>
    </row>
    <row r="467" spans="1:13" x14ac:dyDescent="0.25">
      <c r="A467">
        <v>2899</v>
      </c>
      <c r="B467" t="s">
        <v>456</v>
      </c>
      <c r="C467" t="s">
        <v>1875</v>
      </c>
      <c r="D467" s="21" t="s">
        <v>3423</v>
      </c>
      <c r="E467" s="1" t="str">
        <f t="shared" ca="1" si="42"/>
        <v/>
      </c>
      <c r="F467" t="s">
        <v>3824</v>
      </c>
      <c r="G467" t="s">
        <v>3825</v>
      </c>
      <c r="H467" t="s">
        <v>3469</v>
      </c>
      <c r="I467" s="109">
        <f t="shared" si="46"/>
        <v>0</v>
      </c>
      <c r="J467" s="109">
        <f t="shared" si="43"/>
        <v>0</v>
      </c>
      <c r="K467" s="109">
        <f t="shared" ca="1" si="44"/>
        <v>0</v>
      </c>
      <c r="L467" s="109">
        <f t="shared" si="45"/>
        <v>0</v>
      </c>
      <c r="M467" t="str">
        <f t="shared" si="47"/>
        <v/>
      </c>
    </row>
    <row r="468" spans="1:13" x14ac:dyDescent="0.25">
      <c r="A468">
        <v>2900</v>
      </c>
      <c r="B468" t="s">
        <v>456</v>
      </c>
      <c r="C468" t="s">
        <v>1875</v>
      </c>
      <c r="D468" s="21" t="s">
        <v>3423</v>
      </c>
      <c r="E468" s="1" t="str">
        <f t="shared" ca="1" si="42"/>
        <v/>
      </c>
      <c r="F468" t="s">
        <v>3153</v>
      </c>
      <c r="G468" t="s">
        <v>3826</v>
      </c>
      <c r="H468" t="s">
        <v>3484</v>
      </c>
      <c r="I468" s="109">
        <f t="shared" si="46"/>
        <v>0</v>
      </c>
      <c r="J468" s="109">
        <f t="shared" si="43"/>
        <v>0</v>
      </c>
      <c r="K468" s="109">
        <f t="shared" ca="1" si="44"/>
        <v>0</v>
      </c>
      <c r="L468" s="109">
        <f t="shared" si="45"/>
        <v>0</v>
      </c>
      <c r="M468" t="str">
        <f t="shared" si="47"/>
        <v/>
      </c>
    </row>
    <row r="469" spans="1:13" x14ac:dyDescent="0.25">
      <c r="A469">
        <v>2901</v>
      </c>
      <c r="B469" t="s">
        <v>456</v>
      </c>
      <c r="C469" t="s">
        <v>1875</v>
      </c>
      <c r="D469" s="21" t="s">
        <v>3423</v>
      </c>
      <c r="E469" s="1" t="str">
        <f t="shared" ca="1" si="42"/>
        <v/>
      </c>
      <c r="F469" t="s">
        <v>3827</v>
      </c>
      <c r="G469" t="s">
        <v>3828</v>
      </c>
      <c r="H469" t="s">
        <v>3484</v>
      </c>
      <c r="I469" s="109">
        <f t="shared" si="46"/>
        <v>0</v>
      </c>
      <c r="J469" s="109">
        <f t="shared" si="43"/>
        <v>0</v>
      </c>
      <c r="K469" s="109">
        <f t="shared" ca="1" si="44"/>
        <v>0</v>
      </c>
      <c r="L469" s="109">
        <f t="shared" si="45"/>
        <v>0</v>
      </c>
      <c r="M469" t="str">
        <f t="shared" si="47"/>
        <v/>
      </c>
    </row>
    <row r="470" spans="1:13" x14ac:dyDescent="0.25">
      <c r="A470">
        <v>2902</v>
      </c>
      <c r="B470" t="s">
        <v>456</v>
      </c>
      <c r="C470" t="s">
        <v>1875</v>
      </c>
      <c r="D470" s="21" t="s">
        <v>3423</v>
      </c>
      <c r="E470" s="1" t="str">
        <f t="shared" ca="1" si="42"/>
        <v/>
      </c>
      <c r="F470" t="s">
        <v>3520</v>
      </c>
      <c r="G470" t="s">
        <v>3829</v>
      </c>
      <c r="H470" t="s">
        <v>3484</v>
      </c>
      <c r="I470" s="109">
        <f t="shared" si="46"/>
        <v>0</v>
      </c>
      <c r="J470" s="109">
        <f t="shared" si="43"/>
        <v>0</v>
      </c>
      <c r="K470" s="109">
        <f t="shared" ca="1" si="44"/>
        <v>0</v>
      </c>
      <c r="L470" s="109">
        <f t="shared" si="45"/>
        <v>0</v>
      </c>
      <c r="M470" t="str">
        <f t="shared" si="47"/>
        <v/>
      </c>
    </row>
    <row r="471" spans="1:13" x14ac:dyDescent="0.25">
      <c r="A471">
        <v>2903</v>
      </c>
      <c r="B471" t="s">
        <v>456</v>
      </c>
      <c r="C471" t="s">
        <v>1875</v>
      </c>
      <c r="D471" s="21" t="s">
        <v>3423</v>
      </c>
      <c r="E471" s="1" t="str">
        <f t="shared" ca="1" si="42"/>
        <v/>
      </c>
      <c r="F471" t="s">
        <v>3830</v>
      </c>
      <c r="G471" t="s">
        <v>3831</v>
      </c>
      <c r="H471" t="s">
        <v>3469</v>
      </c>
      <c r="I471" s="109">
        <f t="shared" si="46"/>
        <v>0</v>
      </c>
      <c r="J471" s="109">
        <f t="shared" si="43"/>
        <v>0</v>
      </c>
      <c r="K471" s="109">
        <f t="shared" ca="1" si="44"/>
        <v>0</v>
      </c>
      <c r="L471" s="109">
        <f t="shared" si="45"/>
        <v>0</v>
      </c>
      <c r="M471" t="str">
        <f t="shared" si="47"/>
        <v/>
      </c>
    </row>
    <row r="472" spans="1:13" x14ac:dyDescent="0.25">
      <c r="A472">
        <v>2939</v>
      </c>
      <c r="B472" t="s">
        <v>469</v>
      </c>
      <c r="C472" t="s">
        <v>1876</v>
      </c>
      <c r="D472" s="21" t="s">
        <v>3431</v>
      </c>
      <c r="E472" s="1" t="str">
        <f t="shared" ca="1" si="42"/>
        <v/>
      </c>
      <c r="F472" t="s">
        <v>3466</v>
      </c>
      <c r="G472" t="s">
        <v>1877</v>
      </c>
      <c r="H472" t="s">
        <v>1542</v>
      </c>
      <c r="I472" s="109" t="str">
        <f t="shared" si="46"/>
        <v>IfcElectricAppliance</v>
      </c>
      <c r="J472" s="109">
        <f t="shared" si="43"/>
        <v>0</v>
      </c>
      <c r="K472" s="109">
        <f t="shared" ca="1" si="44"/>
        <v>0</v>
      </c>
      <c r="L472" s="109">
        <f t="shared" si="45"/>
        <v>0</v>
      </c>
      <c r="M472" t="str">
        <f t="shared" si="47"/>
        <v/>
      </c>
    </row>
    <row r="473" spans="1:13" x14ac:dyDescent="0.25">
      <c r="A473">
        <v>2944</v>
      </c>
      <c r="B473" t="s">
        <v>469</v>
      </c>
      <c r="C473" t="s">
        <v>1878</v>
      </c>
      <c r="D473" s="21" t="s">
        <v>3431</v>
      </c>
      <c r="E473" s="1" t="str">
        <f t="shared" ca="1" si="42"/>
        <v/>
      </c>
      <c r="G473" t="s">
        <v>1879</v>
      </c>
      <c r="H473" t="s">
        <v>1545</v>
      </c>
      <c r="I473" s="109">
        <f t="shared" si="46"/>
        <v>0</v>
      </c>
      <c r="J473" s="109">
        <f t="shared" si="43"/>
        <v>0</v>
      </c>
      <c r="K473" s="109">
        <f t="shared" ca="1" si="44"/>
        <v>0</v>
      </c>
      <c r="L473" s="109">
        <f t="shared" si="45"/>
        <v>0</v>
      </c>
      <c r="M473" t="str">
        <f t="shared" si="47"/>
        <v/>
      </c>
    </row>
    <row r="474" spans="1:13" x14ac:dyDescent="0.25">
      <c r="A474">
        <v>2946</v>
      </c>
      <c r="B474" t="s">
        <v>469</v>
      </c>
      <c r="C474" t="s">
        <v>1878</v>
      </c>
      <c r="D474" s="21" t="s">
        <v>3431</v>
      </c>
      <c r="E474" s="1" t="str">
        <f t="shared" ca="1" si="42"/>
        <v/>
      </c>
      <c r="F474" t="s">
        <v>2488</v>
      </c>
      <c r="G474" t="s">
        <v>3473</v>
      </c>
      <c r="H474" t="s">
        <v>3469</v>
      </c>
      <c r="I474" s="109">
        <f t="shared" si="46"/>
        <v>0</v>
      </c>
      <c r="J474" s="109">
        <f t="shared" si="43"/>
        <v>0</v>
      </c>
      <c r="K474" s="109">
        <f t="shared" ca="1" si="44"/>
        <v>0</v>
      </c>
      <c r="L474" s="109">
        <f t="shared" si="45"/>
        <v>0</v>
      </c>
      <c r="M474" t="str">
        <f t="shared" si="47"/>
        <v/>
      </c>
    </row>
    <row r="475" spans="1:13" x14ac:dyDescent="0.25">
      <c r="A475">
        <v>2947</v>
      </c>
      <c r="B475" t="s">
        <v>469</v>
      </c>
      <c r="C475" t="s">
        <v>1878</v>
      </c>
      <c r="D475" s="21" t="s">
        <v>3431</v>
      </c>
      <c r="E475" s="1" t="str">
        <f t="shared" ca="1" si="42"/>
        <v/>
      </c>
      <c r="F475" t="s">
        <v>3474</v>
      </c>
      <c r="G475" t="s">
        <v>4283</v>
      </c>
      <c r="H475" t="s">
        <v>3475</v>
      </c>
      <c r="I475" s="109">
        <f t="shared" si="46"/>
        <v>0</v>
      </c>
      <c r="J475" s="109">
        <f t="shared" si="43"/>
        <v>0</v>
      </c>
      <c r="K475" s="109">
        <f t="shared" ca="1" si="44"/>
        <v>0</v>
      </c>
      <c r="L475" s="109">
        <f t="shared" si="45"/>
        <v>0</v>
      </c>
      <c r="M475" t="str">
        <f t="shared" si="47"/>
        <v/>
      </c>
    </row>
    <row r="476" spans="1:13" x14ac:dyDescent="0.25">
      <c r="A476">
        <v>2962</v>
      </c>
      <c r="B476" t="s">
        <v>1880</v>
      </c>
      <c r="C476" t="s">
        <v>1881</v>
      </c>
      <c r="D476" s="21" t="s">
        <v>3431</v>
      </c>
      <c r="E476" s="1" t="str">
        <f t="shared" ca="1" si="42"/>
        <v/>
      </c>
      <c r="F476" t="s">
        <v>3466</v>
      </c>
      <c r="G476" t="s">
        <v>1882</v>
      </c>
      <c r="H476" t="s">
        <v>1545</v>
      </c>
      <c r="I476" s="109">
        <f t="shared" si="46"/>
        <v>0</v>
      </c>
      <c r="J476" s="109">
        <f t="shared" si="43"/>
        <v>0</v>
      </c>
      <c r="K476" s="109">
        <f t="shared" ca="1" si="44"/>
        <v>0</v>
      </c>
      <c r="L476" s="109">
        <f t="shared" si="45"/>
        <v>0</v>
      </c>
      <c r="M476" t="str">
        <f t="shared" si="47"/>
        <v>DISHWASHER</v>
      </c>
    </row>
    <row r="477" spans="1:13" x14ac:dyDescent="0.25">
      <c r="A477">
        <v>2980</v>
      </c>
      <c r="B477" t="s">
        <v>1883</v>
      </c>
      <c r="C477" t="s">
        <v>1884</v>
      </c>
      <c r="D477" s="21" t="s">
        <v>3431</v>
      </c>
      <c r="E477" s="1" t="str">
        <f t="shared" ca="1" si="42"/>
        <v/>
      </c>
      <c r="F477" t="s">
        <v>3466</v>
      </c>
      <c r="G477" t="s">
        <v>1885</v>
      </c>
      <c r="H477" t="s">
        <v>1545</v>
      </c>
      <c r="I477" s="109">
        <f t="shared" si="46"/>
        <v>0</v>
      </c>
      <c r="J477" s="109">
        <f t="shared" si="43"/>
        <v>0</v>
      </c>
      <c r="K477" s="109">
        <f t="shared" ca="1" si="44"/>
        <v>0</v>
      </c>
      <c r="L477" s="109">
        <f t="shared" si="45"/>
        <v>0</v>
      </c>
      <c r="M477" t="str">
        <f t="shared" si="47"/>
        <v>ELECTRICCOOKER</v>
      </c>
    </row>
    <row r="478" spans="1:13" x14ac:dyDescent="0.25">
      <c r="A478">
        <v>2999</v>
      </c>
      <c r="B478" t="s">
        <v>473</v>
      </c>
      <c r="C478" t="s">
        <v>1886</v>
      </c>
      <c r="D478" s="21" t="s">
        <v>3431</v>
      </c>
      <c r="E478" s="1" t="str">
        <f t="shared" ca="1" si="42"/>
        <v/>
      </c>
      <c r="F478" t="s">
        <v>3466</v>
      </c>
      <c r="G478" t="s">
        <v>1887</v>
      </c>
      <c r="H478" t="s">
        <v>1537</v>
      </c>
      <c r="I478" s="109" t="str">
        <f t="shared" si="46"/>
        <v>IfcElectricDistributionBoard</v>
      </c>
      <c r="J478" s="109">
        <f t="shared" si="43"/>
        <v>0</v>
      </c>
      <c r="K478" s="109">
        <f t="shared" ca="1" si="44"/>
        <v>0</v>
      </c>
      <c r="L478" s="109">
        <f t="shared" si="45"/>
        <v>0</v>
      </c>
      <c r="M478" t="str">
        <f t="shared" si="47"/>
        <v/>
      </c>
    </row>
    <row r="479" spans="1:13" x14ac:dyDescent="0.25">
      <c r="A479">
        <v>3005</v>
      </c>
      <c r="B479" t="s">
        <v>473</v>
      </c>
      <c r="C479" t="s">
        <v>1888</v>
      </c>
      <c r="D479" s="21" t="s">
        <v>3431</v>
      </c>
      <c r="E479" s="1" t="str">
        <f t="shared" ca="1" si="42"/>
        <v/>
      </c>
      <c r="G479" t="s">
        <v>1889</v>
      </c>
      <c r="H479" t="s">
        <v>1545</v>
      </c>
      <c r="I479" s="109">
        <f t="shared" si="46"/>
        <v>0</v>
      </c>
      <c r="J479" s="109">
        <f t="shared" si="43"/>
        <v>0</v>
      </c>
      <c r="K479" s="109">
        <f t="shared" ca="1" si="44"/>
        <v>0</v>
      </c>
      <c r="L479" s="109">
        <f t="shared" si="45"/>
        <v>0</v>
      </c>
      <c r="M479" t="str">
        <f t="shared" si="47"/>
        <v/>
      </c>
    </row>
    <row r="480" spans="1:13" x14ac:dyDescent="0.25">
      <c r="A480">
        <v>3007</v>
      </c>
      <c r="B480" t="s">
        <v>473</v>
      </c>
      <c r="C480" t="s">
        <v>1888</v>
      </c>
      <c r="D480" s="21" t="s">
        <v>3431</v>
      </c>
      <c r="E480" s="1" t="str">
        <f t="shared" ca="1" si="42"/>
        <v/>
      </c>
      <c r="F480" t="s">
        <v>2488</v>
      </c>
      <c r="G480" t="s">
        <v>3473</v>
      </c>
      <c r="H480" t="s">
        <v>3469</v>
      </c>
      <c r="I480" s="109">
        <f t="shared" si="46"/>
        <v>0</v>
      </c>
      <c r="J480" s="109">
        <f t="shared" si="43"/>
        <v>0</v>
      </c>
      <c r="K480" s="109">
        <f t="shared" ca="1" si="44"/>
        <v>0</v>
      </c>
      <c r="L480" s="109">
        <f t="shared" si="45"/>
        <v>0</v>
      </c>
      <c r="M480" t="str">
        <f t="shared" si="47"/>
        <v/>
      </c>
    </row>
    <row r="481" spans="1:13" x14ac:dyDescent="0.25">
      <c r="A481">
        <v>3008</v>
      </c>
      <c r="B481" t="s">
        <v>473</v>
      </c>
      <c r="C481" t="s">
        <v>1888</v>
      </c>
      <c r="D481" s="21" t="s">
        <v>3431</v>
      </c>
      <c r="E481" s="1" t="str">
        <f t="shared" ca="1" si="42"/>
        <v/>
      </c>
      <c r="F481" t="s">
        <v>3474</v>
      </c>
      <c r="G481" t="s">
        <v>4283</v>
      </c>
      <c r="H481" t="s">
        <v>3475</v>
      </c>
      <c r="I481" s="109">
        <f t="shared" si="46"/>
        <v>0</v>
      </c>
      <c r="J481" s="109">
        <f t="shared" si="43"/>
        <v>0</v>
      </c>
      <c r="K481" s="109">
        <f t="shared" ca="1" si="44"/>
        <v>0</v>
      </c>
      <c r="L481" s="109">
        <f t="shared" si="45"/>
        <v>0</v>
      </c>
      <c r="M481" t="str">
        <f t="shared" si="47"/>
        <v/>
      </c>
    </row>
    <row r="482" spans="1:13" x14ac:dyDescent="0.25">
      <c r="A482">
        <v>3023</v>
      </c>
      <c r="B482" t="s">
        <v>477</v>
      </c>
      <c r="C482" t="s">
        <v>1890</v>
      </c>
      <c r="D482" s="21" t="s">
        <v>3431</v>
      </c>
      <c r="E482" s="1" t="str">
        <f t="shared" ca="1" si="42"/>
        <v/>
      </c>
      <c r="G482" t="s">
        <v>1891</v>
      </c>
      <c r="H482" t="s">
        <v>1545</v>
      </c>
      <c r="I482" s="109" t="str">
        <f t="shared" si="46"/>
        <v>IfcElectricFlowStorageDevice</v>
      </c>
      <c r="J482" s="109">
        <f t="shared" si="43"/>
        <v>0</v>
      </c>
      <c r="K482" s="109">
        <f t="shared" ca="1" si="44"/>
        <v>0</v>
      </c>
      <c r="L482" s="109">
        <f t="shared" si="45"/>
        <v>0</v>
      </c>
      <c r="M482" t="str">
        <f t="shared" si="47"/>
        <v/>
      </c>
    </row>
    <row r="483" spans="1:13" x14ac:dyDescent="0.25">
      <c r="A483">
        <v>3025</v>
      </c>
      <c r="B483" t="s">
        <v>477</v>
      </c>
      <c r="C483" t="s">
        <v>1890</v>
      </c>
      <c r="D483" s="21" t="s">
        <v>3431</v>
      </c>
      <c r="E483" s="1" t="str">
        <f t="shared" ca="1" si="42"/>
        <v/>
      </c>
      <c r="F483" t="s">
        <v>2488</v>
      </c>
      <c r="G483" t="s">
        <v>3473</v>
      </c>
      <c r="H483" t="s">
        <v>3469</v>
      </c>
      <c r="I483" s="109">
        <f t="shared" si="46"/>
        <v>0</v>
      </c>
      <c r="J483" s="109">
        <f t="shared" si="43"/>
        <v>0</v>
      </c>
      <c r="K483" s="109">
        <f t="shared" ca="1" si="44"/>
        <v>0</v>
      </c>
      <c r="L483" s="109">
        <f t="shared" si="45"/>
        <v>0</v>
      </c>
      <c r="M483" t="str">
        <f t="shared" si="47"/>
        <v/>
      </c>
    </row>
    <row r="484" spans="1:13" x14ac:dyDescent="0.25">
      <c r="A484">
        <v>3026</v>
      </c>
      <c r="B484" t="s">
        <v>477</v>
      </c>
      <c r="C484" t="s">
        <v>1890</v>
      </c>
      <c r="D484" s="21" t="s">
        <v>3431</v>
      </c>
      <c r="E484" s="1" t="str">
        <f t="shared" ca="1" si="42"/>
        <v/>
      </c>
      <c r="F484" t="s">
        <v>3474</v>
      </c>
      <c r="G484" t="s">
        <v>4283</v>
      </c>
      <c r="H484" t="s">
        <v>3475</v>
      </c>
      <c r="I484" s="109">
        <f t="shared" si="46"/>
        <v>0</v>
      </c>
      <c r="J484" s="109">
        <f t="shared" si="43"/>
        <v>0</v>
      </c>
      <c r="K484" s="109">
        <f t="shared" ca="1" si="44"/>
        <v>0</v>
      </c>
      <c r="L484" s="109">
        <f t="shared" si="45"/>
        <v>0</v>
      </c>
      <c r="M484" t="str">
        <f t="shared" si="47"/>
        <v/>
      </c>
    </row>
    <row r="485" spans="1:13" x14ac:dyDescent="0.25">
      <c r="A485">
        <v>3039</v>
      </c>
      <c r="B485" t="s">
        <v>477</v>
      </c>
      <c r="C485" t="s">
        <v>1890</v>
      </c>
      <c r="D485" s="21" t="s">
        <v>3431</v>
      </c>
      <c r="E485" s="1" t="str">
        <f t="shared" ca="1" si="42"/>
        <v/>
      </c>
      <c r="F485" t="s">
        <v>3850</v>
      </c>
      <c r="G485" t="s">
        <v>3851</v>
      </c>
      <c r="H485" t="s">
        <v>3469</v>
      </c>
      <c r="I485" s="109">
        <f t="shared" si="46"/>
        <v>0</v>
      </c>
      <c r="J485" s="109">
        <f t="shared" si="43"/>
        <v>0</v>
      </c>
      <c r="K485" s="109">
        <f t="shared" ca="1" si="44"/>
        <v>0</v>
      </c>
      <c r="L485" s="109">
        <f t="shared" si="45"/>
        <v>0</v>
      </c>
      <c r="M485" t="str">
        <f t="shared" si="47"/>
        <v/>
      </c>
    </row>
    <row r="486" spans="1:13" x14ac:dyDescent="0.25">
      <c r="A486">
        <v>3040</v>
      </c>
      <c r="B486" t="s">
        <v>477</v>
      </c>
      <c r="C486" t="s">
        <v>1890</v>
      </c>
      <c r="D486" s="21" t="s">
        <v>3431</v>
      </c>
      <c r="E486" s="1" t="str">
        <f t="shared" ca="1" si="42"/>
        <v/>
      </c>
      <c r="F486" t="s">
        <v>3852</v>
      </c>
      <c r="G486" t="s">
        <v>3853</v>
      </c>
      <c r="H486" t="s">
        <v>3484</v>
      </c>
      <c r="I486" s="109">
        <f t="shared" si="46"/>
        <v>0</v>
      </c>
      <c r="J486" s="109">
        <f t="shared" si="43"/>
        <v>0</v>
      </c>
      <c r="K486" s="109">
        <f t="shared" ca="1" si="44"/>
        <v>0</v>
      </c>
      <c r="L486" s="109">
        <f t="shared" si="45"/>
        <v>0</v>
      </c>
      <c r="M486" t="str">
        <f t="shared" si="47"/>
        <v/>
      </c>
    </row>
    <row r="487" spans="1:13" x14ac:dyDescent="0.25">
      <c r="A487">
        <v>3041</v>
      </c>
      <c r="B487" t="s">
        <v>477</v>
      </c>
      <c r="C487" t="s">
        <v>1890</v>
      </c>
      <c r="D487" s="21" t="s">
        <v>3431</v>
      </c>
      <c r="E487" s="1" t="str">
        <f t="shared" ca="1" si="42"/>
        <v/>
      </c>
      <c r="F487" t="s">
        <v>3854</v>
      </c>
      <c r="G487" t="s">
        <v>3855</v>
      </c>
      <c r="H487" t="s">
        <v>3469</v>
      </c>
      <c r="I487" s="109">
        <f t="shared" si="46"/>
        <v>0</v>
      </c>
      <c r="J487" s="109">
        <f t="shared" si="43"/>
        <v>0</v>
      </c>
      <c r="K487" s="109">
        <f t="shared" ca="1" si="44"/>
        <v>0</v>
      </c>
      <c r="L487" s="109">
        <f t="shared" si="45"/>
        <v>0</v>
      </c>
      <c r="M487" t="str">
        <f t="shared" si="47"/>
        <v/>
      </c>
    </row>
    <row r="488" spans="1:13" x14ac:dyDescent="0.25">
      <c r="A488">
        <v>3042</v>
      </c>
      <c r="B488" t="s">
        <v>477</v>
      </c>
      <c r="C488" t="s">
        <v>1890</v>
      </c>
      <c r="D488" s="21" t="s">
        <v>3431</v>
      </c>
      <c r="E488" s="1" t="str">
        <f t="shared" ca="1" si="42"/>
        <v/>
      </c>
      <c r="F488" t="s">
        <v>3856</v>
      </c>
      <c r="G488" t="s">
        <v>3857</v>
      </c>
      <c r="H488" t="s">
        <v>3475</v>
      </c>
      <c r="I488" s="109">
        <f t="shared" si="46"/>
        <v>0</v>
      </c>
      <c r="J488" s="109">
        <f t="shared" si="43"/>
        <v>0</v>
      </c>
      <c r="K488" s="109">
        <f t="shared" ca="1" si="44"/>
        <v>0</v>
      </c>
      <c r="L488" s="109">
        <f t="shared" si="45"/>
        <v>0</v>
      </c>
      <c r="M488" t="str">
        <f t="shared" si="47"/>
        <v/>
      </c>
    </row>
    <row r="489" spans="1:13" x14ac:dyDescent="0.25">
      <c r="A489">
        <v>3057</v>
      </c>
      <c r="B489" t="s">
        <v>477</v>
      </c>
      <c r="C489" t="s">
        <v>1890</v>
      </c>
      <c r="D489" s="21" t="s">
        <v>3431</v>
      </c>
      <c r="E489" s="1" t="str">
        <f t="shared" ca="1" si="42"/>
        <v/>
      </c>
      <c r="F489" t="s">
        <v>3858</v>
      </c>
      <c r="G489" t="s">
        <v>3859</v>
      </c>
      <c r="H489" t="s">
        <v>3469</v>
      </c>
      <c r="I489" s="109">
        <f t="shared" si="46"/>
        <v>0</v>
      </c>
      <c r="J489" s="109">
        <f t="shared" si="43"/>
        <v>0</v>
      </c>
      <c r="K489" s="109">
        <f t="shared" ca="1" si="44"/>
        <v>0</v>
      </c>
      <c r="L489" s="109">
        <f t="shared" si="45"/>
        <v>0</v>
      </c>
      <c r="M489" t="str">
        <f t="shared" si="47"/>
        <v/>
      </c>
    </row>
    <row r="490" spans="1:13" x14ac:dyDescent="0.25">
      <c r="A490">
        <v>3058</v>
      </c>
      <c r="B490" t="s">
        <v>477</v>
      </c>
      <c r="C490" t="s">
        <v>1890</v>
      </c>
      <c r="D490" s="21" t="s">
        <v>3431</v>
      </c>
      <c r="E490" s="1" t="str">
        <f t="shared" ca="1" si="42"/>
        <v/>
      </c>
      <c r="F490" t="s">
        <v>3860</v>
      </c>
      <c r="G490" t="s">
        <v>3861</v>
      </c>
      <c r="H490" t="s">
        <v>3469</v>
      </c>
      <c r="I490" s="109">
        <f t="shared" si="46"/>
        <v>0</v>
      </c>
      <c r="J490" s="109">
        <f t="shared" si="43"/>
        <v>0</v>
      </c>
      <c r="K490" s="109">
        <f t="shared" ca="1" si="44"/>
        <v>0</v>
      </c>
      <c r="L490" s="109">
        <f t="shared" si="45"/>
        <v>0</v>
      </c>
      <c r="M490" t="str">
        <f t="shared" si="47"/>
        <v/>
      </c>
    </row>
    <row r="491" spans="1:13" x14ac:dyDescent="0.25">
      <c r="A491">
        <v>3059</v>
      </c>
      <c r="B491" t="s">
        <v>477</v>
      </c>
      <c r="C491" t="s">
        <v>1890</v>
      </c>
      <c r="D491" s="21" t="s">
        <v>3431</v>
      </c>
      <c r="E491" s="1" t="str">
        <f t="shared" ca="1" si="42"/>
        <v/>
      </c>
      <c r="F491" t="s">
        <v>3862</v>
      </c>
      <c r="G491" t="s">
        <v>3863</v>
      </c>
      <c r="H491" t="s">
        <v>3469</v>
      </c>
      <c r="I491" s="109">
        <f t="shared" si="46"/>
        <v>0</v>
      </c>
      <c r="J491" s="109">
        <f t="shared" si="43"/>
        <v>0</v>
      </c>
      <c r="K491" s="109">
        <f t="shared" ca="1" si="44"/>
        <v>0</v>
      </c>
      <c r="L491" s="109">
        <f t="shared" si="45"/>
        <v>0</v>
      </c>
      <c r="M491" t="str">
        <f t="shared" si="47"/>
        <v/>
      </c>
    </row>
    <row r="492" spans="1:13" x14ac:dyDescent="0.25">
      <c r="A492">
        <v>3060</v>
      </c>
      <c r="B492" t="s">
        <v>477</v>
      </c>
      <c r="C492" t="s">
        <v>1890</v>
      </c>
      <c r="D492" s="21" t="s">
        <v>3431</v>
      </c>
      <c r="E492" s="1" t="str">
        <f t="shared" ca="1" si="42"/>
        <v/>
      </c>
      <c r="F492" t="s">
        <v>3864</v>
      </c>
      <c r="G492" t="s">
        <v>3865</v>
      </c>
      <c r="H492" t="s">
        <v>3469</v>
      </c>
      <c r="I492" s="109">
        <f t="shared" si="46"/>
        <v>0</v>
      </c>
      <c r="J492" s="109">
        <f t="shared" si="43"/>
        <v>0</v>
      </c>
      <c r="K492" s="109">
        <f t="shared" ca="1" si="44"/>
        <v>0</v>
      </c>
      <c r="L492" s="109">
        <f t="shared" si="45"/>
        <v>0</v>
      </c>
      <c r="M492" t="str">
        <f t="shared" si="47"/>
        <v/>
      </c>
    </row>
    <row r="493" spans="1:13" x14ac:dyDescent="0.25">
      <c r="A493">
        <v>3061</v>
      </c>
      <c r="B493" t="s">
        <v>477</v>
      </c>
      <c r="C493" t="s">
        <v>1890</v>
      </c>
      <c r="D493" s="21" t="s">
        <v>3431</v>
      </c>
      <c r="E493" s="1" t="str">
        <f t="shared" ca="1" si="42"/>
        <v/>
      </c>
      <c r="F493" t="s">
        <v>3866</v>
      </c>
      <c r="G493" t="s">
        <v>3867</v>
      </c>
      <c r="H493" t="s">
        <v>3469</v>
      </c>
      <c r="I493" s="109">
        <f t="shared" si="46"/>
        <v>0</v>
      </c>
      <c r="J493" s="109">
        <f t="shared" si="43"/>
        <v>0</v>
      </c>
      <c r="K493" s="109">
        <f t="shared" ca="1" si="44"/>
        <v>0</v>
      </c>
      <c r="L493" s="109">
        <f t="shared" si="45"/>
        <v>0</v>
      </c>
      <c r="M493" t="str">
        <f t="shared" si="47"/>
        <v/>
      </c>
    </row>
    <row r="494" spans="1:13" x14ac:dyDescent="0.25">
      <c r="A494">
        <v>3062</v>
      </c>
      <c r="B494" t="s">
        <v>477</v>
      </c>
      <c r="C494" t="s">
        <v>1890</v>
      </c>
      <c r="D494" s="21" t="s">
        <v>3431</v>
      </c>
      <c r="E494" s="1" t="str">
        <f t="shared" ca="1" si="42"/>
        <v/>
      </c>
      <c r="F494" t="s">
        <v>3868</v>
      </c>
      <c r="G494" t="s">
        <v>3869</v>
      </c>
      <c r="H494" t="s">
        <v>3469</v>
      </c>
      <c r="I494" s="109">
        <f t="shared" si="46"/>
        <v>0</v>
      </c>
      <c r="J494" s="109">
        <f t="shared" si="43"/>
        <v>0</v>
      </c>
      <c r="K494" s="109">
        <f t="shared" ca="1" si="44"/>
        <v>0</v>
      </c>
      <c r="L494" s="109">
        <f t="shared" si="45"/>
        <v>0</v>
      </c>
      <c r="M494" t="str">
        <f t="shared" si="47"/>
        <v/>
      </c>
    </row>
    <row r="495" spans="1:13" x14ac:dyDescent="0.25">
      <c r="A495">
        <v>3063</v>
      </c>
      <c r="B495" t="s">
        <v>477</v>
      </c>
      <c r="C495" t="s">
        <v>1890</v>
      </c>
      <c r="D495" s="21" t="s">
        <v>3431</v>
      </c>
      <c r="E495" s="1" t="str">
        <f t="shared" ca="1" si="42"/>
        <v/>
      </c>
      <c r="F495" t="s">
        <v>3870</v>
      </c>
      <c r="G495" t="s">
        <v>3871</v>
      </c>
      <c r="H495" t="s">
        <v>3469</v>
      </c>
      <c r="I495" s="109">
        <f t="shared" si="46"/>
        <v>0</v>
      </c>
      <c r="J495" s="109">
        <f t="shared" si="43"/>
        <v>0</v>
      </c>
      <c r="K495" s="109">
        <f t="shared" ca="1" si="44"/>
        <v>0</v>
      </c>
      <c r="L495" s="109">
        <f t="shared" si="45"/>
        <v>0</v>
      </c>
      <c r="M495" t="str">
        <f t="shared" si="47"/>
        <v/>
      </c>
    </row>
    <row r="496" spans="1:13" x14ac:dyDescent="0.25">
      <c r="A496">
        <v>3064</v>
      </c>
      <c r="B496" t="s">
        <v>477</v>
      </c>
      <c r="C496" t="s">
        <v>1890</v>
      </c>
      <c r="D496" s="21" t="s">
        <v>3431</v>
      </c>
      <c r="E496" s="1" t="str">
        <f t="shared" ca="1" si="42"/>
        <v/>
      </c>
      <c r="F496" t="s">
        <v>3872</v>
      </c>
      <c r="G496" t="s">
        <v>3873</v>
      </c>
      <c r="H496" t="s">
        <v>3469</v>
      </c>
      <c r="I496" s="109">
        <f t="shared" si="46"/>
        <v>0</v>
      </c>
      <c r="J496" s="109">
        <f t="shared" si="43"/>
        <v>0</v>
      </c>
      <c r="K496" s="109">
        <f t="shared" ca="1" si="44"/>
        <v>0</v>
      </c>
      <c r="L496" s="109">
        <f t="shared" si="45"/>
        <v>0</v>
      </c>
      <c r="M496" t="str">
        <f t="shared" si="47"/>
        <v/>
      </c>
    </row>
    <row r="497" spans="1:13" x14ac:dyDescent="0.25">
      <c r="A497">
        <v>3065</v>
      </c>
      <c r="B497" t="s">
        <v>477</v>
      </c>
      <c r="C497" t="s">
        <v>1890</v>
      </c>
      <c r="D497" s="21" t="s">
        <v>3431</v>
      </c>
      <c r="E497" s="1" t="str">
        <f t="shared" ca="1" si="42"/>
        <v/>
      </c>
      <c r="F497" t="s">
        <v>3874</v>
      </c>
      <c r="G497" t="s">
        <v>3875</v>
      </c>
      <c r="H497" t="s">
        <v>3469</v>
      </c>
      <c r="I497" s="109">
        <f t="shared" si="46"/>
        <v>0</v>
      </c>
      <c r="J497" s="109">
        <f t="shared" si="43"/>
        <v>0</v>
      </c>
      <c r="K497" s="109">
        <f t="shared" ca="1" si="44"/>
        <v>0</v>
      </c>
      <c r="L497" s="109">
        <f t="shared" si="45"/>
        <v>0</v>
      </c>
      <c r="M497" t="str">
        <f t="shared" si="47"/>
        <v/>
      </c>
    </row>
    <row r="498" spans="1:13" x14ac:dyDescent="0.25">
      <c r="A498">
        <v>3066</v>
      </c>
      <c r="B498" t="s">
        <v>477</v>
      </c>
      <c r="C498" t="s">
        <v>1890</v>
      </c>
      <c r="D498" s="21" t="s">
        <v>3431</v>
      </c>
      <c r="E498" s="1" t="str">
        <f t="shared" ca="1" si="42"/>
        <v/>
      </c>
      <c r="F498" t="s">
        <v>3876</v>
      </c>
      <c r="G498" t="s">
        <v>3877</v>
      </c>
      <c r="H498" t="s">
        <v>3469</v>
      </c>
      <c r="I498" s="109">
        <f t="shared" si="46"/>
        <v>0</v>
      </c>
      <c r="J498" s="109">
        <f t="shared" si="43"/>
        <v>0</v>
      </c>
      <c r="K498" s="109">
        <f t="shared" ca="1" si="44"/>
        <v>0</v>
      </c>
      <c r="L498" s="109">
        <f t="shared" si="45"/>
        <v>0</v>
      </c>
      <c r="M498" t="str">
        <f t="shared" si="47"/>
        <v/>
      </c>
    </row>
    <row r="499" spans="1:13" x14ac:dyDescent="0.25">
      <c r="A499">
        <v>3067</v>
      </c>
      <c r="B499" t="s">
        <v>477</v>
      </c>
      <c r="C499" t="s">
        <v>1890</v>
      </c>
      <c r="D499" s="21" t="s">
        <v>3431</v>
      </c>
      <c r="E499" s="1" t="str">
        <f t="shared" ca="1" si="42"/>
        <v/>
      </c>
      <c r="F499" t="s">
        <v>3878</v>
      </c>
      <c r="G499" t="s">
        <v>3879</v>
      </c>
      <c r="H499" t="s">
        <v>3469</v>
      </c>
      <c r="I499" s="109">
        <f t="shared" si="46"/>
        <v>0</v>
      </c>
      <c r="J499" s="109">
        <f t="shared" si="43"/>
        <v>0</v>
      </c>
      <c r="K499" s="109">
        <f t="shared" ca="1" si="44"/>
        <v>0</v>
      </c>
      <c r="L499" s="109">
        <f t="shared" si="45"/>
        <v>0</v>
      </c>
      <c r="M499" t="str">
        <f t="shared" si="47"/>
        <v/>
      </c>
    </row>
    <row r="500" spans="1:13" x14ac:dyDescent="0.25">
      <c r="A500">
        <v>3068</v>
      </c>
      <c r="B500" t="s">
        <v>477</v>
      </c>
      <c r="C500" t="s">
        <v>1890</v>
      </c>
      <c r="D500" s="21" t="s">
        <v>3431</v>
      </c>
      <c r="E500" s="1" t="str">
        <f t="shared" ca="1" si="42"/>
        <v/>
      </c>
      <c r="F500" t="s">
        <v>3880</v>
      </c>
      <c r="G500" t="s">
        <v>3881</v>
      </c>
      <c r="H500" t="s">
        <v>3469</v>
      </c>
      <c r="I500" s="109">
        <f t="shared" si="46"/>
        <v>0</v>
      </c>
      <c r="J500" s="109">
        <f t="shared" si="43"/>
        <v>0</v>
      </c>
      <c r="K500" s="109">
        <f t="shared" ca="1" si="44"/>
        <v>0</v>
      </c>
      <c r="L500" s="109">
        <f t="shared" si="45"/>
        <v>0</v>
      </c>
      <c r="M500" t="str">
        <f t="shared" si="47"/>
        <v/>
      </c>
    </row>
    <row r="501" spans="1:13" x14ac:dyDescent="0.25">
      <c r="A501">
        <v>3071</v>
      </c>
      <c r="B501" t="s">
        <v>483</v>
      </c>
      <c r="C501" t="s">
        <v>1892</v>
      </c>
      <c r="D501" s="21" t="s">
        <v>3431</v>
      </c>
      <c r="E501" s="1" t="str">
        <f t="shared" ca="1" si="42"/>
        <v/>
      </c>
      <c r="G501" t="s">
        <v>1893</v>
      </c>
      <c r="H501" t="s">
        <v>1545</v>
      </c>
      <c r="I501" s="109" t="str">
        <f t="shared" si="46"/>
        <v>IfcElectricGenerator</v>
      </c>
      <c r="J501" s="109">
        <f t="shared" si="43"/>
        <v>0</v>
      </c>
      <c r="K501" s="109">
        <f t="shared" ca="1" si="44"/>
        <v>0</v>
      </c>
      <c r="L501" s="109">
        <f t="shared" si="45"/>
        <v>0</v>
      </c>
      <c r="M501" t="str">
        <f t="shared" si="47"/>
        <v/>
      </c>
    </row>
    <row r="502" spans="1:13" x14ac:dyDescent="0.25">
      <c r="A502">
        <v>3073</v>
      </c>
      <c r="B502" t="s">
        <v>483</v>
      </c>
      <c r="C502" t="s">
        <v>1892</v>
      </c>
      <c r="D502" s="21" t="s">
        <v>3431</v>
      </c>
      <c r="E502" s="1" t="str">
        <f t="shared" ca="1" si="42"/>
        <v/>
      </c>
      <c r="F502" t="s">
        <v>2488</v>
      </c>
      <c r="G502" t="s">
        <v>3473</v>
      </c>
      <c r="H502" t="s">
        <v>3469</v>
      </c>
      <c r="I502" s="109">
        <f t="shared" si="46"/>
        <v>0</v>
      </c>
      <c r="J502" s="109">
        <f t="shared" si="43"/>
        <v>0</v>
      </c>
      <c r="K502" s="109">
        <f t="shared" ca="1" si="44"/>
        <v>0</v>
      </c>
      <c r="L502" s="109">
        <f t="shared" si="45"/>
        <v>0</v>
      </c>
      <c r="M502" t="str">
        <f t="shared" si="47"/>
        <v/>
      </c>
    </row>
    <row r="503" spans="1:13" x14ac:dyDescent="0.25">
      <c r="A503">
        <v>3074</v>
      </c>
      <c r="B503" t="s">
        <v>483</v>
      </c>
      <c r="C503" t="s">
        <v>1892</v>
      </c>
      <c r="D503" s="21" t="s">
        <v>3431</v>
      </c>
      <c r="E503" s="1" t="str">
        <f t="shared" ca="1" si="42"/>
        <v/>
      </c>
      <c r="F503" t="s">
        <v>3474</v>
      </c>
      <c r="G503" t="s">
        <v>4283</v>
      </c>
      <c r="H503" t="s">
        <v>3475</v>
      </c>
      <c r="I503" s="109">
        <f t="shared" si="46"/>
        <v>0</v>
      </c>
      <c r="J503" s="109">
        <f t="shared" si="43"/>
        <v>0</v>
      </c>
      <c r="K503" s="109">
        <f t="shared" ca="1" si="44"/>
        <v>0</v>
      </c>
      <c r="L503" s="109">
        <f t="shared" si="45"/>
        <v>0</v>
      </c>
      <c r="M503" t="str">
        <f t="shared" si="47"/>
        <v/>
      </c>
    </row>
    <row r="504" spans="1:13" x14ac:dyDescent="0.25">
      <c r="A504">
        <v>3087</v>
      </c>
      <c r="B504" t="s">
        <v>483</v>
      </c>
      <c r="C504" t="s">
        <v>1892</v>
      </c>
      <c r="D504" s="21" t="s">
        <v>3431</v>
      </c>
      <c r="E504" s="1" t="str">
        <f t="shared" ca="1" si="42"/>
        <v/>
      </c>
      <c r="F504" t="s">
        <v>3882</v>
      </c>
      <c r="G504" t="s">
        <v>3883</v>
      </c>
      <c r="H504" t="s">
        <v>3469</v>
      </c>
      <c r="I504" s="109">
        <f t="shared" si="46"/>
        <v>0</v>
      </c>
      <c r="J504" s="109">
        <f t="shared" si="43"/>
        <v>0</v>
      </c>
      <c r="K504" s="109">
        <f t="shared" ca="1" si="44"/>
        <v>0</v>
      </c>
      <c r="L504" s="109">
        <f t="shared" si="45"/>
        <v>0</v>
      </c>
      <c r="M504" t="str">
        <f t="shared" si="47"/>
        <v/>
      </c>
    </row>
    <row r="505" spans="1:13" x14ac:dyDescent="0.25">
      <c r="A505">
        <v>3088</v>
      </c>
      <c r="B505" t="s">
        <v>483</v>
      </c>
      <c r="C505" t="s">
        <v>1892</v>
      </c>
      <c r="D505" s="21" t="s">
        <v>3431</v>
      </c>
      <c r="E505" s="1" t="str">
        <f t="shared" ca="1" si="42"/>
        <v/>
      </c>
      <c r="F505" t="s">
        <v>3884</v>
      </c>
      <c r="G505" t="s">
        <v>3885</v>
      </c>
      <c r="H505" t="s">
        <v>3469</v>
      </c>
      <c r="I505" s="109">
        <f t="shared" si="46"/>
        <v>0</v>
      </c>
      <c r="J505" s="109">
        <f t="shared" si="43"/>
        <v>0</v>
      </c>
      <c r="K505" s="109">
        <f t="shared" ca="1" si="44"/>
        <v>0</v>
      </c>
      <c r="L505" s="109">
        <f t="shared" si="45"/>
        <v>0</v>
      </c>
      <c r="M505" t="str">
        <f t="shared" si="47"/>
        <v/>
      </c>
    </row>
    <row r="506" spans="1:13" x14ac:dyDescent="0.25">
      <c r="A506">
        <v>3089</v>
      </c>
      <c r="B506" t="s">
        <v>483</v>
      </c>
      <c r="C506" t="s">
        <v>1892</v>
      </c>
      <c r="D506" s="21" t="s">
        <v>3431</v>
      </c>
      <c r="E506" s="1" t="str">
        <f t="shared" ca="1" si="42"/>
        <v/>
      </c>
      <c r="F506" t="s">
        <v>3886</v>
      </c>
      <c r="G506" t="s">
        <v>3887</v>
      </c>
      <c r="H506" t="s">
        <v>3469</v>
      </c>
      <c r="I506" s="109">
        <f t="shared" si="46"/>
        <v>0</v>
      </c>
      <c r="J506" s="109">
        <f t="shared" si="43"/>
        <v>0</v>
      </c>
      <c r="K506" s="109">
        <f t="shared" ca="1" si="44"/>
        <v>0</v>
      </c>
      <c r="L506" s="109">
        <f t="shared" si="45"/>
        <v>0</v>
      </c>
      <c r="M506" t="str">
        <f t="shared" si="47"/>
        <v/>
      </c>
    </row>
    <row r="507" spans="1:13" x14ac:dyDescent="0.25">
      <c r="A507">
        <v>3092</v>
      </c>
      <c r="B507" t="s">
        <v>487</v>
      </c>
      <c r="C507" t="s">
        <v>1894</v>
      </c>
      <c r="D507" s="21" t="s">
        <v>3431</v>
      </c>
      <c r="E507" s="1" t="str">
        <f t="shared" ca="1" si="42"/>
        <v/>
      </c>
      <c r="G507" t="s">
        <v>1895</v>
      </c>
      <c r="H507" t="s">
        <v>1545</v>
      </c>
      <c r="I507" s="109" t="str">
        <f t="shared" si="46"/>
        <v>IfcElectricMotor</v>
      </c>
      <c r="J507" s="109">
        <f t="shared" si="43"/>
        <v>0</v>
      </c>
      <c r="K507" s="109">
        <f t="shared" ca="1" si="44"/>
        <v>0</v>
      </c>
      <c r="L507" s="109">
        <f t="shared" si="45"/>
        <v>0</v>
      </c>
      <c r="M507" t="str">
        <f t="shared" si="47"/>
        <v/>
      </c>
    </row>
    <row r="508" spans="1:13" x14ac:dyDescent="0.25">
      <c r="A508">
        <v>3094</v>
      </c>
      <c r="B508" t="s">
        <v>487</v>
      </c>
      <c r="C508" t="s">
        <v>1894</v>
      </c>
      <c r="D508" s="21" t="s">
        <v>3431</v>
      </c>
      <c r="E508" s="1" t="str">
        <f t="shared" ca="1" si="42"/>
        <v/>
      </c>
      <c r="F508" t="s">
        <v>2488</v>
      </c>
      <c r="G508" t="s">
        <v>3473</v>
      </c>
      <c r="H508" t="s">
        <v>3469</v>
      </c>
      <c r="I508" s="109">
        <f t="shared" si="46"/>
        <v>0</v>
      </c>
      <c r="J508" s="109">
        <f t="shared" si="43"/>
        <v>0</v>
      </c>
      <c r="K508" s="109">
        <f t="shared" ca="1" si="44"/>
        <v>0</v>
      </c>
      <c r="L508" s="109">
        <f t="shared" si="45"/>
        <v>0</v>
      </c>
      <c r="M508" t="str">
        <f t="shared" si="47"/>
        <v/>
      </c>
    </row>
    <row r="509" spans="1:13" x14ac:dyDescent="0.25">
      <c r="A509">
        <v>3095</v>
      </c>
      <c r="B509" t="s">
        <v>487</v>
      </c>
      <c r="C509" t="s">
        <v>1894</v>
      </c>
      <c r="D509" s="21" t="s">
        <v>3431</v>
      </c>
      <c r="E509" s="1" t="str">
        <f t="shared" ca="1" si="42"/>
        <v/>
      </c>
      <c r="F509" t="s">
        <v>3474</v>
      </c>
      <c r="G509" t="s">
        <v>4283</v>
      </c>
      <c r="H509" t="s">
        <v>3475</v>
      </c>
      <c r="I509" s="109">
        <f t="shared" si="46"/>
        <v>0</v>
      </c>
      <c r="J509" s="109">
        <f t="shared" si="43"/>
        <v>0</v>
      </c>
      <c r="K509" s="109">
        <f t="shared" ca="1" si="44"/>
        <v>0</v>
      </c>
      <c r="L509" s="109">
        <f t="shared" si="45"/>
        <v>0</v>
      </c>
      <c r="M509" t="str">
        <f t="shared" si="47"/>
        <v/>
      </c>
    </row>
    <row r="510" spans="1:13" x14ac:dyDescent="0.25">
      <c r="A510">
        <v>3108</v>
      </c>
      <c r="B510" t="s">
        <v>487</v>
      </c>
      <c r="C510" t="s">
        <v>1894</v>
      </c>
      <c r="D510" s="21" t="s">
        <v>3431</v>
      </c>
      <c r="E510" s="1" t="str">
        <f t="shared" ca="1" si="42"/>
        <v/>
      </c>
      <c r="F510" t="s">
        <v>3886</v>
      </c>
      <c r="G510" t="s">
        <v>3887</v>
      </c>
      <c r="H510" t="s">
        <v>3469</v>
      </c>
      <c r="I510" s="109">
        <f t="shared" si="46"/>
        <v>0</v>
      </c>
      <c r="J510" s="109">
        <f t="shared" si="43"/>
        <v>0</v>
      </c>
      <c r="K510" s="109">
        <f t="shared" ca="1" si="44"/>
        <v>0</v>
      </c>
      <c r="L510" s="109">
        <f t="shared" si="45"/>
        <v>0</v>
      </c>
      <c r="M510" t="str">
        <f t="shared" si="47"/>
        <v/>
      </c>
    </row>
    <row r="511" spans="1:13" x14ac:dyDescent="0.25">
      <c r="A511">
        <v>3109</v>
      </c>
      <c r="B511" t="s">
        <v>487</v>
      </c>
      <c r="C511" t="s">
        <v>1894</v>
      </c>
      <c r="D511" s="21" t="s">
        <v>3431</v>
      </c>
      <c r="E511" s="1" t="str">
        <f t="shared" ca="1" si="42"/>
        <v/>
      </c>
      <c r="F511" t="s">
        <v>3888</v>
      </c>
      <c r="G511" t="s">
        <v>3883</v>
      </c>
      <c r="H511" t="s">
        <v>3469</v>
      </c>
      <c r="I511" s="109">
        <f t="shared" si="46"/>
        <v>0</v>
      </c>
      <c r="J511" s="109">
        <f t="shared" si="43"/>
        <v>0</v>
      </c>
      <c r="K511" s="109">
        <f t="shared" ca="1" si="44"/>
        <v>0</v>
      </c>
      <c r="L511" s="109">
        <f t="shared" si="45"/>
        <v>0</v>
      </c>
      <c r="M511" t="str">
        <f t="shared" si="47"/>
        <v/>
      </c>
    </row>
    <row r="512" spans="1:13" x14ac:dyDescent="0.25">
      <c r="A512">
        <v>3110</v>
      </c>
      <c r="B512" t="s">
        <v>487</v>
      </c>
      <c r="C512" t="s">
        <v>1894</v>
      </c>
      <c r="D512" s="21" t="s">
        <v>3431</v>
      </c>
      <c r="E512" s="1" t="str">
        <f t="shared" ca="1" si="42"/>
        <v/>
      </c>
      <c r="F512" t="s">
        <v>3884</v>
      </c>
      <c r="G512" t="s">
        <v>3889</v>
      </c>
      <c r="H512" t="s">
        <v>3469</v>
      </c>
      <c r="I512" s="109">
        <f t="shared" si="46"/>
        <v>0</v>
      </c>
      <c r="J512" s="109">
        <f t="shared" si="43"/>
        <v>0</v>
      </c>
      <c r="K512" s="109">
        <f t="shared" ca="1" si="44"/>
        <v>0</v>
      </c>
      <c r="L512" s="109">
        <f t="shared" si="45"/>
        <v>0</v>
      </c>
      <c r="M512" t="str">
        <f t="shared" si="47"/>
        <v/>
      </c>
    </row>
    <row r="513" spans="1:13" x14ac:dyDescent="0.25">
      <c r="A513">
        <v>3111</v>
      </c>
      <c r="B513" t="s">
        <v>487</v>
      </c>
      <c r="C513" t="s">
        <v>1894</v>
      </c>
      <c r="D513" s="21" t="s">
        <v>3431</v>
      </c>
      <c r="E513" s="1" t="str">
        <f t="shared" ca="1" si="42"/>
        <v/>
      </c>
      <c r="F513" t="s">
        <v>3890</v>
      </c>
      <c r="G513" t="s">
        <v>3891</v>
      </c>
      <c r="H513" t="s">
        <v>3469</v>
      </c>
      <c r="I513" s="109">
        <f t="shared" si="46"/>
        <v>0</v>
      </c>
      <c r="J513" s="109">
        <f t="shared" si="43"/>
        <v>0</v>
      </c>
      <c r="K513" s="109">
        <f t="shared" ca="1" si="44"/>
        <v>0</v>
      </c>
      <c r="L513" s="109">
        <f t="shared" si="45"/>
        <v>0</v>
      </c>
      <c r="M513" t="str">
        <f t="shared" si="47"/>
        <v/>
      </c>
    </row>
    <row r="514" spans="1:13" x14ac:dyDescent="0.25">
      <c r="A514">
        <v>3112</v>
      </c>
      <c r="B514" t="s">
        <v>487</v>
      </c>
      <c r="C514" t="s">
        <v>1894</v>
      </c>
      <c r="D514" s="21" t="s">
        <v>3431</v>
      </c>
      <c r="E514" s="1" t="str">
        <f t="shared" ref="E514:E577" ca="1" si="48">IF(AND(IF(cond_par_map=yes,NOT(ISERROR(VLOOKUP(B514,export_entity,1,FALSE))),TRUE),IF(com_pset=yes,IFERROR(FIND(Common,C514),0)&gt;0,TRUE),IF(com_pset=yes,F514&lt;&gt;"",TRUE),IF(com_pset=yes,F514&lt;&gt;0,TRUE)),CONCATENATE(Common),"")</f>
        <v/>
      </c>
      <c r="F514" t="s">
        <v>3892</v>
      </c>
      <c r="G514" t="s">
        <v>3893</v>
      </c>
      <c r="H514" t="s">
        <v>3469</v>
      </c>
      <c r="I514" s="109">
        <f t="shared" si="46"/>
        <v>0</v>
      </c>
      <c r="J514" s="109">
        <f t="shared" ref="J514:J577" si="49">IF(AND(I514&lt;&gt;0,NOT(ISERROR(VLOOKUP(B514,Import_DRS,1,FALSE)))),I514,0)</f>
        <v>0</v>
      </c>
      <c r="K514" s="109">
        <f t="shared" ref="K514:K577" ca="1" si="50">IF(AND(I514&lt;&gt;0,NOT(ISERROR(VLOOKUP(B514,export_entity,1,FALSE)))),I514,0)</f>
        <v>0</v>
      </c>
      <c r="L514" s="109">
        <f t="shared" ref="L514:L577" si="51">IF(C514&lt;&gt;C513,IFERROR(VLOOKUP(C514,supp_pset,1,FALSE),0),0)</f>
        <v>0</v>
      </c>
      <c r="M514" t="str">
        <f t="shared" si="47"/>
        <v/>
      </c>
    </row>
    <row r="515" spans="1:13" x14ac:dyDescent="0.25">
      <c r="A515">
        <v>3113</v>
      </c>
      <c r="B515" t="s">
        <v>487</v>
      </c>
      <c r="C515" t="s">
        <v>1894</v>
      </c>
      <c r="D515" s="21" t="s">
        <v>3431</v>
      </c>
      <c r="E515" s="1" t="str">
        <f t="shared" ca="1" si="48"/>
        <v/>
      </c>
      <c r="F515" t="s">
        <v>3894</v>
      </c>
      <c r="G515" t="s">
        <v>3895</v>
      </c>
      <c r="H515" t="s">
        <v>3469</v>
      </c>
      <c r="I515" s="109">
        <f t="shared" ref="I515:I578" si="52">IF(B515&lt;&gt;B514,IF(ISERROR(FIND("/",B515,1)),B515,0),0)</f>
        <v>0</v>
      </c>
      <c r="J515" s="109">
        <f t="shared" si="49"/>
        <v>0</v>
      </c>
      <c r="K515" s="109">
        <f t="shared" ca="1" si="50"/>
        <v>0</v>
      </c>
      <c r="L515" s="109">
        <f t="shared" si="51"/>
        <v>0</v>
      </c>
      <c r="M515" t="str">
        <f t="shared" ref="M515:M578" si="53">IF(ISERROR(FIND("/",B515,1)),"",MID(B515,FIND("/",B515,1)+1,LEN(B515)-FIND("/",B515,1)))</f>
        <v/>
      </c>
    </row>
    <row r="516" spans="1:13" x14ac:dyDescent="0.25">
      <c r="A516">
        <v>3114</v>
      </c>
      <c r="B516" t="s">
        <v>487</v>
      </c>
      <c r="C516" t="s">
        <v>1894</v>
      </c>
      <c r="D516" s="21" t="s">
        <v>3431</v>
      </c>
      <c r="E516" s="1" t="str">
        <f t="shared" ca="1" si="48"/>
        <v/>
      </c>
      <c r="F516" t="s">
        <v>3896</v>
      </c>
      <c r="G516" t="s">
        <v>3897</v>
      </c>
      <c r="H516" t="s">
        <v>3475</v>
      </c>
      <c r="I516" s="109">
        <f t="shared" si="52"/>
        <v>0</v>
      </c>
      <c r="J516" s="109">
        <f t="shared" si="49"/>
        <v>0</v>
      </c>
      <c r="K516" s="109">
        <f t="shared" ca="1" si="50"/>
        <v>0</v>
      </c>
      <c r="L516" s="109">
        <f t="shared" si="51"/>
        <v>0</v>
      </c>
      <c r="M516" t="str">
        <f t="shared" si="53"/>
        <v/>
      </c>
    </row>
    <row r="517" spans="1:13" x14ac:dyDescent="0.25">
      <c r="A517">
        <v>3127</v>
      </c>
      <c r="B517" t="s">
        <v>487</v>
      </c>
      <c r="C517" t="s">
        <v>1894</v>
      </c>
      <c r="D517" s="21" t="s">
        <v>3431</v>
      </c>
      <c r="E517" s="1" t="str">
        <f t="shared" ca="1" si="48"/>
        <v/>
      </c>
      <c r="F517" t="s">
        <v>3898</v>
      </c>
      <c r="G517" t="s">
        <v>3899</v>
      </c>
      <c r="H517" t="s">
        <v>3469</v>
      </c>
      <c r="I517" s="109">
        <f t="shared" si="52"/>
        <v>0</v>
      </c>
      <c r="J517" s="109">
        <f t="shared" si="49"/>
        <v>0</v>
      </c>
      <c r="K517" s="109">
        <f t="shared" ca="1" si="50"/>
        <v>0</v>
      </c>
      <c r="L517" s="109">
        <f t="shared" si="51"/>
        <v>0</v>
      </c>
      <c r="M517" t="str">
        <f t="shared" si="53"/>
        <v/>
      </c>
    </row>
    <row r="518" spans="1:13" x14ac:dyDescent="0.25">
      <c r="A518">
        <v>3128</v>
      </c>
      <c r="B518" t="s">
        <v>487</v>
      </c>
      <c r="C518" t="s">
        <v>1894</v>
      </c>
      <c r="D518" s="21" t="s">
        <v>3431</v>
      </c>
      <c r="E518" s="1" t="str">
        <f t="shared" ca="1" si="48"/>
        <v/>
      </c>
      <c r="F518" t="s">
        <v>3900</v>
      </c>
      <c r="G518" t="s">
        <v>3901</v>
      </c>
      <c r="H518" t="s">
        <v>3469</v>
      </c>
      <c r="I518" s="109">
        <f t="shared" si="52"/>
        <v>0</v>
      </c>
      <c r="J518" s="109">
        <f t="shared" si="49"/>
        <v>0</v>
      </c>
      <c r="K518" s="109">
        <f t="shared" ca="1" si="50"/>
        <v>0</v>
      </c>
      <c r="L518" s="109">
        <f t="shared" si="51"/>
        <v>0</v>
      </c>
      <c r="M518" t="str">
        <f t="shared" si="53"/>
        <v/>
      </c>
    </row>
    <row r="519" spans="1:13" x14ac:dyDescent="0.25">
      <c r="A519">
        <v>3129</v>
      </c>
      <c r="B519" t="s">
        <v>487</v>
      </c>
      <c r="C519" t="s">
        <v>1894</v>
      </c>
      <c r="D519" s="21" t="s">
        <v>3431</v>
      </c>
      <c r="E519" s="1" t="str">
        <f t="shared" ca="1" si="48"/>
        <v/>
      </c>
      <c r="F519" t="s">
        <v>3902</v>
      </c>
      <c r="G519" t="s">
        <v>3903</v>
      </c>
      <c r="H519" t="s">
        <v>3469</v>
      </c>
      <c r="I519" s="109">
        <f t="shared" si="52"/>
        <v>0</v>
      </c>
      <c r="J519" s="109">
        <f t="shared" si="49"/>
        <v>0</v>
      </c>
      <c r="K519" s="109">
        <f t="shared" ca="1" si="50"/>
        <v>0</v>
      </c>
      <c r="L519" s="109">
        <f t="shared" si="51"/>
        <v>0</v>
      </c>
      <c r="M519" t="str">
        <f t="shared" si="53"/>
        <v/>
      </c>
    </row>
    <row r="520" spans="1:13" x14ac:dyDescent="0.25">
      <c r="A520">
        <v>3132</v>
      </c>
      <c r="B520" t="s">
        <v>491</v>
      </c>
      <c r="C520" t="s">
        <v>1896</v>
      </c>
      <c r="D520" s="21" t="s">
        <v>3431</v>
      </c>
      <c r="E520" s="1" t="str">
        <f t="shared" ca="1" si="48"/>
        <v/>
      </c>
      <c r="G520" t="s">
        <v>1897</v>
      </c>
      <c r="H520" t="s">
        <v>1545</v>
      </c>
      <c r="I520" s="109" t="str">
        <f t="shared" si="52"/>
        <v>IfcElectricTimeControl</v>
      </c>
      <c r="J520" s="109">
        <f t="shared" si="49"/>
        <v>0</v>
      </c>
      <c r="K520" s="109">
        <f t="shared" ca="1" si="50"/>
        <v>0</v>
      </c>
      <c r="L520" s="109">
        <f t="shared" si="51"/>
        <v>0</v>
      </c>
      <c r="M520" t="str">
        <f t="shared" si="53"/>
        <v/>
      </c>
    </row>
    <row r="521" spans="1:13" x14ac:dyDescent="0.25">
      <c r="A521">
        <v>3134</v>
      </c>
      <c r="B521" t="s">
        <v>491</v>
      </c>
      <c r="C521" t="s">
        <v>1896</v>
      </c>
      <c r="D521" s="21" t="s">
        <v>3431</v>
      </c>
      <c r="E521" s="1" t="str">
        <f t="shared" ca="1" si="48"/>
        <v/>
      </c>
      <c r="F521" t="s">
        <v>2488</v>
      </c>
      <c r="G521" t="s">
        <v>3473</v>
      </c>
      <c r="H521" t="s">
        <v>3469</v>
      </c>
      <c r="I521" s="109">
        <f t="shared" si="52"/>
        <v>0</v>
      </c>
      <c r="J521" s="109">
        <f t="shared" si="49"/>
        <v>0</v>
      </c>
      <c r="K521" s="109">
        <f t="shared" ca="1" si="50"/>
        <v>0</v>
      </c>
      <c r="L521" s="109">
        <f t="shared" si="51"/>
        <v>0</v>
      </c>
      <c r="M521" t="str">
        <f t="shared" si="53"/>
        <v/>
      </c>
    </row>
    <row r="522" spans="1:13" x14ac:dyDescent="0.25">
      <c r="A522">
        <v>3135</v>
      </c>
      <c r="B522" t="s">
        <v>491</v>
      </c>
      <c r="C522" t="s">
        <v>1896</v>
      </c>
      <c r="D522" s="21" t="s">
        <v>3431</v>
      </c>
      <c r="E522" s="1" t="str">
        <f t="shared" ca="1" si="48"/>
        <v/>
      </c>
      <c r="F522" t="s">
        <v>3474</v>
      </c>
      <c r="G522" t="s">
        <v>4283</v>
      </c>
      <c r="H522" t="s">
        <v>3475</v>
      </c>
      <c r="I522" s="109">
        <f t="shared" si="52"/>
        <v>0</v>
      </c>
      <c r="J522" s="109">
        <f t="shared" si="49"/>
        <v>0</v>
      </c>
      <c r="K522" s="109">
        <f t="shared" ca="1" si="50"/>
        <v>0</v>
      </c>
      <c r="L522" s="109">
        <f t="shared" si="51"/>
        <v>0</v>
      </c>
      <c r="M522" t="str">
        <f t="shared" si="53"/>
        <v/>
      </c>
    </row>
    <row r="523" spans="1:13" x14ac:dyDescent="0.25">
      <c r="A523">
        <v>1627</v>
      </c>
      <c r="B523" t="s">
        <v>144</v>
      </c>
      <c r="C523" t="s">
        <v>1898</v>
      </c>
      <c r="D523" s="21" t="s">
        <v>3430</v>
      </c>
      <c r="E523" s="1" t="str">
        <f t="shared" ca="1" si="48"/>
        <v/>
      </c>
      <c r="F523" t="s">
        <v>3466</v>
      </c>
      <c r="G523" t="s">
        <v>1899</v>
      </c>
      <c r="H523" t="s">
        <v>1537</v>
      </c>
      <c r="I523" s="109" t="str">
        <f t="shared" si="52"/>
        <v>IfcElement</v>
      </c>
      <c r="J523" s="109">
        <f t="shared" si="49"/>
        <v>0</v>
      </c>
      <c r="K523" s="109">
        <f t="shared" ca="1" si="50"/>
        <v>0</v>
      </c>
      <c r="L523" s="109">
        <f t="shared" si="51"/>
        <v>0</v>
      </c>
      <c r="M523" t="str">
        <f t="shared" si="53"/>
        <v/>
      </c>
    </row>
    <row r="524" spans="1:13" x14ac:dyDescent="0.25">
      <c r="A524">
        <v>3227</v>
      </c>
      <c r="B524" t="s">
        <v>144</v>
      </c>
      <c r="C524" t="s">
        <v>1900</v>
      </c>
      <c r="D524" s="21" t="s">
        <v>3424</v>
      </c>
      <c r="E524" s="1" t="str">
        <f t="shared" ca="1" si="48"/>
        <v/>
      </c>
      <c r="F524" t="s">
        <v>3466</v>
      </c>
      <c r="G524" t="s">
        <v>4339</v>
      </c>
      <c r="H524" t="s">
        <v>1537</v>
      </c>
      <c r="I524" s="109">
        <f t="shared" si="52"/>
        <v>0</v>
      </c>
      <c r="J524" s="109">
        <f t="shared" si="49"/>
        <v>0</v>
      </c>
      <c r="K524" s="109">
        <f t="shared" ca="1" si="50"/>
        <v>0</v>
      </c>
      <c r="L524" s="109">
        <f t="shared" si="51"/>
        <v>0</v>
      </c>
      <c r="M524" t="str">
        <f t="shared" si="53"/>
        <v/>
      </c>
    </row>
    <row r="525" spans="1:13" x14ac:dyDescent="0.25">
      <c r="A525">
        <v>3279</v>
      </c>
      <c r="B525" t="s">
        <v>144</v>
      </c>
      <c r="C525" t="s">
        <v>1901</v>
      </c>
      <c r="D525" s="21" t="s">
        <v>3424</v>
      </c>
      <c r="E525" s="1" t="str">
        <f t="shared" ca="1" si="48"/>
        <v/>
      </c>
      <c r="F525" t="s">
        <v>3466</v>
      </c>
      <c r="G525" t="s">
        <v>4340</v>
      </c>
      <c r="H525" t="s">
        <v>1537</v>
      </c>
      <c r="I525" s="109">
        <f t="shared" si="52"/>
        <v>0</v>
      </c>
      <c r="J525" s="109">
        <f t="shared" si="49"/>
        <v>0</v>
      </c>
      <c r="K525" s="109">
        <f t="shared" ca="1" si="50"/>
        <v>0</v>
      </c>
      <c r="L525" s="109">
        <f t="shared" si="51"/>
        <v>0</v>
      </c>
      <c r="M525" t="str">
        <f t="shared" si="53"/>
        <v/>
      </c>
    </row>
    <row r="526" spans="1:13" x14ac:dyDescent="0.25">
      <c r="A526">
        <v>4497</v>
      </c>
      <c r="B526" t="s">
        <v>144</v>
      </c>
      <c r="C526" t="s">
        <v>1902</v>
      </c>
      <c r="D526" s="21" t="s">
        <v>3430</v>
      </c>
      <c r="E526" s="1" t="str">
        <f t="shared" ca="1" si="48"/>
        <v/>
      </c>
      <c r="F526" t="s">
        <v>3466</v>
      </c>
      <c r="G526" t="s">
        <v>4358</v>
      </c>
      <c r="H526" t="s">
        <v>1537</v>
      </c>
      <c r="I526" s="109">
        <f t="shared" si="52"/>
        <v>0</v>
      </c>
      <c r="J526" s="109">
        <f t="shared" si="49"/>
        <v>0</v>
      </c>
      <c r="K526" s="109">
        <f t="shared" ca="1" si="50"/>
        <v>0</v>
      </c>
      <c r="L526" s="109">
        <f t="shared" si="51"/>
        <v>0</v>
      </c>
      <c r="M526" t="str">
        <f t="shared" si="53"/>
        <v/>
      </c>
    </row>
    <row r="527" spans="1:13" x14ac:dyDescent="0.25">
      <c r="A527">
        <v>4517</v>
      </c>
      <c r="B527" t="s">
        <v>144</v>
      </c>
      <c r="C527" t="s">
        <v>1903</v>
      </c>
      <c r="D527" s="21" t="s">
        <v>3430</v>
      </c>
      <c r="E527" s="1" t="str">
        <f t="shared" ca="1" si="48"/>
        <v/>
      </c>
      <c r="F527" t="s">
        <v>3466</v>
      </c>
      <c r="G527" t="s">
        <v>4359</v>
      </c>
      <c r="H527" t="s">
        <v>1545</v>
      </c>
      <c r="I527" s="109">
        <f t="shared" si="52"/>
        <v>0</v>
      </c>
      <c r="J527" s="109">
        <f t="shared" si="49"/>
        <v>0</v>
      </c>
      <c r="K527" s="109">
        <f t="shared" ca="1" si="50"/>
        <v>0</v>
      </c>
      <c r="L527" s="109" t="str">
        <f t="shared" si="51"/>
        <v>Pset_ManufacturerTypeInformation</v>
      </c>
      <c r="M527" t="str">
        <f t="shared" si="53"/>
        <v/>
      </c>
    </row>
    <row r="528" spans="1:13" x14ac:dyDescent="0.25">
      <c r="A528">
        <v>6559</v>
      </c>
      <c r="B528" t="s">
        <v>144</v>
      </c>
      <c r="C528" t="s">
        <v>1904</v>
      </c>
      <c r="D528" s="21" t="s">
        <v>3430</v>
      </c>
      <c r="E528" s="1" t="str">
        <f t="shared" ca="1" si="48"/>
        <v/>
      </c>
      <c r="F528" t="s">
        <v>3466</v>
      </c>
      <c r="G528" t="s">
        <v>1905</v>
      </c>
      <c r="H528" t="s">
        <v>1537</v>
      </c>
      <c r="I528" s="109">
        <f t="shared" si="52"/>
        <v>0</v>
      </c>
      <c r="J528" s="109">
        <f t="shared" si="49"/>
        <v>0</v>
      </c>
      <c r="K528" s="109">
        <f t="shared" ca="1" si="50"/>
        <v>0</v>
      </c>
      <c r="L528" s="109">
        <f t="shared" si="51"/>
        <v>0</v>
      </c>
      <c r="M528" t="str">
        <f t="shared" si="53"/>
        <v/>
      </c>
    </row>
    <row r="529" spans="1:13" x14ac:dyDescent="0.25">
      <c r="A529">
        <v>8047</v>
      </c>
      <c r="B529" t="s">
        <v>144</v>
      </c>
      <c r="C529" t="s">
        <v>1906</v>
      </c>
      <c r="D529" s="21" t="s">
        <v>3430</v>
      </c>
      <c r="E529" s="1" t="str">
        <f t="shared" ca="1" si="48"/>
        <v/>
      </c>
      <c r="F529" t="s">
        <v>3466</v>
      </c>
      <c r="G529" t="s">
        <v>1907</v>
      </c>
      <c r="H529" t="s">
        <v>1537</v>
      </c>
      <c r="I529" s="109">
        <f t="shared" si="52"/>
        <v>0</v>
      </c>
      <c r="J529" s="109">
        <f t="shared" si="49"/>
        <v>0</v>
      </c>
      <c r="K529" s="109">
        <f t="shared" ca="1" si="50"/>
        <v>0</v>
      </c>
      <c r="L529" s="109">
        <f t="shared" si="51"/>
        <v>0</v>
      </c>
      <c r="M529" t="str">
        <f t="shared" si="53"/>
        <v/>
      </c>
    </row>
    <row r="530" spans="1:13" x14ac:dyDescent="0.25">
      <c r="A530">
        <v>3150</v>
      </c>
      <c r="B530" t="s">
        <v>147</v>
      </c>
      <c r="C530" t="s">
        <v>1908</v>
      </c>
      <c r="D530" s="21" t="s">
        <v>3436</v>
      </c>
      <c r="E530" s="1" t="str">
        <f t="shared" ca="1" si="48"/>
        <v/>
      </c>
      <c r="G530" t="s">
        <v>1909</v>
      </c>
      <c r="H530" t="s">
        <v>1537</v>
      </c>
      <c r="I530" s="109" t="str">
        <f t="shared" si="52"/>
        <v>IfcElementComponent</v>
      </c>
      <c r="J530" s="109">
        <f t="shared" si="49"/>
        <v>0</v>
      </c>
      <c r="K530" s="109">
        <f t="shared" ca="1" si="50"/>
        <v>0</v>
      </c>
      <c r="L530" s="109">
        <f t="shared" si="51"/>
        <v>0</v>
      </c>
      <c r="M530" t="str">
        <f t="shared" si="53"/>
        <v/>
      </c>
    </row>
    <row r="531" spans="1:13" x14ac:dyDescent="0.25">
      <c r="A531">
        <v>3152</v>
      </c>
      <c r="B531" t="s">
        <v>147</v>
      </c>
      <c r="C531" t="s">
        <v>1908</v>
      </c>
      <c r="D531" s="21" t="s">
        <v>3436</v>
      </c>
      <c r="E531" s="1" t="str">
        <f t="shared" ca="1" si="48"/>
        <v/>
      </c>
      <c r="F531" t="s">
        <v>2488</v>
      </c>
      <c r="G531" t="s">
        <v>4284</v>
      </c>
      <c r="H531" t="s">
        <v>3469</v>
      </c>
      <c r="I531" s="109">
        <f t="shared" si="52"/>
        <v>0</v>
      </c>
      <c r="J531" s="109">
        <f t="shared" si="49"/>
        <v>0</v>
      </c>
      <c r="K531" s="109">
        <f t="shared" ca="1" si="50"/>
        <v>0</v>
      </c>
      <c r="L531" s="109">
        <f t="shared" si="51"/>
        <v>0</v>
      </c>
      <c r="M531" t="str">
        <f t="shared" si="53"/>
        <v/>
      </c>
    </row>
    <row r="532" spans="1:13" x14ac:dyDescent="0.25">
      <c r="A532">
        <v>3153</v>
      </c>
      <c r="B532" t="s">
        <v>147</v>
      </c>
      <c r="C532" t="s">
        <v>1908</v>
      </c>
      <c r="D532" s="21" t="s">
        <v>3436</v>
      </c>
      <c r="E532" s="1" t="str">
        <f t="shared" ca="1" si="48"/>
        <v/>
      </c>
      <c r="F532" t="s">
        <v>3474</v>
      </c>
      <c r="G532" t="s">
        <v>4283</v>
      </c>
      <c r="H532" t="s">
        <v>3475</v>
      </c>
      <c r="I532" s="109">
        <f t="shared" si="52"/>
        <v>0</v>
      </c>
      <c r="J532" s="109">
        <f t="shared" si="49"/>
        <v>0</v>
      </c>
      <c r="K532" s="109">
        <f t="shared" ca="1" si="50"/>
        <v>0</v>
      </c>
      <c r="L532" s="109">
        <f t="shared" si="51"/>
        <v>0</v>
      </c>
      <c r="M532" t="str">
        <f t="shared" si="53"/>
        <v/>
      </c>
    </row>
    <row r="533" spans="1:13" x14ac:dyDescent="0.25">
      <c r="A533">
        <v>3166</v>
      </c>
      <c r="B533" t="s">
        <v>147</v>
      </c>
      <c r="C533" t="s">
        <v>1908</v>
      </c>
      <c r="D533" s="21" t="s">
        <v>3436</v>
      </c>
      <c r="E533" s="1" t="str">
        <f t="shared" ca="1" si="48"/>
        <v/>
      </c>
      <c r="F533" t="s">
        <v>3904</v>
      </c>
      <c r="G533" t="s">
        <v>3905</v>
      </c>
      <c r="H533" t="s">
        <v>3475</v>
      </c>
      <c r="I533" s="109">
        <f t="shared" si="52"/>
        <v>0</v>
      </c>
      <c r="J533" s="109">
        <f t="shared" si="49"/>
        <v>0</v>
      </c>
      <c r="K533" s="109">
        <f t="shared" ca="1" si="50"/>
        <v>0</v>
      </c>
      <c r="L533" s="109">
        <f t="shared" si="51"/>
        <v>0</v>
      </c>
      <c r="M533" t="str">
        <f t="shared" si="53"/>
        <v/>
      </c>
    </row>
    <row r="534" spans="1:13" x14ac:dyDescent="0.25">
      <c r="A534">
        <v>3178</v>
      </c>
      <c r="B534" t="s">
        <v>147</v>
      </c>
      <c r="C534" t="s">
        <v>1908</v>
      </c>
      <c r="D534" s="21" t="s">
        <v>3436</v>
      </c>
      <c r="E534" s="1" t="str">
        <f t="shared" ca="1" si="48"/>
        <v/>
      </c>
      <c r="F534" t="s">
        <v>3906</v>
      </c>
      <c r="G534" t="s">
        <v>3907</v>
      </c>
      <c r="H534" t="s">
        <v>3475</v>
      </c>
      <c r="I534" s="109">
        <f t="shared" si="52"/>
        <v>0</v>
      </c>
      <c r="J534" s="109">
        <f t="shared" si="49"/>
        <v>0</v>
      </c>
      <c r="K534" s="109">
        <f t="shared" ca="1" si="50"/>
        <v>0</v>
      </c>
      <c r="L534" s="109">
        <f t="shared" si="51"/>
        <v>0</v>
      </c>
      <c r="M534" t="str">
        <f t="shared" si="53"/>
        <v/>
      </c>
    </row>
    <row r="535" spans="1:13" x14ac:dyDescent="0.25">
      <c r="A535">
        <v>3192</v>
      </c>
      <c r="B535" t="s">
        <v>513</v>
      </c>
      <c r="C535" t="s">
        <v>1910</v>
      </c>
      <c r="D535" s="21" t="s">
        <v>3423</v>
      </c>
      <c r="E535" s="1" t="str">
        <f t="shared" ca="1" si="48"/>
        <v/>
      </c>
      <c r="G535" t="s">
        <v>1911</v>
      </c>
      <c r="H535" t="s">
        <v>1545</v>
      </c>
      <c r="I535" s="109" t="str">
        <f t="shared" si="52"/>
        <v>IfcEngine</v>
      </c>
      <c r="J535" s="109">
        <f t="shared" si="49"/>
        <v>0</v>
      </c>
      <c r="K535" s="109">
        <f t="shared" ca="1" si="50"/>
        <v>0</v>
      </c>
      <c r="L535" s="109">
        <f t="shared" si="51"/>
        <v>0</v>
      </c>
      <c r="M535" t="str">
        <f t="shared" si="53"/>
        <v/>
      </c>
    </row>
    <row r="536" spans="1:13" x14ac:dyDescent="0.25">
      <c r="A536">
        <v>3194</v>
      </c>
      <c r="B536" t="s">
        <v>513</v>
      </c>
      <c r="C536" t="s">
        <v>1910</v>
      </c>
      <c r="D536" s="21" t="s">
        <v>3423</v>
      </c>
      <c r="E536" s="1" t="str">
        <f t="shared" ca="1" si="48"/>
        <v/>
      </c>
      <c r="F536" t="s">
        <v>2488</v>
      </c>
      <c r="G536" t="s">
        <v>3807</v>
      </c>
      <c r="H536" t="s">
        <v>3469</v>
      </c>
      <c r="I536" s="109">
        <f t="shared" si="52"/>
        <v>0</v>
      </c>
      <c r="J536" s="109">
        <f t="shared" si="49"/>
        <v>0</v>
      </c>
      <c r="K536" s="109">
        <f t="shared" ca="1" si="50"/>
        <v>0</v>
      </c>
      <c r="L536" s="109">
        <f t="shared" si="51"/>
        <v>0</v>
      </c>
      <c r="M536" t="str">
        <f t="shared" si="53"/>
        <v/>
      </c>
    </row>
    <row r="537" spans="1:13" x14ac:dyDescent="0.25">
      <c r="A537">
        <v>3195</v>
      </c>
      <c r="B537" t="s">
        <v>513</v>
      </c>
      <c r="C537" t="s">
        <v>1910</v>
      </c>
      <c r="D537" s="21" t="s">
        <v>3423</v>
      </c>
      <c r="E537" s="1" t="str">
        <f t="shared" ca="1" si="48"/>
        <v/>
      </c>
      <c r="F537" t="s">
        <v>3474</v>
      </c>
      <c r="G537" t="s">
        <v>4283</v>
      </c>
      <c r="H537" t="s">
        <v>3475</v>
      </c>
      <c r="I537" s="109">
        <f t="shared" si="52"/>
        <v>0</v>
      </c>
      <c r="J537" s="109">
        <f t="shared" si="49"/>
        <v>0</v>
      </c>
      <c r="K537" s="109">
        <f t="shared" ca="1" si="50"/>
        <v>0</v>
      </c>
      <c r="L537" s="109">
        <f t="shared" si="51"/>
        <v>0</v>
      </c>
      <c r="M537" t="str">
        <f t="shared" si="53"/>
        <v/>
      </c>
    </row>
    <row r="538" spans="1:13" x14ac:dyDescent="0.25">
      <c r="A538">
        <v>3208</v>
      </c>
      <c r="B538" t="s">
        <v>513</v>
      </c>
      <c r="C538" t="s">
        <v>1910</v>
      </c>
      <c r="D538" s="21" t="s">
        <v>3423</v>
      </c>
      <c r="E538" s="1" t="str">
        <f t="shared" ca="1" si="48"/>
        <v/>
      </c>
      <c r="F538" t="s">
        <v>3593</v>
      </c>
      <c r="G538" t="s">
        <v>3908</v>
      </c>
      <c r="H538" t="s">
        <v>3475</v>
      </c>
      <c r="I538" s="109">
        <f t="shared" si="52"/>
        <v>0</v>
      </c>
      <c r="J538" s="109">
        <f t="shared" si="49"/>
        <v>0</v>
      </c>
      <c r="K538" s="109">
        <f t="shared" ca="1" si="50"/>
        <v>0</v>
      </c>
      <c r="L538" s="109">
        <f t="shared" si="51"/>
        <v>0</v>
      </c>
      <c r="M538" t="str">
        <f t="shared" si="53"/>
        <v/>
      </c>
    </row>
    <row r="539" spans="1:13" x14ac:dyDescent="0.25">
      <c r="A539">
        <v>3297</v>
      </c>
      <c r="B539" t="s">
        <v>517</v>
      </c>
      <c r="C539" t="s">
        <v>1912</v>
      </c>
      <c r="D539" s="21" t="s">
        <v>3423</v>
      </c>
      <c r="E539" s="1" t="str">
        <f t="shared" ca="1" si="48"/>
        <v/>
      </c>
      <c r="F539" t="s">
        <v>3466</v>
      </c>
      <c r="G539" t="s">
        <v>1913</v>
      </c>
      <c r="H539" t="s">
        <v>1542</v>
      </c>
      <c r="I539" s="109" t="str">
        <f t="shared" si="52"/>
        <v>IfcEvaporativeCooler</v>
      </c>
      <c r="J539" s="109">
        <f t="shared" si="49"/>
        <v>0</v>
      </c>
      <c r="K539" s="109">
        <f t="shared" ca="1" si="50"/>
        <v>0</v>
      </c>
      <c r="L539" s="109">
        <f t="shared" si="51"/>
        <v>0</v>
      </c>
      <c r="M539" t="str">
        <f t="shared" si="53"/>
        <v/>
      </c>
    </row>
    <row r="540" spans="1:13" x14ac:dyDescent="0.25">
      <c r="A540">
        <v>3306</v>
      </c>
      <c r="B540" t="s">
        <v>517</v>
      </c>
      <c r="C540" t="s">
        <v>1914</v>
      </c>
      <c r="D540" s="21" t="s">
        <v>3423</v>
      </c>
      <c r="E540" s="1" t="str">
        <f t="shared" ca="1" si="48"/>
        <v/>
      </c>
      <c r="G540" t="s">
        <v>4341</v>
      </c>
      <c r="H540" t="s">
        <v>1545</v>
      </c>
      <c r="I540" s="109">
        <f t="shared" si="52"/>
        <v>0</v>
      </c>
      <c r="J540" s="109">
        <f t="shared" si="49"/>
        <v>0</v>
      </c>
      <c r="K540" s="109">
        <f t="shared" ca="1" si="50"/>
        <v>0</v>
      </c>
      <c r="L540" s="109">
        <f t="shared" si="51"/>
        <v>0</v>
      </c>
      <c r="M540" t="str">
        <f t="shared" si="53"/>
        <v/>
      </c>
    </row>
    <row r="541" spans="1:13" x14ac:dyDescent="0.25">
      <c r="A541">
        <v>3308</v>
      </c>
      <c r="B541" t="s">
        <v>517</v>
      </c>
      <c r="C541" t="s">
        <v>1914</v>
      </c>
      <c r="D541" s="21" t="s">
        <v>3423</v>
      </c>
      <c r="E541" s="1" t="str">
        <f t="shared" ca="1" si="48"/>
        <v/>
      </c>
      <c r="F541" t="s">
        <v>2488</v>
      </c>
      <c r="G541" t="s">
        <v>3807</v>
      </c>
      <c r="H541" t="s">
        <v>3469</v>
      </c>
      <c r="I541" s="109">
        <f t="shared" si="52"/>
        <v>0</v>
      </c>
      <c r="J541" s="109">
        <f t="shared" si="49"/>
        <v>0</v>
      </c>
      <c r="K541" s="109">
        <f t="shared" ca="1" si="50"/>
        <v>0</v>
      </c>
      <c r="L541" s="109">
        <f t="shared" si="51"/>
        <v>0</v>
      </c>
      <c r="M541" t="str">
        <f t="shared" si="53"/>
        <v/>
      </c>
    </row>
    <row r="542" spans="1:13" x14ac:dyDescent="0.25">
      <c r="A542">
        <v>3309</v>
      </c>
      <c r="B542" t="s">
        <v>517</v>
      </c>
      <c r="C542" t="s">
        <v>1914</v>
      </c>
      <c r="D542" s="21" t="s">
        <v>3423</v>
      </c>
      <c r="E542" s="1" t="str">
        <f t="shared" ca="1" si="48"/>
        <v/>
      </c>
      <c r="F542" t="s">
        <v>3474</v>
      </c>
      <c r="G542" t="s">
        <v>4283</v>
      </c>
      <c r="H542" t="s">
        <v>3475</v>
      </c>
      <c r="I542" s="109">
        <f t="shared" si="52"/>
        <v>0</v>
      </c>
      <c r="J542" s="109">
        <f t="shared" si="49"/>
        <v>0</v>
      </c>
      <c r="K542" s="109">
        <f t="shared" ca="1" si="50"/>
        <v>0</v>
      </c>
      <c r="L542" s="109">
        <f t="shared" si="51"/>
        <v>0</v>
      </c>
      <c r="M542" t="str">
        <f t="shared" si="53"/>
        <v/>
      </c>
    </row>
    <row r="543" spans="1:13" x14ac:dyDescent="0.25">
      <c r="A543">
        <v>3322</v>
      </c>
      <c r="B543" t="s">
        <v>517</v>
      </c>
      <c r="C543" t="s">
        <v>1914</v>
      </c>
      <c r="D543" s="21" t="s">
        <v>3423</v>
      </c>
      <c r="E543" s="1" t="str">
        <f t="shared" ca="1" si="48"/>
        <v/>
      </c>
      <c r="F543" t="s">
        <v>3719</v>
      </c>
      <c r="G543" t="s">
        <v>4342</v>
      </c>
      <c r="H543" t="s">
        <v>3475</v>
      </c>
      <c r="I543" s="109">
        <f t="shared" si="52"/>
        <v>0</v>
      </c>
      <c r="J543" s="109">
        <f t="shared" si="49"/>
        <v>0</v>
      </c>
      <c r="K543" s="109">
        <f t="shared" ca="1" si="50"/>
        <v>0</v>
      </c>
      <c r="L543" s="109">
        <f t="shared" si="51"/>
        <v>0</v>
      </c>
      <c r="M543" t="str">
        <f t="shared" si="53"/>
        <v/>
      </c>
    </row>
    <row r="544" spans="1:13" x14ac:dyDescent="0.25">
      <c r="A544">
        <v>3334</v>
      </c>
      <c r="B544" t="s">
        <v>517</v>
      </c>
      <c r="C544" t="s">
        <v>1914</v>
      </c>
      <c r="D544" s="21" t="s">
        <v>3423</v>
      </c>
      <c r="E544" s="1" t="str">
        <f t="shared" ca="1" si="48"/>
        <v/>
      </c>
      <c r="F544" t="s">
        <v>3909</v>
      </c>
      <c r="G544" t="s">
        <v>3910</v>
      </c>
      <c r="H544" t="s">
        <v>3469</v>
      </c>
      <c r="I544" s="109">
        <f t="shared" si="52"/>
        <v>0</v>
      </c>
      <c r="J544" s="109">
        <f t="shared" si="49"/>
        <v>0</v>
      </c>
      <c r="K544" s="109">
        <f t="shared" ca="1" si="50"/>
        <v>0</v>
      </c>
      <c r="L544" s="109">
        <f t="shared" si="51"/>
        <v>0</v>
      </c>
      <c r="M544" t="str">
        <f t="shared" si="53"/>
        <v/>
      </c>
    </row>
    <row r="545" spans="1:13" x14ac:dyDescent="0.25">
      <c r="A545">
        <v>3335</v>
      </c>
      <c r="B545" t="s">
        <v>517</v>
      </c>
      <c r="C545" t="s">
        <v>1914</v>
      </c>
      <c r="D545" s="21" t="s">
        <v>3423</v>
      </c>
      <c r="E545" s="1" t="str">
        <f t="shared" ca="1" si="48"/>
        <v/>
      </c>
      <c r="F545" t="s">
        <v>3504</v>
      </c>
      <c r="G545" t="s">
        <v>3557</v>
      </c>
      <c r="H545" t="s">
        <v>3484</v>
      </c>
      <c r="I545" s="109">
        <f t="shared" si="52"/>
        <v>0</v>
      </c>
      <c r="J545" s="109">
        <f t="shared" si="49"/>
        <v>0</v>
      </c>
      <c r="K545" s="109">
        <f t="shared" ca="1" si="50"/>
        <v>0</v>
      </c>
      <c r="L545" s="109">
        <f t="shared" si="51"/>
        <v>0</v>
      </c>
      <c r="M545" t="str">
        <f t="shared" si="53"/>
        <v/>
      </c>
    </row>
    <row r="546" spans="1:13" x14ac:dyDescent="0.25">
      <c r="A546">
        <v>3336</v>
      </c>
      <c r="B546" t="s">
        <v>517</v>
      </c>
      <c r="C546" t="s">
        <v>1914</v>
      </c>
      <c r="D546" s="21" t="s">
        <v>3423</v>
      </c>
      <c r="E546" s="1" t="str">
        <f t="shared" ca="1" si="48"/>
        <v/>
      </c>
      <c r="F546" t="s">
        <v>3729</v>
      </c>
      <c r="G546" t="s">
        <v>3911</v>
      </c>
      <c r="H546" t="s">
        <v>3469</v>
      </c>
      <c r="I546" s="109">
        <f t="shared" si="52"/>
        <v>0</v>
      </c>
      <c r="J546" s="109">
        <f t="shared" si="49"/>
        <v>0</v>
      </c>
      <c r="K546" s="109">
        <f t="shared" ca="1" si="50"/>
        <v>0</v>
      </c>
      <c r="L546" s="109">
        <f t="shared" si="51"/>
        <v>0</v>
      </c>
      <c r="M546" t="str">
        <f t="shared" si="53"/>
        <v/>
      </c>
    </row>
    <row r="547" spans="1:13" x14ac:dyDescent="0.25">
      <c r="A547">
        <v>3337</v>
      </c>
      <c r="B547" t="s">
        <v>517</v>
      </c>
      <c r="C547" t="s">
        <v>1914</v>
      </c>
      <c r="D547" s="21" t="s">
        <v>3423</v>
      </c>
      <c r="E547" s="1" t="str">
        <f t="shared" ca="1" si="48"/>
        <v/>
      </c>
      <c r="F547" t="s">
        <v>3912</v>
      </c>
      <c r="G547" t="s">
        <v>3913</v>
      </c>
      <c r="H547" t="s">
        <v>3551</v>
      </c>
      <c r="I547" s="109">
        <f t="shared" si="52"/>
        <v>0</v>
      </c>
      <c r="J547" s="109">
        <f t="shared" si="49"/>
        <v>0</v>
      </c>
      <c r="K547" s="109">
        <f t="shared" ca="1" si="50"/>
        <v>0</v>
      </c>
      <c r="L547" s="109">
        <f t="shared" si="51"/>
        <v>0</v>
      </c>
      <c r="M547" t="str">
        <f t="shared" si="53"/>
        <v/>
      </c>
    </row>
    <row r="548" spans="1:13" x14ac:dyDescent="0.25">
      <c r="A548">
        <v>3338</v>
      </c>
      <c r="B548" t="s">
        <v>517</v>
      </c>
      <c r="C548" t="s">
        <v>1914</v>
      </c>
      <c r="D548" s="21" t="s">
        <v>3423</v>
      </c>
      <c r="E548" s="1" t="str">
        <f t="shared" ca="1" si="48"/>
        <v/>
      </c>
      <c r="F548" t="s">
        <v>3914</v>
      </c>
      <c r="G548" t="s">
        <v>3915</v>
      </c>
      <c r="H548" t="s">
        <v>3551</v>
      </c>
      <c r="I548" s="109">
        <f t="shared" si="52"/>
        <v>0</v>
      </c>
      <c r="J548" s="109">
        <f t="shared" si="49"/>
        <v>0</v>
      </c>
      <c r="K548" s="109">
        <f t="shared" ca="1" si="50"/>
        <v>0</v>
      </c>
      <c r="L548" s="109">
        <f t="shared" si="51"/>
        <v>0</v>
      </c>
      <c r="M548" t="str">
        <f t="shared" si="53"/>
        <v/>
      </c>
    </row>
    <row r="549" spans="1:13" x14ac:dyDescent="0.25">
      <c r="A549">
        <v>3339</v>
      </c>
      <c r="B549" t="s">
        <v>517</v>
      </c>
      <c r="C549" t="s">
        <v>1914</v>
      </c>
      <c r="D549" s="21" t="s">
        <v>3423</v>
      </c>
      <c r="E549" s="1" t="str">
        <f t="shared" ca="1" si="48"/>
        <v/>
      </c>
      <c r="F549" t="s">
        <v>3916</v>
      </c>
      <c r="G549" t="s">
        <v>3917</v>
      </c>
      <c r="H549" t="s">
        <v>3551</v>
      </c>
      <c r="I549" s="109">
        <f t="shared" si="52"/>
        <v>0</v>
      </c>
      <c r="J549" s="109">
        <f t="shared" si="49"/>
        <v>0</v>
      </c>
      <c r="K549" s="109">
        <f t="shared" ca="1" si="50"/>
        <v>0</v>
      </c>
      <c r="L549" s="109">
        <f t="shared" si="51"/>
        <v>0</v>
      </c>
      <c r="M549" t="str">
        <f t="shared" si="53"/>
        <v/>
      </c>
    </row>
    <row r="550" spans="1:13" x14ac:dyDescent="0.25">
      <c r="A550">
        <v>3342</v>
      </c>
      <c r="B550" t="s">
        <v>521</v>
      </c>
      <c r="C550" t="s">
        <v>1915</v>
      </c>
      <c r="D550" s="21" t="s">
        <v>3423</v>
      </c>
      <c r="E550" s="1" t="str">
        <f t="shared" ca="1" si="48"/>
        <v/>
      </c>
      <c r="F550" t="s">
        <v>3466</v>
      </c>
      <c r="G550" t="s">
        <v>1916</v>
      </c>
      <c r="H550" t="s">
        <v>1542</v>
      </c>
      <c r="I550" s="109" t="str">
        <f t="shared" si="52"/>
        <v>IfcEvaporator</v>
      </c>
      <c r="J550" s="109">
        <f t="shared" si="49"/>
        <v>0</v>
      </c>
      <c r="K550" s="109">
        <f t="shared" ca="1" si="50"/>
        <v>0</v>
      </c>
      <c r="L550" s="109">
        <f t="shared" si="51"/>
        <v>0</v>
      </c>
      <c r="M550" t="str">
        <f t="shared" si="53"/>
        <v/>
      </c>
    </row>
    <row r="551" spans="1:13" x14ac:dyDescent="0.25">
      <c r="A551">
        <v>3357</v>
      </c>
      <c r="B551" t="s">
        <v>521</v>
      </c>
      <c r="C551" t="s">
        <v>1917</v>
      </c>
      <c r="D551" s="21" t="s">
        <v>3423</v>
      </c>
      <c r="E551" s="1" t="str">
        <f t="shared" ca="1" si="48"/>
        <v/>
      </c>
      <c r="G551" t="s">
        <v>1918</v>
      </c>
      <c r="H551" t="s">
        <v>1545</v>
      </c>
      <c r="I551" s="109">
        <f t="shared" si="52"/>
        <v>0</v>
      </c>
      <c r="J551" s="109">
        <f t="shared" si="49"/>
        <v>0</v>
      </c>
      <c r="K551" s="109">
        <f t="shared" ca="1" si="50"/>
        <v>0</v>
      </c>
      <c r="L551" s="109">
        <f t="shared" si="51"/>
        <v>0</v>
      </c>
      <c r="M551" t="str">
        <f t="shared" si="53"/>
        <v/>
      </c>
    </row>
    <row r="552" spans="1:13" x14ac:dyDescent="0.25">
      <c r="A552">
        <v>3359</v>
      </c>
      <c r="B552" t="s">
        <v>521</v>
      </c>
      <c r="C552" t="s">
        <v>1917</v>
      </c>
      <c r="D552" s="21" t="s">
        <v>3423</v>
      </c>
      <c r="E552" s="1" t="str">
        <f t="shared" ca="1" si="48"/>
        <v/>
      </c>
      <c r="F552" t="s">
        <v>2488</v>
      </c>
      <c r="G552" t="s">
        <v>3473</v>
      </c>
      <c r="H552" t="s">
        <v>3469</v>
      </c>
      <c r="I552" s="109">
        <f t="shared" si="52"/>
        <v>0</v>
      </c>
      <c r="J552" s="109">
        <f t="shared" si="49"/>
        <v>0</v>
      </c>
      <c r="K552" s="109">
        <f t="shared" ca="1" si="50"/>
        <v>0</v>
      </c>
      <c r="L552" s="109">
        <f t="shared" si="51"/>
        <v>0</v>
      </c>
      <c r="M552" t="str">
        <f t="shared" si="53"/>
        <v/>
      </c>
    </row>
    <row r="553" spans="1:13" x14ac:dyDescent="0.25">
      <c r="A553">
        <v>3360</v>
      </c>
      <c r="B553" t="s">
        <v>521</v>
      </c>
      <c r="C553" t="s">
        <v>1917</v>
      </c>
      <c r="D553" s="21" t="s">
        <v>3423</v>
      </c>
      <c r="E553" s="1" t="str">
        <f t="shared" ca="1" si="48"/>
        <v/>
      </c>
      <c r="F553" t="s">
        <v>3474</v>
      </c>
      <c r="G553" t="s">
        <v>4283</v>
      </c>
      <c r="H553" t="s">
        <v>3475</v>
      </c>
      <c r="I553" s="109">
        <f t="shared" si="52"/>
        <v>0</v>
      </c>
      <c r="J553" s="109">
        <f t="shared" si="49"/>
        <v>0</v>
      </c>
      <c r="K553" s="109">
        <f t="shared" ca="1" si="50"/>
        <v>0</v>
      </c>
      <c r="L553" s="109">
        <f t="shared" si="51"/>
        <v>0</v>
      </c>
      <c r="M553" t="str">
        <f t="shared" si="53"/>
        <v/>
      </c>
    </row>
    <row r="554" spans="1:13" x14ac:dyDescent="0.25">
      <c r="A554">
        <v>3373</v>
      </c>
      <c r="B554" t="s">
        <v>521</v>
      </c>
      <c r="C554" t="s">
        <v>1917</v>
      </c>
      <c r="D554" s="21" t="s">
        <v>3423</v>
      </c>
      <c r="E554" s="1" t="str">
        <f t="shared" ca="1" si="48"/>
        <v/>
      </c>
      <c r="F554" t="s">
        <v>3918</v>
      </c>
      <c r="G554" t="s">
        <v>4343</v>
      </c>
      <c r="H554" t="s">
        <v>3475</v>
      </c>
      <c r="I554" s="109">
        <f t="shared" si="52"/>
        <v>0</v>
      </c>
      <c r="J554" s="109">
        <f t="shared" si="49"/>
        <v>0</v>
      </c>
      <c r="K554" s="109">
        <f t="shared" ca="1" si="50"/>
        <v>0</v>
      </c>
      <c r="L554" s="109">
        <f t="shared" si="51"/>
        <v>0</v>
      </c>
      <c r="M554" t="str">
        <f t="shared" si="53"/>
        <v/>
      </c>
    </row>
    <row r="555" spans="1:13" x14ac:dyDescent="0.25">
      <c r="A555">
        <v>3384</v>
      </c>
      <c r="B555" t="s">
        <v>521</v>
      </c>
      <c r="C555" t="s">
        <v>1917</v>
      </c>
      <c r="D555" s="21" t="s">
        <v>3423</v>
      </c>
      <c r="E555" s="1" t="str">
        <f t="shared" ca="1" si="48"/>
        <v/>
      </c>
      <c r="F555" t="s">
        <v>3919</v>
      </c>
      <c r="G555" t="s">
        <v>3920</v>
      </c>
      <c r="H555" t="s">
        <v>3475</v>
      </c>
      <c r="I555" s="109">
        <f t="shared" si="52"/>
        <v>0</v>
      </c>
      <c r="J555" s="109">
        <f t="shared" si="49"/>
        <v>0</v>
      </c>
      <c r="K555" s="109">
        <f t="shared" ca="1" si="50"/>
        <v>0</v>
      </c>
      <c r="L555" s="109">
        <f t="shared" si="51"/>
        <v>0</v>
      </c>
      <c r="M555" t="str">
        <f t="shared" si="53"/>
        <v/>
      </c>
    </row>
    <row r="556" spans="1:13" x14ac:dyDescent="0.25">
      <c r="A556">
        <v>3396</v>
      </c>
      <c r="B556" t="s">
        <v>521</v>
      </c>
      <c r="C556" t="s">
        <v>1917</v>
      </c>
      <c r="D556" s="21" t="s">
        <v>3423</v>
      </c>
      <c r="E556" s="1" t="str">
        <f t="shared" ca="1" si="48"/>
        <v/>
      </c>
      <c r="F556" t="s">
        <v>3647</v>
      </c>
      <c r="G556" t="s">
        <v>4344</v>
      </c>
      <c r="H556" t="s">
        <v>3475</v>
      </c>
      <c r="I556" s="109">
        <f t="shared" si="52"/>
        <v>0</v>
      </c>
      <c r="J556" s="109">
        <f t="shared" si="49"/>
        <v>0</v>
      </c>
      <c r="K556" s="109">
        <f t="shared" ca="1" si="50"/>
        <v>0</v>
      </c>
      <c r="L556" s="109">
        <f t="shared" si="51"/>
        <v>0</v>
      </c>
      <c r="M556" t="str">
        <f t="shared" si="53"/>
        <v/>
      </c>
    </row>
    <row r="557" spans="1:13" x14ac:dyDescent="0.25">
      <c r="A557">
        <v>3412</v>
      </c>
      <c r="B557" t="s">
        <v>521</v>
      </c>
      <c r="C557" t="s">
        <v>1917</v>
      </c>
      <c r="D557" s="21" t="s">
        <v>3423</v>
      </c>
      <c r="E557" s="1" t="str">
        <f t="shared" ca="1" si="48"/>
        <v/>
      </c>
      <c r="F557" t="s">
        <v>3648</v>
      </c>
      <c r="G557" t="s">
        <v>3649</v>
      </c>
      <c r="H557" t="s">
        <v>3650</v>
      </c>
      <c r="I557" s="109">
        <f t="shared" si="52"/>
        <v>0</v>
      </c>
      <c r="J557" s="109">
        <f t="shared" si="49"/>
        <v>0</v>
      </c>
      <c r="K557" s="109">
        <f t="shared" ca="1" si="50"/>
        <v>0</v>
      </c>
      <c r="L557" s="109">
        <f t="shared" si="51"/>
        <v>0</v>
      </c>
      <c r="M557" t="str">
        <f t="shared" si="53"/>
        <v/>
      </c>
    </row>
    <row r="558" spans="1:13" x14ac:dyDescent="0.25">
      <c r="A558">
        <v>3413</v>
      </c>
      <c r="B558" t="s">
        <v>521</v>
      </c>
      <c r="C558" t="s">
        <v>1917</v>
      </c>
      <c r="D558" s="21" t="s">
        <v>3423</v>
      </c>
      <c r="E558" s="1" t="str">
        <f t="shared" ca="1" si="48"/>
        <v/>
      </c>
      <c r="F558" t="s">
        <v>3668</v>
      </c>
      <c r="G558" t="s">
        <v>3669</v>
      </c>
      <c r="H558" t="s">
        <v>3469</v>
      </c>
      <c r="I558" s="109">
        <f t="shared" si="52"/>
        <v>0</v>
      </c>
      <c r="J558" s="109">
        <f t="shared" si="49"/>
        <v>0</v>
      </c>
      <c r="K558" s="109">
        <f t="shared" ca="1" si="50"/>
        <v>0</v>
      </c>
      <c r="L558" s="109">
        <f t="shared" si="51"/>
        <v>0</v>
      </c>
      <c r="M558" t="str">
        <f t="shared" si="53"/>
        <v/>
      </c>
    </row>
    <row r="559" spans="1:13" x14ac:dyDescent="0.25">
      <c r="A559">
        <v>3414</v>
      </c>
      <c r="B559" t="s">
        <v>521</v>
      </c>
      <c r="C559" t="s">
        <v>1917</v>
      </c>
      <c r="D559" s="21" t="s">
        <v>3423</v>
      </c>
      <c r="E559" s="1" t="str">
        <f t="shared" ca="1" si="48"/>
        <v/>
      </c>
      <c r="F559" t="s">
        <v>3670</v>
      </c>
      <c r="G559" t="s">
        <v>3671</v>
      </c>
      <c r="H559" t="s">
        <v>3469</v>
      </c>
      <c r="I559" s="109">
        <f t="shared" si="52"/>
        <v>0</v>
      </c>
      <c r="J559" s="109">
        <f t="shared" si="49"/>
        <v>0</v>
      </c>
      <c r="K559" s="109">
        <f t="shared" ca="1" si="50"/>
        <v>0</v>
      </c>
      <c r="L559" s="109">
        <f t="shared" si="51"/>
        <v>0</v>
      </c>
      <c r="M559" t="str">
        <f t="shared" si="53"/>
        <v/>
      </c>
    </row>
    <row r="560" spans="1:13" x14ac:dyDescent="0.25">
      <c r="A560">
        <v>3415</v>
      </c>
      <c r="B560" t="s">
        <v>521</v>
      </c>
      <c r="C560" t="s">
        <v>1917</v>
      </c>
      <c r="D560" s="21" t="s">
        <v>3423</v>
      </c>
      <c r="E560" s="1" t="str">
        <f t="shared" ca="1" si="48"/>
        <v/>
      </c>
      <c r="F560" t="s">
        <v>3672</v>
      </c>
      <c r="G560" t="s">
        <v>3921</v>
      </c>
      <c r="H560" t="s">
        <v>3469</v>
      </c>
      <c r="I560" s="109">
        <f t="shared" si="52"/>
        <v>0</v>
      </c>
      <c r="J560" s="109">
        <f t="shared" si="49"/>
        <v>0</v>
      </c>
      <c r="K560" s="109">
        <f t="shared" ca="1" si="50"/>
        <v>0</v>
      </c>
      <c r="L560" s="109">
        <f t="shared" si="51"/>
        <v>0</v>
      </c>
      <c r="M560" t="str">
        <f t="shared" si="53"/>
        <v/>
      </c>
    </row>
    <row r="561" spans="1:13" x14ac:dyDescent="0.25">
      <c r="A561">
        <v>3416</v>
      </c>
      <c r="B561" t="s">
        <v>521</v>
      </c>
      <c r="C561" t="s">
        <v>1917</v>
      </c>
      <c r="D561" s="21" t="s">
        <v>3423</v>
      </c>
      <c r="E561" s="1" t="str">
        <f t="shared" ca="1" si="48"/>
        <v/>
      </c>
      <c r="F561" t="s">
        <v>3674</v>
      </c>
      <c r="G561" t="s">
        <v>3922</v>
      </c>
      <c r="H561" t="s">
        <v>3469</v>
      </c>
      <c r="I561" s="109">
        <f t="shared" si="52"/>
        <v>0</v>
      </c>
      <c r="J561" s="109">
        <f t="shared" si="49"/>
        <v>0</v>
      </c>
      <c r="K561" s="109">
        <f t="shared" ca="1" si="50"/>
        <v>0</v>
      </c>
      <c r="L561" s="109">
        <f t="shared" si="51"/>
        <v>0</v>
      </c>
      <c r="M561" t="str">
        <f t="shared" si="53"/>
        <v/>
      </c>
    </row>
    <row r="562" spans="1:13" x14ac:dyDescent="0.25">
      <c r="A562">
        <v>3417</v>
      </c>
      <c r="B562" t="s">
        <v>521</v>
      </c>
      <c r="C562" t="s">
        <v>1917</v>
      </c>
      <c r="D562" s="21" t="s">
        <v>3423</v>
      </c>
      <c r="E562" s="1" t="str">
        <f t="shared" ca="1" si="48"/>
        <v/>
      </c>
      <c r="F562" t="s">
        <v>3676</v>
      </c>
      <c r="G562" t="s">
        <v>3677</v>
      </c>
      <c r="H562" t="s">
        <v>3469</v>
      </c>
      <c r="I562" s="109">
        <f t="shared" si="52"/>
        <v>0</v>
      </c>
      <c r="J562" s="109">
        <f t="shared" si="49"/>
        <v>0</v>
      </c>
      <c r="K562" s="109">
        <f t="shared" ca="1" si="50"/>
        <v>0</v>
      </c>
      <c r="L562" s="109">
        <f t="shared" si="51"/>
        <v>0</v>
      </c>
      <c r="M562" t="str">
        <f t="shared" si="53"/>
        <v/>
      </c>
    </row>
    <row r="563" spans="1:13" x14ac:dyDescent="0.25">
      <c r="A563">
        <v>3418</v>
      </c>
      <c r="B563" t="s">
        <v>521</v>
      </c>
      <c r="C563" t="s">
        <v>1917</v>
      </c>
      <c r="D563" s="21" t="s">
        <v>3423</v>
      </c>
      <c r="E563" s="1" t="str">
        <f t="shared" ca="1" si="48"/>
        <v/>
      </c>
      <c r="F563" t="s">
        <v>3678</v>
      </c>
      <c r="G563" t="s">
        <v>3679</v>
      </c>
      <c r="H563" t="s">
        <v>3469</v>
      </c>
      <c r="I563" s="109">
        <f t="shared" si="52"/>
        <v>0</v>
      </c>
      <c r="J563" s="109">
        <f t="shared" si="49"/>
        <v>0</v>
      </c>
      <c r="K563" s="109">
        <f t="shared" ca="1" si="50"/>
        <v>0</v>
      </c>
      <c r="L563" s="109">
        <f t="shared" si="51"/>
        <v>0</v>
      </c>
      <c r="M563" t="str">
        <f t="shared" si="53"/>
        <v/>
      </c>
    </row>
    <row r="564" spans="1:13" x14ac:dyDescent="0.25">
      <c r="A564">
        <v>3470</v>
      </c>
      <c r="B564" t="s">
        <v>573</v>
      </c>
      <c r="C564" t="s">
        <v>1919</v>
      </c>
      <c r="D564" s="21" t="s">
        <v>3423</v>
      </c>
      <c r="E564" s="1" t="str">
        <f t="shared" ca="1" si="48"/>
        <v/>
      </c>
      <c r="F564" t="s">
        <v>3466</v>
      </c>
      <c r="G564" t="s">
        <v>1920</v>
      </c>
      <c r="H564" t="s">
        <v>1537</v>
      </c>
      <c r="I564" s="109" t="str">
        <f t="shared" si="52"/>
        <v>IfcFan</v>
      </c>
      <c r="J564" s="109">
        <f t="shared" si="49"/>
        <v>0</v>
      </c>
      <c r="K564" s="109">
        <f t="shared" ca="1" si="50"/>
        <v>0</v>
      </c>
      <c r="L564" s="109">
        <f t="shared" si="51"/>
        <v>0</v>
      </c>
      <c r="M564" t="str">
        <f t="shared" si="53"/>
        <v/>
      </c>
    </row>
    <row r="565" spans="1:13" x14ac:dyDescent="0.25">
      <c r="A565">
        <v>3539</v>
      </c>
      <c r="B565" t="s">
        <v>573</v>
      </c>
      <c r="C565" t="s">
        <v>1921</v>
      </c>
      <c r="D565" s="21" t="s">
        <v>3423</v>
      </c>
      <c r="E565" s="1" t="str">
        <f t="shared" ca="1" si="48"/>
        <v/>
      </c>
      <c r="F565" t="s">
        <v>3466</v>
      </c>
      <c r="G565" t="s">
        <v>4345</v>
      </c>
      <c r="H565" t="s">
        <v>1542</v>
      </c>
      <c r="I565" s="109">
        <f t="shared" si="52"/>
        <v>0</v>
      </c>
      <c r="J565" s="109">
        <f t="shared" si="49"/>
        <v>0</v>
      </c>
      <c r="K565" s="109">
        <f t="shared" ca="1" si="50"/>
        <v>0</v>
      </c>
      <c r="L565" s="109">
        <f t="shared" si="51"/>
        <v>0</v>
      </c>
      <c r="M565" t="str">
        <f t="shared" si="53"/>
        <v/>
      </c>
    </row>
    <row r="566" spans="1:13" x14ac:dyDescent="0.25">
      <c r="A566">
        <v>3552</v>
      </c>
      <c r="B566" t="s">
        <v>573</v>
      </c>
      <c r="C566" t="s">
        <v>1922</v>
      </c>
      <c r="D566" s="21" t="s">
        <v>3423</v>
      </c>
      <c r="E566" s="1" t="str">
        <f t="shared" ca="1" si="48"/>
        <v/>
      </c>
      <c r="G566" t="s">
        <v>1923</v>
      </c>
      <c r="H566" t="s">
        <v>1545</v>
      </c>
      <c r="I566" s="109">
        <f t="shared" si="52"/>
        <v>0</v>
      </c>
      <c r="J566" s="109">
        <f t="shared" si="49"/>
        <v>0</v>
      </c>
      <c r="K566" s="109">
        <f t="shared" ca="1" si="50"/>
        <v>0</v>
      </c>
      <c r="L566" s="109">
        <f t="shared" si="51"/>
        <v>0</v>
      </c>
      <c r="M566" t="str">
        <f t="shared" si="53"/>
        <v/>
      </c>
    </row>
    <row r="567" spans="1:13" x14ac:dyDescent="0.25">
      <c r="A567">
        <v>3554</v>
      </c>
      <c r="B567" t="s">
        <v>573</v>
      </c>
      <c r="C567" t="s">
        <v>1922</v>
      </c>
      <c r="D567" s="21" t="s">
        <v>3423</v>
      </c>
      <c r="E567" s="1" t="str">
        <f t="shared" ca="1" si="48"/>
        <v/>
      </c>
      <c r="F567" t="s">
        <v>2488</v>
      </c>
      <c r="G567" t="s">
        <v>3807</v>
      </c>
      <c r="H567" t="s">
        <v>3469</v>
      </c>
      <c r="I567" s="109">
        <f t="shared" si="52"/>
        <v>0</v>
      </c>
      <c r="J567" s="109">
        <f t="shared" si="49"/>
        <v>0</v>
      </c>
      <c r="K567" s="109">
        <f t="shared" ca="1" si="50"/>
        <v>0</v>
      </c>
      <c r="L567" s="109">
        <f t="shared" si="51"/>
        <v>0</v>
      </c>
      <c r="M567" t="str">
        <f t="shared" si="53"/>
        <v/>
      </c>
    </row>
    <row r="568" spans="1:13" x14ac:dyDescent="0.25">
      <c r="A568">
        <v>3555</v>
      </c>
      <c r="B568" t="s">
        <v>573</v>
      </c>
      <c r="C568" t="s">
        <v>1922</v>
      </c>
      <c r="D568" s="21" t="s">
        <v>3423</v>
      </c>
      <c r="E568" s="1" t="str">
        <f t="shared" ca="1" si="48"/>
        <v/>
      </c>
      <c r="F568" t="s">
        <v>3474</v>
      </c>
      <c r="G568" t="s">
        <v>4283</v>
      </c>
      <c r="H568" t="s">
        <v>3475</v>
      </c>
      <c r="I568" s="109">
        <f t="shared" si="52"/>
        <v>0</v>
      </c>
      <c r="J568" s="109">
        <f t="shared" si="49"/>
        <v>0</v>
      </c>
      <c r="K568" s="109">
        <f t="shared" ca="1" si="50"/>
        <v>0</v>
      </c>
      <c r="L568" s="109">
        <f t="shared" si="51"/>
        <v>0</v>
      </c>
      <c r="M568" t="str">
        <f t="shared" si="53"/>
        <v/>
      </c>
    </row>
    <row r="569" spans="1:13" x14ac:dyDescent="0.25">
      <c r="A569">
        <v>3568</v>
      </c>
      <c r="B569" t="s">
        <v>573</v>
      </c>
      <c r="C569" t="s">
        <v>1922</v>
      </c>
      <c r="D569" s="21" t="s">
        <v>3423</v>
      </c>
      <c r="E569" s="1" t="str">
        <f t="shared" ca="1" si="48"/>
        <v/>
      </c>
      <c r="F569" t="s">
        <v>3923</v>
      </c>
      <c r="G569" t="s">
        <v>4346</v>
      </c>
      <c r="H569" t="s">
        <v>3475</v>
      </c>
      <c r="I569" s="109">
        <f t="shared" si="52"/>
        <v>0</v>
      </c>
      <c r="J569" s="109">
        <f t="shared" si="49"/>
        <v>0</v>
      </c>
      <c r="K569" s="109">
        <f t="shared" ca="1" si="50"/>
        <v>0</v>
      </c>
      <c r="L569" s="109">
        <f t="shared" si="51"/>
        <v>0</v>
      </c>
      <c r="M569" t="str">
        <f t="shared" si="53"/>
        <v/>
      </c>
    </row>
    <row r="570" spans="1:13" x14ac:dyDescent="0.25">
      <c r="A570">
        <v>3580</v>
      </c>
      <c r="B570" t="s">
        <v>573</v>
      </c>
      <c r="C570" t="s">
        <v>1922</v>
      </c>
      <c r="D570" s="21" t="s">
        <v>3423</v>
      </c>
      <c r="E570" s="1" t="str">
        <f t="shared" ca="1" si="48"/>
        <v/>
      </c>
      <c r="F570" t="s">
        <v>3924</v>
      </c>
      <c r="G570" t="s">
        <v>4347</v>
      </c>
      <c r="H570" t="s">
        <v>3475</v>
      </c>
      <c r="I570" s="109">
        <f t="shared" si="52"/>
        <v>0</v>
      </c>
      <c r="J570" s="109">
        <f t="shared" si="49"/>
        <v>0</v>
      </c>
      <c r="K570" s="109">
        <f t="shared" ca="1" si="50"/>
        <v>0</v>
      </c>
      <c r="L570" s="109">
        <f t="shared" si="51"/>
        <v>0</v>
      </c>
      <c r="M570" t="str">
        <f t="shared" si="53"/>
        <v/>
      </c>
    </row>
    <row r="571" spans="1:13" x14ac:dyDescent="0.25">
      <c r="A571">
        <v>3594</v>
      </c>
      <c r="B571" t="s">
        <v>573</v>
      </c>
      <c r="C571" t="s">
        <v>1922</v>
      </c>
      <c r="D571" s="21" t="s">
        <v>3423</v>
      </c>
      <c r="E571" s="1" t="str">
        <f t="shared" ca="1" si="48"/>
        <v/>
      </c>
      <c r="F571" t="s">
        <v>3504</v>
      </c>
      <c r="G571" t="s">
        <v>3557</v>
      </c>
      <c r="H571" t="s">
        <v>3484</v>
      </c>
      <c r="I571" s="109">
        <f t="shared" si="52"/>
        <v>0</v>
      </c>
      <c r="J571" s="109">
        <f t="shared" si="49"/>
        <v>0</v>
      </c>
      <c r="K571" s="109">
        <f t="shared" ca="1" si="50"/>
        <v>0</v>
      </c>
      <c r="L571" s="109">
        <f t="shared" si="51"/>
        <v>0</v>
      </c>
      <c r="M571" t="str">
        <f t="shared" si="53"/>
        <v/>
      </c>
    </row>
    <row r="572" spans="1:13" x14ac:dyDescent="0.25">
      <c r="A572">
        <v>3595</v>
      </c>
      <c r="B572" t="s">
        <v>573</v>
      </c>
      <c r="C572" t="s">
        <v>1922</v>
      </c>
      <c r="D572" s="21" t="s">
        <v>3423</v>
      </c>
      <c r="E572" s="1" t="str">
        <f t="shared" ca="1" si="48"/>
        <v/>
      </c>
      <c r="F572" t="s">
        <v>3487</v>
      </c>
      <c r="G572" t="s">
        <v>3765</v>
      </c>
      <c r="H572" t="s">
        <v>3469</v>
      </c>
      <c r="I572" s="109">
        <f t="shared" si="52"/>
        <v>0</v>
      </c>
      <c r="J572" s="109">
        <f t="shared" si="49"/>
        <v>0</v>
      </c>
      <c r="K572" s="109">
        <f t="shared" ca="1" si="50"/>
        <v>0</v>
      </c>
      <c r="L572" s="109">
        <f t="shared" si="51"/>
        <v>0</v>
      </c>
      <c r="M572" t="str">
        <f t="shared" si="53"/>
        <v/>
      </c>
    </row>
    <row r="573" spans="1:13" x14ac:dyDescent="0.25">
      <c r="A573">
        <v>3596</v>
      </c>
      <c r="B573" t="s">
        <v>573</v>
      </c>
      <c r="C573" t="s">
        <v>1922</v>
      </c>
      <c r="D573" s="21" t="s">
        <v>3423</v>
      </c>
      <c r="E573" s="1" t="str">
        <f t="shared" ca="1" si="48"/>
        <v/>
      </c>
      <c r="F573" t="s">
        <v>3925</v>
      </c>
      <c r="G573" t="s">
        <v>3926</v>
      </c>
      <c r="H573" t="s">
        <v>3469</v>
      </c>
      <c r="I573" s="109">
        <f t="shared" si="52"/>
        <v>0</v>
      </c>
      <c r="J573" s="109">
        <f t="shared" si="49"/>
        <v>0</v>
      </c>
      <c r="K573" s="109">
        <f t="shared" ca="1" si="50"/>
        <v>0</v>
      </c>
      <c r="L573" s="109">
        <f t="shared" si="51"/>
        <v>0</v>
      </c>
      <c r="M573" t="str">
        <f t="shared" si="53"/>
        <v/>
      </c>
    </row>
    <row r="574" spans="1:13" x14ac:dyDescent="0.25">
      <c r="A574">
        <v>3597</v>
      </c>
      <c r="B574" t="s">
        <v>573</v>
      </c>
      <c r="C574" t="s">
        <v>1922</v>
      </c>
      <c r="D574" s="21" t="s">
        <v>3423</v>
      </c>
      <c r="E574" s="1" t="str">
        <f t="shared" ca="1" si="48"/>
        <v/>
      </c>
      <c r="F574" t="s">
        <v>3927</v>
      </c>
      <c r="G574" t="s">
        <v>3928</v>
      </c>
      <c r="H574" t="s">
        <v>3469</v>
      </c>
      <c r="I574" s="109">
        <f t="shared" si="52"/>
        <v>0</v>
      </c>
      <c r="J574" s="109">
        <f t="shared" si="49"/>
        <v>0</v>
      </c>
      <c r="K574" s="109">
        <f t="shared" ca="1" si="50"/>
        <v>0</v>
      </c>
      <c r="L574" s="109">
        <f t="shared" si="51"/>
        <v>0</v>
      </c>
      <c r="M574" t="str">
        <f t="shared" si="53"/>
        <v/>
      </c>
    </row>
    <row r="575" spans="1:13" x14ac:dyDescent="0.25">
      <c r="A575">
        <v>3598</v>
      </c>
      <c r="B575" t="s">
        <v>573</v>
      </c>
      <c r="C575" t="s">
        <v>1922</v>
      </c>
      <c r="D575" s="21" t="s">
        <v>3423</v>
      </c>
      <c r="E575" s="1" t="str">
        <f t="shared" ca="1" si="48"/>
        <v/>
      </c>
      <c r="F575" t="s">
        <v>3929</v>
      </c>
      <c r="G575" t="s">
        <v>3930</v>
      </c>
      <c r="H575" t="s">
        <v>3469</v>
      </c>
      <c r="I575" s="109">
        <f t="shared" si="52"/>
        <v>0</v>
      </c>
      <c r="J575" s="109">
        <f t="shared" si="49"/>
        <v>0</v>
      </c>
      <c r="K575" s="109">
        <f t="shared" ca="1" si="50"/>
        <v>0</v>
      </c>
      <c r="L575" s="109">
        <f t="shared" si="51"/>
        <v>0</v>
      </c>
      <c r="M575" t="str">
        <f t="shared" si="53"/>
        <v/>
      </c>
    </row>
    <row r="576" spans="1:13" x14ac:dyDescent="0.25">
      <c r="A576">
        <v>3599</v>
      </c>
      <c r="B576" t="s">
        <v>573</v>
      </c>
      <c r="C576" t="s">
        <v>1922</v>
      </c>
      <c r="D576" s="21" t="s">
        <v>3423</v>
      </c>
      <c r="E576" s="1" t="str">
        <f t="shared" ca="1" si="48"/>
        <v/>
      </c>
      <c r="F576" t="s">
        <v>3931</v>
      </c>
      <c r="G576" t="s">
        <v>3932</v>
      </c>
      <c r="H576" t="s">
        <v>3469</v>
      </c>
      <c r="I576" s="109">
        <f t="shared" si="52"/>
        <v>0</v>
      </c>
      <c r="J576" s="109">
        <f t="shared" si="49"/>
        <v>0</v>
      </c>
      <c r="K576" s="109">
        <f t="shared" ca="1" si="50"/>
        <v>0</v>
      </c>
      <c r="L576" s="109">
        <f t="shared" si="51"/>
        <v>0</v>
      </c>
      <c r="M576" t="str">
        <f t="shared" si="53"/>
        <v/>
      </c>
    </row>
    <row r="577" spans="1:13" x14ac:dyDescent="0.25">
      <c r="A577">
        <v>3600</v>
      </c>
      <c r="B577" t="s">
        <v>573</v>
      </c>
      <c r="C577" t="s">
        <v>1922</v>
      </c>
      <c r="D577" s="21" t="s">
        <v>3423</v>
      </c>
      <c r="E577" s="1" t="str">
        <f t="shared" ca="1" si="48"/>
        <v/>
      </c>
      <c r="F577" t="s">
        <v>3933</v>
      </c>
      <c r="G577" t="s">
        <v>3934</v>
      </c>
      <c r="H577" t="s">
        <v>3469</v>
      </c>
      <c r="I577" s="109">
        <f t="shared" si="52"/>
        <v>0</v>
      </c>
      <c r="J577" s="109">
        <f t="shared" si="49"/>
        <v>0</v>
      </c>
      <c r="K577" s="109">
        <f t="shared" ca="1" si="50"/>
        <v>0</v>
      </c>
      <c r="L577" s="109">
        <f t="shared" si="51"/>
        <v>0</v>
      </c>
      <c r="M577" t="str">
        <f t="shared" si="53"/>
        <v/>
      </c>
    </row>
    <row r="578" spans="1:13" x14ac:dyDescent="0.25">
      <c r="A578">
        <v>3601</v>
      </c>
      <c r="B578" t="s">
        <v>573</v>
      </c>
      <c r="C578" t="s">
        <v>1922</v>
      </c>
      <c r="D578" s="21" t="s">
        <v>3423</v>
      </c>
      <c r="E578" s="1" t="str">
        <f t="shared" ref="E578:E641" ca="1" si="54">IF(AND(IF(cond_par_map=yes,NOT(ISERROR(VLOOKUP(B578,export_entity,1,FALSE))),TRUE),IF(com_pset=yes,IFERROR(FIND(Common,C578),0)&gt;0,TRUE),IF(com_pset=yes,F578&lt;&gt;"",TRUE),IF(com_pset=yes,F578&lt;&gt;0,TRUE)),CONCATENATE(Common),"")</f>
        <v/>
      </c>
      <c r="F578" t="s">
        <v>3935</v>
      </c>
      <c r="G578" t="s">
        <v>3936</v>
      </c>
      <c r="H578" t="s">
        <v>3551</v>
      </c>
      <c r="I578" s="109">
        <f t="shared" si="52"/>
        <v>0</v>
      </c>
      <c r="J578" s="109">
        <f t="shared" ref="J578:J641" si="55">IF(AND(I578&lt;&gt;0,NOT(ISERROR(VLOOKUP(B578,Import_DRS,1,FALSE)))),I578,0)</f>
        <v>0</v>
      </c>
      <c r="K578" s="109">
        <f t="shared" ref="K578:K641" ca="1" si="56">IF(AND(I578&lt;&gt;0,NOT(ISERROR(VLOOKUP(B578,export_entity,1,FALSE)))),I578,0)</f>
        <v>0</v>
      </c>
      <c r="L578" s="109">
        <f t="shared" ref="L578:L641" si="57">IF(C578&lt;&gt;C577,IFERROR(VLOOKUP(C578,supp_pset,1,FALSE),0),0)</f>
        <v>0</v>
      </c>
      <c r="M578" t="str">
        <f t="shared" si="53"/>
        <v/>
      </c>
    </row>
    <row r="579" spans="1:13" x14ac:dyDescent="0.25">
      <c r="A579">
        <v>3602</v>
      </c>
      <c r="B579" t="s">
        <v>573</v>
      </c>
      <c r="C579" t="s">
        <v>1922</v>
      </c>
      <c r="D579" s="21" t="s">
        <v>3423</v>
      </c>
      <c r="E579" s="1" t="str">
        <f t="shared" ca="1" si="54"/>
        <v/>
      </c>
      <c r="F579" t="s">
        <v>3937</v>
      </c>
      <c r="G579" t="s">
        <v>3938</v>
      </c>
      <c r="H579" t="s">
        <v>3551</v>
      </c>
      <c r="I579" s="109">
        <f t="shared" ref="I579:I642" si="58">IF(B579&lt;&gt;B578,IF(ISERROR(FIND("/",B579,1)),B579,0),0)</f>
        <v>0</v>
      </c>
      <c r="J579" s="109">
        <f t="shared" si="55"/>
        <v>0</v>
      </c>
      <c r="K579" s="109">
        <f t="shared" ca="1" si="56"/>
        <v>0</v>
      </c>
      <c r="L579" s="109">
        <f t="shared" si="57"/>
        <v>0</v>
      </c>
      <c r="M579" t="str">
        <f t="shared" ref="M579:M642" si="59">IF(ISERROR(FIND("/",B579,1)),"",MID(B579,FIND("/",B579,1)+1,LEN(B579)-FIND("/",B579,1)))</f>
        <v/>
      </c>
    </row>
    <row r="580" spans="1:13" x14ac:dyDescent="0.25">
      <c r="A580">
        <v>3421</v>
      </c>
      <c r="B580" t="s">
        <v>1924</v>
      </c>
      <c r="C580" t="s">
        <v>1925</v>
      </c>
      <c r="D580" s="21" t="s">
        <v>3423</v>
      </c>
      <c r="E580" s="1" t="str">
        <f t="shared" ca="1" si="54"/>
        <v/>
      </c>
      <c r="F580" t="s">
        <v>3466</v>
      </c>
      <c r="G580" t="s">
        <v>1926</v>
      </c>
      <c r="H580" t="s">
        <v>1537</v>
      </c>
      <c r="I580" s="109">
        <f t="shared" si="58"/>
        <v>0</v>
      </c>
      <c r="J580" s="109">
        <f t="shared" si="55"/>
        <v>0</v>
      </c>
      <c r="K580" s="109">
        <f t="shared" ca="1" si="56"/>
        <v>0</v>
      </c>
      <c r="L580" s="109">
        <f t="shared" si="57"/>
        <v>0</v>
      </c>
      <c r="M580" t="str">
        <f t="shared" si="59"/>
        <v>CENTRIFUGAL</v>
      </c>
    </row>
    <row r="581" spans="1:13" x14ac:dyDescent="0.25">
      <c r="A581">
        <v>3605</v>
      </c>
      <c r="B581" t="s">
        <v>1927</v>
      </c>
      <c r="C581" t="s">
        <v>1928</v>
      </c>
      <c r="D581" s="21" t="s">
        <v>3436</v>
      </c>
      <c r="E581" s="1" t="str">
        <f t="shared" ca="1" si="54"/>
        <v/>
      </c>
      <c r="F581" t="s">
        <v>3466</v>
      </c>
      <c r="G581" t="s">
        <v>1929</v>
      </c>
      <c r="H581" t="s">
        <v>1537</v>
      </c>
      <c r="I581" s="109">
        <f t="shared" si="58"/>
        <v>0</v>
      </c>
      <c r="J581" s="109">
        <f t="shared" si="55"/>
        <v>0</v>
      </c>
      <c r="K581" s="109">
        <f t="shared" ca="1" si="56"/>
        <v>0</v>
      </c>
      <c r="L581" s="109">
        <f t="shared" si="57"/>
        <v>0</v>
      </c>
      <c r="M581" t="str">
        <f t="shared" si="59"/>
        <v>WELD</v>
      </c>
    </row>
    <row r="582" spans="1:13" x14ac:dyDescent="0.25">
      <c r="A582">
        <v>3625</v>
      </c>
      <c r="B582" t="s">
        <v>593</v>
      </c>
      <c r="C582" t="s">
        <v>1930</v>
      </c>
      <c r="D582" s="21" t="s">
        <v>3423</v>
      </c>
      <c r="E582" s="1" t="str">
        <f t="shared" ca="1" si="54"/>
        <v/>
      </c>
      <c r="F582" t="s">
        <v>3466</v>
      </c>
      <c r="G582" t="s">
        <v>1931</v>
      </c>
      <c r="H582" t="s">
        <v>1542</v>
      </c>
      <c r="I582" s="109" t="str">
        <f t="shared" si="58"/>
        <v>IfcFilter</v>
      </c>
      <c r="J582" s="109">
        <f t="shared" si="55"/>
        <v>0</v>
      </c>
      <c r="K582" s="109">
        <f t="shared" ca="1" si="56"/>
        <v>0</v>
      </c>
      <c r="L582" s="109">
        <f t="shared" si="57"/>
        <v>0</v>
      </c>
      <c r="M582" t="str">
        <f t="shared" si="59"/>
        <v/>
      </c>
    </row>
    <row r="583" spans="1:13" x14ac:dyDescent="0.25">
      <c r="A583">
        <v>3678</v>
      </c>
      <c r="B583" t="s">
        <v>593</v>
      </c>
      <c r="C583" t="s">
        <v>1932</v>
      </c>
      <c r="D583" s="21" t="s">
        <v>3423</v>
      </c>
      <c r="E583" s="1" t="str">
        <f t="shared" ca="1" si="54"/>
        <v/>
      </c>
      <c r="G583" t="s">
        <v>1933</v>
      </c>
      <c r="H583" t="s">
        <v>1545</v>
      </c>
      <c r="I583" s="109">
        <f t="shared" si="58"/>
        <v>0</v>
      </c>
      <c r="J583" s="109">
        <f t="shared" si="55"/>
        <v>0</v>
      </c>
      <c r="K583" s="109">
        <f t="shared" ca="1" si="56"/>
        <v>0</v>
      </c>
      <c r="L583" s="109">
        <f t="shared" si="57"/>
        <v>0</v>
      </c>
      <c r="M583" t="str">
        <f t="shared" si="59"/>
        <v/>
      </c>
    </row>
    <row r="584" spans="1:13" x14ac:dyDescent="0.25">
      <c r="A584">
        <v>3680</v>
      </c>
      <c r="B584" t="s">
        <v>593</v>
      </c>
      <c r="C584" t="s">
        <v>1932</v>
      </c>
      <c r="D584" s="21" t="s">
        <v>3423</v>
      </c>
      <c r="E584" s="1" t="str">
        <f t="shared" ca="1" si="54"/>
        <v/>
      </c>
      <c r="F584" t="s">
        <v>2488</v>
      </c>
      <c r="G584" t="s">
        <v>3807</v>
      </c>
      <c r="H584" t="s">
        <v>3469</v>
      </c>
      <c r="I584" s="109">
        <f t="shared" si="58"/>
        <v>0</v>
      </c>
      <c r="J584" s="109">
        <f t="shared" si="55"/>
        <v>0</v>
      </c>
      <c r="K584" s="109">
        <f t="shared" ca="1" si="56"/>
        <v>0</v>
      </c>
      <c r="L584" s="109">
        <f t="shared" si="57"/>
        <v>0</v>
      </c>
      <c r="M584" t="str">
        <f t="shared" si="59"/>
        <v/>
      </c>
    </row>
    <row r="585" spans="1:13" x14ac:dyDescent="0.25">
      <c r="A585">
        <v>3681</v>
      </c>
      <c r="B585" t="s">
        <v>593</v>
      </c>
      <c r="C585" t="s">
        <v>1932</v>
      </c>
      <c r="D585" s="21" t="s">
        <v>3423</v>
      </c>
      <c r="E585" s="1" t="str">
        <f t="shared" ca="1" si="54"/>
        <v/>
      </c>
      <c r="F585" t="s">
        <v>3474</v>
      </c>
      <c r="G585" t="s">
        <v>4283</v>
      </c>
      <c r="H585" t="s">
        <v>3475</v>
      </c>
      <c r="I585" s="109">
        <f t="shared" si="58"/>
        <v>0</v>
      </c>
      <c r="J585" s="109">
        <f t="shared" si="55"/>
        <v>0</v>
      </c>
      <c r="K585" s="109">
        <f t="shared" ca="1" si="56"/>
        <v>0</v>
      </c>
      <c r="L585" s="109">
        <f t="shared" si="57"/>
        <v>0</v>
      </c>
      <c r="M585" t="str">
        <f t="shared" si="59"/>
        <v/>
      </c>
    </row>
    <row r="586" spans="1:13" x14ac:dyDescent="0.25">
      <c r="A586">
        <v>3694</v>
      </c>
      <c r="B586" t="s">
        <v>593</v>
      </c>
      <c r="C586" t="s">
        <v>1932</v>
      </c>
      <c r="D586" s="21" t="s">
        <v>3423</v>
      </c>
      <c r="E586" s="1" t="str">
        <f t="shared" ca="1" si="54"/>
        <v/>
      </c>
      <c r="F586" t="s">
        <v>3824</v>
      </c>
      <c r="G586" t="s">
        <v>3939</v>
      </c>
      <c r="H586" t="s">
        <v>3469</v>
      </c>
      <c r="I586" s="109">
        <f t="shared" si="58"/>
        <v>0</v>
      </c>
      <c r="J586" s="109">
        <f t="shared" si="55"/>
        <v>0</v>
      </c>
      <c r="K586" s="109">
        <f t="shared" ca="1" si="56"/>
        <v>0</v>
      </c>
      <c r="L586" s="109">
        <f t="shared" si="57"/>
        <v>0</v>
      </c>
      <c r="M586" t="str">
        <f t="shared" si="59"/>
        <v/>
      </c>
    </row>
    <row r="587" spans="1:13" x14ac:dyDescent="0.25">
      <c r="A587">
        <v>3695</v>
      </c>
      <c r="B587" t="s">
        <v>593</v>
      </c>
      <c r="C587" t="s">
        <v>1932</v>
      </c>
      <c r="D587" s="21" t="s">
        <v>3423</v>
      </c>
      <c r="E587" s="1" t="str">
        <f t="shared" ca="1" si="54"/>
        <v/>
      </c>
      <c r="F587" t="s">
        <v>3940</v>
      </c>
      <c r="G587" t="s">
        <v>3941</v>
      </c>
      <c r="H587" t="s">
        <v>3469</v>
      </c>
      <c r="I587" s="109">
        <f t="shared" si="58"/>
        <v>0</v>
      </c>
      <c r="J587" s="109">
        <f t="shared" si="55"/>
        <v>0</v>
      </c>
      <c r="K587" s="109">
        <f t="shared" ca="1" si="56"/>
        <v>0</v>
      </c>
      <c r="L587" s="109">
        <f t="shared" si="57"/>
        <v>0</v>
      </c>
      <c r="M587" t="str">
        <f t="shared" si="59"/>
        <v/>
      </c>
    </row>
    <row r="588" spans="1:13" x14ac:dyDescent="0.25">
      <c r="A588">
        <v>3696</v>
      </c>
      <c r="B588" t="s">
        <v>593</v>
      </c>
      <c r="C588" t="s">
        <v>1932</v>
      </c>
      <c r="D588" s="21" t="s">
        <v>3423</v>
      </c>
      <c r="E588" s="1" t="str">
        <f t="shared" ca="1" si="54"/>
        <v/>
      </c>
      <c r="F588" t="s">
        <v>3942</v>
      </c>
      <c r="G588" t="s">
        <v>3943</v>
      </c>
      <c r="H588" t="s">
        <v>3469</v>
      </c>
      <c r="I588" s="109">
        <f t="shared" si="58"/>
        <v>0</v>
      </c>
      <c r="J588" s="109">
        <f t="shared" si="55"/>
        <v>0</v>
      </c>
      <c r="K588" s="109">
        <f t="shared" ca="1" si="56"/>
        <v>0</v>
      </c>
      <c r="L588" s="109">
        <f t="shared" si="57"/>
        <v>0</v>
      </c>
      <c r="M588" t="str">
        <f t="shared" si="59"/>
        <v/>
      </c>
    </row>
    <row r="589" spans="1:13" x14ac:dyDescent="0.25">
      <c r="A589">
        <v>3697</v>
      </c>
      <c r="B589" t="s">
        <v>593</v>
      </c>
      <c r="C589" t="s">
        <v>1932</v>
      </c>
      <c r="D589" s="21" t="s">
        <v>3423</v>
      </c>
      <c r="E589" s="1" t="str">
        <f t="shared" ca="1" si="54"/>
        <v/>
      </c>
      <c r="F589" t="s">
        <v>3504</v>
      </c>
      <c r="G589" t="s">
        <v>3944</v>
      </c>
      <c r="H589" t="s">
        <v>3484</v>
      </c>
      <c r="I589" s="109">
        <f t="shared" si="58"/>
        <v>0</v>
      </c>
      <c r="J589" s="109">
        <f t="shared" si="55"/>
        <v>0</v>
      </c>
      <c r="K589" s="109">
        <f t="shared" ca="1" si="56"/>
        <v>0</v>
      </c>
      <c r="L589" s="109">
        <f t="shared" si="57"/>
        <v>0</v>
      </c>
      <c r="M589" t="str">
        <f t="shared" si="59"/>
        <v/>
      </c>
    </row>
    <row r="590" spans="1:13" x14ac:dyDescent="0.25">
      <c r="A590">
        <v>3698</v>
      </c>
      <c r="B590" t="s">
        <v>593</v>
      </c>
      <c r="C590" t="s">
        <v>1932</v>
      </c>
      <c r="D590" s="21" t="s">
        <v>3423</v>
      </c>
      <c r="E590" s="1" t="str">
        <f t="shared" ca="1" si="54"/>
        <v/>
      </c>
      <c r="F590" t="s">
        <v>3945</v>
      </c>
      <c r="G590" t="s">
        <v>3946</v>
      </c>
      <c r="H590" t="s">
        <v>3484</v>
      </c>
      <c r="I590" s="109">
        <f t="shared" si="58"/>
        <v>0</v>
      </c>
      <c r="J590" s="109">
        <f t="shared" si="55"/>
        <v>0</v>
      </c>
      <c r="K590" s="109">
        <f t="shared" ca="1" si="56"/>
        <v>0</v>
      </c>
      <c r="L590" s="109">
        <f t="shared" si="57"/>
        <v>0</v>
      </c>
      <c r="M590" t="str">
        <f t="shared" si="59"/>
        <v/>
      </c>
    </row>
    <row r="591" spans="1:13" x14ac:dyDescent="0.25">
      <c r="A591">
        <v>3699</v>
      </c>
      <c r="B591" t="s">
        <v>593</v>
      </c>
      <c r="C591" t="s">
        <v>1932</v>
      </c>
      <c r="D591" s="21" t="s">
        <v>3423</v>
      </c>
      <c r="E591" s="1" t="str">
        <f t="shared" ca="1" si="54"/>
        <v/>
      </c>
      <c r="F591" t="s">
        <v>3947</v>
      </c>
      <c r="G591" t="s">
        <v>3948</v>
      </c>
      <c r="H591" t="s">
        <v>3469</v>
      </c>
      <c r="I591" s="109">
        <f t="shared" si="58"/>
        <v>0</v>
      </c>
      <c r="J591" s="109">
        <f t="shared" si="55"/>
        <v>0</v>
      </c>
      <c r="K591" s="109">
        <f t="shared" ca="1" si="56"/>
        <v>0</v>
      </c>
      <c r="L591" s="109">
        <f t="shared" si="57"/>
        <v>0</v>
      </c>
      <c r="M591" t="str">
        <f t="shared" si="59"/>
        <v/>
      </c>
    </row>
    <row r="592" spans="1:13" x14ac:dyDescent="0.25">
      <c r="A592">
        <v>3700</v>
      </c>
      <c r="B592" t="s">
        <v>593</v>
      </c>
      <c r="C592" t="s">
        <v>1932</v>
      </c>
      <c r="D592" s="21" t="s">
        <v>3423</v>
      </c>
      <c r="E592" s="1" t="str">
        <f t="shared" ca="1" si="54"/>
        <v/>
      </c>
      <c r="F592" t="s">
        <v>3949</v>
      </c>
      <c r="G592" t="s">
        <v>3950</v>
      </c>
      <c r="H592" t="s">
        <v>3469</v>
      </c>
      <c r="I592" s="109">
        <f t="shared" si="58"/>
        <v>0</v>
      </c>
      <c r="J592" s="109">
        <f t="shared" si="55"/>
        <v>0</v>
      </c>
      <c r="K592" s="109">
        <f t="shared" ca="1" si="56"/>
        <v>0</v>
      </c>
      <c r="L592" s="109">
        <f t="shared" si="57"/>
        <v>0</v>
      </c>
      <c r="M592" t="str">
        <f t="shared" si="59"/>
        <v/>
      </c>
    </row>
    <row r="593" spans="1:13" x14ac:dyDescent="0.25">
      <c r="A593">
        <v>3701</v>
      </c>
      <c r="B593" t="s">
        <v>593</v>
      </c>
      <c r="C593" t="s">
        <v>1932</v>
      </c>
      <c r="D593" s="21" t="s">
        <v>3423</v>
      </c>
      <c r="E593" s="1" t="str">
        <f t="shared" ca="1" si="54"/>
        <v/>
      </c>
      <c r="F593" t="s">
        <v>3951</v>
      </c>
      <c r="G593" t="s">
        <v>3952</v>
      </c>
      <c r="H593" t="s">
        <v>3469</v>
      </c>
      <c r="I593" s="109">
        <f t="shared" si="58"/>
        <v>0</v>
      </c>
      <c r="J593" s="109">
        <f t="shared" si="55"/>
        <v>0</v>
      </c>
      <c r="K593" s="109">
        <f t="shared" ca="1" si="56"/>
        <v>0</v>
      </c>
      <c r="L593" s="109">
        <f t="shared" si="57"/>
        <v>0</v>
      </c>
      <c r="M593" t="str">
        <f t="shared" si="59"/>
        <v/>
      </c>
    </row>
    <row r="594" spans="1:13" x14ac:dyDescent="0.25">
      <c r="A594">
        <v>3702</v>
      </c>
      <c r="B594" t="s">
        <v>593</v>
      </c>
      <c r="C594" t="s">
        <v>1932</v>
      </c>
      <c r="D594" s="21" t="s">
        <v>3423</v>
      </c>
      <c r="E594" s="1" t="str">
        <f t="shared" ca="1" si="54"/>
        <v/>
      </c>
      <c r="F594" t="s">
        <v>3953</v>
      </c>
      <c r="G594" t="s">
        <v>3954</v>
      </c>
      <c r="H594" t="s">
        <v>3469</v>
      </c>
      <c r="I594" s="109">
        <f t="shared" si="58"/>
        <v>0</v>
      </c>
      <c r="J594" s="109">
        <f t="shared" si="55"/>
        <v>0</v>
      </c>
      <c r="K594" s="109">
        <f t="shared" ca="1" si="56"/>
        <v>0</v>
      </c>
      <c r="L594" s="109">
        <f t="shared" si="57"/>
        <v>0</v>
      </c>
      <c r="M594" t="str">
        <f t="shared" si="59"/>
        <v/>
      </c>
    </row>
    <row r="595" spans="1:13" x14ac:dyDescent="0.25">
      <c r="A595">
        <v>3703</v>
      </c>
      <c r="B595" t="s">
        <v>593</v>
      </c>
      <c r="C595" t="s">
        <v>1932</v>
      </c>
      <c r="D595" s="21" t="s">
        <v>3423</v>
      </c>
      <c r="E595" s="1" t="str">
        <f t="shared" ca="1" si="54"/>
        <v/>
      </c>
      <c r="F595" t="s">
        <v>3955</v>
      </c>
      <c r="G595" t="s">
        <v>3956</v>
      </c>
      <c r="H595" t="s">
        <v>3469</v>
      </c>
      <c r="I595" s="109">
        <f t="shared" si="58"/>
        <v>0</v>
      </c>
      <c r="J595" s="109">
        <f t="shared" si="55"/>
        <v>0</v>
      </c>
      <c r="K595" s="109">
        <f t="shared" ca="1" si="56"/>
        <v>0</v>
      </c>
      <c r="L595" s="109">
        <f t="shared" si="57"/>
        <v>0</v>
      </c>
      <c r="M595" t="str">
        <f t="shared" si="59"/>
        <v/>
      </c>
    </row>
    <row r="596" spans="1:13" x14ac:dyDescent="0.25">
      <c r="A596">
        <v>3704</v>
      </c>
      <c r="B596" t="s">
        <v>593</v>
      </c>
      <c r="C596" t="s">
        <v>1932</v>
      </c>
      <c r="D596" s="21" t="s">
        <v>3423</v>
      </c>
      <c r="E596" s="1" t="str">
        <f t="shared" ca="1" si="54"/>
        <v/>
      </c>
      <c r="F596" t="s">
        <v>3957</v>
      </c>
      <c r="G596" t="s">
        <v>3958</v>
      </c>
      <c r="H596" t="s">
        <v>3469</v>
      </c>
      <c r="I596" s="109">
        <f t="shared" si="58"/>
        <v>0</v>
      </c>
      <c r="J596" s="109">
        <f t="shared" si="55"/>
        <v>0</v>
      </c>
      <c r="K596" s="109">
        <f t="shared" ca="1" si="56"/>
        <v>0</v>
      </c>
      <c r="L596" s="109">
        <f t="shared" si="57"/>
        <v>0</v>
      </c>
      <c r="M596" t="str">
        <f t="shared" si="59"/>
        <v/>
      </c>
    </row>
    <row r="597" spans="1:13" x14ac:dyDescent="0.25">
      <c r="A597">
        <v>3632</v>
      </c>
      <c r="B597" t="s">
        <v>1934</v>
      </c>
      <c r="C597" t="s">
        <v>1935</v>
      </c>
      <c r="D597" s="21" t="s">
        <v>3423</v>
      </c>
      <c r="E597" s="1" t="str">
        <f t="shared" ca="1" si="54"/>
        <v/>
      </c>
      <c r="F597" t="s">
        <v>3466</v>
      </c>
      <c r="G597" t="s">
        <v>1936</v>
      </c>
      <c r="H597" t="s">
        <v>1545</v>
      </c>
      <c r="I597" s="109">
        <f t="shared" si="58"/>
        <v>0</v>
      </c>
      <c r="J597" s="109">
        <f t="shared" si="55"/>
        <v>0</v>
      </c>
      <c r="K597" s="109">
        <f t="shared" ca="1" si="56"/>
        <v>0</v>
      </c>
      <c r="L597" s="109">
        <f t="shared" si="57"/>
        <v>0</v>
      </c>
      <c r="M597" t="str">
        <f t="shared" si="59"/>
        <v>AIRPARTICLEFILTER</v>
      </c>
    </row>
    <row r="598" spans="1:13" x14ac:dyDescent="0.25">
      <c r="A598">
        <v>3707</v>
      </c>
      <c r="B598" t="s">
        <v>1937</v>
      </c>
      <c r="C598" t="s">
        <v>1938</v>
      </c>
      <c r="D598" s="21" t="s">
        <v>3423</v>
      </c>
      <c r="E598" s="1" t="str">
        <f t="shared" ca="1" si="54"/>
        <v/>
      </c>
      <c r="F598" t="s">
        <v>3466</v>
      </c>
      <c r="G598" t="s">
        <v>1939</v>
      </c>
      <c r="H598" t="s">
        <v>1545</v>
      </c>
      <c r="I598" s="109">
        <f t="shared" si="58"/>
        <v>0</v>
      </c>
      <c r="J598" s="109">
        <f t="shared" si="55"/>
        <v>0</v>
      </c>
      <c r="K598" s="109">
        <f t="shared" ca="1" si="56"/>
        <v>0</v>
      </c>
      <c r="L598" s="109">
        <f t="shared" si="57"/>
        <v>0</v>
      </c>
      <c r="M598" t="str">
        <f t="shared" si="59"/>
        <v>COMPRESSEDAIRFILTER</v>
      </c>
    </row>
    <row r="599" spans="1:13" x14ac:dyDescent="0.25">
      <c r="A599">
        <v>3727</v>
      </c>
      <c r="B599" t="s">
        <v>1940</v>
      </c>
      <c r="C599" t="s">
        <v>1941</v>
      </c>
      <c r="D599" s="21" t="s">
        <v>3423</v>
      </c>
      <c r="E599" s="1" t="str">
        <f t="shared" ca="1" si="54"/>
        <v/>
      </c>
      <c r="F599" t="s">
        <v>3466</v>
      </c>
      <c r="G599" t="s">
        <v>1942</v>
      </c>
      <c r="H599" t="s">
        <v>1545</v>
      </c>
      <c r="I599" s="109">
        <f t="shared" si="58"/>
        <v>0</v>
      </c>
      <c r="J599" s="109">
        <f t="shared" si="55"/>
        <v>0</v>
      </c>
      <c r="K599" s="109">
        <f t="shared" ca="1" si="56"/>
        <v>0</v>
      </c>
      <c r="L599" s="109">
        <f t="shared" si="57"/>
        <v>0</v>
      </c>
      <c r="M599" t="str">
        <f t="shared" si="59"/>
        <v>WATERFILTER</v>
      </c>
    </row>
    <row r="600" spans="1:13" x14ac:dyDescent="0.25">
      <c r="A600">
        <v>3774</v>
      </c>
      <c r="B600" t="s">
        <v>597</v>
      </c>
      <c r="C600" t="s">
        <v>1943</v>
      </c>
      <c r="D600" s="21" t="s">
        <v>3448</v>
      </c>
      <c r="E600" s="1" t="str">
        <f t="shared" ca="1" si="54"/>
        <v/>
      </c>
      <c r="G600" t="s">
        <v>1944</v>
      </c>
      <c r="H600" t="s">
        <v>1545</v>
      </c>
      <c r="I600" s="109" t="str">
        <f t="shared" si="58"/>
        <v>IfcFireSuppressionTerminal</v>
      </c>
      <c r="J600" s="109">
        <f t="shared" si="55"/>
        <v>0</v>
      </c>
      <c r="K600" s="109" t="str">
        <f t="shared" ca="1" si="56"/>
        <v>IfcFireSuppressionTerminal</v>
      </c>
      <c r="L600" s="109">
        <f t="shared" si="57"/>
        <v>0</v>
      </c>
      <c r="M600" t="str">
        <f t="shared" si="59"/>
        <v/>
      </c>
    </row>
    <row r="601" spans="1:13" x14ac:dyDescent="0.25">
      <c r="A601">
        <v>3776</v>
      </c>
      <c r="B601" t="s">
        <v>597</v>
      </c>
      <c r="C601" t="s">
        <v>1943</v>
      </c>
      <c r="D601" s="21" t="s">
        <v>3448</v>
      </c>
      <c r="E601" s="1" t="str">
        <f t="shared" ca="1" si="54"/>
        <v>Common</v>
      </c>
      <c r="F601" t="s">
        <v>2488</v>
      </c>
      <c r="G601" t="s">
        <v>3473</v>
      </c>
      <c r="H601" t="s">
        <v>3469</v>
      </c>
      <c r="I601" s="109">
        <f t="shared" si="58"/>
        <v>0</v>
      </c>
      <c r="J601" s="109">
        <f t="shared" si="55"/>
        <v>0</v>
      </c>
      <c r="K601" s="109">
        <f t="shared" ca="1" si="56"/>
        <v>0</v>
      </c>
      <c r="L601" s="109">
        <f t="shared" si="57"/>
        <v>0</v>
      </c>
      <c r="M601" t="str">
        <f t="shared" si="59"/>
        <v/>
      </c>
    </row>
    <row r="602" spans="1:13" x14ac:dyDescent="0.25">
      <c r="A602">
        <v>3777</v>
      </c>
      <c r="B602" t="s">
        <v>597</v>
      </c>
      <c r="C602" t="s">
        <v>1943</v>
      </c>
      <c r="D602" s="21" t="s">
        <v>3448</v>
      </c>
      <c r="E602" s="1" t="str">
        <f t="shared" ca="1" si="54"/>
        <v>Common</v>
      </c>
      <c r="F602" t="s">
        <v>3474</v>
      </c>
      <c r="G602" t="s">
        <v>4283</v>
      </c>
      <c r="H602" t="s">
        <v>3475</v>
      </c>
      <c r="I602" s="109">
        <f t="shared" si="58"/>
        <v>0</v>
      </c>
      <c r="J602" s="109">
        <f t="shared" si="55"/>
        <v>0</v>
      </c>
      <c r="K602" s="109">
        <f t="shared" ca="1" si="56"/>
        <v>0</v>
      </c>
      <c r="L602" s="109">
        <f t="shared" si="57"/>
        <v>0</v>
      </c>
      <c r="M602" t="str">
        <f t="shared" si="59"/>
        <v/>
      </c>
    </row>
    <row r="603" spans="1:13" x14ac:dyDescent="0.25">
      <c r="A603">
        <v>3745</v>
      </c>
      <c r="B603" t="s">
        <v>1945</v>
      </c>
      <c r="C603" t="s">
        <v>1946</v>
      </c>
      <c r="D603" s="21" t="s">
        <v>3448</v>
      </c>
      <c r="E603" s="1" t="str">
        <f t="shared" ca="1" si="54"/>
        <v/>
      </c>
      <c r="F603" t="s">
        <v>3466</v>
      </c>
      <c r="G603" t="s">
        <v>1947</v>
      </c>
      <c r="H603" t="s">
        <v>1545</v>
      </c>
      <c r="I603" s="109">
        <f t="shared" si="58"/>
        <v>0</v>
      </c>
      <c r="J603" s="109">
        <f t="shared" si="55"/>
        <v>0</v>
      </c>
      <c r="K603" s="109">
        <f t="shared" ca="1" si="56"/>
        <v>0</v>
      </c>
      <c r="L603" s="109">
        <f t="shared" si="57"/>
        <v>0</v>
      </c>
      <c r="M603" t="str">
        <f t="shared" si="59"/>
        <v>BREECHINGINLET</v>
      </c>
    </row>
    <row r="604" spans="1:13" x14ac:dyDescent="0.25">
      <c r="A604">
        <v>3792</v>
      </c>
      <c r="B604" t="s">
        <v>1948</v>
      </c>
      <c r="C604" t="s">
        <v>1949</v>
      </c>
      <c r="D604" s="21" t="s">
        <v>3448</v>
      </c>
      <c r="E604" s="1" t="str">
        <f t="shared" ca="1" si="54"/>
        <v/>
      </c>
      <c r="F604" t="s">
        <v>3466</v>
      </c>
      <c r="G604" t="s">
        <v>4348</v>
      </c>
      <c r="H604" t="s">
        <v>1545</v>
      </c>
      <c r="I604" s="109">
        <f t="shared" si="58"/>
        <v>0</v>
      </c>
      <c r="J604" s="109">
        <f t="shared" si="55"/>
        <v>0</v>
      </c>
      <c r="K604" s="109">
        <f t="shared" ca="1" si="56"/>
        <v>0</v>
      </c>
      <c r="L604" s="109">
        <f t="shared" si="57"/>
        <v>0</v>
      </c>
      <c r="M604" t="str">
        <f t="shared" si="59"/>
        <v>FIREHYDRANT</v>
      </c>
    </row>
    <row r="605" spans="1:13" x14ac:dyDescent="0.25">
      <c r="A605">
        <v>3816</v>
      </c>
      <c r="B605" t="s">
        <v>1950</v>
      </c>
      <c r="C605" t="s">
        <v>1951</v>
      </c>
      <c r="D605" s="21" t="s">
        <v>3448</v>
      </c>
      <c r="E605" s="1" t="str">
        <f t="shared" ca="1" si="54"/>
        <v/>
      </c>
      <c r="F605" t="s">
        <v>3466</v>
      </c>
      <c r="G605" t="s">
        <v>4349</v>
      </c>
      <c r="H605" t="s">
        <v>1545</v>
      </c>
      <c r="I605" s="109">
        <f t="shared" si="58"/>
        <v>0</v>
      </c>
      <c r="J605" s="109">
        <f t="shared" si="55"/>
        <v>0</v>
      </c>
      <c r="K605" s="109">
        <f t="shared" ca="1" si="56"/>
        <v>0</v>
      </c>
      <c r="L605" s="109">
        <f t="shared" si="57"/>
        <v>0</v>
      </c>
      <c r="M605" t="str">
        <f t="shared" si="59"/>
        <v>HOSEREEL</v>
      </c>
    </row>
    <row r="606" spans="1:13" x14ac:dyDescent="0.25">
      <c r="A606">
        <v>3859</v>
      </c>
      <c r="B606" t="s">
        <v>1952</v>
      </c>
      <c r="C606" t="s">
        <v>1953</v>
      </c>
      <c r="D606" s="21" t="s">
        <v>3448</v>
      </c>
      <c r="E606" s="1" t="str">
        <f t="shared" ca="1" si="54"/>
        <v/>
      </c>
      <c r="F606" t="s">
        <v>3466</v>
      </c>
      <c r="G606" t="s">
        <v>1954</v>
      </c>
      <c r="H606" t="s">
        <v>1545</v>
      </c>
      <c r="I606" s="109">
        <f t="shared" si="58"/>
        <v>0</v>
      </c>
      <c r="J606" s="109">
        <f t="shared" si="55"/>
        <v>0</v>
      </c>
      <c r="K606" s="109">
        <f t="shared" ca="1" si="56"/>
        <v>0</v>
      </c>
      <c r="L606" s="109">
        <f t="shared" si="57"/>
        <v>0</v>
      </c>
      <c r="M606" t="str">
        <f t="shared" si="59"/>
        <v>SPRINKLER</v>
      </c>
    </row>
    <row r="607" spans="1:13" x14ac:dyDescent="0.25">
      <c r="A607">
        <v>3923</v>
      </c>
      <c r="B607" t="s">
        <v>607</v>
      </c>
      <c r="C607" t="s">
        <v>1955</v>
      </c>
      <c r="D607" s="21" t="s">
        <v>3420</v>
      </c>
      <c r="E607" s="1" t="str">
        <f t="shared" ca="1" si="54"/>
        <v/>
      </c>
      <c r="F607" t="s">
        <v>3466</v>
      </c>
      <c r="G607" t="s">
        <v>1956</v>
      </c>
      <c r="H607" t="s">
        <v>1542</v>
      </c>
      <c r="I607" s="109" t="str">
        <f t="shared" si="58"/>
        <v>IfcFlowInstrument</v>
      </c>
      <c r="J607" s="109">
        <f t="shared" si="55"/>
        <v>0</v>
      </c>
      <c r="K607" s="109">
        <f t="shared" ca="1" si="56"/>
        <v>0</v>
      </c>
      <c r="L607" s="109">
        <f t="shared" si="57"/>
        <v>0</v>
      </c>
      <c r="M607" t="str">
        <f t="shared" si="59"/>
        <v/>
      </c>
    </row>
    <row r="608" spans="1:13" x14ac:dyDescent="0.25">
      <c r="A608">
        <v>3930</v>
      </c>
      <c r="B608" t="s">
        <v>607</v>
      </c>
      <c r="C608" t="s">
        <v>1957</v>
      </c>
      <c r="D608" s="21" t="s">
        <v>3420</v>
      </c>
      <c r="E608" s="1" t="str">
        <f t="shared" ca="1" si="54"/>
        <v/>
      </c>
      <c r="G608" t="s">
        <v>1958</v>
      </c>
      <c r="H608" t="s">
        <v>1545</v>
      </c>
      <c r="I608" s="109">
        <f t="shared" si="58"/>
        <v>0</v>
      </c>
      <c r="J608" s="109">
        <f t="shared" si="55"/>
        <v>0</v>
      </c>
      <c r="K608" s="109">
        <f t="shared" ca="1" si="56"/>
        <v>0</v>
      </c>
      <c r="L608" s="109">
        <f t="shared" si="57"/>
        <v>0</v>
      </c>
      <c r="M608" t="str">
        <f t="shared" si="59"/>
        <v/>
      </c>
    </row>
    <row r="609" spans="1:13" x14ac:dyDescent="0.25">
      <c r="A609">
        <v>3932</v>
      </c>
      <c r="B609" t="s">
        <v>607</v>
      </c>
      <c r="C609" t="s">
        <v>1957</v>
      </c>
      <c r="D609" s="21" t="s">
        <v>3420</v>
      </c>
      <c r="E609" s="1" t="str">
        <f t="shared" ca="1" si="54"/>
        <v/>
      </c>
      <c r="F609" t="s">
        <v>2488</v>
      </c>
      <c r="G609" t="s">
        <v>3473</v>
      </c>
      <c r="H609" t="s">
        <v>3469</v>
      </c>
      <c r="I609" s="109">
        <f t="shared" si="58"/>
        <v>0</v>
      </c>
      <c r="J609" s="109">
        <f t="shared" si="55"/>
        <v>0</v>
      </c>
      <c r="K609" s="109">
        <f t="shared" ca="1" si="56"/>
        <v>0</v>
      </c>
      <c r="L609" s="109">
        <f t="shared" si="57"/>
        <v>0</v>
      </c>
      <c r="M609" t="str">
        <f t="shared" si="59"/>
        <v/>
      </c>
    </row>
    <row r="610" spans="1:13" x14ac:dyDescent="0.25">
      <c r="A610">
        <v>3933</v>
      </c>
      <c r="B610" t="s">
        <v>607</v>
      </c>
      <c r="C610" t="s">
        <v>1957</v>
      </c>
      <c r="D610" s="21" t="s">
        <v>3420</v>
      </c>
      <c r="E610" s="1" t="str">
        <f t="shared" ca="1" si="54"/>
        <v/>
      </c>
      <c r="F610" t="s">
        <v>3474</v>
      </c>
      <c r="G610" t="s">
        <v>4283</v>
      </c>
      <c r="H610" t="s">
        <v>3475</v>
      </c>
      <c r="I610" s="109">
        <f t="shared" si="58"/>
        <v>0</v>
      </c>
      <c r="J610" s="109">
        <f t="shared" si="55"/>
        <v>0</v>
      </c>
      <c r="K610" s="109">
        <f t="shared" ca="1" si="56"/>
        <v>0</v>
      </c>
      <c r="L610" s="109">
        <f t="shared" si="57"/>
        <v>0</v>
      </c>
      <c r="M610" t="str">
        <f t="shared" si="59"/>
        <v/>
      </c>
    </row>
    <row r="611" spans="1:13" x14ac:dyDescent="0.25">
      <c r="A611">
        <v>3948</v>
      </c>
      <c r="B611" t="s">
        <v>1959</v>
      </c>
      <c r="C611" t="s">
        <v>1960</v>
      </c>
      <c r="D611" s="21" t="s">
        <v>3420</v>
      </c>
      <c r="E611" s="1" t="str">
        <f t="shared" ca="1" si="54"/>
        <v/>
      </c>
      <c r="F611" t="s">
        <v>3466</v>
      </c>
      <c r="G611" t="s">
        <v>1961</v>
      </c>
      <c r="H611" t="s">
        <v>1545</v>
      </c>
      <c r="I611" s="109">
        <f t="shared" si="58"/>
        <v>0</v>
      </c>
      <c r="J611" s="109">
        <f t="shared" si="55"/>
        <v>0</v>
      </c>
      <c r="K611" s="109">
        <f t="shared" ca="1" si="56"/>
        <v>0</v>
      </c>
      <c r="L611" s="109">
        <f t="shared" si="57"/>
        <v>0</v>
      </c>
      <c r="M611" t="str">
        <f t="shared" si="59"/>
        <v>PRESSUREGAUGE</v>
      </c>
    </row>
    <row r="612" spans="1:13" x14ac:dyDescent="0.25">
      <c r="A612">
        <v>3965</v>
      </c>
      <c r="B612" t="s">
        <v>1962</v>
      </c>
      <c r="C612" t="s">
        <v>1963</v>
      </c>
      <c r="D612" s="21" t="s">
        <v>3420</v>
      </c>
      <c r="E612" s="1" t="str">
        <f t="shared" ca="1" si="54"/>
        <v/>
      </c>
      <c r="F612" t="s">
        <v>3466</v>
      </c>
      <c r="G612" t="s">
        <v>1964</v>
      </c>
      <c r="H612" t="s">
        <v>1545</v>
      </c>
      <c r="I612" s="109">
        <f t="shared" si="58"/>
        <v>0</v>
      </c>
      <c r="J612" s="109">
        <f t="shared" si="55"/>
        <v>0</v>
      </c>
      <c r="K612" s="109">
        <f t="shared" ca="1" si="56"/>
        <v>0</v>
      </c>
      <c r="L612" s="109">
        <f t="shared" si="57"/>
        <v>0</v>
      </c>
      <c r="M612" t="str">
        <f t="shared" si="59"/>
        <v>THERMOMETER</v>
      </c>
    </row>
    <row r="613" spans="1:13" x14ac:dyDescent="0.25">
      <c r="A613">
        <v>3982</v>
      </c>
      <c r="B613" t="s">
        <v>611</v>
      </c>
      <c r="C613" t="s">
        <v>1965</v>
      </c>
      <c r="D613" s="21" t="s">
        <v>3423</v>
      </c>
      <c r="E613" s="1" t="str">
        <f t="shared" ca="1" si="54"/>
        <v/>
      </c>
      <c r="F613" t="s">
        <v>3466</v>
      </c>
      <c r="G613" t="s">
        <v>1966</v>
      </c>
      <c r="H613" t="s">
        <v>1537</v>
      </c>
      <c r="I613" s="109" t="str">
        <f t="shared" si="58"/>
        <v>IfcFlowMeter</v>
      </c>
      <c r="J613" s="109">
        <f t="shared" si="55"/>
        <v>0</v>
      </c>
      <c r="K613" s="109">
        <f t="shared" ca="1" si="56"/>
        <v>0</v>
      </c>
      <c r="L613" s="109">
        <f t="shared" si="57"/>
        <v>0</v>
      </c>
      <c r="M613" t="str">
        <f t="shared" si="59"/>
        <v/>
      </c>
    </row>
    <row r="614" spans="1:13" x14ac:dyDescent="0.25">
      <c r="A614">
        <v>3998</v>
      </c>
      <c r="B614" t="s">
        <v>611</v>
      </c>
      <c r="C614" t="s">
        <v>1967</v>
      </c>
      <c r="D614" s="21" t="s">
        <v>3423</v>
      </c>
      <c r="E614" s="1" t="str">
        <f t="shared" ca="1" si="54"/>
        <v/>
      </c>
      <c r="G614" t="s">
        <v>1968</v>
      </c>
      <c r="H614" t="s">
        <v>1545</v>
      </c>
      <c r="I614" s="109">
        <f t="shared" si="58"/>
        <v>0</v>
      </c>
      <c r="J614" s="109">
        <f t="shared" si="55"/>
        <v>0</v>
      </c>
      <c r="K614" s="109">
        <f t="shared" ca="1" si="56"/>
        <v>0</v>
      </c>
      <c r="L614" s="109">
        <f t="shared" si="57"/>
        <v>0</v>
      </c>
      <c r="M614" t="str">
        <f t="shared" si="59"/>
        <v/>
      </c>
    </row>
    <row r="615" spans="1:13" x14ac:dyDescent="0.25">
      <c r="A615">
        <v>4000</v>
      </c>
      <c r="B615" t="s">
        <v>611</v>
      </c>
      <c r="C615" t="s">
        <v>1967</v>
      </c>
      <c r="D615" s="21" t="s">
        <v>3423</v>
      </c>
      <c r="E615" s="1" t="str">
        <f t="shared" ca="1" si="54"/>
        <v/>
      </c>
      <c r="F615" t="s">
        <v>2488</v>
      </c>
      <c r="G615" t="s">
        <v>3807</v>
      </c>
      <c r="H615" t="s">
        <v>3469</v>
      </c>
      <c r="I615" s="109">
        <f t="shared" si="58"/>
        <v>0</v>
      </c>
      <c r="J615" s="109">
        <f t="shared" si="55"/>
        <v>0</v>
      </c>
      <c r="K615" s="109">
        <f t="shared" ca="1" si="56"/>
        <v>0</v>
      </c>
      <c r="L615" s="109">
        <f t="shared" si="57"/>
        <v>0</v>
      </c>
      <c r="M615" t="str">
        <f t="shared" si="59"/>
        <v/>
      </c>
    </row>
    <row r="616" spans="1:13" x14ac:dyDescent="0.25">
      <c r="A616">
        <v>4001</v>
      </c>
      <c r="B616" t="s">
        <v>611</v>
      </c>
      <c r="C616" t="s">
        <v>1967</v>
      </c>
      <c r="D616" s="21" t="s">
        <v>3423</v>
      </c>
      <c r="E616" s="1" t="str">
        <f t="shared" ca="1" si="54"/>
        <v/>
      </c>
      <c r="F616" t="s">
        <v>3474</v>
      </c>
      <c r="G616" t="s">
        <v>4283</v>
      </c>
      <c r="H616" t="s">
        <v>3475</v>
      </c>
      <c r="I616" s="109">
        <f t="shared" si="58"/>
        <v>0</v>
      </c>
      <c r="J616" s="109">
        <f t="shared" si="55"/>
        <v>0</v>
      </c>
      <c r="K616" s="109">
        <f t="shared" ca="1" si="56"/>
        <v>0</v>
      </c>
      <c r="L616" s="109">
        <f t="shared" si="57"/>
        <v>0</v>
      </c>
      <c r="M616" t="str">
        <f t="shared" si="59"/>
        <v/>
      </c>
    </row>
    <row r="617" spans="1:13" x14ac:dyDescent="0.25">
      <c r="A617">
        <v>4014</v>
      </c>
      <c r="B617" t="s">
        <v>611</v>
      </c>
      <c r="C617" t="s">
        <v>1967</v>
      </c>
      <c r="D617" s="21" t="s">
        <v>3423</v>
      </c>
      <c r="E617" s="1" t="str">
        <f t="shared" ca="1" si="54"/>
        <v/>
      </c>
      <c r="F617" t="s">
        <v>3959</v>
      </c>
      <c r="G617" t="s">
        <v>3960</v>
      </c>
      <c r="H617" t="s">
        <v>3475</v>
      </c>
      <c r="I617" s="109">
        <f t="shared" si="58"/>
        <v>0</v>
      </c>
      <c r="J617" s="109">
        <f t="shared" si="55"/>
        <v>0</v>
      </c>
      <c r="K617" s="109">
        <f t="shared" ca="1" si="56"/>
        <v>0</v>
      </c>
      <c r="L617" s="109">
        <f t="shared" si="57"/>
        <v>0</v>
      </c>
      <c r="M617" t="str">
        <f t="shared" si="59"/>
        <v/>
      </c>
    </row>
    <row r="618" spans="1:13" x14ac:dyDescent="0.25">
      <c r="A618">
        <v>4025</v>
      </c>
      <c r="B618" t="s">
        <v>611</v>
      </c>
      <c r="C618" t="s">
        <v>1967</v>
      </c>
      <c r="D618" s="21" t="s">
        <v>3423</v>
      </c>
      <c r="E618" s="1" t="str">
        <f t="shared" ca="1" si="54"/>
        <v/>
      </c>
      <c r="F618" t="s">
        <v>3961</v>
      </c>
      <c r="G618" t="s">
        <v>3962</v>
      </c>
      <c r="H618" t="s">
        <v>3469</v>
      </c>
      <c r="I618" s="109">
        <f t="shared" si="58"/>
        <v>0</v>
      </c>
      <c r="J618" s="109">
        <f t="shared" si="55"/>
        <v>0</v>
      </c>
      <c r="K618" s="109">
        <f t="shared" ca="1" si="56"/>
        <v>0</v>
      </c>
      <c r="L618" s="109">
        <f t="shared" si="57"/>
        <v>0</v>
      </c>
      <c r="M618" t="str">
        <f t="shared" si="59"/>
        <v/>
      </c>
    </row>
    <row r="619" spans="1:13" x14ac:dyDescent="0.25">
      <c r="A619">
        <v>4028</v>
      </c>
      <c r="B619" t="s">
        <v>1969</v>
      </c>
      <c r="C619" t="s">
        <v>1970</v>
      </c>
      <c r="D619" s="21" t="s">
        <v>3423</v>
      </c>
      <c r="E619" s="1" t="str">
        <f t="shared" ca="1" si="54"/>
        <v/>
      </c>
      <c r="F619" t="s">
        <v>3466</v>
      </c>
      <c r="G619" t="s">
        <v>1971</v>
      </c>
      <c r="H619" t="s">
        <v>1545</v>
      </c>
      <c r="I619" s="109">
        <f t="shared" si="58"/>
        <v>0</v>
      </c>
      <c r="J619" s="109">
        <f t="shared" si="55"/>
        <v>0</v>
      </c>
      <c r="K619" s="109">
        <f t="shared" ca="1" si="56"/>
        <v>0</v>
      </c>
      <c r="L619" s="109">
        <f t="shared" si="57"/>
        <v>0</v>
      </c>
      <c r="M619" t="str">
        <f t="shared" si="59"/>
        <v>ENERGYMETER</v>
      </c>
    </row>
    <row r="620" spans="1:13" x14ac:dyDescent="0.25">
      <c r="A620">
        <v>4035</v>
      </c>
      <c r="B620" t="s">
        <v>1972</v>
      </c>
      <c r="C620" t="s">
        <v>1973</v>
      </c>
      <c r="D620" s="21" t="s">
        <v>3423</v>
      </c>
      <c r="E620" s="1" t="str">
        <f t="shared" ca="1" si="54"/>
        <v/>
      </c>
      <c r="F620" t="s">
        <v>3466</v>
      </c>
      <c r="G620" t="s">
        <v>1974</v>
      </c>
      <c r="H620" t="s">
        <v>1545</v>
      </c>
      <c r="I620" s="109">
        <f t="shared" si="58"/>
        <v>0</v>
      </c>
      <c r="J620" s="109">
        <f t="shared" si="55"/>
        <v>0</v>
      </c>
      <c r="K620" s="109">
        <f t="shared" ca="1" si="56"/>
        <v>0</v>
      </c>
      <c r="L620" s="109">
        <f t="shared" si="57"/>
        <v>0</v>
      </c>
      <c r="M620" t="str">
        <f t="shared" si="59"/>
        <v>GASMETER</v>
      </c>
    </row>
    <row r="621" spans="1:13" x14ac:dyDescent="0.25">
      <c r="A621">
        <v>4055</v>
      </c>
      <c r="B621" t="s">
        <v>1975</v>
      </c>
      <c r="C621" t="s">
        <v>1976</v>
      </c>
      <c r="D621" s="21" t="s">
        <v>3423</v>
      </c>
      <c r="E621" s="1" t="str">
        <f t="shared" ca="1" si="54"/>
        <v/>
      </c>
      <c r="F621" t="s">
        <v>3466</v>
      </c>
      <c r="G621" t="s">
        <v>1977</v>
      </c>
      <c r="H621" t="s">
        <v>1545</v>
      </c>
      <c r="I621" s="109">
        <f t="shared" si="58"/>
        <v>0</v>
      </c>
      <c r="J621" s="109">
        <f t="shared" si="55"/>
        <v>0</v>
      </c>
      <c r="K621" s="109">
        <f t="shared" ca="1" si="56"/>
        <v>0</v>
      </c>
      <c r="L621" s="109">
        <f t="shared" si="57"/>
        <v>0</v>
      </c>
      <c r="M621" t="str">
        <f t="shared" si="59"/>
        <v>OILMETER</v>
      </c>
    </row>
    <row r="622" spans="1:13" x14ac:dyDescent="0.25">
      <c r="A622">
        <v>4061</v>
      </c>
      <c r="B622" t="s">
        <v>1978</v>
      </c>
      <c r="C622" t="s">
        <v>1979</v>
      </c>
      <c r="D622" s="21" t="s">
        <v>3423</v>
      </c>
      <c r="E622" s="1" t="str">
        <f t="shared" ca="1" si="54"/>
        <v/>
      </c>
      <c r="F622" t="s">
        <v>3466</v>
      </c>
      <c r="G622" t="s">
        <v>1980</v>
      </c>
      <c r="H622" t="s">
        <v>1545</v>
      </c>
      <c r="I622" s="109">
        <f t="shared" si="58"/>
        <v>0</v>
      </c>
      <c r="J622" s="109">
        <f t="shared" si="55"/>
        <v>0</v>
      </c>
      <c r="K622" s="109">
        <f t="shared" ca="1" si="56"/>
        <v>0</v>
      </c>
      <c r="L622" s="109">
        <f t="shared" si="57"/>
        <v>0</v>
      </c>
      <c r="M622" t="str">
        <f t="shared" si="59"/>
        <v>WATERMETER</v>
      </c>
    </row>
    <row r="623" spans="1:13" x14ac:dyDescent="0.25">
      <c r="A623">
        <v>4095</v>
      </c>
      <c r="B623" t="s">
        <v>625</v>
      </c>
      <c r="C623" t="s">
        <v>1981</v>
      </c>
      <c r="D623" s="21" t="s">
        <v>3449</v>
      </c>
      <c r="E623" s="1" t="str">
        <f t="shared" ca="1" si="54"/>
        <v/>
      </c>
      <c r="G623" t="s">
        <v>1982</v>
      </c>
      <c r="H623" t="s">
        <v>1537</v>
      </c>
      <c r="I623" s="109" t="str">
        <f t="shared" si="58"/>
        <v>IfcFooting</v>
      </c>
      <c r="J623" s="109" t="str">
        <f t="shared" si="55"/>
        <v>IfcFooting</v>
      </c>
      <c r="K623" s="109" t="str">
        <f t="shared" ca="1" si="56"/>
        <v>IfcFooting</v>
      </c>
      <c r="L623" s="109">
        <f t="shared" si="57"/>
        <v>0</v>
      </c>
      <c r="M623" t="str">
        <f t="shared" si="59"/>
        <v/>
      </c>
    </row>
    <row r="624" spans="1:13" x14ac:dyDescent="0.25">
      <c r="A624">
        <v>4097</v>
      </c>
      <c r="B624" t="s">
        <v>625</v>
      </c>
      <c r="C624" t="s">
        <v>1981</v>
      </c>
      <c r="D624" s="21" t="s">
        <v>3449</v>
      </c>
      <c r="E624" s="1" t="str">
        <f t="shared" ca="1" si="54"/>
        <v>Common</v>
      </c>
      <c r="F624" t="s">
        <v>2488</v>
      </c>
      <c r="G624" t="s">
        <v>3807</v>
      </c>
      <c r="H624" t="s">
        <v>3469</v>
      </c>
      <c r="I624" s="109">
        <f t="shared" si="58"/>
        <v>0</v>
      </c>
      <c r="J624" s="109">
        <f t="shared" si="55"/>
        <v>0</v>
      </c>
      <c r="K624" s="109">
        <f t="shared" ca="1" si="56"/>
        <v>0</v>
      </c>
      <c r="L624" s="109">
        <f t="shared" si="57"/>
        <v>0</v>
      </c>
      <c r="M624" t="str">
        <f t="shared" si="59"/>
        <v/>
      </c>
    </row>
    <row r="625" spans="1:13" x14ac:dyDescent="0.25">
      <c r="A625">
        <v>4098</v>
      </c>
      <c r="B625" t="s">
        <v>625</v>
      </c>
      <c r="C625" t="s">
        <v>1981</v>
      </c>
      <c r="D625" s="21" t="s">
        <v>3449</v>
      </c>
      <c r="E625" s="1" t="str">
        <f t="shared" ca="1" si="54"/>
        <v>Common</v>
      </c>
      <c r="F625" t="s">
        <v>3474</v>
      </c>
      <c r="G625" t="s">
        <v>4283</v>
      </c>
      <c r="H625" t="s">
        <v>3475</v>
      </c>
      <c r="I625" s="109">
        <f t="shared" si="58"/>
        <v>0</v>
      </c>
      <c r="J625" s="109">
        <f t="shared" si="55"/>
        <v>0</v>
      </c>
      <c r="K625" s="109">
        <f t="shared" ca="1" si="56"/>
        <v>0</v>
      </c>
      <c r="L625" s="109">
        <f t="shared" si="57"/>
        <v>0</v>
      </c>
      <c r="M625" t="str">
        <f t="shared" si="59"/>
        <v/>
      </c>
    </row>
    <row r="626" spans="1:13" x14ac:dyDescent="0.25">
      <c r="A626">
        <v>5869</v>
      </c>
      <c r="B626" t="s">
        <v>625</v>
      </c>
      <c r="C626" t="s">
        <v>1983</v>
      </c>
      <c r="D626" s="21" t="s">
        <v>3449</v>
      </c>
      <c r="E626" s="1" t="str">
        <f t="shared" ca="1" si="54"/>
        <v/>
      </c>
      <c r="F626" t="s">
        <v>3466</v>
      </c>
      <c r="G626" t="s">
        <v>1984</v>
      </c>
      <c r="H626" t="s">
        <v>1537</v>
      </c>
      <c r="I626" s="109">
        <f t="shared" si="58"/>
        <v>0</v>
      </c>
      <c r="J626" s="109">
        <f t="shared" si="55"/>
        <v>0</v>
      </c>
      <c r="K626" s="109">
        <f t="shared" ca="1" si="56"/>
        <v>0</v>
      </c>
      <c r="L626" s="109">
        <f t="shared" si="57"/>
        <v>0</v>
      </c>
      <c r="M626" t="str">
        <f t="shared" si="59"/>
        <v/>
      </c>
    </row>
    <row r="627" spans="1:13" x14ac:dyDescent="0.25">
      <c r="A627">
        <v>5909</v>
      </c>
      <c r="B627" t="s">
        <v>625</v>
      </c>
      <c r="C627" t="s">
        <v>1985</v>
      </c>
      <c r="D627" s="21" t="s">
        <v>3449</v>
      </c>
      <c r="E627" s="1" t="str">
        <f t="shared" ca="1" si="54"/>
        <v/>
      </c>
      <c r="F627" t="s">
        <v>3466</v>
      </c>
      <c r="G627" t="s">
        <v>1986</v>
      </c>
      <c r="H627" t="s">
        <v>1537</v>
      </c>
      <c r="I627" s="109">
        <f t="shared" si="58"/>
        <v>0</v>
      </c>
      <c r="J627" s="109">
        <f t="shared" si="55"/>
        <v>0</v>
      </c>
      <c r="K627" s="109">
        <f t="shared" ca="1" si="56"/>
        <v>0</v>
      </c>
      <c r="L627" s="109">
        <f t="shared" si="57"/>
        <v>0</v>
      </c>
      <c r="M627" t="str">
        <f t="shared" si="59"/>
        <v/>
      </c>
    </row>
    <row r="628" spans="1:13" x14ac:dyDescent="0.25">
      <c r="A628">
        <v>4120</v>
      </c>
      <c r="B628" t="s">
        <v>633</v>
      </c>
      <c r="C628" t="s">
        <v>1987</v>
      </c>
      <c r="D628" s="21" t="s">
        <v>3430</v>
      </c>
      <c r="E628" s="1" t="str">
        <f t="shared" ca="1" si="54"/>
        <v/>
      </c>
      <c r="G628" t="s">
        <v>1988</v>
      </c>
      <c r="H628" t="s">
        <v>1545</v>
      </c>
      <c r="I628" s="109" t="str">
        <f t="shared" si="58"/>
        <v>IfcFurniture</v>
      </c>
      <c r="J628" s="109">
        <f t="shared" si="55"/>
        <v>0</v>
      </c>
      <c r="K628" s="109" t="str">
        <f t="shared" ca="1" si="56"/>
        <v>IfcFurniture</v>
      </c>
      <c r="L628" s="109">
        <f t="shared" si="57"/>
        <v>0</v>
      </c>
      <c r="M628" t="str">
        <f t="shared" si="59"/>
        <v/>
      </c>
    </row>
    <row r="629" spans="1:13" x14ac:dyDescent="0.25">
      <c r="A629">
        <v>4122</v>
      </c>
      <c r="B629" t="s">
        <v>633</v>
      </c>
      <c r="C629" t="s">
        <v>1987</v>
      </c>
      <c r="D629" s="21" t="s">
        <v>3430</v>
      </c>
      <c r="E629" s="1" t="str">
        <f t="shared" ca="1" si="54"/>
        <v>Common</v>
      </c>
      <c r="F629" t="s">
        <v>3963</v>
      </c>
      <c r="G629" t="s">
        <v>3964</v>
      </c>
      <c r="H629" t="s">
        <v>3469</v>
      </c>
      <c r="I629" s="109">
        <f t="shared" si="58"/>
        <v>0</v>
      </c>
      <c r="J629" s="109">
        <f t="shared" si="55"/>
        <v>0</v>
      </c>
      <c r="K629" s="109">
        <f t="shared" ca="1" si="56"/>
        <v>0</v>
      </c>
      <c r="L629" s="109">
        <f t="shared" si="57"/>
        <v>0</v>
      </c>
      <c r="M629" t="str">
        <f t="shared" si="59"/>
        <v/>
      </c>
    </row>
    <row r="630" spans="1:13" x14ac:dyDescent="0.25">
      <c r="A630">
        <v>4123</v>
      </c>
      <c r="B630" t="s">
        <v>633</v>
      </c>
      <c r="C630" t="s">
        <v>1987</v>
      </c>
      <c r="D630" s="21" t="s">
        <v>3430</v>
      </c>
      <c r="E630" s="1" t="str">
        <f t="shared" ca="1" si="54"/>
        <v>Common</v>
      </c>
      <c r="F630" t="s">
        <v>3965</v>
      </c>
      <c r="G630" t="s">
        <v>3966</v>
      </c>
      <c r="H630" t="s">
        <v>3469</v>
      </c>
      <c r="I630" s="109">
        <f t="shared" si="58"/>
        <v>0</v>
      </c>
      <c r="J630" s="109">
        <f t="shared" si="55"/>
        <v>0</v>
      </c>
      <c r="K630" s="109">
        <f t="shared" ca="1" si="56"/>
        <v>0</v>
      </c>
      <c r="L630" s="109">
        <f t="shared" si="57"/>
        <v>0</v>
      </c>
      <c r="M630" t="str">
        <f t="shared" si="59"/>
        <v/>
      </c>
    </row>
    <row r="631" spans="1:13" x14ac:dyDescent="0.25">
      <c r="A631">
        <v>4124</v>
      </c>
      <c r="B631" t="s">
        <v>633</v>
      </c>
      <c r="C631" t="s">
        <v>1987</v>
      </c>
      <c r="D631" s="21" t="s">
        <v>3430</v>
      </c>
      <c r="E631" s="1" t="str">
        <f t="shared" ca="1" si="54"/>
        <v>Common</v>
      </c>
      <c r="F631" t="s">
        <v>3814</v>
      </c>
      <c r="G631" t="s">
        <v>3967</v>
      </c>
      <c r="H631" t="s">
        <v>3469</v>
      </c>
      <c r="I631" s="109">
        <f t="shared" si="58"/>
        <v>0</v>
      </c>
      <c r="J631" s="109">
        <f t="shared" si="55"/>
        <v>0</v>
      </c>
      <c r="K631" s="109">
        <f t="shared" ca="1" si="56"/>
        <v>0</v>
      </c>
      <c r="L631" s="109">
        <f t="shared" si="57"/>
        <v>0</v>
      </c>
      <c r="M631" t="str">
        <f t="shared" si="59"/>
        <v/>
      </c>
    </row>
    <row r="632" spans="1:13" x14ac:dyDescent="0.25">
      <c r="A632">
        <v>4125</v>
      </c>
      <c r="B632" t="s">
        <v>633</v>
      </c>
      <c r="C632" t="s">
        <v>1987</v>
      </c>
      <c r="D632" s="21" t="s">
        <v>3430</v>
      </c>
      <c r="E632" s="1" t="str">
        <f t="shared" ca="1" si="54"/>
        <v>Common</v>
      </c>
      <c r="F632" t="s">
        <v>3968</v>
      </c>
      <c r="G632" t="s">
        <v>3969</v>
      </c>
      <c r="H632" t="s">
        <v>3469</v>
      </c>
      <c r="I632" s="109">
        <f t="shared" si="58"/>
        <v>0</v>
      </c>
      <c r="J632" s="109">
        <f t="shared" si="55"/>
        <v>0</v>
      </c>
      <c r="K632" s="109">
        <f t="shared" ca="1" si="56"/>
        <v>0</v>
      </c>
      <c r="L632" s="109">
        <f t="shared" si="57"/>
        <v>0</v>
      </c>
      <c r="M632" t="str">
        <f t="shared" si="59"/>
        <v/>
      </c>
    </row>
    <row r="633" spans="1:13" x14ac:dyDescent="0.25">
      <c r="A633">
        <v>4126</v>
      </c>
      <c r="B633" t="s">
        <v>633</v>
      </c>
      <c r="C633" t="s">
        <v>1987</v>
      </c>
      <c r="D633" s="21" t="s">
        <v>3430</v>
      </c>
      <c r="E633" s="1" t="str">
        <f t="shared" ca="1" si="54"/>
        <v>Common</v>
      </c>
      <c r="F633" t="s">
        <v>2935</v>
      </c>
      <c r="G633" t="s">
        <v>3970</v>
      </c>
      <c r="H633" t="s">
        <v>3469</v>
      </c>
      <c r="I633" s="109">
        <f t="shared" si="58"/>
        <v>0</v>
      </c>
      <c r="J633" s="109">
        <f t="shared" si="55"/>
        <v>0</v>
      </c>
      <c r="K633" s="109">
        <f t="shared" ca="1" si="56"/>
        <v>0</v>
      </c>
      <c r="L633" s="109">
        <f t="shared" si="57"/>
        <v>0</v>
      </c>
      <c r="M633" t="str">
        <f t="shared" si="59"/>
        <v/>
      </c>
    </row>
    <row r="634" spans="1:13" x14ac:dyDescent="0.25">
      <c r="A634">
        <v>4127</v>
      </c>
      <c r="B634" t="s">
        <v>633</v>
      </c>
      <c r="C634" t="s">
        <v>1987</v>
      </c>
      <c r="D634" s="21" t="s">
        <v>3430</v>
      </c>
      <c r="E634" s="1" t="str">
        <f t="shared" ca="1" si="54"/>
        <v>Common</v>
      </c>
      <c r="F634" t="s">
        <v>3971</v>
      </c>
      <c r="G634" t="s">
        <v>3972</v>
      </c>
      <c r="H634" t="s">
        <v>3469</v>
      </c>
      <c r="I634" s="109">
        <f t="shared" si="58"/>
        <v>0</v>
      </c>
      <c r="J634" s="109">
        <f t="shared" si="55"/>
        <v>0</v>
      </c>
      <c r="K634" s="109">
        <f t="shared" ca="1" si="56"/>
        <v>0</v>
      </c>
      <c r="L634" s="109">
        <f t="shared" si="57"/>
        <v>0</v>
      </c>
      <c r="M634" t="str">
        <f t="shared" si="59"/>
        <v/>
      </c>
    </row>
    <row r="635" spans="1:13" x14ac:dyDescent="0.25">
      <c r="A635">
        <v>4128</v>
      </c>
      <c r="B635" t="s">
        <v>633</v>
      </c>
      <c r="C635" t="s">
        <v>1987</v>
      </c>
      <c r="D635" s="21" t="s">
        <v>3430</v>
      </c>
      <c r="E635" s="1" t="str">
        <f t="shared" ca="1" si="54"/>
        <v>Common</v>
      </c>
      <c r="F635" t="s">
        <v>3973</v>
      </c>
      <c r="G635" t="s">
        <v>3974</v>
      </c>
      <c r="H635" t="s">
        <v>3469</v>
      </c>
      <c r="I635" s="109">
        <f t="shared" si="58"/>
        <v>0</v>
      </c>
      <c r="J635" s="109">
        <f t="shared" si="55"/>
        <v>0</v>
      </c>
      <c r="K635" s="109">
        <f t="shared" ca="1" si="56"/>
        <v>0</v>
      </c>
      <c r="L635" s="109">
        <f t="shared" si="57"/>
        <v>0</v>
      </c>
      <c r="M635" t="str">
        <f t="shared" si="59"/>
        <v/>
      </c>
    </row>
    <row r="636" spans="1:13" x14ac:dyDescent="0.25">
      <c r="A636">
        <v>4113</v>
      </c>
      <c r="B636" t="s">
        <v>1989</v>
      </c>
      <c r="C636" t="s">
        <v>1990</v>
      </c>
      <c r="D636" s="21" t="s">
        <v>3430</v>
      </c>
      <c r="E636" s="1" t="str">
        <f t="shared" ca="1" si="54"/>
        <v/>
      </c>
      <c r="F636" t="s">
        <v>3466</v>
      </c>
      <c r="G636" t="s">
        <v>1991</v>
      </c>
      <c r="H636" t="s">
        <v>1545</v>
      </c>
      <c r="I636" s="109">
        <f t="shared" si="58"/>
        <v>0</v>
      </c>
      <c r="J636" s="109">
        <f t="shared" si="55"/>
        <v>0</v>
      </c>
      <c r="K636" s="109">
        <f t="shared" ca="1" si="56"/>
        <v>0</v>
      </c>
      <c r="L636" s="109">
        <f t="shared" si="57"/>
        <v>0</v>
      </c>
      <c r="M636" t="str">
        <f t="shared" si="59"/>
        <v>CHAIR</v>
      </c>
    </row>
    <row r="637" spans="1:13" x14ac:dyDescent="0.25">
      <c r="A637">
        <v>4131</v>
      </c>
      <c r="B637" t="s">
        <v>1992</v>
      </c>
      <c r="C637" t="s">
        <v>1993</v>
      </c>
      <c r="D637" s="21" t="s">
        <v>3430</v>
      </c>
      <c r="E637" s="1" t="str">
        <f t="shared" ca="1" si="54"/>
        <v/>
      </c>
      <c r="F637" t="s">
        <v>3466</v>
      </c>
      <c r="G637" t="s">
        <v>1994</v>
      </c>
      <c r="H637" t="s">
        <v>1545</v>
      </c>
      <c r="I637" s="109">
        <f t="shared" si="58"/>
        <v>0</v>
      </c>
      <c r="J637" s="109">
        <f t="shared" si="55"/>
        <v>0</v>
      </c>
      <c r="K637" s="109">
        <f t="shared" ca="1" si="56"/>
        <v>0</v>
      </c>
      <c r="L637" s="109">
        <f t="shared" si="57"/>
        <v>0</v>
      </c>
      <c r="M637" t="str">
        <f t="shared" si="59"/>
        <v>DESK</v>
      </c>
    </row>
    <row r="638" spans="1:13" x14ac:dyDescent="0.25">
      <c r="A638">
        <v>4136</v>
      </c>
      <c r="B638" t="s">
        <v>1995</v>
      </c>
      <c r="C638" t="s">
        <v>1996</v>
      </c>
      <c r="D638" s="21" t="s">
        <v>3430</v>
      </c>
      <c r="E638" s="1" t="str">
        <f t="shared" ca="1" si="54"/>
        <v/>
      </c>
      <c r="F638" t="s">
        <v>3466</v>
      </c>
      <c r="G638" t="s">
        <v>1997</v>
      </c>
      <c r="H638" t="s">
        <v>1545</v>
      </c>
      <c r="I638" s="109">
        <f t="shared" si="58"/>
        <v>0</v>
      </c>
      <c r="J638" s="109">
        <f t="shared" si="55"/>
        <v>0</v>
      </c>
      <c r="K638" s="109">
        <f t="shared" ca="1" si="56"/>
        <v>0</v>
      </c>
      <c r="L638" s="109">
        <f t="shared" si="57"/>
        <v>0</v>
      </c>
      <c r="M638" t="str">
        <f t="shared" si="59"/>
        <v>FILECABINET</v>
      </c>
    </row>
    <row r="639" spans="1:13" x14ac:dyDescent="0.25">
      <c r="A639">
        <v>4141</v>
      </c>
      <c r="B639" t="s">
        <v>1998</v>
      </c>
      <c r="C639" t="s">
        <v>1999</v>
      </c>
      <c r="D639" s="21" t="s">
        <v>3430</v>
      </c>
      <c r="E639" s="1" t="str">
        <f t="shared" ca="1" si="54"/>
        <v/>
      </c>
      <c r="F639" t="s">
        <v>3466</v>
      </c>
      <c r="G639" t="s">
        <v>2000</v>
      </c>
      <c r="H639" t="s">
        <v>1545</v>
      </c>
      <c r="I639" s="109">
        <f t="shared" si="58"/>
        <v>0</v>
      </c>
      <c r="J639" s="109">
        <f t="shared" si="55"/>
        <v>0</v>
      </c>
      <c r="K639" s="109">
        <f t="shared" ca="1" si="56"/>
        <v>0</v>
      </c>
      <c r="L639" s="109">
        <f t="shared" si="57"/>
        <v>0</v>
      </c>
      <c r="M639" t="str">
        <f t="shared" si="59"/>
        <v>TABLE</v>
      </c>
    </row>
    <row r="640" spans="1:13" x14ac:dyDescent="0.25">
      <c r="A640">
        <v>4147</v>
      </c>
      <c r="B640" t="s">
        <v>661</v>
      </c>
      <c r="C640" t="s">
        <v>2001</v>
      </c>
      <c r="D640" s="21" t="s">
        <v>3423</v>
      </c>
      <c r="E640" s="1" t="str">
        <f t="shared" ca="1" si="54"/>
        <v/>
      </c>
      <c r="G640" t="s">
        <v>2002</v>
      </c>
      <c r="H640" t="s">
        <v>1545</v>
      </c>
      <c r="I640" s="109" t="str">
        <f t="shared" si="58"/>
        <v>IfcHeatExchanger</v>
      </c>
      <c r="J640" s="109">
        <f t="shared" si="55"/>
        <v>0</v>
      </c>
      <c r="K640" s="109">
        <f t="shared" ca="1" si="56"/>
        <v>0</v>
      </c>
      <c r="L640" s="109">
        <f t="shared" si="57"/>
        <v>0</v>
      </c>
      <c r="M640" t="str">
        <f t="shared" si="59"/>
        <v/>
      </c>
    </row>
    <row r="641" spans="1:13" x14ac:dyDescent="0.25">
      <c r="A641">
        <v>4149</v>
      </c>
      <c r="B641" t="s">
        <v>661</v>
      </c>
      <c r="C641" t="s">
        <v>2001</v>
      </c>
      <c r="D641" s="21" t="s">
        <v>3423</v>
      </c>
      <c r="E641" s="1" t="str">
        <f t="shared" ca="1" si="54"/>
        <v/>
      </c>
      <c r="F641" t="s">
        <v>2488</v>
      </c>
      <c r="G641" t="s">
        <v>3807</v>
      </c>
      <c r="H641" t="s">
        <v>3469</v>
      </c>
      <c r="I641" s="109">
        <f t="shared" si="58"/>
        <v>0</v>
      </c>
      <c r="J641" s="109">
        <f t="shared" si="55"/>
        <v>0</v>
      </c>
      <c r="K641" s="109">
        <f t="shared" ca="1" si="56"/>
        <v>0</v>
      </c>
      <c r="L641" s="109">
        <f t="shared" si="57"/>
        <v>0</v>
      </c>
      <c r="M641" t="str">
        <f t="shared" si="59"/>
        <v/>
      </c>
    </row>
    <row r="642" spans="1:13" x14ac:dyDescent="0.25">
      <c r="A642">
        <v>4150</v>
      </c>
      <c r="B642" t="s">
        <v>661</v>
      </c>
      <c r="C642" t="s">
        <v>2001</v>
      </c>
      <c r="D642" s="21" t="s">
        <v>3423</v>
      </c>
      <c r="E642" s="1" t="str">
        <f t="shared" ref="E642:E705" ca="1" si="60">IF(AND(IF(cond_par_map=yes,NOT(ISERROR(VLOOKUP(B642,export_entity,1,FALSE))),TRUE),IF(com_pset=yes,IFERROR(FIND(Common,C642),0)&gt;0,TRUE),IF(com_pset=yes,F642&lt;&gt;"",TRUE),IF(com_pset=yes,F642&lt;&gt;0,TRUE)),CONCATENATE(Common),"")</f>
        <v/>
      </c>
      <c r="F642" t="s">
        <v>3474</v>
      </c>
      <c r="G642" t="s">
        <v>4283</v>
      </c>
      <c r="H642" t="s">
        <v>3475</v>
      </c>
      <c r="I642" s="109">
        <f t="shared" si="58"/>
        <v>0</v>
      </c>
      <c r="J642" s="109">
        <f t="shared" ref="J642:J705" si="61">IF(AND(I642&lt;&gt;0,NOT(ISERROR(VLOOKUP(B642,Import_DRS,1,FALSE)))),I642,0)</f>
        <v>0</v>
      </c>
      <c r="K642" s="109">
        <f t="shared" ref="K642:K705" ca="1" si="62">IF(AND(I642&lt;&gt;0,NOT(ISERROR(VLOOKUP(B642,export_entity,1,FALSE)))),I642,0)</f>
        <v>0</v>
      </c>
      <c r="L642" s="109">
        <f t="shared" ref="L642:L705" si="63">IF(C642&lt;&gt;C641,IFERROR(VLOOKUP(C642,supp_pset,1,FALSE),0),0)</f>
        <v>0</v>
      </c>
      <c r="M642" t="str">
        <f t="shared" si="59"/>
        <v/>
      </c>
    </row>
    <row r="643" spans="1:13" x14ac:dyDescent="0.25">
      <c r="A643">
        <v>4163</v>
      </c>
      <c r="B643" t="s">
        <v>661</v>
      </c>
      <c r="C643" t="s">
        <v>2001</v>
      </c>
      <c r="D643" s="21" t="s">
        <v>3423</v>
      </c>
      <c r="E643" s="1" t="str">
        <f t="shared" ca="1" si="60"/>
        <v/>
      </c>
      <c r="F643" t="s">
        <v>3975</v>
      </c>
      <c r="G643" t="s">
        <v>4350</v>
      </c>
      <c r="H643" t="s">
        <v>3475</v>
      </c>
      <c r="I643" s="109">
        <f t="shared" ref="I643:I706" si="64">IF(B643&lt;&gt;B642,IF(ISERROR(FIND("/",B643,1)),B643,0),0)</f>
        <v>0</v>
      </c>
      <c r="J643" s="109">
        <f t="shared" si="61"/>
        <v>0</v>
      </c>
      <c r="K643" s="109">
        <f t="shared" ca="1" si="62"/>
        <v>0</v>
      </c>
      <c r="L643" s="109">
        <f t="shared" si="63"/>
        <v>0</v>
      </c>
      <c r="M643" t="str">
        <f t="shared" ref="M643:M706" si="65">IF(ISERROR(FIND("/",B643,1)),"",MID(B643,FIND("/",B643,1)+1,LEN(B643)-FIND("/",B643,1)))</f>
        <v/>
      </c>
    </row>
    <row r="644" spans="1:13" x14ac:dyDescent="0.25">
      <c r="A644">
        <v>4178</v>
      </c>
      <c r="B644" t="s">
        <v>2003</v>
      </c>
      <c r="C644" t="s">
        <v>2004</v>
      </c>
      <c r="D644" s="21" t="s">
        <v>3423</v>
      </c>
      <c r="E644" s="1" t="str">
        <f t="shared" ca="1" si="60"/>
        <v/>
      </c>
      <c r="F644" t="s">
        <v>3466</v>
      </c>
      <c r="G644" t="s">
        <v>2005</v>
      </c>
      <c r="H644" t="s">
        <v>1545</v>
      </c>
      <c r="I644" s="109">
        <f t="shared" si="64"/>
        <v>0</v>
      </c>
      <c r="J644" s="109">
        <f t="shared" si="61"/>
        <v>0</v>
      </c>
      <c r="K644" s="109">
        <f t="shared" ca="1" si="62"/>
        <v>0</v>
      </c>
      <c r="L644" s="109">
        <f t="shared" si="63"/>
        <v>0</v>
      </c>
      <c r="M644" t="str">
        <f t="shared" si="65"/>
        <v>PLATE</v>
      </c>
    </row>
    <row r="645" spans="1:13" x14ac:dyDescent="0.25">
      <c r="A645">
        <v>4183</v>
      </c>
      <c r="B645" t="s">
        <v>665</v>
      </c>
      <c r="C645" t="s">
        <v>2006</v>
      </c>
      <c r="D645" s="21" t="s">
        <v>3423</v>
      </c>
      <c r="E645" s="1" t="str">
        <f t="shared" ca="1" si="60"/>
        <v/>
      </c>
      <c r="F645" t="s">
        <v>3466</v>
      </c>
      <c r="G645" t="s">
        <v>4351</v>
      </c>
      <c r="H645" t="s">
        <v>1542</v>
      </c>
      <c r="I645" s="109" t="str">
        <f t="shared" si="64"/>
        <v>IfcHumidifier</v>
      </c>
      <c r="J645" s="109">
        <f t="shared" si="61"/>
        <v>0</v>
      </c>
      <c r="K645" s="109">
        <f t="shared" ca="1" si="62"/>
        <v>0</v>
      </c>
      <c r="L645" s="109">
        <f t="shared" si="63"/>
        <v>0</v>
      </c>
      <c r="M645" t="str">
        <f t="shared" si="65"/>
        <v/>
      </c>
    </row>
    <row r="646" spans="1:13" x14ac:dyDescent="0.25">
      <c r="A646">
        <v>4189</v>
      </c>
      <c r="B646" t="s">
        <v>665</v>
      </c>
      <c r="C646" t="s">
        <v>2007</v>
      </c>
      <c r="D646" s="21" t="s">
        <v>3423</v>
      </c>
      <c r="E646" s="1" t="str">
        <f t="shared" ca="1" si="60"/>
        <v/>
      </c>
      <c r="G646" t="s">
        <v>4352</v>
      </c>
      <c r="H646" t="s">
        <v>1545</v>
      </c>
      <c r="I646" s="109">
        <f t="shared" si="64"/>
        <v>0</v>
      </c>
      <c r="J646" s="109">
        <f t="shared" si="61"/>
        <v>0</v>
      </c>
      <c r="K646" s="109">
        <f t="shared" ca="1" si="62"/>
        <v>0</v>
      </c>
      <c r="L646" s="109">
        <f t="shared" si="63"/>
        <v>0</v>
      </c>
      <c r="M646" t="str">
        <f t="shared" si="65"/>
        <v/>
      </c>
    </row>
    <row r="647" spans="1:13" x14ac:dyDescent="0.25">
      <c r="A647">
        <v>4191</v>
      </c>
      <c r="B647" t="s">
        <v>665</v>
      </c>
      <c r="C647" t="s">
        <v>2007</v>
      </c>
      <c r="D647" s="21" t="s">
        <v>3423</v>
      </c>
      <c r="E647" s="1" t="str">
        <f t="shared" ca="1" si="60"/>
        <v/>
      </c>
      <c r="F647" t="s">
        <v>2488</v>
      </c>
      <c r="G647" t="s">
        <v>3807</v>
      </c>
      <c r="H647" t="s">
        <v>3469</v>
      </c>
      <c r="I647" s="109">
        <f t="shared" si="64"/>
        <v>0</v>
      </c>
      <c r="J647" s="109">
        <f t="shared" si="61"/>
        <v>0</v>
      </c>
      <c r="K647" s="109">
        <f t="shared" ca="1" si="62"/>
        <v>0</v>
      </c>
      <c r="L647" s="109">
        <f t="shared" si="63"/>
        <v>0</v>
      </c>
      <c r="M647" t="str">
        <f t="shared" si="65"/>
        <v/>
      </c>
    </row>
    <row r="648" spans="1:13" x14ac:dyDescent="0.25">
      <c r="A648">
        <v>4192</v>
      </c>
      <c r="B648" t="s">
        <v>665</v>
      </c>
      <c r="C648" t="s">
        <v>2007</v>
      </c>
      <c r="D648" s="21" t="s">
        <v>3423</v>
      </c>
      <c r="E648" s="1" t="str">
        <f t="shared" ca="1" si="60"/>
        <v/>
      </c>
      <c r="F648" t="s">
        <v>3474</v>
      </c>
      <c r="G648" t="s">
        <v>4283</v>
      </c>
      <c r="H648" t="s">
        <v>3475</v>
      </c>
      <c r="I648" s="109">
        <f t="shared" si="64"/>
        <v>0</v>
      </c>
      <c r="J648" s="109">
        <f t="shared" si="61"/>
        <v>0</v>
      </c>
      <c r="K648" s="109">
        <f t="shared" ca="1" si="62"/>
        <v>0</v>
      </c>
      <c r="L648" s="109">
        <f t="shared" si="63"/>
        <v>0</v>
      </c>
      <c r="M648" t="str">
        <f t="shared" si="65"/>
        <v/>
      </c>
    </row>
    <row r="649" spans="1:13" x14ac:dyDescent="0.25">
      <c r="A649">
        <v>4205</v>
      </c>
      <c r="B649" t="s">
        <v>665</v>
      </c>
      <c r="C649" t="s">
        <v>2007</v>
      </c>
      <c r="D649" s="21" t="s">
        <v>3423</v>
      </c>
      <c r="E649" s="1" t="str">
        <f t="shared" ca="1" si="60"/>
        <v/>
      </c>
      <c r="F649" t="s">
        <v>3480</v>
      </c>
      <c r="G649" t="s">
        <v>4353</v>
      </c>
      <c r="H649" t="s">
        <v>3475</v>
      </c>
      <c r="I649" s="109">
        <f t="shared" si="64"/>
        <v>0</v>
      </c>
      <c r="J649" s="109">
        <f t="shared" si="61"/>
        <v>0</v>
      </c>
      <c r="K649" s="109">
        <f t="shared" ca="1" si="62"/>
        <v>0</v>
      </c>
      <c r="L649" s="109">
        <f t="shared" si="63"/>
        <v>0</v>
      </c>
      <c r="M649" t="str">
        <f t="shared" si="65"/>
        <v/>
      </c>
    </row>
    <row r="650" spans="1:13" x14ac:dyDescent="0.25">
      <c r="A650">
        <v>4216</v>
      </c>
      <c r="B650" t="s">
        <v>665</v>
      </c>
      <c r="C650" t="s">
        <v>2007</v>
      </c>
      <c r="D650" s="21" t="s">
        <v>3423</v>
      </c>
      <c r="E650" s="1" t="str">
        <f t="shared" ca="1" si="60"/>
        <v/>
      </c>
      <c r="F650" t="s">
        <v>3824</v>
      </c>
      <c r="G650" t="s">
        <v>3976</v>
      </c>
      <c r="H650" t="s">
        <v>3469</v>
      </c>
      <c r="I650" s="109">
        <f t="shared" si="64"/>
        <v>0</v>
      </c>
      <c r="J650" s="109">
        <f t="shared" si="61"/>
        <v>0</v>
      </c>
      <c r="K650" s="109">
        <f t="shared" ca="1" si="62"/>
        <v>0</v>
      </c>
      <c r="L650" s="109">
        <f t="shared" si="63"/>
        <v>0</v>
      </c>
      <c r="M650" t="str">
        <f t="shared" si="65"/>
        <v/>
      </c>
    </row>
    <row r="651" spans="1:13" x14ac:dyDescent="0.25">
      <c r="A651">
        <v>4217</v>
      </c>
      <c r="B651" t="s">
        <v>665</v>
      </c>
      <c r="C651" t="s">
        <v>2007</v>
      </c>
      <c r="D651" s="21" t="s">
        <v>3423</v>
      </c>
      <c r="E651" s="1" t="str">
        <f t="shared" ca="1" si="60"/>
        <v/>
      </c>
      <c r="F651" t="s">
        <v>3977</v>
      </c>
      <c r="G651" t="s">
        <v>3978</v>
      </c>
      <c r="H651" t="s">
        <v>3469</v>
      </c>
      <c r="I651" s="109">
        <f t="shared" si="64"/>
        <v>0</v>
      </c>
      <c r="J651" s="109">
        <f t="shared" si="61"/>
        <v>0</v>
      </c>
      <c r="K651" s="109">
        <f t="shared" ca="1" si="62"/>
        <v>0</v>
      </c>
      <c r="L651" s="109">
        <f t="shared" si="63"/>
        <v>0</v>
      </c>
      <c r="M651" t="str">
        <f t="shared" si="65"/>
        <v/>
      </c>
    </row>
    <row r="652" spans="1:13" x14ac:dyDescent="0.25">
      <c r="A652">
        <v>4218</v>
      </c>
      <c r="B652" t="s">
        <v>665</v>
      </c>
      <c r="C652" t="s">
        <v>2007</v>
      </c>
      <c r="D652" s="21" t="s">
        <v>3423</v>
      </c>
      <c r="E652" s="1" t="str">
        <f t="shared" ca="1" si="60"/>
        <v/>
      </c>
      <c r="F652" t="s">
        <v>3487</v>
      </c>
      <c r="G652" t="s">
        <v>3979</v>
      </c>
      <c r="H652" t="s">
        <v>3469</v>
      </c>
      <c r="I652" s="109">
        <f t="shared" si="64"/>
        <v>0</v>
      </c>
      <c r="J652" s="109">
        <f t="shared" si="61"/>
        <v>0</v>
      </c>
      <c r="K652" s="109">
        <f t="shared" ca="1" si="62"/>
        <v>0</v>
      </c>
      <c r="L652" s="109">
        <f t="shared" si="63"/>
        <v>0</v>
      </c>
      <c r="M652" t="str">
        <f t="shared" si="65"/>
        <v/>
      </c>
    </row>
    <row r="653" spans="1:13" x14ac:dyDescent="0.25">
      <c r="A653">
        <v>4219</v>
      </c>
      <c r="B653" t="s">
        <v>665</v>
      </c>
      <c r="C653" t="s">
        <v>2007</v>
      </c>
      <c r="D653" s="21" t="s">
        <v>3423</v>
      </c>
      <c r="E653" s="1" t="str">
        <f t="shared" ca="1" si="60"/>
        <v/>
      </c>
      <c r="F653" t="s">
        <v>3980</v>
      </c>
      <c r="G653" t="s">
        <v>3981</v>
      </c>
      <c r="H653" t="s">
        <v>3475</v>
      </c>
      <c r="I653" s="109">
        <f t="shared" si="64"/>
        <v>0</v>
      </c>
      <c r="J653" s="109">
        <f t="shared" si="61"/>
        <v>0</v>
      </c>
      <c r="K653" s="109">
        <f t="shared" ca="1" si="62"/>
        <v>0</v>
      </c>
      <c r="L653" s="109">
        <f t="shared" si="63"/>
        <v>0</v>
      </c>
      <c r="M653" t="str">
        <f t="shared" si="65"/>
        <v/>
      </c>
    </row>
    <row r="654" spans="1:13" x14ac:dyDescent="0.25">
      <c r="A654">
        <v>4232</v>
      </c>
      <c r="B654" t="s">
        <v>665</v>
      </c>
      <c r="C654" t="s">
        <v>2007</v>
      </c>
      <c r="D654" s="21" t="s">
        <v>3423</v>
      </c>
      <c r="E654" s="1" t="str">
        <f t="shared" ca="1" si="60"/>
        <v/>
      </c>
      <c r="F654" t="s">
        <v>3729</v>
      </c>
      <c r="G654" t="s">
        <v>3911</v>
      </c>
      <c r="H654" t="s">
        <v>3469</v>
      </c>
      <c r="I654" s="109">
        <f t="shared" si="64"/>
        <v>0</v>
      </c>
      <c r="J654" s="109">
        <f t="shared" si="61"/>
        <v>0</v>
      </c>
      <c r="K654" s="109">
        <f t="shared" ca="1" si="62"/>
        <v>0</v>
      </c>
      <c r="L654" s="109">
        <f t="shared" si="63"/>
        <v>0</v>
      </c>
      <c r="M654" t="str">
        <f t="shared" si="65"/>
        <v/>
      </c>
    </row>
    <row r="655" spans="1:13" x14ac:dyDescent="0.25">
      <c r="A655">
        <v>4233</v>
      </c>
      <c r="B655" t="s">
        <v>665</v>
      </c>
      <c r="C655" t="s">
        <v>2007</v>
      </c>
      <c r="D655" s="21" t="s">
        <v>3423</v>
      </c>
      <c r="E655" s="1" t="str">
        <f t="shared" ca="1" si="60"/>
        <v/>
      </c>
      <c r="F655" t="s">
        <v>3982</v>
      </c>
      <c r="G655" t="s">
        <v>3983</v>
      </c>
      <c r="H655" t="s">
        <v>3551</v>
      </c>
      <c r="I655" s="109">
        <f t="shared" si="64"/>
        <v>0</v>
      </c>
      <c r="J655" s="109">
        <f t="shared" si="61"/>
        <v>0</v>
      </c>
      <c r="K655" s="109">
        <f t="shared" ca="1" si="62"/>
        <v>0</v>
      </c>
      <c r="L655" s="109">
        <f t="shared" si="63"/>
        <v>0</v>
      </c>
      <c r="M655" t="str">
        <f t="shared" si="65"/>
        <v/>
      </c>
    </row>
    <row r="656" spans="1:13" x14ac:dyDescent="0.25">
      <c r="A656">
        <v>4234</v>
      </c>
      <c r="B656" t="s">
        <v>665</v>
      </c>
      <c r="C656" t="s">
        <v>2007</v>
      </c>
      <c r="D656" s="21" t="s">
        <v>3423</v>
      </c>
      <c r="E656" s="1" t="str">
        <f t="shared" ca="1" si="60"/>
        <v/>
      </c>
      <c r="F656" t="s">
        <v>3914</v>
      </c>
      <c r="G656" t="s">
        <v>3984</v>
      </c>
      <c r="H656" t="s">
        <v>3551</v>
      </c>
      <c r="I656" s="109">
        <f t="shared" si="64"/>
        <v>0</v>
      </c>
      <c r="J656" s="109">
        <f t="shared" si="61"/>
        <v>0</v>
      </c>
      <c r="K656" s="109">
        <f t="shared" ca="1" si="62"/>
        <v>0</v>
      </c>
      <c r="L656" s="109">
        <f t="shared" si="63"/>
        <v>0</v>
      </c>
      <c r="M656" t="str">
        <f t="shared" si="65"/>
        <v/>
      </c>
    </row>
    <row r="657" spans="1:13" x14ac:dyDescent="0.25">
      <c r="A657">
        <v>4237</v>
      </c>
      <c r="B657" t="s">
        <v>678</v>
      </c>
      <c r="C657" t="s">
        <v>2008</v>
      </c>
      <c r="D657" s="21" t="s">
        <v>3448</v>
      </c>
      <c r="E657" s="1" t="str">
        <f t="shared" ca="1" si="60"/>
        <v/>
      </c>
      <c r="G657" t="s">
        <v>2009</v>
      </c>
      <c r="H657" t="s">
        <v>1545</v>
      </c>
      <c r="I657" s="109" t="str">
        <f t="shared" si="64"/>
        <v>IfcInterceptor</v>
      </c>
      <c r="J657" s="109">
        <f t="shared" si="61"/>
        <v>0</v>
      </c>
      <c r="K657" s="109">
        <f t="shared" ca="1" si="62"/>
        <v>0</v>
      </c>
      <c r="L657" s="109">
        <f t="shared" si="63"/>
        <v>0</v>
      </c>
      <c r="M657" t="str">
        <f t="shared" si="65"/>
        <v/>
      </c>
    </row>
    <row r="658" spans="1:13" x14ac:dyDescent="0.25">
      <c r="A658">
        <v>4239</v>
      </c>
      <c r="B658" t="s">
        <v>678</v>
      </c>
      <c r="C658" t="s">
        <v>2008</v>
      </c>
      <c r="D658" s="21" t="s">
        <v>3448</v>
      </c>
      <c r="E658" s="1" t="str">
        <f t="shared" ca="1" si="60"/>
        <v/>
      </c>
      <c r="F658" t="s">
        <v>2488</v>
      </c>
      <c r="G658" t="s">
        <v>3473</v>
      </c>
      <c r="H658" t="s">
        <v>3469</v>
      </c>
      <c r="I658" s="109">
        <f t="shared" si="64"/>
        <v>0</v>
      </c>
      <c r="J658" s="109">
        <f t="shared" si="61"/>
        <v>0</v>
      </c>
      <c r="K658" s="109">
        <f t="shared" ca="1" si="62"/>
        <v>0</v>
      </c>
      <c r="L658" s="109">
        <f t="shared" si="63"/>
        <v>0</v>
      </c>
      <c r="M658" t="str">
        <f t="shared" si="65"/>
        <v/>
      </c>
    </row>
    <row r="659" spans="1:13" x14ac:dyDescent="0.25">
      <c r="A659">
        <v>4240</v>
      </c>
      <c r="B659" t="s">
        <v>678</v>
      </c>
      <c r="C659" t="s">
        <v>2008</v>
      </c>
      <c r="D659" s="21" t="s">
        <v>3448</v>
      </c>
      <c r="E659" s="1" t="str">
        <f t="shared" ca="1" si="60"/>
        <v/>
      </c>
      <c r="F659" t="s">
        <v>3474</v>
      </c>
      <c r="G659" t="s">
        <v>4283</v>
      </c>
      <c r="H659" t="s">
        <v>3475</v>
      </c>
      <c r="I659" s="109">
        <f t="shared" si="64"/>
        <v>0</v>
      </c>
      <c r="J659" s="109">
        <f t="shared" si="61"/>
        <v>0</v>
      </c>
      <c r="K659" s="109">
        <f t="shared" ca="1" si="62"/>
        <v>0</v>
      </c>
      <c r="L659" s="109">
        <f t="shared" si="63"/>
        <v>0</v>
      </c>
      <c r="M659" t="str">
        <f t="shared" si="65"/>
        <v/>
      </c>
    </row>
    <row r="660" spans="1:13" x14ac:dyDescent="0.25">
      <c r="A660">
        <v>4253</v>
      </c>
      <c r="B660" t="s">
        <v>678</v>
      </c>
      <c r="C660" t="s">
        <v>2008</v>
      </c>
      <c r="D660" s="21" t="s">
        <v>3448</v>
      </c>
      <c r="E660" s="1" t="str">
        <f t="shared" ca="1" si="60"/>
        <v/>
      </c>
      <c r="F660" t="s">
        <v>3985</v>
      </c>
      <c r="G660" t="s">
        <v>3986</v>
      </c>
      <c r="H660" t="s">
        <v>3469</v>
      </c>
      <c r="I660" s="109">
        <f t="shared" si="64"/>
        <v>0</v>
      </c>
      <c r="J660" s="109">
        <f t="shared" si="61"/>
        <v>0</v>
      </c>
      <c r="K660" s="109">
        <f t="shared" ca="1" si="62"/>
        <v>0</v>
      </c>
      <c r="L660" s="109">
        <f t="shared" si="63"/>
        <v>0</v>
      </c>
      <c r="M660" t="str">
        <f t="shared" si="65"/>
        <v/>
      </c>
    </row>
    <row r="661" spans="1:13" x14ac:dyDescent="0.25">
      <c r="A661">
        <v>4254</v>
      </c>
      <c r="B661" t="s">
        <v>678</v>
      </c>
      <c r="C661" t="s">
        <v>2008</v>
      </c>
      <c r="D661" s="21" t="s">
        <v>3448</v>
      </c>
      <c r="E661" s="1" t="str">
        <f t="shared" ca="1" si="60"/>
        <v/>
      </c>
      <c r="F661" t="s">
        <v>3987</v>
      </c>
      <c r="G661" t="s">
        <v>3988</v>
      </c>
      <c r="H661" t="s">
        <v>3469</v>
      </c>
      <c r="I661" s="109">
        <f t="shared" si="64"/>
        <v>0</v>
      </c>
      <c r="J661" s="109">
        <f t="shared" si="61"/>
        <v>0</v>
      </c>
      <c r="K661" s="109">
        <f t="shared" ca="1" si="62"/>
        <v>0</v>
      </c>
      <c r="L661" s="109">
        <f t="shared" si="63"/>
        <v>0</v>
      </c>
      <c r="M661" t="str">
        <f t="shared" si="65"/>
        <v/>
      </c>
    </row>
    <row r="662" spans="1:13" x14ac:dyDescent="0.25">
      <c r="A662">
        <v>4255</v>
      </c>
      <c r="B662" t="s">
        <v>678</v>
      </c>
      <c r="C662" t="s">
        <v>2008</v>
      </c>
      <c r="D662" s="21" t="s">
        <v>3448</v>
      </c>
      <c r="E662" s="1" t="str">
        <f t="shared" ca="1" si="60"/>
        <v/>
      </c>
      <c r="F662" t="s">
        <v>3989</v>
      </c>
      <c r="G662" t="s">
        <v>3990</v>
      </c>
      <c r="H662" t="s">
        <v>3469</v>
      </c>
      <c r="I662" s="109">
        <f t="shared" si="64"/>
        <v>0</v>
      </c>
      <c r="J662" s="109">
        <f t="shared" si="61"/>
        <v>0</v>
      </c>
      <c r="K662" s="109">
        <f t="shared" ca="1" si="62"/>
        <v>0</v>
      </c>
      <c r="L662" s="109">
        <f t="shared" si="63"/>
        <v>0</v>
      </c>
      <c r="M662" t="str">
        <f t="shared" si="65"/>
        <v/>
      </c>
    </row>
    <row r="663" spans="1:13" x14ac:dyDescent="0.25">
      <c r="A663">
        <v>4256</v>
      </c>
      <c r="B663" t="s">
        <v>678</v>
      </c>
      <c r="C663" t="s">
        <v>2008</v>
      </c>
      <c r="D663" s="21" t="s">
        <v>3448</v>
      </c>
      <c r="E663" s="1" t="str">
        <f t="shared" ca="1" si="60"/>
        <v/>
      </c>
      <c r="F663" t="s">
        <v>3991</v>
      </c>
      <c r="G663" t="s">
        <v>3992</v>
      </c>
      <c r="H663" t="s">
        <v>3469</v>
      </c>
      <c r="I663" s="109">
        <f t="shared" si="64"/>
        <v>0</v>
      </c>
      <c r="J663" s="109">
        <f t="shared" si="61"/>
        <v>0</v>
      </c>
      <c r="K663" s="109">
        <f t="shared" ca="1" si="62"/>
        <v>0</v>
      </c>
      <c r="L663" s="109">
        <f t="shared" si="63"/>
        <v>0</v>
      </c>
      <c r="M663" t="str">
        <f t="shared" si="65"/>
        <v/>
      </c>
    </row>
    <row r="664" spans="1:13" x14ac:dyDescent="0.25">
      <c r="A664">
        <v>4257</v>
      </c>
      <c r="B664" t="s">
        <v>678</v>
      </c>
      <c r="C664" t="s">
        <v>2008</v>
      </c>
      <c r="D664" s="21" t="s">
        <v>3448</v>
      </c>
      <c r="E664" s="1" t="str">
        <f t="shared" ca="1" si="60"/>
        <v/>
      </c>
      <c r="F664" t="s">
        <v>3993</v>
      </c>
      <c r="G664" t="s">
        <v>3994</v>
      </c>
      <c r="H664" t="s">
        <v>3469</v>
      </c>
      <c r="I664" s="109">
        <f t="shared" si="64"/>
        <v>0</v>
      </c>
      <c r="J664" s="109">
        <f t="shared" si="61"/>
        <v>0</v>
      </c>
      <c r="K664" s="109">
        <f t="shared" ca="1" si="62"/>
        <v>0</v>
      </c>
      <c r="L664" s="109">
        <f t="shared" si="63"/>
        <v>0</v>
      </c>
      <c r="M664" t="str">
        <f t="shared" si="65"/>
        <v/>
      </c>
    </row>
    <row r="665" spans="1:13" x14ac:dyDescent="0.25">
      <c r="A665">
        <v>4258</v>
      </c>
      <c r="B665" t="s">
        <v>678</v>
      </c>
      <c r="C665" t="s">
        <v>2008</v>
      </c>
      <c r="D665" s="21" t="s">
        <v>3448</v>
      </c>
      <c r="E665" s="1" t="str">
        <f t="shared" ca="1" si="60"/>
        <v/>
      </c>
      <c r="F665" t="s">
        <v>3995</v>
      </c>
      <c r="G665" t="s">
        <v>3996</v>
      </c>
      <c r="H665" t="s">
        <v>3469</v>
      </c>
      <c r="I665" s="109">
        <f t="shared" si="64"/>
        <v>0</v>
      </c>
      <c r="J665" s="109">
        <f t="shared" si="61"/>
        <v>0</v>
      </c>
      <c r="K665" s="109">
        <f t="shared" ca="1" si="62"/>
        <v>0</v>
      </c>
      <c r="L665" s="109">
        <f t="shared" si="63"/>
        <v>0</v>
      </c>
      <c r="M665" t="str">
        <f t="shared" si="65"/>
        <v/>
      </c>
    </row>
    <row r="666" spans="1:13" x14ac:dyDescent="0.25">
      <c r="A666">
        <v>4259</v>
      </c>
      <c r="B666" t="s">
        <v>678</v>
      </c>
      <c r="C666" t="s">
        <v>2008</v>
      </c>
      <c r="D666" s="21" t="s">
        <v>3448</v>
      </c>
      <c r="E666" s="1" t="str">
        <f t="shared" ca="1" si="60"/>
        <v/>
      </c>
      <c r="F666" t="s">
        <v>3997</v>
      </c>
      <c r="G666" t="s">
        <v>3998</v>
      </c>
      <c r="H666" t="s">
        <v>3469</v>
      </c>
      <c r="I666" s="109">
        <f t="shared" si="64"/>
        <v>0</v>
      </c>
      <c r="J666" s="109">
        <f t="shared" si="61"/>
        <v>0</v>
      </c>
      <c r="K666" s="109">
        <f t="shared" ca="1" si="62"/>
        <v>0</v>
      </c>
      <c r="L666" s="109">
        <f t="shared" si="63"/>
        <v>0</v>
      </c>
      <c r="M666" t="str">
        <f t="shared" si="65"/>
        <v/>
      </c>
    </row>
    <row r="667" spans="1:13" x14ac:dyDescent="0.25">
      <c r="A667">
        <v>4260</v>
      </c>
      <c r="B667" t="s">
        <v>678</v>
      </c>
      <c r="C667" t="s">
        <v>2008</v>
      </c>
      <c r="D667" s="21" t="s">
        <v>3448</v>
      </c>
      <c r="E667" s="1" t="str">
        <f t="shared" ca="1" si="60"/>
        <v/>
      </c>
      <c r="F667" t="s">
        <v>3999</v>
      </c>
      <c r="G667" t="s">
        <v>4000</v>
      </c>
      <c r="H667" t="s">
        <v>3469</v>
      </c>
      <c r="I667" s="109">
        <f t="shared" si="64"/>
        <v>0</v>
      </c>
      <c r="J667" s="109">
        <f t="shared" si="61"/>
        <v>0</v>
      </c>
      <c r="K667" s="109">
        <f t="shared" ca="1" si="62"/>
        <v>0</v>
      </c>
      <c r="L667" s="109">
        <f t="shared" si="63"/>
        <v>0</v>
      </c>
      <c r="M667" t="str">
        <f t="shared" si="65"/>
        <v/>
      </c>
    </row>
    <row r="668" spans="1:13" x14ac:dyDescent="0.25">
      <c r="A668">
        <v>4263</v>
      </c>
      <c r="B668" t="s">
        <v>691</v>
      </c>
      <c r="C668" t="s">
        <v>2010</v>
      </c>
      <c r="D668" s="21" t="s">
        <v>3431</v>
      </c>
      <c r="E668" s="1" t="str">
        <f t="shared" ca="1" si="60"/>
        <v/>
      </c>
      <c r="G668" t="s">
        <v>4354</v>
      </c>
      <c r="H668" t="s">
        <v>1545</v>
      </c>
      <c r="I668" s="109" t="str">
        <f t="shared" si="64"/>
        <v>IfcJunctionBox</v>
      </c>
      <c r="J668" s="109">
        <f t="shared" si="61"/>
        <v>0</v>
      </c>
      <c r="K668" s="109">
        <f t="shared" ca="1" si="62"/>
        <v>0</v>
      </c>
      <c r="L668" s="109">
        <f t="shared" si="63"/>
        <v>0</v>
      </c>
      <c r="M668" t="str">
        <f t="shared" si="65"/>
        <v/>
      </c>
    </row>
    <row r="669" spans="1:13" x14ac:dyDescent="0.25">
      <c r="A669">
        <v>4265</v>
      </c>
      <c r="B669" t="s">
        <v>691</v>
      </c>
      <c r="C669" t="s">
        <v>2010</v>
      </c>
      <c r="D669" s="21" t="s">
        <v>3431</v>
      </c>
      <c r="E669" s="1" t="str">
        <f t="shared" ca="1" si="60"/>
        <v/>
      </c>
      <c r="F669" t="s">
        <v>2488</v>
      </c>
      <c r="G669" t="s">
        <v>3473</v>
      </c>
      <c r="H669" t="s">
        <v>3469</v>
      </c>
      <c r="I669" s="109">
        <f t="shared" si="64"/>
        <v>0</v>
      </c>
      <c r="J669" s="109">
        <f t="shared" si="61"/>
        <v>0</v>
      </c>
      <c r="K669" s="109">
        <f t="shared" ca="1" si="62"/>
        <v>0</v>
      </c>
      <c r="L669" s="109">
        <f t="shared" si="63"/>
        <v>0</v>
      </c>
      <c r="M669" t="str">
        <f t="shared" si="65"/>
        <v/>
      </c>
    </row>
    <row r="670" spans="1:13" x14ac:dyDescent="0.25">
      <c r="A670">
        <v>4266</v>
      </c>
      <c r="B670" t="s">
        <v>691</v>
      </c>
      <c r="C670" t="s">
        <v>2010</v>
      </c>
      <c r="D670" s="21" t="s">
        <v>3431</v>
      </c>
      <c r="E670" s="1" t="str">
        <f t="shared" ca="1" si="60"/>
        <v/>
      </c>
      <c r="F670" t="s">
        <v>3474</v>
      </c>
      <c r="G670" t="s">
        <v>4283</v>
      </c>
      <c r="H670" t="s">
        <v>3475</v>
      </c>
      <c r="I670" s="109">
        <f t="shared" si="64"/>
        <v>0</v>
      </c>
      <c r="J670" s="109">
        <f t="shared" si="61"/>
        <v>0</v>
      </c>
      <c r="K670" s="109">
        <f t="shared" ca="1" si="62"/>
        <v>0</v>
      </c>
      <c r="L670" s="109">
        <f t="shared" si="63"/>
        <v>0</v>
      </c>
      <c r="M670" t="str">
        <f t="shared" si="65"/>
        <v/>
      </c>
    </row>
    <row r="671" spans="1:13" x14ac:dyDescent="0.25">
      <c r="A671">
        <v>4279</v>
      </c>
      <c r="B671" t="s">
        <v>691</v>
      </c>
      <c r="C671" t="s">
        <v>2010</v>
      </c>
      <c r="D671" s="21" t="s">
        <v>3431</v>
      </c>
      <c r="E671" s="1" t="str">
        <f t="shared" ca="1" si="60"/>
        <v/>
      </c>
      <c r="F671" t="s">
        <v>4001</v>
      </c>
      <c r="G671" t="s">
        <v>4002</v>
      </c>
      <c r="H671" t="s">
        <v>3469</v>
      </c>
      <c r="I671" s="109">
        <f t="shared" si="64"/>
        <v>0</v>
      </c>
      <c r="J671" s="109">
        <f t="shared" si="61"/>
        <v>0</v>
      </c>
      <c r="K671" s="109">
        <f t="shared" ca="1" si="62"/>
        <v>0</v>
      </c>
      <c r="L671" s="109">
        <f t="shared" si="63"/>
        <v>0</v>
      </c>
      <c r="M671" t="str">
        <f t="shared" si="65"/>
        <v/>
      </c>
    </row>
    <row r="672" spans="1:13" x14ac:dyDescent="0.25">
      <c r="A672">
        <v>4280</v>
      </c>
      <c r="B672" t="s">
        <v>691</v>
      </c>
      <c r="C672" t="s">
        <v>2010</v>
      </c>
      <c r="D672" s="21" t="s">
        <v>3431</v>
      </c>
      <c r="E672" s="1" t="str">
        <f t="shared" ca="1" si="60"/>
        <v/>
      </c>
      <c r="F672" t="s">
        <v>4003</v>
      </c>
      <c r="G672" t="s">
        <v>4004</v>
      </c>
      <c r="H672" t="s">
        <v>3469</v>
      </c>
      <c r="I672" s="109">
        <f t="shared" si="64"/>
        <v>0</v>
      </c>
      <c r="J672" s="109">
        <f t="shared" si="61"/>
        <v>0</v>
      </c>
      <c r="K672" s="109">
        <f t="shared" ca="1" si="62"/>
        <v>0</v>
      </c>
      <c r="L672" s="109">
        <f t="shared" si="63"/>
        <v>0</v>
      </c>
      <c r="M672" t="str">
        <f t="shared" si="65"/>
        <v/>
      </c>
    </row>
    <row r="673" spans="1:13" x14ac:dyDescent="0.25">
      <c r="A673">
        <v>4281</v>
      </c>
      <c r="B673" t="s">
        <v>691</v>
      </c>
      <c r="C673" t="s">
        <v>2010</v>
      </c>
      <c r="D673" s="21" t="s">
        <v>3431</v>
      </c>
      <c r="E673" s="1" t="str">
        <f t="shared" ca="1" si="60"/>
        <v/>
      </c>
      <c r="F673" t="s">
        <v>4005</v>
      </c>
      <c r="G673" t="s">
        <v>4006</v>
      </c>
      <c r="H673" t="s">
        <v>3475</v>
      </c>
      <c r="I673" s="109">
        <f t="shared" si="64"/>
        <v>0</v>
      </c>
      <c r="J673" s="109">
        <f t="shared" si="61"/>
        <v>0</v>
      </c>
      <c r="K673" s="109">
        <f t="shared" ca="1" si="62"/>
        <v>0</v>
      </c>
      <c r="L673" s="109">
        <f t="shared" si="63"/>
        <v>0</v>
      </c>
      <c r="M673" t="str">
        <f t="shared" si="65"/>
        <v/>
      </c>
    </row>
    <row r="674" spans="1:13" x14ac:dyDescent="0.25">
      <c r="A674">
        <v>4293</v>
      </c>
      <c r="B674" t="s">
        <v>691</v>
      </c>
      <c r="C674" t="s">
        <v>2010</v>
      </c>
      <c r="D674" s="21" t="s">
        <v>3431</v>
      </c>
      <c r="E674" s="1" t="str">
        <f t="shared" ca="1" si="60"/>
        <v/>
      </c>
      <c r="F674" t="s">
        <v>4007</v>
      </c>
      <c r="G674" t="s">
        <v>4008</v>
      </c>
      <c r="H674" t="s">
        <v>3475</v>
      </c>
      <c r="I674" s="109">
        <f t="shared" si="64"/>
        <v>0</v>
      </c>
      <c r="J674" s="109">
        <f t="shared" si="61"/>
        <v>0</v>
      </c>
      <c r="K674" s="109">
        <f t="shared" ca="1" si="62"/>
        <v>0</v>
      </c>
      <c r="L674" s="109">
        <f t="shared" si="63"/>
        <v>0</v>
      </c>
      <c r="M674" t="str">
        <f t="shared" si="65"/>
        <v/>
      </c>
    </row>
    <row r="675" spans="1:13" x14ac:dyDescent="0.25">
      <c r="A675">
        <v>4305</v>
      </c>
      <c r="B675" t="s">
        <v>691</v>
      </c>
      <c r="C675" t="s">
        <v>2010</v>
      </c>
      <c r="D675" s="21" t="s">
        <v>3431</v>
      </c>
      <c r="E675" s="1" t="str">
        <f t="shared" ca="1" si="60"/>
        <v/>
      </c>
      <c r="F675" t="s">
        <v>3531</v>
      </c>
      <c r="G675" t="s">
        <v>4009</v>
      </c>
      <c r="H675" t="s">
        <v>3475</v>
      </c>
      <c r="I675" s="109">
        <f t="shared" si="64"/>
        <v>0</v>
      </c>
      <c r="J675" s="109">
        <f t="shared" si="61"/>
        <v>0</v>
      </c>
      <c r="K675" s="109">
        <f t="shared" ca="1" si="62"/>
        <v>0</v>
      </c>
      <c r="L675" s="109">
        <f t="shared" si="63"/>
        <v>0</v>
      </c>
      <c r="M675" t="str">
        <f t="shared" si="65"/>
        <v/>
      </c>
    </row>
    <row r="676" spans="1:13" x14ac:dyDescent="0.25">
      <c r="A676">
        <v>4317</v>
      </c>
      <c r="B676" t="s">
        <v>691</v>
      </c>
      <c r="C676" t="s">
        <v>2010</v>
      </c>
      <c r="D676" s="21" t="s">
        <v>3431</v>
      </c>
      <c r="E676" s="1" t="str">
        <f t="shared" ca="1" si="60"/>
        <v/>
      </c>
      <c r="F676" t="s">
        <v>2958</v>
      </c>
      <c r="G676" t="s">
        <v>4010</v>
      </c>
      <c r="H676" t="s">
        <v>3469</v>
      </c>
      <c r="I676" s="109">
        <f t="shared" si="64"/>
        <v>0</v>
      </c>
      <c r="J676" s="109">
        <f t="shared" si="61"/>
        <v>0</v>
      </c>
      <c r="K676" s="109">
        <f t="shared" ca="1" si="62"/>
        <v>0</v>
      </c>
      <c r="L676" s="109">
        <f t="shared" si="63"/>
        <v>0</v>
      </c>
      <c r="M676" t="str">
        <f t="shared" si="65"/>
        <v/>
      </c>
    </row>
    <row r="677" spans="1:13" x14ac:dyDescent="0.25">
      <c r="A677">
        <v>4318</v>
      </c>
      <c r="B677" t="s">
        <v>691</v>
      </c>
      <c r="C677" t="s">
        <v>2010</v>
      </c>
      <c r="D677" s="21" t="s">
        <v>3431</v>
      </c>
      <c r="E677" s="1" t="str">
        <f t="shared" ca="1" si="60"/>
        <v/>
      </c>
      <c r="F677" t="s">
        <v>3846</v>
      </c>
      <c r="G677" t="s">
        <v>3847</v>
      </c>
      <c r="H677" t="s">
        <v>3469</v>
      </c>
      <c r="I677" s="109">
        <f t="shared" si="64"/>
        <v>0</v>
      </c>
      <c r="J677" s="109">
        <f t="shared" si="61"/>
        <v>0</v>
      </c>
      <c r="K677" s="109">
        <f t="shared" ca="1" si="62"/>
        <v>0</v>
      </c>
      <c r="L677" s="109">
        <f t="shared" si="63"/>
        <v>0</v>
      </c>
      <c r="M677" t="str">
        <f t="shared" si="65"/>
        <v/>
      </c>
    </row>
    <row r="678" spans="1:13" x14ac:dyDescent="0.25">
      <c r="A678">
        <v>4321</v>
      </c>
      <c r="B678" t="s">
        <v>701</v>
      </c>
      <c r="C678" t="s">
        <v>2011</v>
      </c>
      <c r="D678" s="21" t="s">
        <v>3431</v>
      </c>
      <c r="E678" s="1" t="str">
        <f t="shared" ca="1" si="60"/>
        <v/>
      </c>
      <c r="G678" t="s">
        <v>4355</v>
      </c>
      <c r="H678" t="s">
        <v>1545</v>
      </c>
      <c r="I678" s="109" t="str">
        <f t="shared" si="64"/>
        <v>IfcLamp</v>
      </c>
      <c r="J678" s="109">
        <f t="shared" si="61"/>
        <v>0</v>
      </c>
      <c r="K678" s="109">
        <f t="shared" ca="1" si="62"/>
        <v>0</v>
      </c>
      <c r="L678" s="109">
        <f t="shared" si="63"/>
        <v>0</v>
      </c>
      <c r="M678" t="str">
        <f t="shared" si="65"/>
        <v/>
      </c>
    </row>
    <row r="679" spans="1:13" x14ac:dyDescent="0.25">
      <c r="A679">
        <v>4323</v>
      </c>
      <c r="B679" t="s">
        <v>701</v>
      </c>
      <c r="C679" t="s">
        <v>2011</v>
      </c>
      <c r="D679" s="21" t="s">
        <v>3431</v>
      </c>
      <c r="E679" s="1" t="str">
        <f t="shared" ca="1" si="60"/>
        <v/>
      </c>
      <c r="F679" t="s">
        <v>2488</v>
      </c>
      <c r="G679" t="s">
        <v>3473</v>
      </c>
      <c r="H679" t="s">
        <v>3469</v>
      </c>
      <c r="I679" s="109">
        <f t="shared" si="64"/>
        <v>0</v>
      </c>
      <c r="J679" s="109">
        <f t="shared" si="61"/>
        <v>0</v>
      </c>
      <c r="K679" s="109">
        <f t="shared" ca="1" si="62"/>
        <v>0</v>
      </c>
      <c r="L679" s="109">
        <f t="shared" si="63"/>
        <v>0</v>
      </c>
      <c r="M679" t="str">
        <f t="shared" si="65"/>
        <v/>
      </c>
    </row>
    <row r="680" spans="1:13" x14ac:dyDescent="0.25">
      <c r="A680">
        <v>4324</v>
      </c>
      <c r="B680" t="s">
        <v>701</v>
      </c>
      <c r="C680" t="s">
        <v>2011</v>
      </c>
      <c r="D680" s="21" t="s">
        <v>3431</v>
      </c>
      <c r="E680" s="1" t="str">
        <f t="shared" ca="1" si="60"/>
        <v/>
      </c>
      <c r="F680" t="s">
        <v>3474</v>
      </c>
      <c r="G680" t="s">
        <v>4283</v>
      </c>
      <c r="H680" t="s">
        <v>3475</v>
      </c>
      <c r="I680" s="109">
        <f t="shared" si="64"/>
        <v>0</v>
      </c>
      <c r="J680" s="109">
        <f t="shared" si="61"/>
        <v>0</v>
      </c>
      <c r="K680" s="109">
        <f t="shared" ca="1" si="62"/>
        <v>0</v>
      </c>
      <c r="L680" s="109">
        <f t="shared" si="63"/>
        <v>0</v>
      </c>
      <c r="M680" t="str">
        <f t="shared" si="65"/>
        <v/>
      </c>
    </row>
    <row r="681" spans="1:13" x14ac:dyDescent="0.25">
      <c r="A681">
        <v>4337</v>
      </c>
      <c r="B681" t="s">
        <v>701</v>
      </c>
      <c r="C681" t="s">
        <v>2011</v>
      </c>
      <c r="D681" s="21" t="s">
        <v>3431</v>
      </c>
      <c r="E681" s="1" t="str">
        <f t="shared" ca="1" si="60"/>
        <v/>
      </c>
      <c r="F681" t="s">
        <v>4011</v>
      </c>
      <c r="G681" t="s">
        <v>4012</v>
      </c>
      <c r="H681" t="s">
        <v>3469</v>
      </c>
      <c r="I681" s="109">
        <f t="shared" si="64"/>
        <v>0</v>
      </c>
      <c r="J681" s="109">
        <f t="shared" si="61"/>
        <v>0</v>
      </c>
      <c r="K681" s="109">
        <f t="shared" ca="1" si="62"/>
        <v>0</v>
      </c>
      <c r="L681" s="109">
        <f t="shared" si="63"/>
        <v>0</v>
      </c>
      <c r="M681" t="str">
        <f t="shared" si="65"/>
        <v/>
      </c>
    </row>
    <row r="682" spans="1:13" x14ac:dyDescent="0.25">
      <c r="A682">
        <v>4338</v>
      </c>
      <c r="B682" t="s">
        <v>701</v>
      </c>
      <c r="C682" t="s">
        <v>2011</v>
      </c>
      <c r="D682" s="21" t="s">
        <v>3431</v>
      </c>
      <c r="E682" s="1" t="str">
        <f t="shared" ca="1" si="60"/>
        <v/>
      </c>
      <c r="F682" t="s">
        <v>4013</v>
      </c>
      <c r="G682" t="s">
        <v>4014</v>
      </c>
      <c r="H682" t="s">
        <v>3469</v>
      </c>
      <c r="I682" s="109">
        <f t="shared" si="64"/>
        <v>0</v>
      </c>
      <c r="J682" s="109">
        <f t="shared" si="61"/>
        <v>0</v>
      </c>
      <c r="K682" s="109">
        <f t="shared" ca="1" si="62"/>
        <v>0</v>
      </c>
      <c r="L682" s="109">
        <f t="shared" si="63"/>
        <v>0</v>
      </c>
      <c r="M682" t="str">
        <f t="shared" si="65"/>
        <v/>
      </c>
    </row>
    <row r="683" spans="1:13" x14ac:dyDescent="0.25">
      <c r="A683">
        <v>4339</v>
      </c>
      <c r="B683" t="s">
        <v>701</v>
      </c>
      <c r="C683" t="s">
        <v>2011</v>
      </c>
      <c r="D683" s="21" t="s">
        <v>3431</v>
      </c>
      <c r="E683" s="1" t="str">
        <f t="shared" ca="1" si="60"/>
        <v/>
      </c>
      <c r="F683" t="s">
        <v>4015</v>
      </c>
      <c r="G683" t="s">
        <v>4016</v>
      </c>
      <c r="H683" t="s">
        <v>3469</v>
      </c>
      <c r="I683" s="109">
        <f t="shared" si="64"/>
        <v>0</v>
      </c>
      <c r="J683" s="109">
        <f t="shared" si="61"/>
        <v>0</v>
      </c>
      <c r="K683" s="109">
        <f t="shared" ca="1" si="62"/>
        <v>0</v>
      </c>
      <c r="L683" s="109">
        <f t="shared" si="63"/>
        <v>0</v>
      </c>
      <c r="M683" t="str">
        <f t="shared" si="65"/>
        <v/>
      </c>
    </row>
    <row r="684" spans="1:13" x14ac:dyDescent="0.25">
      <c r="A684">
        <v>4340</v>
      </c>
      <c r="B684" t="s">
        <v>701</v>
      </c>
      <c r="C684" t="s">
        <v>2011</v>
      </c>
      <c r="D684" s="21" t="s">
        <v>3431</v>
      </c>
      <c r="E684" s="1" t="str">
        <f t="shared" ca="1" si="60"/>
        <v/>
      </c>
      <c r="F684" t="s">
        <v>4017</v>
      </c>
      <c r="G684" t="s">
        <v>4356</v>
      </c>
      <c r="H684" t="s">
        <v>3475</v>
      </c>
      <c r="I684" s="109">
        <f t="shared" si="64"/>
        <v>0</v>
      </c>
      <c r="J684" s="109">
        <f t="shared" si="61"/>
        <v>0</v>
      </c>
      <c r="K684" s="109">
        <f t="shared" ca="1" si="62"/>
        <v>0</v>
      </c>
      <c r="L684" s="109">
        <f t="shared" si="63"/>
        <v>0</v>
      </c>
      <c r="M684" t="str">
        <f t="shared" si="65"/>
        <v/>
      </c>
    </row>
    <row r="685" spans="1:13" x14ac:dyDescent="0.25">
      <c r="A685">
        <v>4352</v>
      </c>
      <c r="B685" t="s">
        <v>701</v>
      </c>
      <c r="C685" t="s">
        <v>2011</v>
      </c>
      <c r="D685" s="21" t="s">
        <v>3431</v>
      </c>
      <c r="E685" s="1" t="str">
        <f t="shared" ca="1" si="60"/>
        <v/>
      </c>
      <c r="F685" t="s">
        <v>4018</v>
      </c>
      <c r="G685" t="s">
        <v>4019</v>
      </c>
      <c r="H685" t="s">
        <v>3475</v>
      </c>
      <c r="I685" s="109">
        <f t="shared" si="64"/>
        <v>0</v>
      </c>
      <c r="J685" s="109">
        <f t="shared" si="61"/>
        <v>0</v>
      </c>
      <c r="K685" s="109">
        <f t="shared" ca="1" si="62"/>
        <v>0</v>
      </c>
      <c r="L685" s="109">
        <f t="shared" si="63"/>
        <v>0</v>
      </c>
      <c r="M685" t="str">
        <f t="shared" si="65"/>
        <v/>
      </c>
    </row>
    <row r="686" spans="1:13" x14ac:dyDescent="0.25">
      <c r="A686">
        <v>4363</v>
      </c>
      <c r="B686" t="s">
        <v>701</v>
      </c>
      <c r="C686" t="s">
        <v>2011</v>
      </c>
      <c r="D686" s="21" t="s">
        <v>3431</v>
      </c>
      <c r="E686" s="1" t="str">
        <f t="shared" ca="1" si="60"/>
        <v/>
      </c>
      <c r="F686" t="s">
        <v>4020</v>
      </c>
      <c r="G686" t="s">
        <v>4021</v>
      </c>
      <c r="H686" t="s">
        <v>3469</v>
      </c>
      <c r="I686" s="109">
        <f t="shared" si="64"/>
        <v>0</v>
      </c>
      <c r="J686" s="109">
        <f t="shared" si="61"/>
        <v>0</v>
      </c>
      <c r="K686" s="109">
        <f t="shared" ca="1" si="62"/>
        <v>0</v>
      </c>
      <c r="L686" s="109">
        <f t="shared" si="63"/>
        <v>0</v>
      </c>
      <c r="M686" t="str">
        <f t="shared" si="65"/>
        <v/>
      </c>
    </row>
    <row r="687" spans="1:13" x14ac:dyDescent="0.25">
      <c r="A687">
        <v>4364</v>
      </c>
      <c r="B687" t="s">
        <v>701</v>
      </c>
      <c r="C687" t="s">
        <v>2011</v>
      </c>
      <c r="D687" s="21" t="s">
        <v>3431</v>
      </c>
      <c r="E687" s="1" t="str">
        <f t="shared" ca="1" si="60"/>
        <v/>
      </c>
      <c r="F687" t="s">
        <v>4022</v>
      </c>
      <c r="G687" t="s">
        <v>4023</v>
      </c>
      <c r="H687" t="s">
        <v>3551</v>
      </c>
      <c r="I687" s="109">
        <f t="shared" si="64"/>
        <v>0</v>
      </c>
      <c r="J687" s="109">
        <f t="shared" si="61"/>
        <v>0</v>
      </c>
      <c r="K687" s="109">
        <f t="shared" ca="1" si="62"/>
        <v>0</v>
      </c>
      <c r="L687" s="109">
        <f t="shared" si="63"/>
        <v>0</v>
      </c>
      <c r="M687" t="str">
        <f t="shared" si="65"/>
        <v/>
      </c>
    </row>
    <row r="688" spans="1:13" x14ac:dyDescent="0.25">
      <c r="A688">
        <v>4365</v>
      </c>
      <c r="B688" t="s">
        <v>701</v>
      </c>
      <c r="C688" t="s">
        <v>2011</v>
      </c>
      <c r="D688" s="21" t="s">
        <v>3431</v>
      </c>
      <c r="E688" s="1" t="str">
        <f t="shared" ca="1" si="60"/>
        <v/>
      </c>
      <c r="F688" t="s">
        <v>4024</v>
      </c>
      <c r="G688" t="s">
        <v>4025</v>
      </c>
      <c r="H688" t="s">
        <v>3469</v>
      </c>
      <c r="I688" s="109">
        <f t="shared" si="64"/>
        <v>0</v>
      </c>
      <c r="J688" s="109">
        <f t="shared" si="61"/>
        <v>0</v>
      </c>
      <c r="K688" s="109">
        <f t="shared" ca="1" si="62"/>
        <v>0</v>
      </c>
      <c r="L688" s="109">
        <f t="shared" si="63"/>
        <v>0</v>
      </c>
      <c r="M688" t="str">
        <f t="shared" si="65"/>
        <v/>
      </c>
    </row>
    <row r="689" spans="1:13" x14ac:dyDescent="0.25">
      <c r="A689">
        <v>4366</v>
      </c>
      <c r="B689" t="s">
        <v>701</v>
      </c>
      <c r="C689" t="s">
        <v>2011</v>
      </c>
      <c r="D689" s="21" t="s">
        <v>3431</v>
      </c>
      <c r="E689" s="1" t="str">
        <f t="shared" ca="1" si="60"/>
        <v/>
      </c>
      <c r="F689" t="s">
        <v>4026</v>
      </c>
      <c r="G689" t="s">
        <v>4027</v>
      </c>
      <c r="H689" t="s">
        <v>3469</v>
      </c>
      <c r="I689" s="109">
        <f t="shared" si="64"/>
        <v>0</v>
      </c>
      <c r="J689" s="109">
        <f t="shared" si="61"/>
        <v>0</v>
      </c>
      <c r="K689" s="109">
        <f t="shared" ca="1" si="62"/>
        <v>0</v>
      </c>
      <c r="L689" s="109">
        <f t="shared" si="63"/>
        <v>0</v>
      </c>
      <c r="M689" t="str">
        <f t="shared" si="65"/>
        <v/>
      </c>
    </row>
    <row r="690" spans="1:13" x14ac:dyDescent="0.25">
      <c r="A690">
        <v>4376</v>
      </c>
      <c r="B690" t="s">
        <v>711</v>
      </c>
      <c r="C690" t="s">
        <v>2012</v>
      </c>
      <c r="D690" s="21" t="s">
        <v>3431</v>
      </c>
      <c r="E690" s="1" t="str">
        <f t="shared" ca="1" si="60"/>
        <v/>
      </c>
      <c r="G690" t="s">
        <v>4357</v>
      </c>
      <c r="H690" t="s">
        <v>1545</v>
      </c>
      <c r="I690" s="109" t="str">
        <f t="shared" si="64"/>
        <v>IfcLightFixture</v>
      </c>
      <c r="J690" s="109">
        <f t="shared" si="61"/>
        <v>0</v>
      </c>
      <c r="K690" s="109">
        <f t="shared" ca="1" si="62"/>
        <v>0</v>
      </c>
      <c r="L690" s="109" t="str">
        <f t="shared" si="63"/>
        <v>Pset_LightFixtureTypeCommon</v>
      </c>
      <c r="M690" t="str">
        <f t="shared" si="65"/>
        <v/>
      </c>
    </row>
    <row r="691" spans="1:13" x14ac:dyDescent="0.25">
      <c r="A691">
        <v>4378</v>
      </c>
      <c r="B691" t="s">
        <v>711</v>
      </c>
      <c r="C691" t="s">
        <v>2012</v>
      </c>
      <c r="D691" s="21" t="s">
        <v>3431</v>
      </c>
      <c r="E691" s="1" t="str">
        <f t="shared" ca="1" si="60"/>
        <v/>
      </c>
      <c r="F691" t="s">
        <v>2488</v>
      </c>
      <c r="G691" t="s">
        <v>3473</v>
      </c>
      <c r="H691" t="s">
        <v>3469</v>
      </c>
      <c r="I691" s="109">
        <f t="shared" si="64"/>
        <v>0</v>
      </c>
      <c r="J691" s="109">
        <f t="shared" si="61"/>
        <v>0</v>
      </c>
      <c r="K691" s="109">
        <f t="shared" ca="1" si="62"/>
        <v>0</v>
      </c>
      <c r="L691" s="109">
        <f t="shared" si="63"/>
        <v>0</v>
      </c>
      <c r="M691" t="str">
        <f t="shared" si="65"/>
        <v/>
      </c>
    </row>
    <row r="692" spans="1:13" x14ac:dyDescent="0.25">
      <c r="A692">
        <v>4379</v>
      </c>
      <c r="B692" t="s">
        <v>711</v>
      </c>
      <c r="C692" t="s">
        <v>2012</v>
      </c>
      <c r="D692" s="21" t="s">
        <v>3431</v>
      </c>
      <c r="E692" s="1" t="str">
        <f t="shared" ca="1" si="60"/>
        <v/>
      </c>
      <c r="F692" t="s">
        <v>3474</v>
      </c>
      <c r="G692" t="s">
        <v>4283</v>
      </c>
      <c r="H692" t="s">
        <v>3475</v>
      </c>
      <c r="I692" s="109">
        <f t="shared" si="64"/>
        <v>0</v>
      </c>
      <c r="J692" s="109">
        <f t="shared" si="61"/>
        <v>0</v>
      </c>
      <c r="K692" s="109">
        <f t="shared" ca="1" si="62"/>
        <v>0</v>
      </c>
      <c r="L692" s="109">
        <f t="shared" si="63"/>
        <v>0</v>
      </c>
      <c r="M692" t="str">
        <f t="shared" si="65"/>
        <v/>
      </c>
    </row>
    <row r="693" spans="1:13" x14ac:dyDescent="0.25">
      <c r="A693">
        <v>4392</v>
      </c>
      <c r="B693" t="s">
        <v>711</v>
      </c>
      <c r="C693" t="s">
        <v>2012</v>
      </c>
      <c r="D693" s="21" t="s">
        <v>3431</v>
      </c>
      <c r="E693" s="1" t="str">
        <f t="shared" ca="1" si="60"/>
        <v/>
      </c>
      <c r="F693" t="s">
        <v>3191</v>
      </c>
      <c r="G693" t="s">
        <v>4028</v>
      </c>
      <c r="H693" t="s">
        <v>3469</v>
      </c>
      <c r="I693" s="109">
        <f t="shared" si="64"/>
        <v>0</v>
      </c>
      <c r="J693" s="109">
        <f t="shared" si="61"/>
        <v>0</v>
      </c>
      <c r="K693" s="109">
        <f t="shared" ca="1" si="62"/>
        <v>0</v>
      </c>
      <c r="L693" s="109">
        <f t="shared" si="63"/>
        <v>0</v>
      </c>
      <c r="M693" t="str">
        <f t="shared" si="65"/>
        <v/>
      </c>
    </row>
    <row r="694" spans="1:13" x14ac:dyDescent="0.25">
      <c r="A694">
        <v>4393</v>
      </c>
      <c r="B694" t="s">
        <v>711</v>
      </c>
      <c r="C694" t="s">
        <v>2012</v>
      </c>
      <c r="D694" s="21" t="s">
        <v>3431</v>
      </c>
      <c r="E694" s="1" t="str">
        <f t="shared" ca="1" si="60"/>
        <v/>
      </c>
      <c r="F694" t="s">
        <v>3192</v>
      </c>
      <c r="G694" t="s">
        <v>4029</v>
      </c>
      <c r="H694" t="s">
        <v>3469</v>
      </c>
      <c r="I694" s="109">
        <f t="shared" si="64"/>
        <v>0</v>
      </c>
      <c r="J694" s="109">
        <f t="shared" si="61"/>
        <v>0</v>
      </c>
      <c r="K694" s="109">
        <f t="shared" ca="1" si="62"/>
        <v>0</v>
      </c>
      <c r="L694" s="109">
        <f t="shared" si="63"/>
        <v>0</v>
      </c>
      <c r="M694" t="str">
        <f t="shared" si="65"/>
        <v/>
      </c>
    </row>
    <row r="695" spans="1:13" x14ac:dyDescent="0.25">
      <c r="A695">
        <v>4394</v>
      </c>
      <c r="B695" t="s">
        <v>711</v>
      </c>
      <c r="C695" t="s">
        <v>2012</v>
      </c>
      <c r="D695" s="21" t="s">
        <v>3431</v>
      </c>
      <c r="E695" s="1" t="str">
        <f t="shared" ca="1" si="60"/>
        <v/>
      </c>
      <c r="F695" t="s">
        <v>3187</v>
      </c>
      <c r="G695" t="s">
        <v>4030</v>
      </c>
      <c r="H695" t="s">
        <v>3475</v>
      </c>
      <c r="I695" s="109">
        <f t="shared" si="64"/>
        <v>0</v>
      </c>
      <c r="J695" s="109">
        <f t="shared" si="61"/>
        <v>0</v>
      </c>
      <c r="K695" s="109">
        <f t="shared" ca="1" si="62"/>
        <v>0</v>
      </c>
      <c r="L695" s="109">
        <f t="shared" si="63"/>
        <v>0</v>
      </c>
      <c r="M695" t="str">
        <f t="shared" si="65"/>
        <v/>
      </c>
    </row>
    <row r="696" spans="1:13" x14ac:dyDescent="0.25">
      <c r="A696">
        <v>4411</v>
      </c>
      <c r="B696" t="s">
        <v>711</v>
      </c>
      <c r="C696" t="s">
        <v>2012</v>
      </c>
      <c r="D696" s="21" t="s">
        <v>3431</v>
      </c>
      <c r="E696" s="1" t="str">
        <f t="shared" ca="1" si="60"/>
        <v/>
      </c>
      <c r="F696" t="s">
        <v>3188</v>
      </c>
      <c r="G696" t="s">
        <v>4031</v>
      </c>
      <c r="H696" t="s">
        <v>3475</v>
      </c>
      <c r="I696" s="109">
        <f t="shared" si="64"/>
        <v>0</v>
      </c>
      <c r="J696" s="109">
        <f t="shared" si="61"/>
        <v>0</v>
      </c>
      <c r="K696" s="109">
        <f t="shared" ca="1" si="62"/>
        <v>0</v>
      </c>
      <c r="L696" s="109">
        <f t="shared" si="63"/>
        <v>0</v>
      </c>
      <c r="M696" t="str">
        <f t="shared" si="65"/>
        <v/>
      </c>
    </row>
    <row r="697" spans="1:13" x14ac:dyDescent="0.25">
      <c r="A697">
        <v>4425</v>
      </c>
      <c r="B697" t="s">
        <v>711</v>
      </c>
      <c r="C697" t="s">
        <v>2012</v>
      </c>
      <c r="D697" s="21" t="s">
        <v>3431</v>
      </c>
      <c r="E697" s="1" t="str">
        <f t="shared" ca="1" si="60"/>
        <v/>
      </c>
      <c r="F697" t="s">
        <v>3189</v>
      </c>
      <c r="G697" t="s">
        <v>4032</v>
      </c>
      <c r="H697" t="s">
        <v>3469</v>
      </c>
      <c r="I697" s="109">
        <f t="shared" si="64"/>
        <v>0</v>
      </c>
      <c r="J697" s="109">
        <f t="shared" si="61"/>
        <v>0</v>
      </c>
      <c r="K697" s="109">
        <f t="shared" ca="1" si="62"/>
        <v>0</v>
      </c>
      <c r="L697" s="109">
        <f t="shared" si="63"/>
        <v>0</v>
      </c>
      <c r="M697" t="str">
        <f t="shared" si="65"/>
        <v/>
      </c>
    </row>
    <row r="698" spans="1:13" x14ac:dyDescent="0.25">
      <c r="A698">
        <v>4426</v>
      </c>
      <c r="B698" t="s">
        <v>711</v>
      </c>
      <c r="C698" t="s">
        <v>2012</v>
      </c>
      <c r="D698" s="21" t="s">
        <v>3431</v>
      </c>
      <c r="E698" s="1" t="str">
        <f t="shared" ca="1" si="60"/>
        <v/>
      </c>
      <c r="F698" t="s">
        <v>4033</v>
      </c>
      <c r="G698" t="s">
        <v>4034</v>
      </c>
      <c r="H698" t="s">
        <v>3469</v>
      </c>
      <c r="I698" s="109">
        <f t="shared" si="64"/>
        <v>0</v>
      </c>
      <c r="J698" s="109">
        <f t="shared" si="61"/>
        <v>0</v>
      </c>
      <c r="K698" s="109">
        <f t="shared" ca="1" si="62"/>
        <v>0</v>
      </c>
      <c r="L698" s="109">
        <f t="shared" si="63"/>
        <v>0</v>
      </c>
      <c r="M698" t="str">
        <f t="shared" si="65"/>
        <v/>
      </c>
    </row>
    <row r="699" spans="1:13" x14ac:dyDescent="0.25">
      <c r="A699">
        <v>4427</v>
      </c>
      <c r="B699" t="s">
        <v>711</v>
      </c>
      <c r="C699" t="s">
        <v>2012</v>
      </c>
      <c r="D699" s="21" t="s">
        <v>3431</v>
      </c>
      <c r="E699" s="1" t="str">
        <f t="shared" ca="1" si="60"/>
        <v/>
      </c>
      <c r="F699" t="s">
        <v>4035</v>
      </c>
      <c r="G699" t="s">
        <v>4036</v>
      </c>
      <c r="H699" t="s">
        <v>3469</v>
      </c>
      <c r="I699" s="109">
        <f t="shared" si="64"/>
        <v>0</v>
      </c>
      <c r="J699" s="109">
        <f t="shared" si="61"/>
        <v>0</v>
      </c>
      <c r="K699" s="109">
        <f t="shared" ca="1" si="62"/>
        <v>0</v>
      </c>
      <c r="L699" s="109">
        <f t="shared" si="63"/>
        <v>0</v>
      </c>
      <c r="M699" t="str">
        <f t="shared" si="65"/>
        <v/>
      </c>
    </row>
    <row r="700" spans="1:13" x14ac:dyDescent="0.25">
      <c r="A700">
        <v>4428</v>
      </c>
      <c r="B700" t="s">
        <v>711</v>
      </c>
      <c r="C700" t="s">
        <v>2012</v>
      </c>
      <c r="D700" s="21" t="s">
        <v>3431</v>
      </c>
      <c r="E700" s="1" t="str">
        <f t="shared" ca="1" si="60"/>
        <v/>
      </c>
      <c r="F700" t="s">
        <v>4037</v>
      </c>
      <c r="G700" t="s">
        <v>4038</v>
      </c>
      <c r="H700" t="s">
        <v>3469</v>
      </c>
      <c r="I700" s="109">
        <f t="shared" si="64"/>
        <v>0</v>
      </c>
      <c r="J700" s="109">
        <f t="shared" si="61"/>
        <v>0</v>
      </c>
      <c r="K700" s="109">
        <f t="shared" ca="1" si="62"/>
        <v>0</v>
      </c>
      <c r="L700" s="109">
        <f t="shared" si="63"/>
        <v>0</v>
      </c>
      <c r="M700" t="str">
        <f t="shared" si="65"/>
        <v/>
      </c>
    </row>
    <row r="701" spans="1:13" x14ac:dyDescent="0.25">
      <c r="A701">
        <v>4431</v>
      </c>
      <c r="B701" t="s">
        <v>2013</v>
      </c>
      <c r="C701" t="s">
        <v>2014</v>
      </c>
      <c r="D701" s="21" t="s">
        <v>3431</v>
      </c>
      <c r="E701" s="1" t="str">
        <f t="shared" ca="1" si="60"/>
        <v/>
      </c>
      <c r="F701" t="s">
        <v>3466</v>
      </c>
      <c r="G701" t="s">
        <v>2015</v>
      </c>
      <c r="H701" t="s">
        <v>1545</v>
      </c>
      <c r="I701" s="109">
        <f t="shared" si="64"/>
        <v>0</v>
      </c>
      <c r="J701" s="109">
        <f t="shared" si="61"/>
        <v>0</v>
      </c>
      <c r="K701" s="109">
        <f t="shared" ca="1" si="62"/>
        <v>0</v>
      </c>
      <c r="L701" s="109">
        <f t="shared" si="63"/>
        <v>0</v>
      </c>
      <c r="M701" t="str">
        <f t="shared" si="65"/>
        <v>SECURITYLIGHTING</v>
      </c>
    </row>
    <row r="702" spans="1:13" x14ac:dyDescent="0.25">
      <c r="A702">
        <v>4539</v>
      </c>
      <c r="B702" t="s">
        <v>741</v>
      </c>
      <c r="C702" t="s">
        <v>2016</v>
      </c>
      <c r="D702" s="21" t="s">
        <v>3451</v>
      </c>
      <c r="E702" s="1" t="str">
        <f t="shared" ca="1" si="60"/>
        <v/>
      </c>
      <c r="F702" t="s">
        <v>3466</v>
      </c>
      <c r="G702" t="s">
        <v>2017</v>
      </c>
      <c r="H702" t="s">
        <v>1537</v>
      </c>
      <c r="I702" s="109" t="str">
        <f t="shared" si="64"/>
        <v>IfcMaterial</v>
      </c>
      <c r="J702" s="109">
        <f t="shared" si="61"/>
        <v>0</v>
      </c>
      <c r="K702" s="109">
        <f t="shared" ca="1" si="62"/>
        <v>0</v>
      </c>
      <c r="L702" s="109">
        <f t="shared" si="63"/>
        <v>0</v>
      </c>
      <c r="M702" t="str">
        <f t="shared" si="65"/>
        <v/>
      </c>
    </row>
    <row r="703" spans="1:13" x14ac:dyDescent="0.25">
      <c r="A703">
        <v>4547</v>
      </c>
      <c r="B703" t="s">
        <v>741</v>
      </c>
      <c r="C703" t="s">
        <v>2018</v>
      </c>
      <c r="D703" s="21" t="s">
        <v>3451</v>
      </c>
      <c r="E703" s="1" t="str">
        <f t="shared" ca="1" si="60"/>
        <v/>
      </c>
      <c r="G703" t="s">
        <v>2019</v>
      </c>
      <c r="H703" t="s">
        <v>1537</v>
      </c>
      <c r="I703" s="109">
        <f t="shared" si="64"/>
        <v>0</v>
      </c>
      <c r="J703" s="109">
        <f t="shared" si="61"/>
        <v>0</v>
      </c>
      <c r="K703" s="109">
        <f t="shared" ca="1" si="62"/>
        <v>0</v>
      </c>
      <c r="L703" s="109">
        <f t="shared" si="63"/>
        <v>0</v>
      </c>
      <c r="M703" t="str">
        <f t="shared" si="65"/>
        <v/>
      </c>
    </row>
    <row r="704" spans="1:13" x14ac:dyDescent="0.25">
      <c r="A704">
        <v>4549</v>
      </c>
      <c r="B704" t="s">
        <v>741</v>
      </c>
      <c r="C704" t="s">
        <v>2018</v>
      </c>
      <c r="D704" s="21" t="s">
        <v>3451</v>
      </c>
      <c r="E704" s="1" t="str">
        <f t="shared" ca="1" si="60"/>
        <v/>
      </c>
      <c r="F704" t="s">
        <v>4039</v>
      </c>
      <c r="G704" t="s">
        <v>4040</v>
      </c>
      <c r="H704" t="s">
        <v>3469</v>
      </c>
      <c r="I704" s="109">
        <f t="shared" si="64"/>
        <v>0</v>
      </c>
      <c r="J704" s="109">
        <f t="shared" si="61"/>
        <v>0</v>
      </c>
      <c r="K704" s="109">
        <f t="shared" ca="1" si="62"/>
        <v>0</v>
      </c>
      <c r="L704" s="109">
        <f t="shared" si="63"/>
        <v>0</v>
      </c>
      <c r="M704" t="str">
        <f t="shared" si="65"/>
        <v/>
      </c>
    </row>
    <row r="705" spans="1:13" x14ac:dyDescent="0.25">
      <c r="A705">
        <v>4550</v>
      </c>
      <c r="B705" t="s">
        <v>741</v>
      </c>
      <c r="C705" t="s">
        <v>2018</v>
      </c>
      <c r="D705" s="21" t="s">
        <v>3451</v>
      </c>
      <c r="E705" s="1" t="str">
        <f t="shared" ca="1" si="60"/>
        <v/>
      </c>
      <c r="F705" t="s">
        <v>4041</v>
      </c>
      <c r="G705" t="s">
        <v>4042</v>
      </c>
      <c r="H705" t="s">
        <v>3469</v>
      </c>
      <c r="I705" s="109">
        <f t="shared" si="64"/>
        <v>0</v>
      </c>
      <c r="J705" s="109">
        <f t="shared" si="61"/>
        <v>0</v>
      </c>
      <c r="K705" s="109">
        <f t="shared" ca="1" si="62"/>
        <v>0</v>
      </c>
      <c r="L705" s="109">
        <f t="shared" si="63"/>
        <v>0</v>
      </c>
      <c r="M705" t="str">
        <f t="shared" si="65"/>
        <v/>
      </c>
    </row>
    <row r="706" spans="1:13" x14ac:dyDescent="0.25">
      <c r="A706">
        <v>4551</v>
      </c>
      <c r="B706" t="s">
        <v>741</v>
      </c>
      <c r="C706" t="s">
        <v>2018</v>
      </c>
      <c r="D706" s="21" t="s">
        <v>3451</v>
      </c>
      <c r="E706" s="1" t="str">
        <f t="shared" ref="E706:E769" ca="1" si="66">IF(AND(IF(cond_par_map=yes,NOT(ISERROR(VLOOKUP(B706,export_entity,1,FALSE))),TRUE),IF(com_pset=yes,IFERROR(FIND(Common,C706),0)&gt;0,TRUE),IF(com_pset=yes,F706&lt;&gt;"",TRUE),IF(com_pset=yes,F706&lt;&gt;0,TRUE)),CONCATENATE(Common),"")</f>
        <v/>
      </c>
      <c r="F706" t="s">
        <v>4043</v>
      </c>
      <c r="G706" t="s">
        <v>4044</v>
      </c>
      <c r="H706" t="s">
        <v>3469</v>
      </c>
      <c r="I706" s="109">
        <f t="shared" si="64"/>
        <v>0</v>
      </c>
      <c r="J706" s="109">
        <f t="shared" ref="J706:J769" si="67">IF(AND(I706&lt;&gt;0,NOT(ISERROR(VLOOKUP(B706,Import_DRS,1,FALSE)))),I706,0)</f>
        <v>0</v>
      </c>
      <c r="K706" s="109">
        <f t="shared" ref="K706:K769" ca="1" si="68">IF(AND(I706&lt;&gt;0,NOT(ISERROR(VLOOKUP(B706,export_entity,1,FALSE)))),I706,0)</f>
        <v>0</v>
      </c>
      <c r="L706" s="109">
        <f t="shared" ref="L706:L769" si="69">IF(C706&lt;&gt;C705,IFERROR(VLOOKUP(C706,supp_pset,1,FALSE),0),0)</f>
        <v>0</v>
      </c>
      <c r="M706" t="str">
        <f t="shared" si="65"/>
        <v/>
      </c>
    </row>
    <row r="707" spans="1:13" x14ac:dyDescent="0.25">
      <c r="A707">
        <v>4564</v>
      </c>
      <c r="B707" t="s">
        <v>741</v>
      </c>
      <c r="C707" t="s">
        <v>2020</v>
      </c>
      <c r="D707" s="21" t="s">
        <v>3451</v>
      </c>
      <c r="E707" s="1" t="str">
        <f t="shared" ca="1" si="66"/>
        <v/>
      </c>
      <c r="F707" t="s">
        <v>3466</v>
      </c>
      <c r="G707" t="s">
        <v>2021</v>
      </c>
      <c r="H707" t="s">
        <v>1537</v>
      </c>
      <c r="I707" s="109">
        <f t="shared" ref="I707:I770" si="70">IF(B707&lt;&gt;B706,IF(ISERROR(FIND("/",B707,1)),B707,0),0)</f>
        <v>0</v>
      </c>
      <c r="J707" s="109">
        <f t="shared" si="67"/>
        <v>0</v>
      </c>
      <c r="K707" s="109">
        <f t="shared" ca="1" si="68"/>
        <v>0</v>
      </c>
      <c r="L707" s="109">
        <f t="shared" si="69"/>
        <v>0</v>
      </c>
      <c r="M707" t="str">
        <f t="shared" ref="M707:M770" si="71">IF(ISERROR(FIND("/",B707,1)),"",MID(B707,FIND("/",B707,1)+1,LEN(B707)-FIND("/",B707,1)))</f>
        <v/>
      </c>
    </row>
    <row r="708" spans="1:13" x14ac:dyDescent="0.25">
      <c r="A708">
        <v>4575</v>
      </c>
      <c r="B708" t="s">
        <v>741</v>
      </c>
      <c r="C708" t="s">
        <v>2022</v>
      </c>
      <c r="D708" s="21" t="s">
        <v>3451</v>
      </c>
      <c r="E708" s="1" t="str">
        <f t="shared" ca="1" si="66"/>
        <v/>
      </c>
      <c r="F708" t="s">
        <v>3466</v>
      </c>
      <c r="G708" t="s">
        <v>2023</v>
      </c>
      <c r="H708" t="s">
        <v>1537</v>
      </c>
      <c r="I708" s="109">
        <f t="shared" si="70"/>
        <v>0</v>
      </c>
      <c r="J708" s="109">
        <f t="shared" si="67"/>
        <v>0</v>
      </c>
      <c r="K708" s="109">
        <f t="shared" ca="1" si="68"/>
        <v>0</v>
      </c>
      <c r="L708" s="109">
        <f t="shared" si="69"/>
        <v>0</v>
      </c>
      <c r="M708" t="str">
        <f t="shared" si="71"/>
        <v/>
      </c>
    </row>
    <row r="709" spans="1:13" x14ac:dyDescent="0.25">
      <c r="A709">
        <v>4583</v>
      </c>
      <c r="B709" t="s">
        <v>741</v>
      </c>
      <c r="C709" t="s">
        <v>2024</v>
      </c>
      <c r="D709" s="21" t="s">
        <v>3451</v>
      </c>
      <c r="E709" s="1" t="str">
        <f t="shared" ca="1" si="66"/>
        <v/>
      </c>
      <c r="F709" t="s">
        <v>3466</v>
      </c>
      <c r="G709" t="s">
        <v>2025</v>
      </c>
      <c r="H709" t="s">
        <v>1537</v>
      </c>
      <c r="I709" s="109">
        <f t="shared" si="70"/>
        <v>0</v>
      </c>
      <c r="J709" s="109">
        <f t="shared" si="67"/>
        <v>0</v>
      </c>
      <c r="K709" s="109">
        <f t="shared" ca="1" si="68"/>
        <v>0</v>
      </c>
      <c r="L709" s="109">
        <f t="shared" si="69"/>
        <v>0</v>
      </c>
      <c r="M709" t="str">
        <f t="shared" si="71"/>
        <v/>
      </c>
    </row>
    <row r="710" spans="1:13" x14ac:dyDescent="0.25">
      <c r="A710">
        <v>4592</v>
      </c>
      <c r="B710" t="s">
        <v>741</v>
      </c>
      <c r="C710" t="s">
        <v>2026</v>
      </c>
      <c r="D710" s="21" t="s">
        <v>3451</v>
      </c>
      <c r="E710" s="1" t="str">
        <f t="shared" ca="1" si="66"/>
        <v/>
      </c>
      <c r="F710" t="s">
        <v>3466</v>
      </c>
      <c r="G710" t="s">
        <v>2027</v>
      </c>
      <c r="H710" t="s">
        <v>1537</v>
      </c>
      <c r="I710" s="109">
        <f t="shared" si="70"/>
        <v>0</v>
      </c>
      <c r="J710" s="109">
        <f t="shared" si="67"/>
        <v>0</v>
      </c>
      <c r="K710" s="109">
        <f t="shared" ca="1" si="68"/>
        <v>0</v>
      </c>
      <c r="L710" s="109">
        <f t="shared" si="69"/>
        <v>0</v>
      </c>
      <c r="M710" t="str">
        <f t="shared" si="71"/>
        <v/>
      </c>
    </row>
    <row r="711" spans="1:13" x14ac:dyDescent="0.25">
      <c r="A711">
        <v>4601</v>
      </c>
      <c r="B711" t="s">
        <v>741</v>
      </c>
      <c r="C711" t="s">
        <v>2028</v>
      </c>
      <c r="D711" s="21" t="s">
        <v>3451</v>
      </c>
      <c r="E711" s="1" t="str">
        <f t="shared" ca="1" si="66"/>
        <v/>
      </c>
      <c r="F711" t="s">
        <v>3466</v>
      </c>
      <c r="G711" t="s">
        <v>2029</v>
      </c>
      <c r="H711" t="s">
        <v>1537</v>
      </c>
      <c r="I711" s="109">
        <f t="shared" si="70"/>
        <v>0</v>
      </c>
      <c r="J711" s="109">
        <f t="shared" si="67"/>
        <v>0</v>
      </c>
      <c r="K711" s="109">
        <f t="shared" ca="1" si="68"/>
        <v>0</v>
      </c>
      <c r="L711" s="109">
        <f t="shared" si="69"/>
        <v>0</v>
      </c>
      <c r="M711" t="str">
        <f t="shared" si="71"/>
        <v/>
      </c>
    </row>
    <row r="712" spans="1:13" x14ac:dyDescent="0.25">
      <c r="A712">
        <v>4625</v>
      </c>
      <c r="B712" t="s">
        <v>741</v>
      </c>
      <c r="C712" t="s">
        <v>2030</v>
      </c>
      <c r="D712" s="21" t="s">
        <v>3451</v>
      </c>
      <c r="E712" s="1" t="str">
        <f t="shared" ca="1" si="66"/>
        <v/>
      </c>
      <c r="F712" t="s">
        <v>3466</v>
      </c>
      <c r="G712" t="s">
        <v>2031</v>
      </c>
      <c r="H712" t="s">
        <v>1537</v>
      </c>
      <c r="I712" s="109">
        <f t="shared" si="70"/>
        <v>0</v>
      </c>
      <c r="J712" s="109">
        <f t="shared" si="67"/>
        <v>0</v>
      </c>
      <c r="K712" s="109">
        <f t="shared" ca="1" si="68"/>
        <v>0</v>
      </c>
      <c r="L712" s="109">
        <f t="shared" si="69"/>
        <v>0</v>
      </c>
      <c r="M712" t="str">
        <f t="shared" si="71"/>
        <v/>
      </c>
    </row>
    <row r="713" spans="1:13" x14ac:dyDescent="0.25">
      <c r="A713">
        <v>4633</v>
      </c>
      <c r="B713" t="s">
        <v>741</v>
      </c>
      <c r="C713" t="s">
        <v>2032</v>
      </c>
      <c r="D713" s="21" t="s">
        <v>3451</v>
      </c>
      <c r="E713" s="1" t="str">
        <f t="shared" ca="1" si="66"/>
        <v/>
      </c>
      <c r="F713" t="s">
        <v>3466</v>
      </c>
      <c r="G713" t="s">
        <v>2033</v>
      </c>
      <c r="H713" t="s">
        <v>1537</v>
      </c>
      <c r="I713" s="109">
        <f t="shared" si="70"/>
        <v>0</v>
      </c>
      <c r="J713" s="109">
        <f t="shared" si="67"/>
        <v>0</v>
      </c>
      <c r="K713" s="109">
        <f t="shared" ca="1" si="68"/>
        <v>0</v>
      </c>
      <c r="L713" s="109">
        <f t="shared" si="69"/>
        <v>0</v>
      </c>
      <c r="M713" t="str">
        <f t="shared" si="71"/>
        <v/>
      </c>
    </row>
    <row r="714" spans="1:13" x14ac:dyDescent="0.25">
      <c r="A714">
        <v>4554</v>
      </c>
      <c r="B714" t="s">
        <v>2034</v>
      </c>
      <c r="C714" t="s">
        <v>2035</v>
      </c>
      <c r="D714" s="21" t="s">
        <v>3451</v>
      </c>
      <c r="E714" s="1" t="str">
        <f t="shared" ca="1" si="66"/>
        <v/>
      </c>
      <c r="F714" t="s">
        <v>3466</v>
      </c>
      <c r="G714" t="s">
        <v>2036</v>
      </c>
      <c r="H714" t="s">
        <v>1537</v>
      </c>
      <c r="I714" s="109">
        <f t="shared" si="70"/>
        <v>0</v>
      </c>
      <c r="J714" s="109">
        <f t="shared" si="67"/>
        <v>0</v>
      </c>
      <c r="K714" s="109">
        <f t="shared" ca="1" si="68"/>
        <v>0</v>
      </c>
      <c r="L714" s="109">
        <f t="shared" si="69"/>
        <v>0</v>
      </c>
      <c r="M714" t="str">
        <f t="shared" si="71"/>
        <v>Concrete</v>
      </c>
    </row>
    <row r="715" spans="1:13" x14ac:dyDescent="0.25">
      <c r="A715">
        <v>4614</v>
      </c>
      <c r="B715" t="s">
        <v>2037</v>
      </c>
      <c r="C715" t="s">
        <v>2038</v>
      </c>
      <c r="D715" s="21" t="s">
        <v>3451</v>
      </c>
      <c r="E715" s="1" t="str">
        <f t="shared" ca="1" si="66"/>
        <v/>
      </c>
      <c r="F715" t="s">
        <v>3466</v>
      </c>
      <c r="G715" t="s">
        <v>2039</v>
      </c>
      <c r="H715" t="s">
        <v>1537</v>
      </c>
      <c r="I715" s="109">
        <f t="shared" si="70"/>
        <v>0</v>
      </c>
      <c r="J715" s="109">
        <f t="shared" si="67"/>
        <v>0</v>
      </c>
      <c r="K715" s="109">
        <f t="shared" ca="1" si="68"/>
        <v>0</v>
      </c>
      <c r="L715" s="109">
        <f t="shared" si="69"/>
        <v>0</v>
      </c>
      <c r="M715" t="str">
        <f t="shared" si="71"/>
        <v>Steel</v>
      </c>
    </row>
    <row r="716" spans="1:13" x14ac:dyDescent="0.25">
      <c r="A716">
        <v>4644</v>
      </c>
      <c r="B716" t="s">
        <v>2040</v>
      </c>
      <c r="C716" t="s">
        <v>2041</v>
      </c>
      <c r="D716" s="21" t="s">
        <v>3451</v>
      </c>
      <c r="E716" s="1" t="str">
        <f t="shared" ca="1" si="66"/>
        <v/>
      </c>
      <c r="F716" t="s">
        <v>3466</v>
      </c>
      <c r="G716" t="s">
        <v>2042</v>
      </c>
      <c r="H716" t="s">
        <v>1537</v>
      </c>
      <c r="I716" s="109">
        <f t="shared" si="70"/>
        <v>0</v>
      </c>
      <c r="J716" s="109">
        <f t="shared" si="67"/>
        <v>0</v>
      </c>
      <c r="K716" s="109">
        <f t="shared" ca="1" si="68"/>
        <v>0</v>
      </c>
      <c r="L716" s="109">
        <f t="shared" si="69"/>
        <v>0</v>
      </c>
      <c r="M716" t="str">
        <f t="shared" si="71"/>
        <v>Wood</v>
      </c>
    </row>
    <row r="717" spans="1:13" x14ac:dyDescent="0.25">
      <c r="A717">
        <v>4657</v>
      </c>
      <c r="B717" t="s">
        <v>2040</v>
      </c>
      <c r="C717" t="s">
        <v>2043</v>
      </c>
      <c r="D717" s="21" t="s">
        <v>3451</v>
      </c>
      <c r="E717" s="1" t="str">
        <f t="shared" ca="1" si="66"/>
        <v/>
      </c>
      <c r="F717" t="s">
        <v>3466</v>
      </c>
      <c r="G717" t="s">
        <v>4360</v>
      </c>
      <c r="H717" t="s">
        <v>1537</v>
      </c>
      <c r="I717" s="109">
        <f t="shared" si="70"/>
        <v>0</v>
      </c>
      <c r="J717" s="109">
        <f t="shared" si="67"/>
        <v>0</v>
      </c>
      <c r="K717" s="109">
        <f t="shared" ca="1" si="68"/>
        <v>0</v>
      </c>
      <c r="L717" s="109">
        <f t="shared" si="69"/>
        <v>0</v>
      </c>
      <c r="M717" t="str">
        <f t="shared" si="71"/>
        <v>Wood</v>
      </c>
    </row>
    <row r="718" spans="1:13" x14ac:dyDescent="0.25">
      <c r="A718">
        <v>4665</v>
      </c>
      <c r="B718" t="s">
        <v>2040</v>
      </c>
      <c r="C718" t="s">
        <v>2044</v>
      </c>
      <c r="D718" s="21" t="s">
        <v>3451</v>
      </c>
      <c r="E718" s="1" t="str">
        <f t="shared" ca="1" si="66"/>
        <v/>
      </c>
      <c r="F718" t="s">
        <v>3466</v>
      </c>
      <c r="G718" t="s">
        <v>2045</v>
      </c>
      <c r="H718" t="s">
        <v>1537</v>
      </c>
      <c r="I718" s="109">
        <f t="shared" si="70"/>
        <v>0</v>
      </c>
      <c r="J718" s="109">
        <f t="shared" si="67"/>
        <v>0</v>
      </c>
      <c r="K718" s="109">
        <f t="shared" ca="1" si="68"/>
        <v>0</v>
      </c>
      <c r="L718" s="109">
        <f t="shared" si="69"/>
        <v>0</v>
      </c>
      <c r="M718" t="str">
        <f t="shared" si="71"/>
        <v>Wood</v>
      </c>
    </row>
    <row r="719" spans="1:13" x14ac:dyDescent="0.25">
      <c r="A719">
        <v>4673</v>
      </c>
      <c r="B719" t="s">
        <v>2046</v>
      </c>
      <c r="C719" t="s">
        <v>2047</v>
      </c>
      <c r="D719" s="21" t="s">
        <v>3436</v>
      </c>
      <c r="E719" s="1" t="str">
        <f t="shared" ca="1" si="66"/>
        <v/>
      </c>
      <c r="F719" t="s">
        <v>3466</v>
      </c>
      <c r="G719" t="s">
        <v>2048</v>
      </c>
      <c r="H719" t="s">
        <v>1537</v>
      </c>
      <c r="I719" s="109">
        <f t="shared" si="70"/>
        <v>0</v>
      </c>
      <c r="J719" s="109">
        <f t="shared" si="67"/>
        <v>0</v>
      </c>
      <c r="K719" s="109">
        <f t="shared" ca="1" si="68"/>
        <v>0</v>
      </c>
      <c r="L719" s="109">
        <f t="shared" si="69"/>
        <v>0</v>
      </c>
      <c r="M719" t="str">
        <f t="shared" si="71"/>
        <v>ANCHORBOLT</v>
      </c>
    </row>
    <row r="720" spans="1:13" x14ac:dyDescent="0.25">
      <c r="A720">
        <v>4681</v>
      </c>
      <c r="B720" t="s">
        <v>2049</v>
      </c>
      <c r="C720" t="s">
        <v>2050</v>
      </c>
      <c r="D720" s="21" t="s">
        <v>3436</v>
      </c>
      <c r="E720" s="1" t="str">
        <f t="shared" ca="1" si="66"/>
        <v/>
      </c>
      <c r="F720" t="s">
        <v>3466</v>
      </c>
      <c r="G720" t="s">
        <v>2051</v>
      </c>
      <c r="H720" t="s">
        <v>1537</v>
      </c>
      <c r="I720" s="109">
        <f t="shared" si="70"/>
        <v>0</v>
      </c>
      <c r="J720" s="109">
        <f t="shared" si="67"/>
        <v>0</v>
      </c>
      <c r="K720" s="109">
        <f t="shared" ca="1" si="68"/>
        <v>0</v>
      </c>
      <c r="L720" s="109">
        <f t="shared" si="69"/>
        <v>0</v>
      </c>
      <c r="M720" t="str">
        <f t="shared" si="71"/>
        <v>BOLT</v>
      </c>
    </row>
    <row r="721" spans="1:13" x14ac:dyDescent="0.25">
      <c r="A721">
        <v>4693</v>
      </c>
      <c r="B721" t="s">
        <v>786</v>
      </c>
      <c r="C721" t="s">
        <v>2052</v>
      </c>
      <c r="D721" s="21" t="s">
        <v>3423</v>
      </c>
      <c r="E721" s="1" t="str">
        <f t="shared" ca="1" si="66"/>
        <v/>
      </c>
      <c r="G721" t="s">
        <v>2053</v>
      </c>
      <c r="H721" t="s">
        <v>1545</v>
      </c>
      <c r="I721" s="109" t="str">
        <f t="shared" si="70"/>
        <v>IfcMedicalDevice</v>
      </c>
      <c r="J721" s="109">
        <f t="shared" si="67"/>
        <v>0</v>
      </c>
      <c r="K721" s="109">
        <f t="shared" ca="1" si="68"/>
        <v>0</v>
      </c>
      <c r="L721" s="109">
        <f t="shared" si="69"/>
        <v>0</v>
      </c>
      <c r="M721" t="str">
        <f t="shared" si="71"/>
        <v/>
      </c>
    </row>
    <row r="722" spans="1:13" x14ac:dyDescent="0.25">
      <c r="A722">
        <v>4695</v>
      </c>
      <c r="B722" t="s">
        <v>786</v>
      </c>
      <c r="C722" t="s">
        <v>2052</v>
      </c>
      <c r="D722" s="21" t="s">
        <v>3423</v>
      </c>
      <c r="E722" s="1" t="str">
        <f t="shared" ca="1" si="66"/>
        <v/>
      </c>
      <c r="F722" t="s">
        <v>2488</v>
      </c>
      <c r="G722" t="s">
        <v>3807</v>
      </c>
      <c r="H722" t="s">
        <v>3469</v>
      </c>
      <c r="I722" s="109">
        <f t="shared" si="70"/>
        <v>0</v>
      </c>
      <c r="J722" s="109">
        <f t="shared" si="67"/>
        <v>0</v>
      </c>
      <c r="K722" s="109">
        <f t="shared" ca="1" si="68"/>
        <v>0</v>
      </c>
      <c r="L722" s="109">
        <f t="shared" si="69"/>
        <v>0</v>
      </c>
      <c r="M722" t="str">
        <f t="shared" si="71"/>
        <v/>
      </c>
    </row>
    <row r="723" spans="1:13" x14ac:dyDescent="0.25">
      <c r="A723">
        <v>4696</v>
      </c>
      <c r="B723" t="s">
        <v>786</v>
      </c>
      <c r="C723" t="s">
        <v>2052</v>
      </c>
      <c r="D723" s="21" t="s">
        <v>3423</v>
      </c>
      <c r="E723" s="1" t="str">
        <f t="shared" ca="1" si="66"/>
        <v/>
      </c>
      <c r="F723" t="s">
        <v>3474</v>
      </c>
      <c r="G723" t="s">
        <v>4283</v>
      </c>
      <c r="H723" t="s">
        <v>3475</v>
      </c>
      <c r="I723" s="109">
        <f t="shared" si="70"/>
        <v>0</v>
      </c>
      <c r="J723" s="109">
        <f t="shared" si="67"/>
        <v>0</v>
      </c>
      <c r="K723" s="109">
        <f t="shared" ca="1" si="68"/>
        <v>0</v>
      </c>
      <c r="L723" s="109">
        <f t="shared" si="69"/>
        <v>0</v>
      </c>
      <c r="M723" t="str">
        <f t="shared" si="71"/>
        <v/>
      </c>
    </row>
    <row r="724" spans="1:13" x14ac:dyDescent="0.25">
      <c r="A724">
        <v>4711</v>
      </c>
      <c r="B724" t="s">
        <v>790</v>
      </c>
      <c r="C724" t="s">
        <v>2054</v>
      </c>
      <c r="D724" s="21" t="s">
        <v>3433</v>
      </c>
      <c r="E724" s="1" t="str">
        <f t="shared" ca="1" si="66"/>
        <v/>
      </c>
      <c r="G724" t="s">
        <v>2055</v>
      </c>
      <c r="H724" t="s">
        <v>1537</v>
      </c>
      <c r="I724" s="109" t="str">
        <f t="shared" si="70"/>
        <v>IfcMember</v>
      </c>
      <c r="J724" s="109" t="str">
        <f t="shared" si="67"/>
        <v>IfcMember</v>
      </c>
      <c r="K724" s="109">
        <f t="shared" ca="1" si="68"/>
        <v>0</v>
      </c>
      <c r="L724" s="109" t="str">
        <f t="shared" si="69"/>
        <v>Pset_MemberCommon</v>
      </c>
      <c r="M724" t="str">
        <f t="shared" si="71"/>
        <v/>
      </c>
    </row>
    <row r="725" spans="1:13" x14ac:dyDescent="0.25">
      <c r="A725">
        <v>4713</v>
      </c>
      <c r="B725" t="s">
        <v>790</v>
      </c>
      <c r="C725" t="s">
        <v>2054</v>
      </c>
      <c r="D725" s="21" t="s">
        <v>3433</v>
      </c>
      <c r="E725" s="1" t="str">
        <f t="shared" ca="1" si="66"/>
        <v/>
      </c>
      <c r="F725" t="s">
        <v>2488</v>
      </c>
      <c r="G725" t="s">
        <v>4284</v>
      </c>
      <c r="H725" t="s">
        <v>3469</v>
      </c>
      <c r="I725" s="109">
        <f t="shared" si="70"/>
        <v>0</v>
      </c>
      <c r="J725" s="109">
        <f t="shared" si="67"/>
        <v>0</v>
      </c>
      <c r="K725" s="109">
        <f t="shared" ca="1" si="68"/>
        <v>0</v>
      </c>
      <c r="L725" s="109">
        <f t="shared" si="69"/>
        <v>0</v>
      </c>
      <c r="M725" t="str">
        <f t="shared" si="71"/>
        <v/>
      </c>
    </row>
    <row r="726" spans="1:13" x14ac:dyDescent="0.25">
      <c r="A726">
        <v>4714</v>
      </c>
      <c r="B726" t="s">
        <v>790</v>
      </c>
      <c r="C726" t="s">
        <v>2054</v>
      </c>
      <c r="D726" s="21" t="s">
        <v>3433</v>
      </c>
      <c r="E726" s="1" t="str">
        <f t="shared" ca="1" si="66"/>
        <v/>
      </c>
      <c r="F726" t="s">
        <v>3474</v>
      </c>
      <c r="G726" t="s">
        <v>4283</v>
      </c>
      <c r="H726" t="s">
        <v>3475</v>
      </c>
      <c r="I726" s="109">
        <f t="shared" si="70"/>
        <v>0</v>
      </c>
      <c r="J726" s="109">
        <f t="shared" si="67"/>
        <v>0</v>
      </c>
      <c r="K726" s="109">
        <f t="shared" ca="1" si="68"/>
        <v>0</v>
      </c>
      <c r="L726" s="109">
        <f t="shared" si="69"/>
        <v>0</v>
      </c>
      <c r="M726" t="str">
        <f t="shared" si="71"/>
        <v/>
      </c>
    </row>
    <row r="727" spans="1:13" x14ac:dyDescent="0.25">
      <c r="A727">
        <v>4727</v>
      </c>
      <c r="B727" t="s">
        <v>790</v>
      </c>
      <c r="C727" t="s">
        <v>2054</v>
      </c>
      <c r="D727" s="21" t="s">
        <v>3433</v>
      </c>
      <c r="E727" s="1" t="str">
        <f t="shared" ca="1" si="66"/>
        <v/>
      </c>
      <c r="F727" t="s">
        <v>3568</v>
      </c>
      <c r="G727" t="s">
        <v>4361</v>
      </c>
      <c r="H727" t="s">
        <v>3469</v>
      </c>
      <c r="I727" s="109">
        <f t="shared" si="70"/>
        <v>0</v>
      </c>
      <c r="J727" s="109">
        <f t="shared" si="67"/>
        <v>0</v>
      </c>
      <c r="K727" s="109">
        <f t="shared" ca="1" si="68"/>
        <v>0</v>
      </c>
      <c r="L727" s="109">
        <f t="shared" si="69"/>
        <v>0</v>
      </c>
      <c r="M727" t="str">
        <f t="shared" si="71"/>
        <v/>
      </c>
    </row>
    <row r="728" spans="1:13" x14ac:dyDescent="0.25">
      <c r="A728">
        <v>4728</v>
      </c>
      <c r="B728" t="s">
        <v>790</v>
      </c>
      <c r="C728" t="s">
        <v>2054</v>
      </c>
      <c r="D728" s="21" t="s">
        <v>3433</v>
      </c>
      <c r="E728" s="1" t="str">
        <f t="shared" ca="1" si="66"/>
        <v/>
      </c>
      <c r="F728" t="s">
        <v>3168</v>
      </c>
      <c r="G728" t="s">
        <v>4362</v>
      </c>
      <c r="H728" t="s">
        <v>3469</v>
      </c>
      <c r="I728" s="109">
        <f t="shared" si="70"/>
        <v>0</v>
      </c>
      <c r="J728" s="109">
        <f t="shared" si="67"/>
        <v>0</v>
      </c>
      <c r="K728" s="109">
        <f t="shared" ca="1" si="68"/>
        <v>0</v>
      </c>
      <c r="L728" s="109">
        <f t="shared" si="69"/>
        <v>0</v>
      </c>
      <c r="M728" t="str">
        <f t="shared" si="71"/>
        <v/>
      </c>
    </row>
    <row r="729" spans="1:13" x14ac:dyDescent="0.25">
      <c r="A729">
        <v>4729</v>
      </c>
      <c r="B729" t="s">
        <v>790</v>
      </c>
      <c r="C729" t="s">
        <v>2054</v>
      </c>
      <c r="D729" s="21" t="s">
        <v>3433</v>
      </c>
      <c r="E729" s="1" t="str">
        <f t="shared" ca="1" si="66"/>
        <v/>
      </c>
      <c r="F729" t="s">
        <v>3569</v>
      </c>
      <c r="G729" t="s">
        <v>4363</v>
      </c>
      <c r="H729" t="s">
        <v>3469</v>
      </c>
      <c r="I729" s="109">
        <f t="shared" si="70"/>
        <v>0</v>
      </c>
      <c r="J729" s="109">
        <f t="shared" si="67"/>
        <v>0</v>
      </c>
      <c r="K729" s="109">
        <f t="shared" ca="1" si="68"/>
        <v>0</v>
      </c>
      <c r="L729" s="109">
        <f t="shared" si="69"/>
        <v>0</v>
      </c>
      <c r="M729" t="str">
        <f t="shared" si="71"/>
        <v/>
      </c>
    </row>
    <row r="730" spans="1:13" x14ac:dyDescent="0.25">
      <c r="A730">
        <v>4730</v>
      </c>
      <c r="B730" t="s">
        <v>790</v>
      </c>
      <c r="C730" t="s">
        <v>2054</v>
      </c>
      <c r="D730" s="21" t="s">
        <v>3433</v>
      </c>
      <c r="E730" s="1" t="str">
        <f t="shared" ca="1" si="66"/>
        <v/>
      </c>
      <c r="F730" t="s">
        <v>2958</v>
      </c>
      <c r="G730" t="s">
        <v>3570</v>
      </c>
      <c r="H730" t="s">
        <v>3469</v>
      </c>
      <c r="I730" s="109">
        <f t="shared" si="70"/>
        <v>0</v>
      </c>
      <c r="J730" s="109">
        <f t="shared" si="67"/>
        <v>0</v>
      </c>
      <c r="K730" s="109">
        <f t="shared" ca="1" si="68"/>
        <v>0</v>
      </c>
      <c r="L730" s="109">
        <f t="shared" si="69"/>
        <v>0</v>
      </c>
      <c r="M730" t="str">
        <f t="shared" si="71"/>
        <v/>
      </c>
    </row>
    <row r="731" spans="1:13" x14ac:dyDescent="0.25">
      <c r="A731">
        <v>4731</v>
      </c>
      <c r="B731" t="s">
        <v>790</v>
      </c>
      <c r="C731" t="s">
        <v>2054</v>
      </c>
      <c r="D731" s="21" t="s">
        <v>3433</v>
      </c>
      <c r="E731" s="1" t="str">
        <f t="shared" ca="1" si="66"/>
        <v/>
      </c>
      <c r="F731" t="s">
        <v>2986</v>
      </c>
      <c r="G731" t="s">
        <v>4364</v>
      </c>
      <c r="H731" t="s">
        <v>3469</v>
      </c>
      <c r="I731" s="109">
        <f t="shared" si="70"/>
        <v>0</v>
      </c>
      <c r="J731" s="109">
        <f t="shared" si="67"/>
        <v>0</v>
      </c>
      <c r="K731" s="109">
        <f t="shared" ca="1" si="68"/>
        <v>0</v>
      </c>
      <c r="L731" s="109">
        <f t="shared" si="69"/>
        <v>0</v>
      </c>
      <c r="M731" t="str">
        <f t="shared" si="71"/>
        <v/>
      </c>
    </row>
    <row r="732" spans="1:13" x14ac:dyDescent="0.25">
      <c r="A732">
        <v>4732</v>
      </c>
      <c r="B732" t="s">
        <v>790</v>
      </c>
      <c r="C732" t="s">
        <v>2054</v>
      </c>
      <c r="D732" s="21" t="s">
        <v>3433</v>
      </c>
      <c r="E732" s="1" t="str">
        <f t="shared" ca="1" si="66"/>
        <v/>
      </c>
      <c r="F732" t="s">
        <v>3135</v>
      </c>
      <c r="G732" t="s">
        <v>3571</v>
      </c>
      <c r="H732" t="s">
        <v>3469</v>
      </c>
      <c r="I732" s="109">
        <f t="shared" si="70"/>
        <v>0</v>
      </c>
      <c r="J732" s="109">
        <f t="shared" si="67"/>
        <v>0</v>
      </c>
      <c r="K732" s="109">
        <f t="shared" ca="1" si="68"/>
        <v>0</v>
      </c>
      <c r="L732" s="109">
        <f t="shared" si="69"/>
        <v>0</v>
      </c>
      <c r="M732" t="str">
        <f t="shared" si="71"/>
        <v/>
      </c>
    </row>
    <row r="733" spans="1:13" x14ac:dyDescent="0.25">
      <c r="A733">
        <v>4733</v>
      </c>
      <c r="B733" t="s">
        <v>790</v>
      </c>
      <c r="C733" t="s">
        <v>2054</v>
      </c>
      <c r="D733" s="21" t="s">
        <v>3433</v>
      </c>
      <c r="E733" s="1" t="str">
        <f t="shared" ca="1" si="66"/>
        <v/>
      </c>
      <c r="F733" t="s">
        <v>2968</v>
      </c>
      <c r="G733" t="s">
        <v>4081</v>
      </c>
      <c r="H733" t="s">
        <v>3469</v>
      </c>
      <c r="I733" s="109">
        <f t="shared" si="70"/>
        <v>0</v>
      </c>
      <c r="J733" s="109">
        <f t="shared" si="67"/>
        <v>0</v>
      </c>
      <c r="K733" s="109">
        <f t="shared" ca="1" si="68"/>
        <v>0</v>
      </c>
      <c r="L733" s="109">
        <f t="shared" si="69"/>
        <v>0</v>
      </c>
      <c r="M733" t="str">
        <f t="shared" si="71"/>
        <v/>
      </c>
    </row>
    <row r="734" spans="1:13" x14ac:dyDescent="0.25">
      <c r="A734">
        <v>4736</v>
      </c>
      <c r="B734" t="s">
        <v>802</v>
      </c>
      <c r="C734" t="s">
        <v>2056</v>
      </c>
      <c r="D734" s="21" t="s">
        <v>3431</v>
      </c>
      <c r="E734" s="1" t="str">
        <f t="shared" ca="1" si="66"/>
        <v/>
      </c>
      <c r="G734" t="s">
        <v>2057</v>
      </c>
      <c r="H734" t="s">
        <v>1545</v>
      </c>
      <c r="I734" s="109" t="str">
        <f t="shared" si="70"/>
        <v>IfcMotorConnection</v>
      </c>
      <c r="J734" s="109">
        <f t="shared" si="67"/>
        <v>0</v>
      </c>
      <c r="K734" s="109">
        <f t="shared" ca="1" si="68"/>
        <v>0</v>
      </c>
      <c r="L734" s="109">
        <f t="shared" si="69"/>
        <v>0</v>
      </c>
      <c r="M734" t="str">
        <f t="shared" si="71"/>
        <v/>
      </c>
    </row>
    <row r="735" spans="1:13" x14ac:dyDescent="0.25">
      <c r="A735">
        <v>4738</v>
      </c>
      <c r="B735" t="s">
        <v>802</v>
      </c>
      <c r="C735" t="s">
        <v>2056</v>
      </c>
      <c r="D735" s="21" t="s">
        <v>3431</v>
      </c>
      <c r="E735" s="1" t="str">
        <f t="shared" ca="1" si="66"/>
        <v/>
      </c>
      <c r="F735" t="s">
        <v>2488</v>
      </c>
      <c r="G735" t="s">
        <v>3473</v>
      </c>
      <c r="H735" t="s">
        <v>3469</v>
      </c>
      <c r="I735" s="109">
        <f t="shared" si="70"/>
        <v>0</v>
      </c>
      <c r="J735" s="109">
        <f t="shared" si="67"/>
        <v>0</v>
      </c>
      <c r="K735" s="109">
        <f t="shared" ca="1" si="68"/>
        <v>0</v>
      </c>
      <c r="L735" s="109">
        <f t="shared" si="69"/>
        <v>0</v>
      </c>
      <c r="M735" t="str">
        <f t="shared" si="71"/>
        <v/>
      </c>
    </row>
    <row r="736" spans="1:13" x14ac:dyDescent="0.25">
      <c r="A736">
        <v>4739</v>
      </c>
      <c r="B736" t="s">
        <v>802</v>
      </c>
      <c r="C736" t="s">
        <v>2056</v>
      </c>
      <c r="D736" s="21" t="s">
        <v>3431</v>
      </c>
      <c r="E736" s="1" t="str">
        <f t="shared" ca="1" si="66"/>
        <v/>
      </c>
      <c r="F736" t="s">
        <v>3474</v>
      </c>
      <c r="G736" t="s">
        <v>4283</v>
      </c>
      <c r="H736" t="s">
        <v>3475</v>
      </c>
      <c r="I736" s="109">
        <f t="shared" si="70"/>
        <v>0</v>
      </c>
      <c r="J736" s="109">
        <f t="shared" si="67"/>
        <v>0</v>
      </c>
      <c r="K736" s="109">
        <f t="shared" ca="1" si="68"/>
        <v>0</v>
      </c>
      <c r="L736" s="109">
        <f t="shared" si="69"/>
        <v>0</v>
      </c>
      <c r="M736" t="str">
        <f t="shared" si="71"/>
        <v/>
      </c>
    </row>
    <row r="737" spans="1:13" x14ac:dyDescent="0.25">
      <c r="A737">
        <v>4754</v>
      </c>
      <c r="B737" t="s">
        <v>819</v>
      </c>
      <c r="C737" t="s">
        <v>2058</v>
      </c>
      <c r="D737" s="21" t="s">
        <v>3424</v>
      </c>
      <c r="E737" s="1" t="str">
        <f t="shared" ca="1" si="66"/>
        <v/>
      </c>
      <c r="G737" t="s">
        <v>2059</v>
      </c>
      <c r="H737" t="s">
        <v>1537</v>
      </c>
      <c r="I737" s="109" t="str">
        <f t="shared" si="70"/>
        <v>IfcOpeningElement</v>
      </c>
      <c r="J737" s="109">
        <f t="shared" si="67"/>
        <v>0</v>
      </c>
      <c r="K737" s="109" t="str">
        <f t="shared" ca="1" si="68"/>
        <v>IfcOpeningElement</v>
      </c>
      <c r="L737" s="109">
        <f t="shared" si="69"/>
        <v>0</v>
      </c>
      <c r="M737" t="str">
        <f t="shared" si="71"/>
        <v/>
      </c>
    </row>
    <row r="738" spans="1:13" x14ac:dyDescent="0.25">
      <c r="A738">
        <v>4756</v>
      </c>
      <c r="B738" t="s">
        <v>819</v>
      </c>
      <c r="C738" t="s">
        <v>2058</v>
      </c>
      <c r="D738" s="21" t="s">
        <v>3424</v>
      </c>
      <c r="E738" s="1" t="str">
        <f t="shared" ca="1" si="66"/>
        <v>Common</v>
      </c>
      <c r="F738" t="s">
        <v>2488</v>
      </c>
      <c r="G738" t="s">
        <v>4045</v>
      </c>
      <c r="H738" t="s">
        <v>3469</v>
      </c>
      <c r="I738" s="109">
        <f t="shared" si="70"/>
        <v>0</v>
      </c>
      <c r="J738" s="109">
        <f t="shared" si="67"/>
        <v>0</v>
      </c>
      <c r="K738" s="109">
        <f t="shared" ca="1" si="68"/>
        <v>0</v>
      </c>
      <c r="L738" s="109">
        <f t="shared" si="69"/>
        <v>0</v>
      </c>
      <c r="M738" t="str">
        <f t="shared" si="71"/>
        <v/>
      </c>
    </row>
    <row r="739" spans="1:13" x14ac:dyDescent="0.25">
      <c r="A739">
        <v>4757</v>
      </c>
      <c r="B739" t="s">
        <v>819</v>
      </c>
      <c r="C739" t="s">
        <v>2058</v>
      </c>
      <c r="D739" s="21" t="s">
        <v>3424</v>
      </c>
      <c r="E739" s="1" t="str">
        <f t="shared" ca="1" si="66"/>
        <v>Common</v>
      </c>
      <c r="F739" t="s">
        <v>3474</v>
      </c>
      <c r="G739" t="s">
        <v>4283</v>
      </c>
      <c r="H739" t="s">
        <v>3475</v>
      </c>
      <c r="I739" s="109">
        <f t="shared" si="70"/>
        <v>0</v>
      </c>
      <c r="J739" s="109">
        <f t="shared" si="67"/>
        <v>0</v>
      </c>
      <c r="K739" s="109">
        <f t="shared" ca="1" si="68"/>
        <v>0</v>
      </c>
      <c r="L739" s="109">
        <f t="shared" si="69"/>
        <v>0</v>
      </c>
      <c r="M739" t="str">
        <f t="shared" si="71"/>
        <v/>
      </c>
    </row>
    <row r="740" spans="1:13" x14ac:dyDescent="0.25">
      <c r="A740">
        <v>4770</v>
      </c>
      <c r="B740" t="s">
        <v>819</v>
      </c>
      <c r="C740" t="s">
        <v>2058</v>
      </c>
      <c r="D740" s="21" t="s">
        <v>3424</v>
      </c>
      <c r="E740" s="1" t="str">
        <f t="shared" ca="1" si="66"/>
        <v>Common</v>
      </c>
      <c r="F740" t="s">
        <v>4046</v>
      </c>
      <c r="G740" t="s">
        <v>4047</v>
      </c>
      <c r="H740" t="s">
        <v>3469</v>
      </c>
      <c r="I740" s="109">
        <f t="shared" si="70"/>
        <v>0</v>
      </c>
      <c r="J740" s="109">
        <f t="shared" si="67"/>
        <v>0</v>
      </c>
      <c r="K740" s="109">
        <f t="shared" ca="1" si="68"/>
        <v>0</v>
      </c>
      <c r="L740" s="109">
        <f t="shared" si="69"/>
        <v>0</v>
      </c>
      <c r="M740" t="str">
        <f t="shared" si="71"/>
        <v/>
      </c>
    </row>
    <row r="741" spans="1:13" x14ac:dyDescent="0.25">
      <c r="A741">
        <v>4771</v>
      </c>
      <c r="B741" t="s">
        <v>819</v>
      </c>
      <c r="C741" t="s">
        <v>2058</v>
      </c>
      <c r="D741" s="21" t="s">
        <v>3424</v>
      </c>
      <c r="E741" s="1" t="str">
        <f t="shared" ca="1" si="66"/>
        <v>Common</v>
      </c>
      <c r="F741" t="s">
        <v>3039</v>
      </c>
      <c r="G741" t="s">
        <v>4365</v>
      </c>
      <c r="H741" t="s">
        <v>3469</v>
      </c>
      <c r="I741" s="109">
        <f t="shared" si="70"/>
        <v>0</v>
      </c>
      <c r="J741" s="109">
        <f t="shared" si="67"/>
        <v>0</v>
      </c>
      <c r="K741" s="109">
        <f t="shared" ca="1" si="68"/>
        <v>0</v>
      </c>
      <c r="L741" s="109">
        <f t="shared" si="69"/>
        <v>0</v>
      </c>
      <c r="M741" t="str">
        <f t="shared" si="71"/>
        <v/>
      </c>
    </row>
    <row r="742" spans="1:13" x14ac:dyDescent="0.25">
      <c r="A742">
        <v>4772</v>
      </c>
      <c r="B742" t="s">
        <v>819</v>
      </c>
      <c r="C742" t="s">
        <v>2058</v>
      </c>
      <c r="D742" s="21" t="s">
        <v>3424</v>
      </c>
      <c r="E742" s="1" t="str">
        <f t="shared" ca="1" si="66"/>
        <v>Common</v>
      </c>
      <c r="F742" t="s">
        <v>4048</v>
      </c>
      <c r="G742" t="s">
        <v>4049</v>
      </c>
      <c r="H742" t="s">
        <v>3469</v>
      </c>
      <c r="I742" s="109">
        <f t="shared" si="70"/>
        <v>0</v>
      </c>
      <c r="J742" s="109">
        <f t="shared" si="67"/>
        <v>0</v>
      </c>
      <c r="K742" s="109">
        <f t="shared" ca="1" si="68"/>
        <v>0</v>
      </c>
      <c r="L742" s="109">
        <f t="shared" si="69"/>
        <v>0</v>
      </c>
      <c r="M742" t="str">
        <f t="shared" si="71"/>
        <v/>
      </c>
    </row>
    <row r="743" spans="1:13" x14ac:dyDescent="0.25">
      <c r="A743">
        <v>4775</v>
      </c>
      <c r="B743" t="s">
        <v>833</v>
      </c>
      <c r="C743" t="s">
        <v>2060</v>
      </c>
      <c r="D743" s="21" t="s">
        <v>3431</v>
      </c>
      <c r="E743" s="1" t="str">
        <f t="shared" ca="1" si="66"/>
        <v/>
      </c>
      <c r="G743" t="s">
        <v>2061</v>
      </c>
      <c r="H743" t="s">
        <v>1545</v>
      </c>
      <c r="I743" s="109" t="str">
        <f t="shared" si="70"/>
        <v>IfcOutlet</v>
      </c>
      <c r="J743" s="109">
        <f t="shared" si="67"/>
        <v>0</v>
      </c>
      <c r="K743" s="109" t="str">
        <f t="shared" ca="1" si="68"/>
        <v>IfcOutlet</v>
      </c>
      <c r="L743" s="109">
        <f t="shared" si="69"/>
        <v>0</v>
      </c>
      <c r="M743" t="str">
        <f t="shared" si="71"/>
        <v/>
      </c>
    </row>
    <row r="744" spans="1:13" x14ac:dyDescent="0.25">
      <c r="A744">
        <v>4777</v>
      </c>
      <c r="B744" t="s">
        <v>833</v>
      </c>
      <c r="C744" t="s">
        <v>2060</v>
      </c>
      <c r="D744" s="21" t="s">
        <v>3431</v>
      </c>
      <c r="E744" s="1" t="str">
        <f t="shared" ca="1" si="66"/>
        <v>Common</v>
      </c>
      <c r="F744" t="s">
        <v>2488</v>
      </c>
      <c r="G744" t="s">
        <v>3473</v>
      </c>
      <c r="H744" t="s">
        <v>3469</v>
      </c>
      <c r="I744" s="109">
        <f t="shared" si="70"/>
        <v>0</v>
      </c>
      <c r="J744" s="109">
        <f t="shared" si="67"/>
        <v>0</v>
      </c>
      <c r="K744" s="109">
        <f t="shared" ca="1" si="68"/>
        <v>0</v>
      </c>
      <c r="L744" s="109">
        <f t="shared" si="69"/>
        <v>0</v>
      </c>
      <c r="M744" t="str">
        <f t="shared" si="71"/>
        <v/>
      </c>
    </row>
    <row r="745" spans="1:13" x14ac:dyDescent="0.25">
      <c r="A745">
        <v>4778</v>
      </c>
      <c r="B745" t="s">
        <v>833</v>
      </c>
      <c r="C745" t="s">
        <v>2060</v>
      </c>
      <c r="D745" s="21" t="s">
        <v>3431</v>
      </c>
      <c r="E745" s="1" t="str">
        <f t="shared" ca="1" si="66"/>
        <v>Common</v>
      </c>
      <c r="F745" t="s">
        <v>3474</v>
      </c>
      <c r="G745" t="s">
        <v>4283</v>
      </c>
      <c r="H745" t="s">
        <v>3475</v>
      </c>
      <c r="I745" s="109">
        <f t="shared" si="70"/>
        <v>0</v>
      </c>
      <c r="J745" s="109">
        <f t="shared" si="67"/>
        <v>0</v>
      </c>
      <c r="K745" s="109">
        <f t="shared" ca="1" si="68"/>
        <v>0</v>
      </c>
      <c r="L745" s="109">
        <f t="shared" si="69"/>
        <v>0</v>
      </c>
      <c r="M745" t="str">
        <f t="shared" si="71"/>
        <v/>
      </c>
    </row>
    <row r="746" spans="1:13" x14ac:dyDescent="0.25">
      <c r="A746">
        <v>4791</v>
      </c>
      <c r="B746" t="s">
        <v>833</v>
      </c>
      <c r="C746" t="s">
        <v>2060</v>
      </c>
      <c r="D746" s="21" t="s">
        <v>3431</v>
      </c>
      <c r="E746" s="1" t="str">
        <f t="shared" ca="1" si="66"/>
        <v>Common</v>
      </c>
      <c r="F746" t="s">
        <v>4050</v>
      </c>
      <c r="G746" t="s">
        <v>4051</v>
      </c>
      <c r="H746" t="s">
        <v>3469</v>
      </c>
      <c r="I746" s="109">
        <f t="shared" si="70"/>
        <v>0</v>
      </c>
      <c r="J746" s="109">
        <f t="shared" si="67"/>
        <v>0</v>
      </c>
      <c r="K746" s="109">
        <f t="shared" ca="1" si="68"/>
        <v>0</v>
      </c>
      <c r="L746" s="109">
        <f t="shared" si="69"/>
        <v>0</v>
      </c>
      <c r="M746" t="str">
        <f t="shared" si="71"/>
        <v/>
      </c>
    </row>
    <row r="747" spans="1:13" x14ac:dyDescent="0.25">
      <c r="A747">
        <v>4837</v>
      </c>
      <c r="B747" t="s">
        <v>848</v>
      </c>
      <c r="C747" t="s">
        <v>2062</v>
      </c>
      <c r="D747" s="21" t="s">
        <v>3417</v>
      </c>
      <c r="E747" s="1" t="str">
        <f t="shared" ca="1" si="66"/>
        <v/>
      </c>
      <c r="F747" t="s">
        <v>3466</v>
      </c>
      <c r="G747" t="s">
        <v>4366</v>
      </c>
      <c r="H747" t="s">
        <v>1537</v>
      </c>
      <c r="I747" s="109" t="str">
        <f t="shared" si="70"/>
        <v>IfcPermit</v>
      </c>
      <c r="J747" s="109">
        <f t="shared" si="67"/>
        <v>0</v>
      </c>
      <c r="K747" s="109">
        <f t="shared" ca="1" si="68"/>
        <v>0</v>
      </c>
      <c r="L747" s="109">
        <f t="shared" si="69"/>
        <v>0</v>
      </c>
      <c r="M747" t="str">
        <f t="shared" si="71"/>
        <v/>
      </c>
    </row>
    <row r="748" spans="1:13" x14ac:dyDescent="0.25">
      <c r="A748">
        <v>4845</v>
      </c>
      <c r="B748" t="s">
        <v>860</v>
      </c>
      <c r="C748" t="s">
        <v>2063</v>
      </c>
      <c r="D748" s="21" t="s">
        <v>3449</v>
      </c>
      <c r="E748" s="1" t="str">
        <f t="shared" ca="1" si="66"/>
        <v/>
      </c>
      <c r="G748" t="s">
        <v>2064</v>
      </c>
      <c r="H748" t="s">
        <v>1537</v>
      </c>
      <c r="I748" s="109" t="str">
        <f t="shared" si="70"/>
        <v>IfcPile</v>
      </c>
      <c r="J748" s="109" t="str">
        <f t="shared" si="67"/>
        <v>IfcPile</v>
      </c>
      <c r="K748" s="109" t="str">
        <f t="shared" ca="1" si="68"/>
        <v>IfcPile</v>
      </c>
      <c r="L748" s="109">
        <f t="shared" si="69"/>
        <v>0</v>
      </c>
      <c r="M748" t="str">
        <f t="shared" si="71"/>
        <v/>
      </c>
    </row>
    <row r="749" spans="1:13" x14ac:dyDescent="0.25">
      <c r="A749">
        <v>4847</v>
      </c>
      <c r="B749" t="s">
        <v>860</v>
      </c>
      <c r="C749" t="s">
        <v>2063</v>
      </c>
      <c r="D749" s="21" t="s">
        <v>3449</v>
      </c>
      <c r="E749" s="1" t="str">
        <f t="shared" ca="1" si="66"/>
        <v>Common</v>
      </c>
      <c r="F749" t="s">
        <v>2488</v>
      </c>
      <c r="G749" t="s">
        <v>3807</v>
      </c>
      <c r="H749" t="s">
        <v>3469</v>
      </c>
      <c r="I749" s="109">
        <f t="shared" si="70"/>
        <v>0</v>
      </c>
      <c r="J749" s="109">
        <f t="shared" si="67"/>
        <v>0</v>
      </c>
      <c r="K749" s="109">
        <f t="shared" ca="1" si="68"/>
        <v>0</v>
      </c>
      <c r="L749" s="109">
        <f t="shared" si="69"/>
        <v>0</v>
      </c>
      <c r="M749" t="str">
        <f t="shared" si="71"/>
        <v/>
      </c>
    </row>
    <row r="750" spans="1:13" x14ac:dyDescent="0.25">
      <c r="A750">
        <v>4848</v>
      </c>
      <c r="B750" t="s">
        <v>860</v>
      </c>
      <c r="C750" t="s">
        <v>2063</v>
      </c>
      <c r="D750" s="21" t="s">
        <v>3449</v>
      </c>
      <c r="E750" s="1" t="str">
        <f t="shared" ca="1" si="66"/>
        <v>Common</v>
      </c>
      <c r="F750" t="s">
        <v>3474</v>
      </c>
      <c r="G750" t="s">
        <v>4283</v>
      </c>
      <c r="H750" t="s">
        <v>3475</v>
      </c>
      <c r="I750" s="109">
        <f t="shared" si="70"/>
        <v>0</v>
      </c>
      <c r="J750" s="109">
        <f t="shared" si="67"/>
        <v>0</v>
      </c>
      <c r="K750" s="109">
        <f t="shared" ca="1" si="68"/>
        <v>0</v>
      </c>
      <c r="L750" s="109">
        <f t="shared" si="69"/>
        <v>0</v>
      </c>
      <c r="M750" t="str">
        <f t="shared" si="71"/>
        <v/>
      </c>
    </row>
    <row r="751" spans="1:13" x14ac:dyDescent="0.25">
      <c r="A751">
        <v>4875</v>
      </c>
      <c r="B751" t="s">
        <v>864</v>
      </c>
      <c r="C751" t="s">
        <v>2065</v>
      </c>
      <c r="D751" s="21" t="s">
        <v>3423</v>
      </c>
      <c r="E751" s="1" t="str">
        <f t="shared" ca="1" si="66"/>
        <v/>
      </c>
      <c r="F751" t="s">
        <v>3466</v>
      </c>
      <c r="G751" t="s">
        <v>2066</v>
      </c>
      <c r="H751" t="s">
        <v>1537</v>
      </c>
      <c r="I751" s="109" t="str">
        <f t="shared" si="70"/>
        <v>IfcPipeFitting</v>
      </c>
      <c r="J751" s="109">
        <f t="shared" si="67"/>
        <v>0</v>
      </c>
      <c r="K751" s="109" t="str">
        <f t="shared" ca="1" si="68"/>
        <v>IfcPipeFitting</v>
      </c>
      <c r="L751" s="109">
        <f t="shared" si="69"/>
        <v>0</v>
      </c>
      <c r="M751" t="str">
        <f t="shared" si="71"/>
        <v/>
      </c>
    </row>
    <row r="752" spans="1:13" x14ac:dyDescent="0.25">
      <c r="A752">
        <v>4881</v>
      </c>
      <c r="B752" t="s">
        <v>864</v>
      </c>
      <c r="C752" t="s">
        <v>2067</v>
      </c>
      <c r="D752" s="21" t="s">
        <v>3423</v>
      </c>
      <c r="E752" s="1" t="str">
        <f t="shared" ca="1" si="66"/>
        <v/>
      </c>
      <c r="F752" t="s">
        <v>3466</v>
      </c>
      <c r="G752" t="s">
        <v>2068</v>
      </c>
      <c r="H752" t="s">
        <v>1542</v>
      </c>
      <c r="I752" s="109">
        <f t="shared" si="70"/>
        <v>0</v>
      </c>
      <c r="J752" s="109">
        <f t="shared" si="67"/>
        <v>0</v>
      </c>
      <c r="K752" s="109">
        <f t="shared" ca="1" si="68"/>
        <v>0</v>
      </c>
      <c r="L752" s="109">
        <f t="shared" si="69"/>
        <v>0</v>
      </c>
      <c r="M752" t="str">
        <f t="shared" si="71"/>
        <v/>
      </c>
    </row>
    <row r="753" spans="1:13" x14ac:dyDescent="0.25">
      <c r="A753">
        <v>4893</v>
      </c>
      <c r="B753" t="s">
        <v>864</v>
      </c>
      <c r="C753" t="s">
        <v>2069</v>
      </c>
      <c r="D753" s="21" t="s">
        <v>3423</v>
      </c>
      <c r="E753" s="1" t="str">
        <f t="shared" ca="1" si="66"/>
        <v/>
      </c>
      <c r="G753" t="s">
        <v>2070</v>
      </c>
      <c r="H753" t="s">
        <v>1545</v>
      </c>
      <c r="I753" s="109">
        <f t="shared" si="70"/>
        <v>0</v>
      </c>
      <c r="J753" s="109">
        <f t="shared" si="67"/>
        <v>0</v>
      </c>
      <c r="K753" s="109">
        <f t="shared" ca="1" si="68"/>
        <v>0</v>
      </c>
      <c r="L753" s="109">
        <f t="shared" si="69"/>
        <v>0</v>
      </c>
      <c r="M753" t="str">
        <f t="shared" si="71"/>
        <v/>
      </c>
    </row>
    <row r="754" spans="1:13" x14ac:dyDescent="0.25">
      <c r="A754">
        <v>4895</v>
      </c>
      <c r="B754" t="s">
        <v>864</v>
      </c>
      <c r="C754" t="s">
        <v>2069</v>
      </c>
      <c r="D754" s="21" t="s">
        <v>3423</v>
      </c>
      <c r="E754" s="1" t="str">
        <f t="shared" ca="1" si="66"/>
        <v>Common</v>
      </c>
      <c r="F754" t="s">
        <v>2488</v>
      </c>
      <c r="G754" t="s">
        <v>3807</v>
      </c>
      <c r="H754" t="s">
        <v>3469</v>
      </c>
      <c r="I754" s="109">
        <f t="shared" si="70"/>
        <v>0</v>
      </c>
      <c r="J754" s="109">
        <f t="shared" si="67"/>
        <v>0</v>
      </c>
      <c r="K754" s="109">
        <f t="shared" ca="1" si="68"/>
        <v>0</v>
      </c>
      <c r="L754" s="109">
        <f t="shared" si="69"/>
        <v>0</v>
      </c>
      <c r="M754" t="str">
        <f t="shared" si="71"/>
        <v/>
      </c>
    </row>
    <row r="755" spans="1:13" x14ac:dyDescent="0.25">
      <c r="A755">
        <v>4896</v>
      </c>
      <c r="B755" t="s">
        <v>864</v>
      </c>
      <c r="C755" t="s">
        <v>2069</v>
      </c>
      <c r="D755" s="21" t="s">
        <v>3423</v>
      </c>
      <c r="E755" s="1" t="str">
        <f t="shared" ca="1" si="66"/>
        <v>Common</v>
      </c>
      <c r="F755" t="s">
        <v>3474</v>
      </c>
      <c r="G755" t="s">
        <v>4283</v>
      </c>
      <c r="H755" t="s">
        <v>3475</v>
      </c>
      <c r="I755" s="109">
        <f t="shared" si="70"/>
        <v>0</v>
      </c>
      <c r="J755" s="109">
        <f t="shared" si="67"/>
        <v>0</v>
      </c>
      <c r="K755" s="109">
        <f t="shared" ca="1" si="68"/>
        <v>0</v>
      </c>
      <c r="L755" s="109">
        <f t="shared" si="69"/>
        <v>0</v>
      </c>
      <c r="M755" t="str">
        <f t="shared" si="71"/>
        <v/>
      </c>
    </row>
    <row r="756" spans="1:13" x14ac:dyDescent="0.25">
      <c r="A756">
        <v>4909</v>
      </c>
      <c r="B756" t="s">
        <v>864</v>
      </c>
      <c r="C756" t="s">
        <v>2069</v>
      </c>
      <c r="D756" s="21" t="s">
        <v>3423</v>
      </c>
      <c r="E756" s="1" t="str">
        <f t="shared" ca="1" si="66"/>
        <v>Common</v>
      </c>
      <c r="F756" t="s">
        <v>3802</v>
      </c>
      <c r="G756" t="s">
        <v>4052</v>
      </c>
      <c r="H756" t="s">
        <v>3469</v>
      </c>
      <c r="I756" s="109">
        <f t="shared" si="70"/>
        <v>0</v>
      </c>
      <c r="J756" s="109">
        <f t="shared" si="67"/>
        <v>0</v>
      </c>
      <c r="K756" s="109">
        <f t="shared" ca="1" si="68"/>
        <v>0</v>
      </c>
      <c r="L756" s="109">
        <f t="shared" si="69"/>
        <v>0</v>
      </c>
      <c r="M756" t="str">
        <f t="shared" si="71"/>
        <v/>
      </c>
    </row>
    <row r="757" spans="1:13" x14ac:dyDescent="0.25">
      <c r="A757">
        <v>4910</v>
      </c>
      <c r="B757" t="s">
        <v>864</v>
      </c>
      <c r="C757" t="s">
        <v>2069</v>
      </c>
      <c r="D757" s="21" t="s">
        <v>3423</v>
      </c>
      <c r="E757" s="1" t="str">
        <f t="shared" ca="1" si="66"/>
        <v>Common</v>
      </c>
      <c r="F757" t="s">
        <v>3804</v>
      </c>
      <c r="G757" t="s">
        <v>3805</v>
      </c>
      <c r="H757" t="s">
        <v>3484</v>
      </c>
      <c r="I757" s="109">
        <f t="shared" si="70"/>
        <v>0</v>
      </c>
      <c r="J757" s="109">
        <f t="shared" si="67"/>
        <v>0</v>
      </c>
      <c r="K757" s="109">
        <f t="shared" ca="1" si="68"/>
        <v>0</v>
      </c>
      <c r="L757" s="109">
        <f t="shared" si="69"/>
        <v>0</v>
      </c>
      <c r="M757" t="str">
        <f t="shared" si="71"/>
        <v/>
      </c>
    </row>
    <row r="758" spans="1:13" x14ac:dyDescent="0.25">
      <c r="A758">
        <v>4911</v>
      </c>
      <c r="B758" t="s">
        <v>864</v>
      </c>
      <c r="C758" t="s">
        <v>2069</v>
      </c>
      <c r="D758" s="21" t="s">
        <v>3423</v>
      </c>
      <c r="E758" s="1" t="str">
        <f t="shared" ca="1" si="66"/>
        <v>Common</v>
      </c>
      <c r="F758" t="s">
        <v>3520</v>
      </c>
      <c r="G758" t="s">
        <v>3806</v>
      </c>
      <c r="H758" t="s">
        <v>3484</v>
      </c>
      <c r="I758" s="109">
        <f t="shared" si="70"/>
        <v>0</v>
      </c>
      <c r="J758" s="109">
        <f t="shared" si="67"/>
        <v>0</v>
      </c>
      <c r="K758" s="109">
        <f t="shared" ca="1" si="68"/>
        <v>0</v>
      </c>
      <c r="L758" s="109">
        <f t="shared" si="69"/>
        <v>0</v>
      </c>
      <c r="M758" t="str">
        <f t="shared" si="71"/>
        <v/>
      </c>
    </row>
    <row r="759" spans="1:13" x14ac:dyDescent="0.25">
      <c r="A759">
        <v>4912</v>
      </c>
      <c r="B759" t="s">
        <v>864</v>
      </c>
      <c r="C759" t="s">
        <v>2069</v>
      </c>
      <c r="D759" s="21" t="s">
        <v>3423</v>
      </c>
      <c r="E759" s="1" t="str">
        <f t="shared" ca="1" si="66"/>
        <v>Common</v>
      </c>
      <c r="F759" t="s">
        <v>4053</v>
      </c>
      <c r="G759" t="s">
        <v>4054</v>
      </c>
      <c r="H759" t="s">
        <v>3469</v>
      </c>
      <c r="I759" s="109">
        <f t="shared" si="70"/>
        <v>0</v>
      </c>
      <c r="J759" s="109">
        <f t="shared" si="67"/>
        <v>0</v>
      </c>
      <c r="K759" s="109">
        <f t="shared" ca="1" si="68"/>
        <v>0</v>
      </c>
      <c r="L759" s="109">
        <f t="shared" si="69"/>
        <v>0</v>
      </c>
      <c r="M759" t="str">
        <f t="shared" si="71"/>
        <v/>
      </c>
    </row>
    <row r="760" spans="1:13" x14ac:dyDescent="0.25">
      <c r="A760">
        <v>4887</v>
      </c>
      <c r="B760" t="s">
        <v>2071</v>
      </c>
      <c r="C760" t="s">
        <v>2072</v>
      </c>
      <c r="D760" s="21" t="s">
        <v>3423</v>
      </c>
      <c r="E760" s="1" t="str">
        <f t="shared" ca="1" si="66"/>
        <v/>
      </c>
      <c r="F760" t="s">
        <v>3466</v>
      </c>
      <c r="G760" t="s">
        <v>2073</v>
      </c>
      <c r="H760" t="s">
        <v>1545</v>
      </c>
      <c r="I760" s="109">
        <f t="shared" si="70"/>
        <v>0</v>
      </c>
      <c r="J760" s="109">
        <f t="shared" si="67"/>
        <v>0</v>
      </c>
      <c r="K760" s="109">
        <f t="shared" ca="1" si="68"/>
        <v>0</v>
      </c>
      <c r="L760" s="109">
        <f t="shared" si="69"/>
        <v>0</v>
      </c>
      <c r="M760" t="str">
        <f t="shared" si="71"/>
        <v>BEND</v>
      </c>
    </row>
    <row r="761" spans="1:13" x14ac:dyDescent="0.25">
      <c r="A761">
        <v>4915</v>
      </c>
      <c r="B761" t="s">
        <v>2074</v>
      </c>
      <c r="C761" t="s">
        <v>2075</v>
      </c>
      <c r="D761" s="21" t="s">
        <v>3423</v>
      </c>
      <c r="E761" s="1" t="str">
        <f t="shared" ca="1" si="66"/>
        <v/>
      </c>
      <c r="F761" t="s">
        <v>3466</v>
      </c>
      <c r="G761" t="s">
        <v>2076</v>
      </c>
      <c r="H761" t="s">
        <v>1545</v>
      </c>
      <c r="I761" s="109">
        <f t="shared" si="70"/>
        <v>0</v>
      </c>
      <c r="J761" s="109">
        <f t="shared" si="67"/>
        <v>0</v>
      </c>
      <c r="K761" s="109">
        <f t="shared" ca="1" si="68"/>
        <v>0</v>
      </c>
      <c r="L761" s="109">
        <f t="shared" si="69"/>
        <v>0</v>
      </c>
      <c r="M761" t="str">
        <f t="shared" si="71"/>
        <v>JUNCTION</v>
      </c>
    </row>
    <row r="762" spans="1:13" x14ac:dyDescent="0.25">
      <c r="A762">
        <v>4863</v>
      </c>
      <c r="B762" t="s">
        <v>868</v>
      </c>
      <c r="C762" t="s">
        <v>2077</v>
      </c>
      <c r="D762" s="21" t="s">
        <v>3423</v>
      </c>
      <c r="E762" s="1" t="str">
        <f t="shared" ca="1" si="66"/>
        <v/>
      </c>
      <c r="F762" t="s">
        <v>3466</v>
      </c>
      <c r="G762" t="s">
        <v>2078</v>
      </c>
      <c r="H762" t="s">
        <v>1537</v>
      </c>
      <c r="I762" s="109" t="str">
        <f t="shared" si="70"/>
        <v>IfcPipeSegment</v>
      </c>
      <c r="J762" s="109">
        <f t="shared" si="67"/>
        <v>0</v>
      </c>
      <c r="K762" s="109" t="str">
        <f t="shared" ca="1" si="68"/>
        <v>IfcPipeSegment</v>
      </c>
      <c r="L762" s="109">
        <f t="shared" si="69"/>
        <v>0</v>
      </c>
      <c r="M762" t="str">
        <f t="shared" si="71"/>
        <v/>
      </c>
    </row>
    <row r="763" spans="1:13" x14ac:dyDescent="0.25">
      <c r="A763">
        <v>4934</v>
      </c>
      <c r="B763" t="s">
        <v>868</v>
      </c>
      <c r="C763" t="s">
        <v>2079</v>
      </c>
      <c r="D763" s="21" t="s">
        <v>3423</v>
      </c>
      <c r="E763" s="1" t="str">
        <f t="shared" ca="1" si="66"/>
        <v/>
      </c>
      <c r="F763" t="s">
        <v>3466</v>
      </c>
      <c r="G763" t="s">
        <v>2066</v>
      </c>
      <c r="H763" t="s">
        <v>1537</v>
      </c>
      <c r="I763" s="109">
        <f t="shared" si="70"/>
        <v>0</v>
      </c>
      <c r="J763" s="109">
        <f t="shared" si="67"/>
        <v>0</v>
      </c>
      <c r="K763" s="109">
        <f t="shared" ca="1" si="68"/>
        <v>0</v>
      </c>
      <c r="L763" s="109">
        <f t="shared" si="69"/>
        <v>0</v>
      </c>
      <c r="M763" t="str">
        <f t="shared" si="71"/>
        <v/>
      </c>
    </row>
    <row r="764" spans="1:13" x14ac:dyDescent="0.25">
      <c r="A764">
        <v>4942</v>
      </c>
      <c r="B764" t="s">
        <v>868</v>
      </c>
      <c r="C764" t="s">
        <v>2080</v>
      </c>
      <c r="D764" s="21" t="s">
        <v>3423</v>
      </c>
      <c r="E764" s="1" t="str">
        <f t="shared" ca="1" si="66"/>
        <v/>
      </c>
      <c r="F764" t="s">
        <v>3466</v>
      </c>
      <c r="G764" t="s">
        <v>2081</v>
      </c>
      <c r="H764" t="s">
        <v>1542</v>
      </c>
      <c r="I764" s="109">
        <f t="shared" si="70"/>
        <v>0</v>
      </c>
      <c r="J764" s="109">
        <f t="shared" si="67"/>
        <v>0</v>
      </c>
      <c r="K764" s="109">
        <f t="shared" ca="1" si="68"/>
        <v>0</v>
      </c>
      <c r="L764" s="109">
        <f t="shared" si="69"/>
        <v>0</v>
      </c>
      <c r="M764" t="str">
        <f t="shared" si="71"/>
        <v/>
      </c>
    </row>
    <row r="765" spans="1:13" x14ac:dyDescent="0.25">
      <c r="A765">
        <v>4948</v>
      </c>
      <c r="B765" t="s">
        <v>868</v>
      </c>
      <c r="C765" t="s">
        <v>2082</v>
      </c>
      <c r="D765" s="21" t="s">
        <v>3423</v>
      </c>
      <c r="E765" s="1" t="str">
        <f t="shared" ca="1" si="66"/>
        <v/>
      </c>
      <c r="G765" t="s">
        <v>2083</v>
      </c>
      <c r="H765" t="s">
        <v>1545</v>
      </c>
      <c r="I765" s="109">
        <f t="shared" si="70"/>
        <v>0</v>
      </c>
      <c r="J765" s="109">
        <f t="shared" si="67"/>
        <v>0</v>
      </c>
      <c r="K765" s="109">
        <f t="shared" ca="1" si="68"/>
        <v>0</v>
      </c>
      <c r="L765" s="109">
        <f t="shared" si="69"/>
        <v>0</v>
      </c>
      <c r="M765" t="str">
        <f t="shared" si="71"/>
        <v/>
      </c>
    </row>
    <row r="766" spans="1:13" x14ac:dyDescent="0.25">
      <c r="A766">
        <v>4950</v>
      </c>
      <c r="B766" t="s">
        <v>868</v>
      </c>
      <c r="C766" t="s">
        <v>2082</v>
      </c>
      <c r="D766" s="21" t="s">
        <v>3423</v>
      </c>
      <c r="E766" s="1" t="str">
        <f t="shared" ca="1" si="66"/>
        <v>Common</v>
      </c>
      <c r="F766" t="s">
        <v>2488</v>
      </c>
      <c r="G766" t="s">
        <v>3807</v>
      </c>
      <c r="H766" t="s">
        <v>3469</v>
      </c>
      <c r="I766" s="109">
        <f t="shared" si="70"/>
        <v>0</v>
      </c>
      <c r="J766" s="109">
        <f t="shared" si="67"/>
        <v>0</v>
      </c>
      <c r="K766" s="109">
        <f t="shared" ca="1" si="68"/>
        <v>0</v>
      </c>
      <c r="L766" s="109">
        <f t="shared" si="69"/>
        <v>0</v>
      </c>
      <c r="M766" t="str">
        <f t="shared" si="71"/>
        <v/>
      </c>
    </row>
    <row r="767" spans="1:13" x14ac:dyDescent="0.25">
      <c r="A767">
        <v>4951</v>
      </c>
      <c r="B767" t="s">
        <v>868</v>
      </c>
      <c r="C767" t="s">
        <v>2082</v>
      </c>
      <c r="D767" s="21" t="s">
        <v>3423</v>
      </c>
      <c r="E767" s="1" t="str">
        <f t="shared" ca="1" si="66"/>
        <v>Common</v>
      </c>
      <c r="F767" t="s">
        <v>3474</v>
      </c>
      <c r="G767" t="s">
        <v>4283</v>
      </c>
      <c r="H767" t="s">
        <v>3475</v>
      </c>
      <c r="I767" s="109">
        <f t="shared" si="70"/>
        <v>0</v>
      </c>
      <c r="J767" s="109">
        <f t="shared" si="67"/>
        <v>0</v>
      </c>
      <c r="K767" s="109">
        <f t="shared" ca="1" si="68"/>
        <v>0</v>
      </c>
      <c r="L767" s="109">
        <f t="shared" si="69"/>
        <v>0</v>
      </c>
      <c r="M767" t="str">
        <f t="shared" si="71"/>
        <v/>
      </c>
    </row>
    <row r="768" spans="1:13" x14ac:dyDescent="0.25">
      <c r="A768">
        <v>4964</v>
      </c>
      <c r="B768" t="s">
        <v>868</v>
      </c>
      <c r="C768" t="s">
        <v>2082</v>
      </c>
      <c r="D768" s="21" t="s">
        <v>3423</v>
      </c>
      <c r="E768" s="1" t="str">
        <f t="shared" ca="1" si="66"/>
        <v>Common</v>
      </c>
      <c r="F768" t="s">
        <v>3809</v>
      </c>
      <c r="G768" t="s">
        <v>4055</v>
      </c>
      <c r="H768" t="s">
        <v>3469</v>
      </c>
      <c r="I768" s="109">
        <f t="shared" si="70"/>
        <v>0</v>
      </c>
      <c r="J768" s="109">
        <f t="shared" si="67"/>
        <v>0</v>
      </c>
      <c r="K768" s="109">
        <f t="shared" ca="1" si="68"/>
        <v>0</v>
      </c>
      <c r="L768" s="109">
        <f t="shared" si="69"/>
        <v>0</v>
      </c>
      <c r="M768" t="str">
        <f t="shared" si="71"/>
        <v/>
      </c>
    </row>
    <row r="769" spans="1:13" x14ac:dyDescent="0.25">
      <c r="A769">
        <v>4965</v>
      </c>
      <c r="B769" t="s">
        <v>868</v>
      </c>
      <c r="C769" t="s">
        <v>2082</v>
      </c>
      <c r="D769" s="21" t="s">
        <v>3423</v>
      </c>
      <c r="E769" s="1" t="str">
        <f t="shared" ca="1" si="66"/>
        <v>Common</v>
      </c>
      <c r="F769" t="s">
        <v>3804</v>
      </c>
      <c r="G769" t="s">
        <v>3805</v>
      </c>
      <c r="H769" t="s">
        <v>3484</v>
      </c>
      <c r="I769" s="109">
        <f t="shared" si="70"/>
        <v>0</v>
      </c>
      <c r="J769" s="109">
        <f t="shared" si="67"/>
        <v>0</v>
      </c>
      <c r="K769" s="109">
        <f t="shared" ca="1" si="68"/>
        <v>0</v>
      </c>
      <c r="L769" s="109">
        <f t="shared" si="69"/>
        <v>0</v>
      </c>
      <c r="M769" t="str">
        <f t="shared" si="71"/>
        <v/>
      </c>
    </row>
    <row r="770" spans="1:13" x14ac:dyDescent="0.25">
      <c r="A770">
        <v>4966</v>
      </c>
      <c r="B770" t="s">
        <v>868</v>
      </c>
      <c r="C770" t="s">
        <v>2082</v>
      </c>
      <c r="D770" s="21" t="s">
        <v>3423</v>
      </c>
      <c r="E770" s="1" t="str">
        <f t="shared" ref="E770:E833" ca="1" si="72">IF(AND(IF(cond_par_map=yes,NOT(ISERROR(VLOOKUP(B770,export_entity,1,FALSE))),TRUE),IF(com_pset=yes,IFERROR(FIND(Common,C770),0)&gt;0,TRUE),IF(com_pset=yes,F770&lt;&gt;"",TRUE),IF(com_pset=yes,F770&lt;&gt;0,TRUE)),CONCATENATE(Common),"")</f>
        <v>Common</v>
      </c>
      <c r="F770" t="s">
        <v>3520</v>
      </c>
      <c r="G770" t="s">
        <v>3806</v>
      </c>
      <c r="H770" t="s">
        <v>3484</v>
      </c>
      <c r="I770" s="109">
        <f t="shared" si="70"/>
        <v>0</v>
      </c>
      <c r="J770" s="109">
        <f t="shared" ref="J770:J833" si="73">IF(AND(I770&lt;&gt;0,NOT(ISERROR(VLOOKUP(B770,Import_DRS,1,FALSE)))),I770,0)</f>
        <v>0</v>
      </c>
      <c r="K770" s="109">
        <f t="shared" ref="K770:K833" ca="1" si="74">IF(AND(I770&lt;&gt;0,NOT(ISERROR(VLOOKUP(B770,export_entity,1,FALSE)))),I770,0)</f>
        <v>0</v>
      </c>
      <c r="L770" s="109">
        <f t="shared" ref="L770:L833" si="75">IF(C770&lt;&gt;C769,IFERROR(VLOOKUP(C770,supp_pset,1,FALSE),0),0)</f>
        <v>0</v>
      </c>
      <c r="M770" t="str">
        <f t="shared" si="71"/>
        <v/>
      </c>
    </row>
    <row r="771" spans="1:13" x14ac:dyDescent="0.25">
      <c r="A771">
        <v>4967</v>
      </c>
      <c r="B771" t="s">
        <v>868</v>
      </c>
      <c r="C771" t="s">
        <v>2082</v>
      </c>
      <c r="D771" s="21" t="s">
        <v>3423</v>
      </c>
      <c r="E771" s="1" t="str">
        <f t="shared" ca="1" si="72"/>
        <v>Common</v>
      </c>
      <c r="F771" t="s">
        <v>3207</v>
      </c>
      <c r="G771" t="s">
        <v>4056</v>
      </c>
      <c r="H771" t="s">
        <v>3469</v>
      </c>
      <c r="I771" s="109">
        <f t="shared" ref="I771:I834" si="76">IF(B771&lt;&gt;B770,IF(ISERROR(FIND("/",B771,1)),B771,0),0)</f>
        <v>0</v>
      </c>
      <c r="J771" s="109">
        <f t="shared" si="73"/>
        <v>0</v>
      </c>
      <c r="K771" s="109">
        <f t="shared" ca="1" si="74"/>
        <v>0</v>
      </c>
      <c r="L771" s="109">
        <f t="shared" si="75"/>
        <v>0</v>
      </c>
      <c r="M771" t="str">
        <f t="shared" ref="M771:M834" si="77">IF(ISERROR(FIND("/",B771,1)),"",MID(B771,FIND("/",B771,1)+1,LEN(B771)-FIND("/",B771,1)))</f>
        <v/>
      </c>
    </row>
    <row r="772" spans="1:13" x14ac:dyDescent="0.25">
      <c r="A772">
        <v>4968</v>
      </c>
      <c r="B772" t="s">
        <v>868</v>
      </c>
      <c r="C772" t="s">
        <v>2082</v>
      </c>
      <c r="D772" s="21" t="s">
        <v>3423</v>
      </c>
      <c r="E772" s="1" t="str">
        <f t="shared" ca="1" si="72"/>
        <v>Common</v>
      </c>
      <c r="F772" t="s">
        <v>3203</v>
      </c>
      <c r="G772" t="s">
        <v>4057</v>
      </c>
      <c r="H772" t="s">
        <v>3469</v>
      </c>
      <c r="I772" s="109">
        <f t="shared" si="76"/>
        <v>0</v>
      </c>
      <c r="J772" s="109">
        <f t="shared" si="73"/>
        <v>0</v>
      </c>
      <c r="K772" s="109">
        <f t="shared" ca="1" si="74"/>
        <v>0</v>
      </c>
      <c r="L772" s="109">
        <f t="shared" si="75"/>
        <v>0</v>
      </c>
      <c r="M772" t="str">
        <f t="shared" si="77"/>
        <v/>
      </c>
    </row>
    <row r="773" spans="1:13" x14ac:dyDescent="0.25">
      <c r="A773">
        <v>4969</v>
      </c>
      <c r="B773" t="s">
        <v>868</v>
      </c>
      <c r="C773" t="s">
        <v>2082</v>
      </c>
      <c r="D773" s="21" t="s">
        <v>3423</v>
      </c>
      <c r="E773" s="1" t="str">
        <f t="shared" ca="1" si="72"/>
        <v>Common</v>
      </c>
      <c r="F773" t="s">
        <v>3209</v>
      </c>
      <c r="G773" t="s">
        <v>4058</v>
      </c>
      <c r="H773" t="s">
        <v>3469</v>
      </c>
      <c r="I773" s="109">
        <f t="shared" si="76"/>
        <v>0</v>
      </c>
      <c r="J773" s="109">
        <f t="shared" si="73"/>
        <v>0</v>
      </c>
      <c r="K773" s="109">
        <f t="shared" ca="1" si="74"/>
        <v>0</v>
      </c>
      <c r="L773" s="109">
        <f t="shared" si="75"/>
        <v>0</v>
      </c>
      <c r="M773" t="str">
        <f t="shared" si="77"/>
        <v/>
      </c>
    </row>
    <row r="774" spans="1:13" x14ac:dyDescent="0.25">
      <c r="A774">
        <v>4972</v>
      </c>
      <c r="B774" t="s">
        <v>2084</v>
      </c>
      <c r="C774" t="s">
        <v>2085</v>
      </c>
      <c r="D774" s="21" t="s">
        <v>3423</v>
      </c>
      <c r="E774" s="1" t="str">
        <f t="shared" ca="1" si="72"/>
        <v/>
      </c>
      <c r="F774" t="s">
        <v>3466</v>
      </c>
      <c r="G774" t="s">
        <v>2086</v>
      </c>
      <c r="H774" t="s">
        <v>1545</v>
      </c>
      <c r="I774" s="109">
        <f t="shared" si="76"/>
        <v>0</v>
      </c>
      <c r="J774" s="109">
        <f t="shared" si="73"/>
        <v>0</v>
      </c>
      <c r="K774" s="109">
        <f t="shared" ca="1" si="74"/>
        <v>0</v>
      </c>
      <c r="L774" s="109">
        <f t="shared" si="75"/>
        <v>0</v>
      </c>
      <c r="M774" t="str">
        <f t="shared" si="77"/>
        <v>CULVERT</v>
      </c>
    </row>
    <row r="775" spans="1:13" x14ac:dyDescent="0.25">
      <c r="A775">
        <v>4978</v>
      </c>
      <c r="B775" t="s">
        <v>2087</v>
      </c>
      <c r="C775" t="s">
        <v>2088</v>
      </c>
      <c r="D775" s="21" t="s">
        <v>3423</v>
      </c>
      <c r="E775" s="1" t="str">
        <f t="shared" ca="1" si="72"/>
        <v/>
      </c>
      <c r="F775" t="s">
        <v>3466</v>
      </c>
      <c r="G775" t="s">
        <v>2089</v>
      </c>
      <c r="H775" t="s">
        <v>1545</v>
      </c>
      <c r="I775" s="109">
        <f t="shared" si="76"/>
        <v>0</v>
      </c>
      <c r="J775" s="109">
        <f t="shared" si="73"/>
        <v>0</v>
      </c>
      <c r="K775" s="109">
        <f t="shared" ca="1" si="74"/>
        <v>0</v>
      </c>
      <c r="L775" s="109">
        <f t="shared" si="75"/>
        <v>0</v>
      </c>
      <c r="M775" t="str">
        <f t="shared" si="77"/>
        <v>GUTTER</v>
      </c>
    </row>
    <row r="776" spans="1:13" x14ac:dyDescent="0.25">
      <c r="A776">
        <v>4984</v>
      </c>
      <c r="B776" t="s">
        <v>881</v>
      </c>
      <c r="C776" t="s">
        <v>2090</v>
      </c>
      <c r="D776" s="21" t="s">
        <v>3433</v>
      </c>
      <c r="E776" s="1" t="str">
        <f t="shared" ca="1" si="72"/>
        <v/>
      </c>
      <c r="G776" t="s">
        <v>2091</v>
      </c>
      <c r="H776" t="s">
        <v>1537</v>
      </c>
      <c r="I776" s="109" t="str">
        <f t="shared" si="76"/>
        <v>IfcPlate</v>
      </c>
      <c r="J776" s="109" t="str">
        <f t="shared" si="73"/>
        <v>IfcPlate</v>
      </c>
      <c r="K776" s="109" t="str">
        <f t="shared" ca="1" si="74"/>
        <v>IfcPlate</v>
      </c>
      <c r="L776" s="109" t="str">
        <f t="shared" si="75"/>
        <v>Pset_PlateCommon</v>
      </c>
      <c r="M776" t="str">
        <f t="shared" si="77"/>
        <v/>
      </c>
    </row>
    <row r="777" spans="1:13" x14ac:dyDescent="0.25">
      <c r="A777">
        <v>4986</v>
      </c>
      <c r="B777" t="s">
        <v>881</v>
      </c>
      <c r="C777" t="s">
        <v>2090</v>
      </c>
      <c r="D777" s="21" t="s">
        <v>3433</v>
      </c>
      <c r="E777" s="1" t="str">
        <f t="shared" ca="1" si="72"/>
        <v>Common</v>
      </c>
      <c r="F777" t="s">
        <v>2488</v>
      </c>
      <c r="G777" t="s">
        <v>4284</v>
      </c>
      <c r="H777" t="s">
        <v>3469</v>
      </c>
      <c r="I777" s="109">
        <f t="shared" si="76"/>
        <v>0</v>
      </c>
      <c r="J777" s="109">
        <f t="shared" si="73"/>
        <v>0</v>
      </c>
      <c r="K777" s="109">
        <f t="shared" ca="1" si="74"/>
        <v>0</v>
      </c>
      <c r="L777" s="109">
        <f t="shared" si="75"/>
        <v>0</v>
      </c>
      <c r="M777" t="str">
        <f t="shared" si="77"/>
        <v/>
      </c>
    </row>
    <row r="778" spans="1:13" x14ac:dyDescent="0.25">
      <c r="A778">
        <v>4987</v>
      </c>
      <c r="B778" t="s">
        <v>881</v>
      </c>
      <c r="C778" t="s">
        <v>2090</v>
      </c>
      <c r="D778" s="21" t="s">
        <v>3433</v>
      </c>
      <c r="E778" s="1" t="str">
        <f t="shared" ca="1" si="72"/>
        <v>Common</v>
      </c>
      <c r="F778" t="s">
        <v>3474</v>
      </c>
      <c r="G778" t="s">
        <v>4283</v>
      </c>
      <c r="H778" t="s">
        <v>3475</v>
      </c>
      <c r="I778" s="109">
        <f t="shared" si="76"/>
        <v>0</v>
      </c>
      <c r="J778" s="109">
        <f t="shared" si="73"/>
        <v>0</v>
      </c>
      <c r="K778" s="109">
        <f t="shared" ca="1" si="74"/>
        <v>0</v>
      </c>
      <c r="L778" s="109">
        <f t="shared" si="75"/>
        <v>0</v>
      </c>
      <c r="M778" t="str">
        <f t="shared" si="77"/>
        <v/>
      </c>
    </row>
    <row r="779" spans="1:13" x14ac:dyDescent="0.25">
      <c r="A779">
        <v>5000</v>
      </c>
      <c r="B779" t="s">
        <v>881</v>
      </c>
      <c r="C779" t="s">
        <v>2090</v>
      </c>
      <c r="D779" s="21" t="s">
        <v>3433</v>
      </c>
      <c r="E779" s="1" t="str">
        <f t="shared" ca="1" si="72"/>
        <v>Common</v>
      </c>
      <c r="F779" t="s">
        <v>2958</v>
      </c>
      <c r="G779" t="s">
        <v>3570</v>
      </c>
      <c r="H779" t="s">
        <v>3469</v>
      </c>
      <c r="I779" s="109">
        <f t="shared" si="76"/>
        <v>0</v>
      </c>
      <c r="J779" s="109">
        <f t="shared" si="73"/>
        <v>0</v>
      </c>
      <c r="K779" s="109">
        <f t="shared" ca="1" si="74"/>
        <v>0</v>
      </c>
      <c r="L779" s="109">
        <f t="shared" si="75"/>
        <v>0</v>
      </c>
      <c r="M779" t="str">
        <f t="shared" si="77"/>
        <v/>
      </c>
    </row>
    <row r="780" spans="1:13" x14ac:dyDescent="0.25">
      <c r="A780">
        <v>5001</v>
      </c>
      <c r="B780" t="s">
        <v>881</v>
      </c>
      <c r="C780" t="s">
        <v>2090</v>
      </c>
      <c r="D780" s="21" t="s">
        <v>3433</v>
      </c>
      <c r="E780" s="1" t="str">
        <f t="shared" ca="1" si="72"/>
        <v>Common</v>
      </c>
      <c r="F780" t="s">
        <v>3135</v>
      </c>
      <c r="G780" t="s">
        <v>3571</v>
      </c>
      <c r="H780" t="s">
        <v>3469</v>
      </c>
      <c r="I780" s="109">
        <f t="shared" si="76"/>
        <v>0</v>
      </c>
      <c r="J780" s="109">
        <f t="shared" si="73"/>
        <v>0</v>
      </c>
      <c r="K780" s="109">
        <f t="shared" ca="1" si="74"/>
        <v>0</v>
      </c>
      <c r="L780" s="109">
        <f t="shared" si="75"/>
        <v>0</v>
      </c>
      <c r="M780" t="str">
        <f t="shared" si="77"/>
        <v/>
      </c>
    </row>
    <row r="781" spans="1:13" x14ac:dyDescent="0.25">
      <c r="A781">
        <v>5002</v>
      </c>
      <c r="B781" t="s">
        <v>881</v>
      </c>
      <c r="C781" t="s">
        <v>2090</v>
      </c>
      <c r="D781" s="21" t="s">
        <v>3433</v>
      </c>
      <c r="E781" s="1" t="str">
        <f t="shared" ca="1" si="72"/>
        <v>Common</v>
      </c>
      <c r="F781" t="s">
        <v>3113</v>
      </c>
      <c r="G781" t="s">
        <v>4326</v>
      </c>
      <c r="H781" t="s">
        <v>3469</v>
      </c>
      <c r="I781" s="109">
        <f t="shared" si="76"/>
        <v>0</v>
      </c>
      <c r="J781" s="109">
        <f t="shared" si="73"/>
        <v>0</v>
      </c>
      <c r="K781" s="109">
        <f t="shared" ca="1" si="74"/>
        <v>0</v>
      </c>
      <c r="L781" s="109">
        <f t="shared" si="75"/>
        <v>0</v>
      </c>
      <c r="M781" t="str">
        <f t="shared" si="77"/>
        <v/>
      </c>
    </row>
    <row r="782" spans="1:13" x14ac:dyDescent="0.25">
      <c r="A782">
        <v>5003</v>
      </c>
      <c r="B782" t="s">
        <v>881</v>
      </c>
      <c r="C782" t="s">
        <v>2090</v>
      </c>
      <c r="D782" s="21" t="s">
        <v>3433</v>
      </c>
      <c r="E782" s="1" t="str">
        <f t="shared" ca="1" si="72"/>
        <v>Common</v>
      </c>
      <c r="F782" t="s">
        <v>2968</v>
      </c>
      <c r="G782" t="s">
        <v>4081</v>
      </c>
      <c r="H782" t="s">
        <v>3469</v>
      </c>
      <c r="I782" s="109">
        <f t="shared" si="76"/>
        <v>0</v>
      </c>
      <c r="J782" s="109">
        <f t="shared" si="73"/>
        <v>0</v>
      </c>
      <c r="K782" s="109">
        <f t="shared" ca="1" si="74"/>
        <v>0</v>
      </c>
      <c r="L782" s="109">
        <f t="shared" si="75"/>
        <v>0</v>
      </c>
      <c r="M782" t="str">
        <f t="shared" si="77"/>
        <v/>
      </c>
    </row>
    <row r="783" spans="1:13" x14ac:dyDescent="0.25">
      <c r="A783">
        <v>5004</v>
      </c>
      <c r="B783" t="s">
        <v>881</v>
      </c>
      <c r="C783" t="s">
        <v>2090</v>
      </c>
      <c r="D783" s="21" t="s">
        <v>3433</v>
      </c>
      <c r="E783" s="1" t="str">
        <f t="shared" ca="1" si="72"/>
        <v>Common</v>
      </c>
      <c r="F783" t="s">
        <v>2986</v>
      </c>
      <c r="G783" t="s">
        <v>4334</v>
      </c>
      <c r="H783" t="s">
        <v>3469</v>
      </c>
      <c r="I783" s="109">
        <f t="shared" si="76"/>
        <v>0</v>
      </c>
      <c r="J783" s="109">
        <f t="shared" si="73"/>
        <v>0</v>
      </c>
      <c r="K783" s="109">
        <f t="shared" ca="1" si="74"/>
        <v>0</v>
      </c>
      <c r="L783" s="109">
        <f t="shared" si="75"/>
        <v>0</v>
      </c>
      <c r="M783" t="str">
        <f t="shared" si="77"/>
        <v/>
      </c>
    </row>
    <row r="784" spans="1:13" x14ac:dyDescent="0.25">
      <c r="A784">
        <v>5956</v>
      </c>
      <c r="B784" t="s">
        <v>526</v>
      </c>
      <c r="C784" t="s">
        <v>2092</v>
      </c>
      <c r="D784" s="21" t="s">
        <v>3430</v>
      </c>
      <c r="E784" s="1" t="str">
        <f t="shared" ca="1" si="72"/>
        <v/>
      </c>
      <c r="F784" t="s">
        <v>3466</v>
      </c>
      <c r="G784" t="s">
        <v>4384</v>
      </c>
      <c r="H784" t="s">
        <v>1537</v>
      </c>
      <c r="I784" s="109" t="str">
        <f t="shared" si="76"/>
        <v>IfcProcess</v>
      </c>
      <c r="J784" s="109">
        <f t="shared" si="73"/>
        <v>0</v>
      </c>
      <c r="K784" s="109">
        <f t="shared" ca="1" si="74"/>
        <v>0</v>
      </c>
      <c r="L784" s="109">
        <f t="shared" si="75"/>
        <v>0</v>
      </c>
      <c r="M784" t="str">
        <f t="shared" si="77"/>
        <v/>
      </c>
    </row>
    <row r="785" spans="1:13" x14ac:dyDescent="0.25">
      <c r="A785">
        <v>5100</v>
      </c>
      <c r="B785" t="s">
        <v>64</v>
      </c>
      <c r="C785" t="s">
        <v>2093</v>
      </c>
      <c r="D785" s="21" t="s">
        <v>3429</v>
      </c>
      <c r="E785" s="1" t="str">
        <f t="shared" ca="1" si="72"/>
        <v/>
      </c>
      <c r="F785" t="s">
        <v>3466</v>
      </c>
      <c r="G785" t="s">
        <v>2094</v>
      </c>
      <c r="H785" t="s">
        <v>1537</v>
      </c>
      <c r="I785" s="109" t="str">
        <f t="shared" si="76"/>
        <v>IfcProfileDef</v>
      </c>
      <c r="J785" s="109">
        <f t="shared" si="73"/>
        <v>0</v>
      </c>
      <c r="K785" s="109">
        <f t="shared" ca="1" si="74"/>
        <v>0</v>
      </c>
      <c r="L785" s="109">
        <f t="shared" si="75"/>
        <v>0</v>
      </c>
      <c r="M785" t="str">
        <f t="shared" si="77"/>
        <v/>
      </c>
    </row>
    <row r="786" spans="1:13" x14ac:dyDescent="0.25">
      <c r="A786">
        <v>5129</v>
      </c>
      <c r="B786" t="s">
        <v>2095</v>
      </c>
      <c r="C786" t="s">
        <v>2096</v>
      </c>
      <c r="D786" s="21" t="s">
        <v>3417</v>
      </c>
      <c r="E786" s="1" t="str">
        <f t="shared" ca="1" si="72"/>
        <v/>
      </c>
      <c r="F786" t="s">
        <v>3466</v>
      </c>
      <c r="G786" t="s">
        <v>2097</v>
      </c>
      <c r="H786" t="s">
        <v>1537</v>
      </c>
      <c r="I786" s="109">
        <f t="shared" si="76"/>
        <v>0</v>
      </c>
      <c r="J786" s="109">
        <f t="shared" si="73"/>
        <v>0</v>
      </c>
      <c r="K786" s="109">
        <f t="shared" ca="1" si="74"/>
        <v>0</v>
      </c>
      <c r="L786" s="109">
        <f t="shared" si="75"/>
        <v>0</v>
      </c>
      <c r="M786" t="str">
        <f t="shared" si="77"/>
        <v>CHANGEORDER</v>
      </c>
    </row>
    <row r="787" spans="1:13" x14ac:dyDescent="0.25">
      <c r="A787">
        <v>5135</v>
      </c>
      <c r="B787" t="s">
        <v>2098</v>
      </c>
      <c r="C787" t="s">
        <v>2099</v>
      </c>
      <c r="D787" s="21" t="s">
        <v>3417</v>
      </c>
      <c r="E787" s="1" t="str">
        <f t="shared" ca="1" si="72"/>
        <v/>
      </c>
      <c r="F787" t="s">
        <v>3466</v>
      </c>
      <c r="G787" t="s">
        <v>2100</v>
      </c>
      <c r="H787" t="s">
        <v>1537</v>
      </c>
      <c r="I787" s="109">
        <f t="shared" si="76"/>
        <v>0</v>
      </c>
      <c r="J787" s="109">
        <f t="shared" si="73"/>
        <v>0</v>
      </c>
      <c r="K787" s="109">
        <f t="shared" ca="1" si="74"/>
        <v>0</v>
      </c>
      <c r="L787" s="109">
        <f t="shared" si="75"/>
        <v>0</v>
      </c>
      <c r="M787" t="str">
        <f t="shared" si="77"/>
        <v>MAINTENANCEWORKORDER</v>
      </c>
    </row>
    <row r="788" spans="1:13" x14ac:dyDescent="0.25">
      <c r="A788">
        <v>5181</v>
      </c>
      <c r="B788" t="s">
        <v>2101</v>
      </c>
      <c r="C788" t="s">
        <v>2102</v>
      </c>
      <c r="D788" s="21" t="s">
        <v>3417</v>
      </c>
      <c r="E788" s="1" t="str">
        <f t="shared" ca="1" si="72"/>
        <v/>
      </c>
      <c r="F788" t="s">
        <v>3466</v>
      </c>
      <c r="G788" t="s">
        <v>2103</v>
      </c>
      <c r="H788" t="s">
        <v>1537</v>
      </c>
      <c r="I788" s="109">
        <f t="shared" si="76"/>
        <v>0</v>
      </c>
      <c r="J788" s="109">
        <f t="shared" si="73"/>
        <v>0</v>
      </c>
      <c r="K788" s="109">
        <f t="shared" ca="1" si="74"/>
        <v>0</v>
      </c>
      <c r="L788" s="109">
        <f t="shared" si="75"/>
        <v>0</v>
      </c>
      <c r="M788" t="str">
        <f t="shared" si="77"/>
        <v>MOVEORDER</v>
      </c>
    </row>
    <row r="789" spans="1:13" x14ac:dyDescent="0.25">
      <c r="A789">
        <v>5186</v>
      </c>
      <c r="B789" t="s">
        <v>2104</v>
      </c>
      <c r="C789" t="s">
        <v>2105</v>
      </c>
      <c r="D789" s="21" t="s">
        <v>3417</v>
      </c>
      <c r="E789" s="1" t="str">
        <f t="shared" ca="1" si="72"/>
        <v/>
      </c>
      <c r="F789" t="s">
        <v>3466</v>
      </c>
      <c r="G789" t="s">
        <v>2106</v>
      </c>
      <c r="H789" t="s">
        <v>1537</v>
      </c>
      <c r="I789" s="109">
        <f t="shared" si="76"/>
        <v>0</v>
      </c>
      <c r="J789" s="109">
        <f t="shared" si="73"/>
        <v>0</v>
      </c>
      <c r="K789" s="109">
        <f t="shared" ca="1" si="74"/>
        <v>0</v>
      </c>
      <c r="L789" s="109">
        <f t="shared" si="75"/>
        <v>0</v>
      </c>
      <c r="M789" t="str">
        <f t="shared" si="77"/>
        <v>PURCHASEORDER</v>
      </c>
    </row>
    <row r="790" spans="1:13" x14ac:dyDescent="0.25">
      <c r="A790">
        <v>5192</v>
      </c>
      <c r="B790" t="s">
        <v>2107</v>
      </c>
      <c r="C790" t="s">
        <v>2108</v>
      </c>
      <c r="D790" s="21" t="s">
        <v>3417</v>
      </c>
      <c r="E790" s="1" t="str">
        <f t="shared" ca="1" si="72"/>
        <v/>
      </c>
      <c r="F790" t="s">
        <v>3466</v>
      </c>
      <c r="G790" t="s">
        <v>2106</v>
      </c>
      <c r="H790" t="s">
        <v>1537</v>
      </c>
      <c r="I790" s="109">
        <f t="shared" si="76"/>
        <v>0</v>
      </c>
      <c r="J790" s="109">
        <f t="shared" si="73"/>
        <v>0</v>
      </c>
      <c r="K790" s="109">
        <f t="shared" ca="1" si="74"/>
        <v>0</v>
      </c>
      <c r="L790" s="109">
        <f t="shared" si="75"/>
        <v>0</v>
      </c>
      <c r="M790" t="str">
        <f t="shared" si="77"/>
        <v>WORKORDER</v>
      </c>
    </row>
    <row r="791" spans="1:13" x14ac:dyDescent="0.25">
      <c r="A791">
        <v>5227</v>
      </c>
      <c r="B791" t="s">
        <v>970</v>
      </c>
      <c r="C791" t="s">
        <v>2109</v>
      </c>
      <c r="D791" s="21" t="s">
        <v>3431</v>
      </c>
      <c r="E791" s="1" t="str">
        <f t="shared" ca="1" si="72"/>
        <v/>
      </c>
      <c r="F791" t="s">
        <v>3466</v>
      </c>
      <c r="G791" t="s">
        <v>2110</v>
      </c>
      <c r="H791" t="s">
        <v>1537</v>
      </c>
      <c r="I791" s="109" t="str">
        <f t="shared" si="76"/>
        <v>IfcProtectiveDevice</v>
      </c>
      <c r="J791" s="109">
        <f t="shared" si="73"/>
        <v>0</v>
      </c>
      <c r="K791" s="109">
        <f t="shared" ca="1" si="74"/>
        <v>0</v>
      </c>
      <c r="L791" s="109">
        <f t="shared" si="75"/>
        <v>0</v>
      </c>
      <c r="M791" t="str">
        <f t="shared" si="77"/>
        <v/>
      </c>
    </row>
    <row r="792" spans="1:13" x14ac:dyDescent="0.25">
      <c r="A792">
        <v>5248</v>
      </c>
      <c r="B792" t="s">
        <v>970</v>
      </c>
      <c r="C792" t="s">
        <v>2111</v>
      </c>
      <c r="D792" s="21" t="s">
        <v>3431</v>
      </c>
      <c r="E792" s="1" t="str">
        <f t="shared" ca="1" si="72"/>
        <v/>
      </c>
      <c r="F792" t="s">
        <v>3466</v>
      </c>
      <c r="G792" t="s">
        <v>2112</v>
      </c>
      <c r="H792" t="s">
        <v>1537</v>
      </c>
      <c r="I792" s="109">
        <f t="shared" si="76"/>
        <v>0</v>
      </c>
      <c r="J792" s="109">
        <f t="shared" si="73"/>
        <v>0</v>
      </c>
      <c r="K792" s="109">
        <f t="shared" ca="1" si="74"/>
        <v>0</v>
      </c>
      <c r="L792" s="109">
        <f t="shared" si="75"/>
        <v>0</v>
      </c>
      <c r="M792" t="str">
        <f t="shared" si="77"/>
        <v/>
      </c>
    </row>
    <row r="793" spans="1:13" x14ac:dyDescent="0.25">
      <c r="A793">
        <v>5269</v>
      </c>
      <c r="B793" t="s">
        <v>970</v>
      </c>
      <c r="C793" t="s">
        <v>2113</v>
      </c>
      <c r="D793" s="21" t="s">
        <v>3431</v>
      </c>
      <c r="E793" s="1" t="str">
        <f t="shared" ca="1" si="72"/>
        <v/>
      </c>
      <c r="F793" t="s">
        <v>3466</v>
      </c>
      <c r="G793" t="s">
        <v>2114</v>
      </c>
      <c r="H793" t="s">
        <v>1537</v>
      </c>
      <c r="I793" s="109">
        <f t="shared" si="76"/>
        <v>0</v>
      </c>
      <c r="J793" s="109">
        <f t="shared" si="73"/>
        <v>0</v>
      </c>
      <c r="K793" s="109">
        <f t="shared" ca="1" si="74"/>
        <v>0</v>
      </c>
      <c r="L793" s="109">
        <f t="shared" si="75"/>
        <v>0</v>
      </c>
      <c r="M793" t="str">
        <f t="shared" si="77"/>
        <v/>
      </c>
    </row>
    <row r="794" spans="1:13" x14ac:dyDescent="0.25">
      <c r="A794">
        <v>5315</v>
      </c>
      <c r="B794" t="s">
        <v>970</v>
      </c>
      <c r="C794" t="s">
        <v>2115</v>
      </c>
      <c r="D794" s="21" t="s">
        <v>3431</v>
      </c>
      <c r="E794" s="1" t="str">
        <f t="shared" ca="1" si="72"/>
        <v/>
      </c>
      <c r="F794" t="s">
        <v>3466</v>
      </c>
      <c r="G794" t="s">
        <v>2116</v>
      </c>
      <c r="H794" t="s">
        <v>1545</v>
      </c>
      <c r="I794" s="109">
        <f t="shared" si="76"/>
        <v>0</v>
      </c>
      <c r="J794" s="109">
        <f t="shared" si="73"/>
        <v>0</v>
      </c>
      <c r="K794" s="109">
        <f t="shared" ca="1" si="74"/>
        <v>0</v>
      </c>
      <c r="L794" s="109">
        <f t="shared" si="75"/>
        <v>0</v>
      </c>
      <c r="M794" t="str">
        <f t="shared" si="77"/>
        <v/>
      </c>
    </row>
    <row r="795" spans="1:13" x14ac:dyDescent="0.25">
      <c r="A795">
        <v>5339</v>
      </c>
      <c r="B795" t="s">
        <v>970</v>
      </c>
      <c r="C795" t="s">
        <v>2117</v>
      </c>
      <c r="D795" s="21" t="s">
        <v>3431</v>
      </c>
      <c r="E795" s="1" t="str">
        <f t="shared" ca="1" si="72"/>
        <v/>
      </c>
      <c r="F795" t="s">
        <v>3466</v>
      </c>
      <c r="G795" t="s">
        <v>2118</v>
      </c>
      <c r="H795" t="s">
        <v>1537</v>
      </c>
      <c r="I795" s="109">
        <f t="shared" si="76"/>
        <v>0</v>
      </c>
      <c r="J795" s="109">
        <f t="shared" si="73"/>
        <v>0</v>
      </c>
      <c r="K795" s="109">
        <f t="shared" ca="1" si="74"/>
        <v>0</v>
      </c>
      <c r="L795" s="109">
        <f t="shared" si="75"/>
        <v>0</v>
      </c>
      <c r="M795" t="str">
        <f t="shared" si="77"/>
        <v/>
      </c>
    </row>
    <row r="796" spans="1:13" x14ac:dyDescent="0.25">
      <c r="A796">
        <v>5371</v>
      </c>
      <c r="B796" t="s">
        <v>970</v>
      </c>
      <c r="C796" t="s">
        <v>2119</v>
      </c>
      <c r="D796" s="21" t="s">
        <v>3431</v>
      </c>
      <c r="E796" s="1" t="str">
        <f t="shared" ca="1" si="72"/>
        <v/>
      </c>
      <c r="F796" t="s">
        <v>3466</v>
      </c>
      <c r="G796" t="s">
        <v>2120</v>
      </c>
      <c r="H796" t="s">
        <v>1537</v>
      </c>
      <c r="I796" s="109">
        <f t="shared" si="76"/>
        <v>0</v>
      </c>
      <c r="J796" s="109">
        <f t="shared" si="73"/>
        <v>0</v>
      </c>
      <c r="K796" s="109">
        <f t="shared" ca="1" si="74"/>
        <v>0</v>
      </c>
      <c r="L796" s="109">
        <f t="shared" si="75"/>
        <v>0</v>
      </c>
      <c r="M796" t="str">
        <f t="shared" si="77"/>
        <v/>
      </c>
    </row>
    <row r="797" spans="1:13" x14ac:dyDescent="0.25">
      <c r="A797">
        <v>5644</v>
      </c>
      <c r="B797" t="s">
        <v>970</v>
      </c>
      <c r="C797" t="s">
        <v>2121</v>
      </c>
      <c r="D797" s="21" t="s">
        <v>3431</v>
      </c>
      <c r="E797" s="1" t="str">
        <f t="shared" ca="1" si="72"/>
        <v/>
      </c>
      <c r="G797" t="s">
        <v>2122</v>
      </c>
      <c r="H797" t="s">
        <v>1545</v>
      </c>
      <c r="I797" s="109">
        <f t="shared" si="76"/>
        <v>0</v>
      </c>
      <c r="J797" s="109">
        <f t="shared" si="73"/>
        <v>0</v>
      </c>
      <c r="K797" s="109">
        <f t="shared" ca="1" si="74"/>
        <v>0</v>
      </c>
      <c r="L797" s="109">
        <f t="shared" si="75"/>
        <v>0</v>
      </c>
      <c r="M797" t="str">
        <f t="shared" si="77"/>
        <v/>
      </c>
    </row>
    <row r="798" spans="1:13" x14ac:dyDescent="0.25">
      <c r="A798">
        <v>5646</v>
      </c>
      <c r="B798" t="s">
        <v>970</v>
      </c>
      <c r="C798" t="s">
        <v>2121</v>
      </c>
      <c r="D798" s="21" t="s">
        <v>3431</v>
      </c>
      <c r="E798" s="1" t="str">
        <f t="shared" ca="1" si="72"/>
        <v/>
      </c>
      <c r="F798" t="s">
        <v>2488</v>
      </c>
      <c r="G798" t="s">
        <v>3473</v>
      </c>
      <c r="H798" t="s">
        <v>3469</v>
      </c>
      <c r="I798" s="109">
        <f t="shared" si="76"/>
        <v>0</v>
      </c>
      <c r="J798" s="109">
        <f t="shared" si="73"/>
        <v>0</v>
      </c>
      <c r="K798" s="109">
        <f t="shared" ca="1" si="74"/>
        <v>0</v>
      </c>
      <c r="L798" s="109">
        <f t="shared" si="75"/>
        <v>0</v>
      </c>
      <c r="M798" t="str">
        <f t="shared" si="77"/>
        <v/>
      </c>
    </row>
    <row r="799" spans="1:13" x14ac:dyDescent="0.25">
      <c r="A799">
        <v>5647</v>
      </c>
      <c r="B799" t="s">
        <v>970</v>
      </c>
      <c r="C799" t="s">
        <v>2121</v>
      </c>
      <c r="D799" s="21" t="s">
        <v>3431</v>
      </c>
      <c r="E799" s="1" t="str">
        <f t="shared" ca="1" si="72"/>
        <v/>
      </c>
      <c r="F799" t="s">
        <v>3474</v>
      </c>
      <c r="G799" t="s">
        <v>4283</v>
      </c>
      <c r="H799" t="s">
        <v>3475</v>
      </c>
      <c r="I799" s="109">
        <f t="shared" si="76"/>
        <v>0</v>
      </c>
      <c r="J799" s="109">
        <f t="shared" si="73"/>
        <v>0</v>
      </c>
      <c r="K799" s="109">
        <f t="shared" ca="1" si="74"/>
        <v>0</v>
      </c>
      <c r="L799" s="109">
        <f t="shared" si="75"/>
        <v>0</v>
      </c>
      <c r="M799" t="str">
        <f t="shared" si="77"/>
        <v/>
      </c>
    </row>
    <row r="800" spans="1:13" x14ac:dyDescent="0.25">
      <c r="A800">
        <v>5290</v>
      </c>
      <c r="B800" t="s">
        <v>2123</v>
      </c>
      <c r="C800" t="s">
        <v>2124</v>
      </c>
      <c r="D800" s="21" t="s">
        <v>3431</v>
      </c>
      <c r="E800" s="1" t="str">
        <f t="shared" ca="1" si="72"/>
        <v/>
      </c>
      <c r="F800" t="s">
        <v>3466</v>
      </c>
      <c r="G800" t="s">
        <v>2125</v>
      </c>
      <c r="H800" t="s">
        <v>1545</v>
      </c>
      <c r="I800" s="109">
        <f t="shared" si="76"/>
        <v>0</v>
      </c>
      <c r="J800" s="109">
        <f t="shared" si="73"/>
        <v>0</v>
      </c>
      <c r="K800" s="109">
        <f t="shared" ca="1" si="74"/>
        <v>0</v>
      </c>
      <c r="L800" s="109">
        <f t="shared" si="75"/>
        <v>0</v>
      </c>
      <c r="M800" t="str">
        <f t="shared" si="77"/>
        <v>CIRCUITBREAKER</v>
      </c>
    </row>
    <row r="801" spans="1:13" x14ac:dyDescent="0.25">
      <c r="A801">
        <v>5620</v>
      </c>
      <c r="B801" t="s">
        <v>2123</v>
      </c>
      <c r="C801" t="s">
        <v>2126</v>
      </c>
      <c r="D801" s="21" t="s">
        <v>3431</v>
      </c>
      <c r="E801" s="1" t="str">
        <f t="shared" ca="1" si="72"/>
        <v/>
      </c>
      <c r="F801" t="s">
        <v>3466</v>
      </c>
      <c r="G801" t="s">
        <v>2127</v>
      </c>
      <c r="H801" t="s">
        <v>1545</v>
      </c>
      <c r="I801" s="109">
        <f t="shared" si="76"/>
        <v>0</v>
      </c>
      <c r="J801" s="109">
        <f t="shared" si="73"/>
        <v>0</v>
      </c>
      <c r="K801" s="109">
        <f t="shared" ca="1" si="74"/>
        <v>0</v>
      </c>
      <c r="L801" s="109">
        <f t="shared" si="75"/>
        <v>0</v>
      </c>
      <c r="M801" t="str">
        <f t="shared" si="77"/>
        <v>CIRCUITBREAKER</v>
      </c>
    </row>
    <row r="802" spans="1:13" x14ac:dyDescent="0.25">
      <c r="A802">
        <v>5662</v>
      </c>
      <c r="B802" t="s">
        <v>2128</v>
      </c>
      <c r="C802" t="s">
        <v>2129</v>
      </c>
      <c r="D802" s="21" t="s">
        <v>3431</v>
      </c>
      <c r="E802" s="1" t="str">
        <f t="shared" ca="1" si="72"/>
        <v/>
      </c>
      <c r="F802" t="s">
        <v>3466</v>
      </c>
      <c r="G802" t="s">
        <v>2130</v>
      </c>
      <c r="H802" t="s">
        <v>1545</v>
      </c>
      <c r="I802" s="109">
        <f t="shared" si="76"/>
        <v>0</v>
      </c>
      <c r="J802" s="109">
        <f t="shared" si="73"/>
        <v>0</v>
      </c>
      <c r="K802" s="109">
        <f t="shared" ca="1" si="74"/>
        <v>0</v>
      </c>
      <c r="L802" s="109">
        <f t="shared" si="75"/>
        <v>0</v>
      </c>
      <c r="M802" t="str">
        <f t="shared" si="77"/>
        <v>EARTHLEAKAGECIRCUITBREAKER</v>
      </c>
    </row>
    <row r="803" spans="1:13" x14ac:dyDescent="0.25">
      <c r="A803">
        <v>5678</v>
      </c>
      <c r="B803" t="s">
        <v>2131</v>
      </c>
      <c r="C803" t="s">
        <v>2132</v>
      </c>
      <c r="D803" s="21" t="s">
        <v>3431</v>
      </c>
      <c r="E803" s="1" t="str">
        <f t="shared" ca="1" si="72"/>
        <v/>
      </c>
      <c r="F803" t="s">
        <v>3466</v>
      </c>
      <c r="G803" t="s">
        <v>2133</v>
      </c>
      <c r="H803" t="s">
        <v>1545</v>
      </c>
      <c r="I803" s="109">
        <f t="shared" si="76"/>
        <v>0</v>
      </c>
      <c r="J803" s="109">
        <f t="shared" si="73"/>
        <v>0</v>
      </c>
      <c r="K803" s="109">
        <f t="shared" ca="1" si="74"/>
        <v>0</v>
      </c>
      <c r="L803" s="109">
        <f t="shared" si="75"/>
        <v>0</v>
      </c>
      <c r="M803" t="str">
        <f t="shared" si="77"/>
        <v>FUSEDISCONNECTOR</v>
      </c>
    </row>
    <row r="804" spans="1:13" x14ac:dyDescent="0.25">
      <c r="A804">
        <v>5713</v>
      </c>
      <c r="B804" t="s">
        <v>2134</v>
      </c>
      <c r="C804" t="s">
        <v>2135</v>
      </c>
      <c r="D804" s="21" t="s">
        <v>3431</v>
      </c>
      <c r="E804" s="1" t="str">
        <f t="shared" ca="1" si="72"/>
        <v/>
      </c>
      <c r="F804" t="s">
        <v>3466</v>
      </c>
      <c r="G804" t="s">
        <v>2136</v>
      </c>
      <c r="H804" t="s">
        <v>1545</v>
      </c>
      <c r="I804" s="109">
        <f t="shared" si="76"/>
        <v>0</v>
      </c>
      <c r="J804" s="109">
        <f t="shared" si="73"/>
        <v>0</v>
      </c>
      <c r="K804" s="109">
        <f t="shared" ca="1" si="74"/>
        <v>0</v>
      </c>
      <c r="L804" s="109">
        <f t="shared" si="75"/>
        <v>0</v>
      </c>
      <c r="M804" t="str">
        <f t="shared" si="77"/>
        <v>RESIDUALCURRENTCIRCUITBREAKER</v>
      </c>
    </row>
    <row r="805" spans="1:13" x14ac:dyDescent="0.25">
      <c r="A805">
        <v>5718</v>
      </c>
      <c r="B805" t="s">
        <v>2137</v>
      </c>
      <c r="C805" t="s">
        <v>2138</v>
      </c>
      <c r="D805" s="21" t="s">
        <v>3431</v>
      </c>
      <c r="E805" s="1" t="str">
        <f t="shared" ca="1" si="72"/>
        <v/>
      </c>
      <c r="F805" t="s">
        <v>3466</v>
      </c>
      <c r="G805" t="s">
        <v>2139</v>
      </c>
      <c r="H805" t="s">
        <v>1545</v>
      </c>
      <c r="I805" s="109">
        <f t="shared" si="76"/>
        <v>0</v>
      </c>
      <c r="J805" s="109">
        <f t="shared" si="73"/>
        <v>0</v>
      </c>
      <c r="K805" s="109">
        <f t="shared" ca="1" si="74"/>
        <v>0</v>
      </c>
      <c r="L805" s="109">
        <f t="shared" si="75"/>
        <v>0</v>
      </c>
      <c r="M805" t="str">
        <f t="shared" si="77"/>
        <v>RESIDUALCURRENTSWITCH</v>
      </c>
    </row>
    <row r="806" spans="1:13" x14ac:dyDescent="0.25">
      <c r="A806">
        <v>5723</v>
      </c>
      <c r="B806" t="s">
        <v>2140</v>
      </c>
      <c r="C806" t="s">
        <v>2141</v>
      </c>
      <c r="D806" s="21" t="s">
        <v>3431</v>
      </c>
      <c r="E806" s="1" t="str">
        <f t="shared" ca="1" si="72"/>
        <v/>
      </c>
      <c r="F806" t="s">
        <v>3466</v>
      </c>
      <c r="G806" t="s">
        <v>2142</v>
      </c>
      <c r="H806" t="s">
        <v>1545</v>
      </c>
      <c r="I806" s="109">
        <f t="shared" si="76"/>
        <v>0</v>
      </c>
      <c r="J806" s="109">
        <f t="shared" si="73"/>
        <v>0</v>
      </c>
      <c r="K806" s="109">
        <f t="shared" ca="1" si="74"/>
        <v>0</v>
      </c>
      <c r="L806" s="109">
        <f t="shared" si="75"/>
        <v>0</v>
      </c>
      <c r="M806" t="str">
        <f t="shared" si="77"/>
        <v>VARISTOR</v>
      </c>
    </row>
    <row r="807" spans="1:13" x14ac:dyDescent="0.25">
      <c r="A807">
        <v>5387</v>
      </c>
      <c r="B807" t="s">
        <v>972</v>
      </c>
      <c r="C807" t="s">
        <v>2143</v>
      </c>
      <c r="D807" s="21" t="s">
        <v>3431</v>
      </c>
      <c r="E807" s="1" t="str">
        <f t="shared" ca="1" si="72"/>
        <v/>
      </c>
      <c r="F807" t="s">
        <v>3466</v>
      </c>
      <c r="G807" t="s">
        <v>4369</v>
      </c>
      <c r="H807" t="s">
        <v>1537</v>
      </c>
      <c r="I807" s="109" t="str">
        <f t="shared" si="76"/>
        <v>IfcProtectiveDeviceTrippingUnit</v>
      </c>
      <c r="J807" s="109">
        <f t="shared" si="73"/>
        <v>0</v>
      </c>
      <c r="K807" s="109">
        <f t="shared" ca="1" si="74"/>
        <v>0</v>
      </c>
      <c r="L807" s="109">
        <f t="shared" si="75"/>
        <v>0</v>
      </c>
      <c r="M807" t="str">
        <f t="shared" si="77"/>
        <v/>
      </c>
    </row>
    <row r="808" spans="1:13" x14ac:dyDescent="0.25">
      <c r="A808">
        <v>5408</v>
      </c>
      <c r="B808" t="s">
        <v>972</v>
      </c>
      <c r="C808" t="s">
        <v>2144</v>
      </c>
      <c r="D808" s="21" t="s">
        <v>3431</v>
      </c>
      <c r="E808" s="1" t="str">
        <f t="shared" ca="1" si="72"/>
        <v/>
      </c>
      <c r="F808" t="s">
        <v>3466</v>
      </c>
      <c r="G808" t="s">
        <v>4370</v>
      </c>
      <c r="H808" t="s">
        <v>1537</v>
      </c>
      <c r="I808" s="109">
        <f t="shared" si="76"/>
        <v>0</v>
      </c>
      <c r="J808" s="109">
        <f t="shared" si="73"/>
        <v>0</v>
      </c>
      <c r="K808" s="109">
        <f t="shared" ca="1" si="74"/>
        <v>0</v>
      </c>
      <c r="L808" s="109">
        <f t="shared" si="75"/>
        <v>0</v>
      </c>
      <c r="M808" t="str">
        <f t="shared" si="77"/>
        <v/>
      </c>
    </row>
    <row r="809" spans="1:13" x14ac:dyDescent="0.25">
      <c r="A809">
        <v>5426</v>
      </c>
      <c r="B809" t="s">
        <v>972</v>
      </c>
      <c r="C809" t="s">
        <v>2145</v>
      </c>
      <c r="D809" s="21" t="s">
        <v>3431</v>
      </c>
      <c r="E809" s="1" t="str">
        <f t="shared" ca="1" si="72"/>
        <v/>
      </c>
      <c r="F809" t="s">
        <v>3466</v>
      </c>
      <c r="G809" t="s">
        <v>4371</v>
      </c>
      <c r="H809" t="s">
        <v>1537</v>
      </c>
      <c r="I809" s="109">
        <f t="shared" si="76"/>
        <v>0</v>
      </c>
      <c r="J809" s="109">
        <f t="shared" si="73"/>
        <v>0</v>
      </c>
      <c r="K809" s="109">
        <f t="shared" ca="1" si="74"/>
        <v>0</v>
      </c>
      <c r="L809" s="109">
        <f t="shared" si="75"/>
        <v>0</v>
      </c>
      <c r="M809" t="str">
        <f t="shared" si="77"/>
        <v/>
      </c>
    </row>
    <row r="810" spans="1:13" x14ac:dyDescent="0.25">
      <c r="A810">
        <v>5439</v>
      </c>
      <c r="B810" t="s">
        <v>972</v>
      </c>
      <c r="C810" t="s">
        <v>2146</v>
      </c>
      <c r="D810" s="21" t="s">
        <v>3431</v>
      </c>
      <c r="E810" s="1" t="str">
        <f t="shared" ca="1" si="72"/>
        <v/>
      </c>
      <c r="F810" t="s">
        <v>3466</v>
      </c>
      <c r="G810" t="s">
        <v>4372</v>
      </c>
      <c r="H810" t="s">
        <v>1537</v>
      </c>
      <c r="I810" s="109">
        <f t="shared" si="76"/>
        <v>0</v>
      </c>
      <c r="J810" s="109">
        <f t="shared" si="73"/>
        <v>0</v>
      </c>
      <c r="K810" s="109">
        <f t="shared" ca="1" si="74"/>
        <v>0</v>
      </c>
      <c r="L810" s="109">
        <f t="shared" si="75"/>
        <v>0</v>
      </c>
      <c r="M810" t="str">
        <f t="shared" si="77"/>
        <v/>
      </c>
    </row>
    <row r="811" spans="1:13" x14ac:dyDescent="0.25">
      <c r="A811">
        <v>5460</v>
      </c>
      <c r="B811" t="s">
        <v>972</v>
      </c>
      <c r="C811" t="s">
        <v>2147</v>
      </c>
      <c r="D811" s="21" t="s">
        <v>3431</v>
      </c>
      <c r="E811" s="1" t="str">
        <f t="shared" ca="1" si="72"/>
        <v/>
      </c>
      <c r="F811" t="s">
        <v>3466</v>
      </c>
      <c r="G811" t="s">
        <v>2148</v>
      </c>
      <c r="H811" t="s">
        <v>1537</v>
      </c>
      <c r="I811" s="109">
        <f t="shared" si="76"/>
        <v>0</v>
      </c>
      <c r="J811" s="109">
        <f t="shared" si="73"/>
        <v>0</v>
      </c>
      <c r="K811" s="109">
        <f t="shared" ca="1" si="74"/>
        <v>0</v>
      </c>
      <c r="L811" s="109">
        <f t="shared" si="75"/>
        <v>0</v>
      </c>
      <c r="M811" t="str">
        <f t="shared" si="77"/>
        <v/>
      </c>
    </row>
    <row r="812" spans="1:13" x14ac:dyDescent="0.25">
      <c r="A812">
        <v>5476</v>
      </c>
      <c r="B812" t="s">
        <v>972</v>
      </c>
      <c r="C812" t="s">
        <v>2149</v>
      </c>
      <c r="D812" s="21" t="s">
        <v>3431</v>
      </c>
      <c r="E812" s="1" t="str">
        <f t="shared" ca="1" si="72"/>
        <v/>
      </c>
      <c r="F812" t="s">
        <v>3466</v>
      </c>
      <c r="G812" t="s">
        <v>2150</v>
      </c>
      <c r="H812" t="s">
        <v>1537</v>
      </c>
      <c r="I812" s="109">
        <f t="shared" si="76"/>
        <v>0</v>
      </c>
      <c r="J812" s="109">
        <f t="shared" si="73"/>
        <v>0</v>
      </c>
      <c r="K812" s="109">
        <f t="shared" ca="1" si="74"/>
        <v>0</v>
      </c>
      <c r="L812" s="109">
        <f t="shared" si="75"/>
        <v>0</v>
      </c>
      <c r="M812" t="str">
        <f t="shared" si="77"/>
        <v/>
      </c>
    </row>
    <row r="813" spans="1:13" x14ac:dyDescent="0.25">
      <c r="A813">
        <v>5505</v>
      </c>
      <c r="B813" t="s">
        <v>972</v>
      </c>
      <c r="C813" t="s">
        <v>2151</v>
      </c>
      <c r="D813" s="21" t="s">
        <v>3431</v>
      </c>
      <c r="E813" s="1" t="str">
        <f t="shared" ca="1" si="72"/>
        <v/>
      </c>
      <c r="G813" t="s">
        <v>2152</v>
      </c>
      <c r="H813" t="s">
        <v>1545</v>
      </c>
      <c r="I813" s="109">
        <f t="shared" si="76"/>
        <v>0</v>
      </c>
      <c r="J813" s="109">
        <f t="shared" si="73"/>
        <v>0</v>
      </c>
      <c r="K813" s="109">
        <f t="shared" ca="1" si="74"/>
        <v>0</v>
      </c>
      <c r="L813" s="109">
        <f t="shared" si="75"/>
        <v>0</v>
      </c>
      <c r="M813" t="str">
        <f t="shared" si="77"/>
        <v/>
      </c>
    </row>
    <row r="814" spans="1:13" x14ac:dyDescent="0.25">
      <c r="A814">
        <v>5507</v>
      </c>
      <c r="B814" t="s">
        <v>972</v>
      </c>
      <c r="C814" t="s">
        <v>2151</v>
      </c>
      <c r="D814" s="21" t="s">
        <v>3431</v>
      </c>
      <c r="E814" s="1" t="str">
        <f t="shared" ca="1" si="72"/>
        <v/>
      </c>
      <c r="F814" t="s">
        <v>2488</v>
      </c>
      <c r="G814" t="s">
        <v>3473</v>
      </c>
      <c r="H814" t="s">
        <v>3469</v>
      </c>
      <c r="I814" s="109">
        <f t="shared" si="76"/>
        <v>0</v>
      </c>
      <c r="J814" s="109">
        <f t="shared" si="73"/>
        <v>0</v>
      </c>
      <c r="K814" s="109">
        <f t="shared" ca="1" si="74"/>
        <v>0</v>
      </c>
      <c r="L814" s="109">
        <f t="shared" si="75"/>
        <v>0</v>
      </c>
      <c r="M814" t="str">
        <f t="shared" si="77"/>
        <v/>
      </c>
    </row>
    <row r="815" spans="1:13" x14ac:dyDescent="0.25">
      <c r="A815">
        <v>5508</v>
      </c>
      <c r="B815" t="s">
        <v>972</v>
      </c>
      <c r="C815" t="s">
        <v>2151</v>
      </c>
      <c r="D815" s="21" t="s">
        <v>3431</v>
      </c>
      <c r="E815" s="1" t="str">
        <f t="shared" ca="1" si="72"/>
        <v/>
      </c>
      <c r="F815" t="s">
        <v>3474</v>
      </c>
      <c r="G815" t="s">
        <v>4283</v>
      </c>
      <c r="H815" t="s">
        <v>3475</v>
      </c>
      <c r="I815" s="109">
        <f t="shared" si="76"/>
        <v>0</v>
      </c>
      <c r="J815" s="109">
        <f t="shared" si="73"/>
        <v>0</v>
      </c>
      <c r="K815" s="109">
        <f t="shared" ca="1" si="74"/>
        <v>0</v>
      </c>
      <c r="L815" s="109">
        <f t="shared" si="75"/>
        <v>0</v>
      </c>
      <c r="M815" t="str">
        <f t="shared" si="77"/>
        <v/>
      </c>
    </row>
    <row r="816" spans="1:13" x14ac:dyDescent="0.25">
      <c r="A816">
        <v>5521</v>
      </c>
      <c r="B816" t="s">
        <v>972</v>
      </c>
      <c r="C816" t="s">
        <v>2151</v>
      </c>
      <c r="D816" s="21" t="s">
        <v>3431</v>
      </c>
      <c r="E816" s="1" t="str">
        <f t="shared" ca="1" si="72"/>
        <v/>
      </c>
      <c r="F816" t="s">
        <v>4059</v>
      </c>
      <c r="G816" t="s">
        <v>4373</v>
      </c>
      <c r="H816" t="s">
        <v>3469</v>
      </c>
      <c r="I816" s="109">
        <f t="shared" si="76"/>
        <v>0</v>
      </c>
      <c r="J816" s="109">
        <f t="shared" si="73"/>
        <v>0</v>
      </c>
      <c r="K816" s="109">
        <f t="shared" ca="1" si="74"/>
        <v>0</v>
      </c>
      <c r="L816" s="109">
        <f t="shared" si="75"/>
        <v>0</v>
      </c>
      <c r="M816" t="str">
        <f t="shared" si="77"/>
        <v/>
      </c>
    </row>
    <row r="817" spans="1:13" x14ac:dyDescent="0.25">
      <c r="A817">
        <v>5522</v>
      </c>
      <c r="B817" t="s">
        <v>972</v>
      </c>
      <c r="C817" t="s">
        <v>2151</v>
      </c>
      <c r="D817" s="21" t="s">
        <v>3431</v>
      </c>
      <c r="E817" s="1" t="str">
        <f t="shared" ca="1" si="72"/>
        <v/>
      </c>
      <c r="F817" t="s">
        <v>4060</v>
      </c>
      <c r="G817" t="s">
        <v>4374</v>
      </c>
      <c r="H817" t="s">
        <v>3469</v>
      </c>
      <c r="I817" s="109">
        <f t="shared" si="76"/>
        <v>0</v>
      </c>
      <c r="J817" s="109">
        <f t="shared" si="73"/>
        <v>0</v>
      </c>
      <c r="K817" s="109">
        <f t="shared" ca="1" si="74"/>
        <v>0</v>
      </c>
      <c r="L817" s="109">
        <f t="shared" si="75"/>
        <v>0</v>
      </c>
      <c r="M817" t="str">
        <f t="shared" si="77"/>
        <v/>
      </c>
    </row>
    <row r="818" spans="1:13" x14ac:dyDescent="0.25">
      <c r="A818">
        <v>5523</v>
      </c>
      <c r="B818" t="s">
        <v>972</v>
      </c>
      <c r="C818" t="s">
        <v>2151</v>
      </c>
      <c r="D818" s="21" t="s">
        <v>3431</v>
      </c>
      <c r="E818" s="1" t="str">
        <f t="shared" ca="1" si="72"/>
        <v/>
      </c>
      <c r="F818" t="s">
        <v>4061</v>
      </c>
      <c r="G818" t="s">
        <v>4062</v>
      </c>
      <c r="H818" t="s">
        <v>3469</v>
      </c>
      <c r="I818" s="109">
        <f t="shared" si="76"/>
        <v>0</v>
      </c>
      <c r="J818" s="109">
        <f t="shared" si="73"/>
        <v>0</v>
      </c>
      <c r="K818" s="109">
        <f t="shared" ca="1" si="74"/>
        <v>0</v>
      </c>
      <c r="L818" s="109">
        <f t="shared" si="75"/>
        <v>0</v>
      </c>
      <c r="M818" t="str">
        <f t="shared" si="77"/>
        <v/>
      </c>
    </row>
    <row r="819" spans="1:13" x14ac:dyDescent="0.25">
      <c r="A819">
        <v>5524</v>
      </c>
      <c r="B819" t="s">
        <v>972</v>
      </c>
      <c r="C819" t="s">
        <v>2151</v>
      </c>
      <c r="D819" s="21" t="s">
        <v>3431</v>
      </c>
      <c r="E819" s="1" t="str">
        <f t="shared" ca="1" si="72"/>
        <v/>
      </c>
      <c r="F819" t="s">
        <v>4063</v>
      </c>
      <c r="G819" t="s">
        <v>4064</v>
      </c>
      <c r="H819" t="s">
        <v>3469</v>
      </c>
      <c r="I819" s="109">
        <f t="shared" si="76"/>
        <v>0</v>
      </c>
      <c r="J819" s="109">
        <f t="shared" si="73"/>
        <v>0</v>
      </c>
      <c r="K819" s="109">
        <f t="shared" ca="1" si="74"/>
        <v>0</v>
      </c>
      <c r="L819" s="109">
        <f t="shared" si="75"/>
        <v>0</v>
      </c>
      <c r="M819" t="str">
        <f t="shared" si="77"/>
        <v/>
      </c>
    </row>
    <row r="820" spans="1:13" x14ac:dyDescent="0.25">
      <c r="A820">
        <v>5525</v>
      </c>
      <c r="B820" t="s">
        <v>972</v>
      </c>
      <c r="C820" t="s">
        <v>2151</v>
      </c>
      <c r="D820" s="21" t="s">
        <v>3431</v>
      </c>
      <c r="E820" s="1" t="str">
        <f t="shared" ca="1" si="72"/>
        <v/>
      </c>
      <c r="F820" t="s">
        <v>4065</v>
      </c>
      <c r="G820" t="s">
        <v>4066</v>
      </c>
      <c r="H820" t="s">
        <v>3469</v>
      </c>
      <c r="I820" s="109">
        <f t="shared" si="76"/>
        <v>0</v>
      </c>
      <c r="J820" s="109">
        <f t="shared" si="73"/>
        <v>0</v>
      </c>
      <c r="K820" s="109">
        <f t="shared" ca="1" si="74"/>
        <v>0</v>
      </c>
      <c r="L820" s="109">
        <f t="shared" si="75"/>
        <v>0</v>
      </c>
      <c r="M820" t="str">
        <f t="shared" si="77"/>
        <v/>
      </c>
    </row>
    <row r="821" spans="1:13" x14ac:dyDescent="0.25">
      <c r="A821">
        <v>5528</v>
      </c>
      <c r="B821" t="s">
        <v>2153</v>
      </c>
      <c r="C821" t="s">
        <v>2154</v>
      </c>
      <c r="D821" s="21" t="s">
        <v>3431</v>
      </c>
      <c r="E821" s="1" t="str">
        <f t="shared" ca="1" si="72"/>
        <v/>
      </c>
      <c r="F821" t="s">
        <v>3466</v>
      </c>
      <c r="G821" t="s">
        <v>2155</v>
      </c>
      <c r="H821" t="s">
        <v>1545</v>
      </c>
      <c r="I821" s="109">
        <f t="shared" si="76"/>
        <v>0</v>
      </c>
      <c r="J821" s="109">
        <f t="shared" si="73"/>
        <v>0</v>
      </c>
      <c r="K821" s="109">
        <f t="shared" ca="1" si="74"/>
        <v>0</v>
      </c>
      <c r="L821" s="109">
        <f t="shared" si="75"/>
        <v>0</v>
      </c>
      <c r="M821" t="str">
        <f t="shared" si="77"/>
        <v>ELECTROMAGNETIC</v>
      </c>
    </row>
    <row r="822" spans="1:13" x14ac:dyDescent="0.25">
      <c r="A822">
        <v>5555</v>
      </c>
      <c r="B822" t="s">
        <v>2156</v>
      </c>
      <c r="C822" t="s">
        <v>2157</v>
      </c>
      <c r="D822" s="21" t="s">
        <v>3431</v>
      </c>
      <c r="E822" s="1" t="str">
        <f t="shared" ca="1" si="72"/>
        <v/>
      </c>
      <c r="F822" t="s">
        <v>3466</v>
      </c>
      <c r="G822" t="s">
        <v>2158</v>
      </c>
      <c r="H822" t="s">
        <v>1545</v>
      </c>
      <c r="I822" s="109">
        <f t="shared" si="76"/>
        <v>0</v>
      </c>
      <c r="J822" s="109">
        <f t="shared" si="73"/>
        <v>0</v>
      </c>
      <c r="K822" s="109">
        <f t="shared" ca="1" si="74"/>
        <v>0</v>
      </c>
      <c r="L822" s="109">
        <f t="shared" si="75"/>
        <v>0</v>
      </c>
      <c r="M822" t="str">
        <f t="shared" si="77"/>
        <v>ELECTRONIC</v>
      </c>
    </row>
    <row r="823" spans="1:13" x14ac:dyDescent="0.25">
      <c r="A823">
        <v>5578</v>
      </c>
      <c r="B823" t="s">
        <v>2159</v>
      </c>
      <c r="C823" t="s">
        <v>2160</v>
      </c>
      <c r="D823" s="21" t="s">
        <v>3431</v>
      </c>
      <c r="E823" s="1" t="str">
        <f t="shared" ca="1" si="72"/>
        <v/>
      </c>
      <c r="F823" t="s">
        <v>3466</v>
      </c>
      <c r="G823" t="s">
        <v>2161</v>
      </c>
      <c r="H823" t="s">
        <v>1545</v>
      </c>
      <c r="I823" s="109">
        <f t="shared" si="76"/>
        <v>0</v>
      </c>
      <c r="J823" s="109">
        <f t="shared" si="73"/>
        <v>0</v>
      </c>
      <c r="K823" s="109">
        <f t="shared" ca="1" si="74"/>
        <v>0</v>
      </c>
      <c r="L823" s="109">
        <f t="shared" si="75"/>
        <v>0</v>
      </c>
      <c r="M823" t="str">
        <f t="shared" si="77"/>
        <v>RESIDUALCURRENT</v>
      </c>
    </row>
    <row r="824" spans="1:13" x14ac:dyDescent="0.25">
      <c r="A824">
        <v>5597</v>
      </c>
      <c r="B824" t="s">
        <v>2162</v>
      </c>
      <c r="C824" t="s">
        <v>2163</v>
      </c>
      <c r="D824" s="21" t="s">
        <v>3431</v>
      </c>
      <c r="E824" s="1" t="str">
        <f t="shared" ca="1" si="72"/>
        <v/>
      </c>
      <c r="F824" t="s">
        <v>3466</v>
      </c>
      <c r="G824" t="s">
        <v>2164</v>
      </c>
      <c r="H824" t="s">
        <v>1545</v>
      </c>
      <c r="I824" s="109">
        <f t="shared" si="76"/>
        <v>0</v>
      </c>
      <c r="J824" s="109">
        <f t="shared" si="73"/>
        <v>0</v>
      </c>
      <c r="K824" s="109">
        <f t="shared" ca="1" si="74"/>
        <v>0</v>
      </c>
      <c r="L824" s="109">
        <f t="shared" si="75"/>
        <v>0</v>
      </c>
      <c r="M824" t="str">
        <f t="shared" si="77"/>
        <v>THERMAL</v>
      </c>
    </row>
    <row r="825" spans="1:13" x14ac:dyDescent="0.25">
      <c r="A825">
        <v>5738</v>
      </c>
      <c r="B825" t="s">
        <v>980</v>
      </c>
      <c r="C825" t="s">
        <v>2165</v>
      </c>
      <c r="D825" s="21" t="s">
        <v>3423</v>
      </c>
      <c r="E825" s="1" t="str">
        <f t="shared" ca="1" si="72"/>
        <v/>
      </c>
      <c r="F825" t="s">
        <v>3466</v>
      </c>
      <c r="G825" t="s">
        <v>2166</v>
      </c>
      <c r="H825" t="s">
        <v>1537</v>
      </c>
      <c r="I825" s="109" t="str">
        <f t="shared" si="76"/>
        <v>IfcPump</v>
      </c>
      <c r="J825" s="109">
        <f t="shared" si="73"/>
        <v>0</v>
      </c>
      <c r="K825" s="109">
        <f t="shared" ca="1" si="74"/>
        <v>0</v>
      </c>
      <c r="L825" s="109">
        <f t="shared" si="75"/>
        <v>0</v>
      </c>
      <c r="M825" t="str">
        <f t="shared" si="77"/>
        <v/>
      </c>
    </row>
    <row r="826" spans="1:13" x14ac:dyDescent="0.25">
      <c r="A826">
        <v>5767</v>
      </c>
      <c r="B826" t="s">
        <v>980</v>
      </c>
      <c r="C826" t="s">
        <v>2167</v>
      </c>
      <c r="D826" s="21" t="s">
        <v>3423</v>
      </c>
      <c r="E826" s="1" t="str">
        <f t="shared" ca="1" si="72"/>
        <v/>
      </c>
      <c r="F826" t="s">
        <v>3466</v>
      </c>
      <c r="G826" t="s">
        <v>2168</v>
      </c>
      <c r="H826" t="s">
        <v>1542</v>
      </c>
      <c r="I826" s="109">
        <f t="shared" si="76"/>
        <v>0</v>
      </c>
      <c r="J826" s="109">
        <f t="shared" si="73"/>
        <v>0</v>
      </c>
      <c r="K826" s="109">
        <f t="shared" ca="1" si="74"/>
        <v>0</v>
      </c>
      <c r="L826" s="109">
        <f t="shared" si="75"/>
        <v>0</v>
      </c>
      <c r="M826" t="str">
        <f t="shared" si="77"/>
        <v/>
      </c>
    </row>
    <row r="827" spans="1:13" x14ac:dyDescent="0.25">
      <c r="A827">
        <v>5777</v>
      </c>
      <c r="B827" t="s">
        <v>980</v>
      </c>
      <c r="C827" t="s">
        <v>2169</v>
      </c>
      <c r="D827" s="21" t="s">
        <v>3423</v>
      </c>
      <c r="E827" s="1" t="str">
        <f t="shared" ca="1" si="72"/>
        <v/>
      </c>
      <c r="G827" t="s">
        <v>2170</v>
      </c>
      <c r="H827" t="s">
        <v>1545</v>
      </c>
      <c r="I827" s="109">
        <f t="shared" si="76"/>
        <v>0</v>
      </c>
      <c r="J827" s="109">
        <f t="shared" si="73"/>
        <v>0</v>
      </c>
      <c r="K827" s="109">
        <f t="shared" ca="1" si="74"/>
        <v>0</v>
      </c>
      <c r="L827" s="109">
        <f t="shared" si="75"/>
        <v>0</v>
      </c>
      <c r="M827" t="str">
        <f t="shared" si="77"/>
        <v/>
      </c>
    </row>
    <row r="828" spans="1:13" x14ac:dyDescent="0.25">
      <c r="A828">
        <v>5779</v>
      </c>
      <c r="B828" t="s">
        <v>980</v>
      </c>
      <c r="C828" t="s">
        <v>2169</v>
      </c>
      <c r="D828" s="21" t="s">
        <v>3423</v>
      </c>
      <c r="E828" s="1" t="str">
        <f t="shared" ca="1" si="72"/>
        <v/>
      </c>
      <c r="F828" t="s">
        <v>2488</v>
      </c>
      <c r="G828" t="s">
        <v>3807</v>
      </c>
      <c r="H828" t="s">
        <v>3469</v>
      </c>
      <c r="I828" s="109">
        <f t="shared" si="76"/>
        <v>0</v>
      </c>
      <c r="J828" s="109">
        <f t="shared" si="73"/>
        <v>0</v>
      </c>
      <c r="K828" s="109">
        <f t="shared" ca="1" si="74"/>
        <v>0</v>
      </c>
      <c r="L828" s="109">
        <f t="shared" si="75"/>
        <v>0</v>
      </c>
      <c r="M828" t="str">
        <f t="shared" si="77"/>
        <v/>
      </c>
    </row>
    <row r="829" spans="1:13" x14ac:dyDescent="0.25">
      <c r="A829">
        <v>5780</v>
      </c>
      <c r="B829" t="s">
        <v>980</v>
      </c>
      <c r="C829" t="s">
        <v>2169</v>
      </c>
      <c r="D829" s="21" t="s">
        <v>3423</v>
      </c>
      <c r="E829" s="1" t="str">
        <f t="shared" ca="1" si="72"/>
        <v/>
      </c>
      <c r="F829" t="s">
        <v>3474</v>
      </c>
      <c r="G829" t="s">
        <v>4283</v>
      </c>
      <c r="H829" t="s">
        <v>3475</v>
      </c>
      <c r="I829" s="109">
        <f t="shared" si="76"/>
        <v>0</v>
      </c>
      <c r="J829" s="109">
        <f t="shared" si="73"/>
        <v>0</v>
      </c>
      <c r="K829" s="109">
        <f t="shared" ca="1" si="74"/>
        <v>0</v>
      </c>
      <c r="L829" s="109">
        <f t="shared" si="75"/>
        <v>0</v>
      </c>
      <c r="M829" t="str">
        <f t="shared" si="77"/>
        <v/>
      </c>
    </row>
    <row r="830" spans="1:13" x14ac:dyDescent="0.25">
      <c r="A830">
        <v>5793</v>
      </c>
      <c r="B830" t="s">
        <v>980</v>
      </c>
      <c r="C830" t="s">
        <v>2169</v>
      </c>
      <c r="D830" s="21" t="s">
        <v>3423</v>
      </c>
      <c r="E830" s="1" t="str">
        <f t="shared" ca="1" si="72"/>
        <v/>
      </c>
      <c r="F830" t="s">
        <v>3945</v>
      </c>
      <c r="G830" t="s">
        <v>4067</v>
      </c>
      <c r="H830" t="s">
        <v>3484</v>
      </c>
      <c r="I830" s="109">
        <f t="shared" si="76"/>
        <v>0</v>
      </c>
      <c r="J830" s="109">
        <f t="shared" si="73"/>
        <v>0</v>
      </c>
      <c r="K830" s="109">
        <f t="shared" ca="1" si="74"/>
        <v>0</v>
      </c>
      <c r="L830" s="109">
        <f t="shared" si="75"/>
        <v>0</v>
      </c>
      <c r="M830" t="str">
        <f t="shared" si="77"/>
        <v/>
      </c>
    </row>
    <row r="831" spans="1:13" x14ac:dyDescent="0.25">
      <c r="A831">
        <v>5794</v>
      </c>
      <c r="B831" t="s">
        <v>980</v>
      </c>
      <c r="C831" t="s">
        <v>2169</v>
      </c>
      <c r="D831" s="21" t="s">
        <v>3423</v>
      </c>
      <c r="E831" s="1" t="str">
        <f t="shared" ca="1" si="72"/>
        <v/>
      </c>
      <c r="F831" t="s">
        <v>4068</v>
      </c>
      <c r="G831" t="s">
        <v>4069</v>
      </c>
      <c r="H831" t="s">
        <v>3484</v>
      </c>
      <c r="I831" s="109">
        <f t="shared" si="76"/>
        <v>0</v>
      </c>
      <c r="J831" s="109">
        <f t="shared" si="73"/>
        <v>0</v>
      </c>
      <c r="K831" s="109">
        <f t="shared" ca="1" si="74"/>
        <v>0</v>
      </c>
      <c r="L831" s="109">
        <f t="shared" si="75"/>
        <v>0</v>
      </c>
      <c r="M831" t="str">
        <f t="shared" si="77"/>
        <v/>
      </c>
    </row>
    <row r="832" spans="1:13" x14ac:dyDescent="0.25">
      <c r="A832">
        <v>5795</v>
      </c>
      <c r="B832" t="s">
        <v>980</v>
      </c>
      <c r="C832" t="s">
        <v>2169</v>
      </c>
      <c r="D832" s="21" t="s">
        <v>3423</v>
      </c>
      <c r="E832" s="1" t="str">
        <f t="shared" ca="1" si="72"/>
        <v/>
      </c>
      <c r="F832" t="s">
        <v>4070</v>
      </c>
      <c r="G832" t="s">
        <v>4071</v>
      </c>
      <c r="H832" t="s">
        <v>3469</v>
      </c>
      <c r="I832" s="109">
        <f t="shared" si="76"/>
        <v>0</v>
      </c>
      <c r="J832" s="109">
        <f t="shared" si="73"/>
        <v>0</v>
      </c>
      <c r="K832" s="109">
        <f t="shared" ca="1" si="74"/>
        <v>0</v>
      </c>
      <c r="L832" s="109">
        <f t="shared" si="75"/>
        <v>0</v>
      </c>
      <c r="M832" t="str">
        <f t="shared" si="77"/>
        <v/>
      </c>
    </row>
    <row r="833" spans="1:13" x14ac:dyDescent="0.25">
      <c r="A833">
        <v>5796</v>
      </c>
      <c r="B833" t="s">
        <v>980</v>
      </c>
      <c r="C833" t="s">
        <v>2169</v>
      </c>
      <c r="D833" s="21" t="s">
        <v>3423</v>
      </c>
      <c r="E833" s="1" t="str">
        <f t="shared" ca="1" si="72"/>
        <v/>
      </c>
      <c r="F833" t="s">
        <v>3520</v>
      </c>
      <c r="G833" t="s">
        <v>4072</v>
      </c>
      <c r="H833" t="s">
        <v>3484</v>
      </c>
      <c r="I833" s="109">
        <f t="shared" si="76"/>
        <v>0</v>
      </c>
      <c r="J833" s="109">
        <f t="shared" si="73"/>
        <v>0</v>
      </c>
      <c r="K833" s="109">
        <f t="shared" ca="1" si="74"/>
        <v>0</v>
      </c>
      <c r="L833" s="109">
        <f t="shared" si="75"/>
        <v>0</v>
      </c>
      <c r="M833" t="str">
        <f t="shared" si="77"/>
        <v/>
      </c>
    </row>
    <row r="834" spans="1:13" x14ac:dyDescent="0.25">
      <c r="A834">
        <v>5797</v>
      </c>
      <c r="B834" t="s">
        <v>980</v>
      </c>
      <c r="C834" t="s">
        <v>2169</v>
      </c>
      <c r="D834" s="21" t="s">
        <v>3423</v>
      </c>
      <c r="E834" s="1" t="str">
        <f t="shared" ref="E834:E897" ca="1" si="78">IF(AND(IF(cond_par_map=yes,NOT(ISERROR(VLOOKUP(B834,export_entity,1,FALSE))),TRUE),IF(com_pset=yes,IFERROR(FIND(Common,C834),0)&gt;0,TRUE),IF(com_pset=yes,F834&lt;&gt;"",TRUE),IF(com_pset=yes,F834&lt;&gt;0,TRUE)),CONCATENATE(Common),"")</f>
        <v/>
      </c>
      <c r="F834" t="s">
        <v>4073</v>
      </c>
      <c r="G834" t="s">
        <v>4074</v>
      </c>
      <c r="H834" t="s">
        <v>3469</v>
      </c>
      <c r="I834" s="109">
        <f t="shared" si="76"/>
        <v>0</v>
      </c>
      <c r="J834" s="109">
        <f t="shared" ref="J834:J897" si="79">IF(AND(I834&lt;&gt;0,NOT(ISERROR(VLOOKUP(B834,Import_DRS,1,FALSE)))),I834,0)</f>
        <v>0</v>
      </c>
      <c r="K834" s="109">
        <f t="shared" ref="K834:K897" ca="1" si="80">IF(AND(I834&lt;&gt;0,NOT(ISERROR(VLOOKUP(B834,export_entity,1,FALSE)))),I834,0)</f>
        <v>0</v>
      </c>
      <c r="L834" s="109">
        <f t="shared" ref="L834:L897" si="81">IF(C834&lt;&gt;C833,IFERROR(VLOOKUP(C834,supp_pset,1,FALSE),0),0)</f>
        <v>0</v>
      </c>
      <c r="M834" t="str">
        <f t="shared" si="77"/>
        <v/>
      </c>
    </row>
    <row r="835" spans="1:13" x14ac:dyDescent="0.25">
      <c r="A835">
        <v>5798</v>
      </c>
      <c r="B835" t="s">
        <v>980</v>
      </c>
      <c r="C835" t="s">
        <v>2169</v>
      </c>
      <c r="D835" s="21" t="s">
        <v>3423</v>
      </c>
      <c r="E835" s="1" t="str">
        <f t="shared" ca="1" si="78"/>
        <v/>
      </c>
      <c r="F835" t="s">
        <v>3929</v>
      </c>
      <c r="G835" t="s">
        <v>4075</v>
      </c>
      <c r="H835" t="s">
        <v>3469</v>
      </c>
      <c r="I835" s="109">
        <f t="shared" ref="I835:I898" si="82">IF(B835&lt;&gt;B834,IF(ISERROR(FIND("/",B835,1)),B835,0),0)</f>
        <v>0</v>
      </c>
      <c r="J835" s="109">
        <f t="shared" si="79"/>
        <v>0</v>
      </c>
      <c r="K835" s="109">
        <f t="shared" ca="1" si="80"/>
        <v>0</v>
      </c>
      <c r="L835" s="109">
        <f t="shared" si="81"/>
        <v>0</v>
      </c>
      <c r="M835" t="str">
        <f t="shared" ref="M835:M898" si="83">IF(ISERROR(FIND("/",B835,1)),"",MID(B835,FIND("/",B835,1)+1,LEN(B835)-FIND("/",B835,1)))</f>
        <v/>
      </c>
    </row>
    <row r="836" spans="1:13" x14ac:dyDescent="0.25">
      <c r="A836">
        <v>5801</v>
      </c>
      <c r="B836" t="s">
        <v>997</v>
      </c>
      <c r="C836" t="s">
        <v>2171</v>
      </c>
      <c r="D836" s="21" t="s">
        <v>3433</v>
      </c>
      <c r="E836" s="1" t="str">
        <f t="shared" ca="1" si="78"/>
        <v/>
      </c>
      <c r="G836" t="s">
        <v>2172</v>
      </c>
      <c r="H836" t="s">
        <v>1537</v>
      </c>
      <c r="I836" s="109" t="str">
        <f t="shared" si="82"/>
        <v>IfcRailing</v>
      </c>
      <c r="J836" s="109" t="str">
        <f t="shared" si="79"/>
        <v>IfcRailing</v>
      </c>
      <c r="K836" s="109" t="str">
        <f t="shared" ca="1" si="80"/>
        <v>IfcRailing</v>
      </c>
      <c r="L836" s="109" t="str">
        <f t="shared" si="81"/>
        <v>Pset_RailingCommon</v>
      </c>
      <c r="M836" t="str">
        <f t="shared" si="83"/>
        <v/>
      </c>
    </row>
    <row r="837" spans="1:13" x14ac:dyDescent="0.25">
      <c r="A837">
        <v>5803</v>
      </c>
      <c r="B837" t="s">
        <v>997</v>
      </c>
      <c r="C837" t="s">
        <v>2171</v>
      </c>
      <c r="D837" s="21" t="s">
        <v>3433</v>
      </c>
      <c r="E837" s="1" t="str">
        <f t="shared" ca="1" si="78"/>
        <v>Common</v>
      </c>
      <c r="F837" t="s">
        <v>2488</v>
      </c>
      <c r="G837" t="s">
        <v>4284</v>
      </c>
      <c r="H837" t="s">
        <v>3469</v>
      </c>
      <c r="I837" s="109">
        <f t="shared" si="82"/>
        <v>0</v>
      </c>
      <c r="J837" s="109">
        <f t="shared" si="79"/>
        <v>0</v>
      </c>
      <c r="K837" s="109">
        <f t="shared" ca="1" si="80"/>
        <v>0</v>
      </c>
      <c r="L837" s="109">
        <f t="shared" si="81"/>
        <v>0</v>
      </c>
      <c r="M837" t="str">
        <f t="shared" si="83"/>
        <v/>
      </c>
    </row>
    <row r="838" spans="1:13" x14ac:dyDescent="0.25">
      <c r="A838">
        <v>5804</v>
      </c>
      <c r="B838" t="s">
        <v>997</v>
      </c>
      <c r="C838" t="s">
        <v>2171</v>
      </c>
      <c r="D838" s="21" t="s">
        <v>3433</v>
      </c>
      <c r="E838" s="1" t="str">
        <f t="shared" ca="1" si="78"/>
        <v>Common</v>
      </c>
      <c r="F838" t="s">
        <v>3474</v>
      </c>
      <c r="G838" t="s">
        <v>4283</v>
      </c>
      <c r="H838" t="s">
        <v>3475</v>
      </c>
      <c r="I838" s="109">
        <f t="shared" si="82"/>
        <v>0</v>
      </c>
      <c r="J838" s="109">
        <f t="shared" si="79"/>
        <v>0</v>
      </c>
      <c r="K838" s="109">
        <f t="shared" ca="1" si="80"/>
        <v>0</v>
      </c>
      <c r="L838" s="109">
        <f t="shared" si="81"/>
        <v>0</v>
      </c>
      <c r="M838" t="str">
        <f t="shared" si="83"/>
        <v/>
      </c>
    </row>
    <row r="839" spans="1:13" x14ac:dyDescent="0.25">
      <c r="A839">
        <v>5817</v>
      </c>
      <c r="B839" t="s">
        <v>997</v>
      </c>
      <c r="C839" t="s">
        <v>2171</v>
      </c>
      <c r="D839" s="21" t="s">
        <v>3433</v>
      </c>
      <c r="E839" s="1" t="str">
        <f t="shared" ca="1" si="78"/>
        <v>Common</v>
      </c>
      <c r="F839" t="s">
        <v>3216</v>
      </c>
      <c r="G839" t="s">
        <v>4375</v>
      </c>
      <c r="H839" t="s">
        <v>3469</v>
      </c>
      <c r="I839" s="109">
        <f t="shared" si="82"/>
        <v>0</v>
      </c>
      <c r="J839" s="109">
        <f t="shared" si="79"/>
        <v>0</v>
      </c>
      <c r="K839" s="109">
        <f t="shared" ca="1" si="80"/>
        <v>0</v>
      </c>
      <c r="L839" s="109">
        <f t="shared" si="81"/>
        <v>0</v>
      </c>
      <c r="M839" t="str">
        <f t="shared" si="83"/>
        <v/>
      </c>
    </row>
    <row r="840" spans="1:13" x14ac:dyDescent="0.25">
      <c r="A840">
        <v>5818</v>
      </c>
      <c r="B840" t="s">
        <v>997</v>
      </c>
      <c r="C840" t="s">
        <v>2171</v>
      </c>
      <c r="D840" s="21" t="s">
        <v>3433</v>
      </c>
      <c r="E840" s="1" t="str">
        <f t="shared" ca="1" si="78"/>
        <v>Common</v>
      </c>
      <c r="F840" t="s">
        <v>3215</v>
      </c>
      <c r="G840" t="s">
        <v>4376</v>
      </c>
      <c r="H840" t="s">
        <v>3469</v>
      </c>
      <c r="I840" s="109">
        <f t="shared" si="82"/>
        <v>0</v>
      </c>
      <c r="J840" s="109">
        <f t="shared" si="79"/>
        <v>0</v>
      </c>
      <c r="K840" s="109">
        <f t="shared" ca="1" si="80"/>
        <v>0</v>
      </c>
      <c r="L840" s="109">
        <f t="shared" si="81"/>
        <v>0</v>
      </c>
      <c r="M840" t="str">
        <f t="shared" si="83"/>
        <v/>
      </c>
    </row>
    <row r="841" spans="1:13" x14ac:dyDescent="0.25">
      <c r="A841">
        <v>5819</v>
      </c>
      <c r="B841" t="s">
        <v>997</v>
      </c>
      <c r="C841" t="s">
        <v>2171</v>
      </c>
      <c r="D841" s="21" t="s">
        <v>3433</v>
      </c>
      <c r="E841" s="1" t="str">
        <f t="shared" ca="1" si="78"/>
        <v>Common</v>
      </c>
      <c r="F841" t="s">
        <v>2958</v>
      </c>
      <c r="G841" t="s">
        <v>3570</v>
      </c>
      <c r="H841" t="s">
        <v>3469</v>
      </c>
      <c r="I841" s="109">
        <f t="shared" si="82"/>
        <v>0</v>
      </c>
      <c r="J841" s="109">
        <f t="shared" si="79"/>
        <v>0</v>
      </c>
      <c r="K841" s="109">
        <f t="shared" ca="1" si="80"/>
        <v>0</v>
      </c>
      <c r="L841" s="109">
        <f t="shared" si="81"/>
        <v>0</v>
      </c>
      <c r="M841" t="str">
        <f t="shared" si="83"/>
        <v/>
      </c>
    </row>
    <row r="842" spans="1:13" x14ac:dyDescent="0.25">
      <c r="A842">
        <v>5822</v>
      </c>
      <c r="B842" t="s">
        <v>1001</v>
      </c>
      <c r="C842" t="s">
        <v>2173</v>
      </c>
      <c r="D842" s="21" t="s">
        <v>3433</v>
      </c>
      <c r="E842" s="1" t="str">
        <f t="shared" ca="1" si="78"/>
        <v/>
      </c>
      <c r="G842" t="s">
        <v>2174</v>
      </c>
      <c r="H842" t="s">
        <v>1537</v>
      </c>
      <c r="I842" s="109" t="str">
        <f t="shared" si="82"/>
        <v>IfcRamp</v>
      </c>
      <c r="J842" s="109" t="str">
        <f t="shared" si="79"/>
        <v>IfcRamp</v>
      </c>
      <c r="K842" s="109" t="str">
        <f t="shared" ca="1" si="80"/>
        <v>IfcRamp</v>
      </c>
      <c r="L842" s="109" t="str">
        <f t="shared" si="81"/>
        <v>Pset_RampCommon</v>
      </c>
      <c r="M842" t="str">
        <f t="shared" si="83"/>
        <v/>
      </c>
    </row>
    <row r="843" spans="1:13" x14ac:dyDescent="0.25">
      <c r="A843">
        <v>5824</v>
      </c>
      <c r="B843" t="s">
        <v>1001</v>
      </c>
      <c r="C843" t="s">
        <v>2173</v>
      </c>
      <c r="D843" s="21" t="s">
        <v>3433</v>
      </c>
      <c r="E843" s="1" t="str">
        <f t="shared" ca="1" si="78"/>
        <v>Common</v>
      </c>
      <c r="F843" t="s">
        <v>2488</v>
      </c>
      <c r="G843" t="s">
        <v>4284</v>
      </c>
      <c r="H843" t="s">
        <v>3469</v>
      </c>
      <c r="I843" s="109">
        <f t="shared" si="82"/>
        <v>0</v>
      </c>
      <c r="J843" s="109">
        <f t="shared" si="79"/>
        <v>0</v>
      </c>
      <c r="K843" s="109">
        <f t="shared" ca="1" si="80"/>
        <v>0</v>
      </c>
      <c r="L843" s="109">
        <f t="shared" si="81"/>
        <v>0</v>
      </c>
      <c r="M843" t="str">
        <f t="shared" si="83"/>
        <v/>
      </c>
    </row>
    <row r="844" spans="1:13" x14ac:dyDescent="0.25">
      <c r="A844">
        <v>5825</v>
      </c>
      <c r="B844" t="s">
        <v>1001</v>
      </c>
      <c r="C844" t="s">
        <v>2173</v>
      </c>
      <c r="D844" s="21" t="s">
        <v>3433</v>
      </c>
      <c r="E844" s="1" t="str">
        <f t="shared" ca="1" si="78"/>
        <v>Common</v>
      </c>
      <c r="F844" t="s">
        <v>3474</v>
      </c>
      <c r="G844" t="s">
        <v>4283</v>
      </c>
      <c r="H844" t="s">
        <v>3475</v>
      </c>
      <c r="I844" s="109">
        <f t="shared" si="82"/>
        <v>0</v>
      </c>
      <c r="J844" s="109">
        <f t="shared" si="79"/>
        <v>0</v>
      </c>
      <c r="K844" s="109">
        <f t="shared" ca="1" si="80"/>
        <v>0</v>
      </c>
      <c r="L844" s="109">
        <f t="shared" si="81"/>
        <v>0</v>
      </c>
      <c r="M844" t="str">
        <f t="shared" si="83"/>
        <v/>
      </c>
    </row>
    <row r="845" spans="1:13" x14ac:dyDescent="0.25">
      <c r="A845">
        <v>5838</v>
      </c>
      <c r="B845" t="s">
        <v>1001</v>
      </c>
      <c r="C845" t="s">
        <v>2173</v>
      </c>
      <c r="D845" s="21" t="s">
        <v>3433</v>
      </c>
      <c r="E845" s="1" t="str">
        <f t="shared" ca="1" si="78"/>
        <v>Common</v>
      </c>
      <c r="F845" t="s">
        <v>2970</v>
      </c>
      <c r="G845" t="s">
        <v>4076</v>
      </c>
      <c r="H845" t="s">
        <v>3469</v>
      </c>
      <c r="I845" s="109">
        <f t="shared" si="82"/>
        <v>0</v>
      </c>
      <c r="J845" s="109">
        <f t="shared" si="79"/>
        <v>0</v>
      </c>
      <c r="K845" s="109">
        <f t="shared" ca="1" si="80"/>
        <v>0</v>
      </c>
      <c r="L845" s="109">
        <f t="shared" si="81"/>
        <v>0</v>
      </c>
      <c r="M845" t="str">
        <f t="shared" si="83"/>
        <v/>
      </c>
    </row>
    <row r="846" spans="1:13" x14ac:dyDescent="0.25">
      <c r="A846">
        <v>5839</v>
      </c>
      <c r="B846" t="s">
        <v>1001</v>
      </c>
      <c r="C846" t="s">
        <v>2173</v>
      </c>
      <c r="D846" s="21" t="s">
        <v>3433</v>
      </c>
      <c r="E846" s="1" t="str">
        <f t="shared" ca="1" si="78"/>
        <v>Common</v>
      </c>
      <c r="F846" t="s">
        <v>3119</v>
      </c>
      <c r="G846" t="s">
        <v>4377</v>
      </c>
      <c r="H846" t="s">
        <v>3469</v>
      </c>
      <c r="I846" s="109">
        <f t="shared" si="82"/>
        <v>0</v>
      </c>
      <c r="J846" s="109">
        <f t="shared" si="79"/>
        <v>0</v>
      </c>
      <c r="K846" s="109">
        <f t="shared" ca="1" si="80"/>
        <v>0</v>
      </c>
      <c r="L846" s="109">
        <f t="shared" si="81"/>
        <v>0</v>
      </c>
      <c r="M846" t="str">
        <f t="shared" si="83"/>
        <v/>
      </c>
    </row>
    <row r="847" spans="1:13" x14ac:dyDescent="0.25">
      <c r="A847">
        <v>5840</v>
      </c>
      <c r="B847" t="s">
        <v>1001</v>
      </c>
      <c r="C847" t="s">
        <v>2173</v>
      </c>
      <c r="D847" s="21" t="s">
        <v>3433</v>
      </c>
      <c r="E847" s="1" t="str">
        <f t="shared" ca="1" si="78"/>
        <v>Common</v>
      </c>
      <c r="F847" t="s">
        <v>2958</v>
      </c>
      <c r="G847" t="s">
        <v>3570</v>
      </c>
      <c r="H847" t="s">
        <v>3469</v>
      </c>
      <c r="I847" s="109">
        <f t="shared" si="82"/>
        <v>0</v>
      </c>
      <c r="J847" s="109">
        <f t="shared" si="79"/>
        <v>0</v>
      </c>
      <c r="K847" s="109">
        <f t="shared" ca="1" si="80"/>
        <v>0</v>
      </c>
      <c r="L847" s="109">
        <f t="shared" si="81"/>
        <v>0</v>
      </c>
      <c r="M847" t="str">
        <f t="shared" si="83"/>
        <v/>
      </c>
    </row>
    <row r="848" spans="1:13" x14ac:dyDescent="0.25">
      <c r="A848">
        <v>5841</v>
      </c>
      <c r="B848" t="s">
        <v>1001</v>
      </c>
      <c r="C848" t="s">
        <v>2173</v>
      </c>
      <c r="D848" s="21" t="s">
        <v>3433</v>
      </c>
      <c r="E848" s="1" t="str">
        <f t="shared" ca="1" si="78"/>
        <v>Common</v>
      </c>
      <c r="F848" t="s">
        <v>2968</v>
      </c>
      <c r="G848" t="s">
        <v>4081</v>
      </c>
      <c r="H848" t="s">
        <v>3469</v>
      </c>
      <c r="I848" s="109">
        <f t="shared" si="82"/>
        <v>0</v>
      </c>
      <c r="J848" s="109">
        <f t="shared" si="79"/>
        <v>0</v>
      </c>
      <c r="K848" s="109">
        <f t="shared" ca="1" si="80"/>
        <v>0</v>
      </c>
      <c r="L848" s="109">
        <f t="shared" si="81"/>
        <v>0</v>
      </c>
      <c r="M848" t="str">
        <f t="shared" si="83"/>
        <v/>
      </c>
    </row>
    <row r="849" spans="1:13" x14ac:dyDescent="0.25">
      <c r="A849">
        <v>5842</v>
      </c>
      <c r="B849" t="s">
        <v>1001</v>
      </c>
      <c r="C849" t="s">
        <v>2173</v>
      </c>
      <c r="D849" s="21" t="s">
        <v>3433</v>
      </c>
      <c r="E849" s="1" t="str">
        <f t="shared" ca="1" si="78"/>
        <v>Common</v>
      </c>
      <c r="F849" t="s">
        <v>3039</v>
      </c>
      <c r="G849" t="s">
        <v>4378</v>
      </c>
      <c r="H849" t="s">
        <v>3469</v>
      </c>
      <c r="I849" s="109">
        <f t="shared" si="82"/>
        <v>0</v>
      </c>
      <c r="J849" s="109">
        <f t="shared" si="79"/>
        <v>0</v>
      </c>
      <c r="K849" s="109">
        <f t="shared" ca="1" si="80"/>
        <v>0</v>
      </c>
      <c r="L849" s="109">
        <f t="shared" si="81"/>
        <v>0</v>
      </c>
      <c r="M849" t="str">
        <f t="shared" si="83"/>
        <v/>
      </c>
    </row>
    <row r="850" spans="1:13" x14ac:dyDescent="0.25">
      <c r="A850">
        <v>5843</v>
      </c>
      <c r="B850" t="s">
        <v>1001</v>
      </c>
      <c r="C850" t="s">
        <v>2173</v>
      </c>
      <c r="D850" s="21" t="s">
        <v>3433</v>
      </c>
      <c r="E850" s="1" t="str">
        <f t="shared" ca="1" si="78"/>
        <v>Common</v>
      </c>
      <c r="F850" t="s">
        <v>3043</v>
      </c>
      <c r="G850" t="s">
        <v>4379</v>
      </c>
      <c r="H850" t="s">
        <v>3469</v>
      </c>
      <c r="I850" s="109">
        <f t="shared" si="82"/>
        <v>0</v>
      </c>
      <c r="J850" s="109">
        <f t="shared" si="79"/>
        <v>0</v>
      </c>
      <c r="K850" s="109">
        <f t="shared" ca="1" si="80"/>
        <v>0</v>
      </c>
      <c r="L850" s="109">
        <f t="shared" si="81"/>
        <v>0</v>
      </c>
      <c r="M850" t="str">
        <f t="shared" si="83"/>
        <v/>
      </c>
    </row>
    <row r="851" spans="1:13" x14ac:dyDescent="0.25">
      <c r="A851">
        <v>5844</v>
      </c>
      <c r="B851" t="s">
        <v>1001</v>
      </c>
      <c r="C851" t="s">
        <v>2173</v>
      </c>
      <c r="D851" s="21" t="s">
        <v>3433</v>
      </c>
      <c r="E851" s="1" t="str">
        <f t="shared" ca="1" si="78"/>
        <v>Common</v>
      </c>
      <c r="F851" t="s">
        <v>2998</v>
      </c>
      <c r="G851" t="s">
        <v>4077</v>
      </c>
      <c r="H851" t="s">
        <v>3469</v>
      </c>
      <c r="I851" s="109">
        <f t="shared" si="82"/>
        <v>0</v>
      </c>
      <c r="J851" s="109">
        <f t="shared" si="79"/>
        <v>0</v>
      </c>
      <c r="K851" s="109">
        <f t="shared" ca="1" si="80"/>
        <v>0</v>
      </c>
      <c r="L851" s="109">
        <f t="shared" si="81"/>
        <v>0</v>
      </c>
      <c r="M851" t="str">
        <f t="shared" si="83"/>
        <v/>
      </c>
    </row>
    <row r="852" spans="1:13" x14ac:dyDescent="0.25">
      <c r="A852">
        <v>5847</v>
      </c>
      <c r="B852" t="s">
        <v>1003</v>
      </c>
      <c r="C852" t="s">
        <v>2175</v>
      </c>
      <c r="D852" s="21" t="s">
        <v>3433</v>
      </c>
      <c r="E852" s="1" t="str">
        <f t="shared" ca="1" si="78"/>
        <v/>
      </c>
      <c r="G852" t="s">
        <v>2176</v>
      </c>
      <c r="H852" t="s">
        <v>1537</v>
      </c>
      <c r="I852" s="109" t="str">
        <f t="shared" si="82"/>
        <v>IfcRampFlight</v>
      </c>
      <c r="J852" s="109" t="str">
        <f t="shared" si="79"/>
        <v>IfcRampFlight</v>
      </c>
      <c r="K852" s="109">
        <f t="shared" ca="1" si="80"/>
        <v>0</v>
      </c>
      <c r="L852" s="109" t="str">
        <f t="shared" si="81"/>
        <v>Pset_RampFlightCommon</v>
      </c>
      <c r="M852" t="str">
        <f t="shared" si="83"/>
        <v/>
      </c>
    </row>
    <row r="853" spans="1:13" x14ac:dyDescent="0.25">
      <c r="A853">
        <v>5849</v>
      </c>
      <c r="B853" t="s">
        <v>1003</v>
      </c>
      <c r="C853" t="s">
        <v>2175</v>
      </c>
      <c r="D853" s="21" t="s">
        <v>3433</v>
      </c>
      <c r="E853" s="1" t="str">
        <f t="shared" ca="1" si="78"/>
        <v/>
      </c>
      <c r="F853" t="s">
        <v>2488</v>
      </c>
      <c r="G853" t="s">
        <v>4284</v>
      </c>
      <c r="H853" t="s">
        <v>3469</v>
      </c>
      <c r="I853" s="109">
        <f t="shared" si="82"/>
        <v>0</v>
      </c>
      <c r="J853" s="109">
        <f t="shared" si="79"/>
        <v>0</v>
      </c>
      <c r="K853" s="109">
        <f t="shared" ca="1" si="80"/>
        <v>0</v>
      </c>
      <c r="L853" s="109">
        <f t="shared" si="81"/>
        <v>0</v>
      </c>
      <c r="M853" t="str">
        <f t="shared" si="83"/>
        <v/>
      </c>
    </row>
    <row r="854" spans="1:13" x14ac:dyDescent="0.25">
      <c r="A854">
        <v>5850</v>
      </c>
      <c r="B854" t="s">
        <v>1003</v>
      </c>
      <c r="C854" t="s">
        <v>2175</v>
      </c>
      <c r="D854" s="21" t="s">
        <v>3433</v>
      </c>
      <c r="E854" s="1" t="str">
        <f t="shared" ca="1" si="78"/>
        <v/>
      </c>
      <c r="F854" t="s">
        <v>3474</v>
      </c>
      <c r="G854" t="s">
        <v>4283</v>
      </c>
      <c r="H854" t="s">
        <v>3475</v>
      </c>
      <c r="I854" s="109">
        <f t="shared" si="82"/>
        <v>0</v>
      </c>
      <c r="J854" s="109">
        <f t="shared" si="79"/>
        <v>0</v>
      </c>
      <c r="K854" s="109">
        <f t="shared" ca="1" si="80"/>
        <v>0</v>
      </c>
      <c r="L854" s="109">
        <f t="shared" si="81"/>
        <v>0</v>
      </c>
      <c r="M854" t="str">
        <f t="shared" si="83"/>
        <v/>
      </c>
    </row>
    <row r="855" spans="1:13" x14ac:dyDescent="0.25">
      <c r="A855">
        <v>5863</v>
      </c>
      <c r="B855" t="s">
        <v>1003</v>
      </c>
      <c r="C855" t="s">
        <v>2175</v>
      </c>
      <c r="D855" s="21" t="s">
        <v>3433</v>
      </c>
      <c r="E855" s="1" t="str">
        <f t="shared" ca="1" si="78"/>
        <v/>
      </c>
      <c r="F855" t="s">
        <v>4078</v>
      </c>
      <c r="G855" t="s">
        <v>4380</v>
      </c>
      <c r="H855" t="s">
        <v>3469</v>
      </c>
      <c r="I855" s="109">
        <f t="shared" si="82"/>
        <v>0</v>
      </c>
      <c r="J855" s="109">
        <f t="shared" si="79"/>
        <v>0</v>
      </c>
      <c r="K855" s="109">
        <f t="shared" ca="1" si="80"/>
        <v>0</v>
      </c>
      <c r="L855" s="109">
        <f t="shared" si="81"/>
        <v>0</v>
      </c>
      <c r="M855" t="str">
        <f t="shared" si="83"/>
        <v/>
      </c>
    </row>
    <row r="856" spans="1:13" x14ac:dyDescent="0.25">
      <c r="A856">
        <v>5864</v>
      </c>
      <c r="B856" t="s">
        <v>1003</v>
      </c>
      <c r="C856" t="s">
        <v>2175</v>
      </c>
      <c r="D856" s="21" t="s">
        <v>3433</v>
      </c>
      <c r="E856" s="1" t="str">
        <f t="shared" ca="1" si="78"/>
        <v/>
      </c>
      <c r="F856" t="s">
        <v>4079</v>
      </c>
      <c r="G856" t="s">
        <v>4381</v>
      </c>
      <c r="H856" t="s">
        <v>3469</v>
      </c>
      <c r="I856" s="109">
        <f t="shared" si="82"/>
        <v>0</v>
      </c>
      <c r="J856" s="109">
        <f t="shared" si="79"/>
        <v>0</v>
      </c>
      <c r="K856" s="109">
        <f t="shared" ca="1" si="80"/>
        <v>0</v>
      </c>
      <c r="L856" s="109">
        <f t="shared" si="81"/>
        <v>0</v>
      </c>
      <c r="M856" t="str">
        <f t="shared" si="83"/>
        <v/>
      </c>
    </row>
    <row r="857" spans="1:13" x14ac:dyDescent="0.25">
      <c r="A857">
        <v>5865</v>
      </c>
      <c r="B857" t="s">
        <v>1003</v>
      </c>
      <c r="C857" t="s">
        <v>2175</v>
      </c>
      <c r="D857" s="21" t="s">
        <v>3433</v>
      </c>
      <c r="E857" s="1" t="str">
        <f t="shared" ca="1" si="78"/>
        <v/>
      </c>
      <c r="F857" t="s">
        <v>3168</v>
      </c>
      <c r="G857" t="s">
        <v>4382</v>
      </c>
      <c r="H857" t="s">
        <v>3469</v>
      </c>
      <c r="I857" s="109">
        <f t="shared" si="82"/>
        <v>0</v>
      </c>
      <c r="J857" s="109">
        <f t="shared" si="79"/>
        <v>0</v>
      </c>
      <c r="K857" s="109">
        <f t="shared" ca="1" si="80"/>
        <v>0</v>
      </c>
      <c r="L857" s="109">
        <f t="shared" si="81"/>
        <v>0</v>
      </c>
      <c r="M857" t="str">
        <f t="shared" si="83"/>
        <v/>
      </c>
    </row>
    <row r="858" spans="1:13" x14ac:dyDescent="0.25">
      <c r="A858">
        <v>5866</v>
      </c>
      <c r="B858" t="s">
        <v>1003</v>
      </c>
      <c r="C858" t="s">
        <v>2175</v>
      </c>
      <c r="D858" s="21" t="s">
        <v>3433</v>
      </c>
      <c r="E858" s="1" t="str">
        <f t="shared" ca="1" si="78"/>
        <v/>
      </c>
      <c r="F858" t="s">
        <v>4080</v>
      </c>
      <c r="G858" t="s">
        <v>4383</v>
      </c>
      <c r="H858" t="s">
        <v>3469</v>
      </c>
      <c r="I858" s="109">
        <f t="shared" si="82"/>
        <v>0</v>
      </c>
      <c r="J858" s="109">
        <f t="shared" si="79"/>
        <v>0</v>
      </c>
      <c r="K858" s="109">
        <f t="shared" ca="1" si="80"/>
        <v>0</v>
      </c>
      <c r="L858" s="109">
        <f t="shared" si="81"/>
        <v>0</v>
      </c>
      <c r="M858" t="str">
        <f t="shared" si="83"/>
        <v/>
      </c>
    </row>
    <row r="859" spans="1:13" x14ac:dyDescent="0.25">
      <c r="A859">
        <v>6047</v>
      </c>
      <c r="B859" t="s">
        <v>1163</v>
      </c>
      <c r="C859" t="s">
        <v>2177</v>
      </c>
      <c r="D859" s="21" t="s">
        <v>3433</v>
      </c>
      <c r="E859" s="1" t="str">
        <f t="shared" ca="1" si="78"/>
        <v/>
      </c>
      <c r="G859" t="s">
        <v>2178</v>
      </c>
      <c r="H859" t="s">
        <v>1537</v>
      </c>
      <c r="I859" s="109" t="str">
        <f t="shared" si="82"/>
        <v>IfcRoof</v>
      </c>
      <c r="J859" s="109" t="str">
        <f t="shared" si="79"/>
        <v>IfcRoof</v>
      </c>
      <c r="K859" s="109" t="str">
        <f t="shared" ca="1" si="80"/>
        <v>IfcRoof</v>
      </c>
      <c r="L859" s="109" t="str">
        <f t="shared" si="81"/>
        <v>Pset_RoofCommon</v>
      </c>
      <c r="M859" t="str">
        <f t="shared" si="83"/>
        <v/>
      </c>
    </row>
    <row r="860" spans="1:13" x14ac:dyDescent="0.25">
      <c r="A860">
        <v>6049</v>
      </c>
      <c r="B860" t="s">
        <v>1163</v>
      </c>
      <c r="C860" t="s">
        <v>2177</v>
      </c>
      <c r="D860" s="21" t="s">
        <v>3433</v>
      </c>
      <c r="E860" s="1" t="str">
        <f t="shared" ca="1" si="78"/>
        <v>Common</v>
      </c>
      <c r="F860" t="s">
        <v>2488</v>
      </c>
      <c r="G860" t="s">
        <v>4284</v>
      </c>
      <c r="H860" t="s">
        <v>3469</v>
      </c>
      <c r="I860" s="109">
        <f t="shared" si="82"/>
        <v>0</v>
      </c>
      <c r="J860" s="109">
        <f t="shared" si="79"/>
        <v>0</v>
      </c>
      <c r="K860" s="109">
        <f t="shared" ca="1" si="80"/>
        <v>0</v>
      </c>
      <c r="L860" s="109">
        <f t="shared" si="81"/>
        <v>0</v>
      </c>
      <c r="M860" t="str">
        <f t="shared" si="83"/>
        <v/>
      </c>
    </row>
    <row r="861" spans="1:13" x14ac:dyDescent="0.25">
      <c r="A861">
        <v>6050</v>
      </c>
      <c r="B861" t="s">
        <v>1163</v>
      </c>
      <c r="C861" t="s">
        <v>2177</v>
      </c>
      <c r="D861" s="21" t="s">
        <v>3433</v>
      </c>
      <c r="E861" s="1" t="str">
        <f t="shared" ca="1" si="78"/>
        <v>Common</v>
      </c>
      <c r="F861" t="s">
        <v>3474</v>
      </c>
      <c r="G861" t="s">
        <v>4283</v>
      </c>
      <c r="H861" t="s">
        <v>3475</v>
      </c>
      <c r="I861" s="109">
        <f t="shared" si="82"/>
        <v>0</v>
      </c>
      <c r="J861" s="109">
        <f t="shared" si="79"/>
        <v>0</v>
      </c>
      <c r="K861" s="109">
        <f t="shared" ca="1" si="80"/>
        <v>0</v>
      </c>
      <c r="L861" s="109">
        <f t="shared" si="81"/>
        <v>0</v>
      </c>
      <c r="M861" t="str">
        <f t="shared" si="83"/>
        <v/>
      </c>
    </row>
    <row r="862" spans="1:13" x14ac:dyDescent="0.25">
      <c r="A862">
        <v>6063</v>
      </c>
      <c r="B862" t="s">
        <v>1163</v>
      </c>
      <c r="C862" t="s">
        <v>2177</v>
      </c>
      <c r="D862" s="21" t="s">
        <v>3433</v>
      </c>
      <c r="E862" s="1" t="str">
        <f t="shared" ca="1" si="78"/>
        <v>Common</v>
      </c>
      <c r="F862" t="s">
        <v>3113</v>
      </c>
      <c r="G862" t="s">
        <v>4326</v>
      </c>
      <c r="H862" t="s">
        <v>3469</v>
      </c>
      <c r="I862" s="109">
        <f t="shared" si="82"/>
        <v>0</v>
      </c>
      <c r="J862" s="109">
        <f t="shared" si="79"/>
        <v>0</v>
      </c>
      <c r="K862" s="109">
        <f t="shared" ca="1" si="80"/>
        <v>0</v>
      </c>
      <c r="L862" s="109">
        <f t="shared" si="81"/>
        <v>0</v>
      </c>
      <c r="M862" t="str">
        <f t="shared" si="83"/>
        <v/>
      </c>
    </row>
    <row r="863" spans="1:13" x14ac:dyDescent="0.25">
      <c r="A863">
        <v>6064</v>
      </c>
      <c r="B863" t="s">
        <v>1163</v>
      </c>
      <c r="C863" t="s">
        <v>2177</v>
      </c>
      <c r="D863" s="21" t="s">
        <v>3433</v>
      </c>
      <c r="E863" s="1" t="str">
        <f t="shared" ca="1" si="78"/>
        <v>Common</v>
      </c>
      <c r="F863" t="s">
        <v>2968</v>
      </c>
      <c r="G863" t="s">
        <v>4081</v>
      </c>
      <c r="H863" t="s">
        <v>3469</v>
      </c>
      <c r="I863" s="109">
        <f t="shared" si="82"/>
        <v>0</v>
      </c>
      <c r="J863" s="109">
        <f t="shared" si="79"/>
        <v>0</v>
      </c>
      <c r="K863" s="109">
        <f t="shared" ca="1" si="80"/>
        <v>0</v>
      </c>
      <c r="L863" s="109">
        <f t="shared" si="81"/>
        <v>0</v>
      </c>
      <c r="M863" t="str">
        <f t="shared" si="83"/>
        <v/>
      </c>
    </row>
    <row r="864" spans="1:13" x14ac:dyDescent="0.25">
      <c r="A864">
        <v>6065</v>
      </c>
      <c r="B864" t="s">
        <v>1163</v>
      </c>
      <c r="C864" t="s">
        <v>2177</v>
      </c>
      <c r="D864" s="21" t="s">
        <v>3433</v>
      </c>
      <c r="E864" s="1" t="str">
        <f t="shared" ca="1" si="78"/>
        <v>Common</v>
      </c>
      <c r="F864" t="s">
        <v>2958</v>
      </c>
      <c r="G864" t="s">
        <v>3570</v>
      </c>
      <c r="H864" t="s">
        <v>3469</v>
      </c>
      <c r="I864" s="109">
        <f t="shared" si="82"/>
        <v>0</v>
      </c>
      <c r="J864" s="109">
        <f t="shared" si="79"/>
        <v>0</v>
      </c>
      <c r="K864" s="109">
        <f t="shared" ca="1" si="80"/>
        <v>0</v>
      </c>
      <c r="L864" s="109">
        <f t="shared" si="81"/>
        <v>0</v>
      </c>
      <c r="M864" t="str">
        <f t="shared" si="83"/>
        <v/>
      </c>
    </row>
    <row r="865" spans="1:13" x14ac:dyDescent="0.25">
      <c r="A865">
        <v>6066</v>
      </c>
      <c r="B865" t="s">
        <v>1163</v>
      </c>
      <c r="C865" t="s">
        <v>2177</v>
      </c>
      <c r="D865" s="21" t="s">
        <v>3433</v>
      </c>
      <c r="E865" s="1" t="str">
        <f t="shared" ca="1" si="78"/>
        <v>Common</v>
      </c>
      <c r="F865" t="s">
        <v>2986</v>
      </c>
      <c r="G865" t="s">
        <v>4385</v>
      </c>
      <c r="H865" t="s">
        <v>3469</v>
      </c>
      <c r="I865" s="109">
        <f t="shared" si="82"/>
        <v>0</v>
      </c>
      <c r="J865" s="109">
        <f t="shared" si="79"/>
        <v>0</v>
      </c>
      <c r="K865" s="109">
        <f t="shared" ca="1" si="80"/>
        <v>0</v>
      </c>
      <c r="L865" s="109">
        <f t="shared" si="81"/>
        <v>0</v>
      </c>
      <c r="M865" t="str">
        <f t="shared" si="83"/>
        <v/>
      </c>
    </row>
    <row r="866" spans="1:13" x14ac:dyDescent="0.25">
      <c r="A866">
        <v>6153</v>
      </c>
      <c r="B866" t="s">
        <v>1170</v>
      </c>
      <c r="C866" t="s">
        <v>2179</v>
      </c>
      <c r="D866" s="21" t="s">
        <v>3448</v>
      </c>
      <c r="E866" s="1" t="str">
        <f t="shared" ca="1" si="78"/>
        <v/>
      </c>
      <c r="G866" t="s">
        <v>2180</v>
      </c>
      <c r="H866" t="s">
        <v>1545</v>
      </c>
      <c r="I866" s="109" t="str">
        <f t="shared" si="82"/>
        <v>IfcSanitaryTerminal</v>
      </c>
      <c r="J866" s="109">
        <f t="shared" si="79"/>
        <v>0</v>
      </c>
      <c r="K866" s="109">
        <f t="shared" ca="1" si="80"/>
        <v>0</v>
      </c>
      <c r="L866" s="109">
        <f t="shared" si="81"/>
        <v>0</v>
      </c>
      <c r="M866" t="str">
        <f t="shared" si="83"/>
        <v/>
      </c>
    </row>
    <row r="867" spans="1:13" x14ac:dyDescent="0.25">
      <c r="A867">
        <v>6155</v>
      </c>
      <c r="B867" t="s">
        <v>1170</v>
      </c>
      <c r="C867" t="s">
        <v>2179</v>
      </c>
      <c r="D867" s="21" t="s">
        <v>3448</v>
      </c>
      <c r="E867" s="1" t="str">
        <f t="shared" ca="1" si="78"/>
        <v/>
      </c>
      <c r="F867" t="s">
        <v>2488</v>
      </c>
      <c r="G867" t="s">
        <v>3473</v>
      </c>
      <c r="H867" t="s">
        <v>3469</v>
      </c>
      <c r="I867" s="109">
        <f t="shared" si="82"/>
        <v>0</v>
      </c>
      <c r="J867" s="109">
        <f t="shared" si="79"/>
        <v>0</v>
      </c>
      <c r="K867" s="109">
        <f t="shared" ca="1" si="80"/>
        <v>0</v>
      </c>
      <c r="L867" s="109">
        <f t="shared" si="81"/>
        <v>0</v>
      </c>
      <c r="M867" t="str">
        <f t="shared" si="83"/>
        <v/>
      </c>
    </row>
    <row r="868" spans="1:13" x14ac:dyDescent="0.25">
      <c r="A868">
        <v>6069</v>
      </c>
      <c r="B868" t="s">
        <v>2181</v>
      </c>
      <c r="C868" t="s">
        <v>2182</v>
      </c>
      <c r="D868" s="21" t="s">
        <v>3448</v>
      </c>
      <c r="E868" s="1" t="str">
        <f t="shared" ca="1" si="78"/>
        <v/>
      </c>
      <c r="F868" t="s">
        <v>3466</v>
      </c>
      <c r="G868" t="s">
        <v>2183</v>
      </c>
      <c r="H868" t="s">
        <v>1545</v>
      </c>
      <c r="I868" s="109">
        <f t="shared" si="82"/>
        <v>0</v>
      </c>
      <c r="J868" s="109">
        <f t="shared" si="79"/>
        <v>0</v>
      </c>
      <c r="K868" s="109">
        <f t="shared" ca="1" si="80"/>
        <v>0</v>
      </c>
      <c r="L868" s="109" t="str">
        <f t="shared" si="81"/>
        <v>Pset_SanitaryTerminalTypeBath</v>
      </c>
      <c r="M868" t="str">
        <f t="shared" si="83"/>
        <v>BATH</v>
      </c>
    </row>
    <row r="869" spans="1:13" x14ac:dyDescent="0.25">
      <c r="A869">
        <v>6096</v>
      </c>
      <c r="B869" t="s">
        <v>2184</v>
      </c>
      <c r="C869" t="s">
        <v>2185</v>
      </c>
      <c r="D869" s="21" t="s">
        <v>3448</v>
      </c>
      <c r="E869" s="1" t="str">
        <f t="shared" ca="1" si="78"/>
        <v/>
      </c>
      <c r="F869" t="s">
        <v>3466</v>
      </c>
      <c r="G869" t="s">
        <v>2186</v>
      </c>
      <c r="H869" t="s">
        <v>1545</v>
      </c>
      <c r="I869" s="109">
        <f t="shared" si="82"/>
        <v>0</v>
      </c>
      <c r="J869" s="109">
        <f t="shared" si="79"/>
        <v>0</v>
      </c>
      <c r="K869" s="109">
        <f t="shared" ca="1" si="80"/>
        <v>0</v>
      </c>
      <c r="L869" s="109">
        <f t="shared" si="81"/>
        <v>0</v>
      </c>
      <c r="M869" t="str">
        <f t="shared" si="83"/>
        <v>BIDET</v>
      </c>
    </row>
    <row r="870" spans="1:13" x14ac:dyDescent="0.25">
      <c r="A870">
        <v>6119</v>
      </c>
      <c r="B870" t="s">
        <v>2187</v>
      </c>
      <c r="C870" t="s">
        <v>2188</v>
      </c>
      <c r="D870" s="21" t="s">
        <v>3448</v>
      </c>
      <c r="E870" s="1" t="str">
        <f t="shared" ca="1" si="78"/>
        <v/>
      </c>
      <c r="F870" t="s">
        <v>3466</v>
      </c>
      <c r="G870" t="s">
        <v>2189</v>
      </c>
      <c r="H870" t="s">
        <v>1545</v>
      </c>
      <c r="I870" s="109">
        <f t="shared" si="82"/>
        <v>0</v>
      </c>
      <c r="J870" s="109">
        <f t="shared" si="79"/>
        <v>0</v>
      </c>
      <c r="K870" s="109">
        <f t="shared" ca="1" si="80"/>
        <v>0</v>
      </c>
      <c r="L870" s="109">
        <f t="shared" si="81"/>
        <v>0</v>
      </c>
      <c r="M870" t="str">
        <f t="shared" si="83"/>
        <v>CISTERN</v>
      </c>
    </row>
    <row r="871" spans="1:13" x14ac:dyDescent="0.25">
      <c r="A871">
        <v>6158</v>
      </c>
      <c r="B871" t="s">
        <v>2190</v>
      </c>
      <c r="C871" t="s">
        <v>2191</v>
      </c>
      <c r="D871" s="21" t="s">
        <v>3448</v>
      </c>
      <c r="E871" s="1" t="str">
        <f t="shared" ca="1" si="78"/>
        <v/>
      </c>
      <c r="F871" t="s">
        <v>3466</v>
      </c>
      <c r="G871" t="s">
        <v>2192</v>
      </c>
      <c r="H871" t="s">
        <v>1545</v>
      </c>
      <c r="I871" s="109">
        <f t="shared" si="82"/>
        <v>0</v>
      </c>
      <c r="J871" s="109">
        <f t="shared" si="79"/>
        <v>0</v>
      </c>
      <c r="K871" s="109">
        <f t="shared" ca="1" si="80"/>
        <v>0</v>
      </c>
      <c r="L871" s="109">
        <f t="shared" si="81"/>
        <v>0</v>
      </c>
      <c r="M871" t="str">
        <f t="shared" si="83"/>
        <v>SANITARYFOUNTAIN</v>
      </c>
    </row>
    <row r="872" spans="1:13" x14ac:dyDescent="0.25">
      <c r="A872">
        <v>6191</v>
      </c>
      <c r="B872" t="s">
        <v>2193</v>
      </c>
      <c r="C872" t="s">
        <v>2194</v>
      </c>
      <c r="D872" s="21" t="s">
        <v>3448</v>
      </c>
      <c r="E872" s="1" t="str">
        <f t="shared" ca="1" si="78"/>
        <v/>
      </c>
      <c r="F872" t="s">
        <v>3466</v>
      </c>
      <c r="G872" t="s">
        <v>2195</v>
      </c>
      <c r="H872" t="s">
        <v>1545</v>
      </c>
      <c r="I872" s="109">
        <f t="shared" si="82"/>
        <v>0</v>
      </c>
      <c r="J872" s="109">
        <f t="shared" si="79"/>
        <v>0</v>
      </c>
      <c r="K872" s="109">
        <f t="shared" ca="1" si="80"/>
        <v>0</v>
      </c>
      <c r="L872" s="109" t="str">
        <f t="shared" si="81"/>
        <v>Pset_SanitaryTerminalTypeShower</v>
      </c>
      <c r="M872" t="str">
        <f t="shared" si="83"/>
        <v>SHOWER</v>
      </c>
    </row>
    <row r="873" spans="1:13" x14ac:dyDescent="0.25">
      <c r="A873">
        <v>6214</v>
      </c>
      <c r="B873" t="s">
        <v>2196</v>
      </c>
      <c r="C873" t="s">
        <v>2197</v>
      </c>
      <c r="D873" s="21" t="s">
        <v>3448</v>
      </c>
      <c r="E873" s="1" t="str">
        <f t="shared" ca="1" si="78"/>
        <v/>
      </c>
      <c r="F873" t="s">
        <v>3466</v>
      </c>
      <c r="G873" t="s">
        <v>2198</v>
      </c>
      <c r="H873" t="s">
        <v>1545</v>
      </c>
      <c r="I873" s="109">
        <f t="shared" si="82"/>
        <v>0</v>
      </c>
      <c r="J873" s="109">
        <f t="shared" si="79"/>
        <v>0</v>
      </c>
      <c r="K873" s="109">
        <f t="shared" ca="1" si="80"/>
        <v>0</v>
      </c>
      <c r="L873" s="109" t="str">
        <f t="shared" si="81"/>
        <v>Pset_SanitaryTerminalTypeSink</v>
      </c>
      <c r="M873" t="str">
        <f t="shared" si="83"/>
        <v>SINK</v>
      </c>
    </row>
    <row r="874" spans="1:13" x14ac:dyDescent="0.25">
      <c r="A874">
        <v>6260</v>
      </c>
      <c r="B874" t="s">
        <v>2199</v>
      </c>
      <c r="C874" t="s">
        <v>2200</v>
      </c>
      <c r="D874" s="21" t="s">
        <v>3448</v>
      </c>
      <c r="E874" s="1" t="str">
        <f t="shared" ca="1" si="78"/>
        <v/>
      </c>
      <c r="F874" t="s">
        <v>3466</v>
      </c>
      <c r="G874" t="s">
        <v>2201</v>
      </c>
      <c r="H874" t="s">
        <v>1545</v>
      </c>
      <c r="I874" s="109">
        <f t="shared" si="82"/>
        <v>0</v>
      </c>
      <c r="J874" s="109">
        <f t="shared" si="79"/>
        <v>0</v>
      </c>
      <c r="K874" s="109">
        <f t="shared" ca="1" si="80"/>
        <v>0</v>
      </c>
      <c r="L874" s="109" t="str">
        <f t="shared" si="81"/>
        <v>Pset_SanitaryTerminalTypeToiletPan</v>
      </c>
      <c r="M874" t="str">
        <f t="shared" si="83"/>
        <v>TOILETPAN</v>
      </c>
    </row>
    <row r="875" spans="1:13" x14ac:dyDescent="0.25">
      <c r="A875">
        <v>6309</v>
      </c>
      <c r="B875" t="s">
        <v>2202</v>
      </c>
      <c r="C875" t="s">
        <v>2203</v>
      </c>
      <c r="D875" s="21" t="s">
        <v>3448</v>
      </c>
      <c r="E875" s="1" t="str">
        <f t="shared" ca="1" si="78"/>
        <v/>
      </c>
      <c r="F875" t="s">
        <v>3466</v>
      </c>
      <c r="G875" t="s">
        <v>2204</v>
      </c>
      <c r="H875" t="s">
        <v>1545</v>
      </c>
      <c r="I875" s="109">
        <f t="shared" si="82"/>
        <v>0</v>
      </c>
      <c r="J875" s="109">
        <f t="shared" si="79"/>
        <v>0</v>
      </c>
      <c r="K875" s="109">
        <f t="shared" ca="1" si="80"/>
        <v>0</v>
      </c>
      <c r="L875" s="109">
        <f t="shared" si="81"/>
        <v>0</v>
      </c>
      <c r="M875" t="str">
        <f t="shared" si="83"/>
        <v>URINAL</v>
      </c>
    </row>
    <row r="876" spans="1:13" x14ac:dyDescent="0.25">
      <c r="A876">
        <v>6344</v>
      </c>
      <c r="B876" t="s">
        <v>2205</v>
      </c>
      <c r="C876" t="s">
        <v>2206</v>
      </c>
      <c r="D876" s="21" t="s">
        <v>3448</v>
      </c>
      <c r="E876" s="1" t="str">
        <f t="shared" ca="1" si="78"/>
        <v/>
      </c>
      <c r="F876" t="s">
        <v>3466</v>
      </c>
      <c r="G876" t="s">
        <v>2207</v>
      </c>
      <c r="H876" t="s">
        <v>1545</v>
      </c>
      <c r="I876" s="109">
        <f t="shared" si="82"/>
        <v>0</v>
      </c>
      <c r="J876" s="109">
        <f t="shared" si="79"/>
        <v>0</v>
      </c>
      <c r="K876" s="109">
        <f t="shared" ca="1" si="80"/>
        <v>0</v>
      </c>
      <c r="L876" s="109" t="str">
        <f t="shared" si="81"/>
        <v>Pset_SanitaryTerminalTypeWashHandBasin</v>
      </c>
      <c r="M876" t="str">
        <f t="shared" si="83"/>
        <v>WASHHANDBASIN</v>
      </c>
    </row>
    <row r="877" spans="1:13" x14ac:dyDescent="0.25">
      <c r="A877">
        <v>6382</v>
      </c>
      <c r="B877" t="s">
        <v>1181</v>
      </c>
      <c r="C877" t="s">
        <v>2208</v>
      </c>
      <c r="D877" s="21" t="s">
        <v>3420</v>
      </c>
      <c r="E877" s="1" t="str">
        <f t="shared" ca="1" si="78"/>
        <v/>
      </c>
      <c r="F877" t="s">
        <v>3466</v>
      </c>
      <c r="G877" t="s">
        <v>1723</v>
      </c>
      <c r="H877" t="s">
        <v>1542</v>
      </c>
      <c r="I877" s="109" t="str">
        <f t="shared" si="82"/>
        <v>IfcSensor</v>
      </c>
      <c r="J877" s="109">
        <f t="shared" si="79"/>
        <v>0</v>
      </c>
      <c r="K877" s="109" t="str">
        <f t="shared" ca="1" si="80"/>
        <v>IfcSensor</v>
      </c>
      <c r="L877" s="109">
        <f t="shared" si="81"/>
        <v>0</v>
      </c>
      <c r="M877" t="str">
        <f t="shared" si="83"/>
        <v/>
      </c>
    </row>
    <row r="878" spans="1:13" x14ac:dyDescent="0.25">
      <c r="A878">
        <v>6390</v>
      </c>
      <c r="B878" t="s">
        <v>1181</v>
      </c>
      <c r="C878" t="s">
        <v>2209</v>
      </c>
      <c r="D878" s="21" t="s">
        <v>3420</v>
      </c>
      <c r="E878" s="1" t="str">
        <f t="shared" ca="1" si="78"/>
        <v/>
      </c>
      <c r="G878" t="s">
        <v>2210</v>
      </c>
      <c r="H878" t="s">
        <v>1545</v>
      </c>
      <c r="I878" s="109">
        <f t="shared" si="82"/>
        <v>0</v>
      </c>
      <c r="J878" s="109">
        <f t="shared" si="79"/>
        <v>0</v>
      </c>
      <c r="K878" s="109">
        <f t="shared" ca="1" si="80"/>
        <v>0</v>
      </c>
      <c r="L878" s="109">
        <f t="shared" si="81"/>
        <v>0</v>
      </c>
      <c r="M878" t="str">
        <f t="shared" si="83"/>
        <v/>
      </c>
    </row>
    <row r="879" spans="1:13" x14ac:dyDescent="0.25">
      <c r="A879">
        <v>6392</v>
      </c>
      <c r="B879" t="s">
        <v>1181</v>
      </c>
      <c r="C879" t="s">
        <v>2209</v>
      </c>
      <c r="D879" s="21" t="s">
        <v>3420</v>
      </c>
      <c r="E879" s="1" t="str">
        <f t="shared" ca="1" si="78"/>
        <v>Common</v>
      </c>
      <c r="F879" t="s">
        <v>2488</v>
      </c>
      <c r="G879" t="s">
        <v>3473</v>
      </c>
      <c r="H879" t="s">
        <v>3469</v>
      </c>
      <c r="I879" s="109">
        <f t="shared" si="82"/>
        <v>0</v>
      </c>
      <c r="J879" s="109">
        <f t="shared" si="79"/>
        <v>0</v>
      </c>
      <c r="K879" s="109">
        <f t="shared" ca="1" si="80"/>
        <v>0</v>
      </c>
      <c r="L879" s="109">
        <f t="shared" si="81"/>
        <v>0</v>
      </c>
      <c r="M879" t="str">
        <f t="shared" si="83"/>
        <v/>
      </c>
    </row>
    <row r="880" spans="1:13" x14ac:dyDescent="0.25">
      <c r="A880">
        <v>6393</v>
      </c>
      <c r="B880" t="s">
        <v>1181</v>
      </c>
      <c r="C880" t="s">
        <v>2209</v>
      </c>
      <c r="D880" s="21" t="s">
        <v>3420</v>
      </c>
      <c r="E880" s="1" t="str">
        <f t="shared" ca="1" si="78"/>
        <v>Common</v>
      </c>
      <c r="F880" t="s">
        <v>3474</v>
      </c>
      <c r="G880" t="s">
        <v>4283</v>
      </c>
      <c r="H880" t="s">
        <v>3475</v>
      </c>
      <c r="I880" s="109">
        <f t="shared" si="82"/>
        <v>0</v>
      </c>
      <c r="J880" s="109">
        <f t="shared" si="79"/>
        <v>0</v>
      </c>
      <c r="K880" s="109">
        <f t="shared" ca="1" si="80"/>
        <v>0</v>
      </c>
      <c r="L880" s="109">
        <f t="shared" si="81"/>
        <v>0</v>
      </c>
      <c r="M880" t="str">
        <f t="shared" si="83"/>
        <v/>
      </c>
    </row>
    <row r="881" spans="1:13" x14ac:dyDescent="0.25">
      <c r="A881">
        <v>6408</v>
      </c>
      <c r="B881" t="s">
        <v>2211</v>
      </c>
      <c r="C881" t="s">
        <v>2212</v>
      </c>
      <c r="D881" s="21" t="s">
        <v>3420</v>
      </c>
      <c r="E881" s="1" t="str">
        <f t="shared" ca="1" si="78"/>
        <v/>
      </c>
      <c r="F881" t="s">
        <v>3466</v>
      </c>
      <c r="G881" t="s">
        <v>2213</v>
      </c>
      <c r="H881" t="s">
        <v>1545</v>
      </c>
      <c r="I881" s="109">
        <f t="shared" si="82"/>
        <v>0</v>
      </c>
      <c r="J881" s="109">
        <f t="shared" si="79"/>
        <v>0</v>
      </c>
      <c r="K881" s="109">
        <f t="shared" ca="1" si="80"/>
        <v>0</v>
      </c>
      <c r="L881" s="109">
        <f t="shared" si="81"/>
        <v>0</v>
      </c>
      <c r="M881" t="str">
        <f t="shared" si="83"/>
        <v>CONDUCTANCESENSOR</v>
      </c>
    </row>
    <row r="882" spans="1:13" x14ac:dyDescent="0.25">
      <c r="A882">
        <v>6413</v>
      </c>
      <c r="B882" t="s">
        <v>2214</v>
      </c>
      <c r="C882" t="s">
        <v>2215</v>
      </c>
      <c r="D882" s="21" t="s">
        <v>3420</v>
      </c>
      <c r="E882" s="1" t="str">
        <f t="shared" ca="1" si="78"/>
        <v/>
      </c>
      <c r="F882" t="s">
        <v>3466</v>
      </c>
      <c r="G882" t="s">
        <v>2216</v>
      </c>
      <c r="H882" t="s">
        <v>1545</v>
      </c>
      <c r="I882" s="109">
        <f t="shared" si="82"/>
        <v>0</v>
      </c>
      <c r="J882" s="109">
        <f t="shared" si="79"/>
        <v>0</v>
      </c>
      <c r="K882" s="109">
        <f t="shared" ca="1" si="80"/>
        <v>0</v>
      </c>
      <c r="L882" s="109">
        <f t="shared" si="81"/>
        <v>0</v>
      </c>
      <c r="M882" t="str">
        <f t="shared" si="83"/>
        <v>CONTACTSENSOR</v>
      </c>
    </row>
    <row r="883" spans="1:13" x14ac:dyDescent="0.25">
      <c r="A883">
        <v>6418</v>
      </c>
      <c r="B883" t="s">
        <v>2217</v>
      </c>
      <c r="C883" t="s">
        <v>2218</v>
      </c>
      <c r="D883" s="21" t="s">
        <v>3420</v>
      </c>
      <c r="E883" s="1" t="str">
        <f t="shared" ca="1" si="78"/>
        <v/>
      </c>
      <c r="F883" t="s">
        <v>3466</v>
      </c>
      <c r="G883" t="s">
        <v>2219</v>
      </c>
      <c r="H883" t="s">
        <v>1545</v>
      </c>
      <c r="I883" s="109">
        <f t="shared" si="82"/>
        <v>0</v>
      </c>
      <c r="J883" s="109">
        <f t="shared" si="79"/>
        <v>0</v>
      </c>
      <c r="K883" s="109">
        <f t="shared" ca="1" si="80"/>
        <v>0</v>
      </c>
      <c r="L883" s="109">
        <f t="shared" si="81"/>
        <v>0</v>
      </c>
      <c r="M883" t="str">
        <f t="shared" si="83"/>
        <v>FIRESENSOR</v>
      </c>
    </row>
    <row r="884" spans="1:13" x14ac:dyDescent="0.25">
      <c r="A884">
        <v>6425</v>
      </c>
      <c r="B884" t="s">
        <v>2220</v>
      </c>
      <c r="C884" t="s">
        <v>2221</v>
      </c>
      <c r="D884" s="21" t="s">
        <v>3420</v>
      </c>
      <c r="E884" s="1" t="str">
        <f t="shared" ca="1" si="78"/>
        <v/>
      </c>
      <c r="F884" t="s">
        <v>3466</v>
      </c>
      <c r="G884" t="s">
        <v>2222</v>
      </c>
      <c r="H884" t="s">
        <v>1545</v>
      </c>
      <c r="I884" s="109">
        <f t="shared" si="82"/>
        <v>0</v>
      </c>
      <c r="J884" s="109">
        <f t="shared" si="79"/>
        <v>0</v>
      </c>
      <c r="K884" s="109">
        <f t="shared" ca="1" si="80"/>
        <v>0</v>
      </c>
      <c r="L884" s="109">
        <f t="shared" si="81"/>
        <v>0</v>
      </c>
      <c r="M884" t="str">
        <f t="shared" si="83"/>
        <v>FLOWSENSOR</v>
      </c>
    </row>
    <row r="885" spans="1:13" x14ac:dyDescent="0.25">
      <c r="A885">
        <v>6430</v>
      </c>
      <c r="B885" t="s">
        <v>2223</v>
      </c>
      <c r="C885" t="s">
        <v>2224</v>
      </c>
      <c r="D885" s="21" t="s">
        <v>3420</v>
      </c>
      <c r="E885" s="1" t="str">
        <f t="shared" ca="1" si="78"/>
        <v/>
      </c>
      <c r="F885" t="s">
        <v>3466</v>
      </c>
      <c r="G885" t="s">
        <v>2225</v>
      </c>
      <c r="H885" t="s">
        <v>1545</v>
      </c>
      <c r="I885" s="109">
        <f t="shared" si="82"/>
        <v>0</v>
      </c>
      <c r="J885" s="109">
        <f t="shared" si="79"/>
        <v>0</v>
      </c>
      <c r="K885" s="109">
        <f t="shared" ca="1" si="80"/>
        <v>0</v>
      </c>
      <c r="L885" s="109">
        <f t="shared" si="81"/>
        <v>0</v>
      </c>
      <c r="M885" t="str">
        <f t="shared" si="83"/>
        <v>GASSENSOR</v>
      </c>
    </row>
    <row r="886" spans="1:13" x14ac:dyDescent="0.25">
      <c r="A886">
        <v>6437</v>
      </c>
      <c r="B886" t="s">
        <v>2226</v>
      </c>
      <c r="C886" t="s">
        <v>2227</v>
      </c>
      <c r="D886" s="21" t="s">
        <v>3420</v>
      </c>
      <c r="E886" s="1" t="str">
        <f t="shared" ca="1" si="78"/>
        <v/>
      </c>
      <c r="F886" t="s">
        <v>3466</v>
      </c>
      <c r="G886" t="s">
        <v>2228</v>
      </c>
      <c r="H886" t="s">
        <v>1545</v>
      </c>
      <c r="I886" s="109">
        <f t="shared" si="82"/>
        <v>0</v>
      </c>
      <c r="J886" s="109">
        <f t="shared" si="79"/>
        <v>0</v>
      </c>
      <c r="K886" s="109">
        <f t="shared" ca="1" si="80"/>
        <v>0</v>
      </c>
      <c r="L886" s="109">
        <f t="shared" si="81"/>
        <v>0</v>
      </c>
      <c r="M886" t="str">
        <f t="shared" si="83"/>
        <v>HEATSENSOR</v>
      </c>
    </row>
    <row r="887" spans="1:13" x14ac:dyDescent="0.25">
      <c r="A887">
        <v>6444</v>
      </c>
      <c r="B887" t="s">
        <v>2229</v>
      </c>
      <c r="C887" t="s">
        <v>2230</v>
      </c>
      <c r="D887" s="21" t="s">
        <v>3420</v>
      </c>
      <c r="E887" s="1" t="str">
        <f t="shared" ca="1" si="78"/>
        <v/>
      </c>
      <c r="F887" t="s">
        <v>3466</v>
      </c>
      <c r="G887" t="s">
        <v>2231</v>
      </c>
      <c r="H887" t="s">
        <v>1545</v>
      </c>
      <c r="I887" s="109">
        <f t="shared" si="82"/>
        <v>0</v>
      </c>
      <c r="J887" s="109">
        <f t="shared" si="79"/>
        <v>0</v>
      </c>
      <c r="K887" s="109">
        <f t="shared" ca="1" si="80"/>
        <v>0</v>
      </c>
      <c r="L887" s="109">
        <f t="shared" si="81"/>
        <v>0</v>
      </c>
      <c r="M887" t="str">
        <f t="shared" si="83"/>
        <v>HUMIDITYSENSOR</v>
      </c>
    </row>
    <row r="888" spans="1:13" x14ac:dyDescent="0.25">
      <c r="A888">
        <v>6449</v>
      </c>
      <c r="B888" t="s">
        <v>2232</v>
      </c>
      <c r="C888" t="s">
        <v>2233</v>
      </c>
      <c r="D888" s="21" t="s">
        <v>3420</v>
      </c>
      <c r="E888" s="1" t="str">
        <f t="shared" ca="1" si="78"/>
        <v/>
      </c>
      <c r="F888" t="s">
        <v>3466</v>
      </c>
      <c r="G888" t="s">
        <v>2234</v>
      </c>
      <c r="H888" t="s">
        <v>1545</v>
      </c>
      <c r="I888" s="109">
        <f t="shared" si="82"/>
        <v>0</v>
      </c>
      <c r="J888" s="109">
        <f t="shared" si="79"/>
        <v>0</v>
      </c>
      <c r="K888" s="109">
        <f t="shared" ca="1" si="80"/>
        <v>0</v>
      </c>
      <c r="L888" s="109">
        <f t="shared" si="81"/>
        <v>0</v>
      </c>
      <c r="M888" t="str">
        <f t="shared" si="83"/>
        <v>IONCONCENTRATIONSENSOR</v>
      </c>
    </row>
    <row r="889" spans="1:13" x14ac:dyDescent="0.25">
      <c r="A889">
        <v>6455</v>
      </c>
      <c r="B889" t="s">
        <v>2235</v>
      </c>
      <c r="C889" t="s">
        <v>2236</v>
      </c>
      <c r="D889" s="21" t="s">
        <v>3420</v>
      </c>
      <c r="E889" s="1" t="str">
        <f t="shared" ca="1" si="78"/>
        <v/>
      </c>
      <c r="F889" t="s">
        <v>3466</v>
      </c>
      <c r="G889" t="s">
        <v>2237</v>
      </c>
      <c r="H889" t="s">
        <v>1545</v>
      </c>
      <c r="I889" s="109">
        <f t="shared" si="82"/>
        <v>0</v>
      </c>
      <c r="J889" s="109">
        <f t="shared" si="79"/>
        <v>0</v>
      </c>
      <c r="K889" s="109">
        <f t="shared" ca="1" si="80"/>
        <v>0</v>
      </c>
      <c r="L889" s="109">
        <f t="shared" si="81"/>
        <v>0</v>
      </c>
      <c r="M889" t="str">
        <f t="shared" si="83"/>
        <v>LEVEL</v>
      </c>
    </row>
    <row r="890" spans="1:13" x14ac:dyDescent="0.25">
      <c r="A890">
        <v>6460</v>
      </c>
      <c r="B890" t="s">
        <v>2238</v>
      </c>
      <c r="C890" t="s">
        <v>2239</v>
      </c>
      <c r="D890" s="21" t="s">
        <v>3420</v>
      </c>
      <c r="E890" s="1" t="str">
        <f t="shared" ca="1" si="78"/>
        <v/>
      </c>
      <c r="F890" t="s">
        <v>3466</v>
      </c>
      <c r="G890" t="s">
        <v>2240</v>
      </c>
      <c r="H890" t="s">
        <v>1545</v>
      </c>
      <c r="I890" s="109">
        <f t="shared" si="82"/>
        <v>0</v>
      </c>
      <c r="J890" s="109">
        <f t="shared" si="79"/>
        <v>0</v>
      </c>
      <c r="K890" s="109">
        <f t="shared" ca="1" si="80"/>
        <v>0</v>
      </c>
      <c r="L890" s="109">
        <f t="shared" si="81"/>
        <v>0</v>
      </c>
      <c r="M890" t="str">
        <f t="shared" si="83"/>
        <v>LIGHTSENSOR</v>
      </c>
    </row>
    <row r="891" spans="1:13" x14ac:dyDescent="0.25">
      <c r="A891">
        <v>6465</v>
      </c>
      <c r="B891" t="s">
        <v>2241</v>
      </c>
      <c r="C891" t="s">
        <v>2242</v>
      </c>
      <c r="D891" s="21" t="s">
        <v>3420</v>
      </c>
      <c r="E891" s="1" t="str">
        <f t="shared" ca="1" si="78"/>
        <v/>
      </c>
      <c r="F891" t="s">
        <v>3466</v>
      </c>
      <c r="G891" t="s">
        <v>2243</v>
      </c>
      <c r="H891" t="s">
        <v>1545</v>
      </c>
      <c r="I891" s="109">
        <f t="shared" si="82"/>
        <v>0</v>
      </c>
      <c r="J891" s="109">
        <f t="shared" si="79"/>
        <v>0</v>
      </c>
      <c r="K891" s="109">
        <f t="shared" ca="1" si="80"/>
        <v>0</v>
      </c>
      <c r="L891" s="109">
        <f t="shared" si="81"/>
        <v>0</v>
      </c>
      <c r="M891" t="str">
        <f t="shared" si="83"/>
        <v>MOISTURESENSOR</v>
      </c>
    </row>
    <row r="892" spans="1:13" x14ac:dyDescent="0.25">
      <c r="A892">
        <v>6470</v>
      </c>
      <c r="B892" t="s">
        <v>2244</v>
      </c>
      <c r="C892" t="s">
        <v>2245</v>
      </c>
      <c r="D892" s="21" t="s">
        <v>3420</v>
      </c>
      <c r="E892" s="1" t="str">
        <f t="shared" ca="1" si="78"/>
        <v/>
      </c>
      <c r="F892" t="s">
        <v>3466</v>
      </c>
      <c r="G892" t="s">
        <v>2246</v>
      </c>
      <c r="H892" t="s">
        <v>1545</v>
      </c>
      <c r="I892" s="109">
        <f t="shared" si="82"/>
        <v>0</v>
      </c>
      <c r="J892" s="109">
        <f t="shared" si="79"/>
        <v>0</v>
      </c>
      <c r="K892" s="109">
        <f t="shared" ca="1" si="80"/>
        <v>0</v>
      </c>
      <c r="L892" s="109">
        <f t="shared" si="81"/>
        <v>0</v>
      </c>
      <c r="M892" t="str">
        <f t="shared" si="83"/>
        <v>MOVEMENTSENSOR</v>
      </c>
    </row>
    <row r="893" spans="1:13" x14ac:dyDescent="0.25">
      <c r="A893">
        <v>6486</v>
      </c>
      <c r="B893" t="s">
        <v>2247</v>
      </c>
      <c r="C893" t="s">
        <v>2248</v>
      </c>
      <c r="D893" s="21" t="s">
        <v>3420</v>
      </c>
      <c r="E893" s="1" t="str">
        <f t="shared" ca="1" si="78"/>
        <v/>
      </c>
      <c r="F893" t="s">
        <v>3466</v>
      </c>
      <c r="G893" t="s">
        <v>2249</v>
      </c>
      <c r="H893" t="s">
        <v>1545</v>
      </c>
      <c r="I893" s="109">
        <f t="shared" si="82"/>
        <v>0</v>
      </c>
      <c r="J893" s="109">
        <f t="shared" si="79"/>
        <v>0</v>
      </c>
      <c r="K893" s="109">
        <f t="shared" ca="1" si="80"/>
        <v>0</v>
      </c>
      <c r="L893" s="109">
        <f t="shared" si="81"/>
        <v>0</v>
      </c>
      <c r="M893" t="str">
        <f t="shared" si="83"/>
        <v>PHSENSOR</v>
      </c>
    </row>
    <row r="894" spans="1:13" x14ac:dyDescent="0.25">
      <c r="A894">
        <v>6491</v>
      </c>
      <c r="B894" t="s">
        <v>2250</v>
      </c>
      <c r="C894" t="s">
        <v>2251</v>
      </c>
      <c r="D894" s="21" t="s">
        <v>3420</v>
      </c>
      <c r="E894" s="1" t="str">
        <f t="shared" ca="1" si="78"/>
        <v/>
      </c>
      <c r="F894" t="s">
        <v>3466</v>
      </c>
      <c r="G894" t="s">
        <v>2252</v>
      </c>
      <c r="H894" t="s">
        <v>1545</v>
      </c>
      <c r="I894" s="109">
        <f t="shared" si="82"/>
        <v>0</v>
      </c>
      <c r="J894" s="109">
        <f t="shared" si="79"/>
        <v>0</v>
      </c>
      <c r="K894" s="109">
        <f t="shared" ca="1" si="80"/>
        <v>0</v>
      </c>
      <c r="L894" s="109">
        <f t="shared" si="81"/>
        <v>0</v>
      </c>
      <c r="M894" t="str">
        <f t="shared" si="83"/>
        <v>PRESSURESENSOR</v>
      </c>
    </row>
    <row r="895" spans="1:13" x14ac:dyDescent="0.25">
      <c r="A895">
        <v>6497</v>
      </c>
      <c r="B895" t="s">
        <v>2253</v>
      </c>
      <c r="C895" t="s">
        <v>2254</v>
      </c>
      <c r="D895" s="21" t="s">
        <v>3420</v>
      </c>
      <c r="E895" s="1" t="str">
        <f t="shared" ca="1" si="78"/>
        <v/>
      </c>
      <c r="F895" t="s">
        <v>3466</v>
      </c>
      <c r="G895" t="s">
        <v>2255</v>
      </c>
      <c r="H895" t="s">
        <v>1545</v>
      </c>
      <c r="I895" s="109">
        <f t="shared" si="82"/>
        <v>0</v>
      </c>
      <c r="J895" s="109">
        <f t="shared" si="79"/>
        <v>0</v>
      </c>
      <c r="K895" s="109">
        <f t="shared" ca="1" si="80"/>
        <v>0</v>
      </c>
      <c r="L895" s="109">
        <f t="shared" si="81"/>
        <v>0</v>
      </c>
      <c r="M895" t="str">
        <f t="shared" si="83"/>
        <v>RADIATIONSENSOR</v>
      </c>
    </row>
    <row r="896" spans="1:13" x14ac:dyDescent="0.25">
      <c r="A896">
        <v>6502</v>
      </c>
      <c r="B896" t="s">
        <v>2256</v>
      </c>
      <c r="C896" t="s">
        <v>2257</v>
      </c>
      <c r="D896" s="21" t="s">
        <v>3420</v>
      </c>
      <c r="E896" s="1" t="str">
        <f t="shared" ca="1" si="78"/>
        <v/>
      </c>
      <c r="F896" t="s">
        <v>3466</v>
      </c>
      <c r="G896" t="s">
        <v>2258</v>
      </c>
      <c r="H896" t="s">
        <v>1545</v>
      </c>
      <c r="I896" s="109">
        <f t="shared" si="82"/>
        <v>0</v>
      </c>
      <c r="J896" s="109">
        <f t="shared" si="79"/>
        <v>0</v>
      </c>
      <c r="K896" s="109">
        <f t="shared" ca="1" si="80"/>
        <v>0</v>
      </c>
      <c r="L896" s="109">
        <f t="shared" si="81"/>
        <v>0</v>
      </c>
      <c r="M896" t="str">
        <f t="shared" si="83"/>
        <v>RADIOACTIVITYSENSOR</v>
      </c>
    </row>
    <row r="897" spans="1:13" x14ac:dyDescent="0.25">
      <c r="A897">
        <v>6507</v>
      </c>
      <c r="B897" t="s">
        <v>2259</v>
      </c>
      <c r="C897" t="s">
        <v>2260</v>
      </c>
      <c r="D897" s="21" t="s">
        <v>3420</v>
      </c>
      <c r="E897" s="1" t="str">
        <f t="shared" ca="1" si="78"/>
        <v/>
      </c>
      <c r="F897" t="s">
        <v>3466</v>
      </c>
      <c r="G897" t="s">
        <v>2261</v>
      </c>
      <c r="H897" t="s">
        <v>1545</v>
      </c>
      <c r="I897" s="109">
        <f t="shared" si="82"/>
        <v>0</v>
      </c>
      <c r="J897" s="109">
        <f t="shared" si="79"/>
        <v>0</v>
      </c>
      <c r="K897" s="109">
        <f t="shared" ca="1" si="80"/>
        <v>0</v>
      </c>
      <c r="L897" s="109">
        <f t="shared" si="81"/>
        <v>0</v>
      </c>
      <c r="M897" t="str">
        <f t="shared" si="83"/>
        <v>SMOKESENSOR</v>
      </c>
    </row>
    <row r="898" spans="1:13" x14ac:dyDescent="0.25">
      <c r="A898">
        <v>6514</v>
      </c>
      <c r="B898" t="s">
        <v>2262</v>
      </c>
      <c r="C898" t="s">
        <v>2263</v>
      </c>
      <c r="D898" s="21" t="s">
        <v>3420</v>
      </c>
      <c r="E898" s="1" t="str">
        <f t="shared" ref="E898:E961" ca="1" si="84">IF(AND(IF(cond_par_map=yes,NOT(ISERROR(VLOOKUP(B898,export_entity,1,FALSE))),TRUE),IF(com_pset=yes,IFERROR(FIND(Common,C898),0)&gt;0,TRUE),IF(com_pset=yes,F898&lt;&gt;"",TRUE),IF(com_pset=yes,F898&lt;&gt;0,TRUE)),CONCATENATE(Common),"")</f>
        <v/>
      </c>
      <c r="F898" t="s">
        <v>3466</v>
      </c>
      <c r="G898" t="s">
        <v>2264</v>
      </c>
      <c r="H898" t="s">
        <v>1545</v>
      </c>
      <c r="I898" s="109">
        <f t="shared" si="82"/>
        <v>0</v>
      </c>
      <c r="J898" s="109">
        <f t="shared" ref="J898:J961" si="85">IF(AND(I898&lt;&gt;0,NOT(ISERROR(VLOOKUP(B898,Import_DRS,1,FALSE)))),I898,0)</f>
        <v>0</v>
      </c>
      <c r="K898" s="109">
        <f t="shared" ref="K898:K961" ca="1" si="86">IF(AND(I898&lt;&gt;0,NOT(ISERROR(VLOOKUP(B898,export_entity,1,FALSE)))),I898,0)</f>
        <v>0</v>
      </c>
      <c r="L898" s="109">
        <f t="shared" ref="L898:L961" si="87">IF(C898&lt;&gt;C897,IFERROR(VLOOKUP(C898,supp_pset,1,FALSE),0),0)</f>
        <v>0</v>
      </c>
      <c r="M898" t="str">
        <f t="shared" si="83"/>
        <v>SOUNDSENSOR</v>
      </c>
    </row>
    <row r="899" spans="1:13" x14ac:dyDescent="0.25">
      <c r="A899">
        <v>6519</v>
      </c>
      <c r="B899" t="s">
        <v>2265</v>
      </c>
      <c r="C899" t="s">
        <v>2266</v>
      </c>
      <c r="D899" s="21" t="s">
        <v>3420</v>
      </c>
      <c r="E899" s="1" t="str">
        <f t="shared" ca="1" si="84"/>
        <v/>
      </c>
      <c r="F899" t="s">
        <v>3466</v>
      </c>
      <c r="G899" t="s">
        <v>2267</v>
      </c>
      <c r="H899" t="s">
        <v>1545</v>
      </c>
      <c r="I899" s="109">
        <f t="shared" ref="I899:I962" si="88">IF(B899&lt;&gt;B898,IF(ISERROR(FIND("/",B899,1)),B899,0),0)</f>
        <v>0</v>
      </c>
      <c r="J899" s="109">
        <f t="shared" si="85"/>
        <v>0</v>
      </c>
      <c r="K899" s="109">
        <f t="shared" ca="1" si="86"/>
        <v>0</v>
      </c>
      <c r="L899" s="109">
        <f t="shared" si="87"/>
        <v>0</v>
      </c>
      <c r="M899" t="str">
        <f t="shared" ref="M899:M962" si="89">IF(ISERROR(FIND("/",B899,1)),"",MID(B899,FIND("/",B899,1)+1,LEN(B899)-FIND("/",B899,1)))</f>
        <v>TEMPERATURESENSOR</v>
      </c>
    </row>
    <row r="900" spans="1:13" x14ac:dyDescent="0.25">
      <c r="A900">
        <v>6538</v>
      </c>
      <c r="B900" t="s">
        <v>2268</v>
      </c>
      <c r="C900" t="s">
        <v>2269</v>
      </c>
      <c r="D900" s="21" t="s">
        <v>3420</v>
      </c>
      <c r="E900" s="1" t="str">
        <f t="shared" ca="1" si="84"/>
        <v/>
      </c>
      <c r="F900" t="s">
        <v>3466</v>
      </c>
      <c r="G900" t="s">
        <v>2270</v>
      </c>
      <c r="H900" t="s">
        <v>1545</v>
      </c>
      <c r="I900" s="109">
        <f t="shared" si="88"/>
        <v>0</v>
      </c>
      <c r="J900" s="109">
        <f t="shared" si="85"/>
        <v>0</v>
      </c>
      <c r="K900" s="109">
        <f t="shared" ca="1" si="86"/>
        <v>0</v>
      </c>
      <c r="L900" s="109">
        <f t="shared" si="87"/>
        <v>0</v>
      </c>
      <c r="M900" t="str">
        <f t="shared" si="89"/>
        <v>WINDSENSOR</v>
      </c>
    </row>
    <row r="901" spans="1:13" x14ac:dyDescent="0.25">
      <c r="A901">
        <v>6576</v>
      </c>
      <c r="B901" t="s">
        <v>1185</v>
      </c>
      <c r="C901" t="s">
        <v>2271</v>
      </c>
      <c r="D901" s="21" t="s">
        <v>3424</v>
      </c>
      <c r="E901" s="1" t="str">
        <f t="shared" ca="1" si="84"/>
        <v/>
      </c>
      <c r="G901" t="s">
        <v>2272</v>
      </c>
      <c r="H901" t="s">
        <v>1537</v>
      </c>
      <c r="I901" s="109" t="str">
        <f t="shared" si="88"/>
        <v>IfcShadingDevice</v>
      </c>
      <c r="J901" s="109">
        <f t="shared" si="85"/>
        <v>0</v>
      </c>
      <c r="K901" s="109">
        <f t="shared" ca="1" si="86"/>
        <v>0</v>
      </c>
      <c r="L901" s="109">
        <f t="shared" si="87"/>
        <v>0</v>
      </c>
      <c r="M901" t="str">
        <f t="shared" si="89"/>
        <v/>
      </c>
    </row>
    <row r="902" spans="1:13" x14ac:dyDescent="0.25">
      <c r="A902">
        <v>6578</v>
      </c>
      <c r="B902" t="s">
        <v>1185</v>
      </c>
      <c r="C902" t="s">
        <v>2271</v>
      </c>
      <c r="D902" s="21" t="s">
        <v>3424</v>
      </c>
      <c r="E902" s="1" t="str">
        <f t="shared" ca="1" si="84"/>
        <v/>
      </c>
      <c r="F902" t="s">
        <v>2488</v>
      </c>
      <c r="G902" t="s">
        <v>3473</v>
      </c>
      <c r="H902" t="s">
        <v>3469</v>
      </c>
      <c r="I902" s="109">
        <f t="shared" si="88"/>
        <v>0</v>
      </c>
      <c r="J902" s="109">
        <f t="shared" si="85"/>
        <v>0</v>
      </c>
      <c r="K902" s="109">
        <f t="shared" ca="1" si="86"/>
        <v>0</v>
      </c>
      <c r="L902" s="109">
        <f t="shared" si="87"/>
        <v>0</v>
      </c>
      <c r="M902" t="str">
        <f t="shared" si="89"/>
        <v/>
      </c>
    </row>
    <row r="903" spans="1:13" x14ac:dyDescent="0.25">
      <c r="A903">
        <v>6579</v>
      </c>
      <c r="B903" t="s">
        <v>1185</v>
      </c>
      <c r="C903" t="s">
        <v>2271</v>
      </c>
      <c r="D903" s="21" t="s">
        <v>3424</v>
      </c>
      <c r="E903" s="1" t="str">
        <f t="shared" ca="1" si="84"/>
        <v/>
      </c>
      <c r="F903" t="s">
        <v>3474</v>
      </c>
      <c r="G903" t="s">
        <v>4283</v>
      </c>
      <c r="H903" t="s">
        <v>3475</v>
      </c>
      <c r="I903" s="109">
        <f t="shared" si="88"/>
        <v>0</v>
      </c>
      <c r="J903" s="109">
        <f t="shared" si="85"/>
        <v>0</v>
      </c>
      <c r="K903" s="109">
        <f t="shared" ca="1" si="86"/>
        <v>0</v>
      </c>
      <c r="L903" s="109">
        <f t="shared" si="87"/>
        <v>0</v>
      </c>
      <c r="M903" t="str">
        <f t="shared" si="89"/>
        <v/>
      </c>
    </row>
    <row r="904" spans="1:13" x14ac:dyDescent="0.25">
      <c r="A904">
        <v>6592</v>
      </c>
      <c r="B904" t="s">
        <v>1185</v>
      </c>
      <c r="C904" t="s">
        <v>2271</v>
      </c>
      <c r="D904" s="21" t="s">
        <v>3424</v>
      </c>
      <c r="E904" s="1" t="str">
        <f t="shared" ca="1" si="84"/>
        <v/>
      </c>
      <c r="F904" t="s">
        <v>4082</v>
      </c>
      <c r="G904" t="s">
        <v>4083</v>
      </c>
      <c r="H904" t="s">
        <v>3475</v>
      </c>
      <c r="I904" s="109">
        <f t="shared" si="88"/>
        <v>0</v>
      </c>
      <c r="J904" s="109">
        <f t="shared" si="85"/>
        <v>0</v>
      </c>
      <c r="K904" s="109">
        <f t="shared" ca="1" si="86"/>
        <v>0</v>
      </c>
      <c r="L904" s="109">
        <f t="shared" si="87"/>
        <v>0</v>
      </c>
      <c r="M904" t="str">
        <f t="shared" si="89"/>
        <v/>
      </c>
    </row>
    <row r="905" spans="1:13" x14ac:dyDescent="0.25">
      <c r="A905">
        <v>6604</v>
      </c>
      <c r="B905" t="s">
        <v>1185</v>
      </c>
      <c r="C905" t="s">
        <v>2271</v>
      </c>
      <c r="D905" s="21" t="s">
        <v>3424</v>
      </c>
      <c r="E905" s="1" t="str">
        <f t="shared" ca="1" si="84"/>
        <v/>
      </c>
      <c r="F905" t="s">
        <v>2958</v>
      </c>
      <c r="G905" t="s">
        <v>3570</v>
      </c>
      <c r="H905" t="s">
        <v>3469</v>
      </c>
      <c r="I905" s="109">
        <f t="shared" si="88"/>
        <v>0</v>
      </c>
      <c r="J905" s="109">
        <f t="shared" si="85"/>
        <v>0</v>
      </c>
      <c r="K905" s="109">
        <f t="shared" ca="1" si="86"/>
        <v>0</v>
      </c>
      <c r="L905" s="109">
        <f t="shared" si="87"/>
        <v>0</v>
      </c>
      <c r="M905" t="str">
        <f t="shared" si="89"/>
        <v/>
      </c>
    </row>
    <row r="906" spans="1:13" x14ac:dyDescent="0.25">
      <c r="A906">
        <v>6605</v>
      </c>
      <c r="B906" t="s">
        <v>1185</v>
      </c>
      <c r="C906" t="s">
        <v>2271</v>
      </c>
      <c r="D906" s="21" t="s">
        <v>3424</v>
      </c>
      <c r="E906" s="1" t="str">
        <f t="shared" ca="1" si="84"/>
        <v/>
      </c>
      <c r="F906" t="s">
        <v>4084</v>
      </c>
      <c r="G906" t="s">
        <v>4085</v>
      </c>
      <c r="H906" t="s">
        <v>3469</v>
      </c>
      <c r="I906" s="109">
        <f t="shared" si="88"/>
        <v>0</v>
      </c>
      <c r="J906" s="109">
        <f t="shared" si="85"/>
        <v>0</v>
      </c>
      <c r="K906" s="109">
        <f t="shared" ca="1" si="86"/>
        <v>0</v>
      </c>
      <c r="L906" s="109">
        <f t="shared" si="87"/>
        <v>0</v>
      </c>
      <c r="M906" t="str">
        <f t="shared" si="89"/>
        <v/>
      </c>
    </row>
    <row r="907" spans="1:13" x14ac:dyDescent="0.25">
      <c r="A907">
        <v>6606</v>
      </c>
      <c r="B907" t="s">
        <v>1185</v>
      </c>
      <c r="C907" t="s">
        <v>2271</v>
      </c>
      <c r="D907" s="21" t="s">
        <v>3424</v>
      </c>
      <c r="E907" s="1" t="str">
        <f t="shared" ca="1" si="84"/>
        <v/>
      </c>
      <c r="F907" t="s">
        <v>2986</v>
      </c>
      <c r="G907" t="s">
        <v>4086</v>
      </c>
      <c r="H907" t="s">
        <v>3469</v>
      </c>
      <c r="I907" s="109">
        <f t="shared" si="88"/>
        <v>0</v>
      </c>
      <c r="J907" s="109">
        <f t="shared" si="85"/>
        <v>0</v>
      </c>
      <c r="K907" s="109">
        <f t="shared" ca="1" si="86"/>
        <v>0</v>
      </c>
      <c r="L907" s="109">
        <f t="shared" si="87"/>
        <v>0</v>
      </c>
      <c r="M907" t="str">
        <f t="shared" si="89"/>
        <v/>
      </c>
    </row>
    <row r="908" spans="1:13" x14ac:dyDescent="0.25">
      <c r="A908">
        <v>6607</v>
      </c>
      <c r="B908" t="s">
        <v>1185</v>
      </c>
      <c r="C908" t="s">
        <v>2271</v>
      </c>
      <c r="D908" s="21" t="s">
        <v>3424</v>
      </c>
      <c r="E908" s="1" t="str">
        <f t="shared" ca="1" si="84"/>
        <v/>
      </c>
      <c r="F908" t="s">
        <v>4087</v>
      </c>
      <c r="G908" t="s">
        <v>4088</v>
      </c>
      <c r="H908" t="s">
        <v>3469</v>
      </c>
      <c r="I908" s="109">
        <f t="shared" si="88"/>
        <v>0</v>
      </c>
      <c r="J908" s="109">
        <f t="shared" si="85"/>
        <v>0</v>
      </c>
      <c r="K908" s="109">
        <f t="shared" ca="1" si="86"/>
        <v>0</v>
      </c>
      <c r="L908" s="109">
        <f t="shared" si="87"/>
        <v>0</v>
      </c>
      <c r="M908" t="str">
        <f t="shared" si="89"/>
        <v/>
      </c>
    </row>
    <row r="909" spans="1:13" x14ac:dyDescent="0.25">
      <c r="A909">
        <v>6608</v>
      </c>
      <c r="B909" t="s">
        <v>1185</v>
      </c>
      <c r="C909" t="s">
        <v>2271</v>
      </c>
      <c r="D909" s="21" t="s">
        <v>3424</v>
      </c>
      <c r="E909" s="1" t="str">
        <f t="shared" ca="1" si="84"/>
        <v/>
      </c>
      <c r="F909" t="s">
        <v>4089</v>
      </c>
      <c r="G909" t="s">
        <v>4090</v>
      </c>
      <c r="H909" t="s">
        <v>3469</v>
      </c>
      <c r="I909" s="109">
        <f t="shared" si="88"/>
        <v>0</v>
      </c>
      <c r="J909" s="109">
        <f t="shared" si="85"/>
        <v>0</v>
      </c>
      <c r="K909" s="109">
        <f t="shared" ca="1" si="86"/>
        <v>0</v>
      </c>
      <c r="L909" s="109">
        <f t="shared" si="87"/>
        <v>0</v>
      </c>
      <c r="M909" t="str">
        <f t="shared" si="89"/>
        <v/>
      </c>
    </row>
    <row r="910" spans="1:13" x14ac:dyDescent="0.25">
      <c r="A910">
        <v>6609</v>
      </c>
      <c r="B910" t="s">
        <v>1185</v>
      </c>
      <c r="C910" t="s">
        <v>2271</v>
      </c>
      <c r="D910" s="21" t="s">
        <v>3424</v>
      </c>
      <c r="E910" s="1" t="str">
        <f t="shared" ca="1" si="84"/>
        <v/>
      </c>
      <c r="F910" t="s">
        <v>4091</v>
      </c>
      <c r="G910" t="s">
        <v>4092</v>
      </c>
      <c r="H910" t="s">
        <v>3469</v>
      </c>
      <c r="I910" s="109">
        <f t="shared" si="88"/>
        <v>0</v>
      </c>
      <c r="J910" s="109">
        <f t="shared" si="85"/>
        <v>0</v>
      </c>
      <c r="K910" s="109">
        <f t="shared" ca="1" si="86"/>
        <v>0</v>
      </c>
      <c r="L910" s="109">
        <f t="shared" si="87"/>
        <v>0</v>
      </c>
      <c r="M910" t="str">
        <f t="shared" si="89"/>
        <v/>
      </c>
    </row>
    <row r="911" spans="1:13" x14ac:dyDescent="0.25">
      <c r="A911">
        <v>6610</v>
      </c>
      <c r="B911" t="s">
        <v>1185</v>
      </c>
      <c r="C911" t="s">
        <v>2271</v>
      </c>
      <c r="D911" s="21" t="s">
        <v>3424</v>
      </c>
      <c r="E911" s="1" t="str">
        <f t="shared" ca="1" si="84"/>
        <v/>
      </c>
      <c r="F911" t="s">
        <v>4093</v>
      </c>
      <c r="G911" t="s">
        <v>4094</v>
      </c>
      <c r="H911" t="s">
        <v>3469</v>
      </c>
      <c r="I911" s="109">
        <f t="shared" si="88"/>
        <v>0</v>
      </c>
      <c r="J911" s="109">
        <f t="shared" si="85"/>
        <v>0</v>
      </c>
      <c r="K911" s="109">
        <f t="shared" ca="1" si="86"/>
        <v>0</v>
      </c>
      <c r="L911" s="109">
        <f t="shared" si="87"/>
        <v>0</v>
      </c>
      <c r="M911" t="str">
        <f t="shared" si="89"/>
        <v/>
      </c>
    </row>
    <row r="912" spans="1:13" x14ac:dyDescent="0.25">
      <c r="A912">
        <v>6611</v>
      </c>
      <c r="B912" t="s">
        <v>1185</v>
      </c>
      <c r="C912" t="s">
        <v>2271</v>
      </c>
      <c r="D912" s="21" t="s">
        <v>3424</v>
      </c>
      <c r="E912" s="1" t="str">
        <f t="shared" ca="1" si="84"/>
        <v/>
      </c>
      <c r="F912" t="s">
        <v>4095</v>
      </c>
      <c r="G912" t="s">
        <v>4096</v>
      </c>
      <c r="H912" t="s">
        <v>3469</v>
      </c>
      <c r="I912" s="109">
        <f t="shared" si="88"/>
        <v>0</v>
      </c>
      <c r="J912" s="109">
        <f t="shared" si="85"/>
        <v>0</v>
      </c>
      <c r="K912" s="109">
        <f t="shared" ca="1" si="86"/>
        <v>0</v>
      </c>
      <c r="L912" s="109">
        <f t="shared" si="87"/>
        <v>0</v>
      </c>
      <c r="M912" t="str">
        <f t="shared" si="89"/>
        <v/>
      </c>
    </row>
    <row r="913" spans="1:13" x14ac:dyDescent="0.25">
      <c r="A913">
        <v>6612</v>
      </c>
      <c r="B913" t="s">
        <v>1185</v>
      </c>
      <c r="C913" t="s">
        <v>2271</v>
      </c>
      <c r="D913" s="21" t="s">
        <v>3424</v>
      </c>
      <c r="E913" s="1" t="str">
        <f t="shared" ca="1" si="84"/>
        <v/>
      </c>
      <c r="F913" t="s">
        <v>4097</v>
      </c>
      <c r="G913" t="s">
        <v>4098</v>
      </c>
      <c r="H913" t="s">
        <v>3469</v>
      </c>
      <c r="I913" s="109">
        <f t="shared" si="88"/>
        <v>0</v>
      </c>
      <c r="J913" s="109">
        <f t="shared" si="85"/>
        <v>0</v>
      </c>
      <c r="K913" s="109">
        <f t="shared" ca="1" si="86"/>
        <v>0</v>
      </c>
      <c r="L913" s="109">
        <f t="shared" si="87"/>
        <v>0</v>
      </c>
      <c r="M913" t="str">
        <f t="shared" si="89"/>
        <v/>
      </c>
    </row>
    <row r="914" spans="1:13" x14ac:dyDescent="0.25">
      <c r="A914">
        <v>6615</v>
      </c>
      <c r="B914" t="s">
        <v>1185</v>
      </c>
      <c r="C914" t="s">
        <v>2273</v>
      </c>
      <c r="D914" s="21" t="s">
        <v>3423</v>
      </c>
      <c r="E914" s="1" t="str">
        <f t="shared" ca="1" si="84"/>
        <v/>
      </c>
      <c r="F914" t="s">
        <v>3466</v>
      </c>
      <c r="G914" t="s">
        <v>2274</v>
      </c>
      <c r="H914" t="s">
        <v>1542</v>
      </c>
      <c r="I914" s="109">
        <f t="shared" si="88"/>
        <v>0</v>
      </c>
      <c r="J914" s="109">
        <f t="shared" si="85"/>
        <v>0</v>
      </c>
      <c r="K914" s="109">
        <f t="shared" ca="1" si="86"/>
        <v>0</v>
      </c>
      <c r="L914" s="109">
        <f t="shared" si="87"/>
        <v>0</v>
      </c>
      <c r="M914" t="str">
        <f t="shared" si="89"/>
        <v/>
      </c>
    </row>
    <row r="915" spans="1:13" x14ac:dyDescent="0.25">
      <c r="A915">
        <v>4369</v>
      </c>
      <c r="B915" t="s">
        <v>1200</v>
      </c>
      <c r="C915" t="s">
        <v>2275</v>
      </c>
      <c r="D915" s="21" t="s">
        <v>3424</v>
      </c>
      <c r="E915" s="1" t="str">
        <f t="shared" ca="1" si="84"/>
        <v/>
      </c>
      <c r="F915" t="s">
        <v>3466</v>
      </c>
      <c r="G915" t="s">
        <v>2276</v>
      </c>
      <c r="H915" t="s">
        <v>1537</v>
      </c>
      <c r="I915" s="109" t="str">
        <f t="shared" si="88"/>
        <v>IfcSite</v>
      </c>
      <c r="J915" s="109">
        <f t="shared" si="85"/>
        <v>0</v>
      </c>
      <c r="K915" s="109" t="str">
        <f t="shared" ca="1" si="86"/>
        <v>IfcSite</v>
      </c>
      <c r="L915" s="109">
        <f t="shared" si="87"/>
        <v>0</v>
      </c>
      <c r="M915" t="str">
        <f t="shared" si="89"/>
        <v/>
      </c>
    </row>
    <row r="916" spans="1:13" x14ac:dyDescent="0.25">
      <c r="A916">
        <v>6621</v>
      </c>
      <c r="B916" t="s">
        <v>1200</v>
      </c>
      <c r="C916" t="s">
        <v>2277</v>
      </c>
      <c r="D916" s="21" t="s">
        <v>3424</v>
      </c>
      <c r="E916" s="1" t="str">
        <f t="shared" ca="1" si="84"/>
        <v/>
      </c>
      <c r="G916" t="s">
        <v>2278</v>
      </c>
      <c r="H916" t="s">
        <v>1537</v>
      </c>
      <c r="I916" s="109">
        <f t="shared" si="88"/>
        <v>0</v>
      </c>
      <c r="J916" s="109">
        <f t="shared" si="85"/>
        <v>0</v>
      </c>
      <c r="K916" s="109">
        <f t="shared" ca="1" si="86"/>
        <v>0</v>
      </c>
      <c r="L916" s="109" t="str">
        <f t="shared" si="87"/>
        <v>Pset_SiteCommon</v>
      </c>
      <c r="M916" t="str">
        <f t="shared" si="89"/>
        <v/>
      </c>
    </row>
    <row r="917" spans="1:13" x14ac:dyDescent="0.25">
      <c r="A917">
        <v>6623</v>
      </c>
      <c r="B917" t="s">
        <v>1200</v>
      </c>
      <c r="C917" t="s">
        <v>2277</v>
      </c>
      <c r="D917" s="21" t="s">
        <v>3424</v>
      </c>
      <c r="E917" s="1" t="str">
        <f t="shared" ca="1" si="84"/>
        <v>Common</v>
      </c>
      <c r="F917" t="s">
        <v>2488</v>
      </c>
      <c r="G917" t="s">
        <v>3595</v>
      </c>
      <c r="H917" t="s">
        <v>3469</v>
      </c>
      <c r="I917" s="109">
        <f t="shared" si="88"/>
        <v>0</v>
      </c>
      <c r="J917" s="109">
        <f t="shared" si="85"/>
        <v>0</v>
      </c>
      <c r="K917" s="109">
        <f t="shared" ca="1" si="86"/>
        <v>0</v>
      </c>
      <c r="L917" s="109">
        <f t="shared" si="87"/>
        <v>0</v>
      </c>
      <c r="M917" t="str">
        <f t="shared" si="89"/>
        <v/>
      </c>
    </row>
    <row r="918" spans="1:13" x14ac:dyDescent="0.25">
      <c r="A918">
        <v>6624</v>
      </c>
      <c r="B918" t="s">
        <v>1200</v>
      </c>
      <c r="C918" t="s">
        <v>2277</v>
      </c>
      <c r="D918" s="21" t="s">
        <v>3424</v>
      </c>
      <c r="E918" s="1" t="str">
        <f t="shared" ca="1" si="84"/>
        <v>Common</v>
      </c>
      <c r="F918" t="s">
        <v>3008</v>
      </c>
      <c r="G918" t="s">
        <v>4099</v>
      </c>
      <c r="H918" t="s">
        <v>3469</v>
      </c>
      <c r="I918" s="109">
        <f t="shared" si="88"/>
        <v>0</v>
      </c>
      <c r="J918" s="109">
        <f t="shared" si="85"/>
        <v>0</v>
      </c>
      <c r="K918" s="109">
        <f t="shared" ca="1" si="86"/>
        <v>0</v>
      </c>
      <c r="L918" s="109">
        <f t="shared" si="87"/>
        <v>0</v>
      </c>
      <c r="M918" t="str">
        <f t="shared" si="89"/>
        <v/>
      </c>
    </row>
    <row r="919" spans="1:13" x14ac:dyDescent="0.25">
      <c r="A919">
        <v>6625</v>
      </c>
      <c r="B919" t="s">
        <v>1200</v>
      </c>
      <c r="C919" t="s">
        <v>2277</v>
      </c>
      <c r="D919" s="21" t="s">
        <v>3424</v>
      </c>
      <c r="E919" s="1" t="str">
        <f t="shared" ca="1" si="84"/>
        <v>Common</v>
      </c>
      <c r="F919" t="s">
        <v>4100</v>
      </c>
      <c r="G919" t="s">
        <v>4101</v>
      </c>
      <c r="H919" t="s">
        <v>3469</v>
      </c>
      <c r="I919" s="109">
        <f t="shared" si="88"/>
        <v>0</v>
      </c>
      <c r="J919" s="109">
        <f t="shared" si="85"/>
        <v>0</v>
      </c>
      <c r="K919" s="109">
        <f t="shared" ca="1" si="86"/>
        <v>0</v>
      </c>
      <c r="L919" s="109">
        <f t="shared" si="87"/>
        <v>0</v>
      </c>
      <c r="M919" t="str">
        <f t="shared" si="89"/>
        <v/>
      </c>
    </row>
    <row r="920" spans="1:13" x14ac:dyDescent="0.25">
      <c r="A920">
        <v>6626</v>
      </c>
      <c r="B920" t="s">
        <v>1200</v>
      </c>
      <c r="C920" t="s">
        <v>2277</v>
      </c>
      <c r="D920" s="21" t="s">
        <v>3424</v>
      </c>
      <c r="E920" s="1" t="str">
        <f t="shared" ca="1" si="84"/>
        <v>Common</v>
      </c>
      <c r="F920" t="s">
        <v>4102</v>
      </c>
      <c r="G920" t="s">
        <v>4103</v>
      </c>
      <c r="H920" t="s">
        <v>3469</v>
      </c>
      <c r="I920" s="109">
        <f t="shared" si="88"/>
        <v>0</v>
      </c>
      <c r="J920" s="109">
        <f t="shared" si="85"/>
        <v>0</v>
      </c>
      <c r="K920" s="109">
        <f t="shared" ca="1" si="86"/>
        <v>0</v>
      </c>
      <c r="L920" s="109">
        <f t="shared" si="87"/>
        <v>0</v>
      </c>
      <c r="M920" t="str">
        <f t="shared" si="89"/>
        <v/>
      </c>
    </row>
    <row r="921" spans="1:13" x14ac:dyDescent="0.25">
      <c r="A921">
        <v>6627</v>
      </c>
      <c r="B921" t="s">
        <v>1200</v>
      </c>
      <c r="C921" t="s">
        <v>2277</v>
      </c>
      <c r="D921" s="21" t="s">
        <v>3424</v>
      </c>
      <c r="E921" s="1" t="str">
        <f t="shared" ca="1" si="84"/>
        <v>Common</v>
      </c>
      <c r="F921" t="s">
        <v>2960</v>
      </c>
      <c r="G921" t="s">
        <v>4104</v>
      </c>
      <c r="H921" t="s">
        <v>3469</v>
      </c>
      <c r="I921" s="109">
        <f t="shared" si="88"/>
        <v>0</v>
      </c>
      <c r="J921" s="109">
        <f t="shared" si="85"/>
        <v>0</v>
      </c>
      <c r="K921" s="109">
        <f t="shared" ca="1" si="86"/>
        <v>0</v>
      </c>
      <c r="L921" s="109">
        <f t="shared" si="87"/>
        <v>0</v>
      </c>
      <c r="M921" t="str">
        <f t="shared" si="89"/>
        <v/>
      </c>
    </row>
    <row r="922" spans="1:13" x14ac:dyDescent="0.25">
      <c r="A922">
        <v>6628</v>
      </c>
      <c r="B922" t="s">
        <v>1200</v>
      </c>
      <c r="C922" t="s">
        <v>2277</v>
      </c>
      <c r="D922" s="21" t="s">
        <v>3424</v>
      </c>
      <c r="E922" s="1" t="str">
        <f t="shared" ca="1" si="84"/>
        <v>Common</v>
      </c>
      <c r="F922" t="s">
        <v>2884</v>
      </c>
      <c r="G922" t="s">
        <v>4105</v>
      </c>
      <c r="H922" t="s">
        <v>3469</v>
      </c>
      <c r="I922" s="109">
        <f t="shared" si="88"/>
        <v>0</v>
      </c>
      <c r="J922" s="109">
        <f t="shared" si="85"/>
        <v>0</v>
      </c>
      <c r="K922" s="109">
        <f t="shared" ca="1" si="86"/>
        <v>0</v>
      </c>
      <c r="L922" s="109">
        <f t="shared" si="87"/>
        <v>0</v>
      </c>
      <c r="M922" t="str">
        <f t="shared" si="89"/>
        <v/>
      </c>
    </row>
    <row r="923" spans="1:13" x14ac:dyDescent="0.25">
      <c r="A923">
        <v>5042</v>
      </c>
      <c r="B923" t="s">
        <v>1204</v>
      </c>
      <c r="C923" t="s">
        <v>2279</v>
      </c>
      <c r="D923" s="21" t="s">
        <v>3449</v>
      </c>
      <c r="E923" s="1" t="str">
        <f t="shared" ca="1" si="84"/>
        <v/>
      </c>
      <c r="F923" t="s">
        <v>3466</v>
      </c>
      <c r="G923" t="s">
        <v>2280</v>
      </c>
      <c r="H923" t="s">
        <v>1537</v>
      </c>
      <c r="I923" s="109" t="str">
        <f t="shared" si="88"/>
        <v>IfcSlab</v>
      </c>
      <c r="J923" s="109">
        <f t="shared" si="85"/>
        <v>0</v>
      </c>
      <c r="K923" s="109" t="str">
        <f t="shared" ca="1" si="86"/>
        <v>IfcSlab</v>
      </c>
      <c r="L923" s="109">
        <f t="shared" si="87"/>
        <v>0</v>
      </c>
      <c r="M923" t="str">
        <f t="shared" si="89"/>
        <v/>
      </c>
    </row>
    <row r="924" spans="1:13" x14ac:dyDescent="0.25">
      <c r="A924">
        <v>5917</v>
      </c>
      <c r="B924" t="s">
        <v>1204</v>
      </c>
      <c r="C924" t="s">
        <v>2281</v>
      </c>
      <c r="D924" s="21" t="s">
        <v>3449</v>
      </c>
      <c r="E924" s="1" t="str">
        <f t="shared" ca="1" si="84"/>
        <v/>
      </c>
      <c r="F924" t="s">
        <v>3466</v>
      </c>
      <c r="G924" t="s">
        <v>2282</v>
      </c>
      <c r="H924" t="s">
        <v>1537</v>
      </c>
      <c r="I924" s="109">
        <f t="shared" si="88"/>
        <v>0</v>
      </c>
      <c r="J924" s="109">
        <f t="shared" si="85"/>
        <v>0</v>
      </c>
      <c r="K924" s="109">
        <f t="shared" ca="1" si="86"/>
        <v>0</v>
      </c>
      <c r="L924" s="109">
        <f t="shared" si="87"/>
        <v>0</v>
      </c>
      <c r="M924" t="str">
        <f t="shared" si="89"/>
        <v/>
      </c>
    </row>
    <row r="925" spans="1:13" x14ac:dyDescent="0.25">
      <c r="A925">
        <v>6631</v>
      </c>
      <c r="B925" t="s">
        <v>1204</v>
      </c>
      <c r="C925" t="s">
        <v>2283</v>
      </c>
      <c r="D925" s="21" t="s">
        <v>3433</v>
      </c>
      <c r="E925" s="1" t="str">
        <f t="shared" ca="1" si="84"/>
        <v/>
      </c>
      <c r="G925" t="s">
        <v>2284</v>
      </c>
      <c r="H925" t="s">
        <v>1537</v>
      </c>
      <c r="I925" s="109">
        <f t="shared" si="88"/>
        <v>0</v>
      </c>
      <c r="J925" s="109">
        <f t="shared" si="85"/>
        <v>0</v>
      </c>
      <c r="K925" s="109">
        <f t="shared" ca="1" si="86"/>
        <v>0</v>
      </c>
      <c r="L925" s="109" t="str">
        <f t="shared" si="87"/>
        <v>Pset_SlabCommon</v>
      </c>
      <c r="M925" t="str">
        <f t="shared" si="89"/>
        <v/>
      </c>
    </row>
    <row r="926" spans="1:13" x14ac:dyDescent="0.25">
      <c r="A926">
        <v>6633</v>
      </c>
      <c r="B926" t="s">
        <v>1204</v>
      </c>
      <c r="C926" t="s">
        <v>2283</v>
      </c>
      <c r="D926" s="21" t="s">
        <v>3433</v>
      </c>
      <c r="E926" s="1" t="str">
        <f t="shared" ca="1" si="84"/>
        <v>Common</v>
      </c>
      <c r="F926" t="s">
        <v>2488</v>
      </c>
      <c r="G926" t="s">
        <v>4284</v>
      </c>
      <c r="H926" t="s">
        <v>3469</v>
      </c>
      <c r="I926" s="109">
        <f t="shared" si="88"/>
        <v>0</v>
      </c>
      <c r="J926" s="109">
        <f t="shared" si="85"/>
        <v>0</v>
      </c>
      <c r="K926" s="109">
        <f t="shared" ca="1" si="86"/>
        <v>0</v>
      </c>
      <c r="L926" s="109">
        <f t="shared" si="87"/>
        <v>0</v>
      </c>
      <c r="M926" t="str">
        <f t="shared" si="89"/>
        <v/>
      </c>
    </row>
    <row r="927" spans="1:13" x14ac:dyDescent="0.25">
      <c r="A927">
        <v>6634</v>
      </c>
      <c r="B927" t="s">
        <v>1204</v>
      </c>
      <c r="C927" t="s">
        <v>2283</v>
      </c>
      <c r="D927" s="21" t="s">
        <v>3433</v>
      </c>
      <c r="E927" s="1" t="str">
        <f t="shared" ca="1" si="84"/>
        <v>Common</v>
      </c>
      <c r="F927" t="s">
        <v>3474</v>
      </c>
      <c r="G927" t="s">
        <v>4283</v>
      </c>
      <c r="H927" t="s">
        <v>3475</v>
      </c>
      <c r="I927" s="109">
        <f t="shared" si="88"/>
        <v>0</v>
      </c>
      <c r="J927" s="109">
        <f t="shared" si="85"/>
        <v>0</v>
      </c>
      <c r="K927" s="109">
        <f t="shared" ca="1" si="86"/>
        <v>0</v>
      </c>
      <c r="L927" s="109">
        <f t="shared" si="87"/>
        <v>0</v>
      </c>
      <c r="M927" t="str">
        <f t="shared" si="89"/>
        <v/>
      </c>
    </row>
    <row r="928" spans="1:13" x14ac:dyDescent="0.25">
      <c r="A928">
        <v>6647</v>
      </c>
      <c r="B928" t="s">
        <v>1204</v>
      </c>
      <c r="C928" t="s">
        <v>2283</v>
      </c>
      <c r="D928" s="21" t="s">
        <v>3433</v>
      </c>
      <c r="E928" s="1" t="str">
        <f t="shared" ca="1" si="84"/>
        <v>Common</v>
      </c>
      <c r="F928" t="s">
        <v>3113</v>
      </c>
      <c r="G928" t="s">
        <v>4326</v>
      </c>
      <c r="H928" t="s">
        <v>3469</v>
      </c>
      <c r="I928" s="109">
        <f t="shared" si="88"/>
        <v>0</v>
      </c>
      <c r="J928" s="109">
        <f t="shared" si="85"/>
        <v>0</v>
      </c>
      <c r="K928" s="109">
        <f t="shared" ca="1" si="86"/>
        <v>0</v>
      </c>
      <c r="L928" s="109">
        <f t="shared" si="87"/>
        <v>0</v>
      </c>
      <c r="M928" t="str">
        <f t="shared" si="89"/>
        <v/>
      </c>
    </row>
    <row r="929" spans="1:13" x14ac:dyDescent="0.25">
      <c r="A929">
        <v>6648</v>
      </c>
      <c r="B929" t="s">
        <v>1204</v>
      </c>
      <c r="C929" t="s">
        <v>2283</v>
      </c>
      <c r="D929" s="21" t="s">
        <v>3433</v>
      </c>
      <c r="E929" s="1" t="str">
        <f t="shared" ca="1" si="84"/>
        <v>Common</v>
      </c>
      <c r="F929" t="s">
        <v>2968</v>
      </c>
      <c r="G929" t="s">
        <v>4081</v>
      </c>
      <c r="H929" t="s">
        <v>3469</v>
      </c>
      <c r="I929" s="109">
        <f t="shared" si="88"/>
        <v>0</v>
      </c>
      <c r="J929" s="109">
        <f t="shared" si="85"/>
        <v>0</v>
      </c>
      <c r="K929" s="109">
        <f t="shared" ca="1" si="86"/>
        <v>0</v>
      </c>
      <c r="L929" s="109">
        <f t="shared" si="87"/>
        <v>0</v>
      </c>
      <c r="M929" t="str">
        <f t="shared" si="89"/>
        <v/>
      </c>
    </row>
    <row r="930" spans="1:13" x14ac:dyDescent="0.25">
      <c r="A930">
        <v>6649</v>
      </c>
      <c r="B930" t="s">
        <v>1204</v>
      </c>
      <c r="C930" t="s">
        <v>2283</v>
      </c>
      <c r="D930" s="21" t="s">
        <v>3433</v>
      </c>
      <c r="E930" s="1" t="str">
        <f t="shared" ca="1" si="84"/>
        <v>Common</v>
      </c>
      <c r="F930" t="s">
        <v>3037</v>
      </c>
      <c r="G930" t="s">
        <v>3736</v>
      </c>
      <c r="H930" t="s">
        <v>3469</v>
      </c>
      <c r="I930" s="109">
        <f t="shared" si="88"/>
        <v>0</v>
      </c>
      <c r="J930" s="109">
        <f t="shared" si="85"/>
        <v>0</v>
      </c>
      <c r="K930" s="109">
        <f t="shared" ca="1" si="86"/>
        <v>0</v>
      </c>
      <c r="L930" s="109">
        <f t="shared" si="87"/>
        <v>0</v>
      </c>
      <c r="M930" t="str">
        <f t="shared" si="89"/>
        <v/>
      </c>
    </row>
    <row r="931" spans="1:13" x14ac:dyDescent="0.25">
      <c r="A931">
        <v>6650</v>
      </c>
      <c r="B931" t="s">
        <v>1204</v>
      </c>
      <c r="C931" t="s">
        <v>2283</v>
      </c>
      <c r="D931" s="21" t="s">
        <v>3433</v>
      </c>
      <c r="E931" s="1" t="str">
        <f t="shared" ca="1" si="84"/>
        <v>Common</v>
      </c>
      <c r="F931" t="s">
        <v>3107</v>
      </c>
      <c r="G931" t="s">
        <v>4106</v>
      </c>
      <c r="H931" t="s">
        <v>3469</v>
      </c>
      <c r="I931" s="109">
        <f t="shared" si="88"/>
        <v>0</v>
      </c>
      <c r="J931" s="109">
        <f t="shared" si="85"/>
        <v>0</v>
      </c>
      <c r="K931" s="109">
        <f t="shared" ca="1" si="86"/>
        <v>0</v>
      </c>
      <c r="L931" s="109">
        <f t="shared" si="87"/>
        <v>0</v>
      </c>
      <c r="M931" t="str">
        <f t="shared" si="89"/>
        <v/>
      </c>
    </row>
    <row r="932" spans="1:13" x14ac:dyDescent="0.25">
      <c r="A932">
        <v>6651</v>
      </c>
      <c r="B932" t="s">
        <v>1204</v>
      </c>
      <c r="C932" t="s">
        <v>2283</v>
      </c>
      <c r="D932" s="21" t="s">
        <v>3433</v>
      </c>
      <c r="E932" s="1" t="str">
        <f t="shared" ca="1" si="84"/>
        <v>Common</v>
      </c>
      <c r="F932" t="s">
        <v>2986</v>
      </c>
      <c r="G932" t="s">
        <v>4107</v>
      </c>
      <c r="H932" t="s">
        <v>3469</v>
      </c>
      <c r="I932" s="109">
        <f t="shared" si="88"/>
        <v>0</v>
      </c>
      <c r="J932" s="109">
        <f t="shared" si="85"/>
        <v>0</v>
      </c>
      <c r="K932" s="109">
        <f t="shared" ca="1" si="86"/>
        <v>0</v>
      </c>
      <c r="L932" s="109">
        <f t="shared" si="87"/>
        <v>0</v>
      </c>
      <c r="M932" t="str">
        <f t="shared" si="89"/>
        <v/>
      </c>
    </row>
    <row r="933" spans="1:13" x14ac:dyDescent="0.25">
      <c r="A933">
        <v>6652</v>
      </c>
      <c r="B933" t="s">
        <v>1204</v>
      </c>
      <c r="C933" t="s">
        <v>2283</v>
      </c>
      <c r="D933" s="21" t="s">
        <v>3433</v>
      </c>
      <c r="E933" s="1" t="str">
        <f t="shared" ca="1" si="84"/>
        <v>Common</v>
      </c>
      <c r="F933" t="s">
        <v>2958</v>
      </c>
      <c r="G933" t="s">
        <v>3570</v>
      </c>
      <c r="H933" t="s">
        <v>3469</v>
      </c>
      <c r="I933" s="109">
        <f t="shared" si="88"/>
        <v>0</v>
      </c>
      <c r="J933" s="109">
        <f t="shared" si="85"/>
        <v>0</v>
      </c>
      <c r="K933" s="109">
        <f t="shared" ca="1" si="86"/>
        <v>0</v>
      </c>
      <c r="L933" s="109">
        <f t="shared" si="87"/>
        <v>0</v>
      </c>
      <c r="M933" t="str">
        <f t="shared" si="89"/>
        <v/>
      </c>
    </row>
    <row r="934" spans="1:13" x14ac:dyDescent="0.25">
      <c r="A934">
        <v>6653</v>
      </c>
      <c r="B934" t="s">
        <v>1204</v>
      </c>
      <c r="C934" t="s">
        <v>2283</v>
      </c>
      <c r="D934" s="21" t="s">
        <v>3433</v>
      </c>
      <c r="E934" s="1" t="str">
        <f t="shared" ca="1" si="84"/>
        <v>Common</v>
      </c>
      <c r="F934" t="s">
        <v>3135</v>
      </c>
      <c r="G934" t="s">
        <v>3571</v>
      </c>
      <c r="H934" t="s">
        <v>3469</v>
      </c>
      <c r="I934" s="109">
        <f t="shared" si="88"/>
        <v>0</v>
      </c>
      <c r="J934" s="109">
        <f t="shared" si="85"/>
        <v>0</v>
      </c>
      <c r="K934" s="109">
        <f t="shared" ca="1" si="86"/>
        <v>0</v>
      </c>
      <c r="L934" s="109">
        <f t="shared" si="87"/>
        <v>0</v>
      </c>
      <c r="M934" t="str">
        <f t="shared" si="89"/>
        <v/>
      </c>
    </row>
    <row r="935" spans="1:13" x14ac:dyDescent="0.25">
      <c r="A935">
        <v>6654</v>
      </c>
      <c r="B935" t="s">
        <v>1204</v>
      </c>
      <c r="C935" t="s">
        <v>2283</v>
      </c>
      <c r="D935" s="21" t="s">
        <v>3433</v>
      </c>
      <c r="E935" s="1" t="str">
        <f t="shared" ca="1" si="84"/>
        <v>Common</v>
      </c>
      <c r="F935" t="s">
        <v>3133</v>
      </c>
      <c r="G935" t="s">
        <v>4108</v>
      </c>
      <c r="H935" t="s">
        <v>3469</v>
      </c>
      <c r="I935" s="109">
        <f t="shared" si="88"/>
        <v>0</v>
      </c>
      <c r="J935" s="109">
        <f t="shared" si="85"/>
        <v>0</v>
      </c>
      <c r="K935" s="109">
        <f t="shared" ca="1" si="86"/>
        <v>0</v>
      </c>
      <c r="L935" s="109">
        <f t="shared" si="87"/>
        <v>0</v>
      </c>
      <c r="M935" t="str">
        <f t="shared" si="89"/>
        <v/>
      </c>
    </row>
    <row r="936" spans="1:13" x14ac:dyDescent="0.25">
      <c r="A936">
        <v>6655</v>
      </c>
      <c r="B936" t="s">
        <v>1204</v>
      </c>
      <c r="C936" t="s">
        <v>2283</v>
      </c>
      <c r="D936" s="21" t="s">
        <v>3433</v>
      </c>
      <c r="E936" s="1" t="str">
        <f t="shared" ca="1" si="84"/>
        <v>Common</v>
      </c>
      <c r="F936" t="s">
        <v>2939</v>
      </c>
      <c r="G936" t="s">
        <v>4386</v>
      </c>
      <c r="H936" t="s">
        <v>3469</v>
      </c>
      <c r="I936" s="109">
        <f t="shared" si="88"/>
        <v>0</v>
      </c>
      <c r="J936" s="109">
        <f t="shared" si="85"/>
        <v>0</v>
      </c>
      <c r="K936" s="109">
        <f t="shared" ca="1" si="86"/>
        <v>0</v>
      </c>
      <c r="L936" s="109">
        <f t="shared" si="87"/>
        <v>0</v>
      </c>
      <c r="M936" t="str">
        <f t="shared" si="89"/>
        <v/>
      </c>
    </row>
    <row r="937" spans="1:13" x14ac:dyDescent="0.25">
      <c r="A937">
        <v>6658</v>
      </c>
      <c r="B937" t="s">
        <v>1214</v>
      </c>
      <c r="C937" t="s">
        <v>2285</v>
      </c>
      <c r="D937" s="21" t="s">
        <v>3431</v>
      </c>
      <c r="E937" s="1" t="str">
        <f t="shared" ca="1" si="84"/>
        <v/>
      </c>
      <c r="G937" t="s">
        <v>2286</v>
      </c>
      <c r="H937" t="s">
        <v>1545</v>
      </c>
      <c r="I937" s="109" t="str">
        <f t="shared" si="88"/>
        <v>IfcSolarDevice</v>
      </c>
      <c r="J937" s="109">
        <f t="shared" si="85"/>
        <v>0</v>
      </c>
      <c r="K937" s="109">
        <f t="shared" ca="1" si="86"/>
        <v>0</v>
      </c>
      <c r="L937" s="109">
        <f t="shared" si="87"/>
        <v>0</v>
      </c>
      <c r="M937" t="str">
        <f t="shared" si="89"/>
        <v/>
      </c>
    </row>
    <row r="938" spans="1:13" x14ac:dyDescent="0.25">
      <c r="A938">
        <v>6660</v>
      </c>
      <c r="B938" t="s">
        <v>1214</v>
      </c>
      <c r="C938" t="s">
        <v>2285</v>
      </c>
      <c r="D938" s="21" t="s">
        <v>3431</v>
      </c>
      <c r="E938" s="1" t="str">
        <f t="shared" ca="1" si="84"/>
        <v/>
      </c>
      <c r="F938" t="s">
        <v>2488</v>
      </c>
      <c r="G938" t="s">
        <v>3473</v>
      </c>
      <c r="H938" t="s">
        <v>3469</v>
      </c>
      <c r="I938" s="109">
        <f t="shared" si="88"/>
        <v>0</v>
      </c>
      <c r="J938" s="109">
        <f t="shared" si="85"/>
        <v>0</v>
      </c>
      <c r="K938" s="109">
        <f t="shared" ca="1" si="86"/>
        <v>0</v>
      </c>
      <c r="L938" s="109">
        <f t="shared" si="87"/>
        <v>0</v>
      </c>
      <c r="M938" t="str">
        <f t="shared" si="89"/>
        <v/>
      </c>
    </row>
    <row r="939" spans="1:13" x14ac:dyDescent="0.25">
      <c r="A939">
        <v>6661</v>
      </c>
      <c r="B939" t="s">
        <v>1214</v>
      </c>
      <c r="C939" t="s">
        <v>2285</v>
      </c>
      <c r="D939" s="21" t="s">
        <v>3431</v>
      </c>
      <c r="E939" s="1" t="str">
        <f t="shared" ca="1" si="84"/>
        <v/>
      </c>
      <c r="F939" t="s">
        <v>3474</v>
      </c>
      <c r="G939" t="s">
        <v>4283</v>
      </c>
      <c r="H939" t="s">
        <v>3475</v>
      </c>
      <c r="I939" s="109">
        <f t="shared" si="88"/>
        <v>0</v>
      </c>
      <c r="J939" s="109">
        <f t="shared" si="85"/>
        <v>0</v>
      </c>
      <c r="K939" s="109">
        <f t="shared" ca="1" si="86"/>
        <v>0</v>
      </c>
      <c r="L939" s="109">
        <f t="shared" si="87"/>
        <v>0</v>
      </c>
      <c r="M939" t="str">
        <f t="shared" si="89"/>
        <v/>
      </c>
    </row>
    <row r="940" spans="1:13" x14ac:dyDescent="0.25">
      <c r="A940">
        <v>125</v>
      </c>
      <c r="B940" t="s">
        <v>1219</v>
      </c>
      <c r="C940" t="s">
        <v>2287</v>
      </c>
      <c r="D940" s="21" t="s">
        <v>3444</v>
      </c>
      <c r="E940" s="1" t="str">
        <f t="shared" ca="1" si="84"/>
        <v/>
      </c>
      <c r="F940" t="s">
        <v>3466</v>
      </c>
      <c r="G940" t="s">
        <v>2288</v>
      </c>
      <c r="H940" t="s">
        <v>1537</v>
      </c>
      <c r="I940" s="109" t="str">
        <f t="shared" si="88"/>
        <v>IfcSpace</v>
      </c>
      <c r="J940" s="109">
        <f t="shared" si="85"/>
        <v>0</v>
      </c>
      <c r="K940" s="109" t="str">
        <f t="shared" ca="1" si="86"/>
        <v>IfcSpace</v>
      </c>
      <c r="L940" s="109">
        <f t="shared" si="87"/>
        <v>0</v>
      </c>
      <c r="M940" t="str">
        <f t="shared" si="89"/>
        <v/>
      </c>
    </row>
    <row r="941" spans="1:13" x14ac:dyDescent="0.25">
      <c r="A941">
        <v>6698</v>
      </c>
      <c r="B941" t="s">
        <v>1219</v>
      </c>
      <c r="C941" t="s">
        <v>2289</v>
      </c>
      <c r="D941" s="21" t="s">
        <v>3424</v>
      </c>
      <c r="E941" s="1" t="str">
        <f t="shared" ca="1" si="84"/>
        <v/>
      </c>
      <c r="G941" t="s">
        <v>2290</v>
      </c>
      <c r="H941" t="s">
        <v>1537</v>
      </c>
      <c r="I941" s="109">
        <f t="shared" si="88"/>
        <v>0</v>
      </c>
      <c r="J941" s="109">
        <f t="shared" si="85"/>
        <v>0</v>
      </c>
      <c r="K941" s="109">
        <f t="shared" ca="1" si="86"/>
        <v>0</v>
      </c>
      <c r="L941" s="109" t="str">
        <f t="shared" si="87"/>
        <v>Pset_SpaceCommon</v>
      </c>
      <c r="M941" t="str">
        <f t="shared" si="89"/>
        <v/>
      </c>
    </row>
    <row r="942" spans="1:13" x14ac:dyDescent="0.25">
      <c r="A942">
        <v>6700</v>
      </c>
      <c r="B942" t="s">
        <v>1219</v>
      </c>
      <c r="C942" t="s">
        <v>2289</v>
      </c>
      <c r="D942" s="21" t="s">
        <v>3424</v>
      </c>
      <c r="E942" s="1" t="str">
        <f t="shared" ca="1" si="84"/>
        <v>Common</v>
      </c>
      <c r="F942" t="s">
        <v>2488</v>
      </c>
      <c r="G942" t="s">
        <v>3595</v>
      </c>
      <c r="H942" t="s">
        <v>3469</v>
      </c>
      <c r="I942" s="109">
        <f t="shared" si="88"/>
        <v>0</v>
      </c>
      <c r="J942" s="109">
        <f t="shared" si="85"/>
        <v>0</v>
      </c>
      <c r="K942" s="109">
        <f t="shared" ca="1" si="86"/>
        <v>0</v>
      </c>
      <c r="L942" s="109">
        <f t="shared" si="87"/>
        <v>0</v>
      </c>
      <c r="M942" t="str">
        <f t="shared" si="89"/>
        <v/>
      </c>
    </row>
    <row r="943" spans="1:13" x14ac:dyDescent="0.25">
      <c r="A943">
        <v>6701</v>
      </c>
      <c r="B943" t="s">
        <v>1219</v>
      </c>
      <c r="C943" t="s">
        <v>2289</v>
      </c>
      <c r="D943" s="21" t="s">
        <v>3424</v>
      </c>
      <c r="E943" s="1" t="str">
        <f t="shared" ca="1" si="84"/>
        <v>Common</v>
      </c>
      <c r="F943" t="s">
        <v>2958</v>
      </c>
      <c r="G943" t="s">
        <v>3570</v>
      </c>
      <c r="H943" t="s">
        <v>3469</v>
      </c>
      <c r="I943" s="109">
        <f t="shared" si="88"/>
        <v>0</v>
      </c>
      <c r="J943" s="109">
        <f t="shared" si="85"/>
        <v>0</v>
      </c>
      <c r="K943" s="109">
        <f t="shared" ca="1" si="86"/>
        <v>0</v>
      </c>
      <c r="L943" s="109">
        <f t="shared" si="87"/>
        <v>0</v>
      </c>
      <c r="M943" t="str">
        <f t="shared" si="89"/>
        <v/>
      </c>
    </row>
    <row r="944" spans="1:13" x14ac:dyDescent="0.25">
      <c r="A944">
        <v>6702</v>
      </c>
      <c r="B944" t="s">
        <v>1219</v>
      </c>
      <c r="C944" t="s">
        <v>2289</v>
      </c>
      <c r="D944" s="21" t="s">
        <v>3424</v>
      </c>
      <c r="E944" s="1" t="str">
        <f t="shared" ca="1" si="84"/>
        <v>Common</v>
      </c>
      <c r="F944" t="s">
        <v>3158</v>
      </c>
      <c r="G944" t="s">
        <v>4109</v>
      </c>
      <c r="H944" t="s">
        <v>3469</v>
      </c>
      <c r="I944" s="109">
        <f t="shared" si="88"/>
        <v>0</v>
      </c>
      <c r="J944" s="109">
        <f t="shared" si="85"/>
        <v>0</v>
      </c>
      <c r="K944" s="109">
        <f t="shared" ca="1" si="86"/>
        <v>0</v>
      </c>
      <c r="L944" s="109">
        <f t="shared" si="87"/>
        <v>0</v>
      </c>
      <c r="M944" t="str">
        <f t="shared" si="89"/>
        <v/>
      </c>
    </row>
    <row r="945" spans="1:13" x14ac:dyDescent="0.25">
      <c r="A945">
        <v>6703</v>
      </c>
      <c r="B945" t="s">
        <v>1219</v>
      </c>
      <c r="C945" t="s">
        <v>2289</v>
      </c>
      <c r="D945" s="21" t="s">
        <v>3424</v>
      </c>
      <c r="E945" s="1" t="str">
        <f t="shared" ca="1" si="84"/>
        <v>Common</v>
      </c>
      <c r="F945" t="s">
        <v>3237</v>
      </c>
      <c r="G945" t="s">
        <v>4110</v>
      </c>
      <c r="H945" t="s">
        <v>3469</v>
      </c>
      <c r="I945" s="109">
        <f t="shared" si="88"/>
        <v>0</v>
      </c>
      <c r="J945" s="109">
        <f t="shared" si="85"/>
        <v>0</v>
      </c>
      <c r="K945" s="109">
        <f t="shared" ca="1" si="86"/>
        <v>0</v>
      </c>
      <c r="L945" s="109">
        <f t="shared" si="87"/>
        <v>0</v>
      </c>
      <c r="M945" t="str">
        <f t="shared" si="89"/>
        <v/>
      </c>
    </row>
    <row r="946" spans="1:13" x14ac:dyDescent="0.25">
      <c r="A946">
        <v>6704</v>
      </c>
      <c r="B946" t="s">
        <v>1219</v>
      </c>
      <c r="C946" t="s">
        <v>2289</v>
      </c>
      <c r="D946" s="21" t="s">
        <v>3424</v>
      </c>
      <c r="E946" s="1" t="str">
        <f t="shared" ca="1" si="84"/>
        <v>Common</v>
      </c>
      <c r="F946" t="s">
        <v>3143</v>
      </c>
      <c r="G946" t="s">
        <v>4111</v>
      </c>
      <c r="H946" t="s">
        <v>3469</v>
      </c>
      <c r="I946" s="109">
        <f t="shared" si="88"/>
        <v>0</v>
      </c>
      <c r="J946" s="109">
        <f t="shared" si="85"/>
        <v>0</v>
      </c>
      <c r="K946" s="109">
        <f t="shared" ca="1" si="86"/>
        <v>0</v>
      </c>
      <c r="L946" s="109">
        <f t="shared" si="87"/>
        <v>0</v>
      </c>
      <c r="M946" t="str">
        <f t="shared" si="89"/>
        <v/>
      </c>
    </row>
    <row r="947" spans="1:13" x14ac:dyDescent="0.25">
      <c r="A947">
        <v>6705</v>
      </c>
      <c r="B947" t="s">
        <v>1219</v>
      </c>
      <c r="C947" t="s">
        <v>2289</v>
      </c>
      <c r="D947" s="21" t="s">
        <v>3424</v>
      </c>
      <c r="E947" s="1" t="str">
        <f t="shared" ca="1" si="84"/>
        <v>Common</v>
      </c>
      <c r="F947" t="s">
        <v>3043</v>
      </c>
      <c r="G947" t="s">
        <v>4112</v>
      </c>
      <c r="H947" t="s">
        <v>3469</v>
      </c>
      <c r="I947" s="109">
        <f t="shared" si="88"/>
        <v>0</v>
      </c>
      <c r="J947" s="109">
        <f t="shared" si="85"/>
        <v>0</v>
      </c>
      <c r="K947" s="109">
        <f t="shared" ca="1" si="86"/>
        <v>0</v>
      </c>
      <c r="L947" s="109">
        <f t="shared" si="87"/>
        <v>0</v>
      </c>
      <c r="M947" t="str">
        <f t="shared" si="89"/>
        <v/>
      </c>
    </row>
    <row r="948" spans="1:13" x14ac:dyDescent="0.25">
      <c r="A948">
        <v>6708</v>
      </c>
      <c r="B948" t="s">
        <v>1219</v>
      </c>
      <c r="C948" t="s">
        <v>2291</v>
      </c>
      <c r="D948" s="21" t="s">
        <v>3424</v>
      </c>
      <c r="E948" s="1" t="str">
        <f t="shared" ca="1" si="84"/>
        <v/>
      </c>
      <c r="F948" t="s">
        <v>3466</v>
      </c>
      <c r="G948" t="s">
        <v>2292</v>
      </c>
      <c r="H948" t="s">
        <v>1537</v>
      </c>
      <c r="I948" s="109">
        <f t="shared" si="88"/>
        <v>0</v>
      </c>
      <c r="J948" s="109">
        <f t="shared" si="85"/>
        <v>0</v>
      </c>
      <c r="K948" s="109">
        <f t="shared" ca="1" si="86"/>
        <v>0</v>
      </c>
      <c r="L948" s="109" t="str">
        <f t="shared" si="87"/>
        <v>Pset_SpaceCoveringRequirements</v>
      </c>
      <c r="M948" t="str">
        <f t="shared" si="89"/>
        <v/>
      </c>
    </row>
    <row r="949" spans="1:13" x14ac:dyDescent="0.25">
      <c r="A949">
        <v>6724</v>
      </c>
      <c r="B949" t="s">
        <v>1219</v>
      </c>
      <c r="C949" t="s">
        <v>2293</v>
      </c>
      <c r="D949" s="21" t="s">
        <v>3424</v>
      </c>
      <c r="E949" s="1" t="str">
        <f t="shared" ca="1" si="84"/>
        <v/>
      </c>
      <c r="F949" t="s">
        <v>3466</v>
      </c>
      <c r="G949" t="s">
        <v>2294</v>
      </c>
      <c r="H949" t="s">
        <v>1537</v>
      </c>
      <c r="I949" s="109">
        <f t="shared" si="88"/>
        <v>0</v>
      </c>
      <c r="J949" s="109">
        <f t="shared" si="85"/>
        <v>0</v>
      </c>
      <c r="K949" s="109">
        <f t="shared" ca="1" si="86"/>
        <v>0</v>
      </c>
      <c r="L949" s="109" t="str">
        <f t="shared" si="87"/>
        <v>Pset_SpaceFireSafetyRequirements</v>
      </c>
      <c r="M949" t="str">
        <f t="shared" si="89"/>
        <v/>
      </c>
    </row>
    <row r="950" spans="1:13" x14ac:dyDescent="0.25">
      <c r="A950">
        <v>6874</v>
      </c>
      <c r="B950" t="s">
        <v>1219</v>
      </c>
      <c r="C950" t="s">
        <v>2295</v>
      </c>
      <c r="D950" s="21" t="s">
        <v>3424</v>
      </c>
      <c r="E950" s="1" t="str">
        <f t="shared" ca="1" si="84"/>
        <v/>
      </c>
      <c r="F950" t="s">
        <v>3466</v>
      </c>
      <c r="G950" t="s">
        <v>2296</v>
      </c>
      <c r="H950" t="s">
        <v>1537</v>
      </c>
      <c r="I950" s="109">
        <f t="shared" si="88"/>
        <v>0</v>
      </c>
      <c r="J950" s="109">
        <f t="shared" si="85"/>
        <v>0</v>
      </c>
      <c r="K950" s="109">
        <f t="shared" ca="1" si="86"/>
        <v>0</v>
      </c>
      <c r="L950" s="109" t="str">
        <f t="shared" si="87"/>
        <v>Pset_SpaceLightingRequirements</v>
      </c>
      <c r="M950" t="str">
        <f t="shared" si="89"/>
        <v/>
      </c>
    </row>
    <row r="951" spans="1:13" x14ac:dyDescent="0.25">
      <c r="A951">
        <v>6880</v>
      </c>
      <c r="B951" t="s">
        <v>1219</v>
      </c>
      <c r="C951" t="s">
        <v>2297</v>
      </c>
      <c r="D951" s="21" t="s">
        <v>3424</v>
      </c>
      <c r="E951" s="1" t="str">
        <f t="shared" ca="1" si="84"/>
        <v/>
      </c>
      <c r="F951" t="s">
        <v>3466</v>
      </c>
      <c r="G951" t="s">
        <v>2298</v>
      </c>
      <c r="H951" t="s">
        <v>1537</v>
      </c>
      <c r="I951" s="109">
        <f t="shared" si="88"/>
        <v>0</v>
      </c>
      <c r="J951" s="109">
        <f t="shared" si="85"/>
        <v>0</v>
      </c>
      <c r="K951" s="109">
        <f t="shared" ca="1" si="86"/>
        <v>0</v>
      </c>
      <c r="L951" s="109" t="str">
        <f t="shared" si="87"/>
        <v>Pset_SpaceOccupancyRequirements</v>
      </c>
      <c r="M951" t="str">
        <f t="shared" si="89"/>
        <v/>
      </c>
    </row>
    <row r="952" spans="1:13" x14ac:dyDescent="0.25">
      <c r="A952">
        <v>6899</v>
      </c>
      <c r="B952" t="s">
        <v>1219</v>
      </c>
      <c r="C952" t="s">
        <v>2299</v>
      </c>
      <c r="D952" s="21" t="s">
        <v>3444</v>
      </c>
      <c r="E952" s="1" t="str">
        <f t="shared" ca="1" si="84"/>
        <v/>
      </c>
      <c r="F952" t="s">
        <v>3466</v>
      </c>
      <c r="G952" t="s">
        <v>2300</v>
      </c>
      <c r="H952" t="s">
        <v>1537</v>
      </c>
      <c r="I952" s="109">
        <f t="shared" si="88"/>
        <v>0</v>
      </c>
      <c r="J952" s="109">
        <f t="shared" si="85"/>
        <v>0</v>
      </c>
      <c r="K952" s="109">
        <f t="shared" ca="1" si="86"/>
        <v>0</v>
      </c>
      <c r="L952" s="109" t="str">
        <f t="shared" si="87"/>
        <v>Pset_SpaceThermalDesign</v>
      </c>
      <c r="M952" t="str">
        <f t="shared" si="89"/>
        <v/>
      </c>
    </row>
    <row r="953" spans="1:13" x14ac:dyDescent="0.25">
      <c r="A953">
        <v>6916</v>
      </c>
      <c r="B953" t="s">
        <v>1219</v>
      </c>
      <c r="C953" t="s">
        <v>2301</v>
      </c>
      <c r="D953" s="21" t="s">
        <v>3444</v>
      </c>
      <c r="E953" s="1" t="str">
        <f t="shared" ca="1" si="84"/>
        <v/>
      </c>
      <c r="F953" t="s">
        <v>3466</v>
      </c>
      <c r="G953" t="s">
        <v>2302</v>
      </c>
      <c r="H953" t="s">
        <v>1537</v>
      </c>
      <c r="I953" s="109">
        <f t="shared" si="88"/>
        <v>0</v>
      </c>
      <c r="J953" s="109">
        <f t="shared" si="85"/>
        <v>0</v>
      </c>
      <c r="K953" s="109">
        <f t="shared" ca="1" si="86"/>
        <v>0</v>
      </c>
      <c r="L953" s="109">
        <f t="shared" si="87"/>
        <v>0</v>
      </c>
      <c r="M953" t="str">
        <f t="shared" si="89"/>
        <v/>
      </c>
    </row>
    <row r="954" spans="1:13" x14ac:dyDescent="0.25">
      <c r="A954">
        <v>6934</v>
      </c>
      <c r="B954" t="s">
        <v>1219</v>
      </c>
      <c r="C954" t="s">
        <v>2303</v>
      </c>
      <c r="D954" s="21" t="s">
        <v>3444</v>
      </c>
      <c r="E954" s="1" t="str">
        <f t="shared" ca="1" si="84"/>
        <v/>
      </c>
      <c r="F954" t="s">
        <v>3466</v>
      </c>
      <c r="G954" t="s">
        <v>2304</v>
      </c>
      <c r="H954" t="s">
        <v>1542</v>
      </c>
      <c r="I954" s="109">
        <f t="shared" si="88"/>
        <v>0</v>
      </c>
      <c r="J954" s="109">
        <f t="shared" si="85"/>
        <v>0</v>
      </c>
      <c r="K954" s="109">
        <f t="shared" ca="1" si="86"/>
        <v>0</v>
      </c>
      <c r="L954" s="109">
        <f t="shared" si="87"/>
        <v>0</v>
      </c>
      <c r="M954" t="str">
        <f t="shared" si="89"/>
        <v/>
      </c>
    </row>
    <row r="955" spans="1:13" x14ac:dyDescent="0.25">
      <c r="A955">
        <v>6952</v>
      </c>
      <c r="B955" t="s">
        <v>1219</v>
      </c>
      <c r="C955" t="s">
        <v>2305</v>
      </c>
      <c r="D955" s="21" t="s">
        <v>3423</v>
      </c>
      <c r="E955" s="1" t="str">
        <f t="shared" ca="1" si="84"/>
        <v/>
      </c>
      <c r="F955" t="s">
        <v>3466</v>
      </c>
      <c r="G955" t="s">
        <v>2306</v>
      </c>
      <c r="H955" t="s">
        <v>1542</v>
      </c>
      <c r="I955" s="109">
        <f t="shared" si="88"/>
        <v>0</v>
      </c>
      <c r="J955" s="109">
        <f t="shared" si="85"/>
        <v>0</v>
      </c>
      <c r="K955" s="109">
        <f t="shared" ca="1" si="86"/>
        <v>0</v>
      </c>
      <c r="L955" s="109">
        <f t="shared" si="87"/>
        <v>0</v>
      </c>
      <c r="M955" t="str">
        <f t="shared" si="89"/>
        <v/>
      </c>
    </row>
    <row r="956" spans="1:13" x14ac:dyDescent="0.25">
      <c r="A956">
        <v>6962</v>
      </c>
      <c r="B956" t="s">
        <v>1219</v>
      </c>
      <c r="C956" t="s">
        <v>2307</v>
      </c>
      <c r="D956" s="21" t="s">
        <v>3424</v>
      </c>
      <c r="E956" s="1" t="str">
        <f t="shared" ca="1" si="84"/>
        <v/>
      </c>
      <c r="F956" t="s">
        <v>3466</v>
      </c>
      <c r="G956" t="s">
        <v>2308</v>
      </c>
      <c r="H956" t="s">
        <v>1537</v>
      </c>
      <c r="I956" s="109">
        <f t="shared" si="88"/>
        <v>0</v>
      </c>
      <c r="J956" s="109">
        <f t="shared" si="85"/>
        <v>0</v>
      </c>
      <c r="K956" s="109">
        <f t="shared" ca="1" si="86"/>
        <v>0</v>
      </c>
      <c r="L956" s="109" t="str">
        <f t="shared" si="87"/>
        <v>Pset_SpaceThermalRequirements</v>
      </c>
      <c r="M956" t="str">
        <f t="shared" si="89"/>
        <v/>
      </c>
    </row>
    <row r="957" spans="1:13" x14ac:dyDescent="0.25">
      <c r="A957">
        <v>6891</v>
      </c>
      <c r="B957" t="s">
        <v>2309</v>
      </c>
      <c r="C957" t="s">
        <v>2310</v>
      </c>
      <c r="D957" s="21" t="s">
        <v>3424</v>
      </c>
      <c r="E957" s="1" t="str">
        <f t="shared" ca="1" si="84"/>
        <v/>
      </c>
      <c r="F957" t="s">
        <v>3466</v>
      </c>
      <c r="G957" t="s">
        <v>2311</v>
      </c>
      <c r="H957" t="s">
        <v>1537</v>
      </c>
      <c r="I957" s="109">
        <f t="shared" si="88"/>
        <v>0</v>
      </c>
      <c r="J957" s="109">
        <f t="shared" si="85"/>
        <v>0</v>
      </c>
      <c r="K957" s="109">
        <f t="shared" ca="1" si="86"/>
        <v>0</v>
      </c>
      <c r="L957" s="109">
        <f t="shared" si="87"/>
        <v>0</v>
      </c>
      <c r="M957" t="str">
        <f t="shared" si="89"/>
        <v>PARKING</v>
      </c>
    </row>
    <row r="958" spans="1:13" x14ac:dyDescent="0.25">
      <c r="A958">
        <v>6734</v>
      </c>
      <c r="B958" t="s">
        <v>1221</v>
      </c>
      <c r="C958" t="s">
        <v>2312</v>
      </c>
      <c r="D958" s="21" t="s">
        <v>3423</v>
      </c>
      <c r="E958" s="1" t="str">
        <f t="shared" ca="1" si="84"/>
        <v/>
      </c>
      <c r="F958" t="s">
        <v>3466</v>
      </c>
      <c r="G958" t="s">
        <v>2313</v>
      </c>
      <c r="H958" t="s">
        <v>1542</v>
      </c>
      <c r="I958" s="109" t="str">
        <f t="shared" si="88"/>
        <v>IfcSpaceHeater</v>
      </c>
      <c r="J958" s="109">
        <f t="shared" si="85"/>
        <v>0</v>
      </c>
      <c r="K958" s="109">
        <f t="shared" ca="1" si="86"/>
        <v>0</v>
      </c>
      <c r="L958" s="109">
        <f t="shared" si="87"/>
        <v>0</v>
      </c>
      <c r="M958" t="str">
        <f t="shared" si="89"/>
        <v/>
      </c>
    </row>
    <row r="959" spans="1:13" x14ac:dyDescent="0.25">
      <c r="A959">
        <v>6750</v>
      </c>
      <c r="B959" t="s">
        <v>1221</v>
      </c>
      <c r="C959" t="s">
        <v>2314</v>
      </c>
      <c r="D959" s="21" t="s">
        <v>3423</v>
      </c>
      <c r="E959" s="1" t="str">
        <f t="shared" ca="1" si="84"/>
        <v/>
      </c>
      <c r="G959" t="s">
        <v>4387</v>
      </c>
      <c r="H959" t="s">
        <v>1545</v>
      </c>
      <c r="I959" s="109">
        <f t="shared" si="88"/>
        <v>0</v>
      </c>
      <c r="J959" s="109">
        <f t="shared" si="85"/>
        <v>0</v>
      </c>
      <c r="K959" s="109">
        <f t="shared" ca="1" si="86"/>
        <v>0</v>
      </c>
      <c r="L959" s="109">
        <f t="shared" si="87"/>
        <v>0</v>
      </c>
      <c r="M959" t="str">
        <f t="shared" si="89"/>
        <v/>
      </c>
    </row>
    <row r="960" spans="1:13" x14ac:dyDescent="0.25">
      <c r="A960">
        <v>6752</v>
      </c>
      <c r="B960" t="s">
        <v>1221</v>
      </c>
      <c r="C960" t="s">
        <v>2314</v>
      </c>
      <c r="D960" s="21" t="s">
        <v>3423</v>
      </c>
      <c r="E960" s="1" t="str">
        <f t="shared" ca="1" si="84"/>
        <v/>
      </c>
      <c r="F960" t="s">
        <v>2488</v>
      </c>
      <c r="G960" t="s">
        <v>3807</v>
      </c>
      <c r="H960" t="s">
        <v>3469</v>
      </c>
      <c r="I960" s="109">
        <f t="shared" si="88"/>
        <v>0</v>
      </c>
      <c r="J960" s="109">
        <f t="shared" si="85"/>
        <v>0</v>
      </c>
      <c r="K960" s="109">
        <f t="shared" ca="1" si="86"/>
        <v>0</v>
      </c>
      <c r="L960" s="109">
        <f t="shared" si="87"/>
        <v>0</v>
      </c>
      <c r="M960" t="str">
        <f t="shared" si="89"/>
        <v/>
      </c>
    </row>
    <row r="961" spans="1:13" x14ac:dyDescent="0.25">
      <c r="A961">
        <v>6753</v>
      </c>
      <c r="B961" t="s">
        <v>1221</v>
      </c>
      <c r="C961" t="s">
        <v>2314</v>
      </c>
      <c r="D961" s="21" t="s">
        <v>3423</v>
      </c>
      <c r="E961" s="1" t="str">
        <f t="shared" ca="1" si="84"/>
        <v/>
      </c>
      <c r="F961" t="s">
        <v>3474</v>
      </c>
      <c r="G961" t="s">
        <v>4283</v>
      </c>
      <c r="H961" t="s">
        <v>3475</v>
      </c>
      <c r="I961" s="109">
        <f t="shared" si="88"/>
        <v>0</v>
      </c>
      <c r="J961" s="109">
        <f t="shared" si="85"/>
        <v>0</v>
      </c>
      <c r="K961" s="109">
        <f t="shared" ca="1" si="86"/>
        <v>0</v>
      </c>
      <c r="L961" s="109">
        <f t="shared" si="87"/>
        <v>0</v>
      </c>
      <c r="M961" t="str">
        <f t="shared" si="89"/>
        <v/>
      </c>
    </row>
    <row r="962" spans="1:13" x14ac:dyDescent="0.25">
      <c r="A962">
        <v>6766</v>
      </c>
      <c r="B962" t="s">
        <v>1221</v>
      </c>
      <c r="C962" t="s">
        <v>2314</v>
      </c>
      <c r="D962" s="21" t="s">
        <v>3423</v>
      </c>
      <c r="E962" s="1" t="str">
        <f t="shared" ref="E962:E1025" ca="1" si="90">IF(AND(IF(cond_par_map=yes,NOT(ISERROR(VLOOKUP(B962,export_entity,1,FALSE))),TRUE),IF(com_pset=yes,IFERROR(FIND(Common,C962),0)&gt;0,TRUE),IF(com_pset=yes,F962&lt;&gt;"",TRUE),IF(com_pset=yes,F962&lt;&gt;0,TRUE)),CONCATENATE(Common),"")</f>
        <v/>
      </c>
      <c r="F962" t="s">
        <v>3644</v>
      </c>
      <c r="G962" t="s">
        <v>4113</v>
      </c>
      <c r="H962" t="s">
        <v>3475</v>
      </c>
      <c r="I962" s="109">
        <f t="shared" si="88"/>
        <v>0</v>
      </c>
      <c r="J962" s="109">
        <f t="shared" ref="J962:J1025" si="91">IF(AND(I962&lt;&gt;0,NOT(ISERROR(VLOOKUP(B962,Import_DRS,1,FALSE)))),I962,0)</f>
        <v>0</v>
      </c>
      <c r="K962" s="109">
        <f t="shared" ref="K962:K1025" ca="1" si="92">IF(AND(I962&lt;&gt;0,NOT(ISERROR(VLOOKUP(B962,export_entity,1,FALSE)))),I962,0)</f>
        <v>0</v>
      </c>
      <c r="L962" s="109">
        <f t="shared" ref="L962:L1025" si="93">IF(C962&lt;&gt;C961,IFERROR(VLOOKUP(C962,supp_pset,1,FALSE),0),0)</f>
        <v>0</v>
      </c>
      <c r="M962" t="str">
        <f t="shared" si="89"/>
        <v/>
      </c>
    </row>
    <row r="963" spans="1:13" x14ac:dyDescent="0.25">
      <c r="A963">
        <v>6779</v>
      </c>
      <c r="B963" t="s">
        <v>1221</v>
      </c>
      <c r="C963" t="s">
        <v>2314</v>
      </c>
      <c r="D963" s="21" t="s">
        <v>3423</v>
      </c>
      <c r="E963" s="1" t="str">
        <f t="shared" ca="1" si="90"/>
        <v/>
      </c>
      <c r="F963" t="s">
        <v>4114</v>
      </c>
      <c r="G963" t="s">
        <v>4388</v>
      </c>
      <c r="H963" t="s">
        <v>3475</v>
      </c>
      <c r="I963" s="109">
        <f t="shared" ref="I963:I1026" si="94">IF(B963&lt;&gt;B962,IF(ISERROR(FIND("/",B963,1)),B963,0),0)</f>
        <v>0</v>
      </c>
      <c r="J963" s="109">
        <f t="shared" si="91"/>
        <v>0</v>
      </c>
      <c r="K963" s="109">
        <f t="shared" ca="1" si="92"/>
        <v>0</v>
      </c>
      <c r="L963" s="109">
        <f t="shared" si="93"/>
        <v>0</v>
      </c>
      <c r="M963" t="str">
        <f t="shared" ref="M963:M1026" si="95">IF(ISERROR(FIND("/",B963,1)),"",MID(B963,FIND("/",B963,1)+1,LEN(B963)-FIND("/",B963,1)))</f>
        <v/>
      </c>
    </row>
    <row r="964" spans="1:13" x14ac:dyDescent="0.25">
      <c r="A964">
        <v>6790</v>
      </c>
      <c r="B964" t="s">
        <v>1221</v>
      </c>
      <c r="C964" t="s">
        <v>2314</v>
      </c>
      <c r="D964" s="21" t="s">
        <v>3423</v>
      </c>
      <c r="E964" s="1" t="str">
        <f t="shared" ca="1" si="90"/>
        <v/>
      </c>
      <c r="F964" t="s">
        <v>4115</v>
      </c>
      <c r="G964" t="s">
        <v>4116</v>
      </c>
      <c r="H964" t="s">
        <v>3475</v>
      </c>
      <c r="I964" s="109">
        <f t="shared" si="94"/>
        <v>0</v>
      </c>
      <c r="J964" s="109">
        <f t="shared" si="91"/>
        <v>0</v>
      </c>
      <c r="K964" s="109">
        <f t="shared" ca="1" si="92"/>
        <v>0</v>
      </c>
      <c r="L964" s="109">
        <f t="shared" si="93"/>
        <v>0</v>
      </c>
      <c r="M964" t="str">
        <f t="shared" si="95"/>
        <v/>
      </c>
    </row>
    <row r="965" spans="1:13" x14ac:dyDescent="0.25">
      <c r="A965">
        <v>6802</v>
      </c>
      <c r="B965" t="s">
        <v>1221</v>
      </c>
      <c r="C965" t="s">
        <v>2314</v>
      </c>
      <c r="D965" s="21" t="s">
        <v>3423</v>
      </c>
      <c r="E965" s="1" t="str">
        <f t="shared" ca="1" si="90"/>
        <v/>
      </c>
      <c r="F965" t="s">
        <v>4117</v>
      </c>
      <c r="G965" t="s">
        <v>4118</v>
      </c>
      <c r="H965" t="s">
        <v>3475</v>
      </c>
      <c r="I965" s="109">
        <f t="shared" si="94"/>
        <v>0</v>
      </c>
      <c r="J965" s="109">
        <f t="shared" si="91"/>
        <v>0</v>
      </c>
      <c r="K965" s="109">
        <f t="shared" ca="1" si="92"/>
        <v>0</v>
      </c>
      <c r="L965" s="109">
        <f t="shared" si="93"/>
        <v>0</v>
      </c>
      <c r="M965" t="str">
        <f t="shared" si="95"/>
        <v/>
      </c>
    </row>
    <row r="966" spans="1:13" x14ac:dyDescent="0.25">
      <c r="A966">
        <v>6813</v>
      </c>
      <c r="B966" t="s">
        <v>1221</v>
      </c>
      <c r="C966" t="s">
        <v>2314</v>
      </c>
      <c r="D966" s="21" t="s">
        <v>3423</v>
      </c>
      <c r="E966" s="1" t="str">
        <f t="shared" ca="1" si="90"/>
        <v/>
      </c>
      <c r="F966" t="s">
        <v>3593</v>
      </c>
      <c r="G966" t="s">
        <v>4119</v>
      </c>
      <c r="H966" t="s">
        <v>3475</v>
      </c>
      <c r="I966" s="109">
        <f t="shared" si="94"/>
        <v>0</v>
      </c>
      <c r="J966" s="109">
        <f t="shared" si="91"/>
        <v>0</v>
      </c>
      <c r="K966" s="109">
        <f t="shared" ca="1" si="92"/>
        <v>0</v>
      </c>
      <c r="L966" s="109">
        <f t="shared" si="93"/>
        <v>0</v>
      </c>
      <c r="M966" t="str">
        <f t="shared" si="95"/>
        <v/>
      </c>
    </row>
    <row r="967" spans="1:13" x14ac:dyDescent="0.25">
      <c r="A967">
        <v>6832</v>
      </c>
      <c r="B967" t="s">
        <v>1221</v>
      </c>
      <c r="C967" t="s">
        <v>2314</v>
      </c>
      <c r="D967" s="21" t="s">
        <v>3423</v>
      </c>
      <c r="E967" s="1" t="str">
        <f t="shared" ca="1" si="90"/>
        <v/>
      </c>
      <c r="F967" t="s">
        <v>4120</v>
      </c>
      <c r="G967" t="s">
        <v>4121</v>
      </c>
      <c r="H967" t="s">
        <v>3469</v>
      </c>
      <c r="I967" s="109">
        <f t="shared" si="94"/>
        <v>0</v>
      </c>
      <c r="J967" s="109">
        <f t="shared" si="91"/>
        <v>0</v>
      </c>
      <c r="K967" s="109">
        <f t="shared" ca="1" si="92"/>
        <v>0</v>
      </c>
      <c r="L967" s="109">
        <f t="shared" si="93"/>
        <v>0</v>
      </c>
      <c r="M967" t="str">
        <f t="shared" si="95"/>
        <v/>
      </c>
    </row>
    <row r="968" spans="1:13" x14ac:dyDescent="0.25">
      <c r="A968">
        <v>6833</v>
      </c>
      <c r="B968" t="s">
        <v>1221</v>
      </c>
      <c r="C968" t="s">
        <v>2314</v>
      </c>
      <c r="D968" s="21" t="s">
        <v>3423</v>
      </c>
      <c r="E968" s="1" t="str">
        <f t="shared" ca="1" si="90"/>
        <v/>
      </c>
      <c r="F968" t="s">
        <v>4122</v>
      </c>
      <c r="G968" t="s">
        <v>4123</v>
      </c>
      <c r="H968" t="s">
        <v>3469</v>
      </c>
      <c r="I968" s="109">
        <f t="shared" si="94"/>
        <v>0</v>
      </c>
      <c r="J968" s="109">
        <f t="shared" si="91"/>
        <v>0</v>
      </c>
      <c r="K968" s="109">
        <f t="shared" ca="1" si="92"/>
        <v>0</v>
      </c>
      <c r="L968" s="109">
        <f t="shared" si="93"/>
        <v>0</v>
      </c>
      <c r="M968" t="str">
        <f t="shared" si="95"/>
        <v/>
      </c>
    </row>
    <row r="969" spans="1:13" x14ac:dyDescent="0.25">
      <c r="A969">
        <v>6834</v>
      </c>
      <c r="B969" t="s">
        <v>1221</v>
      </c>
      <c r="C969" t="s">
        <v>2314</v>
      </c>
      <c r="D969" s="21" t="s">
        <v>3423</v>
      </c>
      <c r="E969" s="1" t="str">
        <f t="shared" ca="1" si="90"/>
        <v/>
      </c>
      <c r="F969" t="s">
        <v>4124</v>
      </c>
      <c r="G969" t="s">
        <v>4125</v>
      </c>
      <c r="H969" t="s">
        <v>3469</v>
      </c>
      <c r="I969" s="109">
        <f t="shared" si="94"/>
        <v>0</v>
      </c>
      <c r="J969" s="109">
        <f t="shared" si="91"/>
        <v>0</v>
      </c>
      <c r="K969" s="109">
        <f t="shared" ca="1" si="92"/>
        <v>0</v>
      </c>
      <c r="L969" s="109">
        <f t="shared" si="93"/>
        <v>0</v>
      </c>
      <c r="M969" t="str">
        <f t="shared" si="95"/>
        <v/>
      </c>
    </row>
    <row r="970" spans="1:13" x14ac:dyDescent="0.25">
      <c r="A970">
        <v>6835</v>
      </c>
      <c r="B970" t="s">
        <v>1221</v>
      </c>
      <c r="C970" t="s">
        <v>2314</v>
      </c>
      <c r="D970" s="21" t="s">
        <v>3423</v>
      </c>
      <c r="E970" s="1" t="str">
        <f t="shared" ca="1" si="90"/>
        <v/>
      </c>
      <c r="F970" t="s">
        <v>4126</v>
      </c>
      <c r="G970" t="s">
        <v>4127</v>
      </c>
      <c r="H970" t="s">
        <v>3469</v>
      </c>
      <c r="I970" s="109">
        <f t="shared" si="94"/>
        <v>0</v>
      </c>
      <c r="J970" s="109">
        <f t="shared" si="91"/>
        <v>0</v>
      </c>
      <c r="K970" s="109">
        <f t="shared" ca="1" si="92"/>
        <v>0</v>
      </c>
      <c r="L970" s="109">
        <f t="shared" si="93"/>
        <v>0</v>
      </c>
      <c r="M970" t="str">
        <f t="shared" si="95"/>
        <v/>
      </c>
    </row>
    <row r="971" spans="1:13" x14ac:dyDescent="0.25">
      <c r="A971">
        <v>6836</v>
      </c>
      <c r="B971" t="s">
        <v>1221</v>
      </c>
      <c r="C971" t="s">
        <v>2314</v>
      </c>
      <c r="D971" s="21" t="s">
        <v>3423</v>
      </c>
      <c r="E971" s="1" t="str">
        <f t="shared" ca="1" si="90"/>
        <v/>
      </c>
      <c r="F971" t="s">
        <v>4128</v>
      </c>
      <c r="G971" t="s">
        <v>4129</v>
      </c>
      <c r="H971" t="s">
        <v>3469</v>
      </c>
      <c r="I971" s="109">
        <f t="shared" si="94"/>
        <v>0</v>
      </c>
      <c r="J971" s="109">
        <f t="shared" si="91"/>
        <v>0</v>
      </c>
      <c r="K971" s="109">
        <f t="shared" ca="1" si="92"/>
        <v>0</v>
      </c>
      <c r="L971" s="109">
        <f t="shared" si="93"/>
        <v>0</v>
      </c>
      <c r="M971" t="str">
        <f t="shared" si="95"/>
        <v/>
      </c>
    </row>
    <row r="972" spans="1:13" x14ac:dyDescent="0.25">
      <c r="A972">
        <v>6837</v>
      </c>
      <c r="B972" t="s">
        <v>1221</v>
      </c>
      <c r="C972" t="s">
        <v>2314</v>
      </c>
      <c r="D972" s="21" t="s">
        <v>3423</v>
      </c>
      <c r="E972" s="1" t="str">
        <f t="shared" ca="1" si="90"/>
        <v/>
      </c>
      <c r="F972" t="s">
        <v>4130</v>
      </c>
      <c r="G972" t="s">
        <v>4131</v>
      </c>
      <c r="H972" t="s">
        <v>3469</v>
      </c>
      <c r="I972" s="109">
        <f t="shared" si="94"/>
        <v>0</v>
      </c>
      <c r="J972" s="109">
        <f t="shared" si="91"/>
        <v>0</v>
      </c>
      <c r="K972" s="109">
        <f t="shared" ca="1" si="92"/>
        <v>0</v>
      </c>
      <c r="L972" s="109">
        <f t="shared" si="93"/>
        <v>0</v>
      </c>
      <c r="M972" t="str">
        <f t="shared" si="95"/>
        <v/>
      </c>
    </row>
    <row r="973" spans="1:13" x14ac:dyDescent="0.25">
      <c r="A973">
        <v>6840</v>
      </c>
      <c r="B973" t="s">
        <v>2315</v>
      </c>
      <c r="C973" t="s">
        <v>2316</v>
      </c>
      <c r="D973" s="21" t="s">
        <v>3423</v>
      </c>
      <c r="E973" s="1" t="str">
        <f t="shared" ca="1" si="90"/>
        <v/>
      </c>
      <c r="F973" t="s">
        <v>3466</v>
      </c>
      <c r="G973" t="s">
        <v>2317</v>
      </c>
      <c r="H973" t="s">
        <v>1545</v>
      </c>
      <c r="I973" s="109">
        <f t="shared" si="94"/>
        <v>0</v>
      </c>
      <c r="J973" s="109">
        <f t="shared" si="91"/>
        <v>0</v>
      </c>
      <c r="K973" s="109">
        <f t="shared" ca="1" si="92"/>
        <v>0</v>
      </c>
      <c r="L973" s="109">
        <f t="shared" si="93"/>
        <v>0</v>
      </c>
      <c r="M973" t="str">
        <f t="shared" si="95"/>
        <v>CONVECTOR</v>
      </c>
    </row>
    <row r="974" spans="1:13" x14ac:dyDescent="0.25">
      <c r="A974">
        <v>6855</v>
      </c>
      <c r="B974" t="s">
        <v>2318</v>
      </c>
      <c r="C974" t="s">
        <v>2319</v>
      </c>
      <c r="D974" s="21" t="s">
        <v>3423</v>
      </c>
      <c r="E974" s="1" t="str">
        <f t="shared" ca="1" si="90"/>
        <v/>
      </c>
      <c r="F974" t="s">
        <v>3466</v>
      </c>
      <c r="G974" t="s">
        <v>2320</v>
      </c>
      <c r="H974" t="s">
        <v>1545</v>
      </c>
      <c r="I974" s="109">
        <f t="shared" si="94"/>
        <v>0</v>
      </c>
      <c r="J974" s="109">
        <f t="shared" si="91"/>
        <v>0</v>
      </c>
      <c r="K974" s="109">
        <f t="shared" ca="1" si="92"/>
        <v>0</v>
      </c>
      <c r="L974" s="109">
        <f t="shared" si="93"/>
        <v>0</v>
      </c>
      <c r="M974" t="str">
        <f t="shared" si="95"/>
        <v>RADIATOR</v>
      </c>
    </row>
    <row r="975" spans="1:13" x14ac:dyDescent="0.25">
      <c r="A975">
        <v>7546</v>
      </c>
      <c r="B975" t="s">
        <v>550</v>
      </c>
      <c r="C975" t="s">
        <v>2321</v>
      </c>
      <c r="D975" s="21" t="s">
        <v>3444</v>
      </c>
      <c r="E975" s="1" t="str">
        <f t="shared" ca="1" si="90"/>
        <v/>
      </c>
      <c r="F975" t="s">
        <v>3466</v>
      </c>
      <c r="G975" t="s">
        <v>2322</v>
      </c>
      <c r="H975" t="s">
        <v>1537</v>
      </c>
      <c r="I975" s="109" t="str">
        <f t="shared" si="94"/>
        <v>IfcSpatialElement</v>
      </c>
      <c r="J975" s="109">
        <f t="shared" si="91"/>
        <v>0</v>
      </c>
      <c r="K975" s="109">
        <f t="shared" ca="1" si="92"/>
        <v>0</v>
      </c>
      <c r="L975" s="109">
        <f t="shared" si="93"/>
        <v>0</v>
      </c>
      <c r="M975" t="str">
        <f t="shared" si="95"/>
        <v/>
      </c>
    </row>
    <row r="976" spans="1:13" x14ac:dyDescent="0.25">
      <c r="A976">
        <v>7557</v>
      </c>
      <c r="B976" t="s">
        <v>550</v>
      </c>
      <c r="C976" t="s">
        <v>2323</v>
      </c>
      <c r="D976" s="21" t="s">
        <v>3444</v>
      </c>
      <c r="E976" s="1" t="str">
        <f t="shared" ca="1" si="90"/>
        <v/>
      </c>
      <c r="F976" t="s">
        <v>3466</v>
      </c>
      <c r="G976" t="s">
        <v>2324</v>
      </c>
      <c r="H976" t="s">
        <v>1537</v>
      </c>
      <c r="I976" s="109">
        <f t="shared" si="94"/>
        <v>0</v>
      </c>
      <c r="J976" s="109">
        <f t="shared" si="91"/>
        <v>0</v>
      </c>
      <c r="K976" s="109">
        <f t="shared" ca="1" si="92"/>
        <v>0</v>
      </c>
      <c r="L976" s="109">
        <f t="shared" si="93"/>
        <v>0</v>
      </c>
      <c r="M976" t="str">
        <f t="shared" si="95"/>
        <v/>
      </c>
    </row>
    <row r="977" spans="1:13" x14ac:dyDescent="0.25">
      <c r="A977">
        <v>5200</v>
      </c>
      <c r="B977" t="s">
        <v>142</v>
      </c>
      <c r="C977" t="s">
        <v>2325</v>
      </c>
      <c r="D977" s="21" t="s">
        <v>3430</v>
      </c>
      <c r="E977" s="1" t="str">
        <f t="shared" ca="1" si="90"/>
        <v/>
      </c>
      <c r="F977" t="s">
        <v>3466</v>
      </c>
      <c r="G977" t="s">
        <v>4368</v>
      </c>
      <c r="H977" t="s">
        <v>1537</v>
      </c>
      <c r="I977" s="109" t="str">
        <f t="shared" si="94"/>
        <v>IfcSpatialStructureElement</v>
      </c>
      <c r="J977" s="109">
        <f t="shared" si="91"/>
        <v>0</v>
      </c>
      <c r="K977" s="109">
        <f t="shared" ca="1" si="92"/>
        <v>0</v>
      </c>
      <c r="L977" s="109">
        <f t="shared" si="93"/>
        <v>0</v>
      </c>
      <c r="M977" t="str">
        <f t="shared" si="95"/>
        <v/>
      </c>
    </row>
    <row r="978" spans="1:13" x14ac:dyDescent="0.25">
      <c r="A978">
        <v>6984</v>
      </c>
      <c r="B978" t="s">
        <v>1239</v>
      </c>
      <c r="C978" t="s">
        <v>2326</v>
      </c>
      <c r="D978" s="21" t="s">
        <v>3448</v>
      </c>
      <c r="E978" s="1" t="str">
        <f t="shared" ca="1" si="90"/>
        <v/>
      </c>
      <c r="G978" t="s">
        <v>2327</v>
      </c>
      <c r="H978" t="s">
        <v>1545</v>
      </c>
      <c r="I978" s="109" t="str">
        <f t="shared" si="94"/>
        <v>IfcStackTerminal</v>
      </c>
      <c r="J978" s="109">
        <f t="shared" si="91"/>
        <v>0</v>
      </c>
      <c r="K978" s="109">
        <f t="shared" ca="1" si="92"/>
        <v>0</v>
      </c>
      <c r="L978" s="109">
        <f t="shared" si="93"/>
        <v>0</v>
      </c>
      <c r="M978" t="str">
        <f t="shared" si="95"/>
        <v/>
      </c>
    </row>
    <row r="979" spans="1:13" x14ac:dyDescent="0.25">
      <c r="A979">
        <v>6986</v>
      </c>
      <c r="B979" t="s">
        <v>1239</v>
      </c>
      <c r="C979" t="s">
        <v>2326</v>
      </c>
      <c r="D979" s="21" t="s">
        <v>3448</v>
      </c>
      <c r="E979" s="1" t="str">
        <f t="shared" ca="1" si="90"/>
        <v/>
      </c>
      <c r="F979" t="s">
        <v>2488</v>
      </c>
      <c r="G979" t="s">
        <v>3473</v>
      </c>
      <c r="H979" t="s">
        <v>3469</v>
      </c>
      <c r="I979" s="109">
        <f t="shared" si="94"/>
        <v>0</v>
      </c>
      <c r="J979" s="109">
        <f t="shared" si="91"/>
        <v>0</v>
      </c>
      <c r="K979" s="109">
        <f t="shared" ca="1" si="92"/>
        <v>0</v>
      </c>
      <c r="L979" s="109">
        <f t="shared" si="93"/>
        <v>0</v>
      </c>
      <c r="M979" t="str">
        <f t="shared" si="95"/>
        <v/>
      </c>
    </row>
    <row r="980" spans="1:13" x14ac:dyDescent="0.25">
      <c r="A980">
        <v>6987</v>
      </c>
      <c r="B980" t="s">
        <v>1239</v>
      </c>
      <c r="C980" t="s">
        <v>2326</v>
      </c>
      <c r="D980" s="21" t="s">
        <v>3448</v>
      </c>
      <c r="E980" s="1" t="str">
        <f t="shared" ca="1" si="90"/>
        <v/>
      </c>
      <c r="F980" t="s">
        <v>3474</v>
      </c>
      <c r="G980" t="s">
        <v>4283</v>
      </c>
      <c r="H980" t="s">
        <v>3475</v>
      </c>
      <c r="I980" s="109">
        <f t="shared" si="94"/>
        <v>0</v>
      </c>
      <c r="J980" s="109">
        <f t="shared" si="91"/>
        <v>0</v>
      </c>
      <c r="K980" s="109">
        <f t="shared" ca="1" si="92"/>
        <v>0</v>
      </c>
      <c r="L980" s="109">
        <f t="shared" si="93"/>
        <v>0</v>
      </c>
      <c r="M980" t="str">
        <f t="shared" si="95"/>
        <v/>
      </c>
    </row>
    <row r="981" spans="1:13" x14ac:dyDescent="0.25">
      <c r="A981">
        <v>7002</v>
      </c>
      <c r="B981" t="s">
        <v>1243</v>
      </c>
      <c r="C981" t="s">
        <v>2328</v>
      </c>
      <c r="D981" s="21" t="s">
        <v>3433</v>
      </c>
      <c r="E981" s="1" t="str">
        <f t="shared" ca="1" si="90"/>
        <v/>
      </c>
      <c r="G981" t="s">
        <v>2329</v>
      </c>
      <c r="H981" t="s">
        <v>1537</v>
      </c>
      <c r="I981" s="109" t="str">
        <f t="shared" si="94"/>
        <v>IfcStair</v>
      </c>
      <c r="J981" s="109" t="str">
        <f t="shared" si="91"/>
        <v>IfcStair</v>
      </c>
      <c r="K981" s="109" t="str">
        <f t="shared" ca="1" si="92"/>
        <v>IfcStair</v>
      </c>
      <c r="L981" s="109" t="str">
        <f t="shared" si="93"/>
        <v>Pset_StairCommon</v>
      </c>
      <c r="M981" t="str">
        <f t="shared" si="95"/>
        <v/>
      </c>
    </row>
    <row r="982" spans="1:13" x14ac:dyDescent="0.25">
      <c r="A982">
        <v>7004</v>
      </c>
      <c r="B982" t="s">
        <v>1243</v>
      </c>
      <c r="C982" t="s">
        <v>2328</v>
      </c>
      <c r="D982" s="21" t="s">
        <v>3433</v>
      </c>
      <c r="E982" s="1" t="str">
        <f t="shared" ca="1" si="90"/>
        <v>Common</v>
      </c>
      <c r="F982" t="s">
        <v>2488</v>
      </c>
      <c r="G982" t="s">
        <v>4284</v>
      </c>
      <c r="H982" t="s">
        <v>3469</v>
      </c>
      <c r="I982" s="109">
        <f t="shared" si="94"/>
        <v>0</v>
      </c>
      <c r="J982" s="109">
        <f t="shared" si="91"/>
        <v>0</v>
      </c>
      <c r="K982" s="109">
        <f t="shared" ca="1" si="92"/>
        <v>0</v>
      </c>
      <c r="L982" s="109">
        <f t="shared" si="93"/>
        <v>0</v>
      </c>
      <c r="M982" t="str">
        <f t="shared" si="95"/>
        <v/>
      </c>
    </row>
    <row r="983" spans="1:13" x14ac:dyDescent="0.25">
      <c r="A983">
        <v>7005</v>
      </c>
      <c r="B983" t="s">
        <v>1243</v>
      </c>
      <c r="C983" t="s">
        <v>2328</v>
      </c>
      <c r="D983" s="21" t="s">
        <v>3433</v>
      </c>
      <c r="E983" s="1" t="str">
        <f t="shared" ca="1" si="90"/>
        <v>Common</v>
      </c>
      <c r="F983" t="s">
        <v>3474</v>
      </c>
      <c r="G983" t="s">
        <v>4283</v>
      </c>
      <c r="H983" t="s">
        <v>3475</v>
      </c>
      <c r="I983" s="109">
        <f t="shared" si="94"/>
        <v>0</v>
      </c>
      <c r="J983" s="109">
        <f t="shared" si="91"/>
        <v>0</v>
      </c>
      <c r="K983" s="109">
        <f t="shared" ca="1" si="92"/>
        <v>0</v>
      </c>
      <c r="L983" s="109">
        <f t="shared" si="93"/>
        <v>0</v>
      </c>
      <c r="M983" t="str">
        <f t="shared" si="95"/>
        <v/>
      </c>
    </row>
    <row r="984" spans="1:13" x14ac:dyDescent="0.25">
      <c r="A984">
        <v>7018</v>
      </c>
      <c r="B984" t="s">
        <v>1243</v>
      </c>
      <c r="C984" t="s">
        <v>2328</v>
      </c>
      <c r="D984" s="21" t="s">
        <v>3433</v>
      </c>
      <c r="E984" s="1" t="str">
        <f t="shared" ca="1" si="90"/>
        <v>Common</v>
      </c>
      <c r="F984" t="s">
        <v>3247</v>
      </c>
      <c r="G984" t="s">
        <v>4132</v>
      </c>
      <c r="H984" t="s">
        <v>3469</v>
      </c>
      <c r="I984" s="109">
        <f t="shared" si="94"/>
        <v>0</v>
      </c>
      <c r="J984" s="109">
        <f t="shared" si="91"/>
        <v>0</v>
      </c>
      <c r="K984" s="109">
        <f t="shared" ca="1" si="92"/>
        <v>0</v>
      </c>
      <c r="L984" s="109">
        <f t="shared" si="93"/>
        <v>0</v>
      </c>
      <c r="M984" t="str">
        <f t="shared" si="95"/>
        <v/>
      </c>
    </row>
    <row r="985" spans="1:13" x14ac:dyDescent="0.25">
      <c r="A985">
        <v>7019</v>
      </c>
      <c r="B985" t="s">
        <v>1243</v>
      </c>
      <c r="C985" t="s">
        <v>2328</v>
      </c>
      <c r="D985" s="21" t="s">
        <v>3433</v>
      </c>
      <c r="E985" s="1" t="str">
        <f t="shared" ca="1" si="90"/>
        <v>Common</v>
      </c>
      <c r="F985" t="s">
        <v>3249</v>
      </c>
      <c r="G985" t="s">
        <v>4133</v>
      </c>
      <c r="H985" t="s">
        <v>3469</v>
      </c>
      <c r="I985" s="109">
        <f t="shared" si="94"/>
        <v>0</v>
      </c>
      <c r="J985" s="109">
        <f t="shared" si="91"/>
        <v>0</v>
      </c>
      <c r="K985" s="109">
        <f t="shared" ca="1" si="92"/>
        <v>0</v>
      </c>
      <c r="L985" s="109">
        <f t="shared" si="93"/>
        <v>0</v>
      </c>
      <c r="M985" t="str">
        <f t="shared" si="95"/>
        <v/>
      </c>
    </row>
    <row r="986" spans="1:13" x14ac:dyDescent="0.25">
      <c r="A986">
        <v>7020</v>
      </c>
      <c r="B986" t="s">
        <v>1243</v>
      </c>
      <c r="C986" t="s">
        <v>2328</v>
      </c>
      <c r="D986" s="21" t="s">
        <v>3433</v>
      </c>
      <c r="E986" s="1" t="str">
        <f t="shared" ca="1" si="90"/>
        <v>Common</v>
      </c>
      <c r="F986" t="s">
        <v>3250</v>
      </c>
      <c r="G986" t="s">
        <v>4389</v>
      </c>
      <c r="H986" t="s">
        <v>3469</v>
      </c>
      <c r="I986" s="109">
        <f t="shared" si="94"/>
        <v>0</v>
      </c>
      <c r="J986" s="109">
        <f t="shared" si="91"/>
        <v>0</v>
      </c>
      <c r="K986" s="109">
        <f t="shared" ca="1" si="92"/>
        <v>0</v>
      </c>
      <c r="L986" s="109">
        <f t="shared" si="93"/>
        <v>0</v>
      </c>
      <c r="M986" t="str">
        <f t="shared" si="95"/>
        <v/>
      </c>
    </row>
    <row r="987" spans="1:13" x14ac:dyDescent="0.25">
      <c r="A987">
        <v>7021</v>
      </c>
      <c r="B987" t="s">
        <v>1243</v>
      </c>
      <c r="C987" t="s">
        <v>2328</v>
      </c>
      <c r="D987" s="21" t="s">
        <v>3433</v>
      </c>
      <c r="E987" s="1" t="str">
        <f t="shared" ca="1" si="90"/>
        <v>Common</v>
      </c>
      <c r="F987" t="s">
        <v>4134</v>
      </c>
      <c r="G987" t="s">
        <v>4390</v>
      </c>
      <c r="H987" t="s">
        <v>3469</v>
      </c>
      <c r="I987" s="109">
        <f t="shared" si="94"/>
        <v>0</v>
      </c>
      <c r="J987" s="109">
        <f t="shared" si="91"/>
        <v>0</v>
      </c>
      <c r="K987" s="109">
        <f t="shared" ca="1" si="92"/>
        <v>0</v>
      </c>
      <c r="L987" s="109">
        <f t="shared" si="93"/>
        <v>0</v>
      </c>
      <c r="M987" t="str">
        <f t="shared" si="95"/>
        <v/>
      </c>
    </row>
    <row r="988" spans="1:13" x14ac:dyDescent="0.25">
      <c r="A988">
        <v>7022</v>
      </c>
      <c r="B988" t="s">
        <v>1243</v>
      </c>
      <c r="C988" t="s">
        <v>2328</v>
      </c>
      <c r="D988" s="21" t="s">
        <v>3433</v>
      </c>
      <c r="E988" s="1" t="str">
        <f t="shared" ca="1" si="90"/>
        <v>Common</v>
      </c>
      <c r="F988" t="s">
        <v>4135</v>
      </c>
      <c r="G988" t="s">
        <v>4136</v>
      </c>
      <c r="H988" t="s">
        <v>3469</v>
      </c>
      <c r="I988" s="109">
        <f t="shared" si="94"/>
        <v>0</v>
      </c>
      <c r="J988" s="109">
        <f t="shared" si="91"/>
        <v>0</v>
      </c>
      <c r="K988" s="109">
        <f t="shared" ca="1" si="92"/>
        <v>0</v>
      </c>
      <c r="L988" s="109">
        <f t="shared" si="93"/>
        <v>0</v>
      </c>
      <c r="M988" t="str">
        <f t="shared" si="95"/>
        <v/>
      </c>
    </row>
    <row r="989" spans="1:13" x14ac:dyDescent="0.25">
      <c r="A989">
        <v>7023</v>
      </c>
      <c r="B989" t="s">
        <v>1243</v>
      </c>
      <c r="C989" t="s">
        <v>2328</v>
      </c>
      <c r="D989" s="21" t="s">
        <v>3433</v>
      </c>
      <c r="E989" s="1" t="str">
        <f t="shared" ca="1" si="90"/>
        <v>Common</v>
      </c>
      <c r="F989" t="s">
        <v>4137</v>
      </c>
      <c r="G989" t="s">
        <v>4391</v>
      </c>
      <c r="H989" t="s">
        <v>3469</v>
      </c>
      <c r="I989" s="109">
        <f t="shared" si="94"/>
        <v>0</v>
      </c>
      <c r="J989" s="109">
        <f t="shared" si="91"/>
        <v>0</v>
      </c>
      <c r="K989" s="109">
        <f t="shared" ca="1" si="92"/>
        <v>0</v>
      </c>
      <c r="L989" s="109">
        <f t="shared" si="93"/>
        <v>0</v>
      </c>
      <c r="M989" t="str">
        <f t="shared" si="95"/>
        <v/>
      </c>
    </row>
    <row r="990" spans="1:13" x14ac:dyDescent="0.25">
      <c r="A990">
        <v>7024</v>
      </c>
      <c r="B990" t="s">
        <v>1243</v>
      </c>
      <c r="C990" t="s">
        <v>2328</v>
      </c>
      <c r="D990" s="21" t="s">
        <v>3433</v>
      </c>
      <c r="E990" s="1" t="str">
        <f t="shared" ca="1" si="90"/>
        <v>Common</v>
      </c>
      <c r="F990" t="s">
        <v>4138</v>
      </c>
      <c r="G990" t="s">
        <v>4392</v>
      </c>
      <c r="H990" t="s">
        <v>3469</v>
      </c>
      <c r="I990" s="109">
        <f t="shared" si="94"/>
        <v>0</v>
      </c>
      <c r="J990" s="109">
        <f t="shared" si="91"/>
        <v>0</v>
      </c>
      <c r="K990" s="109">
        <f t="shared" ca="1" si="92"/>
        <v>0</v>
      </c>
      <c r="L990" s="109">
        <f t="shared" si="93"/>
        <v>0</v>
      </c>
      <c r="M990" t="str">
        <f t="shared" si="95"/>
        <v/>
      </c>
    </row>
    <row r="991" spans="1:13" x14ac:dyDescent="0.25">
      <c r="A991">
        <v>7025</v>
      </c>
      <c r="B991" t="s">
        <v>1243</v>
      </c>
      <c r="C991" t="s">
        <v>2328</v>
      </c>
      <c r="D991" s="21" t="s">
        <v>3433</v>
      </c>
      <c r="E991" s="1" t="str">
        <f t="shared" ca="1" si="90"/>
        <v>Common</v>
      </c>
      <c r="F991" t="s">
        <v>4139</v>
      </c>
      <c r="G991" t="s">
        <v>4393</v>
      </c>
      <c r="H991" t="s">
        <v>3469</v>
      </c>
      <c r="I991" s="109">
        <f t="shared" si="94"/>
        <v>0</v>
      </c>
      <c r="J991" s="109">
        <f t="shared" si="91"/>
        <v>0</v>
      </c>
      <c r="K991" s="109">
        <f t="shared" ca="1" si="92"/>
        <v>0</v>
      </c>
      <c r="L991" s="109">
        <f t="shared" si="93"/>
        <v>0</v>
      </c>
      <c r="M991" t="str">
        <f t="shared" si="95"/>
        <v/>
      </c>
    </row>
    <row r="992" spans="1:13" x14ac:dyDescent="0.25">
      <c r="A992">
        <v>7026</v>
      </c>
      <c r="B992" t="s">
        <v>1243</v>
      </c>
      <c r="C992" t="s">
        <v>2328</v>
      </c>
      <c r="D992" s="21" t="s">
        <v>3433</v>
      </c>
      <c r="E992" s="1" t="str">
        <f t="shared" ca="1" si="90"/>
        <v>Common</v>
      </c>
      <c r="F992" t="s">
        <v>4140</v>
      </c>
      <c r="G992" t="s">
        <v>4141</v>
      </c>
      <c r="H992" t="s">
        <v>3469</v>
      </c>
      <c r="I992" s="109">
        <f t="shared" si="94"/>
        <v>0</v>
      </c>
      <c r="J992" s="109">
        <f t="shared" si="91"/>
        <v>0</v>
      </c>
      <c r="K992" s="109">
        <f t="shared" ca="1" si="92"/>
        <v>0</v>
      </c>
      <c r="L992" s="109">
        <f t="shared" si="93"/>
        <v>0</v>
      </c>
      <c r="M992" t="str">
        <f t="shared" si="95"/>
        <v/>
      </c>
    </row>
    <row r="993" spans="1:13" x14ac:dyDescent="0.25">
      <c r="A993">
        <v>7027</v>
      </c>
      <c r="B993" t="s">
        <v>1243</v>
      </c>
      <c r="C993" t="s">
        <v>2328</v>
      </c>
      <c r="D993" s="21" t="s">
        <v>3433</v>
      </c>
      <c r="E993" s="1" t="str">
        <f t="shared" ca="1" si="90"/>
        <v>Common</v>
      </c>
      <c r="F993" t="s">
        <v>2970</v>
      </c>
      <c r="G993" t="s">
        <v>4076</v>
      </c>
      <c r="H993" t="s">
        <v>3469</v>
      </c>
      <c r="I993" s="109">
        <f t="shared" si="94"/>
        <v>0</v>
      </c>
      <c r="J993" s="109">
        <f t="shared" si="91"/>
        <v>0</v>
      </c>
      <c r="K993" s="109">
        <f t="shared" ca="1" si="92"/>
        <v>0</v>
      </c>
      <c r="L993" s="109">
        <f t="shared" si="93"/>
        <v>0</v>
      </c>
      <c r="M993" t="str">
        <f t="shared" si="95"/>
        <v/>
      </c>
    </row>
    <row r="994" spans="1:13" x14ac:dyDescent="0.25">
      <c r="A994">
        <v>7028</v>
      </c>
      <c r="B994" t="s">
        <v>1243</v>
      </c>
      <c r="C994" t="s">
        <v>2328</v>
      </c>
      <c r="D994" s="21" t="s">
        <v>3433</v>
      </c>
      <c r="E994" s="1" t="str">
        <f t="shared" ca="1" si="90"/>
        <v>Common</v>
      </c>
      <c r="F994" t="s">
        <v>2958</v>
      </c>
      <c r="G994" t="s">
        <v>3570</v>
      </c>
      <c r="H994" t="s">
        <v>3469</v>
      </c>
      <c r="I994" s="109">
        <f t="shared" si="94"/>
        <v>0</v>
      </c>
      <c r="J994" s="109">
        <f t="shared" si="91"/>
        <v>0</v>
      </c>
      <c r="K994" s="109">
        <f t="shared" ca="1" si="92"/>
        <v>0</v>
      </c>
      <c r="L994" s="109">
        <f t="shared" si="93"/>
        <v>0</v>
      </c>
      <c r="M994" t="str">
        <f t="shared" si="95"/>
        <v/>
      </c>
    </row>
    <row r="995" spans="1:13" x14ac:dyDescent="0.25">
      <c r="A995">
        <v>7029</v>
      </c>
      <c r="B995" t="s">
        <v>1243</v>
      </c>
      <c r="C995" t="s">
        <v>2328</v>
      </c>
      <c r="D995" s="21" t="s">
        <v>3433</v>
      </c>
      <c r="E995" s="1" t="str">
        <f t="shared" ca="1" si="90"/>
        <v>Common</v>
      </c>
      <c r="F995" t="s">
        <v>2968</v>
      </c>
      <c r="G995" t="s">
        <v>4081</v>
      </c>
      <c r="H995" t="s">
        <v>3469</v>
      </c>
      <c r="I995" s="109">
        <f t="shared" si="94"/>
        <v>0</v>
      </c>
      <c r="J995" s="109">
        <f t="shared" si="91"/>
        <v>0</v>
      </c>
      <c r="K995" s="109">
        <f t="shared" ca="1" si="92"/>
        <v>0</v>
      </c>
      <c r="L995" s="109">
        <f t="shared" si="93"/>
        <v>0</v>
      </c>
      <c r="M995" t="str">
        <f t="shared" si="95"/>
        <v/>
      </c>
    </row>
    <row r="996" spans="1:13" x14ac:dyDescent="0.25">
      <c r="A996">
        <v>7030</v>
      </c>
      <c r="B996" t="s">
        <v>1243</v>
      </c>
      <c r="C996" t="s">
        <v>2328</v>
      </c>
      <c r="D996" s="21" t="s">
        <v>3433</v>
      </c>
      <c r="E996" s="1" t="str">
        <f t="shared" ca="1" si="90"/>
        <v>Common</v>
      </c>
      <c r="F996" t="s">
        <v>3039</v>
      </c>
      <c r="G996" t="s">
        <v>4394</v>
      </c>
      <c r="H996" t="s">
        <v>3469</v>
      </c>
      <c r="I996" s="109">
        <f t="shared" si="94"/>
        <v>0</v>
      </c>
      <c r="J996" s="109">
        <f t="shared" si="91"/>
        <v>0</v>
      </c>
      <c r="K996" s="109">
        <f t="shared" ca="1" si="92"/>
        <v>0</v>
      </c>
      <c r="L996" s="109">
        <f t="shared" si="93"/>
        <v>0</v>
      </c>
      <c r="M996" t="str">
        <f t="shared" si="95"/>
        <v/>
      </c>
    </row>
    <row r="997" spans="1:13" x14ac:dyDescent="0.25">
      <c r="A997">
        <v>7031</v>
      </c>
      <c r="B997" t="s">
        <v>1243</v>
      </c>
      <c r="C997" t="s">
        <v>2328</v>
      </c>
      <c r="D997" s="21" t="s">
        <v>3433</v>
      </c>
      <c r="E997" s="1" t="str">
        <f t="shared" ca="1" si="90"/>
        <v>Common</v>
      </c>
      <c r="F997" t="s">
        <v>3043</v>
      </c>
      <c r="G997" t="s">
        <v>4395</v>
      </c>
      <c r="H997" t="s">
        <v>3469</v>
      </c>
      <c r="I997" s="109">
        <f t="shared" si="94"/>
        <v>0</v>
      </c>
      <c r="J997" s="109">
        <f t="shared" si="91"/>
        <v>0</v>
      </c>
      <c r="K997" s="109">
        <f t="shared" ca="1" si="92"/>
        <v>0</v>
      </c>
      <c r="L997" s="109">
        <f t="shared" si="93"/>
        <v>0</v>
      </c>
      <c r="M997" t="str">
        <f t="shared" si="95"/>
        <v/>
      </c>
    </row>
    <row r="998" spans="1:13" x14ac:dyDescent="0.25">
      <c r="A998">
        <v>7032</v>
      </c>
      <c r="B998" t="s">
        <v>1243</v>
      </c>
      <c r="C998" t="s">
        <v>2328</v>
      </c>
      <c r="D998" s="21" t="s">
        <v>3433</v>
      </c>
      <c r="E998" s="1" t="str">
        <f t="shared" ca="1" si="90"/>
        <v>Common</v>
      </c>
      <c r="F998" t="s">
        <v>2998</v>
      </c>
      <c r="G998" t="s">
        <v>4077</v>
      </c>
      <c r="H998" t="s">
        <v>3469</v>
      </c>
      <c r="I998" s="109">
        <f t="shared" si="94"/>
        <v>0</v>
      </c>
      <c r="J998" s="109">
        <f t="shared" si="91"/>
        <v>0</v>
      </c>
      <c r="K998" s="109">
        <f t="shared" ca="1" si="92"/>
        <v>0</v>
      </c>
      <c r="L998" s="109">
        <f t="shared" si="93"/>
        <v>0</v>
      </c>
      <c r="M998" t="str">
        <f t="shared" si="95"/>
        <v/>
      </c>
    </row>
    <row r="999" spans="1:13" x14ac:dyDescent="0.25">
      <c r="A999">
        <v>7035</v>
      </c>
      <c r="B999" t="s">
        <v>1245</v>
      </c>
      <c r="C999" t="s">
        <v>2330</v>
      </c>
      <c r="D999" s="21" t="s">
        <v>3433</v>
      </c>
      <c r="E999" s="1" t="str">
        <f t="shared" ca="1" si="90"/>
        <v/>
      </c>
      <c r="G999" t="s">
        <v>2331</v>
      </c>
      <c r="H999" t="s">
        <v>1537</v>
      </c>
      <c r="I999" s="109" t="str">
        <f t="shared" si="94"/>
        <v>IfcStairFlight</v>
      </c>
      <c r="J999" s="109" t="str">
        <f t="shared" si="91"/>
        <v>IfcStairFlight</v>
      </c>
      <c r="K999" s="109">
        <f t="shared" ca="1" si="92"/>
        <v>0</v>
      </c>
      <c r="L999" s="109" t="str">
        <f t="shared" si="93"/>
        <v>Pset_StairFlightCommon</v>
      </c>
      <c r="M999" t="str">
        <f t="shared" si="95"/>
        <v/>
      </c>
    </row>
    <row r="1000" spans="1:13" x14ac:dyDescent="0.25">
      <c r="A1000">
        <v>7037</v>
      </c>
      <c r="B1000" t="s">
        <v>1245</v>
      </c>
      <c r="C1000" t="s">
        <v>2330</v>
      </c>
      <c r="D1000" s="21" t="s">
        <v>3433</v>
      </c>
      <c r="E1000" s="1" t="str">
        <f t="shared" ca="1" si="90"/>
        <v/>
      </c>
      <c r="F1000" t="s">
        <v>2488</v>
      </c>
      <c r="G1000" t="s">
        <v>4284</v>
      </c>
      <c r="H1000" t="s">
        <v>3469</v>
      </c>
      <c r="I1000" s="109">
        <f t="shared" si="94"/>
        <v>0</v>
      </c>
      <c r="J1000" s="109">
        <f t="shared" si="91"/>
        <v>0</v>
      </c>
      <c r="K1000" s="109">
        <f t="shared" ca="1" si="92"/>
        <v>0</v>
      </c>
      <c r="L1000" s="109">
        <f t="shared" si="93"/>
        <v>0</v>
      </c>
      <c r="M1000" t="str">
        <f t="shared" si="95"/>
        <v/>
      </c>
    </row>
    <row r="1001" spans="1:13" x14ac:dyDescent="0.25">
      <c r="A1001">
        <v>7038</v>
      </c>
      <c r="B1001" t="s">
        <v>1245</v>
      </c>
      <c r="C1001" t="s">
        <v>2330</v>
      </c>
      <c r="D1001" s="21" t="s">
        <v>3433</v>
      </c>
      <c r="E1001" s="1" t="str">
        <f t="shared" ca="1" si="90"/>
        <v/>
      </c>
      <c r="F1001" t="s">
        <v>3474</v>
      </c>
      <c r="G1001" t="s">
        <v>4283</v>
      </c>
      <c r="H1001" t="s">
        <v>3475</v>
      </c>
      <c r="I1001" s="109">
        <f t="shared" si="94"/>
        <v>0</v>
      </c>
      <c r="J1001" s="109">
        <f t="shared" si="91"/>
        <v>0</v>
      </c>
      <c r="K1001" s="109">
        <f t="shared" ca="1" si="92"/>
        <v>0</v>
      </c>
      <c r="L1001" s="109">
        <f t="shared" si="93"/>
        <v>0</v>
      </c>
      <c r="M1001" t="str">
        <f t="shared" si="95"/>
        <v/>
      </c>
    </row>
    <row r="1002" spans="1:13" x14ac:dyDescent="0.25">
      <c r="A1002">
        <v>7051</v>
      </c>
      <c r="B1002" t="s">
        <v>1245</v>
      </c>
      <c r="C1002" t="s">
        <v>2330</v>
      </c>
      <c r="D1002" s="21" t="s">
        <v>3433</v>
      </c>
      <c r="E1002" s="1" t="str">
        <f t="shared" ca="1" si="90"/>
        <v/>
      </c>
      <c r="F1002" t="s">
        <v>3247</v>
      </c>
      <c r="G1002" t="s">
        <v>4142</v>
      </c>
      <c r="H1002" t="s">
        <v>3469</v>
      </c>
      <c r="I1002" s="109">
        <f t="shared" si="94"/>
        <v>0</v>
      </c>
      <c r="J1002" s="109">
        <f t="shared" si="91"/>
        <v>0</v>
      </c>
      <c r="K1002" s="109">
        <f t="shared" ca="1" si="92"/>
        <v>0</v>
      </c>
      <c r="L1002" s="109">
        <f t="shared" si="93"/>
        <v>0</v>
      </c>
      <c r="M1002" t="str">
        <f t="shared" si="95"/>
        <v/>
      </c>
    </row>
    <row r="1003" spans="1:13" x14ac:dyDescent="0.25">
      <c r="A1003">
        <v>7052</v>
      </c>
      <c r="B1003" t="s">
        <v>1245</v>
      </c>
      <c r="C1003" t="s">
        <v>2330</v>
      </c>
      <c r="D1003" s="21" t="s">
        <v>3433</v>
      </c>
      <c r="E1003" s="1" t="str">
        <f t="shared" ca="1" si="90"/>
        <v/>
      </c>
      <c r="F1003" t="s">
        <v>3249</v>
      </c>
      <c r="G1003" t="s">
        <v>4143</v>
      </c>
      <c r="H1003" t="s">
        <v>3469</v>
      </c>
      <c r="I1003" s="109">
        <f t="shared" si="94"/>
        <v>0</v>
      </c>
      <c r="J1003" s="109">
        <f t="shared" si="91"/>
        <v>0</v>
      </c>
      <c r="K1003" s="109">
        <f t="shared" ca="1" si="92"/>
        <v>0</v>
      </c>
      <c r="L1003" s="109">
        <f t="shared" si="93"/>
        <v>0</v>
      </c>
      <c r="M1003" t="str">
        <f t="shared" si="95"/>
        <v/>
      </c>
    </row>
    <row r="1004" spans="1:13" x14ac:dyDescent="0.25">
      <c r="A1004">
        <v>7053</v>
      </c>
      <c r="B1004" t="s">
        <v>1245</v>
      </c>
      <c r="C1004" t="s">
        <v>2330</v>
      </c>
      <c r="D1004" s="21" t="s">
        <v>3433</v>
      </c>
      <c r="E1004" s="1" t="str">
        <f t="shared" ca="1" si="90"/>
        <v/>
      </c>
      <c r="F1004" t="s">
        <v>3250</v>
      </c>
      <c r="G1004" t="s">
        <v>4389</v>
      </c>
      <c r="H1004" t="s">
        <v>3469</v>
      </c>
      <c r="I1004" s="109">
        <f t="shared" si="94"/>
        <v>0</v>
      </c>
      <c r="J1004" s="109">
        <f t="shared" si="91"/>
        <v>0</v>
      </c>
      <c r="K1004" s="109">
        <f t="shared" ca="1" si="92"/>
        <v>0</v>
      </c>
      <c r="L1004" s="109">
        <f t="shared" si="93"/>
        <v>0</v>
      </c>
      <c r="M1004" t="str">
        <f t="shared" si="95"/>
        <v/>
      </c>
    </row>
    <row r="1005" spans="1:13" x14ac:dyDescent="0.25">
      <c r="A1005">
        <v>7054</v>
      </c>
      <c r="B1005" t="s">
        <v>1245</v>
      </c>
      <c r="C1005" t="s">
        <v>2330</v>
      </c>
      <c r="D1005" s="21" t="s">
        <v>3433</v>
      </c>
      <c r="E1005" s="1" t="str">
        <f t="shared" ca="1" si="90"/>
        <v/>
      </c>
      <c r="F1005" t="s">
        <v>4134</v>
      </c>
      <c r="G1005" t="s">
        <v>4390</v>
      </c>
      <c r="H1005" t="s">
        <v>3469</v>
      </c>
      <c r="I1005" s="109">
        <f t="shared" si="94"/>
        <v>0</v>
      </c>
      <c r="J1005" s="109">
        <f t="shared" si="91"/>
        <v>0</v>
      </c>
      <c r="K1005" s="109">
        <f t="shared" ca="1" si="92"/>
        <v>0</v>
      </c>
      <c r="L1005" s="109">
        <f t="shared" si="93"/>
        <v>0</v>
      </c>
      <c r="M1005" t="str">
        <f t="shared" si="95"/>
        <v/>
      </c>
    </row>
    <row r="1006" spans="1:13" x14ac:dyDescent="0.25">
      <c r="A1006">
        <v>7055</v>
      </c>
      <c r="B1006" t="s">
        <v>1245</v>
      </c>
      <c r="C1006" t="s">
        <v>2330</v>
      </c>
      <c r="D1006" s="21" t="s">
        <v>3433</v>
      </c>
      <c r="E1006" s="1" t="str">
        <f t="shared" ca="1" si="90"/>
        <v/>
      </c>
      <c r="F1006" t="s">
        <v>4135</v>
      </c>
      <c r="G1006" t="s">
        <v>4136</v>
      </c>
      <c r="H1006" t="s">
        <v>3469</v>
      </c>
      <c r="I1006" s="109">
        <f t="shared" si="94"/>
        <v>0</v>
      </c>
      <c r="J1006" s="109">
        <f t="shared" si="91"/>
        <v>0</v>
      </c>
      <c r="K1006" s="109">
        <f t="shared" ca="1" si="92"/>
        <v>0</v>
      </c>
      <c r="L1006" s="109">
        <f t="shared" si="93"/>
        <v>0</v>
      </c>
      <c r="M1006" t="str">
        <f t="shared" si="95"/>
        <v/>
      </c>
    </row>
    <row r="1007" spans="1:13" x14ac:dyDescent="0.25">
      <c r="A1007">
        <v>7056</v>
      </c>
      <c r="B1007" t="s">
        <v>1245</v>
      </c>
      <c r="C1007" t="s">
        <v>2330</v>
      </c>
      <c r="D1007" s="21" t="s">
        <v>3433</v>
      </c>
      <c r="E1007" s="1" t="str">
        <f t="shared" ca="1" si="90"/>
        <v/>
      </c>
      <c r="F1007" t="s">
        <v>4137</v>
      </c>
      <c r="G1007" t="s">
        <v>4391</v>
      </c>
      <c r="H1007" t="s">
        <v>3469</v>
      </c>
      <c r="I1007" s="109">
        <f t="shared" si="94"/>
        <v>0</v>
      </c>
      <c r="J1007" s="109">
        <f t="shared" si="91"/>
        <v>0</v>
      </c>
      <c r="K1007" s="109">
        <f t="shared" ca="1" si="92"/>
        <v>0</v>
      </c>
      <c r="L1007" s="109">
        <f t="shared" si="93"/>
        <v>0</v>
      </c>
      <c r="M1007" t="str">
        <f t="shared" si="95"/>
        <v/>
      </c>
    </row>
    <row r="1008" spans="1:13" x14ac:dyDescent="0.25">
      <c r="A1008">
        <v>7057</v>
      </c>
      <c r="B1008" t="s">
        <v>1245</v>
      </c>
      <c r="C1008" t="s">
        <v>2330</v>
      </c>
      <c r="D1008" s="21" t="s">
        <v>3433</v>
      </c>
      <c r="E1008" s="1" t="str">
        <f t="shared" ca="1" si="90"/>
        <v/>
      </c>
      <c r="F1008" t="s">
        <v>4138</v>
      </c>
      <c r="G1008" t="s">
        <v>4392</v>
      </c>
      <c r="H1008" t="s">
        <v>3469</v>
      </c>
      <c r="I1008" s="109">
        <f t="shared" si="94"/>
        <v>0</v>
      </c>
      <c r="J1008" s="109">
        <f t="shared" si="91"/>
        <v>0</v>
      </c>
      <c r="K1008" s="109">
        <f t="shared" ca="1" si="92"/>
        <v>0</v>
      </c>
      <c r="L1008" s="109">
        <f t="shared" si="93"/>
        <v>0</v>
      </c>
      <c r="M1008" t="str">
        <f t="shared" si="95"/>
        <v/>
      </c>
    </row>
    <row r="1009" spans="1:13" x14ac:dyDescent="0.25">
      <c r="A1009">
        <v>7058</v>
      </c>
      <c r="B1009" t="s">
        <v>1245</v>
      </c>
      <c r="C1009" t="s">
        <v>2330</v>
      </c>
      <c r="D1009" s="21" t="s">
        <v>3433</v>
      </c>
      <c r="E1009" s="1" t="str">
        <f t="shared" ca="1" si="90"/>
        <v/>
      </c>
      <c r="F1009" t="s">
        <v>4139</v>
      </c>
      <c r="G1009" t="s">
        <v>4393</v>
      </c>
      <c r="H1009" t="s">
        <v>3469</v>
      </c>
      <c r="I1009" s="109">
        <f t="shared" si="94"/>
        <v>0</v>
      </c>
      <c r="J1009" s="109">
        <f t="shared" si="91"/>
        <v>0</v>
      </c>
      <c r="K1009" s="109">
        <f t="shared" ca="1" si="92"/>
        <v>0</v>
      </c>
      <c r="L1009" s="109">
        <f t="shared" si="93"/>
        <v>0</v>
      </c>
      <c r="M1009" t="str">
        <f t="shared" si="95"/>
        <v/>
      </c>
    </row>
    <row r="1010" spans="1:13" x14ac:dyDescent="0.25">
      <c r="A1010">
        <v>7059</v>
      </c>
      <c r="B1010" t="s">
        <v>1245</v>
      </c>
      <c r="C1010" t="s">
        <v>2330</v>
      </c>
      <c r="D1010" s="21" t="s">
        <v>3433</v>
      </c>
      <c r="E1010" s="1" t="str">
        <f t="shared" ca="1" si="90"/>
        <v/>
      </c>
      <c r="F1010" t="s">
        <v>4078</v>
      </c>
      <c r="G1010" t="s">
        <v>4380</v>
      </c>
      <c r="H1010" t="s">
        <v>3469</v>
      </c>
      <c r="I1010" s="109">
        <f t="shared" si="94"/>
        <v>0</v>
      </c>
      <c r="J1010" s="109">
        <f t="shared" si="91"/>
        <v>0</v>
      </c>
      <c r="K1010" s="109">
        <f t="shared" ca="1" si="92"/>
        <v>0</v>
      </c>
      <c r="L1010" s="109">
        <f t="shared" si="93"/>
        <v>0</v>
      </c>
      <c r="M1010" t="str">
        <f t="shared" si="95"/>
        <v/>
      </c>
    </row>
    <row r="1011" spans="1:13" x14ac:dyDescent="0.25">
      <c r="A1011">
        <v>7060</v>
      </c>
      <c r="B1011" t="s">
        <v>1245</v>
      </c>
      <c r="C1011" t="s">
        <v>2330</v>
      </c>
      <c r="D1011" s="21" t="s">
        <v>3433</v>
      </c>
      <c r="E1011" s="1" t="str">
        <f t="shared" ca="1" si="90"/>
        <v/>
      </c>
      <c r="F1011" t="s">
        <v>4140</v>
      </c>
      <c r="G1011" t="s">
        <v>4141</v>
      </c>
      <c r="H1011" t="s">
        <v>3469</v>
      </c>
      <c r="I1011" s="109">
        <f t="shared" si="94"/>
        <v>0</v>
      </c>
      <c r="J1011" s="109">
        <f t="shared" si="91"/>
        <v>0</v>
      </c>
      <c r="K1011" s="109">
        <f t="shared" ca="1" si="92"/>
        <v>0</v>
      </c>
      <c r="L1011" s="109">
        <f t="shared" si="93"/>
        <v>0</v>
      </c>
      <c r="M1011" t="str">
        <f t="shared" si="95"/>
        <v/>
      </c>
    </row>
    <row r="1012" spans="1:13" x14ac:dyDescent="0.25">
      <c r="A1012">
        <v>7063</v>
      </c>
      <c r="B1012" t="s">
        <v>1320</v>
      </c>
      <c r="C1012" t="s">
        <v>2332</v>
      </c>
      <c r="D1012" s="21" t="s">
        <v>3454</v>
      </c>
      <c r="E1012" s="1" t="str">
        <f t="shared" ca="1" si="90"/>
        <v/>
      </c>
      <c r="F1012" t="s">
        <v>3466</v>
      </c>
      <c r="G1012" t="s">
        <v>2333</v>
      </c>
      <c r="H1012" t="s">
        <v>1537</v>
      </c>
      <c r="I1012" s="109" t="str">
        <f t="shared" si="94"/>
        <v>IfcStructuralSurfaceMemberVarying</v>
      </c>
      <c r="J1012" s="109">
        <f t="shared" si="91"/>
        <v>0</v>
      </c>
      <c r="K1012" s="109">
        <f t="shared" ca="1" si="92"/>
        <v>0</v>
      </c>
      <c r="L1012" s="109">
        <f t="shared" si="93"/>
        <v>0</v>
      </c>
      <c r="M1012" t="str">
        <f t="shared" si="95"/>
        <v/>
      </c>
    </row>
    <row r="1013" spans="1:13" x14ac:dyDescent="0.25">
      <c r="A1013">
        <v>7076</v>
      </c>
      <c r="B1013" t="s">
        <v>1367</v>
      </c>
      <c r="C1013" t="s">
        <v>2334</v>
      </c>
      <c r="D1013" s="21" t="s">
        <v>3431</v>
      </c>
      <c r="E1013" s="1" t="str">
        <f t="shared" ca="1" si="90"/>
        <v/>
      </c>
      <c r="G1013" t="s">
        <v>2335</v>
      </c>
      <c r="H1013" t="s">
        <v>1545</v>
      </c>
      <c r="I1013" s="109" t="str">
        <f t="shared" si="94"/>
        <v>IfcSwitchingDevice</v>
      </c>
      <c r="J1013" s="109">
        <f t="shared" si="91"/>
        <v>0</v>
      </c>
      <c r="K1013" s="109" t="str">
        <f t="shared" ca="1" si="92"/>
        <v>IfcSwitchingDevice</v>
      </c>
      <c r="L1013" s="109" t="str">
        <f t="shared" si="93"/>
        <v>Pset_SwitchingDeviceTypeCommon</v>
      </c>
      <c r="M1013" t="str">
        <f t="shared" si="95"/>
        <v/>
      </c>
    </row>
    <row r="1014" spans="1:13" x14ac:dyDescent="0.25">
      <c r="A1014">
        <v>7078</v>
      </c>
      <c r="B1014" t="s">
        <v>1367</v>
      </c>
      <c r="C1014" t="s">
        <v>2334</v>
      </c>
      <c r="D1014" s="21" t="s">
        <v>3431</v>
      </c>
      <c r="E1014" s="1" t="str">
        <f t="shared" ca="1" si="90"/>
        <v>Common</v>
      </c>
      <c r="F1014" t="s">
        <v>2488</v>
      </c>
      <c r="G1014" t="s">
        <v>3473</v>
      </c>
      <c r="H1014" t="s">
        <v>3469</v>
      </c>
      <c r="I1014" s="109">
        <f t="shared" si="94"/>
        <v>0</v>
      </c>
      <c r="J1014" s="109">
        <f t="shared" si="91"/>
        <v>0</v>
      </c>
      <c r="K1014" s="109">
        <f t="shared" ca="1" si="92"/>
        <v>0</v>
      </c>
      <c r="L1014" s="109">
        <f t="shared" si="93"/>
        <v>0</v>
      </c>
      <c r="M1014" t="str">
        <f t="shared" si="95"/>
        <v/>
      </c>
    </row>
    <row r="1015" spans="1:13" x14ac:dyDescent="0.25">
      <c r="A1015">
        <v>7079</v>
      </c>
      <c r="B1015" t="s">
        <v>1367</v>
      </c>
      <c r="C1015" t="s">
        <v>2334</v>
      </c>
      <c r="D1015" s="21" t="s">
        <v>3431</v>
      </c>
      <c r="E1015" s="1" t="str">
        <f t="shared" ca="1" si="90"/>
        <v>Common</v>
      </c>
      <c r="F1015" t="s">
        <v>3474</v>
      </c>
      <c r="G1015" t="s">
        <v>4283</v>
      </c>
      <c r="H1015" t="s">
        <v>3475</v>
      </c>
      <c r="I1015" s="109">
        <f t="shared" si="94"/>
        <v>0</v>
      </c>
      <c r="J1015" s="109">
        <f t="shared" si="91"/>
        <v>0</v>
      </c>
      <c r="K1015" s="109">
        <f t="shared" ca="1" si="92"/>
        <v>0</v>
      </c>
      <c r="L1015" s="109">
        <f t="shared" si="93"/>
        <v>0</v>
      </c>
      <c r="M1015" t="str">
        <f t="shared" si="95"/>
        <v/>
      </c>
    </row>
    <row r="1016" spans="1:13" x14ac:dyDescent="0.25">
      <c r="A1016">
        <v>7092</v>
      </c>
      <c r="B1016" t="s">
        <v>1367</v>
      </c>
      <c r="C1016" t="s">
        <v>2334</v>
      </c>
      <c r="D1016" s="21" t="s">
        <v>3431</v>
      </c>
      <c r="E1016" s="1" t="str">
        <f t="shared" ca="1" si="90"/>
        <v>Common</v>
      </c>
      <c r="F1016" t="s">
        <v>4001</v>
      </c>
      <c r="G1016" t="s">
        <v>4144</v>
      </c>
      <c r="H1016" t="s">
        <v>3469</v>
      </c>
      <c r="I1016" s="109">
        <f t="shared" si="94"/>
        <v>0</v>
      </c>
      <c r="J1016" s="109">
        <f t="shared" si="91"/>
        <v>0</v>
      </c>
      <c r="K1016" s="109">
        <f t="shared" ca="1" si="92"/>
        <v>0</v>
      </c>
      <c r="L1016" s="109">
        <f t="shared" si="93"/>
        <v>0</v>
      </c>
      <c r="M1016" t="str">
        <f t="shared" si="95"/>
        <v/>
      </c>
    </row>
    <row r="1017" spans="1:13" x14ac:dyDescent="0.25">
      <c r="A1017">
        <v>7093</v>
      </c>
      <c r="B1017" t="s">
        <v>1367</v>
      </c>
      <c r="C1017" t="s">
        <v>2334</v>
      </c>
      <c r="D1017" s="21" t="s">
        <v>3431</v>
      </c>
      <c r="E1017" s="1" t="str">
        <f t="shared" ca="1" si="90"/>
        <v>Common</v>
      </c>
      <c r="F1017" t="s">
        <v>4145</v>
      </c>
      <c r="G1017" t="s">
        <v>4146</v>
      </c>
      <c r="H1017" t="s">
        <v>3475</v>
      </c>
      <c r="I1017" s="109">
        <f t="shared" si="94"/>
        <v>0</v>
      </c>
      <c r="J1017" s="109">
        <f t="shared" si="91"/>
        <v>0</v>
      </c>
      <c r="K1017" s="109">
        <f t="shared" ca="1" si="92"/>
        <v>0</v>
      </c>
      <c r="L1017" s="109">
        <f t="shared" si="93"/>
        <v>0</v>
      </c>
      <c r="M1017" t="str">
        <f t="shared" si="95"/>
        <v/>
      </c>
    </row>
    <row r="1018" spans="1:13" x14ac:dyDescent="0.25">
      <c r="A1018">
        <v>7105</v>
      </c>
      <c r="B1018" t="s">
        <v>1367</v>
      </c>
      <c r="C1018" t="s">
        <v>2334</v>
      </c>
      <c r="D1018" s="21" t="s">
        <v>3431</v>
      </c>
      <c r="E1018" s="1" t="str">
        <f t="shared" ca="1" si="90"/>
        <v>Common</v>
      </c>
      <c r="F1018" t="s">
        <v>4147</v>
      </c>
      <c r="G1018" t="s">
        <v>4148</v>
      </c>
      <c r="H1018" t="s">
        <v>3469</v>
      </c>
      <c r="I1018" s="109">
        <f t="shared" si="94"/>
        <v>0</v>
      </c>
      <c r="J1018" s="109">
        <f t="shared" si="91"/>
        <v>0</v>
      </c>
      <c r="K1018" s="109">
        <f t="shared" ca="1" si="92"/>
        <v>0</v>
      </c>
      <c r="L1018" s="109">
        <f t="shared" si="93"/>
        <v>0</v>
      </c>
      <c r="M1018" t="str">
        <f t="shared" si="95"/>
        <v/>
      </c>
    </row>
    <row r="1019" spans="1:13" x14ac:dyDescent="0.25">
      <c r="A1019">
        <v>7106</v>
      </c>
      <c r="B1019" t="s">
        <v>1367</v>
      </c>
      <c r="C1019" t="s">
        <v>2334</v>
      </c>
      <c r="D1019" s="21" t="s">
        <v>3431</v>
      </c>
      <c r="E1019" s="1" t="str">
        <f t="shared" ca="1" si="90"/>
        <v>Common</v>
      </c>
      <c r="F1019" t="s">
        <v>4149</v>
      </c>
      <c r="G1019" t="s">
        <v>4150</v>
      </c>
      <c r="H1019" t="s">
        <v>3469</v>
      </c>
      <c r="I1019" s="109">
        <f t="shared" si="94"/>
        <v>0</v>
      </c>
      <c r="J1019" s="109">
        <f t="shared" si="91"/>
        <v>0</v>
      </c>
      <c r="K1019" s="109">
        <f t="shared" ca="1" si="92"/>
        <v>0</v>
      </c>
      <c r="L1019" s="109">
        <f t="shared" si="93"/>
        <v>0</v>
      </c>
      <c r="M1019" t="str">
        <f t="shared" si="95"/>
        <v/>
      </c>
    </row>
    <row r="1020" spans="1:13" x14ac:dyDescent="0.25">
      <c r="A1020">
        <v>7107</v>
      </c>
      <c r="B1020" t="s">
        <v>1367</v>
      </c>
      <c r="C1020" t="s">
        <v>2334</v>
      </c>
      <c r="D1020" s="21" t="s">
        <v>3431</v>
      </c>
      <c r="E1020" s="1" t="str">
        <f t="shared" ca="1" si="90"/>
        <v>Common</v>
      </c>
      <c r="F1020" t="s">
        <v>4151</v>
      </c>
      <c r="G1020" t="s">
        <v>4152</v>
      </c>
      <c r="H1020" t="s">
        <v>3469</v>
      </c>
      <c r="I1020" s="109">
        <f t="shared" si="94"/>
        <v>0</v>
      </c>
      <c r="J1020" s="109">
        <f t="shared" si="91"/>
        <v>0</v>
      </c>
      <c r="K1020" s="109">
        <f t="shared" ca="1" si="92"/>
        <v>0</v>
      </c>
      <c r="L1020" s="109">
        <f t="shared" si="93"/>
        <v>0</v>
      </c>
      <c r="M1020" t="str">
        <f t="shared" si="95"/>
        <v/>
      </c>
    </row>
    <row r="1021" spans="1:13" x14ac:dyDescent="0.25">
      <c r="A1021">
        <v>7108</v>
      </c>
      <c r="B1021" t="s">
        <v>1367</v>
      </c>
      <c r="C1021" t="s">
        <v>2334</v>
      </c>
      <c r="D1021" s="21" t="s">
        <v>3431</v>
      </c>
      <c r="E1021" s="1" t="str">
        <f t="shared" ca="1" si="90"/>
        <v>Common</v>
      </c>
      <c r="F1021" t="s">
        <v>4153</v>
      </c>
      <c r="G1021" t="s">
        <v>4396</v>
      </c>
      <c r="H1021" t="s">
        <v>3551</v>
      </c>
      <c r="I1021" s="109">
        <f t="shared" si="94"/>
        <v>0</v>
      </c>
      <c r="J1021" s="109">
        <f t="shared" si="91"/>
        <v>0</v>
      </c>
      <c r="K1021" s="109">
        <f t="shared" ca="1" si="92"/>
        <v>0</v>
      </c>
      <c r="L1021" s="109">
        <f t="shared" si="93"/>
        <v>0</v>
      </c>
      <c r="M1021" t="str">
        <f t="shared" si="95"/>
        <v/>
      </c>
    </row>
    <row r="1022" spans="1:13" x14ac:dyDescent="0.25">
      <c r="A1022">
        <v>7190</v>
      </c>
      <c r="B1022" t="s">
        <v>1367</v>
      </c>
      <c r="C1022" t="s">
        <v>2336</v>
      </c>
      <c r="D1022" s="21" t="s">
        <v>3431</v>
      </c>
      <c r="E1022" s="1" t="str">
        <f t="shared" ca="1" si="90"/>
        <v/>
      </c>
      <c r="F1022" t="s">
        <v>3466</v>
      </c>
      <c r="G1022" t="s">
        <v>2337</v>
      </c>
      <c r="H1022" t="s">
        <v>1542</v>
      </c>
      <c r="I1022" s="109">
        <f t="shared" si="94"/>
        <v>0</v>
      </c>
      <c r="J1022" s="109">
        <f t="shared" si="91"/>
        <v>0</v>
      </c>
      <c r="K1022" s="109">
        <f t="shared" ca="1" si="92"/>
        <v>0</v>
      </c>
      <c r="L1022" s="109">
        <f t="shared" si="93"/>
        <v>0</v>
      </c>
      <c r="M1022" t="str">
        <f t="shared" si="95"/>
        <v/>
      </c>
    </row>
    <row r="1023" spans="1:13" x14ac:dyDescent="0.25">
      <c r="A1023">
        <v>7111</v>
      </c>
      <c r="B1023" t="s">
        <v>2338</v>
      </c>
      <c r="C1023" t="s">
        <v>2339</v>
      </c>
      <c r="D1023" s="21" t="s">
        <v>3431</v>
      </c>
      <c r="E1023" s="1" t="str">
        <f t="shared" ca="1" si="90"/>
        <v/>
      </c>
      <c r="F1023" t="s">
        <v>3466</v>
      </c>
      <c r="G1023" t="s">
        <v>2340</v>
      </c>
      <c r="H1023" t="s">
        <v>1545</v>
      </c>
      <c r="I1023" s="109">
        <f t="shared" si="94"/>
        <v>0</v>
      </c>
      <c r="J1023" s="109">
        <f t="shared" si="91"/>
        <v>0</v>
      </c>
      <c r="K1023" s="109">
        <f t="shared" ca="1" si="92"/>
        <v>0</v>
      </c>
      <c r="L1023" s="109">
        <f t="shared" si="93"/>
        <v>0</v>
      </c>
      <c r="M1023" t="str">
        <f t="shared" si="95"/>
        <v>CONTACTOR</v>
      </c>
    </row>
    <row r="1024" spans="1:13" x14ac:dyDescent="0.25">
      <c r="A1024">
        <v>7131</v>
      </c>
      <c r="B1024" t="s">
        <v>2341</v>
      </c>
      <c r="C1024" t="s">
        <v>2342</v>
      </c>
      <c r="D1024" s="21" t="s">
        <v>3431</v>
      </c>
      <c r="E1024" s="1" t="str">
        <f t="shared" ca="1" si="90"/>
        <v/>
      </c>
      <c r="F1024" t="s">
        <v>3466</v>
      </c>
      <c r="G1024" t="s">
        <v>2343</v>
      </c>
      <c r="H1024" t="s">
        <v>1545</v>
      </c>
      <c r="I1024" s="109">
        <f t="shared" si="94"/>
        <v>0</v>
      </c>
      <c r="J1024" s="109">
        <f t="shared" si="91"/>
        <v>0</v>
      </c>
      <c r="K1024" s="109">
        <f t="shared" ca="1" si="92"/>
        <v>0</v>
      </c>
      <c r="L1024" s="109">
        <f t="shared" si="93"/>
        <v>0</v>
      </c>
      <c r="M1024" t="str">
        <f t="shared" si="95"/>
        <v>DIMMERSWITCH</v>
      </c>
    </row>
    <row r="1025" spans="1:13" x14ac:dyDescent="0.25">
      <c r="A1025">
        <v>7147</v>
      </c>
      <c r="B1025" t="s">
        <v>2344</v>
      </c>
      <c r="C1025" t="s">
        <v>2345</v>
      </c>
      <c r="D1025" s="21" t="s">
        <v>3431</v>
      </c>
      <c r="E1025" s="1" t="str">
        <f t="shared" ca="1" si="90"/>
        <v/>
      </c>
      <c r="F1025" t="s">
        <v>3466</v>
      </c>
      <c r="G1025" t="s">
        <v>2346</v>
      </c>
      <c r="H1025" t="s">
        <v>1545</v>
      </c>
      <c r="I1025" s="109">
        <f t="shared" si="94"/>
        <v>0</v>
      </c>
      <c r="J1025" s="109">
        <f t="shared" si="91"/>
        <v>0</v>
      </c>
      <c r="K1025" s="109">
        <f t="shared" ca="1" si="92"/>
        <v>0</v>
      </c>
      <c r="L1025" s="109">
        <f t="shared" si="93"/>
        <v>0</v>
      </c>
      <c r="M1025" t="str">
        <f t="shared" si="95"/>
        <v>EMERGENCYSTOP</v>
      </c>
    </row>
    <row r="1026" spans="1:13" x14ac:dyDescent="0.25">
      <c r="A1026">
        <v>7161</v>
      </c>
      <c r="B1026" t="s">
        <v>2347</v>
      </c>
      <c r="C1026" t="s">
        <v>2348</v>
      </c>
      <c r="D1026" s="21" t="s">
        <v>3431</v>
      </c>
      <c r="E1026" s="1" t="str">
        <f t="shared" ref="E1026:E1089" ca="1" si="96">IF(AND(IF(cond_par_map=yes,NOT(ISERROR(VLOOKUP(B1026,export_entity,1,FALSE))),TRUE),IF(com_pset=yes,IFERROR(FIND(Common,C1026),0)&gt;0,TRUE),IF(com_pset=yes,F1026&lt;&gt;"",TRUE),IF(com_pset=yes,F1026&lt;&gt;0,TRUE)),CONCATENATE(Common),"")</f>
        <v/>
      </c>
      <c r="F1026" t="s">
        <v>3466</v>
      </c>
      <c r="G1026" t="s">
        <v>2349</v>
      </c>
      <c r="H1026" t="s">
        <v>1545</v>
      </c>
      <c r="I1026" s="109">
        <f t="shared" si="94"/>
        <v>0</v>
      </c>
      <c r="J1026" s="109">
        <f t="shared" ref="J1026:J1089" si="97">IF(AND(I1026&lt;&gt;0,NOT(ISERROR(VLOOKUP(B1026,Import_DRS,1,FALSE)))),I1026,0)</f>
        <v>0</v>
      </c>
      <c r="K1026" s="109">
        <f t="shared" ref="K1026:K1089" ca="1" si="98">IF(AND(I1026&lt;&gt;0,NOT(ISERROR(VLOOKUP(B1026,export_entity,1,FALSE)))),I1026,0)</f>
        <v>0</v>
      </c>
      <c r="L1026" s="109">
        <f t="shared" ref="L1026:L1089" si="99">IF(C1026&lt;&gt;C1025,IFERROR(VLOOKUP(C1026,supp_pset,1,FALSE),0),0)</f>
        <v>0</v>
      </c>
      <c r="M1026" t="str">
        <f t="shared" si="95"/>
        <v>KEYPAD</v>
      </c>
    </row>
    <row r="1027" spans="1:13" x14ac:dyDescent="0.25">
      <c r="A1027">
        <v>7176</v>
      </c>
      <c r="B1027" t="s">
        <v>2350</v>
      </c>
      <c r="C1027" t="s">
        <v>2351</v>
      </c>
      <c r="D1027" s="21" t="s">
        <v>3431</v>
      </c>
      <c r="E1027" s="1" t="str">
        <f t="shared" ca="1" si="96"/>
        <v/>
      </c>
      <c r="F1027" t="s">
        <v>3466</v>
      </c>
      <c r="G1027" t="s">
        <v>2352</v>
      </c>
      <c r="H1027" t="s">
        <v>1545</v>
      </c>
      <c r="I1027" s="109">
        <f t="shared" ref="I1027:I1090" si="100">IF(B1027&lt;&gt;B1026,IF(ISERROR(FIND("/",B1027,1)),B1027,0),0)</f>
        <v>0</v>
      </c>
      <c r="J1027" s="109">
        <f t="shared" si="97"/>
        <v>0</v>
      </c>
      <c r="K1027" s="109">
        <f t="shared" ca="1" si="98"/>
        <v>0</v>
      </c>
      <c r="L1027" s="109">
        <f t="shared" si="99"/>
        <v>0</v>
      </c>
      <c r="M1027" t="str">
        <f t="shared" ref="M1027:M1090" si="101">IF(ISERROR(FIND("/",B1027,1)),"",MID(B1027,FIND("/",B1027,1)+1,LEN(B1027)-FIND("/",B1027,1)))</f>
        <v>MOMENTARYSWITCH</v>
      </c>
    </row>
    <row r="1028" spans="1:13" x14ac:dyDescent="0.25">
      <c r="A1028">
        <v>7195</v>
      </c>
      <c r="B1028" t="s">
        <v>2353</v>
      </c>
      <c r="C1028" t="s">
        <v>2354</v>
      </c>
      <c r="D1028" s="21" t="s">
        <v>3431</v>
      </c>
      <c r="E1028" s="1" t="str">
        <f t="shared" ca="1" si="96"/>
        <v/>
      </c>
      <c r="F1028" t="s">
        <v>3466</v>
      </c>
      <c r="G1028" t="s">
        <v>2355</v>
      </c>
      <c r="H1028" t="s">
        <v>1545</v>
      </c>
      <c r="I1028" s="109">
        <f t="shared" si="100"/>
        <v>0</v>
      </c>
      <c r="J1028" s="109">
        <f t="shared" si="97"/>
        <v>0</v>
      </c>
      <c r="K1028" s="109">
        <f t="shared" ca="1" si="98"/>
        <v>0</v>
      </c>
      <c r="L1028" s="109">
        <f t="shared" si="99"/>
        <v>0</v>
      </c>
      <c r="M1028" t="str">
        <f t="shared" si="101"/>
        <v>SELECTORSWITCH</v>
      </c>
    </row>
    <row r="1029" spans="1:13" x14ac:dyDescent="0.25">
      <c r="A1029">
        <v>7241</v>
      </c>
      <c r="B1029" t="s">
        <v>2356</v>
      </c>
      <c r="C1029" t="s">
        <v>2357</v>
      </c>
      <c r="D1029" s="21" t="s">
        <v>3431</v>
      </c>
      <c r="E1029" s="1" t="str">
        <f t="shared" ca="1" si="96"/>
        <v/>
      </c>
      <c r="F1029" t="s">
        <v>3466</v>
      </c>
      <c r="G1029" t="s">
        <v>2358</v>
      </c>
      <c r="H1029" t="s">
        <v>1545</v>
      </c>
      <c r="I1029" s="109">
        <f t="shared" si="100"/>
        <v>0</v>
      </c>
      <c r="J1029" s="109">
        <f t="shared" si="97"/>
        <v>0</v>
      </c>
      <c r="K1029" s="109">
        <f t="shared" ca="1" si="98"/>
        <v>0</v>
      </c>
      <c r="L1029" s="109">
        <f t="shared" si="99"/>
        <v>0</v>
      </c>
      <c r="M1029" t="str">
        <f t="shared" si="101"/>
        <v>STARTER</v>
      </c>
    </row>
    <row r="1030" spans="1:13" x14ac:dyDescent="0.25">
      <c r="A1030">
        <v>7261</v>
      </c>
      <c r="B1030" t="s">
        <v>2359</v>
      </c>
      <c r="C1030" t="s">
        <v>2360</v>
      </c>
      <c r="D1030" s="21" t="s">
        <v>3431</v>
      </c>
      <c r="E1030" s="1" t="str">
        <f t="shared" ca="1" si="96"/>
        <v/>
      </c>
      <c r="F1030" t="s">
        <v>3466</v>
      </c>
      <c r="G1030" t="s">
        <v>4397</v>
      </c>
      <c r="H1030" t="s">
        <v>1545</v>
      </c>
      <c r="I1030" s="109">
        <f t="shared" si="100"/>
        <v>0</v>
      </c>
      <c r="J1030" s="109">
        <f t="shared" si="97"/>
        <v>0</v>
      </c>
      <c r="K1030" s="109">
        <f t="shared" ca="1" si="98"/>
        <v>0</v>
      </c>
      <c r="L1030" s="109">
        <f t="shared" si="99"/>
        <v>0</v>
      </c>
      <c r="M1030" t="str">
        <f t="shared" si="101"/>
        <v>SWITCHDISCONNECTOR</v>
      </c>
    </row>
    <row r="1031" spans="1:13" x14ac:dyDescent="0.25">
      <c r="A1031">
        <v>7290</v>
      </c>
      <c r="B1031" t="s">
        <v>2361</v>
      </c>
      <c r="C1031" t="s">
        <v>2362</v>
      </c>
      <c r="D1031" s="21" t="s">
        <v>3431</v>
      </c>
      <c r="E1031" s="1" t="str">
        <f t="shared" ca="1" si="96"/>
        <v/>
      </c>
      <c r="F1031" t="s">
        <v>3466</v>
      </c>
      <c r="G1031" t="s">
        <v>2363</v>
      </c>
      <c r="H1031" t="s">
        <v>1545</v>
      </c>
      <c r="I1031" s="109">
        <f t="shared" si="100"/>
        <v>0</v>
      </c>
      <c r="J1031" s="109">
        <f t="shared" si="97"/>
        <v>0</v>
      </c>
      <c r="K1031" s="109">
        <f t="shared" ca="1" si="98"/>
        <v>0</v>
      </c>
      <c r="L1031" s="109" t="str">
        <f t="shared" si="99"/>
        <v>Pset_SwitchingDeviceTypeToggleSwitch</v>
      </c>
      <c r="M1031" t="str">
        <f t="shared" si="101"/>
        <v>TOGGLESWITCH</v>
      </c>
    </row>
    <row r="1032" spans="1:13" x14ac:dyDescent="0.25">
      <c r="A1032">
        <v>6565</v>
      </c>
      <c r="B1032" t="s">
        <v>161</v>
      </c>
      <c r="C1032" t="s">
        <v>2364</v>
      </c>
      <c r="D1032" s="21" t="s">
        <v>3430</v>
      </c>
      <c r="E1032" s="1" t="str">
        <f t="shared" ca="1" si="96"/>
        <v/>
      </c>
      <c r="F1032" t="s">
        <v>3466</v>
      </c>
      <c r="G1032" t="s">
        <v>2365</v>
      </c>
      <c r="H1032" t="s">
        <v>1537</v>
      </c>
      <c r="I1032" s="109" t="str">
        <f t="shared" si="100"/>
        <v>IfcSystem</v>
      </c>
      <c r="J1032" s="109">
        <f t="shared" si="97"/>
        <v>0</v>
      </c>
      <c r="K1032" s="109">
        <f t="shared" ca="1" si="98"/>
        <v>0</v>
      </c>
      <c r="L1032" s="109">
        <f t="shared" si="99"/>
        <v>0</v>
      </c>
      <c r="M1032" t="str">
        <f t="shared" si="101"/>
        <v/>
      </c>
    </row>
    <row r="1033" spans="1:13" x14ac:dyDescent="0.25">
      <c r="A1033">
        <v>7342</v>
      </c>
      <c r="B1033" t="s">
        <v>1372</v>
      </c>
      <c r="C1033" t="s">
        <v>2366</v>
      </c>
      <c r="D1033" s="21" t="s">
        <v>3430</v>
      </c>
      <c r="E1033" s="1" t="str">
        <f t="shared" ca="1" si="96"/>
        <v/>
      </c>
      <c r="G1033" t="s">
        <v>2367</v>
      </c>
      <c r="H1033" t="s">
        <v>1545</v>
      </c>
      <c r="I1033" s="109" t="str">
        <f t="shared" si="100"/>
        <v>IfcSystemFurnitureElement</v>
      </c>
      <c r="J1033" s="109">
        <f t="shared" si="97"/>
        <v>0</v>
      </c>
      <c r="K1033" s="109">
        <f t="shared" ca="1" si="98"/>
        <v>0</v>
      </c>
      <c r="L1033" s="109">
        <f t="shared" si="99"/>
        <v>0</v>
      </c>
      <c r="M1033" t="str">
        <f t="shared" si="101"/>
        <v/>
      </c>
    </row>
    <row r="1034" spans="1:13" x14ac:dyDescent="0.25">
      <c r="A1034">
        <v>7344</v>
      </c>
      <c r="B1034" t="s">
        <v>1372</v>
      </c>
      <c r="C1034" t="s">
        <v>2366</v>
      </c>
      <c r="D1034" s="21" t="s">
        <v>3430</v>
      </c>
      <c r="E1034" s="1" t="str">
        <f t="shared" ca="1" si="96"/>
        <v/>
      </c>
      <c r="F1034" t="s">
        <v>4154</v>
      </c>
      <c r="G1034" t="s">
        <v>4155</v>
      </c>
      <c r="H1034" t="s">
        <v>3469</v>
      </c>
      <c r="I1034" s="109">
        <f t="shared" si="100"/>
        <v>0</v>
      </c>
      <c r="J1034" s="109">
        <f t="shared" si="97"/>
        <v>0</v>
      </c>
      <c r="K1034" s="109">
        <f t="shared" ca="1" si="98"/>
        <v>0</v>
      </c>
      <c r="L1034" s="109">
        <f t="shared" si="99"/>
        <v>0</v>
      </c>
      <c r="M1034" t="str">
        <f t="shared" si="101"/>
        <v/>
      </c>
    </row>
    <row r="1035" spans="1:13" x14ac:dyDescent="0.25">
      <c r="A1035">
        <v>7345</v>
      </c>
      <c r="B1035" t="s">
        <v>1372</v>
      </c>
      <c r="C1035" t="s">
        <v>2366</v>
      </c>
      <c r="D1035" s="21" t="s">
        <v>3430</v>
      </c>
      <c r="E1035" s="1" t="str">
        <f t="shared" ca="1" si="96"/>
        <v/>
      </c>
      <c r="F1035" t="s">
        <v>4156</v>
      </c>
      <c r="G1035" t="s">
        <v>4157</v>
      </c>
      <c r="H1035" t="s">
        <v>3469</v>
      </c>
      <c r="I1035" s="109">
        <f t="shared" si="100"/>
        <v>0</v>
      </c>
      <c r="J1035" s="109">
        <f t="shared" si="97"/>
        <v>0</v>
      </c>
      <c r="K1035" s="109">
        <f t="shared" ca="1" si="98"/>
        <v>0</v>
      </c>
      <c r="L1035" s="109">
        <f t="shared" si="99"/>
        <v>0</v>
      </c>
      <c r="M1035" t="str">
        <f t="shared" si="101"/>
        <v/>
      </c>
    </row>
    <row r="1036" spans="1:13" x14ac:dyDescent="0.25">
      <c r="A1036">
        <v>7346</v>
      </c>
      <c r="B1036" t="s">
        <v>1372</v>
      </c>
      <c r="C1036" t="s">
        <v>2366</v>
      </c>
      <c r="D1036" s="21" t="s">
        <v>3430</v>
      </c>
      <c r="E1036" s="1" t="str">
        <f t="shared" ca="1" si="96"/>
        <v/>
      </c>
      <c r="F1036" t="s">
        <v>4158</v>
      </c>
      <c r="G1036" t="s">
        <v>4159</v>
      </c>
      <c r="H1036" t="s">
        <v>3469</v>
      </c>
      <c r="I1036" s="109">
        <f t="shared" si="100"/>
        <v>0</v>
      </c>
      <c r="J1036" s="109">
        <f t="shared" si="97"/>
        <v>0</v>
      </c>
      <c r="K1036" s="109">
        <f t="shared" ca="1" si="98"/>
        <v>0</v>
      </c>
      <c r="L1036" s="109">
        <f t="shared" si="99"/>
        <v>0</v>
      </c>
      <c r="M1036" t="str">
        <f t="shared" si="101"/>
        <v/>
      </c>
    </row>
    <row r="1037" spans="1:13" x14ac:dyDescent="0.25">
      <c r="A1037">
        <v>7347</v>
      </c>
      <c r="B1037" t="s">
        <v>1372</v>
      </c>
      <c r="C1037" t="s">
        <v>2366</v>
      </c>
      <c r="D1037" s="21" t="s">
        <v>3430</v>
      </c>
      <c r="E1037" s="1" t="str">
        <f t="shared" ca="1" si="96"/>
        <v/>
      </c>
      <c r="F1037" t="s">
        <v>3814</v>
      </c>
      <c r="G1037" t="s">
        <v>4160</v>
      </c>
      <c r="H1037" t="s">
        <v>3469</v>
      </c>
      <c r="I1037" s="109">
        <f t="shared" si="100"/>
        <v>0</v>
      </c>
      <c r="J1037" s="109">
        <f t="shared" si="97"/>
        <v>0</v>
      </c>
      <c r="K1037" s="109">
        <f t="shared" ca="1" si="98"/>
        <v>0</v>
      </c>
      <c r="L1037" s="109">
        <f t="shared" si="99"/>
        <v>0</v>
      </c>
      <c r="M1037" t="str">
        <f t="shared" si="101"/>
        <v/>
      </c>
    </row>
    <row r="1038" spans="1:13" x14ac:dyDescent="0.25">
      <c r="A1038">
        <v>7348</v>
      </c>
      <c r="B1038" t="s">
        <v>1372</v>
      </c>
      <c r="C1038" t="s">
        <v>2366</v>
      </c>
      <c r="D1038" s="21" t="s">
        <v>3430</v>
      </c>
      <c r="E1038" s="1" t="str">
        <f t="shared" ca="1" si="96"/>
        <v/>
      </c>
      <c r="F1038" t="s">
        <v>4161</v>
      </c>
      <c r="G1038" t="s">
        <v>4162</v>
      </c>
      <c r="H1038" t="s">
        <v>3469</v>
      </c>
      <c r="I1038" s="109">
        <f t="shared" si="100"/>
        <v>0</v>
      </c>
      <c r="J1038" s="109">
        <f t="shared" si="97"/>
        <v>0</v>
      </c>
      <c r="K1038" s="109">
        <f t="shared" ca="1" si="98"/>
        <v>0</v>
      </c>
      <c r="L1038" s="109">
        <f t="shared" si="99"/>
        <v>0</v>
      </c>
      <c r="M1038" t="str">
        <f t="shared" si="101"/>
        <v/>
      </c>
    </row>
    <row r="1039" spans="1:13" x14ac:dyDescent="0.25">
      <c r="A1039">
        <v>7351</v>
      </c>
      <c r="B1039" t="s">
        <v>2368</v>
      </c>
      <c r="C1039" t="s">
        <v>2369</v>
      </c>
      <c r="D1039" s="21" t="s">
        <v>3430</v>
      </c>
      <c r="E1039" s="1" t="str">
        <f t="shared" ca="1" si="96"/>
        <v/>
      </c>
      <c r="F1039" t="s">
        <v>3466</v>
      </c>
      <c r="G1039" t="s">
        <v>2370</v>
      </c>
      <c r="H1039" t="s">
        <v>1545</v>
      </c>
      <c r="I1039" s="109">
        <f t="shared" si="100"/>
        <v>0</v>
      </c>
      <c r="J1039" s="109">
        <f t="shared" si="97"/>
        <v>0</v>
      </c>
      <c r="K1039" s="109">
        <f t="shared" ca="1" si="98"/>
        <v>0</v>
      </c>
      <c r="L1039" s="109">
        <f t="shared" si="99"/>
        <v>0</v>
      </c>
      <c r="M1039" t="str">
        <f t="shared" si="101"/>
        <v>PANEL</v>
      </c>
    </row>
    <row r="1040" spans="1:13" x14ac:dyDescent="0.25">
      <c r="A1040">
        <v>7374</v>
      </c>
      <c r="B1040" t="s">
        <v>2371</v>
      </c>
      <c r="C1040" t="s">
        <v>2372</v>
      </c>
      <c r="D1040" s="21" t="s">
        <v>3430</v>
      </c>
      <c r="E1040" s="1" t="str">
        <f t="shared" ca="1" si="96"/>
        <v/>
      </c>
      <c r="F1040" t="s">
        <v>3466</v>
      </c>
      <c r="G1040" t="s">
        <v>2373</v>
      </c>
      <c r="H1040" t="s">
        <v>1545</v>
      </c>
      <c r="I1040" s="109">
        <f t="shared" si="100"/>
        <v>0</v>
      </c>
      <c r="J1040" s="109">
        <f t="shared" si="97"/>
        <v>0</v>
      </c>
      <c r="K1040" s="109">
        <f t="shared" ca="1" si="98"/>
        <v>0</v>
      </c>
      <c r="L1040" s="109">
        <f t="shared" si="99"/>
        <v>0</v>
      </c>
      <c r="M1040" t="str">
        <f t="shared" si="101"/>
        <v>WORKSURFACE</v>
      </c>
    </row>
    <row r="1041" spans="1:13" x14ac:dyDescent="0.25">
      <c r="A1041">
        <v>7393</v>
      </c>
      <c r="B1041" t="s">
        <v>1382</v>
      </c>
      <c r="C1041" t="s">
        <v>2374</v>
      </c>
      <c r="D1041" s="21" t="s">
        <v>3423</v>
      </c>
      <c r="E1041" s="1" t="str">
        <f t="shared" ca="1" si="96"/>
        <v/>
      </c>
      <c r="F1041" t="s">
        <v>3466</v>
      </c>
      <c r="G1041" t="s">
        <v>2375</v>
      </c>
      <c r="H1041" t="s">
        <v>1537</v>
      </c>
      <c r="I1041" s="109" t="str">
        <f t="shared" si="100"/>
        <v>IfcTank</v>
      </c>
      <c r="J1041" s="109">
        <f t="shared" si="97"/>
        <v>0</v>
      </c>
      <c r="K1041" s="109">
        <f t="shared" ca="1" si="98"/>
        <v>0</v>
      </c>
      <c r="L1041" s="109">
        <f t="shared" si="99"/>
        <v>0</v>
      </c>
      <c r="M1041" t="str">
        <f t="shared" si="101"/>
        <v/>
      </c>
    </row>
    <row r="1042" spans="1:13" x14ac:dyDescent="0.25">
      <c r="A1042">
        <v>7410</v>
      </c>
      <c r="B1042" t="s">
        <v>1382</v>
      </c>
      <c r="C1042" t="s">
        <v>2376</v>
      </c>
      <c r="D1042" s="21" t="s">
        <v>3423</v>
      </c>
      <c r="E1042" s="1" t="str">
        <f t="shared" ca="1" si="96"/>
        <v/>
      </c>
      <c r="G1042" t="s">
        <v>2377</v>
      </c>
      <c r="H1042" t="s">
        <v>1545</v>
      </c>
      <c r="I1042" s="109">
        <f t="shared" si="100"/>
        <v>0</v>
      </c>
      <c r="J1042" s="109">
        <f t="shared" si="97"/>
        <v>0</v>
      </c>
      <c r="K1042" s="109">
        <f t="shared" ca="1" si="98"/>
        <v>0</v>
      </c>
      <c r="L1042" s="109">
        <f t="shared" si="99"/>
        <v>0</v>
      </c>
      <c r="M1042" t="str">
        <f t="shared" si="101"/>
        <v/>
      </c>
    </row>
    <row r="1043" spans="1:13" x14ac:dyDescent="0.25">
      <c r="A1043">
        <v>7412</v>
      </c>
      <c r="B1043" t="s">
        <v>1382</v>
      </c>
      <c r="C1043" t="s">
        <v>2376</v>
      </c>
      <c r="D1043" s="21" t="s">
        <v>3423</v>
      </c>
      <c r="E1043" s="1" t="str">
        <f t="shared" ca="1" si="96"/>
        <v/>
      </c>
      <c r="F1043" t="s">
        <v>2488</v>
      </c>
      <c r="G1043" t="s">
        <v>3807</v>
      </c>
      <c r="H1043" t="s">
        <v>3469</v>
      </c>
      <c r="I1043" s="109">
        <f t="shared" si="100"/>
        <v>0</v>
      </c>
      <c r="J1043" s="109">
        <f t="shared" si="97"/>
        <v>0</v>
      </c>
      <c r="K1043" s="109">
        <f t="shared" ca="1" si="98"/>
        <v>0</v>
      </c>
      <c r="L1043" s="109">
        <f t="shared" si="99"/>
        <v>0</v>
      </c>
      <c r="M1043" t="str">
        <f t="shared" si="101"/>
        <v/>
      </c>
    </row>
    <row r="1044" spans="1:13" x14ac:dyDescent="0.25">
      <c r="A1044">
        <v>7413</v>
      </c>
      <c r="B1044" t="s">
        <v>1382</v>
      </c>
      <c r="C1044" t="s">
        <v>2376</v>
      </c>
      <c r="D1044" s="21" t="s">
        <v>3423</v>
      </c>
      <c r="E1044" s="1" t="str">
        <f t="shared" ca="1" si="96"/>
        <v/>
      </c>
      <c r="F1044" t="s">
        <v>3474</v>
      </c>
      <c r="G1044" t="s">
        <v>4283</v>
      </c>
      <c r="H1044" t="s">
        <v>3475</v>
      </c>
      <c r="I1044" s="109">
        <f t="shared" si="100"/>
        <v>0</v>
      </c>
      <c r="J1044" s="109">
        <f t="shared" si="97"/>
        <v>0</v>
      </c>
      <c r="K1044" s="109">
        <f t="shared" ca="1" si="98"/>
        <v>0</v>
      </c>
      <c r="L1044" s="109">
        <f t="shared" si="99"/>
        <v>0</v>
      </c>
      <c r="M1044" t="str">
        <f t="shared" si="101"/>
        <v/>
      </c>
    </row>
    <row r="1045" spans="1:13" x14ac:dyDescent="0.25">
      <c r="A1045">
        <v>7426</v>
      </c>
      <c r="B1045" t="s">
        <v>1382</v>
      </c>
      <c r="C1045" t="s">
        <v>2376</v>
      </c>
      <c r="D1045" s="21" t="s">
        <v>3423</v>
      </c>
      <c r="E1045" s="1" t="str">
        <f t="shared" ca="1" si="96"/>
        <v/>
      </c>
      <c r="F1045" t="s">
        <v>4163</v>
      </c>
      <c r="G1045" t="s">
        <v>4398</v>
      </c>
      <c r="H1045" t="s">
        <v>3475</v>
      </c>
      <c r="I1045" s="109">
        <f t="shared" si="100"/>
        <v>0</v>
      </c>
      <c r="J1045" s="109">
        <f t="shared" si="97"/>
        <v>0</v>
      </c>
      <c r="K1045" s="109">
        <f t="shared" ca="1" si="98"/>
        <v>0</v>
      </c>
      <c r="L1045" s="109">
        <f t="shared" si="99"/>
        <v>0</v>
      </c>
      <c r="M1045" t="str">
        <f t="shared" si="101"/>
        <v/>
      </c>
    </row>
    <row r="1046" spans="1:13" x14ac:dyDescent="0.25">
      <c r="A1046">
        <v>7440</v>
      </c>
      <c r="B1046" t="s">
        <v>1382</v>
      </c>
      <c r="C1046" t="s">
        <v>2376</v>
      </c>
      <c r="D1046" s="21" t="s">
        <v>3423</v>
      </c>
      <c r="E1046" s="1" t="str">
        <f t="shared" ca="1" si="96"/>
        <v/>
      </c>
      <c r="F1046" t="s">
        <v>4164</v>
      </c>
      <c r="G1046" t="s">
        <v>4165</v>
      </c>
      <c r="H1046" t="s">
        <v>3475</v>
      </c>
      <c r="I1046" s="109">
        <f t="shared" si="100"/>
        <v>0</v>
      </c>
      <c r="J1046" s="109">
        <f t="shared" si="97"/>
        <v>0</v>
      </c>
      <c r="K1046" s="109">
        <f t="shared" ca="1" si="98"/>
        <v>0</v>
      </c>
      <c r="L1046" s="109">
        <f t="shared" si="99"/>
        <v>0</v>
      </c>
      <c r="M1046" t="str">
        <f t="shared" si="101"/>
        <v/>
      </c>
    </row>
    <row r="1047" spans="1:13" x14ac:dyDescent="0.25">
      <c r="A1047">
        <v>7456</v>
      </c>
      <c r="B1047" t="s">
        <v>1382</v>
      </c>
      <c r="C1047" t="s">
        <v>2376</v>
      </c>
      <c r="D1047" s="21" t="s">
        <v>3423</v>
      </c>
      <c r="E1047" s="1" t="str">
        <f t="shared" ca="1" si="96"/>
        <v/>
      </c>
      <c r="F1047" t="s">
        <v>4166</v>
      </c>
      <c r="G1047" t="s">
        <v>4167</v>
      </c>
      <c r="H1047" t="s">
        <v>3469</v>
      </c>
      <c r="I1047" s="109">
        <f t="shared" si="100"/>
        <v>0</v>
      </c>
      <c r="J1047" s="109">
        <f t="shared" si="97"/>
        <v>0</v>
      </c>
      <c r="K1047" s="109">
        <f t="shared" ca="1" si="98"/>
        <v>0</v>
      </c>
      <c r="L1047" s="109">
        <f t="shared" si="99"/>
        <v>0</v>
      </c>
      <c r="M1047" t="str">
        <f t="shared" si="101"/>
        <v/>
      </c>
    </row>
    <row r="1048" spans="1:13" x14ac:dyDescent="0.25">
      <c r="A1048">
        <v>7457</v>
      </c>
      <c r="B1048" t="s">
        <v>1382</v>
      </c>
      <c r="C1048" t="s">
        <v>2376</v>
      </c>
      <c r="D1048" s="21" t="s">
        <v>3423</v>
      </c>
      <c r="E1048" s="1" t="str">
        <f t="shared" ca="1" si="96"/>
        <v/>
      </c>
      <c r="F1048" t="s">
        <v>4168</v>
      </c>
      <c r="G1048" t="s">
        <v>4399</v>
      </c>
      <c r="H1048" t="s">
        <v>3469</v>
      </c>
      <c r="I1048" s="109">
        <f t="shared" si="100"/>
        <v>0</v>
      </c>
      <c r="J1048" s="109">
        <f t="shared" si="97"/>
        <v>0</v>
      </c>
      <c r="K1048" s="109">
        <f t="shared" ca="1" si="98"/>
        <v>0</v>
      </c>
      <c r="L1048" s="109">
        <f t="shared" si="99"/>
        <v>0</v>
      </c>
      <c r="M1048" t="str">
        <f t="shared" si="101"/>
        <v/>
      </c>
    </row>
    <row r="1049" spans="1:13" x14ac:dyDescent="0.25">
      <c r="A1049">
        <v>7458</v>
      </c>
      <c r="B1049" t="s">
        <v>1382</v>
      </c>
      <c r="C1049" t="s">
        <v>2376</v>
      </c>
      <c r="D1049" s="21" t="s">
        <v>3423</v>
      </c>
      <c r="E1049" s="1" t="str">
        <f t="shared" ca="1" si="96"/>
        <v/>
      </c>
      <c r="F1049" t="s">
        <v>2935</v>
      </c>
      <c r="G1049" t="s">
        <v>4400</v>
      </c>
      <c r="H1049" t="s">
        <v>3469</v>
      </c>
      <c r="I1049" s="109">
        <f t="shared" si="100"/>
        <v>0</v>
      </c>
      <c r="J1049" s="109">
        <f t="shared" si="97"/>
        <v>0</v>
      </c>
      <c r="K1049" s="109">
        <f t="shared" ca="1" si="98"/>
        <v>0</v>
      </c>
      <c r="L1049" s="109">
        <f t="shared" si="99"/>
        <v>0</v>
      </c>
      <c r="M1049" t="str">
        <f t="shared" si="101"/>
        <v/>
      </c>
    </row>
    <row r="1050" spans="1:13" x14ac:dyDescent="0.25">
      <c r="A1050">
        <v>7459</v>
      </c>
      <c r="B1050" t="s">
        <v>1382</v>
      </c>
      <c r="C1050" t="s">
        <v>2376</v>
      </c>
      <c r="D1050" s="21" t="s">
        <v>3423</v>
      </c>
      <c r="E1050" s="1" t="str">
        <f t="shared" ca="1" si="96"/>
        <v/>
      </c>
      <c r="F1050" t="s">
        <v>3617</v>
      </c>
      <c r="G1050" t="s">
        <v>4169</v>
      </c>
      <c r="H1050" t="s">
        <v>3469</v>
      </c>
      <c r="I1050" s="109">
        <f t="shared" si="100"/>
        <v>0</v>
      </c>
      <c r="J1050" s="109">
        <f t="shared" si="97"/>
        <v>0</v>
      </c>
      <c r="K1050" s="109">
        <f t="shared" ca="1" si="98"/>
        <v>0</v>
      </c>
      <c r="L1050" s="109">
        <f t="shared" si="99"/>
        <v>0</v>
      </c>
      <c r="M1050" t="str">
        <f t="shared" si="101"/>
        <v/>
      </c>
    </row>
    <row r="1051" spans="1:13" x14ac:dyDescent="0.25">
      <c r="A1051">
        <v>7460</v>
      </c>
      <c r="B1051" t="s">
        <v>1382</v>
      </c>
      <c r="C1051" t="s">
        <v>2376</v>
      </c>
      <c r="D1051" s="21" t="s">
        <v>3423</v>
      </c>
      <c r="E1051" s="1" t="str">
        <f t="shared" ca="1" si="96"/>
        <v/>
      </c>
      <c r="F1051" t="s">
        <v>4170</v>
      </c>
      <c r="G1051" t="s">
        <v>4171</v>
      </c>
      <c r="H1051" t="s">
        <v>3469</v>
      </c>
      <c r="I1051" s="109">
        <f t="shared" si="100"/>
        <v>0</v>
      </c>
      <c r="J1051" s="109">
        <f t="shared" si="97"/>
        <v>0</v>
      </c>
      <c r="K1051" s="109">
        <f t="shared" ca="1" si="98"/>
        <v>0</v>
      </c>
      <c r="L1051" s="109">
        <f t="shared" si="99"/>
        <v>0</v>
      </c>
      <c r="M1051" t="str">
        <f t="shared" si="101"/>
        <v/>
      </c>
    </row>
    <row r="1052" spans="1:13" x14ac:dyDescent="0.25">
      <c r="A1052">
        <v>7461</v>
      </c>
      <c r="B1052" t="s">
        <v>1382</v>
      </c>
      <c r="C1052" t="s">
        <v>2376</v>
      </c>
      <c r="D1052" s="21" t="s">
        <v>3423</v>
      </c>
      <c r="E1052" s="1" t="str">
        <f t="shared" ca="1" si="96"/>
        <v/>
      </c>
      <c r="F1052" t="s">
        <v>4172</v>
      </c>
      <c r="G1052" t="s">
        <v>4173</v>
      </c>
      <c r="H1052" t="s">
        <v>3469</v>
      </c>
      <c r="I1052" s="109">
        <f t="shared" si="100"/>
        <v>0</v>
      </c>
      <c r="J1052" s="109">
        <f t="shared" si="97"/>
        <v>0</v>
      </c>
      <c r="K1052" s="109">
        <f t="shared" ca="1" si="98"/>
        <v>0</v>
      </c>
      <c r="L1052" s="109">
        <f t="shared" si="99"/>
        <v>0</v>
      </c>
      <c r="M1052" t="str">
        <f t="shared" si="101"/>
        <v/>
      </c>
    </row>
    <row r="1053" spans="1:13" x14ac:dyDescent="0.25">
      <c r="A1053">
        <v>7462</v>
      </c>
      <c r="B1053" t="s">
        <v>1382</v>
      </c>
      <c r="C1053" t="s">
        <v>2376</v>
      </c>
      <c r="D1053" s="21" t="s">
        <v>3423</v>
      </c>
      <c r="E1053" s="1" t="str">
        <f t="shared" ca="1" si="96"/>
        <v/>
      </c>
      <c r="F1053" t="s">
        <v>4174</v>
      </c>
      <c r="G1053" t="s">
        <v>4175</v>
      </c>
      <c r="H1053" t="s">
        <v>3475</v>
      </c>
      <c r="I1053" s="109">
        <f t="shared" si="100"/>
        <v>0</v>
      </c>
      <c r="J1053" s="109">
        <f t="shared" si="97"/>
        <v>0</v>
      </c>
      <c r="K1053" s="109">
        <f t="shared" ca="1" si="98"/>
        <v>0</v>
      </c>
      <c r="L1053" s="109">
        <f t="shared" si="99"/>
        <v>0</v>
      </c>
      <c r="M1053" t="str">
        <f t="shared" si="101"/>
        <v/>
      </c>
    </row>
    <row r="1054" spans="1:13" x14ac:dyDescent="0.25">
      <c r="A1054">
        <v>7474</v>
      </c>
      <c r="B1054" t="s">
        <v>1382</v>
      </c>
      <c r="C1054" t="s">
        <v>2376</v>
      </c>
      <c r="D1054" s="21" t="s">
        <v>3423</v>
      </c>
      <c r="E1054" s="1" t="str">
        <f t="shared" ca="1" si="96"/>
        <v/>
      </c>
      <c r="F1054" t="s">
        <v>4176</v>
      </c>
      <c r="G1054" t="s">
        <v>4177</v>
      </c>
      <c r="H1054" t="s">
        <v>3475</v>
      </c>
      <c r="I1054" s="109">
        <f t="shared" si="100"/>
        <v>0</v>
      </c>
      <c r="J1054" s="109">
        <f t="shared" si="97"/>
        <v>0</v>
      </c>
      <c r="K1054" s="109">
        <f t="shared" ca="1" si="98"/>
        <v>0</v>
      </c>
      <c r="L1054" s="109">
        <f t="shared" si="99"/>
        <v>0</v>
      </c>
      <c r="M1054" t="str">
        <f t="shared" si="101"/>
        <v/>
      </c>
    </row>
    <row r="1055" spans="1:13" x14ac:dyDescent="0.25">
      <c r="A1055">
        <v>7488</v>
      </c>
      <c r="B1055" t="s">
        <v>1382</v>
      </c>
      <c r="C1055" t="s">
        <v>2376</v>
      </c>
      <c r="D1055" s="21" t="s">
        <v>3423</v>
      </c>
      <c r="E1055" s="1" t="str">
        <f t="shared" ca="1" si="96"/>
        <v/>
      </c>
      <c r="F1055" t="s">
        <v>4178</v>
      </c>
      <c r="G1055" t="s">
        <v>4179</v>
      </c>
      <c r="H1055" t="s">
        <v>3469</v>
      </c>
      <c r="I1055" s="109">
        <f t="shared" si="100"/>
        <v>0</v>
      </c>
      <c r="J1055" s="109">
        <f t="shared" si="97"/>
        <v>0</v>
      </c>
      <c r="K1055" s="109">
        <f t="shared" ca="1" si="98"/>
        <v>0</v>
      </c>
      <c r="L1055" s="109">
        <f t="shared" si="99"/>
        <v>0</v>
      </c>
      <c r="M1055" t="str">
        <f t="shared" si="101"/>
        <v/>
      </c>
    </row>
    <row r="1056" spans="1:13" x14ac:dyDescent="0.25">
      <c r="A1056">
        <v>7489</v>
      </c>
      <c r="B1056" t="s">
        <v>1382</v>
      </c>
      <c r="C1056" t="s">
        <v>2376</v>
      </c>
      <c r="D1056" s="21" t="s">
        <v>3423</v>
      </c>
      <c r="E1056" s="1" t="str">
        <f t="shared" ca="1" si="96"/>
        <v/>
      </c>
      <c r="F1056" t="s">
        <v>4180</v>
      </c>
      <c r="G1056" t="s">
        <v>4181</v>
      </c>
      <c r="H1056" t="s">
        <v>3469</v>
      </c>
      <c r="I1056" s="109">
        <f t="shared" si="100"/>
        <v>0</v>
      </c>
      <c r="J1056" s="109">
        <f t="shared" si="97"/>
        <v>0</v>
      </c>
      <c r="K1056" s="109">
        <f t="shared" ca="1" si="98"/>
        <v>0</v>
      </c>
      <c r="L1056" s="109">
        <f t="shared" si="99"/>
        <v>0</v>
      </c>
      <c r="M1056" t="str">
        <f t="shared" si="101"/>
        <v/>
      </c>
    </row>
    <row r="1057" spans="1:13" x14ac:dyDescent="0.25">
      <c r="A1057">
        <v>7490</v>
      </c>
      <c r="B1057" t="s">
        <v>1382</v>
      </c>
      <c r="C1057" t="s">
        <v>2376</v>
      </c>
      <c r="D1057" s="21" t="s">
        <v>3423</v>
      </c>
      <c r="E1057" s="1" t="str">
        <f t="shared" ca="1" si="96"/>
        <v/>
      </c>
      <c r="F1057" t="s">
        <v>4130</v>
      </c>
      <c r="G1057" t="s">
        <v>4401</v>
      </c>
      <c r="H1057" t="s">
        <v>3469</v>
      </c>
      <c r="I1057" s="109">
        <f t="shared" si="100"/>
        <v>0</v>
      </c>
      <c r="J1057" s="109">
        <f t="shared" si="97"/>
        <v>0</v>
      </c>
      <c r="K1057" s="109">
        <f t="shared" ca="1" si="98"/>
        <v>0</v>
      </c>
      <c r="L1057" s="109">
        <f t="shared" si="99"/>
        <v>0</v>
      </c>
      <c r="M1057" t="str">
        <f t="shared" si="101"/>
        <v/>
      </c>
    </row>
    <row r="1058" spans="1:13" x14ac:dyDescent="0.25">
      <c r="A1058">
        <v>7493</v>
      </c>
      <c r="B1058" t="s">
        <v>2378</v>
      </c>
      <c r="C1058" t="s">
        <v>2379</v>
      </c>
      <c r="D1058" s="21" t="s">
        <v>3423</v>
      </c>
      <c r="E1058" s="1" t="str">
        <f t="shared" ca="1" si="96"/>
        <v/>
      </c>
      <c r="F1058" t="s">
        <v>3466</v>
      </c>
      <c r="G1058" t="s">
        <v>2380</v>
      </c>
      <c r="H1058" t="s">
        <v>1545</v>
      </c>
      <c r="I1058" s="109">
        <f t="shared" si="100"/>
        <v>0</v>
      </c>
      <c r="J1058" s="109">
        <f t="shared" si="97"/>
        <v>0</v>
      </c>
      <c r="K1058" s="109">
        <f t="shared" ca="1" si="98"/>
        <v>0</v>
      </c>
      <c r="L1058" s="109">
        <f t="shared" si="99"/>
        <v>0</v>
      </c>
      <c r="M1058" t="str">
        <f t="shared" si="101"/>
        <v>EXPANSION</v>
      </c>
    </row>
    <row r="1059" spans="1:13" x14ac:dyDescent="0.25">
      <c r="A1059">
        <v>7500</v>
      </c>
      <c r="B1059" t="s">
        <v>2381</v>
      </c>
      <c r="C1059" t="s">
        <v>2382</v>
      </c>
      <c r="D1059" s="21" t="s">
        <v>3423</v>
      </c>
      <c r="E1059" s="1" t="str">
        <f t="shared" ca="1" si="96"/>
        <v/>
      </c>
      <c r="F1059" t="s">
        <v>3466</v>
      </c>
      <c r="G1059" t="s">
        <v>4402</v>
      </c>
      <c r="H1059" t="s">
        <v>1545</v>
      </c>
      <c r="I1059" s="109">
        <f t="shared" si="100"/>
        <v>0</v>
      </c>
      <c r="J1059" s="109">
        <f t="shared" si="97"/>
        <v>0</v>
      </c>
      <c r="K1059" s="109">
        <f t="shared" ca="1" si="98"/>
        <v>0</v>
      </c>
      <c r="L1059" s="109">
        <f t="shared" si="99"/>
        <v>0</v>
      </c>
      <c r="M1059" t="str">
        <f t="shared" si="101"/>
        <v>PREFORMED</v>
      </c>
    </row>
    <row r="1060" spans="1:13" x14ac:dyDescent="0.25">
      <c r="A1060">
        <v>7532</v>
      </c>
      <c r="B1060" t="s">
        <v>2383</v>
      </c>
      <c r="C1060" t="s">
        <v>2384</v>
      </c>
      <c r="D1060" s="21" t="s">
        <v>3423</v>
      </c>
      <c r="E1060" s="1" t="str">
        <f t="shared" ca="1" si="96"/>
        <v/>
      </c>
      <c r="F1060" t="s">
        <v>3466</v>
      </c>
      <c r="G1060" t="s">
        <v>2385</v>
      </c>
      <c r="H1060" t="s">
        <v>1545</v>
      </c>
      <c r="I1060" s="109">
        <f t="shared" si="100"/>
        <v>0</v>
      </c>
      <c r="J1060" s="109">
        <f t="shared" si="97"/>
        <v>0</v>
      </c>
      <c r="K1060" s="109">
        <f t="shared" ca="1" si="98"/>
        <v>0</v>
      </c>
      <c r="L1060" s="109">
        <f t="shared" si="99"/>
        <v>0</v>
      </c>
      <c r="M1060" t="str">
        <f t="shared" si="101"/>
        <v>PRESSUREVESSEL</v>
      </c>
    </row>
    <row r="1061" spans="1:13" x14ac:dyDescent="0.25">
      <c r="A1061">
        <v>7539</v>
      </c>
      <c r="B1061" t="s">
        <v>2386</v>
      </c>
      <c r="C1061" t="s">
        <v>2387</v>
      </c>
      <c r="D1061" s="21" t="s">
        <v>3423</v>
      </c>
      <c r="E1061" s="1" t="str">
        <f t="shared" ca="1" si="96"/>
        <v/>
      </c>
      <c r="F1061" t="s">
        <v>3466</v>
      </c>
      <c r="G1061" t="s">
        <v>4403</v>
      </c>
      <c r="H1061" t="s">
        <v>1545</v>
      </c>
      <c r="I1061" s="109">
        <f t="shared" si="100"/>
        <v>0</v>
      </c>
      <c r="J1061" s="109">
        <f t="shared" si="97"/>
        <v>0</v>
      </c>
      <c r="K1061" s="109">
        <f t="shared" ca="1" si="98"/>
        <v>0</v>
      </c>
      <c r="L1061" s="109">
        <f t="shared" si="99"/>
        <v>0</v>
      </c>
      <c r="M1061" t="str">
        <f t="shared" si="101"/>
        <v>SECTIONAL</v>
      </c>
    </row>
    <row r="1062" spans="1:13" x14ac:dyDescent="0.25">
      <c r="A1062">
        <v>7567</v>
      </c>
      <c r="B1062" t="s">
        <v>1437</v>
      </c>
      <c r="C1062" t="s">
        <v>2388</v>
      </c>
      <c r="D1062" s="21" t="s">
        <v>3431</v>
      </c>
      <c r="E1062" s="1" t="str">
        <f t="shared" ca="1" si="96"/>
        <v/>
      </c>
      <c r="G1062" t="s">
        <v>2389</v>
      </c>
      <c r="H1062" t="s">
        <v>1545</v>
      </c>
      <c r="I1062" s="109" t="str">
        <f t="shared" si="100"/>
        <v>IfcTransformer</v>
      </c>
      <c r="J1062" s="109">
        <f t="shared" si="97"/>
        <v>0</v>
      </c>
      <c r="K1062" s="109">
        <f t="shared" ca="1" si="98"/>
        <v>0</v>
      </c>
      <c r="L1062" s="109">
        <f t="shared" si="99"/>
        <v>0</v>
      </c>
      <c r="M1062" t="str">
        <f t="shared" si="101"/>
        <v/>
      </c>
    </row>
    <row r="1063" spans="1:13" x14ac:dyDescent="0.25">
      <c r="A1063">
        <v>7569</v>
      </c>
      <c r="B1063" t="s">
        <v>1437</v>
      </c>
      <c r="C1063" t="s">
        <v>2388</v>
      </c>
      <c r="D1063" s="21" t="s">
        <v>3431</v>
      </c>
      <c r="E1063" s="1" t="str">
        <f t="shared" ca="1" si="96"/>
        <v/>
      </c>
      <c r="F1063" t="s">
        <v>2488</v>
      </c>
      <c r="G1063" t="s">
        <v>3473</v>
      </c>
      <c r="H1063" t="s">
        <v>3469</v>
      </c>
      <c r="I1063" s="109">
        <f t="shared" si="100"/>
        <v>0</v>
      </c>
      <c r="J1063" s="109">
        <f t="shared" si="97"/>
        <v>0</v>
      </c>
      <c r="K1063" s="109">
        <f t="shared" ca="1" si="98"/>
        <v>0</v>
      </c>
      <c r="L1063" s="109">
        <f t="shared" si="99"/>
        <v>0</v>
      </c>
      <c r="M1063" t="str">
        <f t="shared" si="101"/>
        <v/>
      </c>
    </row>
    <row r="1064" spans="1:13" x14ac:dyDescent="0.25">
      <c r="A1064">
        <v>7570</v>
      </c>
      <c r="B1064" t="s">
        <v>1437</v>
      </c>
      <c r="C1064" t="s">
        <v>2388</v>
      </c>
      <c r="D1064" s="21" t="s">
        <v>3431</v>
      </c>
      <c r="E1064" s="1" t="str">
        <f t="shared" ca="1" si="96"/>
        <v/>
      </c>
      <c r="F1064" t="s">
        <v>3474</v>
      </c>
      <c r="G1064" t="s">
        <v>4283</v>
      </c>
      <c r="H1064" t="s">
        <v>3475</v>
      </c>
      <c r="I1064" s="109">
        <f t="shared" si="100"/>
        <v>0</v>
      </c>
      <c r="J1064" s="109">
        <f t="shared" si="97"/>
        <v>0</v>
      </c>
      <c r="K1064" s="109">
        <f t="shared" ca="1" si="98"/>
        <v>0</v>
      </c>
      <c r="L1064" s="109">
        <f t="shared" si="99"/>
        <v>0</v>
      </c>
      <c r="M1064" t="str">
        <f t="shared" si="101"/>
        <v/>
      </c>
    </row>
    <row r="1065" spans="1:13" x14ac:dyDescent="0.25">
      <c r="A1065">
        <v>7583</v>
      </c>
      <c r="B1065" t="s">
        <v>1437</v>
      </c>
      <c r="C1065" t="s">
        <v>2388</v>
      </c>
      <c r="D1065" s="21" t="s">
        <v>3431</v>
      </c>
      <c r="E1065" s="1" t="str">
        <f t="shared" ca="1" si="96"/>
        <v/>
      </c>
      <c r="F1065" t="s">
        <v>4182</v>
      </c>
      <c r="G1065" t="s">
        <v>4183</v>
      </c>
      <c r="H1065" t="s">
        <v>3469</v>
      </c>
      <c r="I1065" s="109">
        <f t="shared" si="100"/>
        <v>0</v>
      </c>
      <c r="J1065" s="109">
        <f t="shared" si="97"/>
        <v>0</v>
      </c>
      <c r="K1065" s="109">
        <f t="shared" ca="1" si="98"/>
        <v>0</v>
      </c>
      <c r="L1065" s="109">
        <f t="shared" si="99"/>
        <v>0</v>
      </c>
      <c r="M1065" t="str">
        <f t="shared" si="101"/>
        <v/>
      </c>
    </row>
    <row r="1066" spans="1:13" x14ac:dyDescent="0.25">
      <c r="A1066">
        <v>7584</v>
      </c>
      <c r="B1066" t="s">
        <v>1437</v>
      </c>
      <c r="C1066" t="s">
        <v>2388</v>
      </c>
      <c r="D1066" s="21" t="s">
        <v>3431</v>
      </c>
      <c r="E1066" s="1" t="str">
        <f t="shared" ca="1" si="96"/>
        <v/>
      </c>
      <c r="F1066" t="s">
        <v>4184</v>
      </c>
      <c r="G1066" t="s">
        <v>4185</v>
      </c>
      <c r="H1066" t="s">
        <v>3469</v>
      </c>
      <c r="I1066" s="109">
        <f t="shared" si="100"/>
        <v>0</v>
      </c>
      <c r="J1066" s="109">
        <f t="shared" si="97"/>
        <v>0</v>
      </c>
      <c r="K1066" s="109">
        <f t="shared" ca="1" si="98"/>
        <v>0</v>
      </c>
      <c r="L1066" s="109">
        <f t="shared" si="99"/>
        <v>0</v>
      </c>
      <c r="M1066" t="str">
        <f t="shared" si="101"/>
        <v/>
      </c>
    </row>
    <row r="1067" spans="1:13" x14ac:dyDescent="0.25">
      <c r="A1067">
        <v>7585</v>
      </c>
      <c r="B1067" t="s">
        <v>1437</v>
      </c>
      <c r="C1067" t="s">
        <v>2388</v>
      </c>
      <c r="D1067" s="21" t="s">
        <v>3431</v>
      </c>
      <c r="E1067" s="1" t="str">
        <f t="shared" ca="1" si="96"/>
        <v/>
      </c>
      <c r="F1067" t="s">
        <v>4186</v>
      </c>
      <c r="G1067" t="s">
        <v>4187</v>
      </c>
      <c r="H1067" t="s">
        <v>3469</v>
      </c>
      <c r="I1067" s="109">
        <f t="shared" si="100"/>
        <v>0</v>
      </c>
      <c r="J1067" s="109">
        <f t="shared" si="97"/>
        <v>0</v>
      </c>
      <c r="K1067" s="109">
        <f t="shared" ca="1" si="98"/>
        <v>0</v>
      </c>
      <c r="L1067" s="109">
        <f t="shared" si="99"/>
        <v>0</v>
      </c>
      <c r="M1067" t="str">
        <f t="shared" si="101"/>
        <v/>
      </c>
    </row>
    <row r="1068" spans="1:13" x14ac:dyDescent="0.25">
      <c r="A1068">
        <v>7586</v>
      </c>
      <c r="B1068" t="s">
        <v>1437</v>
      </c>
      <c r="C1068" t="s">
        <v>2388</v>
      </c>
      <c r="D1068" s="21" t="s">
        <v>3431</v>
      </c>
      <c r="E1068" s="1" t="str">
        <f t="shared" ca="1" si="96"/>
        <v/>
      </c>
      <c r="F1068" t="s">
        <v>4188</v>
      </c>
      <c r="G1068" t="s">
        <v>4189</v>
      </c>
      <c r="H1068" t="s">
        <v>3469</v>
      </c>
      <c r="I1068" s="109">
        <f t="shared" si="100"/>
        <v>0</v>
      </c>
      <c r="J1068" s="109">
        <f t="shared" si="97"/>
        <v>0</v>
      </c>
      <c r="K1068" s="109">
        <f t="shared" ca="1" si="98"/>
        <v>0</v>
      </c>
      <c r="L1068" s="109">
        <f t="shared" si="99"/>
        <v>0</v>
      </c>
      <c r="M1068" t="str">
        <f t="shared" si="101"/>
        <v/>
      </c>
    </row>
    <row r="1069" spans="1:13" x14ac:dyDescent="0.25">
      <c r="A1069">
        <v>7587</v>
      </c>
      <c r="B1069" t="s">
        <v>1437</v>
      </c>
      <c r="C1069" t="s">
        <v>2388</v>
      </c>
      <c r="D1069" s="21" t="s">
        <v>3431</v>
      </c>
      <c r="E1069" s="1" t="str">
        <f t="shared" ca="1" si="96"/>
        <v/>
      </c>
      <c r="F1069" t="s">
        <v>4190</v>
      </c>
      <c r="G1069" t="s">
        <v>4191</v>
      </c>
      <c r="H1069" t="s">
        <v>3469</v>
      </c>
      <c r="I1069" s="109">
        <f t="shared" si="100"/>
        <v>0</v>
      </c>
      <c r="J1069" s="109">
        <f t="shared" si="97"/>
        <v>0</v>
      </c>
      <c r="K1069" s="109">
        <f t="shared" ca="1" si="98"/>
        <v>0</v>
      </c>
      <c r="L1069" s="109">
        <f t="shared" si="99"/>
        <v>0</v>
      </c>
      <c r="M1069" t="str">
        <f t="shared" si="101"/>
        <v/>
      </c>
    </row>
    <row r="1070" spans="1:13" x14ac:dyDescent="0.25">
      <c r="A1070">
        <v>7588</v>
      </c>
      <c r="B1070" t="s">
        <v>1437</v>
      </c>
      <c r="C1070" t="s">
        <v>2388</v>
      </c>
      <c r="D1070" s="21" t="s">
        <v>3431</v>
      </c>
      <c r="E1070" s="1" t="str">
        <f t="shared" ca="1" si="96"/>
        <v/>
      </c>
      <c r="F1070" t="s">
        <v>4192</v>
      </c>
      <c r="G1070" t="s">
        <v>4193</v>
      </c>
      <c r="H1070" t="s">
        <v>3469</v>
      </c>
      <c r="I1070" s="109">
        <f t="shared" si="100"/>
        <v>0</v>
      </c>
      <c r="J1070" s="109">
        <f t="shared" si="97"/>
        <v>0</v>
      </c>
      <c r="K1070" s="109">
        <f t="shared" ca="1" si="98"/>
        <v>0</v>
      </c>
      <c r="L1070" s="109">
        <f t="shared" si="99"/>
        <v>0</v>
      </c>
      <c r="M1070" t="str">
        <f t="shared" si="101"/>
        <v/>
      </c>
    </row>
    <row r="1071" spans="1:13" x14ac:dyDescent="0.25">
      <c r="A1071">
        <v>7589</v>
      </c>
      <c r="B1071" t="s">
        <v>1437</v>
      </c>
      <c r="C1071" t="s">
        <v>2388</v>
      </c>
      <c r="D1071" s="21" t="s">
        <v>3431</v>
      </c>
      <c r="E1071" s="1" t="str">
        <f t="shared" ca="1" si="96"/>
        <v/>
      </c>
      <c r="F1071" t="s">
        <v>4194</v>
      </c>
      <c r="G1071" t="s">
        <v>4195</v>
      </c>
      <c r="H1071" t="s">
        <v>3469</v>
      </c>
      <c r="I1071" s="109">
        <f t="shared" si="100"/>
        <v>0</v>
      </c>
      <c r="J1071" s="109">
        <f t="shared" si="97"/>
        <v>0</v>
      </c>
      <c r="K1071" s="109">
        <f t="shared" ca="1" si="98"/>
        <v>0</v>
      </c>
      <c r="L1071" s="109">
        <f t="shared" si="99"/>
        <v>0</v>
      </c>
      <c r="M1071" t="str">
        <f t="shared" si="101"/>
        <v/>
      </c>
    </row>
    <row r="1072" spans="1:13" x14ac:dyDescent="0.25">
      <c r="A1072">
        <v>7590</v>
      </c>
      <c r="B1072" t="s">
        <v>1437</v>
      </c>
      <c r="C1072" t="s">
        <v>2388</v>
      </c>
      <c r="D1072" s="21" t="s">
        <v>3431</v>
      </c>
      <c r="E1072" s="1" t="str">
        <f t="shared" ca="1" si="96"/>
        <v/>
      </c>
      <c r="F1072" t="s">
        <v>4196</v>
      </c>
      <c r="G1072" t="s">
        <v>4197</v>
      </c>
      <c r="H1072" t="s">
        <v>3469</v>
      </c>
      <c r="I1072" s="109">
        <f t="shared" si="100"/>
        <v>0</v>
      </c>
      <c r="J1072" s="109">
        <f t="shared" si="97"/>
        <v>0</v>
      </c>
      <c r="K1072" s="109">
        <f t="shared" ca="1" si="98"/>
        <v>0</v>
      </c>
      <c r="L1072" s="109">
        <f t="shared" si="99"/>
        <v>0</v>
      </c>
      <c r="M1072" t="str">
        <f t="shared" si="101"/>
        <v/>
      </c>
    </row>
    <row r="1073" spans="1:13" x14ac:dyDescent="0.25">
      <c r="A1073">
        <v>7591</v>
      </c>
      <c r="B1073" t="s">
        <v>1437</v>
      </c>
      <c r="C1073" t="s">
        <v>2388</v>
      </c>
      <c r="D1073" s="21" t="s">
        <v>3431</v>
      </c>
      <c r="E1073" s="1" t="str">
        <f t="shared" ca="1" si="96"/>
        <v/>
      </c>
      <c r="F1073" t="s">
        <v>4198</v>
      </c>
      <c r="G1073" t="s">
        <v>4199</v>
      </c>
      <c r="H1073" t="s">
        <v>3469</v>
      </c>
      <c r="I1073" s="109">
        <f t="shared" si="100"/>
        <v>0</v>
      </c>
      <c r="J1073" s="109">
        <f t="shared" si="97"/>
        <v>0</v>
      </c>
      <c r="K1073" s="109">
        <f t="shared" ca="1" si="98"/>
        <v>0</v>
      </c>
      <c r="L1073" s="109">
        <f t="shared" si="99"/>
        <v>0</v>
      </c>
      <c r="M1073" t="str">
        <f t="shared" si="101"/>
        <v/>
      </c>
    </row>
    <row r="1074" spans="1:13" x14ac:dyDescent="0.25">
      <c r="A1074">
        <v>7592</v>
      </c>
      <c r="B1074" t="s">
        <v>1437</v>
      </c>
      <c r="C1074" t="s">
        <v>2388</v>
      </c>
      <c r="D1074" s="21" t="s">
        <v>3431</v>
      </c>
      <c r="E1074" s="1" t="str">
        <f t="shared" ca="1" si="96"/>
        <v/>
      </c>
      <c r="F1074" t="s">
        <v>4200</v>
      </c>
      <c r="G1074" t="s">
        <v>4201</v>
      </c>
      <c r="H1074" t="s">
        <v>3475</v>
      </c>
      <c r="I1074" s="109">
        <f t="shared" si="100"/>
        <v>0</v>
      </c>
      <c r="J1074" s="109">
        <f t="shared" si="97"/>
        <v>0</v>
      </c>
      <c r="K1074" s="109">
        <f t="shared" ca="1" si="98"/>
        <v>0</v>
      </c>
      <c r="L1074" s="109">
        <f t="shared" si="99"/>
        <v>0</v>
      </c>
      <c r="M1074" t="str">
        <f t="shared" si="101"/>
        <v/>
      </c>
    </row>
    <row r="1075" spans="1:13" x14ac:dyDescent="0.25">
      <c r="A1075">
        <v>7602</v>
      </c>
      <c r="B1075" t="s">
        <v>1437</v>
      </c>
      <c r="C1075" t="s">
        <v>2388</v>
      </c>
      <c r="D1075" s="21" t="s">
        <v>3431</v>
      </c>
      <c r="E1075" s="1" t="str">
        <f t="shared" ca="1" si="96"/>
        <v/>
      </c>
      <c r="F1075" t="s">
        <v>4202</v>
      </c>
      <c r="G1075" t="s">
        <v>4203</v>
      </c>
      <c r="H1075" t="s">
        <v>3469</v>
      </c>
      <c r="I1075" s="109">
        <f t="shared" si="100"/>
        <v>0</v>
      </c>
      <c r="J1075" s="109">
        <f t="shared" si="97"/>
        <v>0</v>
      </c>
      <c r="K1075" s="109">
        <f t="shared" ca="1" si="98"/>
        <v>0</v>
      </c>
      <c r="L1075" s="109">
        <f t="shared" si="99"/>
        <v>0</v>
      </c>
      <c r="M1075" t="str">
        <f t="shared" si="101"/>
        <v/>
      </c>
    </row>
    <row r="1076" spans="1:13" x14ac:dyDescent="0.25">
      <c r="A1076">
        <v>7603</v>
      </c>
      <c r="B1076" t="s">
        <v>1437</v>
      </c>
      <c r="C1076" t="s">
        <v>2388</v>
      </c>
      <c r="D1076" s="21" t="s">
        <v>3431</v>
      </c>
      <c r="E1076" s="1" t="str">
        <f t="shared" ca="1" si="96"/>
        <v/>
      </c>
      <c r="F1076" t="s">
        <v>4204</v>
      </c>
      <c r="G1076" t="s">
        <v>4404</v>
      </c>
      <c r="H1076" t="s">
        <v>3469</v>
      </c>
      <c r="I1076" s="109">
        <f t="shared" si="100"/>
        <v>0</v>
      </c>
      <c r="J1076" s="109">
        <f t="shared" si="97"/>
        <v>0</v>
      </c>
      <c r="K1076" s="109">
        <f t="shared" ca="1" si="98"/>
        <v>0</v>
      </c>
      <c r="L1076" s="109">
        <f t="shared" si="99"/>
        <v>0</v>
      </c>
      <c r="M1076" t="str">
        <f t="shared" si="101"/>
        <v/>
      </c>
    </row>
    <row r="1077" spans="1:13" x14ac:dyDescent="0.25">
      <c r="A1077">
        <v>7604</v>
      </c>
      <c r="B1077" t="s">
        <v>1437</v>
      </c>
      <c r="C1077" t="s">
        <v>2388</v>
      </c>
      <c r="D1077" s="21" t="s">
        <v>3431</v>
      </c>
      <c r="E1077" s="1" t="str">
        <f t="shared" ca="1" si="96"/>
        <v/>
      </c>
      <c r="F1077" t="s">
        <v>4205</v>
      </c>
      <c r="G1077" t="s">
        <v>4405</v>
      </c>
      <c r="H1077" t="s">
        <v>3469</v>
      </c>
      <c r="I1077" s="109">
        <f t="shared" si="100"/>
        <v>0</v>
      </c>
      <c r="J1077" s="109">
        <f t="shared" si="97"/>
        <v>0</v>
      </c>
      <c r="K1077" s="109">
        <f t="shared" ca="1" si="98"/>
        <v>0</v>
      </c>
      <c r="L1077" s="109">
        <f t="shared" si="99"/>
        <v>0</v>
      </c>
      <c r="M1077" t="str">
        <f t="shared" si="101"/>
        <v/>
      </c>
    </row>
    <row r="1078" spans="1:13" x14ac:dyDescent="0.25">
      <c r="A1078">
        <v>7605</v>
      </c>
      <c r="B1078" t="s">
        <v>1437</v>
      </c>
      <c r="C1078" t="s">
        <v>2388</v>
      </c>
      <c r="D1078" s="21" t="s">
        <v>3431</v>
      </c>
      <c r="E1078" s="1" t="str">
        <f t="shared" ca="1" si="96"/>
        <v/>
      </c>
      <c r="F1078" t="s">
        <v>4206</v>
      </c>
      <c r="G1078" t="s">
        <v>4406</v>
      </c>
      <c r="H1078" t="s">
        <v>3475</v>
      </c>
      <c r="I1078" s="109">
        <f t="shared" si="100"/>
        <v>0</v>
      </c>
      <c r="J1078" s="109">
        <f t="shared" si="97"/>
        <v>0</v>
      </c>
      <c r="K1078" s="109">
        <f t="shared" ca="1" si="98"/>
        <v>0</v>
      </c>
      <c r="L1078" s="109">
        <f t="shared" si="99"/>
        <v>0</v>
      </c>
      <c r="M1078" t="str">
        <f t="shared" si="101"/>
        <v/>
      </c>
    </row>
    <row r="1079" spans="1:13" x14ac:dyDescent="0.25">
      <c r="A1079">
        <v>7626</v>
      </c>
      <c r="B1079" t="s">
        <v>1437</v>
      </c>
      <c r="C1079" t="s">
        <v>2388</v>
      </c>
      <c r="D1079" s="21" t="s">
        <v>3431</v>
      </c>
      <c r="E1079" s="1" t="str">
        <f t="shared" ca="1" si="96"/>
        <v/>
      </c>
      <c r="F1079" t="s">
        <v>4207</v>
      </c>
      <c r="G1079" t="s">
        <v>4208</v>
      </c>
      <c r="H1079" t="s">
        <v>3469</v>
      </c>
      <c r="I1079" s="109">
        <f t="shared" si="100"/>
        <v>0</v>
      </c>
      <c r="J1079" s="109">
        <f t="shared" si="97"/>
        <v>0</v>
      </c>
      <c r="K1079" s="109">
        <f t="shared" ca="1" si="98"/>
        <v>0</v>
      </c>
      <c r="L1079" s="109">
        <f t="shared" si="99"/>
        <v>0</v>
      </c>
      <c r="M1079" t="str">
        <f t="shared" si="101"/>
        <v/>
      </c>
    </row>
    <row r="1080" spans="1:13" x14ac:dyDescent="0.25">
      <c r="A1080">
        <v>7627</v>
      </c>
      <c r="B1080" t="s">
        <v>1437</v>
      </c>
      <c r="C1080" t="s">
        <v>2388</v>
      </c>
      <c r="D1080" s="21" t="s">
        <v>3431</v>
      </c>
      <c r="E1080" s="1" t="str">
        <f t="shared" ca="1" si="96"/>
        <v/>
      </c>
      <c r="F1080" t="s">
        <v>4209</v>
      </c>
      <c r="G1080" t="s">
        <v>4210</v>
      </c>
      <c r="H1080" t="s">
        <v>3469</v>
      </c>
      <c r="I1080" s="109">
        <f t="shared" si="100"/>
        <v>0</v>
      </c>
      <c r="J1080" s="109">
        <f t="shared" si="97"/>
        <v>0</v>
      </c>
      <c r="K1080" s="109">
        <f t="shared" ca="1" si="98"/>
        <v>0</v>
      </c>
      <c r="L1080" s="109">
        <f t="shared" si="99"/>
        <v>0</v>
      </c>
      <c r="M1080" t="str">
        <f t="shared" si="101"/>
        <v/>
      </c>
    </row>
    <row r="1081" spans="1:13" x14ac:dyDescent="0.25">
      <c r="A1081">
        <v>7630</v>
      </c>
      <c r="B1081" t="s">
        <v>1441</v>
      </c>
      <c r="C1081" t="s">
        <v>2390</v>
      </c>
      <c r="D1081" s="21" t="s">
        <v>3424</v>
      </c>
      <c r="E1081" s="1" t="str">
        <f t="shared" ca="1" si="96"/>
        <v/>
      </c>
      <c r="G1081" t="s">
        <v>2391</v>
      </c>
      <c r="H1081" t="s">
        <v>1537</v>
      </c>
      <c r="I1081" s="109" t="str">
        <f t="shared" si="100"/>
        <v>IfcTransportElement</v>
      </c>
      <c r="J1081" s="109" t="str">
        <f t="shared" si="97"/>
        <v>IfcTransportElement</v>
      </c>
      <c r="K1081" s="109">
        <f t="shared" ca="1" si="98"/>
        <v>0</v>
      </c>
      <c r="L1081" s="109">
        <f t="shared" si="99"/>
        <v>0</v>
      </c>
      <c r="M1081" t="str">
        <f t="shared" si="101"/>
        <v/>
      </c>
    </row>
    <row r="1082" spans="1:13" x14ac:dyDescent="0.25">
      <c r="A1082">
        <v>7632</v>
      </c>
      <c r="B1082" t="s">
        <v>1441</v>
      </c>
      <c r="C1082" t="s">
        <v>2390</v>
      </c>
      <c r="D1082" s="21" t="s">
        <v>3424</v>
      </c>
      <c r="E1082" s="1" t="str">
        <f t="shared" ca="1" si="96"/>
        <v/>
      </c>
      <c r="F1082" t="s">
        <v>2488</v>
      </c>
      <c r="G1082" t="s">
        <v>4045</v>
      </c>
      <c r="H1082" t="s">
        <v>3469</v>
      </c>
      <c r="I1082" s="109">
        <f t="shared" si="100"/>
        <v>0</v>
      </c>
      <c r="J1082" s="109">
        <f t="shared" si="97"/>
        <v>0</v>
      </c>
      <c r="K1082" s="109">
        <f t="shared" ca="1" si="98"/>
        <v>0</v>
      </c>
      <c r="L1082" s="109">
        <f t="shared" si="99"/>
        <v>0</v>
      </c>
      <c r="M1082" t="str">
        <f t="shared" si="101"/>
        <v/>
      </c>
    </row>
    <row r="1083" spans="1:13" x14ac:dyDescent="0.25">
      <c r="A1083">
        <v>7633</v>
      </c>
      <c r="B1083" t="s">
        <v>1441</v>
      </c>
      <c r="C1083" t="s">
        <v>2390</v>
      </c>
      <c r="D1083" s="21" t="s">
        <v>3424</v>
      </c>
      <c r="E1083" s="1" t="str">
        <f t="shared" ca="1" si="96"/>
        <v/>
      </c>
      <c r="F1083" t="s">
        <v>3474</v>
      </c>
      <c r="G1083" t="s">
        <v>4283</v>
      </c>
      <c r="H1083" t="s">
        <v>3475</v>
      </c>
      <c r="I1083" s="109">
        <f t="shared" si="100"/>
        <v>0</v>
      </c>
      <c r="J1083" s="109">
        <f t="shared" si="97"/>
        <v>0</v>
      </c>
      <c r="K1083" s="109">
        <f t="shared" ca="1" si="98"/>
        <v>0</v>
      </c>
      <c r="L1083" s="109">
        <f t="shared" si="99"/>
        <v>0</v>
      </c>
      <c r="M1083" t="str">
        <f t="shared" si="101"/>
        <v/>
      </c>
    </row>
    <row r="1084" spans="1:13" x14ac:dyDescent="0.25">
      <c r="A1084">
        <v>7646</v>
      </c>
      <c r="B1084" t="s">
        <v>1441</v>
      </c>
      <c r="C1084" t="s">
        <v>2390</v>
      </c>
      <c r="D1084" s="21" t="s">
        <v>3424</v>
      </c>
      <c r="E1084" s="1" t="str">
        <f t="shared" ca="1" si="96"/>
        <v/>
      </c>
      <c r="F1084" t="s">
        <v>4211</v>
      </c>
      <c r="G1084" t="s">
        <v>4212</v>
      </c>
      <c r="H1084" t="s">
        <v>3469</v>
      </c>
      <c r="I1084" s="109">
        <f t="shared" si="100"/>
        <v>0</v>
      </c>
      <c r="J1084" s="109">
        <f t="shared" si="97"/>
        <v>0</v>
      </c>
      <c r="K1084" s="109">
        <f t="shared" ca="1" si="98"/>
        <v>0</v>
      </c>
      <c r="L1084" s="109">
        <f t="shared" si="99"/>
        <v>0</v>
      </c>
      <c r="M1084" t="str">
        <f t="shared" si="101"/>
        <v/>
      </c>
    </row>
    <row r="1085" spans="1:13" x14ac:dyDescent="0.25">
      <c r="A1085">
        <v>7647</v>
      </c>
      <c r="B1085" t="s">
        <v>1441</v>
      </c>
      <c r="C1085" t="s">
        <v>2390</v>
      </c>
      <c r="D1085" s="21" t="s">
        <v>3424</v>
      </c>
      <c r="E1085" s="1" t="str">
        <f t="shared" ca="1" si="96"/>
        <v/>
      </c>
      <c r="F1085" t="s">
        <v>4213</v>
      </c>
      <c r="G1085" t="s">
        <v>4214</v>
      </c>
      <c r="H1085" t="s">
        <v>3469</v>
      </c>
      <c r="I1085" s="109">
        <f t="shared" si="100"/>
        <v>0</v>
      </c>
      <c r="J1085" s="109">
        <f t="shared" si="97"/>
        <v>0</v>
      </c>
      <c r="K1085" s="109">
        <f t="shared" ca="1" si="98"/>
        <v>0</v>
      </c>
      <c r="L1085" s="109">
        <f t="shared" si="99"/>
        <v>0</v>
      </c>
      <c r="M1085" t="str">
        <f t="shared" si="101"/>
        <v/>
      </c>
    </row>
    <row r="1086" spans="1:13" x14ac:dyDescent="0.25">
      <c r="A1086">
        <v>7648</v>
      </c>
      <c r="B1086" t="s">
        <v>1441</v>
      </c>
      <c r="C1086" t="s">
        <v>2390</v>
      </c>
      <c r="D1086" s="21" t="s">
        <v>3424</v>
      </c>
      <c r="E1086" s="1" t="str">
        <f t="shared" ca="1" si="96"/>
        <v/>
      </c>
      <c r="F1086" t="s">
        <v>3039</v>
      </c>
      <c r="G1086" t="s">
        <v>4407</v>
      </c>
      <c r="H1086" t="s">
        <v>3469</v>
      </c>
      <c r="I1086" s="109">
        <f t="shared" si="100"/>
        <v>0</v>
      </c>
      <c r="J1086" s="109">
        <f t="shared" si="97"/>
        <v>0</v>
      </c>
      <c r="K1086" s="109">
        <f t="shared" ca="1" si="98"/>
        <v>0</v>
      </c>
      <c r="L1086" s="109">
        <f t="shared" si="99"/>
        <v>0</v>
      </c>
      <c r="M1086" t="str">
        <f t="shared" si="101"/>
        <v/>
      </c>
    </row>
    <row r="1087" spans="1:13" x14ac:dyDescent="0.25">
      <c r="A1087">
        <v>7651</v>
      </c>
      <c r="B1087" t="s">
        <v>2392</v>
      </c>
      <c r="C1087" t="s">
        <v>2393</v>
      </c>
      <c r="D1087" s="21" t="s">
        <v>3424</v>
      </c>
      <c r="E1087" s="1" t="str">
        <f t="shared" ca="1" si="96"/>
        <v/>
      </c>
      <c r="F1087" t="s">
        <v>3466</v>
      </c>
      <c r="G1087" t="s">
        <v>4285</v>
      </c>
      <c r="H1087" t="s">
        <v>1537</v>
      </c>
      <c r="I1087" s="109">
        <f t="shared" si="100"/>
        <v>0</v>
      </c>
      <c r="J1087" s="109">
        <f t="shared" si="97"/>
        <v>0</v>
      </c>
      <c r="K1087" s="109">
        <f t="shared" ca="1" si="98"/>
        <v>0</v>
      </c>
      <c r="L1087" s="109">
        <f t="shared" si="99"/>
        <v>0</v>
      </c>
      <c r="M1087" t="str">
        <f t="shared" si="101"/>
        <v>ELEVATOR</v>
      </c>
    </row>
    <row r="1088" spans="1:13" x14ac:dyDescent="0.25">
      <c r="A1088">
        <v>7659</v>
      </c>
      <c r="B1088" t="s">
        <v>1453</v>
      </c>
      <c r="C1088" t="s">
        <v>2394</v>
      </c>
      <c r="D1088" s="21" t="s">
        <v>3423</v>
      </c>
      <c r="E1088" s="1" t="str">
        <f t="shared" ca="1" si="96"/>
        <v/>
      </c>
      <c r="G1088" t="s">
        <v>2395</v>
      </c>
      <c r="H1088" t="s">
        <v>1545</v>
      </c>
      <c r="I1088" s="109" t="str">
        <f t="shared" si="100"/>
        <v>IfcTubeBundle</v>
      </c>
      <c r="J1088" s="109">
        <f t="shared" si="97"/>
        <v>0</v>
      </c>
      <c r="K1088" s="109">
        <f t="shared" ca="1" si="98"/>
        <v>0</v>
      </c>
      <c r="L1088" s="109">
        <f t="shared" si="99"/>
        <v>0</v>
      </c>
      <c r="M1088" t="str">
        <f t="shared" si="101"/>
        <v/>
      </c>
    </row>
    <row r="1089" spans="1:13" x14ac:dyDescent="0.25">
      <c r="A1089">
        <v>7661</v>
      </c>
      <c r="B1089" t="s">
        <v>1453</v>
      </c>
      <c r="C1089" t="s">
        <v>2394</v>
      </c>
      <c r="D1089" s="21" t="s">
        <v>3423</v>
      </c>
      <c r="E1089" s="1" t="str">
        <f t="shared" ca="1" si="96"/>
        <v/>
      </c>
      <c r="F1089" t="s">
        <v>2488</v>
      </c>
      <c r="G1089" t="s">
        <v>3807</v>
      </c>
      <c r="H1089" t="s">
        <v>3469</v>
      </c>
      <c r="I1089" s="109">
        <f t="shared" si="100"/>
        <v>0</v>
      </c>
      <c r="J1089" s="109">
        <f t="shared" si="97"/>
        <v>0</v>
      </c>
      <c r="K1089" s="109">
        <f t="shared" ca="1" si="98"/>
        <v>0</v>
      </c>
      <c r="L1089" s="109">
        <f t="shared" si="99"/>
        <v>0</v>
      </c>
      <c r="M1089" t="str">
        <f t="shared" si="101"/>
        <v/>
      </c>
    </row>
    <row r="1090" spans="1:13" x14ac:dyDescent="0.25">
      <c r="A1090">
        <v>7662</v>
      </c>
      <c r="B1090" t="s">
        <v>1453</v>
      </c>
      <c r="C1090" t="s">
        <v>2394</v>
      </c>
      <c r="D1090" s="21" t="s">
        <v>3423</v>
      </c>
      <c r="E1090" s="1" t="str">
        <f t="shared" ref="E1090:E1153" ca="1" si="102">IF(AND(IF(cond_par_map=yes,NOT(ISERROR(VLOOKUP(B1090,export_entity,1,FALSE))),TRUE),IF(com_pset=yes,IFERROR(FIND(Common,C1090),0)&gt;0,TRUE),IF(com_pset=yes,F1090&lt;&gt;"",TRUE),IF(com_pset=yes,F1090&lt;&gt;0,TRUE)),CONCATENATE(Common),"")</f>
        <v/>
      </c>
      <c r="F1090" t="s">
        <v>3474</v>
      </c>
      <c r="G1090" t="s">
        <v>4283</v>
      </c>
      <c r="H1090" t="s">
        <v>3475</v>
      </c>
      <c r="I1090" s="109">
        <f t="shared" si="100"/>
        <v>0</v>
      </c>
      <c r="J1090" s="109">
        <f t="shared" ref="J1090:J1153" si="103">IF(AND(I1090&lt;&gt;0,NOT(ISERROR(VLOOKUP(B1090,Import_DRS,1,FALSE)))),I1090,0)</f>
        <v>0</v>
      </c>
      <c r="K1090" s="109">
        <f t="shared" ref="K1090:K1153" ca="1" si="104">IF(AND(I1090&lt;&gt;0,NOT(ISERROR(VLOOKUP(B1090,export_entity,1,FALSE)))),I1090,0)</f>
        <v>0</v>
      </c>
      <c r="L1090" s="109">
        <f t="shared" ref="L1090:L1153" si="105">IF(C1090&lt;&gt;C1089,IFERROR(VLOOKUP(C1090,supp_pset,1,FALSE),0),0)</f>
        <v>0</v>
      </c>
      <c r="M1090" t="str">
        <f t="shared" si="101"/>
        <v/>
      </c>
    </row>
    <row r="1091" spans="1:13" x14ac:dyDescent="0.25">
      <c r="A1091">
        <v>7675</v>
      </c>
      <c r="B1091" t="s">
        <v>1453</v>
      </c>
      <c r="C1091" t="s">
        <v>2394</v>
      </c>
      <c r="D1091" s="21" t="s">
        <v>3423</v>
      </c>
      <c r="E1091" s="1" t="str">
        <f t="shared" ca="1" si="102"/>
        <v/>
      </c>
      <c r="F1091" t="s">
        <v>4215</v>
      </c>
      <c r="G1091" t="s">
        <v>4216</v>
      </c>
      <c r="H1091" t="s">
        <v>3469</v>
      </c>
      <c r="I1091" s="109">
        <f t="shared" ref="I1091:I1154" si="106">IF(B1091&lt;&gt;B1090,IF(ISERROR(FIND("/",B1091,1)),B1091,0),0)</f>
        <v>0</v>
      </c>
      <c r="J1091" s="109">
        <f t="shared" si="103"/>
        <v>0</v>
      </c>
      <c r="K1091" s="109">
        <f t="shared" ca="1" si="104"/>
        <v>0</v>
      </c>
      <c r="L1091" s="109">
        <f t="shared" si="105"/>
        <v>0</v>
      </c>
      <c r="M1091" t="str">
        <f t="shared" ref="M1091:M1154" si="107">IF(ISERROR(FIND("/",B1091,1)),"",MID(B1091,FIND("/",B1091,1)+1,LEN(B1091)-FIND("/",B1091,1)))</f>
        <v/>
      </c>
    </row>
    <row r="1092" spans="1:13" x14ac:dyDescent="0.25">
      <c r="A1092">
        <v>7676</v>
      </c>
      <c r="B1092" t="s">
        <v>1453</v>
      </c>
      <c r="C1092" t="s">
        <v>2394</v>
      </c>
      <c r="D1092" s="21" t="s">
        <v>3423</v>
      </c>
      <c r="E1092" s="1" t="str">
        <f t="shared" ca="1" si="102"/>
        <v/>
      </c>
      <c r="F1092" t="s">
        <v>4217</v>
      </c>
      <c r="G1092" t="s">
        <v>4218</v>
      </c>
      <c r="H1092" t="s">
        <v>3469</v>
      </c>
      <c r="I1092" s="109">
        <f t="shared" si="106"/>
        <v>0</v>
      </c>
      <c r="J1092" s="109">
        <f t="shared" si="103"/>
        <v>0</v>
      </c>
      <c r="K1092" s="109">
        <f t="shared" ca="1" si="104"/>
        <v>0</v>
      </c>
      <c r="L1092" s="109">
        <f t="shared" si="105"/>
        <v>0</v>
      </c>
      <c r="M1092" t="str">
        <f t="shared" si="107"/>
        <v/>
      </c>
    </row>
    <row r="1093" spans="1:13" x14ac:dyDescent="0.25">
      <c r="A1093">
        <v>7677</v>
      </c>
      <c r="B1093" t="s">
        <v>1453</v>
      </c>
      <c r="C1093" t="s">
        <v>2394</v>
      </c>
      <c r="D1093" s="21" t="s">
        <v>3423</v>
      </c>
      <c r="E1093" s="1" t="str">
        <f t="shared" ca="1" si="102"/>
        <v/>
      </c>
      <c r="F1093" t="s">
        <v>4219</v>
      </c>
      <c r="G1093" t="s">
        <v>4220</v>
      </c>
      <c r="H1093" t="s">
        <v>3469</v>
      </c>
      <c r="I1093" s="109">
        <f t="shared" si="106"/>
        <v>0</v>
      </c>
      <c r="J1093" s="109">
        <f t="shared" si="103"/>
        <v>0</v>
      </c>
      <c r="K1093" s="109">
        <f t="shared" ca="1" si="104"/>
        <v>0</v>
      </c>
      <c r="L1093" s="109">
        <f t="shared" si="105"/>
        <v>0</v>
      </c>
      <c r="M1093" t="str">
        <f t="shared" si="107"/>
        <v/>
      </c>
    </row>
    <row r="1094" spans="1:13" x14ac:dyDescent="0.25">
      <c r="A1094">
        <v>7678</v>
      </c>
      <c r="B1094" t="s">
        <v>1453</v>
      </c>
      <c r="C1094" t="s">
        <v>2394</v>
      </c>
      <c r="D1094" s="21" t="s">
        <v>3423</v>
      </c>
      <c r="E1094" s="1" t="str">
        <f t="shared" ca="1" si="102"/>
        <v/>
      </c>
      <c r="F1094" t="s">
        <v>4221</v>
      </c>
      <c r="G1094" t="s">
        <v>4222</v>
      </c>
      <c r="H1094" t="s">
        <v>3469</v>
      </c>
      <c r="I1094" s="109">
        <f t="shared" si="106"/>
        <v>0</v>
      </c>
      <c r="J1094" s="109">
        <f t="shared" si="103"/>
        <v>0</v>
      </c>
      <c r="K1094" s="109">
        <f t="shared" ca="1" si="104"/>
        <v>0</v>
      </c>
      <c r="L1094" s="109">
        <f t="shared" si="105"/>
        <v>0</v>
      </c>
      <c r="M1094" t="str">
        <f t="shared" si="107"/>
        <v/>
      </c>
    </row>
    <row r="1095" spans="1:13" x14ac:dyDescent="0.25">
      <c r="A1095">
        <v>7679</v>
      </c>
      <c r="B1095" t="s">
        <v>1453</v>
      </c>
      <c r="C1095" t="s">
        <v>2394</v>
      </c>
      <c r="D1095" s="21" t="s">
        <v>3423</v>
      </c>
      <c r="E1095" s="1" t="str">
        <f t="shared" ca="1" si="102"/>
        <v/>
      </c>
      <c r="F1095" t="s">
        <v>4223</v>
      </c>
      <c r="G1095" t="s">
        <v>4224</v>
      </c>
      <c r="H1095" t="s">
        <v>3469</v>
      </c>
      <c r="I1095" s="109">
        <f t="shared" si="106"/>
        <v>0</v>
      </c>
      <c r="J1095" s="109">
        <f t="shared" si="103"/>
        <v>0</v>
      </c>
      <c r="K1095" s="109">
        <f t="shared" ca="1" si="104"/>
        <v>0</v>
      </c>
      <c r="L1095" s="109">
        <f t="shared" si="105"/>
        <v>0</v>
      </c>
      <c r="M1095" t="str">
        <f t="shared" si="107"/>
        <v/>
      </c>
    </row>
    <row r="1096" spans="1:13" x14ac:dyDescent="0.25">
      <c r="A1096">
        <v>7680</v>
      </c>
      <c r="B1096" t="s">
        <v>1453</v>
      </c>
      <c r="C1096" t="s">
        <v>2394</v>
      </c>
      <c r="D1096" s="21" t="s">
        <v>3423</v>
      </c>
      <c r="E1096" s="1" t="str">
        <f t="shared" ca="1" si="102"/>
        <v/>
      </c>
      <c r="F1096" t="s">
        <v>4225</v>
      </c>
      <c r="G1096" t="s">
        <v>4226</v>
      </c>
      <c r="H1096" t="s">
        <v>3469</v>
      </c>
      <c r="I1096" s="109">
        <f t="shared" si="106"/>
        <v>0</v>
      </c>
      <c r="J1096" s="109">
        <f t="shared" si="103"/>
        <v>0</v>
      </c>
      <c r="K1096" s="109">
        <f t="shared" ca="1" si="104"/>
        <v>0</v>
      </c>
      <c r="L1096" s="109">
        <f t="shared" si="105"/>
        <v>0</v>
      </c>
      <c r="M1096" t="str">
        <f t="shared" si="107"/>
        <v/>
      </c>
    </row>
    <row r="1097" spans="1:13" x14ac:dyDescent="0.25">
      <c r="A1097">
        <v>7681</v>
      </c>
      <c r="B1097" t="s">
        <v>1453</v>
      </c>
      <c r="C1097" t="s">
        <v>2394</v>
      </c>
      <c r="D1097" s="21" t="s">
        <v>3423</v>
      </c>
      <c r="E1097" s="1" t="str">
        <f t="shared" ca="1" si="102"/>
        <v/>
      </c>
      <c r="F1097" t="s">
        <v>3822</v>
      </c>
      <c r="G1097" t="s">
        <v>4227</v>
      </c>
      <c r="H1097" t="s">
        <v>3469</v>
      </c>
      <c r="I1097" s="109">
        <f t="shared" si="106"/>
        <v>0</v>
      </c>
      <c r="J1097" s="109">
        <f t="shared" si="103"/>
        <v>0</v>
      </c>
      <c r="K1097" s="109">
        <f t="shared" ca="1" si="104"/>
        <v>0</v>
      </c>
      <c r="L1097" s="109">
        <f t="shared" si="105"/>
        <v>0</v>
      </c>
      <c r="M1097" t="str">
        <f t="shared" si="107"/>
        <v/>
      </c>
    </row>
    <row r="1098" spans="1:13" x14ac:dyDescent="0.25">
      <c r="A1098">
        <v>7682</v>
      </c>
      <c r="B1098" t="s">
        <v>1453</v>
      </c>
      <c r="C1098" t="s">
        <v>2394</v>
      </c>
      <c r="D1098" s="21" t="s">
        <v>3423</v>
      </c>
      <c r="E1098" s="1" t="str">
        <f t="shared" ca="1" si="102"/>
        <v/>
      </c>
      <c r="F1098" t="s">
        <v>4228</v>
      </c>
      <c r="G1098" t="s">
        <v>4229</v>
      </c>
      <c r="H1098" t="s">
        <v>3469</v>
      </c>
      <c r="I1098" s="109">
        <f t="shared" si="106"/>
        <v>0</v>
      </c>
      <c r="J1098" s="109">
        <f t="shared" si="103"/>
        <v>0</v>
      </c>
      <c r="K1098" s="109">
        <f t="shared" ca="1" si="104"/>
        <v>0</v>
      </c>
      <c r="L1098" s="109">
        <f t="shared" si="105"/>
        <v>0</v>
      </c>
      <c r="M1098" t="str">
        <f t="shared" si="107"/>
        <v/>
      </c>
    </row>
    <row r="1099" spans="1:13" x14ac:dyDescent="0.25">
      <c r="A1099">
        <v>7683</v>
      </c>
      <c r="B1099" t="s">
        <v>1453</v>
      </c>
      <c r="C1099" t="s">
        <v>2394</v>
      </c>
      <c r="D1099" s="21" t="s">
        <v>3423</v>
      </c>
      <c r="E1099" s="1" t="str">
        <f t="shared" ca="1" si="102"/>
        <v/>
      </c>
      <c r="F1099" t="s">
        <v>3207</v>
      </c>
      <c r="G1099" t="s">
        <v>4230</v>
      </c>
      <c r="H1099" t="s">
        <v>3469</v>
      </c>
      <c r="I1099" s="109">
        <f t="shared" si="106"/>
        <v>0</v>
      </c>
      <c r="J1099" s="109">
        <f t="shared" si="103"/>
        <v>0</v>
      </c>
      <c r="K1099" s="109">
        <f t="shared" ca="1" si="104"/>
        <v>0</v>
      </c>
      <c r="L1099" s="109">
        <f t="shared" si="105"/>
        <v>0</v>
      </c>
      <c r="M1099" t="str">
        <f t="shared" si="107"/>
        <v/>
      </c>
    </row>
    <row r="1100" spans="1:13" x14ac:dyDescent="0.25">
      <c r="A1100">
        <v>7684</v>
      </c>
      <c r="B1100" t="s">
        <v>1453</v>
      </c>
      <c r="C1100" t="s">
        <v>2394</v>
      </c>
      <c r="D1100" s="21" t="s">
        <v>3423</v>
      </c>
      <c r="E1100" s="1" t="str">
        <f t="shared" ca="1" si="102"/>
        <v/>
      </c>
      <c r="F1100" t="s">
        <v>4231</v>
      </c>
      <c r="G1100" t="s">
        <v>4232</v>
      </c>
      <c r="H1100" t="s">
        <v>3469</v>
      </c>
      <c r="I1100" s="109">
        <f t="shared" si="106"/>
        <v>0</v>
      </c>
      <c r="J1100" s="109">
        <f t="shared" si="103"/>
        <v>0</v>
      </c>
      <c r="K1100" s="109">
        <f t="shared" ca="1" si="104"/>
        <v>0</v>
      </c>
      <c r="L1100" s="109">
        <f t="shared" si="105"/>
        <v>0</v>
      </c>
      <c r="M1100" t="str">
        <f t="shared" si="107"/>
        <v/>
      </c>
    </row>
    <row r="1101" spans="1:13" x14ac:dyDescent="0.25">
      <c r="A1101">
        <v>7685</v>
      </c>
      <c r="B1101" t="s">
        <v>1453</v>
      </c>
      <c r="C1101" t="s">
        <v>2394</v>
      </c>
      <c r="D1101" s="21" t="s">
        <v>3423</v>
      </c>
      <c r="E1101" s="1" t="str">
        <f t="shared" ca="1" si="102"/>
        <v/>
      </c>
      <c r="F1101" t="s">
        <v>4233</v>
      </c>
      <c r="G1101" t="s">
        <v>4234</v>
      </c>
      <c r="H1101" t="s">
        <v>3469</v>
      </c>
      <c r="I1101" s="109">
        <f t="shared" si="106"/>
        <v>0</v>
      </c>
      <c r="J1101" s="109">
        <f t="shared" si="103"/>
        <v>0</v>
      </c>
      <c r="K1101" s="109">
        <f t="shared" ca="1" si="104"/>
        <v>0</v>
      </c>
      <c r="L1101" s="109">
        <f t="shared" si="105"/>
        <v>0</v>
      </c>
      <c r="M1101" t="str">
        <f t="shared" si="107"/>
        <v/>
      </c>
    </row>
    <row r="1102" spans="1:13" x14ac:dyDescent="0.25">
      <c r="A1102">
        <v>7686</v>
      </c>
      <c r="B1102" t="s">
        <v>1453</v>
      </c>
      <c r="C1102" t="s">
        <v>2394</v>
      </c>
      <c r="D1102" s="21" t="s">
        <v>3423</v>
      </c>
      <c r="E1102" s="1" t="str">
        <f t="shared" ca="1" si="102"/>
        <v/>
      </c>
      <c r="F1102" t="s">
        <v>4235</v>
      </c>
      <c r="G1102" t="s">
        <v>4236</v>
      </c>
      <c r="H1102" t="s">
        <v>3469</v>
      </c>
      <c r="I1102" s="109">
        <f t="shared" si="106"/>
        <v>0</v>
      </c>
      <c r="J1102" s="109">
        <f t="shared" si="103"/>
        <v>0</v>
      </c>
      <c r="K1102" s="109">
        <f t="shared" ca="1" si="104"/>
        <v>0</v>
      </c>
      <c r="L1102" s="109">
        <f t="shared" si="105"/>
        <v>0</v>
      </c>
      <c r="M1102" t="str">
        <f t="shared" si="107"/>
        <v/>
      </c>
    </row>
    <row r="1103" spans="1:13" x14ac:dyDescent="0.25">
      <c r="A1103">
        <v>7687</v>
      </c>
      <c r="B1103" t="s">
        <v>1453</v>
      </c>
      <c r="C1103" t="s">
        <v>2394</v>
      </c>
      <c r="D1103" s="21" t="s">
        <v>3423</v>
      </c>
      <c r="E1103" s="1" t="str">
        <f t="shared" ca="1" si="102"/>
        <v/>
      </c>
      <c r="F1103" t="s">
        <v>4237</v>
      </c>
      <c r="G1103" t="s">
        <v>4238</v>
      </c>
      <c r="H1103" t="s">
        <v>3469</v>
      </c>
      <c r="I1103" s="109">
        <f t="shared" si="106"/>
        <v>0</v>
      </c>
      <c r="J1103" s="109">
        <f t="shared" si="103"/>
        <v>0</v>
      </c>
      <c r="K1103" s="109">
        <f t="shared" ca="1" si="104"/>
        <v>0</v>
      </c>
      <c r="L1103" s="109">
        <f t="shared" si="105"/>
        <v>0</v>
      </c>
      <c r="M1103" t="str">
        <f t="shared" si="107"/>
        <v/>
      </c>
    </row>
    <row r="1104" spans="1:13" x14ac:dyDescent="0.25">
      <c r="A1104">
        <v>7688</v>
      </c>
      <c r="B1104" t="s">
        <v>1453</v>
      </c>
      <c r="C1104" t="s">
        <v>2394</v>
      </c>
      <c r="D1104" s="21" t="s">
        <v>3423</v>
      </c>
      <c r="E1104" s="1" t="str">
        <f t="shared" ca="1" si="102"/>
        <v/>
      </c>
      <c r="F1104" t="s">
        <v>4239</v>
      </c>
      <c r="G1104" t="s">
        <v>4240</v>
      </c>
      <c r="H1104" t="s">
        <v>3469</v>
      </c>
      <c r="I1104" s="109">
        <f t="shared" si="106"/>
        <v>0</v>
      </c>
      <c r="J1104" s="109">
        <f t="shared" si="103"/>
        <v>0</v>
      </c>
      <c r="K1104" s="109">
        <f t="shared" ca="1" si="104"/>
        <v>0</v>
      </c>
      <c r="L1104" s="109">
        <f t="shared" si="105"/>
        <v>0</v>
      </c>
      <c r="M1104" t="str">
        <f t="shared" si="107"/>
        <v/>
      </c>
    </row>
    <row r="1105" spans="1:13" x14ac:dyDescent="0.25">
      <c r="A1105">
        <v>7691</v>
      </c>
      <c r="B1105" t="s">
        <v>2396</v>
      </c>
      <c r="C1105" t="s">
        <v>2397</v>
      </c>
      <c r="D1105" s="21" t="s">
        <v>3423</v>
      </c>
      <c r="E1105" s="1" t="str">
        <f t="shared" ca="1" si="102"/>
        <v/>
      </c>
      <c r="F1105" t="s">
        <v>3466</v>
      </c>
      <c r="G1105" t="s">
        <v>4408</v>
      </c>
      <c r="H1105" t="s">
        <v>1545</v>
      </c>
      <c r="I1105" s="109">
        <f t="shared" si="106"/>
        <v>0</v>
      </c>
      <c r="J1105" s="109">
        <f t="shared" si="103"/>
        <v>0</v>
      </c>
      <c r="K1105" s="109">
        <f t="shared" ca="1" si="104"/>
        <v>0</v>
      </c>
      <c r="L1105" s="109">
        <f t="shared" si="105"/>
        <v>0</v>
      </c>
      <c r="M1105" t="str">
        <f t="shared" si="107"/>
        <v>FINNED</v>
      </c>
    </row>
    <row r="1106" spans="1:13" x14ac:dyDescent="0.25">
      <c r="A1106">
        <v>7703</v>
      </c>
      <c r="B1106" t="s">
        <v>1462</v>
      </c>
      <c r="C1106" t="s">
        <v>2398</v>
      </c>
      <c r="D1106" s="21" t="s">
        <v>3420</v>
      </c>
      <c r="E1106" s="1" t="str">
        <f t="shared" ca="1" si="102"/>
        <v/>
      </c>
      <c r="F1106" t="s">
        <v>3466</v>
      </c>
      <c r="G1106" t="s">
        <v>2399</v>
      </c>
      <c r="H1106" t="s">
        <v>1542</v>
      </c>
      <c r="I1106" s="109" t="str">
        <f t="shared" si="106"/>
        <v>IfcUnitaryControlElement</v>
      </c>
      <c r="J1106" s="109">
        <f t="shared" si="103"/>
        <v>0</v>
      </c>
      <c r="K1106" s="109">
        <f t="shared" ca="1" si="104"/>
        <v>0</v>
      </c>
      <c r="L1106" s="109">
        <f t="shared" si="105"/>
        <v>0</v>
      </c>
      <c r="M1106" t="str">
        <f t="shared" si="107"/>
        <v/>
      </c>
    </row>
    <row r="1107" spans="1:13" x14ac:dyDescent="0.25">
      <c r="A1107">
        <v>7711</v>
      </c>
      <c r="B1107" t="s">
        <v>1462</v>
      </c>
      <c r="C1107" t="s">
        <v>2400</v>
      </c>
      <c r="D1107" s="21" t="s">
        <v>3420</v>
      </c>
      <c r="E1107" s="1" t="str">
        <f t="shared" ca="1" si="102"/>
        <v/>
      </c>
      <c r="G1107" t="s">
        <v>2401</v>
      </c>
      <c r="H1107" t="s">
        <v>1545</v>
      </c>
      <c r="I1107" s="109">
        <f t="shared" si="106"/>
        <v>0</v>
      </c>
      <c r="J1107" s="109">
        <f t="shared" si="103"/>
        <v>0</v>
      </c>
      <c r="K1107" s="109">
        <f t="shared" ca="1" si="104"/>
        <v>0</v>
      </c>
      <c r="L1107" s="109">
        <f t="shared" si="105"/>
        <v>0</v>
      </c>
      <c r="M1107" t="str">
        <f t="shared" si="107"/>
        <v/>
      </c>
    </row>
    <row r="1108" spans="1:13" x14ac:dyDescent="0.25">
      <c r="A1108">
        <v>7713</v>
      </c>
      <c r="B1108" t="s">
        <v>1462</v>
      </c>
      <c r="C1108" t="s">
        <v>2400</v>
      </c>
      <c r="D1108" s="21" t="s">
        <v>3420</v>
      </c>
      <c r="E1108" s="1" t="str">
        <f t="shared" ca="1" si="102"/>
        <v/>
      </c>
      <c r="F1108" t="s">
        <v>2488</v>
      </c>
      <c r="G1108" t="s">
        <v>3473</v>
      </c>
      <c r="H1108" t="s">
        <v>3469</v>
      </c>
      <c r="I1108" s="109">
        <f t="shared" si="106"/>
        <v>0</v>
      </c>
      <c r="J1108" s="109">
        <f t="shared" si="103"/>
        <v>0</v>
      </c>
      <c r="K1108" s="109">
        <f t="shared" ca="1" si="104"/>
        <v>0</v>
      </c>
      <c r="L1108" s="109">
        <f t="shared" si="105"/>
        <v>0</v>
      </c>
      <c r="M1108" t="str">
        <f t="shared" si="107"/>
        <v/>
      </c>
    </row>
    <row r="1109" spans="1:13" x14ac:dyDescent="0.25">
      <c r="A1109">
        <v>7714</v>
      </c>
      <c r="B1109" t="s">
        <v>1462</v>
      </c>
      <c r="C1109" t="s">
        <v>2400</v>
      </c>
      <c r="D1109" s="21" t="s">
        <v>3420</v>
      </c>
      <c r="E1109" s="1" t="str">
        <f t="shared" ca="1" si="102"/>
        <v/>
      </c>
      <c r="F1109" t="s">
        <v>3474</v>
      </c>
      <c r="G1109" t="s">
        <v>4283</v>
      </c>
      <c r="H1109" t="s">
        <v>3475</v>
      </c>
      <c r="I1109" s="109">
        <f t="shared" si="106"/>
        <v>0</v>
      </c>
      <c r="J1109" s="109">
        <f t="shared" si="103"/>
        <v>0</v>
      </c>
      <c r="K1109" s="109">
        <f t="shared" ca="1" si="104"/>
        <v>0</v>
      </c>
      <c r="L1109" s="109">
        <f t="shared" si="105"/>
        <v>0</v>
      </c>
      <c r="M1109" t="str">
        <f t="shared" si="107"/>
        <v/>
      </c>
    </row>
    <row r="1110" spans="1:13" x14ac:dyDescent="0.25">
      <c r="A1110">
        <v>7727</v>
      </c>
      <c r="B1110" t="s">
        <v>1462</v>
      </c>
      <c r="C1110" t="s">
        <v>2400</v>
      </c>
      <c r="D1110" s="21" t="s">
        <v>3420</v>
      </c>
      <c r="E1110" s="1" t="str">
        <f t="shared" ca="1" si="102"/>
        <v/>
      </c>
      <c r="F1110" t="s">
        <v>4241</v>
      </c>
      <c r="G1110" t="s">
        <v>4242</v>
      </c>
      <c r="H1110" t="s">
        <v>3551</v>
      </c>
      <c r="I1110" s="109">
        <f t="shared" si="106"/>
        <v>0</v>
      </c>
      <c r="J1110" s="109">
        <f t="shared" si="103"/>
        <v>0</v>
      </c>
      <c r="K1110" s="109">
        <f t="shared" ca="1" si="104"/>
        <v>0</v>
      </c>
      <c r="L1110" s="109">
        <f t="shared" si="105"/>
        <v>0</v>
      </c>
      <c r="M1110" t="str">
        <f t="shared" si="107"/>
        <v/>
      </c>
    </row>
    <row r="1111" spans="1:13" x14ac:dyDescent="0.25">
      <c r="A1111">
        <v>7730</v>
      </c>
      <c r="B1111" t="s">
        <v>2402</v>
      </c>
      <c r="C1111" t="s">
        <v>2403</v>
      </c>
      <c r="D1111" s="21" t="s">
        <v>3420</v>
      </c>
      <c r="E1111" s="1" t="str">
        <f t="shared" ca="1" si="102"/>
        <v/>
      </c>
      <c r="F1111" t="s">
        <v>3466</v>
      </c>
      <c r="G1111" t="s">
        <v>2404</v>
      </c>
      <c r="H1111" t="s">
        <v>1545</v>
      </c>
      <c r="I1111" s="109">
        <f t="shared" si="106"/>
        <v>0</v>
      </c>
      <c r="J1111" s="109">
        <f t="shared" si="103"/>
        <v>0</v>
      </c>
      <c r="K1111" s="109">
        <f t="shared" ca="1" si="104"/>
        <v>0</v>
      </c>
      <c r="L1111" s="109">
        <f t="shared" si="105"/>
        <v>0</v>
      </c>
      <c r="M1111" t="str">
        <f t="shared" si="107"/>
        <v>INDICATORPANEL</v>
      </c>
    </row>
    <row r="1112" spans="1:13" x14ac:dyDescent="0.25">
      <c r="A1112">
        <v>7749</v>
      </c>
      <c r="B1112" t="s">
        <v>2405</v>
      </c>
      <c r="C1112" t="s">
        <v>2406</v>
      </c>
      <c r="D1112" s="21" t="s">
        <v>3420</v>
      </c>
      <c r="E1112" s="1" t="str">
        <f t="shared" ca="1" si="102"/>
        <v/>
      </c>
      <c r="F1112" t="s">
        <v>3466</v>
      </c>
      <c r="G1112" t="s">
        <v>2407</v>
      </c>
      <c r="H1112" t="s">
        <v>1545</v>
      </c>
      <c r="I1112" s="109">
        <f t="shared" si="106"/>
        <v>0</v>
      </c>
      <c r="J1112" s="109">
        <f t="shared" si="103"/>
        <v>0</v>
      </c>
      <c r="K1112" s="109">
        <f t="shared" ca="1" si="104"/>
        <v>0</v>
      </c>
      <c r="L1112" s="109">
        <f t="shared" si="105"/>
        <v>0</v>
      </c>
      <c r="M1112" t="str">
        <f t="shared" si="107"/>
        <v>THERMOSTAT</v>
      </c>
    </row>
    <row r="1113" spans="1:13" x14ac:dyDescent="0.25">
      <c r="A1113">
        <v>7794</v>
      </c>
      <c r="B1113" t="s">
        <v>1466</v>
      </c>
      <c r="C1113" t="s">
        <v>2408</v>
      </c>
      <c r="D1113" s="21" t="s">
        <v>3423</v>
      </c>
      <c r="E1113" s="1" t="str">
        <f t="shared" ca="1" si="102"/>
        <v/>
      </c>
      <c r="G1113" t="s">
        <v>2409</v>
      </c>
      <c r="H1113" t="s">
        <v>1545</v>
      </c>
      <c r="I1113" s="109" t="str">
        <f t="shared" si="106"/>
        <v>IfcUnitaryEquipment</v>
      </c>
      <c r="J1113" s="109">
        <f t="shared" si="103"/>
        <v>0</v>
      </c>
      <c r="K1113" s="109">
        <f t="shared" ca="1" si="104"/>
        <v>0</v>
      </c>
      <c r="L1113" s="109">
        <f t="shared" si="105"/>
        <v>0</v>
      </c>
      <c r="M1113" t="str">
        <f t="shared" si="107"/>
        <v/>
      </c>
    </row>
    <row r="1114" spans="1:13" x14ac:dyDescent="0.25">
      <c r="A1114">
        <v>7796</v>
      </c>
      <c r="B1114" t="s">
        <v>1466</v>
      </c>
      <c r="C1114" t="s">
        <v>2408</v>
      </c>
      <c r="D1114" s="21" t="s">
        <v>3423</v>
      </c>
      <c r="E1114" s="1" t="str">
        <f t="shared" ca="1" si="102"/>
        <v/>
      </c>
      <c r="F1114" t="s">
        <v>2488</v>
      </c>
      <c r="G1114" t="s">
        <v>3807</v>
      </c>
      <c r="H1114" t="s">
        <v>3469</v>
      </c>
      <c r="I1114" s="109">
        <f t="shared" si="106"/>
        <v>0</v>
      </c>
      <c r="J1114" s="109">
        <f t="shared" si="103"/>
        <v>0</v>
      </c>
      <c r="K1114" s="109">
        <f t="shared" ca="1" si="104"/>
        <v>0</v>
      </c>
      <c r="L1114" s="109">
        <f t="shared" si="105"/>
        <v>0</v>
      </c>
      <c r="M1114" t="str">
        <f t="shared" si="107"/>
        <v/>
      </c>
    </row>
    <row r="1115" spans="1:13" x14ac:dyDescent="0.25">
      <c r="A1115">
        <v>7797</v>
      </c>
      <c r="B1115" t="s">
        <v>1466</v>
      </c>
      <c r="C1115" t="s">
        <v>2408</v>
      </c>
      <c r="D1115" s="21" t="s">
        <v>3423</v>
      </c>
      <c r="E1115" s="1" t="str">
        <f t="shared" ca="1" si="102"/>
        <v/>
      </c>
      <c r="F1115" t="s">
        <v>3474</v>
      </c>
      <c r="G1115" t="s">
        <v>4283</v>
      </c>
      <c r="H1115" t="s">
        <v>3475</v>
      </c>
      <c r="I1115" s="109">
        <f t="shared" si="106"/>
        <v>0</v>
      </c>
      <c r="J1115" s="109">
        <f t="shared" si="103"/>
        <v>0</v>
      </c>
      <c r="K1115" s="109">
        <f t="shared" ca="1" si="104"/>
        <v>0</v>
      </c>
      <c r="L1115" s="109">
        <f t="shared" si="105"/>
        <v>0</v>
      </c>
      <c r="M1115" t="str">
        <f t="shared" si="107"/>
        <v/>
      </c>
    </row>
    <row r="1116" spans="1:13" x14ac:dyDescent="0.25">
      <c r="A1116">
        <v>7754</v>
      </c>
      <c r="B1116" t="s">
        <v>2410</v>
      </c>
      <c r="C1116" t="s">
        <v>2411</v>
      </c>
      <c r="D1116" s="21" t="s">
        <v>3423</v>
      </c>
      <c r="E1116" s="1" t="str">
        <f t="shared" ca="1" si="102"/>
        <v/>
      </c>
      <c r="F1116" t="s">
        <v>3466</v>
      </c>
      <c r="G1116" t="s">
        <v>4409</v>
      </c>
      <c r="H1116" t="s">
        <v>1545</v>
      </c>
      <c r="I1116" s="109">
        <f t="shared" si="106"/>
        <v>0</v>
      </c>
      <c r="J1116" s="109">
        <f t="shared" si="103"/>
        <v>0</v>
      </c>
      <c r="K1116" s="109">
        <f t="shared" ca="1" si="104"/>
        <v>0</v>
      </c>
      <c r="L1116" s="109">
        <f t="shared" si="105"/>
        <v>0</v>
      </c>
      <c r="M1116" t="str">
        <f t="shared" si="107"/>
        <v>AIRCONDITIONINGUNIT</v>
      </c>
    </row>
    <row r="1117" spans="1:13" x14ac:dyDescent="0.25">
      <c r="A1117">
        <v>7767</v>
      </c>
      <c r="B1117" t="s">
        <v>2412</v>
      </c>
      <c r="C1117" t="s">
        <v>2413</v>
      </c>
      <c r="D1117" s="21" t="s">
        <v>3423</v>
      </c>
      <c r="E1117" s="1" t="str">
        <f t="shared" ca="1" si="102"/>
        <v/>
      </c>
      <c r="F1117" t="s">
        <v>3466</v>
      </c>
      <c r="G1117" t="s">
        <v>4410</v>
      </c>
      <c r="H1117" t="s">
        <v>1545</v>
      </c>
      <c r="I1117" s="109">
        <f t="shared" si="106"/>
        <v>0</v>
      </c>
      <c r="J1117" s="109">
        <f t="shared" si="103"/>
        <v>0</v>
      </c>
      <c r="K1117" s="109">
        <f t="shared" ca="1" si="104"/>
        <v>0</v>
      </c>
      <c r="L1117" s="109">
        <f t="shared" si="105"/>
        <v>0</v>
      </c>
      <c r="M1117" t="str">
        <f t="shared" si="107"/>
        <v>AIRHANDLER</v>
      </c>
    </row>
    <row r="1118" spans="1:13" x14ac:dyDescent="0.25">
      <c r="A1118">
        <v>7821</v>
      </c>
      <c r="B1118" t="s">
        <v>1474</v>
      </c>
      <c r="C1118" t="s">
        <v>2414</v>
      </c>
      <c r="D1118" s="21" t="s">
        <v>3423</v>
      </c>
      <c r="E1118" s="1" t="str">
        <f t="shared" ca="1" si="102"/>
        <v/>
      </c>
      <c r="F1118" t="s">
        <v>3466</v>
      </c>
      <c r="G1118" t="s">
        <v>2415</v>
      </c>
      <c r="H1118" t="s">
        <v>1542</v>
      </c>
      <c r="I1118" s="109" t="str">
        <f t="shared" si="106"/>
        <v>IfcValve</v>
      </c>
      <c r="J1118" s="109">
        <f t="shared" si="103"/>
        <v>0</v>
      </c>
      <c r="K1118" s="109" t="str">
        <f t="shared" ca="1" si="104"/>
        <v>IfcValve</v>
      </c>
      <c r="L1118" s="109">
        <f t="shared" si="105"/>
        <v>0</v>
      </c>
      <c r="M1118" t="str">
        <f t="shared" si="107"/>
        <v/>
      </c>
    </row>
    <row r="1119" spans="1:13" x14ac:dyDescent="0.25">
      <c r="A1119">
        <v>7833</v>
      </c>
      <c r="B1119" t="s">
        <v>1474</v>
      </c>
      <c r="C1119" t="s">
        <v>2416</v>
      </c>
      <c r="D1119" s="21" t="s">
        <v>3423</v>
      </c>
      <c r="E1119" s="1" t="str">
        <f t="shared" ca="1" si="102"/>
        <v/>
      </c>
      <c r="G1119" t="s">
        <v>2417</v>
      </c>
      <c r="H1119" t="s">
        <v>1545</v>
      </c>
      <c r="I1119" s="109">
        <f t="shared" si="106"/>
        <v>0</v>
      </c>
      <c r="J1119" s="109">
        <f t="shared" si="103"/>
        <v>0</v>
      </c>
      <c r="K1119" s="109">
        <f t="shared" ca="1" si="104"/>
        <v>0</v>
      </c>
      <c r="L1119" s="109">
        <f t="shared" si="105"/>
        <v>0</v>
      </c>
      <c r="M1119" t="str">
        <f t="shared" si="107"/>
        <v/>
      </c>
    </row>
    <row r="1120" spans="1:13" x14ac:dyDescent="0.25">
      <c r="A1120">
        <v>7835</v>
      </c>
      <c r="B1120" t="s">
        <v>1474</v>
      </c>
      <c r="C1120" t="s">
        <v>2416</v>
      </c>
      <c r="D1120" s="21" t="s">
        <v>3423</v>
      </c>
      <c r="E1120" s="1" t="str">
        <f t="shared" ca="1" si="102"/>
        <v>Common</v>
      </c>
      <c r="F1120" t="s">
        <v>2488</v>
      </c>
      <c r="G1120" t="s">
        <v>3807</v>
      </c>
      <c r="H1120" t="s">
        <v>3469</v>
      </c>
      <c r="I1120" s="109">
        <f t="shared" si="106"/>
        <v>0</v>
      </c>
      <c r="J1120" s="109">
        <f t="shared" si="103"/>
        <v>0</v>
      </c>
      <c r="K1120" s="109">
        <f t="shared" ca="1" si="104"/>
        <v>0</v>
      </c>
      <c r="L1120" s="109">
        <f t="shared" si="105"/>
        <v>0</v>
      </c>
      <c r="M1120" t="str">
        <f t="shared" si="107"/>
        <v/>
      </c>
    </row>
    <row r="1121" spans="1:13" x14ac:dyDescent="0.25">
      <c r="A1121">
        <v>7836</v>
      </c>
      <c r="B1121" t="s">
        <v>1474</v>
      </c>
      <c r="C1121" t="s">
        <v>2416</v>
      </c>
      <c r="D1121" s="21" t="s">
        <v>3423</v>
      </c>
      <c r="E1121" s="1" t="str">
        <f t="shared" ca="1" si="102"/>
        <v>Common</v>
      </c>
      <c r="F1121" t="s">
        <v>4243</v>
      </c>
      <c r="G1121" t="s">
        <v>4412</v>
      </c>
      <c r="H1121" t="s">
        <v>3475</v>
      </c>
      <c r="I1121" s="109">
        <f t="shared" si="106"/>
        <v>0</v>
      </c>
      <c r="J1121" s="109">
        <f t="shared" si="103"/>
        <v>0</v>
      </c>
      <c r="K1121" s="109">
        <f t="shared" ca="1" si="104"/>
        <v>0</v>
      </c>
      <c r="L1121" s="109">
        <f t="shared" si="105"/>
        <v>0</v>
      </c>
      <c r="M1121" t="str">
        <f t="shared" si="107"/>
        <v/>
      </c>
    </row>
    <row r="1122" spans="1:13" x14ac:dyDescent="0.25">
      <c r="A1122">
        <v>7850</v>
      </c>
      <c r="B1122" t="s">
        <v>1474</v>
      </c>
      <c r="C1122" t="s">
        <v>2416</v>
      </c>
      <c r="D1122" s="21" t="s">
        <v>3423</v>
      </c>
      <c r="E1122" s="1" t="str">
        <f t="shared" ca="1" si="102"/>
        <v>Common</v>
      </c>
      <c r="F1122" t="s">
        <v>4244</v>
      </c>
      <c r="G1122" t="s">
        <v>4413</v>
      </c>
      <c r="H1122" t="s">
        <v>3475</v>
      </c>
      <c r="I1122" s="109">
        <f t="shared" si="106"/>
        <v>0</v>
      </c>
      <c r="J1122" s="109">
        <f t="shared" si="103"/>
        <v>0</v>
      </c>
      <c r="K1122" s="109">
        <f t="shared" ca="1" si="104"/>
        <v>0</v>
      </c>
      <c r="L1122" s="109">
        <f t="shared" si="105"/>
        <v>0</v>
      </c>
      <c r="M1122" t="str">
        <f t="shared" si="107"/>
        <v/>
      </c>
    </row>
    <row r="1123" spans="1:13" x14ac:dyDescent="0.25">
      <c r="A1123">
        <v>7870</v>
      </c>
      <c r="B1123" t="s">
        <v>1474</v>
      </c>
      <c r="C1123" t="s">
        <v>2416</v>
      </c>
      <c r="D1123" s="21" t="s">
        <v>3423</v>
      </c>
      <c r="E1123" s="1" t="str">
        <f t="shared" ca="1" si="102"/>
        <v>Common</v>
      </c>
      <c r="F1123" t="s">
        <v>4245</v>
      </c>
      <c r="G1123" t="s">
        <v>4414</v>
      </c>
      <c r="H1123" t="s">
        <v>3475</v>
      </c>
      <c r="I1123" s="109">
        <f t="shared" si="106"/>
        <v>0</v>
      </c>
      <c r="J1123" s="109">
        <f t="shared" si="103"/>
        <v>0</v>
      </c>
      <c r="K1123" s="109">
        <f t="shared" ca="1" si="104"/>
        <v>0</v>
      </c>
      <c r="L1123" s="109">
        <f t="shared" si="105"/>
        <v>0</v>
      </c>
      <c r="M1123" t="str">
        <f t="shared" si="107"/>
        <v/>
      </c>
    </row>
    <row r="1124" spans="1:13" x14ac:dyDescent="0.25">
      <c r="A1124">
        <v>7889</v>
      </c>
      <c r="B1124" t="s">
        <v>1474</v>
      </c>
      <c r="C1124" t="s">
        <v>2416</v>
      </c>
      <c r="D1124" s="21" t="s">
        <v>3423</v>
      </c>
      <c r="E1124" s="1" t="str">
        <f t="shared" ca="1" si="102"/>
        <v>Common</v>
      </c>
      <c r="F1124" t="s">
        <v>4246</v>
      </c>
      <c r="G1124" t="s">
        <v>4247</v>
      </c>
      <c r="H1124" t="s">
        <v>3469</v>
      </c>
      <c r="I1124" s="109">
        <f t="shared" si="106"/>
        <v>0</v>
      </c>
      <c r="J1124" s="109">
        <f t="shared" si="103"/>
        <v>0</v>
      </c>
      <c r="K1124" s="109">
        <f t="shared" ca="1" si="104"/>
        <v>0</v>
      </c>
      <c r="L1124" s="109">
        <f t="shared" si="105"/>
        <v>0</v>
      </c>
      <c r="M1124" t="str">
        <f t="shared" si="107"/>
        <v/>
      </c>
    </row>
    <row r="1125" spans="1:13" x14ac:dyDescent="0.25">
      <c r="A1125">
        <v>7890</v>
      </c>
      <c r="B1125" t="s">
        <v>1474</v>
      </c>
      <c r="C1125" t="s">
        <v>2416</v>
      </c>
      <c r="D1125" s="21" t="s">
        <v>3423</v>
      </c>
      <c r="E1125" s="1" t="str">
        <f t="shared" ca="1" si="102"/>
        <v>Common</v>
      </c>
      <c r="F1125" t="s">
        <v>4248</v>
      </c>
      <c r="G1125" t="s">
        <v>4249</v>
      </c>
      <c r="H1125" t="s">
        <v>3650</v>
      </c>
      <c r="I1125" s="109">
        <f t="shared" si="106"/>
        <v>0</v>
      </c>
      <c r="J1125" s="109">
        <f t="shared" si="103"/>
        <v>0</v>
      </c>
      <c r="K1125" s="109">
        <f t="shared" ca="1" si="104"/>
        <v>0</v>
      </c>
      <c r="L1125" s="109">
        <f t="shared" si="105"/>
        <v>0</v>
      </c>
      <c r="M1125" t="str">
        <f t="shared" si="107"/>
        <v/>
      </c>
    </row>
    <row r="1126" spans="1:13" x14ac:dyDescent="0.25">
      <c r="A1126">
        <v>7891</v>
      </c>
      <c r="B1126" t="s">
        <v>1474</v>
      </c>
      <c r="C1126" t="s">
        <v>2416</v>
      </c>
      <c r="D1126" s="21" t="s">
        <v>3423</v>
      </c>
      <c r="E1126" s="1" t="str">
        <f t="shared" ca="1" si="102"/>
        <v>Common</v>
      </c>
      <c r="F1126" t="s">
        <v>4250</v>
      </c>
      <c r="G1126" t="s">
        <v>4251</v>
      </c>
      <c r="H1126" t="s">
        <v>3469</v>
      </c>
      <c r="I1126" s="109">
        <f t="shared" si="106"/>
        <v>0</v>
      </c>
      <c r="J1126" s="109">
        <f t="shared" si="103"/>
        <v>0</v>
      </c>
      <c r="K1126" s="109">
        <f t="shared" ca="1" si="104"/>
        <v>0</v>
      </c>
      <c r="L1126" s="109">
        <f t="shared" si="105"/>
        <v>0</v>
      </c>
      <c r="M1126" t="str">
        <f t="shared" si="107"/>
        <v/>
      </c>
    </row>
    <row r="1127" spans="1:13" x14ac:dyDescent="0.25">
      <c r="A1127">
        <v>7892</v>
      </c>
      <c r="B1127" t="s">
        <v>1474</v>
      </c>
      <c r="C1127" t="s">
        <v>2416</v>
      </c>
      <c r="D1127" s="21" t="s">
        <v>3423</v>
      </c>
      <c r="E1127" s="1" t="str">
        <f t="shared" ca="1" si="102"/>
        <v>Common</v>
      </c>
      <c r="F1127" t="s">
        <v>3809</v>
      </c>
      <c r="G1127" t="s">
        <v>4252</v>
      </c>
      <c r="H1127" t="s">
        <v>3469</v>
      </c>
      <c r="I1127" s="109">
        <f t="shared" si="106"/>
        <v>0</v>
      </c>
      <c r="J1127" s="109">
        <f t="shared" si="103"/>
        <v>0</v>
      </c>
      <c r="K1127" s="109">
        <f t="shared" ca="1" si="104"/>
        <v>0</v>
      </c>
      <c r="L1127" s="109">
        <f t="shared" si="105"/>
        <v>0</v>
      </c>
      <c r="M1127" t="str">
        <f t="shared" si="107"/>
        <v/>
      </c>
    </row>
    <row r="1128" spans="1:13" x14ac:dyDescent="0.25">
      <c r="A1128">
        <v>7893</v>
      </c>
      <c r="B1128" t="s">
        <v>1474</v>
      </c>
      <c r="C1128" t="s">
        <v>2416</v>
      </c>
      <c r="D1128" s="21" t="s">
        <v>3423</v>
      </c>
      <c r="E1128" s="1" t="str">
        <f t="shared" ca="1" si="102"/>
        <v>Common</v>
      </c>
      <c r="F1128" t="s">
        <v>4253</v>
      </c>
      <c r="G1128" t="s">
        <v>4254</v>
      </c>
      <c r="H1128" t="s">
        <v>3469</v>
      </c>
      <c r="I1128" s="109">
        <f t="shared" si="106"/>
        <v>0</v>
      </c>
      <c r="J1128" s="109">
        <f t="shared" si="103"/>
        <v>0</v>
      </c>
      <c r="K1128" s="109">
        <f t="shared" ca="1" si="104"/>
        <v>0</v>
      </c>
      <c r="L1128" s="109">
        <f t="shared" si="105"/>
        <v>0</v>
      </c>
      <c r="M1128" t="str">
        <f t="shared" si="107"/>
        <v/>
      </c>
    </row>
    <row r="1129" spans="1:13" x14ac:dyDescent="0.25">
      <c r="A1129">
        <v>7894</v>
      </c>
      <c r="B1129" t="s">
        <v>1474</v>
      </c>
      <c r="C1129" t="s">
        <v>2416</v>
      </c>
      <c r="D1129" s="21" t="s">
        <v>3423</v>
      </c>
      <c r="E1129" s="1" t="str">
        <f t="shared" ca="1" si="102"/>
        <v>Common</v>
      </c>
      <c r="F1129" t="s">
        <v>3784</v>
      </c>
      <c r="G1129" t="s">
        <v>3785</v>
      </c>
      <c r="H1129" t="s">
        <v>3469</v>
      </c>
      <c r="I1129" s="109">
        <f t="shared" si="106"/>
        <v>0</v>
      </c>
      <c r="J1129" s="109">
        <f t="shared" si="103"/>
        <v>0</v>
      </c>
      <c r="K1129" s="109">
        <f t="shared" ca="1" si="104"/>
        <v>0</v>
      </c>
      <c r="L1129" s="109">
        <f t="shared" si="105"/>
        <v>0</v>
      </c>
      <c r="M1129" t="str">
        <f t="shared" si="107"/>
        <v/>
      </c>
    </row>
    <row r="1130" spans="1:13" x14ac:dyDescent="0.25">
      <c r="A1130">
        <v>7828</v>
      </c>
      <c r="B1130" t="s">
        <v>2418</v>
      </c>
      <c r="C1130" t="s">
        <v>2419</v>
      </c>
      <c r="D1130" s="21" t="s">
        <v>3423</v>
      </c>
      <c r="E1130" s="1" t="str">
        <f t="shared" ca="1" si="102"/>
        <v/>
      </c>
      <c r="F1130" t="s">
        <v>3466</v>
      </c>
      <c r="G1130" t="s">
        <v>4411</v>
      </c>
      <c r="H1130" t="s">
        <v>1545</v>
      </c>
      <c r="I1130" s="109">
        <f t="shared" si="106"/>
        <v>0</v>
      </c>
      <c r="J1130" s="109">
        <f t="shared" si="103"/>
        <v>0</v>
      </c>
      <c r="K1130" s="109">
        <f t="shared" ca="1" si="104"/>
        <v>0</v>
      </c>
      <c r="L1130" s="109">
        <f t="shared" si="105"/>
        <v>0</v>
      </c>
      <c r="M1130" t="str">
        <f t="shared" si="107"/>
        <v>AIRRELEASE</v>
      </c>
    </row>
    <row r="1131" spans="1:13" x14ac:dyDescent="0.25">
      <c r="A1131">
        <v>7897</v>
      </c>
      <c r="B1131" t="s">
        <v>2420</v>
      </c>
      <c r="C1131" t="s">
        <v>2421</v>
      </c>
      <c r="D1131" s="21" t="s">
        <v>3423</v>
      </c>
      <c r="E1131" s="1" t="str">
        <f t="shared" ca="1" si="102"/>
        <v/>
      </c>
      <c r="F1131" t="s">
        <v>3466</v>
      </c>
      <c r="G1131" t="s">
        <v>2422</v>
      </c>
      <c r="H1131" t="s">
        <v>1545</v>
      </c>
      <c r="I1131" s="109">
        <f t="shared" si="106"/>
        <v>0</v>
      </c>
      <c r="J1131" s="109">
        <f t="shared" si="103"/>
        <v>0</v>
      </c>
      <c r="K1131" s="109">
        <f t="shared" ca="1" si="104"/>
        <v>0</v>
      </c>
      <c r="L1131" s="109">
        <f t="shared" si="105"/>
        <v>0</v>
      </c>
      <c r="M1131" t="str">
        <f t="shared" si="107"/>
        <v>DRAWOFFCOCK</v>
      </c>
    </row>
    <row r="1132" spans="1:13" x14ac:dyDescent="0.25">
      <c r="A1132">
        <v>7902</v>
      </c>
      <c r="B1132" t="s">
        <v>2423</v>
      </c>
      <c r="C1132" t="s">
        <v>2424</v>
      </c>
      <c r="D1132" s="21" t="s">
        <v>3423</v>
      </c>
      <c r="E1132" s="1" t="str">
        <f t="shared" ca="1" si="102"/>
        <v/>
      </c>
      <c r="F1132" t="s">
        <v>3466</v>
      </c>
      <c r="G1132" t="s">
        <v>2425</v>
      </c>
      <c r="H1132" t="s">
        <v>1545</v>
      </c>
      <c r="I1132" s="109">
        <f t="shared" si="106"/>
        <v>0</v>
      </c>
      <c r="J1132" s="109">
        <f t="shared" si="103"/>
        <v>0</v>
      </c>
      <c r="K1132" s="109">
        <f t="shared" ca="1" si="104"/>
        <v>0</v>
      </c>
      <c r="L1132" s="109">
        <f t="shared" si="105"/>
        <v>0</v>
      </c>
      <c r="M1132" t="str">
        <f t="shared" si="107"/>
        <v>FAUCET</v>
      </c>
    </row>
    <row r="1133" spans="1:13" x14ac:dyDescent="0.25">
      <c r="A1133">
        <v>7954</v>
      </c>
      <c r="B1133" t="s">
        <v>2426</v>
      </c>
      <c r="C1133" t="s">
        <v>2427</v>
      </c>
      <c r="D1133" s="21" t="s">
        <v>3423</v>
      </c>
      <c r="E1133" s="1" t="str">
        <f t="shared" ca="1" si="102"/>
        <v/>
      </c>
      <c r="F1133" t="s">
        <v>3466</v>
      </c>
      <c r="G1133" t="s">
        <v>4415</v>
      </c>
      <c r="H1133" t="s">
        <v>1545</v>
      </c>
      <c r="I1133" s="109">
        <f t="shared" si="106"/>
        <v>0</v>
      </c>
      <c r="J1133" s="109">
        <f t="shared" si="103"/>
        <v>0</v>
      </c>
      <c r="K1133" s="109">
        <f t="shared" ca="1" si="104"/>
        <v>0</v>
      </c>
      <c r="L1133" s="109">
        <f t="shared" si="105"/>
        <v>0</v>
      </c>
      <c r="M1133" t="str">
        <f t="shared" si="107"/>
        <v>FLUSHING</v>
      </c>
    </row>
    <row r="1134" spans="1:13" x14ac:dyDescent="0.25">
      <c r="A1134">
        <v>7961</v>
      </c>
      <c r="B1134" t="s">
        <v>2428</v>
      </c>
      <c r="C1134" t="s">
        <v>2429</v>
      </c>
      <c r="D1134" s="21" t="s">
        <v>3423</v>
      </c>
      <c r="E1134" s="1" t="str">
        <f t="shared" ca="1" si="102"/>
        <v/>
      </c>
      <c r="F1134" t="s">
        <v>3466</v>
      </c>
      <c r="G1134" t="s">
        <v>2430</v>
      </c>
      <c r="H1134" t="s">
        <v>1545</v>
      </c>
      <c r="I1134" s="109">
        <f t="shared" si="106"/>
        <v>0</v>
      </c>
      <c r="J1134" s="109">
        <f t="shared" si="103"/>
        <v>0</v>
      </c>
      <c r="K1134" s="109">
        <f t="shared" ca="1" si="104"/>
        <v>0</v>
      </c>
      <c r="L1134" s="109">
        <f t="shared" si="105"/>
        <v>0</v>
      </c>
      <c r="M1134" t="str">
        <f t="shared" si="107"/>
        <v>GASTAP</v>
      </c>
    </row>
    <row r="1135" spans="1:13" x14ac:dyDescent="0.25">
      <c r="A1135">
        <v>7966</v>
      </c>
      <c r="B1135" t="s">
        <v>2431</v>
      </c>
      <c r="C1135" t="s">
        <v>2432</v>
      </c>
      <c r="D1135" s="21" t="s">
        <v>3423</v>
      </c>
      <c r="E1135" s="1" t="str">
        <f t="shared" ca="1" si="102"/>
        <v/>
      </c>
      <c r="F1135" t="s">
        <v>3466</v>
      </c>
      <c r="G1135" t="s">
        <v>4416</v>
      </c>
      <c r="H1135" t="s">
        <v>1545</v>
      </c>
      <c r="I1135" s="109">
        <f t="shared" si="106"/>
        <v>0</v>
      </c>
      <c r="J1135" s="109">
        <f t="shared" si="103"/>
        <v>0</v>
      </c>
      <c r="K1135" s="109">
        <f t="shared" ca="1" si="104"/>
        <v>0</v>
      </c>
      <c r="L1135" s="109">
        <f t="shared" si="105"/>
        <v>0</v>
      </c>
      <c r="M1135" t="str">
        <f t="shared" si="107"/>
        <v>ISOLATING</v>
      </c>
    </row>
    <row r="1136" spans="1:13" x14ac:dyDescent="0.25">
      <c r="A1136">
        <v>7982</v>
      </c>
      <c r="B1136" t="s">
        <v>2433</v>
      </c>
      <c r="C1136" t="s">
        <v>2434</v>
      </c>
      <c r="D1136" s="21" t="s">
        <v>3423</v>
      </c>
      <c r="E1136" s="1" t="str">
        <f t="shared" ca="1" si="102"/>
        <v/>
      </c>
      <c r="F1136" t="s">
        <v>3466</v>
      </c>
      <c r="G1136" t="s">
        <v>2435</v>
      </c>
      <c r="H1136" t="s">
        <v>1545</v>
      </c>
      <c r="I1136" s="109">
        <f t="shared" si="106"/>
        <v>0</v>
      </c>
      <c r="J1136" s="109">
        <f t="shared" si="103"/>
        <v>0</v>
      </c>
      <c r="K1136" s="109">
        <f t="shared" ca="1" si="104"/>
        <v>0</v>
      </c>
      <c r="L1136" s="109">
        <f t="shared" si="105"/>
        <v>0</v>
      </c>
      <c r="M1136" t="str">
        <f t="shared" si="107"/>
        <v>MIXING</v>
      </c>
    </row>
    <row r="1137" spans="1:13" x14ac:dyDescent="0.25">
      <c r="A1137">
        <v>7999</v>
      </c>
      <c r="B1137" t="s">
        <v>2436</v>
      </c>
      <c r="C1137" t="s">
        <v>2437</v>
      </c>
      <c r="D1137" s="21" t="s">
        <v>3423</v>
      </c>
      <c r="E1137" s="1" t="str">
        <f t="shared" ca="1" si="102"/>
        <v/>
      </c>
      <c r="F1137" t="s">
        <v>3466</v>
      </c>
      <c r="G1137" t="s">
        <v>4417</v>
      </c>
      <c r="H1137" t="s">
        <v>1545</v>
      </c>
      <c r="I1137" s="109">
        <f t="shared" si="106"/>
        <v>0</v>
      </c>
      <c r="J1137" s="109">
        <f t="shared" si="103"/>
        <v>0</v>
      </c>
      <c r="K1137" s="109">
        <f t="shared" ca="1" si="104"/>
        <v>0</v>
      </c>
      <c r="L1137" s="109">
        <f t="shared" si="105"/>
        <v>0</v>
      </c>
      <c r="M1137" t="str">
        <f t="shared" si="107"/>
        <v>PRESSUREREDUCING</v>
      </c>
    </row>
    <row r="1138" spans="1:13" x14ac:dyDescent="0.25">
      <c r="A1138">
        <v>8005</v>
      </c>
      <c r="B1138" t="s">
        <v>2438</v>
      </c>
      <c r="C1138" t="s">
        <v>2439</v>
      </c>
      <c r="D1138" s="21" t="s">
        <v>3423</v>
      </c>
      <c r="E1138" s="1" t="str">
        <f t="shared" ca="1" si="102"/>
        <v/>
      </c>
      <c r="F1138" t="s">
        <v>3466</v>
      </c>
      <c r="G1138" t="s">
        <v>4418</v>
      </c>
      <c r="H1138" t="s">
        <v>1545</v>
      </c>
      <c r="I1138" s="109">
        <f t="shared" si="106"/>
        <v>0</v>
      </c>
      <c r="J1138" s="109">
        <f t="shared" si="103"/>
        <v>0</v>
      </c>
      <c r="K1138" s="109">
        <f t="shared" ca="1" si="104"/>
        <v>0</v>
      </c>
      <c r="L1138" s="109">
        <f t="shared" si="105"/>
        <v>0</v>
      </c>
      <c r="M1138" t="str">
        <f t="shared" si="107"/>
        <v>PRESSURERELIEF</v>
      </c>
    </row>
    <row r="1139" spans="1:13" x14ac:dyDescent="0.25">
      <c r="A1139">
        <v>8010</v>
      </c>
      <c r="B1139" t="s">
        <v>1486</v>
      </c>
      <c r="C1139" t="s">
        <v>2440</v>
      </c>
      <c r="D1139" s="21" t="s">
        <v>3423</v>
      </c>
      <c r="E1139" s="1" t="str">
        <f t="shared" ca="1" si="102"/>
        <v/>
      </c>
      <c r="G1139" t="s">
        <v>2441</v>
      </c>
      <c r="H1139" t="s">
        <v>1545</v>
      </c>
      <c r="I1139" s="109" t="str">
        <f t="shared" si="106"/>
        <v>IfcVibrationIsolator</v>
      </c>
      <c r="J1139" s="109">
        <f t="shared" si="103"/>
        <v>0</v>
      </c>
      <c r="K1139" s="109">
        <f t="shared" ca="1" si="104"/>
        <v>0</v>
      </c>
      <c r="L1139" s="109">
        <f t="shared" si="105"/>
        <v>0</v>
      </c>
      <c r="M1139" t="str">
        <f t="shared" si="107"/>
        <v/>
      </c>
    </row>
    <row r="1140" spans="1:13" x14ac:dyDescent="0.25">
      <c r="A1140">
        <v>8012</v>
      </c>
      <c r="B1140" t="s">
        <v>1486</v>
      </c>
      <c r="C1140" t="s">
        <v>2440</v>
      </c>
      <c r="D1140" s="21" t="s">
        <v>3423</v>
      </c>
      <c r="E1140" s="1" t="str">
        <f t="shared" ca="1" si="102"/>
        <v/>
      </c>
      <c r="F1140" t="s">
        <v>2488</v>
      </c>
      <c r="G1140" t="s">
        <v>3807</v>
      </c>
      <c r="H1140" t="s">
        <v>3469</v>
      </c>
      <c r="I1140" s="109">
        <f t="shared" si="106"/>
        <v>0</v>
      </c>
      <c r="J1140" s="109">
        <f t="shared" si="103"/>
        <v>0</v>
      </c>
      <c r="K1140" s="109">
        <f t="shared" ca="1" si="104"/>
        <v>0</v>
      </c>
      <c r="L1140" s="109">
        <f t="shared" si="105"/>
        <v>0</v>
      </c>
      <c r="M1140" t="str">
        <f t="shared" si="107"/>
        <v/>
      </c>
    </row>
    <row r="1141" spans="1:13" x14ac:dyDescent="0.25">
      <c r="A1141">
        <v>8013</v>
      </c>
      <c r="B1141" t="s">
        <v>1486</v>
      </c>
      <c r="C1141" t="s">
        <v>2440</v>
      </c>
      <c r="D1141" s="21" t="s">
        <v>3423</v>
      </c>
      <c r="E1141" s="1" t="str">
        <f t="shared" ca="1" si="102"/>
        <v/>
      </c>
      <c r="F1141" t="s">
        <v>4255</v>
      </c>
      <c r="G1141" t="s">
        <v>4256</v>
      </c>
      <c r="H1141" t="s">
        <v>3469</v>
      </c>
      <c r="I1141" s="109">
        <f t="shared" si="106"/>
        <v>0</v>
      </c>
      <c r="J1141" s="109">
        <f t="shared" si="103"/>
        <v>0</v>
      </c>
      <c r="K1141" s="109">
        <f t="shared" ca="1" si="104"/>
        <v>0</v>
      </c>
      <c r="L1141" s="109">
        <f t="shared" si="105"/>
        <v>0</v>
      </c>
      <c r="M1141" t="str">
        <f t="shared" si="107"/>
        <v/>
      </c>
    </row>
    <row r="1142" spans="1:13" x14ac:dyDescent="0.25">
      <c r="A1142">
        <v>8014</v>
      </c>
      <c r="B1142" t="s">
        <v>1486</v>
      </c>
      <c r="C1142" t="s">
        <v>2440</v>
      </c>
      <c r="D1142" s="21" t="s">
        <v>3423</v>
      </c>
      <c r="E1142" s="1" t="str">
        <f t="shared" ca="1" si="102"/>
        <v/>
      </c>
      <c r="F1142" t="s">
        <v>4257</v>
      </c>
      <c r="G1142" t="s">
        <v>4258</v>
      </c>
      <c r="H1142" t="s">
        <v>3469</v>
      </c>
      <c r="I1142" s="109">
        <f t="shared" si="106"/>
        <v>0</v>
      </c>
      <c r="J1142" s="109">
        <f t="shared" si="103"/>
        <v>0</v>
      </c>
      <c r="K1142" s="109">
        <f t="shared" ca="1" si="104"/>
        <v>0</v>
      </c>
      <c r="L1142" s="109">
        <f t="shared" si="105"/>
        <v>0</v>
      </c>
      <c r="M1142" t="str">
        <f t="shared" si="107"/>
        <v/>
      </c>
    </row>
    <row r="1143" spans="1:13" x14ac:dyDescent="0.25">
      <c r="A1143">
        <v>8015</v>
      </c>
      <c r="B1143" t="s">
        <v>1486</v>
      </c>
      <c r="C1143" t="s">
        <v>2440</v>
      </c>
      <c r="D1143" s="21" t="s">
        <v>3423</v>
      </c>
      <c r="E1143" s="1" t="str">
        <f t="shared" ca="1" si="102"/>
        <v/>
      </c>
      <c r="F1143" t="s">
        <v>4259</v>
      </c>
      <c r="G1143" t="s">
        <v>4260</v>
      </c>
      <c r="H1143" t="s">
        <v>3469</v>
      </c>
      <c r="I1143" s="109">
        <f t="shared" si="106"/>
        <v>0</v>
      </c>
      <c r="J1143" s="109">
        <f t="shared" si="103"/>
        <v>0</v>
      </c>
      <c r="K1143" s="109">
        <f t="shared" ca="1" si="104"/>
        <v>0</v>
      </c>
      <c r="L1143" s="109">
        <f t="shared" si="105"/>
        <v>0</v>
      </c>
      <c r="M1143" t="str">
        <f t="shared" si="107"/>
        <v/>
      </c>
    </row>
    <row r="1144" spans="1:13" x14ac:dyDescent="0.25">
      <c r="A1144">
        <v>8016</v>
      </c>
      <c r="B1144" t="s">
        <v>1486</v>
      </c>
      <c r="C1144" t="s">
        <v>2440</v>
      </c>
      <c r="D1144" s="21" t="s">
        <v>3423</v>
      </c>
      <c r="E1144" s="1" t="str">
        <f t="shared" ca="1" si="102"/>
        <v/>
      </c>
      <c r="F1144" t="s">
        <v>3216</v>
      </c>
      <c r="G1144" t="s">
        <v>4261</v>
      </c>
      <c r="H1144" t="s">
        <v>3469</v>
      </c>
      <c r="I1144" s="109">
        <f t="shared" si="106"/>
        <v>0</v>
      </c>
      <c r="J1144" s="109">
        <f t="shared" si="103"/>
        <v>0</v>
      </c>
      <c r="K1144" s="109">
        <f t="shared" ca="1" si="104"/>
        <v>0</v>
      </c>
      <c r="L1144" s="109">
        <f t="shared" si="105"/>
        <v>0</v>
      </c>
      <c r="M1144" t="str">
        <f t="shared" si="107"/>
        <v/>
      </c>
    </row>
    <row r="1145" spans="1:13" x14ac:dyDescent="0.25">
      <c r="A1145">
        <v>8017</v>
      </c>
      <c r="B1145" t="s">
        <v>1486</v>
      </c>
      <c r="C1145" t="s">
        <v>2440</v>
      </c>
      <c r="D1145" s="21" t="s">
        <v>3423</v>
      </c>
      <c r="E1145" s="1" t="str">
        <f t="shared" ca="1" si="102"/>
        <v/>
      </c>
      <c r="F1145" t="s">
        <v>4262</v>
      </c>
      <c r="G1145" t="s">
        <v>4263</v>
      </c>
      <c r="H1145" t="s">
        <v>3469</v>
      </c>
      <c r="I1145" s="109">
        <f t="shared" si="106"/>
        <v>0</v>
      </c>
      <c r="J1145" s="109">
        <f t="shared" si="103"/>
        <v>0</v>
      </c>
      <c r="K1145" s="109">
        <f t="shared" ca="1" si="104"/>
        <v>0</v>
      </c>
      <c r="L1145" s="109">
        <f t="shared" si="105"/>
        <v>0</v>
      </c>
      <c r="M1145" t="str">
        <f t="shared" si="107"/>
        <v/>
      </c>
    </row>
    <row r="1146" spans="1:13" x14ac:dyDescent="0.25">
      <c r="A1146">
        <v>5935</v>
      </c>
      <c r="B1146" t="s">
        <v>1496</v>
      </c>
      <c r="C1146" t="s">
        <v>2442</v>
      </c>
      <c r="D1146" s="21" t="s">
        <v>3449</v>
      </c>
      <c r="E1146" s="1" t="str">
        <f t="shared" ca="1" si="102"/>
        <v/>
      </c>
      <c r="F1146" t="s">
        <v>3466</v>
      </c>
      <c r="G1146" t="s">
        <v>2443</v>
      </c>
      <c r="H1146" t="s">
        <v>1537</v>
      </c>
      <c r="I1146" s="109" t="str">
        <f t="shared" si="106"/>
        <v>IfcWall</v>
      </c>
      <c r="J1146" s="109" t="str">
        <f t="shared" si="103"/>
        <v>IfcWall</v>
      </c>
      <c r="K1146" s="109" t="str">
        <f t="shared" ca="1" si="104"/>
        <v>IfcWall</v>
      </c>
      <c r="L1146" s="109">
        <f t="shared" si="105"/>
        <v>0</v>
      </c>
      <c r="M1146" t="str">
        <f t="shared" si="107"/>
        <v/>
      </c>
    </row>
    <row r="1147" spans="1:13" x14ac:dyDescent="0.25">
      <c r="A1147">
        <v>8020</v>
      </c>
      <c r="B1147" t="s">
        <v>1496</v>
      </c>
      <c r="C1147" t="s">
        <v>2444</v>
      </c>
      <c r="D1147" s="21" t="s">
        <v>3433</v>
      </c>
      <c r="E1147" s="1" t="str">
        <f t="shared" ca="1" si="102"/>
        <v/>
      </c>
      <c r="G1147" t="s">
        <v>2445</v>
      </c>
      <c r="H1147" t="s">
        <v>1537</v>
      </c>
      <c r="I1147" s="109">
        <f t="shared" si="106"/>
        <v>0</v>
      </c>
      <c r="J1147" s="109">
        <f t="shared" si="103"/>
        <v>0</v>
      </c>
      <c r="K1147" s="109">
        <f t="shared" ca="1" si="104"/>
        <v>0</v>
      </c>
      <c r="L1147" s="109" t="str">
        <f t="shared" si="105"/>
        <v>Pset_WallCommon</v>
      </c>
      <c r="M1147" t="str">
        <f t="shared" si="107"/>
        <v/>
      </c>
    </row>
    <row r="1148" spans="1:13" x14ac:dyDescent="0.25">
      <c r="A1148">
        <v>8022</v>
      </c>
      <c r="B1148" t="s">
        <v>1496</v>
      </c>
      <c r="C1148" t="s">
        <v>2444</v>
      </c>
      <c r="D1148" s="21" t="s">
        <v>3433</v>
      </c>
      <c r="E1148" s="1" t="str">
        <f t="shared" ca="1" si="102"/>
        <v>Common</v>
      </c>
      <c r="F1148" t="s">
        <v>2488</v>
      </c>
      <c r="G1148" t="s">
        <v>4284</v>
      </c>
      <c r="H1148" t="s">
        <v>3469</v>
      </c>
      <c r="I1148" s="109">
        <f t="shared" si="106"/>
        <v>0</v>
      </c>
      <c r="J1148" s="109">
        <f t="shared" si="103"/>
        <v>0</v>
      </c>
      <c r="K1148" s="109">
        <f t="shared" ca="1" si="104"/>
        <v>0</v>
      </c>
      <c r="L1148" s="109">
        <f t="shared" si="105"/>
        <v>0</v>
      </c>
      <c r="M1148" t="str">
        <f t="shared" si="107"/>
        <v/>
      </c>
    </row>
    <row r="1149" spans="1:13" x14ac:dyDescent="0.25">
      <c r="A1149">
        <v>8023</v>
      </c>
      <c r="B1149" t="s">
        <v>1496</v>
      </c>
      <c r="C1149" t="s">
        <v>2444</v>
      </c>
      <c r="D1149" s="21" t="s">
        <v>3433</v>
      </c>
      <c r="E1149" s="1" t="str">
        <f t="shared" ca="1" si="102"/>
        <v>Common</v>
      </c>
      <c r="F1149" t="s">
        <v>3474</v>
      </c>
      <c r="G1149" t="s">
        <v>4283</v>
      </c>
      <c r="H1149" t="s">
        <v>3475</v>
      </c>
      <c r="I1149" s="109">
        <f t="shared" si="106"/>
        <v>0</v>
      </c>
      <c r="J1149" s="109">
        <f t="shared" si="103"/>
        <v>0</v>
      </c>
      <c r="K1149" s="109">
        <f t="shared" ca="1" si="104"/>
        <v>0</v>
      </c>
      <c r="L1149" s="109">
        <f t="shared" si="105"/>
        <v>0</v>
      </c>
      <c r="M1149" t="str">
        <f t="shared" si="107"/>
        <v/>
      </c>
    </row>
    <row r="1150" spans="1:13" x14ac:dyDescent="0.25">
      <c r="A1150">
        <v>8036</v>
      </c>
      <c r="B1150" t="s">
        <v>1496</v>
      </c>
      <c r="C1150" t="s">
        <v>2444</v>
      </c>
      <c r="D1150" s="21" t="s">
        <v>3433</v>
      </c>
      <c r="E1150" s="1" t="str">
        <f t="shared" ca="1" si="102"/>
        <v>Common</v>
      </c>
      <c r="F1150" t="s">
        <v>3113</v>
      </c>
      <c r="G1150" t="s">
        <v>4326</v>
      </c>
      <c r="H1150" t="s">
        <v>3469</v>
      </c>
      <c r="I1150" s="109">
        <f t="shared" si="106"/>
        <v>0</v>
      </c>
      <c r="J1150" s="109">
        <f t="shared" si="103"/>
        <v>0</v>
      </c>
      <c r="K1150" s="109">
        <f t="shared" ca="1" si="104"/>
        <v>0</v>
      </c>
      <c r="L1150" s="109">
        <f t="shared" si="105"/>
        <v>0</v>
      </c>
      <c r="M1150" t="str">
        <f t="shared" si="107"/>
        <v/>
      </c>
    </row>
    <row r="1151" spans="1:13" x14ac:dyDescent="0.25">
      <c r="A1151">
        <v>8037</v>
      </c>
      <c r="B1151" t="s">
        <v>1496</v>
      </c>
      <c r="C1151" t="s">
        <v>2444</v>
      </c>
      <c r="D1151" s="21" t="s">
        <v>3433</v>
      </c>
      <c r="E1151" s="1" t="str">
        <f t="shared" ca="1" si="102"/>
        <v>Common</v>
      </c>
      <c r="F1151" t="s">
        <v>2968</v>
      </c>
      <c r="G1151" t="s">
        <v>3737</v>
      </c>
      <c r="H1151" t="s">
        <v>3469</v>
      </c>
      <c r="I1151" s="109">
        <f t="shared" si="106"/>
        <v>0</v>
      </c>
      <c r="J1151" s="109">
        <f t="shared" si="103"/>
        <v>0</v>
      </c>
      <c r="K1151" s="109">
        <f t="shared" ca="1" si="104"/>
        <v>0</v>
      </c>
      <c r="L1151" s="109">
        <f t="shared" si="105"/>
        <v>0</v>
      </c>
      <c r="M1151" t="str">
        <f t="shared" si="107"/>
        <v/>
      </c>
    </row>
    <row r="1152" spans="1:13" x14ac:dyDescent="0.25">
      <c r="A1152">
        <v>8038</v>
      </c>
      <c r="B1152" t="s">
        <v>1496</v>
      </c>
      <c r="C1152" t="s">
        <v>2444</v>
      </c>
      <c r="D1152" s="21" t="s">
        <v>3433</v>
      </c>
      <c r="E1152" s="1" t="str">
        <f t="shared" ca="1" si="102"/>
        <v>Common</v>
      </c>
      <c r="F1152" t="s">
        <v>3037</v>
      </c>
      <c r="G1152" t="s">
        <v>3736</v>
      </c>
      <c r="H1152" t="s">
        <v>3469</v>
      </c>
      <c r="I1152" s="109">
        <f t="shared" si="106"/>
        <v>0</v>
      </c>
      <c r="J1152" s="109">
        <f t="shared" si="103"/>
        <v>0</v>
      </c>
      <c r="K1152" s="109">
        <f t="shared" ca="1" si="104"/>
        <v>0</v>
      </c>
      <c r="L1152" s="109">
        <f t="shared" si="105"/>
        <v>0</v>
      </c>
      <c r="M1152" t="str">
        <f t="shared" si="107"/>
        <v/>
      </c>
    </row>
    <row r="1153" spans="1:13" x14ac:dyDescent="0.25">
      <c r="A1153">
        <v>8039</v>
      </c>
      <c r="B1153" t="s">
        <v>1496</v>
      </c>
      <c r="C1153" t="s">
        <v>2444</v>
      </c>
      <c r="D1153" s="21" t="s">
        <v>3433</v>
      </c>
      <c r="E1153" s="1" t="str">
        <f t="shared" ca="1" si="102"/>
        <v>Common</v>
      </c>
      <c r="F1153" t="s">
        <v>3107</v>
      </c>
      <c r="G1153" t="s">
        <v>4106</v>
      </c>
      <c r="H1153" t="s">
        <v>3469</v>
      </c>
      <c r="I1153" s="109">
        <f t="shared" si="106"/>
        <v>0</v>
      </c>
      <c r="J1153" s="109">
        <f t="shared" si="103"/>
        <v>0</v>
      </c>
      <c r="K1153" s="109">
        <f t="shared" ca="1" si="104"/>
        <v>0</v>
      </c>
      <c r="L1153" s="109">
        <f t="shared" si="105"/>
        <v>0</v>
      </c>
      <c r="M1153" t="str">
        <f t="shared" si="107"/>
        <v/>
      </c>
    </row>
    <row r="1154" spans="1:13" x14ac:dyDescent="0.25">
      <c r="A1154">
        <v>8040</v>
      </c>
      <c r="B1154" t="s">
        <v>1496</v>
      </c>
      <c r="C1154" t="s">
        <v>2444</v>
      </c>
      <c r="D1154" s="21" t="s">
        <v>3433</v>
      </c>
      <c r="E1154" s="1" t="str">
        <f t="shared" ref="E1154:E1196" ca="1" si="108">IF(AND(IF(cond_par_map=yes,NOT(ISERROR(VLOOKUP(B1154,export_entity,1,FALSE))),TRUE),IF(com_pset=yes,IFERROR(FIND(Common,C1154),0)&gt;0,TRUE),IF(com_pset=yes,F1154&lt;&gt;"",TRUE),IF(com_pset=yes,F1154&lt;&gt;0,TRUE)),CONCATENATE(Common),"")</f>
        <v>Common</v>
      </c>
      <c r="F1154" t="s">
        <v>2986</v>
      </c>
      <c r="G1154" t="s">
        <v>4327</v>
      </c>
      <c r="H1154" t="s">
        <v>3469</v>
      </c>
      <c r="I1154" s="109">
        <f t="shared" si="106"/>
        <v>0</v>
      </c>
      <c r="J1154" s="109">
        <f t="shared" ref="J1154:J1196" si="109">IF(AND(I1154&lt;&gt;0,NOT(ISERROR(VLOOKUP(B1154,Import_DRS,1,FALSE)))),I1154,0)</f>
        <v>0</v>
      </c>
      <c r="K1154" s="109">
        <f t="shared" ref="K1154:K1196" ca="1" si="110">IF(AND(I1154&lt;&gt;0,NOT(ISERROR(VLOOKUP(B1154,export_entity,1,FALSE)))),I1154,0)</f>
        <v>0</v>
      </c>
      <c r="L1154" s="109">
        <f t="shared" ref="L1154:L1196" si="111">IF(C1154&lt;&gt;C1153,IFERROR(VLOOKUP(C1154,supp_pset,1,FALSE),0),0)</f>
        <v>0</v>
      </c>
      <c r="M1154" t="str">
        <f t="shared" si="107"/>
        <v/>
      </c>
    </row>
    <row r="1155" spans="1:13" x14ac:dyDescent="0.25">
      <c r="A1155">
        <v>8041</v>
      </c>
      <c r="B1155" t="s">
        <v>1496</v>
      </c>
      <c r="C1155" t="s">
        <v>2444</v>
      </c>
      <c r="D1155" s="21" t="s">
        <v>3433</v>
      </c>
      <c r="E1155" s="1" t="str">
        <f t="shared" ca="1" si="108"/>
        <v>Common</v>
      </c>
      <c r="F1155" t="s">
        <v>2958</v>
      </c>
      <c r="G1155" t="s">
        <v>3570</v>
      </c>
      <c r="H1155" t="s">
        <v>3469</v>
      </c>
      <c r="I1155" s="109">
        <f t="shared" ref="I1155:I1196" si="112">IF(B1155&lt;&gt;B1154,IF(ISERROR(FIND("/",B1155,1)),B1155,0),0)</f>
        <v>0</v>
      </c>
      <c r="J1155" s="109">
        <f t="shared" si="109"/>
        <v>0</v>
      </c>
      <c r="K1155" s="109">
        <f t="shared" ca="1" si="110"/>
        <v>0</v>
      </c>
      <c r="L1155" s="109">
        <f t="shared" si="111"/>
        <v>0</v>
      </c>
      <c r="M1155" t="str">
        <f t="shared" ref="M1155:M1196" si="113">IF(ISERROR(FIND("/",B1155,1)),"",MID(B1155,FIND("/",B1155,1)+1,LEN(B1155)-FIND("/",B1155,1)))</f>
        <v/>
      </c>
    </row>
    <row r="1156" spans="1:13" x14ac:dyDescent="0.25">
      <c r="A1156">
        <v>8042</v>
      </c>
      <c r="B1156" t="s">
        <v>1496</v>
      </c>
      <c r="C1156" t="s">
        <v>2444</v>
      </c>
      <c r="D1156" s="21" t="s">
        <v>3433</v>
      </c>
      <c r="E1156" s="1" t="str">
        <f t="shared" ca="1" si="108"/>
        <v>Common</v>
      </c>
      <c r="F1156" t="s">
        <v>3010</v>
      </c>
      <c r="G1156" t="s">
        <v>4264</v>
      </c>
      <c r="H1156" t="s">
        <v>3469</v>
      </c>
      <c r="I1156" s="109">
        <f t="shared" si="112"/>
        <v>0</v>
      </c>
      <c r="J1156" s="109">
        <f t="shared" si="109"/>
        <v>0</v>
      </c>
      <c r="K1156" s="109">
        <f t="shared" ca="1" si="110"/>
        <v>0</v>
      </c>
      <c r="L1156" s="109">
        <f t="shared" si="111"/>
        <v>0</v>
      </c>
      <c r="M1156" t="str">
        <f t="shared" si="113"/>
        <v/>
      </c>
    </row>
    <row r="1157" spans="1:13" x14ac:dyDescent="0.25">
      <c r="A1157">
        <v>8043</v>
      </c>
      <c r="B1157" t="s">
        <v>1496</v>
      </c>
      <c r="C1157" t="s">
        <v>2444</v>
      </c>
      <c r="D1157" s="21" t="s">
        <v>3433</v>
      </c>
      <c r="E1157" s="1" t="str">
        <f t="shared" ca="1" si="108"/>
        <v>Common</v>
      </c>
      <c r="F1157" t="s">
        <v>3135</v>
      </c>
      <c r="G1157" t="s">
        <v>3571</v>
      </c>
      <c r="H1157" t="s">
        <v>3469</v>
      </c>
      <c r="I1157" s="109">
        <f t="shared" si="112"/>
        <v>0</v>
      </c>
      <c r="J1157" s="109">
        <f t="shared" si="109"/>
        <v>0</v>
      </c>
      <c r="K1157" s="109">
        <f t="shared" ca="1" si="110"/>
        <v>0</v>
      </c>
      <c r="L1157" s="109">
        <f t="shared" si="111"/>
        <v>0</v>
      </c>
      <c r="M1157" t="str">
        <f t="shared" si="113"/>
        <v/>
      </c>
    </row>
    <row r="1158" spans="1:13" x14ac:dyDescent="0.25">
      <c r="A1158">
        <v>8044</v>
      </c>
      <c r="B1158" t="s">
        <v>1496</v>
      </c>
      <c r="C1158" t="s">
        <v>2444</v>
      </c>
      <c r="D1158" s="21" t="s">
        <v>3433</v>
      </c>
      <c r="E1158" s="1" t="str">
        <f t="shared" ca="1" si="108"/>
        <v>Common</v>
      </c>
      <c r="F1158" t="s">
        <v>3133</v>
      </c>
      <c r="G1158" t="s">
        <v>4108</v>
      </c>
      <c r="H1158" t="s">
        <v>3469</v>
      </c>
      <c r="I1158" s="109">
        <f t="shared" si="112"/>
        <v>0</v>
      </c>
      <c r="J1158" s="109">
        <f t="shared" si="109"/>
        <v>0</v>
      </c>
      <c r="K1158" s="109">
        <f t="shared" ca="1" si="110"/>
        <v>0</v>
      </c>
      <c r="L1158" s="109">
        <f t="shared" si="111"/>
        <v>0</v>
      </c>
      <c r="M1158" t="str">
        <f t="shared" si="113"/>
        <v/>
      </c>
    </row>
    <row r="1159" spans="1:13" x14ac:dyDescent="0.25">
      <c r="A1159">
        <v>8059</v>
      </c>
      <c r="B1159" t="s">
        <v>1504</v>
      </c>
      <c r="C1159" t="s">
        <v>2446</v>
      </c>
      <c r="D1159" s="21" t="s">
        <v>3448</v>
      </c>
      <c r="E1159" s="1" t="str">
        <f t="shared" ca="1" si="108"/>
        <v/>
      </c>
      <c r="G1159" t="s">
        <v>2447</v>
      </c>
      <c r="H1159" t="s">
        <v>1545</v>
      </c>
      <c r="I1159" s="109" t="str">
        <f t="shared" si="112"/>
        <v>IfcWasteTerminal</v>
      </c>
      <c r="J1159" s="109">
        <f t="shared" si="109"/>
        <v>0</v>
      </c>
      <c r="K1159" s="109">
        <f t="shared" ca="1" si="110"/>
        <v>0</v>
      </c>
      <c r="L1159" s="109">
        <f t="shared" si="111"/>
        <v>0</v>
      </c>
      <c r="M1159" t="str">
        <f t="shared" si="113"/>
        <v/>
      </c>
    </row>
    <row r="1160" spans="1:13" x14ac:dyDescent="0.25">
      <c r="A1160">
        <v>8061</v>
      </c>
      <c r="B1160" t="s">
        <v>1504</v>
      </c>
      <c r="C1160" t="s">
        <v>2446</v>
      </c>
      <c r="D1160" s="21" t="s">
        <v>3448</v>
      </c>
      <c r="E1160" s="1" t="str">
        <f t="shared" ca="1" si="108"/>
        <v/>
      </c>
      <c r="F1160" t="s">
        <v>2488</v>
      </c>
      <c r="G1160" t="s">
        <v>3473</v>
      </c>
      <c r="H1160" t="s">
        <v>3469</v>
      </c>
      <c r="I1160" s="109">
        <f t="shared" si="112"/>
        <v>0</v>
      </c>
      <c r="J1160" s="109">
        <f t="shared" si="109"/>
        <v>0</v>
      </c>
      <c r="K1160" s="109">
        <f t="shared" ca="1" si="110"/>
        <v>0</v>
      </c>
      <c r="L1160" s="109">
        <f t="shared" si="111"/>
        <v>0</v>
      </c>
      <c r="M1160" t="str">
        <f t="shared" si="113"/>
        <v/>
      </c>
    </row>
    <row r="1161" spans="1:13" x14ac:dyDescent="0.25">
      <c r="A1161">
        <v>8062</v>
      </c>
      <c r="B1161" t="s">
        <v>1504</v>
      </c>
      <c r="C1161" t="s">
        <v>2446</v>
      </c>
      <c r="D1161" s="21" t="s">
        <v>3448</v>
      </c>
      <c r="E1161" s="1" t="str">
        <f t="shared" ca="1" si="108"/>
        <v/>
      </c>
      <c r="F1161" t="s">
        <v>3474</v>
      </c>
      <c r="G1161" t="s">
        <v>4283</v>
      </c>
      <c r="H1161" t="s">
        <v>3475</v>
      </c>
      <c r="I1161" s="109">
        <f t="shared" si="112"/>
        <v>0</v>
      </c>
      <c r="J1161" s="109">
        <f t="shared" si="109"/>
        <v>0</v>
      </c>
      <c r="K1161" s="109">
        <f t="shared" ca="1" si="110"/>
        <v>0</v>
      </c>
      <c r="L1161" s="109">
        <f t="shared" si="111"/>
        <v>0</v>
      </c>
      <c r="M1161" t="str">
        <f t="shared" si="113"/>
        <v/>
      </c>
    </row>
    <row r="1162" spans="1:13" x14ac:dyDescent="0.25">
      <c r="A1162">
        <v>8077</v>
      </c>
      <c r="B1162" t="s">
        <v>2448</v>
      </c>
      <c r="C1162" t="s">
        <v>2449</v>
      </c>
      <c r="D1162" s="21" t="s">
        <v>3448</v>
      </c>
      <c r="E1162" s="1" t="str">
        <f t="shared" ca="1" si="108"/>
        <v/>
      </c>
      <c r="F1162" t="s">
        <v>3466</v>
      </c>
      <c r="G1162" t="s">
        <v>2450</v>
      </c>
      <c r="H1162" t="s">
        <v>1545</v>
      </c>
      <c r="I1162" s="109">
        <f t="shared" si="112"/>
        <v>0</v>
      </c>
      <c r="J1162" s="109">
        <f t="shared" si="109"/>
        <v>0</v>
      </c>
      <c r="K1162" s="109">
        <f t="shared" ca="1" si="110"/>
        <v>0</v>
      </c>
      <c r="L1162" s="109">
        <f t="shared" si="111"/>
        <v>0</v>
      </c>
      <c r="M1162" t="str">
        <f t="shared" si="113"/>
        <v>FLOORTRAP</v>
      </c>
    </row>
    <row r="1163" spans="1:13" x14ac:dyDescent="0.25">
      <c r="A1163">
        <v>8127</v>
      </c>
      <c r="B1163" t="s">
        <v>2451</v>
      </c>
      <c r="C1163" t="s">
        <v>2452</v>
      </c>
      <c r="D1163" s="21" t="s">
        <v>3448</v>
      </c>
      <c r="E1163" s="1" t="str">
        <f t="shared" ca="1" si="108"/>
        <v/>
      </c>
      <c r="F1163" t="s">
        <v>3466</v>
      </c>
      <c r="G1163" t="s">
        <v>2453</v>
      </c>
      <c r="H1163" t="s">
        <v>1545</v>
      </c>
      <c r="I1163" s="109">
        <f t="shared" si="112"/>
        <v>0</v>
      </c>
      <c r="J1163" s="109">
        <f t="shared" si="109"/>
        <v>0</v>
      </c>
      <c r="K1163" s="109">
        <f t="shared" ca="1" si="110"/>
        <v>0</v>
      </c>
      <c r="L1163" s="109">
        <f t="shared" si="111"/>
        <v>0</v>
      </c>
      <c r="M1163" t="str">
        <f t="shared" si="113"/>
        <v>FLOORWASTE</v>
      </c>
    </row>
    <row r="1164" spans="1:13" x14ac:dyDescent="0.25">
      <c r="A1164">
        <v>8137</v>
      </c>
      <c r="B1164" t="s">
        <v>2454</v>
      </c>
      <c r="C1164" t="s">
        <v>2455</v>
      </c>
      <c r="D1164" s="21" t="s">
        <v>3448</v>
      </c>
      <c r="E1164" s="1" t="str">
        <f t="shared" ca="1" si="108"/>
        <v/>
      </c>
      <c r="F1164" t="s">
        <v>3466</v>
      </c>
      <c r="G1164" t="s">
        <v>2456</v>
      </c>
      <c r="H1164" t="s">
        <v>1545</v>
      </c>
      <c r="I1164" s="109">
        <f t="shared" si="112"/>
        <v>0</v>
      </c>
      <c r="J1164" s="109">
        <f t="shared" si="109"/>
        <v>0</v>
      </c>
      <c r="K1164" s="109">
        <f t="shared" ca="1" si="110"/>
        <v>0</v>
      </c>
      <c r="L1164" s="109">
        <f t="shared" si="111"/>
        <v>0</v>
      </c>
      <c r="M1164" t="str">
        <f t="shared" si="113"/>
        <v>GULLYSUMP</v>
      </c>
    </row>
    <row r="1165" spans="1:13" x14ac:dyDescent="0.25">
      <c r="A1165">
        <v>8194</v>
      </c>
      <c r="B1165" t="s">
        <v>2457</v>
      </c>
      <c r="C1165" t="s">
        <v>2458</v>
      </c>
      <c r="D1165" s="21" t="s">
        <v>3448</v>
      </c>
      <c r="E1165" s="1" t="str">
        <f t="shared" ca="1" si="108"/>
        <v/>
      </c>
      <c r="F1165" t="s">
        <v>3466</v>
      </c>
      <c r="G1165" t="s">
        <v>2459</v>
      </c>
      <c r="H1165" t="s">
        <v>1545</v>
      </c>
      <c r="I1165" s="109">
        <f t="shared" si="112"/>
        <v>0</v>
      </c>
      <c r="J1165" s="109">
        <f t="shared" si="109"/>
        <v>0</v>
      </c>
      <c r="K1165" s="109">
        <f t="shared" ca="1" si="110"/>
        <v>0</v>
      </c>
      <c r="L1165" s="109">
        <f t="shared" si="111"/>
        <v>0</v>
      </c>
      <c r="M1165" t="str">
        <f t="shared" si="113"/>
        <v>GULLYTRAP</v>
      </c>
    </row>
    <row r="1166" spans="1:13" x14ac:dyDescent="0.25">
      <c r="A1166">
        <v>8252</v>
      </c>
      <c r="B1166" t="s">
        <v>2460</v>
      </c>
      <c r="C1166" t="s">
        <v>2461</v>
      </c>
      <c r="D1166" s="21" t="s">
        <v>3448</v>
      </c>
      <c r="E1166" s="1" t="str">
        <f t="shared" ca="1" si="108"/>
        <v/>
      </c>
      <c r="F1166" t="s">
        <v>3466</v>
      </c>
      <c r="G1166" t="s">
        <v>2462</v>
      </c>
      <c r="H1166" t="s">
        <v>1545</v>
      </c>
      <c r="I1166" s="109">
        <f t="shared" si="112"/>
        <v>0</v>
      </c>
      <c r="J1166" s="109">
        <f t="shared" si="109"/>
        <v>0</v>
      </c>
      <c r="K1166" s="109">
        <f t="shared" ca="1" si="110"/>
        <v>0</v>
      </c>
      <c r="L1166" s="109">
        <f t="shared" si="111"/>
        <v>0</v>
      </c>
      <c r="M1166" t="str">
        <f t="shared" si="113"/>
        <v>ROOFDRAIN</v>
      </c>
    </row>
    <row r="1167" spans="1:13" x14ac:dyDescent="0.25">
      <c r="A1167">
        <v>8262</v>
      </c>
      <c r="B1167" t="s">
        <v>2463</v>
      </c>
      <c r="C1167" t="s">
        <v>2464</v>
      </c>
      <c r="D1167" s="21" t="s">
        <v>3448</v>
      </c>
      <c r="E1167" s="1" t="str">
        <f t="shared" ca="1" si="108"/>
        <v/>
      </c>
      <c r="F1167" t="s">
        <v>3466</v>
      </c>
      <c r="G1167" t="s">
        <v>2465</v>
      </c>
      <c r="H1167" t="s">
        <v>1545</v>
      </c>
      <c r="I1167" s="109">
        <f t="shared" si="112"/>
        <v>0</v>
      </c>
      <c r="J1167" s="109">
        <f t="shared" si="109"/>
        <v>0</v>
      </c>
      <c r="K1167" s="109">
        <f t="shared" ca="1" si="110"/>
        <v>0</v>
      </c>
      <c r="L1167" s="109">
        <f t="shared" si="111"/>
        <v>0</v>
      </c>
      <c r="M1167" t="str">
        <f t="shared" si="113"/>
        <v>WASTEDISPOSALUNIT</v>
      </c>
    </row>
    <row r="1168" spans="1:13" x14ac:dyDescent="0.25">
      <c r="A1168">
        <v>8269</v>
      </c>
      <c r="B1168" t="s">
        <v>2466</v>
      </c>
      <c r="C1168" t="s">
        <v>2467</v>
      </c>
      <c r="D1168" s="21" t="s">
        <v>3448</v>
      </c>
      <c r="E1168" s="1" t="str">
        <f t="shared" ca="1" si="108"/>
        <v/>
      </c>
      <c r="F1168" t="s">
        <v>3466</v>
      </c>
      <c r="G1168" t="s">
        <v>2468</v>
      </c>
      <c r="H1168" t="s">
        <v>1545</v>
      </c>
      <c r="I1168" s="109">
        <f t="shared" si="112"/>
        <v>0</v>
      </c>
      <c r="J1168" s="109">
        <f t="shared" si="109"/>
        <v>0</v>
      </c>
      <c r="K1168" s="109">
        <f t="shared" ca="1" si="110"/>
        <v>0</v>
      </c>
      <c r="L1168" s="109">
        <f t="shared" si="111"/>
        <v>0</v>
      </c>
      <c r="M1168" t="str">
        <f t="shared" si="113"/>
        <v>WASTETRAP</v>
      </c>
    </row>
    <row r="1169" spans="1:13" x14ac:dyDescent="0.25">
      <c r="A1169">
        <v>8288</v>
      </c>
      <c r="B1169" t="s">
        <v>1508</v>
      </c>
      <c r="C1169" t="s">
        <v>2469</v>
      </c>
      <c r="D1169" s="21" t="s">
        <v>3433</v>
      </c>
      <c r="E1169" s="1" t="str">
        <f t="shared" ca="1" si="108"/>
        <v/>
      </c>
      <c r="G1169" t="s">
        <v>2470</v>
      </c>
      <c r="H1169" t="s">
        <v>1537</v>
      </c>
      <c r="I1169" s="109" t="str">
        <f t="shared" si="112"/>
        <v>IfcWindow</v>
      </c>
      <c r="J1169" s="109" t="str">
        <f t="shared" si="109"/>
        <v>IfcWindow</v>
      </c>
      <c r="K1169" s="109" t="str">
        <f t="shared" ca="1" si="110"/>
        <v>IfcWindow</v>
      </c>
      <c r="L1169" s="109" t="str">
        <f t="shared" si="111"/>
        <v>Pset_WindowCommon</v>
      </c>
      <c r="M1169" t="str">
        <f t="shared" si="113"/>
        <v/>
      </c>
    </row>
    <row r="1170" spans="1:13" x14ac:dyDescent="0.25">
      <c r="A1170">
        <v>8290</v>
      </c>
      <c r="B1170" t="s">
        <v>1508</v>
      </c>
      <c r="C1170" t="s">
        <v>2469</v>
      </c>
      <c r="D1170" s="21" t="s">
        <v>3433</v>
      </c>
      <c r="E1170" s="1" t="str">
        <f t="shared" ca="1" si="108"/>
        <v>Common</v>
      </c>
      <c r="F1170" t="s">
        <v>2488</v>
      </c>
      <c r="G1170" t="s">
        <v>4284</v>
      </c>
      <c r="H1170" t="s">
        <v>3469</v>
      </c>
      <c r="I1170" s="109">
        <f t="shared" si="112"/>
        <v>0</v>
      </c>
      <c r="J1170" s="109">
        <f t="shared" si="109"/>
        <v>0</v>
      </c>
      <c r="K1170" s="109">
        <f t="shared" ca="1" si="110"/>
        <v>0</v>
      </c>
      <c r="L1170" s="109">
        <f t="shared" si="111"/>
        <v>0</v>
      </c>
      <c r="M1170" t="str">
        <f t="shared" si="113"/>
        <v/>
      </c>
    </row>
    <row r="1171" spans="1:13" x14ac:dyDescent="0.25">
      <c r="A1171">
        <v>8291</v>
      </c>
      <c r="B1171" t="s">
        <v>1508</v>
      </c>
      <c r="C1171" t="s">
        <v>2469</v>
      </c>
      <c r="D1171" s="21" t="s">
        <v>3433</v>
      </c>
      <c r="E1171" s="1" t="str">
        <f t="shared" ca="1" si="108"/>
        <v>Common</v>
      </c>
      <c r="F1171" t="s">
        <v>3474</v>
      </c>
      <c r="G1171" t="s">
        <v>4283</v>
      </c>
      <c r="H1171" t="s">
        <v>3475</v>
      </c>
      <c r="I1171" s="109">
        <f t="shared" si="112"/>
        <v>0</v>
      </c>
      <c r="J1171" s="109">
        <f t="shared" si="109"/>
        <v>0</v>
      </c>
      <c r="K1171" s="109">
        <f t="shared" ca="1" si="110"/>
        <v>0</v>
      </c>
      <c r="L1171" s="109">
        <f t="shared" si="111"/>
        <v>0</v>
      </c>
      <c r="M1171" t="str">
        <f t="shared" si="113"/>
        <v/>
      </c>
    </row>
    <row r="1172" spans="1:13" x14ac:dyDescent="0.25">
      <c r="A1172">
        <v>8304</v>
      </c>
      <c r="B1172" t="s">
        <v>1508</v>
      </c>
      <c r="C1172" t="s">
        <v>2469</v>
      </c>
      <c r="D1172" s="21" t="s">
        <v>3433</v>
      </c>
      <c r="E1172" s="1" t="str">
        <f t="shared" ca="1" si="108"/>
        <v>Common</v>
      </c>
      <c r="F1172" t="s">
        <v>3113</v>
      </c>
      <c r="G1172" t="s">
        <v>4326</v>
      </c>
      <c r="H1172" t="s">
        <v>3469</v>
      </c>
      <c r="I1172" s="109">
        <f t="shared" si="112"/>
        <v>0</v>
      </c>
      <c r="J1172" s="109">
        <f t="shared" si="109"/>
        <v>0</v>
      </c>
      <c r="K1172" s="109">
        <f t="shared" ca="1" si="110"/>
        <v>0</v>
      </c>
      <c r="L1172" s="109">
        <f t="shared" si="111"/>
        <v>0</v>
      </c>
      <c r="M1172" t="str">
        <f t="shared" si="113"/>
        <v/>
      </c>
    </row>
    <row r="1173" spans="1:13" x14ac:dyDescent="0.25">
      <c r="A1173">
        <v>8305</v>
      </c>
      <c r="B1173" t="s">
        <v>1508</v>
      </c>
      <c r="C1173" t="s">
        <v>2469</v>
      </c>
      <c r="D1173" s="21" t="s">
        <v>3433</v>
      </c>
      <c r="E1173" s="1" t="str">
        <f t="shared" ca="1" si="108"/>
        <v>Common</v>
      </c>
      <c r="F1173" t="s">
        <v>2968</v>
      </c>
      <c r="G1173" t="s">
        <v>4081</v>
      </c>
      <c r="H1173" t="s">
        <v>3469</v>
      </c>
      <c r="I1173" s="109">
        <f t="shared" si="112"/>
        <v>0</v>
      </c>
      <c r="J1173" s="109">
        <f t="shared" si="109"/>
        <v>0</v>
      </c>
      <c r="K1173" s="109">
        <f t="shared" ca="1" si="110"/>
        <v>0</v>
      </c>
      <c r="L1173" s="109">
        <f t="shared" si="111"/>
        <v>0</v>
      </c>
      <c r="M1173" t="str">
        <f t="shared" si="113"/>
        <v/>
      </c>
    </row>
    <row r="1174" spans="1:13" x14ac:dyDescent="0.25">
      <c r="A1174">
        <v>8306</v>
      </c>
      <c r="B1174" t="s">
        <v>1508</v>
      </c>
      <c r="C1174" t="s">
        <v>2469</v>
      </c>
      <c r="D1174" s="21" t="s">
        <v>3433</v>
      </c>
      <c r="E1174" s="1" t="str">
        <f t="shared" ca="1" si="108"/>
        <v>Common</v>
      </c>
      <c r="F1174" t="s">
        <v>3075</v>
      </c>
      <c r="G1174" t="s">
        <v>4333</v>
      </c>
      <c r="H1174" t="s">
        <v>3469</v>
      </c>
      <c r="I1174" s="109">
        <f t="shared" si="112"/>
        <v>0</v>
      </c>
      <c r="J1174" s="109">
        <f t="shared" si="109"/>
        <v>0</v>
      </c>
      <c r="K1174" s="109">
        <f t="shared" ca="1" si="110"/>
        <v>0</v>
      </c>
      <c r="L1174" s="109">
        <f t="shared" si="111"/>
        <v>0</v>
      </c>
      <c r="M1174" t="str">
        <f t="shared" si="113"/>
        <v/>
      </c>
    </row>
    <row r="1175" spans="1:13" x14ac:dyDescent="0.25">
      <c r="A1175">
        <v>8307</v>
      </c>
      <c r="B1175" t="s">
        <v>1508</v>
      </c>
      <c r="C1175" t="s">
        <v>2469</v>
      </c>
      <c r="D1175" s="21" t="s">
        <v>3433</v>
      </c>
      <c r="E1175" s="1" t="str">
        <f t="shared" ca="1" si="108"/>
        <v>Common</v>
      </c>
      <c r="F1175" t="s">
        <v>2958</v>
      </c>
      <c r="G1175" t="s">
        <v>3570</v>
      </c>
      <c r="H1175" t="s">
        <v>3469</v>
      </c>
      <c r="I1175" s="109">
        <f t="shared" si="112"/>
        <v>0</v>
      </c>
      <c r="J1175" s="109">
        <f t="shared" si="109"/>
        <v>0</v>
      </c>
      <c r="K1175" s="109">
        <f t="shared" ca="1" si="110"/>
        <v>0</v>
      </c>
      <c r="L1175" s="109">
        <f t="shared" si="111"/>
        <v>0</v>
      </c>
      <c r="M1175" t="str">
        <f t="shared" si="113"/>
        <v/>
      </c>
    </row>
    <row r="1176" spans="1:13" x14ac:dyDescent="0.25">
      <c r="A1176">
        <v>8308</v>
      </c>
      <c r="B1176" t="s">
        <v>1508</v>
      </c>
      <c r="C1176" t="s">
        <v>2469</v>
      </c>
      <c r="D1176" s="21" t="s">
        <v>3433</v>
      </c>
      <c r="E1176" s="1" t="str">
        <f t="shared" ca="1" si="108"/>
        <v>Common</v>
      </c>
      <c r="F1176" t="s">
        <v>3125</v>
      </c>
      <c r="G1176" t="s">
        <v>3797</v>
      </c>
      <c r="H1176" t="s">
        <v>3469</v>
      </c>
      <c r="I1176" s="109">
        <f t="shared" si="112"/>
        <v>0</v>
      </c>
      <c r="J1176" s="109">
        <f t="shared" si="109"/>
        <v>0</v>
      </c>
      <c r="K1176" s="109">
        <f t="shared" ca="1" si="110"/>
        <v>0</v>
      </c>
      <c r="L1176" s="109">
        <f t="shared" si="111"/>
        <v>0</v>
      </c>
      <c r="M1176" t="str">
        <f t="shared" si="113"/>
        <v/>
      </c>
    </row>
    <row r="1177" spans="1:13" x14ac:dyDescent="0.25">
      <c r="A1177">
        <v>8309</v>
      </c>
      <c r="B1177" t="s">
        <v>1508</v>
      </c>
      <c r="C1177" t="s">
        <v>2469</v>
      </c>
      <c r="D1177" s="21" t="s">
        <v>3433</v>
      </c>
      <c r="E1177" s="1" t="str">
        <f t="shared" ca="1" si="108"/>
        <v>Common</v>
      </c>
      <c r="F1177" t="s">
        <v>2986</v>
      </c>
      <c r="G1177" t="s">
        <v>4334</v>
      </c>
      <c r="H1177" t="s">
        <v>3469</v>
      </c>
      <c r="I1177" s="109">
        <f t="shared" si="112"/>
        <v>0</v>
      </c>
      <c r="J1177" s="109">
        <f t="shared" si="109"/>
        <v>0</v>
      </c>
      <c r="K1177" s="109">
        <f t="shared" ca="1" si="110"/>
        <v>0</v>
      </c>
      <c r="L1177" s="109">
        <f t="shared" si="111"/>
        <v>0</v>
      </c>
      <c r="M1177" t="str">
        <f t="shared" si="113"/>
        <v/>
      </c>
    </row>
    <row r="1178" spans="1:13" x14ac:dyDescent="0.25">
      <c r="A1178">
        <v>8310</v>
      </c>
      <c r="B1178" t="s">
        <v>1508</v>
      </c>
      <c r="C1178" t="s">
        <v>2469</v>
      </c>
      <c r="D1178" s="21" t="s">
        <v>3433</v>
      </c>
      <c r="E1178" s="1" t="str">
        <f t="shared" ca="1" si="108"/>
        <v>Common</v>
      </c>
      <c r="F1178" t="s">
        <v>3123</v>
      </c>
      <c r="G1178" t="s">
        <v>4335</v>
      </c>
      <c r="H1178" t="s">
        <v>3469</v>
      </c>
      <c r="I1178" s="109">
        <f t="shared" si="112"/>
        <v>0</v>
      </c>
      <c r="J1178" s="109">
        <f t="shared" si="109"/>
        <v>0</v>
      </c>
      <c r="K1178" s="109">
        <f t="shared" ca="1" si="110"/>
        <v>0</v>
      </c>
      <c r="L1178" s="109">
        <f t="shared" si="111"/>
        <v>0</v>
      </c>
      <c r="M1178" t="str">
        <f t="shared" si="113"/>
        <v/>
      </c>
    </row>
    <row r="1179" spans="1:13" x14ac:dyDescent="0.25">
      <c r="A1179">
        <v>8311</v>
      </c>
      <c r="B1179" t="s">
        <v>1508</v>
      </c>
      <c r="C1179" t="s">
        <v>2469</v>
      </c>
      <c r="D1179" s="21" t="s">
        <v>3433</v>
      </c>
      <c r="E1179" s="1" t="str">
        <f t="shared" ca="1" si="108"/>
        <v>Common</v>
      </c>
      <c r="F1179" t="s">
        <v>4265</v>
      </c>
      <c r="G1179" t="s">
        <v>4266</v>
      </c>
      <c r="H1179" t="s">
        <v>3469</v>
      </c>
      <c r="I1179" s="109">
        <f t="shared" si="112"/>
        <v>0</v>
      </c>
      <c r="J1179" s="109">
        <f t="shared" si="109"/>
        <v>0</v>
      </c>
      <c r="K1179" s="109">
        <f t="shared" ca="1" si="110"/>
        <v>0</v>
      </c>
      <c r="L1179" s="109">
        <f t="shared" si="111"/>
        <v>0</v>
      </c>
      <c r="M1179" t="str">
        <f t="shared" si="113"/>
        <v/>
      </c>
    </row>
    <row r="1180" spans="1:13" x14ac:dyDescent="0.25">
      <c r="A1180">
        <v>8312</v>
      </c>
      <c r="B1180" t="s">
        <v>1508</v>
      </c>
      <c r="C1180" t="s">
        <v>2469</v>
      </c>
      <c r="D1180" s="21" t="s">
        <v>3433</v>
      </c>
      <c r="E1180" s="1" t="str">
        <f t="shared" ca="1" si="108"/>
        <v>Common</v>
      </c>
      <c r="F1180" t="s">
        <v>4267</v>
      </c>
      <c r="G1180" t="s">
        <v>4268</v>
      </c>
      <c r="H1180" t="s">
        <v>3469</v>
      </c>
      <c r="I1180" s="109">
        <f t="shared" si="112"/>
        <v>0</v>
      </c>
      <c r="J1180" s="109">
        <f t="shared" si="109"/>
        <v>0</v>
      </c>
      <c r="K1180" s="109">
        <f t="shared" ca="1" si="110"/>
        <v>0</v>
      </c>
      <c r="L1180" s="109">
        <f t="shared" si="111"/>
        <v>0</v>
      </c>
      <c r="M1180" t="str">
        <f t="shared" si="113"/>
        <v/>
      </c>
    </row>
    <row r="1181" spans="1:13" x14ac:dyDescent="0.25">
      <c r="A1181">
        <v>8313</v>
      </c>
      <c r="B1181" t="s">
        <v>1508</v>
      </c>
      <c r="C1181" t="s">
        <v>2469</v>
      </c>
      <c r="D1181" s="21" t="s">
        <v>3433</v>
      </c>
      <c r="E1181" s="1" t="str">
        <f t="shared" ca="1" si="108"/>
        <v>Common</v>
      </c>
      <c r="F1181" t="s">
        <v>3798</v>
      </c>
      <c r="G1181" t="s">
        <v>3799</v>
      </c>
      <c r="H1181" t="s">
        <v>3469</v>
      </c>
      <c r="I1181" s="109">
        <f t="shared" si="112"/>
        <v>0</v>
      </c>
      <c r="J1181" s="109">
        <f t="shared" si="109"/>
        <v>0</v>
      </c>
      <c r="K1181" s="109">
        <f t="shared" ca="1" si="110"/>
        <v>0</v>
      </c>
      <c r="L1181" s="109">
        <f t="shared" si="111"/>
        <v>0</v>
      </c>
      <c r="M1181" t="str">
        <f t="shared" si="113"/>
        <v/>
      </c>
    </row>
    <row r="1182" spans="1:13" x14ac:dyDescent="0.25">
      <c r="A1182">
        <v>8314</v>
      </c>
      <c r="B1182" t="s">
        <v>1508</v>
      </c>
      <c r="C1182" t="s">
        <v>2469</v>
      </c>
      <c r="D1182" s="21" t="s">
        <v>3433</v>
      </c>
      <c r="E1182" s="1" t="str">
        <f t="shared" ca="1" si="108"/>
        <v>Common</v>
      </c>
      <c r="F1182" t="s">
        <v>3131</v>
      </c>
      <c r="G1182" t="s">
        <v>3801</v>
      </c>
      <c r="H1182" t="s">
        <v>3469</v>
      </c>
      <c r="I1182" s="109">
        <f t="shared" si="112"/>
        <v>0</v>
      </c>
      <c r="J1182" s="109">
        <f t="shared" si="109"/>
        <v>0</v>
      </c>
      <c r="K1182" s="109">
        <f t="shared" ca="1" si="110"/>
        <v>0</v>
      </c>
      <c r="L1182" s="109">
        <f t="shared" si="111"/>
        <v>0</v>
      </c>
      <c r="M1182" t="str">
        <f t="shared" si="113"/>
        <v/>
      </c>
    </row>
    <row r="1183" spans="1:13" x14ac:dyDescent="0.25">
      <c r="A1183">
        <v>8315</v>
      </c>
      <c r="B1183" t="s">
        <v>1508</v>
      </c>
      <c r="C1183" t="s">
        <v>2469</v>
      </c>
      <c r="D1183" s="21" t="s">
        <v>3433</v>
      </c>
      <c r="E1183" s="1" t="str">
        <f t="shared" ca="1" si="108"/>
        <v>Common</v>
      </c>
      <c r="F1183" t="s">
        <v>3039</v>
      </c>
      <c r="G1183" t="s">
        <v>4269</v>
      </c>
      <c r="H1183" t="s">
        <v>3469</v>
      </c>
      <c r="I1183" s="109">
        <f t="shared" si="112"/>
        <v>0</v>
      </c>
      <c r="J1183" s="109">
        <f t="shared" si="109"/>
        <v>0</v>
      </c>
      <c r="K1183" s="109">
        <f t="shared" ca="1" si="110"/>
        <v>0</v>
      </c>
      <c r="L1183" s="109">
        <f t="shared" si="111"/>
        <v>0</v>
      </c>
      <c r="M1183" t="str">
        <f t="shared" si="113"/>
        <v/>
      </c>
    </row>
    <row r="1184" spans="1:13" x14ac:dyDescent="0.25">
      <c r="A1184">
        <v>8318</v>
      </c>
      <c r="B1184" t="s">
        <v>1522</v>
      </c>
      <c r="C1184" t="s">
        <v>2471</v>
      </c>
      <c r="D1184" s="21" t="s">
        <v>3446</v>
      </c>
      <c r="E1184" s="1" t="str">
        <f t="shared" ca="1" si="108"/>
        <v/>
      </c>
      <c r="G1184" t="s">
        <v>2472</v>
      </c>
      <c r="H1184" t="s">
        <v>1537</v>
      </c>
      <c r="I1184" s="109" t="str">
        <f t="shared" si="112"/>
        <v>IfcWorkControl</v>
      </c>
      <c r="J1184" s="109">
        <f t="shared" si="109"/>
        <v>0</v>
      </c>
      <c r="K1184" s="109">
        <f t="shared" ca="1" si="110"/>
        <v>0</v>
      </c>
      <c r="L1184" s="109">
        <f t="shared" si="111"/>
        <v>0</v>
      </c>
      <c r="M1184" t="str">
        <f t="shared" si="113"/>
        <v/>
      </c>
    </row>
    <row r="1185" spans="1:13" x14ac:dyDescent="0.25">
      <c r="A1185">
        <v>8320</v>
      </c>
      <c r="B1185" t="s">
        <v>1522</v>
      </c>
      <c r="C1185" t="s">
        <v>2471</v>
      </c>
      <c r="D1185" s="21" t="s">
        <v>3446</v>
      </c>
      <c r="E1185" s="1" t="str">
        <f t="shared" ca="1" si="108"/>
        <v/>
      </c>
      <c r="F1185" t="s">
        <v>4270</v>
      </c>
      <c r="G1185" t="s">
        <v>4271</v>
      </c>
      <c r="H1185" t="s">
        <v>3469</v>
      </c>
      <c r="I1185" s="109">
        <f t="shared" si="112"/>
        <v>0</v>
      </c>
      <c r="J1185" s="109">
        <f t="shared" si="109"/>
        <v>0</v>
      </c>
      <c r="K1185" s="109">
        <f t="shared" ca="1" si="110"/>
        <v>0</v>
      </c>
      <c r="L1185" s="109">
        <f t="shared" si="111"/>
        <v>0</v>
      </c>
      <c r="M1185" t="str">
        <f t="shared" si="113"/>
        <v/>
      </c>
    </row>
    <row r="1186" spans="1:13" x14ac:dyDescent="0.25">
      <c r="A1186">
        <v>8321</v>
      </c>
      <c r="B1186" t="s">
        <v>1522</v>
      </c>
      <c r="C1186" t="s">
        <v>2471</v>
      </c>
      <c r="D1186" s="21" t="s">
        <v>3446</v>
      </c>
      <c r="E1186" s="1" t="str">
        <f t="shared" ca="1" si="108"/>
        <v/>
      </c>
      <c r="F1186" t="s">
        <v>4272</v>
      </c>
      <c r="G1186" t="s">
        <v>4273</v>
      </c>
      <c r="H1186" t="s">
        <v>3469</v>
      </c>
      <c r="I1186" s="109">
        <f t="shared" si="112"/>
        <v>0</v>
      </c>
      <c r="J1186" s="109">
        <f t="shared" si="109"/>
        <v>0</v>
      </c>
      <c r="K1186" s="109">
        <f t="shared" ca="1" si="110"/>
        <v>0</v>
      </c>
      <c r="L1186" s="109">
        <f t="shared" si="111"/>
        <v>0</v>
      </c>
      <c r="M1186" t="str">
        <f t="shared" si="113"/>
        <v/>
      </c>
    </row>
    <row r="1187" spans="1:13" x14ac:dyDescent="0.25">
      <c r="A1187">
        <v>8322</v>
      </c>
      <c r="B1187" t="s">
        <v>1522</v>
      </c>
      <c r="C1187" t="s">
        <v>2471</v>
      </c>
      <c r="D1187" s="21" t="s">
        <v>3446</v>
      </c>
      <c r="E1187" s="1" t="str">
        <f t="shared" ca="1" si="108"/>
        <v/>
      </c>
      <c r="F1187" t="s">
        <v>4274</v>
      </c>
      <c r="G1187" t="s">
        <v>4275</v>
      </c>
      <c r="H1187" t="s">
        <v>3469</v>
      </c>
      <c r="I1187" s="109">
        <f t="shared" si="112"/>
        <v>0</v>
      </c>
      <c r="J1187" s="109">
        <f t="shared" si="109"/>
        <v>0</v>
      </c>
      <c r="K1187" s="109">
        <f t="shared" ca="1" si="110"/>
        <v>0</v>
      </c>
      <c r="L1187" s="109">
        <f t="shared" si="111"/>
        <v>0</v>
      </c>
      <c r="M1187" t="str">
        <f t="shared" si="113"/>
        <v/>
      </c>
    </row>
    <row r="1188" spans="1:13" x14ac:dyDescent="0.25">
      <c r="A1188">
        <v>8323</v>
      </c>
      <c r="B1188" t="s">
        <v>1522</v>
      </c>
      <c r="C1188" t="s">
        <v>2471</v>
      </c>
      <c r="D1188" s="21" t="s">
        <v>3446</v>
      </c>
      <c r="E1188" s="1" t="str">
        <f t="shared" ca="1" si="108"/>
        <v/>
      </c>
      <c r="F1188" t="s">
        <v>4276</v>
      </c>
      <c r="G1188" t="s">
        <v>4277</v>
      </c>
      <c r="H1188" t="s">
        <v>3469</v>
      </c>
      <c r="I1188" s="109">
        <f t="shared" si="112"/>
        <v>0</v>
      </c>
      <c r="J1188" s="109">
        <f t="shared" si="109"/>
        <v>0</v>
      </c>
      <c r="K1188" s="109">
        <f t="shared" ca="1" si="110"/>
        <v>0</v>
      </c>
      <c r="L1188" s="109">
        <f t="shared" si="111"/>
        <v>0</v>
      </c>
      <c r="M1188" t="str">
        <f t="shared" si="113"/>
        <v/>
      </c>
    </row>
    <row r="1189" spans="1:13" x14ac:dyDescent="0.25">
      <c r="A1189">
        <v>8324</v>
      </c>
      <c r="B1189" t="s">
        <v>1522</v>
      </c>
      <c r="C1189" t="s">
        <v>2471</v>
      </c>
      <c r="D1189" s="21" t="s">
        <v>3446</v>
      </c>
      <c r="E1189" s="1" t="str">
        <f t="shared" ca="1" si="108"/>
        <v/>
      </c>
      <c r="F1189" t="s">
        <v>4278</v>
      </c>
      <c r="G1189" t="s">
        <v>4279</v>
      </c>
      <c r="H1189" t="s">
        <v>3469</v>
      </c>
      <c r="I1189" s="109">
        <f t="shared" si="112"/>
        <v>0</v>
      </c>
      <c r="J1189" s="109">
        <f t="shared" si="109"/>
        <v>0</v>
      </c>
      <c r="K1189" s="109">
        <f t="shared" ca="1" si="110"/>
        <v>0</v>
      </c>
      <c r="L1189" s="109">
        <f t="shared" si="111"/>
        <v>0</v>
      </c>
      <c r="M1189" t="str">
        <f t="shared" si="113"/>
        <v/>
      </c>
    </row>
    <row r="1190" spans="1:13" x14ac:dyDescent="0.25">
      <c r="A1190">
        <v>8327</v>
      </c>
      <c r="B1190" t="s">
        <v>1533</v>
      </c>
      <c r="C1190" t="s">
        <v>2473</v>
      </c>
      <c r="D1190" s="21" t="s">
        <v>3424</v>
      </c>
      <c r="E1190" s="1" t="str">
        <f t="shared" ca="1" si="108"/>
        <v/>
      </c>
      <c r="G1190" t="s">
        <v>2474</v>
      </c>
      <c r="H1190" t="s">
        <v>1537</v>
      </c>
      <c r="I1190" s="109" t="str">
        <f t="shared" si="112"/>
        <v>IfcZone</v>
      </c>
      <c r="J1190" s="109">
        <f t="shared" si="109"/>
        <v>0</v>
      </c>
      <c r="K1190" s="109">
        <f t="shared" ca="1" si="110"/>
        <v>0</v>
      </c>
      <c r="L1190" s="109" t="str">
        <f t="shared" si="111"/>
        <v>Pset_ZoneCommon</v>
      </c>
      <c r="M1190" t="str">
        <f t="shared" si="113"/>
        <v/>
      </c>
    </row>
    <row r="1191" spans="1:13" x14ac:dyDescent="0.25">
      <c r="A1191">
        <v>8329</v>
      </c>
      <c r="B1191" t="s">
        <v>1533</v>
      </c>
      <c r="C1191" t="s">
        <v>2473</v>
      </c>
      <c r="D1191" s="21" t="s">
        <v>3424</v>
      </c>
      <c r="E1191" s="1" t="str">
        <f t="shared" ca="1" si="108"/>
        <v/>
      </c>
      <c r="F1191" t="s">
        <v>2488</v>
      </c>
      <c r="G1191" t="s">
        <v>3595</v>
      </c>
      <c r="H1191" t="s">
        <v>3469</v>
      </c>
      <c r="I1191" s="109">
        <f t="shared" si="112"/>
        <v>0</v>
      </c>
      <c r="J1191" s="109">
        <f t="shared" si="109"/>
        <v>0</v>
      </c>
      <c r="K1191" s="109">
        <f t="shared" ca="1" si="110"/>
        <v>0</v>
      </c>
      <c r="L1191" s="109">
        <f t="shared" si="111"/>
        <v>0</v>
      </c>
      <c r="M1191" t="str">
        <f t="shared" si="113"/>
        <v/>
      </c>
    </row>
    <row r="1192" spans="1:13" x14ac:dyDescent="0.25">
      <c r="A1192">
        <v>8330</v>
      </c>
      <c r="B1192" t="s">
        <v>1533</v>
      </c>
      <c r="C1192" t="s">
        <v>2473</v>
      </c>
      <c r="D1192" s="21" t="s">
        <v>3424</v>
      </c>
      <c r="E1192" s="1" t="str">
        <f t="shared" ca="1" si="108"/>
        <v/>
      </c>
      <c r="F1192" t="s">
        <v>2958</v>
      </c>
      <c r="G1192" t="s">
        <v>4280</v>
      </c>
      <c r="H1192" t="s">
        <v>3469</v>
      </c>
      <c r="I1192" s="109">
        <f t="shared" si="112"/>
        <v>0</v>
      </c>
      <c r="J1192" s="109">
        <f t="shared" si="109"/>
        <v>0</v>
      </c>
      <c r="K1192" s="109">
        <f t="shared" ca="1" si="110"/>
        <v>0</v>
      </c>
      <c r="L1192" s="109">
        <f t="shared" si="111"/>
        <v>0</v>
      </c>
      <c r="M1192" t="str">
        <f t="shared" si="113"/>
        <v/>
      </c>
    </row>
    <row r="1193" spans="1:13" x14ac:dyDescent="0.25">
      <c r="A1193">
        <v>8331</v>
      </c>
      <c r="B1193" t="s">
        <v>1533</v>
      </c>
      <c r="C1193" t="s">
        <v>2473</v>
      </c>
      <c r="D1193" s="21" t="s">
        <v>3424</v>
      </c>
      <c r="E1193" s="1" t="str">
        <f t="shared" ca="1" si="108"/>
        <v/>
      </c>
      <c r="F1193" t="s">
        <v>3158</v>
      </c>
      <c r="G1193" t="s">
        <v>4281</v>
      </c>
      <c r="H1193" t="s">
        <v>3469</v>
      </c>
      <c r="I1193" s="109">
        <f t="shared" si="112"/>
        <v>0</v>
      </c>
      <c r="J1193" s="109">
        <f t="shared" si="109"/>
        <v>0</v>
      </c>
      <c r="K1193" s="109">
        <f t="shared" ca="1" si="110"/>
        <v>0</v>
      </c>
      <c r="L1193" s="109">
        <f t="shared" si="111"/>
        <v>0</v>
      </c>
      <c r="M1193" t="str">
        <f t="shared" si="113"/>
        <v/>
      </c>
    </row>
    <row r="1194" spans="1:13" x14ac:dyDescent="0.25">
      <c r="A1194">
        <v>8332</v>
      </c>
      <c r="B1194" t="s">
        <v>1533</v>
      </c>
      <c r="C1194" t="s">
        <v>2473</v>
      </c>
      <c r="D1194" s="21" t="s">
        <v>3424</v>
      </c>
      <c r="E1194" s="1" t="str">
        <f t="shared" ca="1" si="108"/>
        <v/>
      </c>
      <c r="F1194" t="s">
        <v>3237</v>
      </c>
      <c r="G1194" t="s">
        <v>4282</v>
      </c>
      <c r="H1194" t="s">
        <v>3469</v>
      </c>
      <c r="I1194" s="109">
        <f t="shared" si="112"/>
        <v>0</v>
      </c>
      <c r="J1194" s="109">
        <f t="shared" si="109"/>
        <v>0</v>
      </c>
      <c r="K1194" s="109">
        <f t="shared" ca="1" si="110"/>
        <v>0</v>
      </c>
      <c r="L1194" s="109">
        <f t="shared" si="111"/>
        <v>0</v>
      </c>
      <c r="M1194" t="str">
        <f t="shared" si="113"/>
        <v/>
      </c>
    </row>
    <row r="1195" spans="1:13" x14ac:dyDescent="0.25">
      <c r="A1195">
        <v>8333</v>
      </c>
      <c r="B1195" t="s">
        <v>1533</v>
      </c>
      <c r="C1195" t="s">
        <v>2473</v>
      </c>
      <c r="D1195" s="21" t="s">
        <v>3424</v>
      </c>
      <c r="E1195" s="1" t="str">
        <f t="shared" ca="1" si="108"/>
        <v/>
      </c>
      <c r="F1195" t="s">
        <v>3143</v>
      </c>
      <c r="G1195" t="s">
        <v>4111</v>
      </c>
      <c r="H1195" t="s">
        <v>3469</v>
      </c>
      <c r="I1195" s="109">
        <f t="shared" si="112"/>
        <v>0</v>
      </c>
      <c r="J1195" s="109">
        <f t="shared" si="109"/>
        <v>0</v>
      </c>
      <c r="K1195" s="109">
        <f t="shared" ca="1" si="110"/>
        <v>0</v>
      </c>
      <c r="L1195" s="109">
        <f t="shared" si="111"/>
        <v>0</v>
      </c>
      <c r="M1195" t="str">
        <f t="shared" si="113"/>
        <v/>
      </c>
    </row>
    <row r="1196" spans="1:13" x14ac:dyDescent="0.25">
      <c r="A1196">
        <v>8334</v>
      </c>
      <c r="B1196" t="s">
        <v>1533</v>
      </c>
      <c r="C1196" t="s">
        <v>2473</v>
      </c>
      <c r="D1196" s="21" t="s">
        <v>3424</v>
      </c>
      <c r="E1196" s="1" t="str">
        <f t="shared" ca="1" si="108"/>
        <v/>
      </c>
      <c r="F1196" t="s">
        <v>3043</v>
      </c>
      <c r="G1196" t="s">
        <v>4112</v>
      </c>
      <c r="H1196" t="s">
        <v>3469</v>
      </c>
      <c r="I1196" s="109">
        <f t="shared" si="112"/>
        <v>0</v>
      </c>
      <c r="J1196" s="109">
        <f t="shared" si="109"/>
        <v>0</v>
      </c>
      <c r="K1196" s="109">
        <f t="shared" ca="1" si="110"/>
        <v>0</v>
      </c>
      <c r="L1196" s="109">
        <f t="shared" si="111"/>
        <v>0</v>
      </c>
      <c r="M1196" t="str">
        <f t="shared" si="113"/>
        <v/>
      </c>
    </row>
  </sheetData>
  <sortState xmlns:xlrd2="http://schemas.microsoft.com/office/spreadsheetml/2017/richdata2" ref="A3:H1196">
    <sortCondition ref="B3:B1196"/>
  </sortState>
  <pageMargins left="0.7" right="0.7" top="0.75" bottom="0.75" header="0.3" footer="0.3"/>
  <pageSetup paperSize="9"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Blad9">
    <tabColor rgb="FF0070C0"/>
  </sheetPr>
  <dimension ref="A1:F872"/>
  <sheetViews>
    <sheetView workbookViewId="0"/>
  </sheetViews>
  <sheetFormatPr defaultRowHeight="15" x14ac:dyDescent="0.25"/>
  <cols>
    <col min="1" max="1" width="67.85546875" bestFit="1" customWidth="1"/>
    <col min="2" max="2" width="59.7109375" bestFit="1" customWidth="1"/>
    <col min="3" max="3" width="30.28515625" bestFit="1" customWidth="1"/>
    <col min="4" max="4" width="5.5703125" customWidth="1"/>
    <col min="5" max="6" width="9.140625" style="131"/>
  </cols>
  <sheetData>
    <row r="1" spans="1:3" x14ac:dyDescent="0.25">
      <c r="A1" t="s">
        <v>2475</v>
      </c>
    </row>
    <row r="2" spans="1:3" x14ac:dyDescent="0.25">
      <c r="A2" t="s">
        <v>2476</v>
      </c>
    </row>
    <row r="3" spans="1:3" x14ac:dyDescent="0.25">
      <c r="A3" t="s">
        <v>2477</v>
      </c>
    </row>
    <row r="4" spans="1:3" x14ac:dyDescent="0.25">
      <c r="A4" t="s">
        <v>2478</v>
      </c>
    </row>
    <row r="5" spans="1:3" x14ac:dyDescent="0.25">
      <c r="A5" t="s">
        <v>2479</v>
      </c>
    </row>
    <row r="6" spans="1:3" x14ac:dyDescent="0.25">
      <c r="A6" t="s">
        <v>2480</v>
      </c>
    </row>
    <row r="7" spans="1:3" x14ac:dyDescent="0.25">
      <c r="A7" t="s">
        <v>2482</v>
      </c>
      <c r="C7" t="s">
        <v>26</v>
      </c>
    </row>
    <row r="8" spans="1:3" x14ac:dyDescent="0.25">
      <c r="A8" t="s">
        <v>2482</v>
      </c>
      <c r="B8" t="s">
        <v>6030</v>
      </c>
    </row>
    <row r="9" spans="1:3" x14ac:dyDescent="0.25">
      <c r="A9" t="s">
        <v>2482</v>
      </c>
      <c r="B9" t="s">
        <v>3259</v>
      </c>
    </row>
    <row r="10" spans="1:3" x14ac:dyDescent="0.25">
      <c r="A10" t="s">
        <v>2482</v>
      </c>
      <c r="B10" t="s">
        <v>6031</v>
      </c>
    </row>
    <row r="11" spans="1:3" x14ac:dyDescent="0.25">
      <c r="A11" t="s">
        <v>2482</v>
      </c>
      <c r="B11" t="s">
        <v>2499</v>
      </c>
    </row>
    <row r="12" spans="1:3" x14ac:dyDescent="0.25">
      <c r="A12" t="s">
        <v>2482</v>
      </c>
      <c r="B12" t="s">
        <v>6032</v>
      </c>
    </row>
    <row r="13" spans="1:3" x14ac:dyDescent="0.25">
      <c r="A13" t="s">
        <v>2482</v>
      </c>
      <c r="B13" t="s">
        <v>6033</v>
      </c>
    </row>
    <row r="14" spans="1:3" x14ac:dyDescent="0.25">
      <c r="A14" t="s">
        <v>2482</v>
      </c>
      <c r="B14" t="s">
        <v>3260</v>
      </c>
    </row>
    <row r="15" spans="1:3" x14ac:dyDescent="0.25">
      <c r="A15" t="s">
        <v>3261</v>
      </c>
      <c r="C15" t="s">
        <v>2481</v>
      </c>
    </row>
    <row r="16" spans="1:3" x14ac:dyDescent="0.25">
      <c r="A16" t="s">
        <v>3262</v>
      </c>
      <c r="C16" t="s">
        <v>2481</v>
      </c>
    </row>
    <row r="17" spans="1:3" x14ac:dyDescent="0.25">
      <c r="A17" t="s">
        <v>3263</v>
      </c>
      <c r="C17" t="s">
        <v>2481</v>
      </c>
    </row>
    <row r="18" spans="1:3" x14ac:dyDescent="0.25">
      <c r="A18" t="s">
        <v>3264</v>
      </c>
      <c r="C18" t="s">
        <v>2481</v>
      </c>
    </row>
    <row r="19" spans="1:3" x14ac:dyDescent="0.25">
      <c r="A19" t="s">
        <v>3265</v>
      </c>
      <c r="C19" t="s">
        <v>2481</v>
      </c>
    </row>
    <row r="20" spans="1:3" x14ac:dyDescent="0.25">
      <c r="A20" t="s">
        <v>3266</v>
      </c>
      <c r="C20" t="s">
        <v>2481</v>
      </c>
    </row>
    <row r="21" spans="1:3" x14ac:dyDescent="0.25">
      <c r="A21" t="s">
        <v>3267</v>
      </c>
      <c r="C21" t="s">
        <v>2481</v>
      </c>
    </row>
    <row r="22" spans="1:3" x14ac:dyDescent="0.25">
      <c r="A22" t="s">
        <v>3268</v>
      </c>
      <c r="C22" t="s">
        <v>2481</v>
      </c>
    </row>
    <row r="23" spans="1:3" x14ac:dyDescent="0.25">
      <c r="A23" t="s">
        <v>3269</v>
      </c>
      <c r="C23" t="s">
        <v>2481</v>
      </c>
    </row>
    <row r="24" spans="1:3" x14ac:dyDescent="0.25">
      <c r="A24" t="s">
        <v>3270</v>
      </c>
      <c r="C24" t="s">
        <v>2481</v>
      </c>
    </row>
    <row r="25" spans="1:3" x14ac:dyDescent="0.25">
      <c r="A25" t="s">
        <v>3271</v>
      </c>
      <c r="C25" t="s">
        <v>2481</v>
      </c>
    </row>
    <row r="26" spans="1:3" x14ac:dyDescent="0.25">
      <c r="A26" t="s">
        <v>3272</v>
      </c>
      <c r="C26" t="s">
        <v>2481</v>
      </c>
    </row>
    <row r="27" spans="1:3" x14ac:dyDescent="0.25">
      <c r="A27" t="s">
        <v>3273</v>
      </c>
      <c r="C27" t="s">
        <v>2481</v>
      </c>
    </row>
    <row r="28" spans="1:3" x14ac:dyDescent="0.25">
      <c r="A28" t="s">
        <v>3274</v>
      </c>
      <c r="C28" t="s">
        <v>2481</v>
      </c>
    </row>
    <row r="29" spans="1:3" x14ac:dyDescent="0.25">
      <c r="A29" t="s">
        <v>3275</v>
      </c>
      <c r="C29" t="s">
        <v>2481</v>
      </c>
    </row>
    <row r="30" spans="1:3" x14ac:dyDescent="0.25">
      <c r="A30" t="s">
        <v>3276</v>
      </c>
      <c r="C30" t="s">
        <v>2481</v>
      </c>
    </row>
    <row r="31" spans="1:3" x14ac:dyDescent="0.25">
      <c r="A31" t="s">
        <v>2483</v>
      </c>
      <c r="C31" t="s">
        <v>2481</v>
      </c>
    </row>
    <row r="32" spans="1:3" x14ac:dyDescent="0.25">
      <c r="A32" t="s">
        <v>2484</v>
      </c>
      <c r="C32" t="s">
        <v>2481</v>
      </c>
    </row>
    <row r="33" spans="1:3" x14ac:dyDescent="0.25">
      <c r="A33" t="s">
        <v>2485</v>
      </c>
      <c r="C33" t="s">
        <v>1219</v>
      </c>
    </row>
    <row r="34" spans="1:3" x14ac:dyDescent="0.25">
      <c r="A34" t="s">
        <v>2485</v>
      </c>
      <c r="B34" t="s">
        <v>2486</v>
      </c>
    </row>
    <row r="35" spans="1:3" x14ac:dyDescent="0.25">
      <c r="A35" t="s">
        <v>2485</v>
      </c>
      <c r="B35" t="s">
        <v>2487</v>
      </c>
    </row>
    <row r="36" spans="1:3" x14ac:dyDescent="0.25">
      <c r="A36" t="s">
        <v>2485</v>
      </c>
      <c r="B36" t="s">
        <v>2488</v>
      </c>
    </row>
    <row r="37" spans="1:3" x14ac:dyDescent="0.25">
      <c r="A37" t="s">
        <v>3277</v>
      </c>
      <c r="C37" t="s">
        <v>497</v>
      </c>
    </row>
    <row r="38" spans="1:3" x14ac:dyDescent="0.25">
      <c r="A38" t="s">
        <v>2489</v>
      </c>
      <c r="C38" t="s">
        <v>3279</v>
      </c>
    </row>
    <row r="39" spans="1:3" x14ac:dyDescent="0.25">
      <c r="A39" t="s">
        <v>2489</v>
      </c>
      <c r="B39" t="s">
        <v>6030</v>
      </c>
    </row>
    <row r="40" spans="1:3" x14ac:dyDescent="0.25">
      <c r="A40" t="s">
        <v>2489</v>
      </c>
      <c r="B40" t="s">
        <v>2491</v>
      </c>
    </row>
    <row r="41" spans="1:3" x14ac:dyDescent="0.25">
      <c r="A41" t="s">
        <v>2489</v>
      </c>
      <c r="B41" t="s">
        <v>3259</v>
      </c>
    </row>
    <row r="42" spans="1:3" x14ac:dyDescent="0.25">
      <c r="A42" t="s">
        <v>2489</v>
      </c>
      <c r="B42" t="s">
        <v>6031</v>
      </c>
    </row>
    <row r="43" spans="1:3" x14ac:dyDescent="0.25">
      <c r="A43" t="s">
        <v>2489</v>
      </c>
      <c r="B43" t="s">
        <v>3278</v>
      </c>
    </row>
    <row r="44" spans="1:3" x14ac:dyDescent="0.25">
      <c r="A44" t="s">
        <v>2489</v>
      </c>
      <c r="B44" t="s">
        <v>2499</v>
      </c>
    </row>
    <row r="45" spans="1:3" x14ac:dyDescent="0.25">
      <c r="A45" t="s">
        <v>2489</v>
      </c>
      <c r="B45" t="s">
        <v>6032</v>
      </c>
    </row>
    <row r="46" spans="1:3" x14ac:dyDescent="0.25">
      <c r="A46" t="s">
        <v>2489</v>
      </c>
      <c r="B46" t="s">
        <v>6033</v>
      </c>
    </row>
    <row r="47" spans="1:3" x14ac:dyDescent="0.25">
      <c r="A47" t="s">
        <v>2492</v>
      </c>
      <c r="C47" t="s">
        <v>2493</v>
      </c>
    </row>
    <row r="48" spans="1:3" x14ac:dyDescent="0.25">
      <c r="A48" t="s">
        <v>2492</v>
      </c>
      <c r="B48" t="s">
        <v>6030</v>
      </c>
    </row>
    <row r="49" spans="1:3" x14ac:dyDescent="0.25">
      <c r="A49" t="s">
        <v>2492</v>
      </c>
      <c r="B49" t="s">
        <v>2491</v>
      </c>
    </row>
    <row r="50" spans="1:3" x14ac:dyDescent="0.25">
      <c r="A50" t="s">
        <v>2492</v>
      </c>
      <c r="B50" t="s">
        <v>3259</v>
      </c>
    </row>
    <row r="51" spans="1:3" x14ac:dyDescent="0.25">
      <c r="A51" t="s">
        <v>2492</v>
      </c>
      <c r="B51" t="s">
        <v>2494</v>
      </c>
    </row>
    <row r="52" spans="1:3" x14ac:dyDescent="0.25">
      <c r="A52" t="s">
        <v>2492</v>
      </c>
      <c r="B52" t="s">
        <v>2495</v>
      </c>
    </row>
    <row r="53" spans="1:3" x14ac:dyDescent="0.25">
      <c r="A53" t="s">
        <v>2496</v>
      </c>
      <c r="C53" t="s">
        <v>2481</v>
      </c>
    </row>
    <row r="54" spans="1:3" x14ac:dyDescent="0.25">
      <c r="A54" t="s">
        <v>2497</v>
      </c>
      <c r="C54" t="s">
        <v>633</v>
      </c>
    </row>
    <row r="55" spans="1:3" x14ac:dyDescent="0.25">
      <c r="A55" t="s">
        <v>2497</v>
      </c>
      <c r="B55" t="s">
        <v>6030</v>
      </c>
    </row>
    <row r="56" spans="1:3" x14ac:dyDescent="0.25">
      <c r="A56" t="s">
        <v>2497</v>
      </c>
      <c r="B56" t="s">
        <v>3280</v>
      </c>
    </row>
    <row r="57" spans="1:3" x14ac:dyDescent="0.25">
      <c r="A57" t="s">
        <v>2497</v>
      </c>
      <c r="B57" t="s">
        <v>3281</v>
      </c>
    </row>
    <row r="58" spans="1:3" x14ac:dyDescent="0.25">
      <c r="A58" t="s">
        <v>2497</v>
      </c>
      <c r="B58" t="s">
        <v>3259</v>
      </c>
    </row>
    <row r="59" spans="1:3" x14ac:dyDescent="0.25">
      <c r="A59" t="s">
        <v>2497</v>
      </c>
      <c r="B59" t="s">
        <v>6031</v>
      </c>
    </row>
    <row r="60" spans="1:3" x14ac:dyDescent="0.25">
      <c r="A60" t="s">
        <v>2497</v>
      </c>
      <c r="B60" t="s">
        <v>3282</v>
      </c>
    </row>
    <row r="61" spans="1:3" x14ac:dyDescent="0.25">
      <c r="A61" t="s">
        <v>2497</v>
      </c>
      <c r="B61" t="s">
        <v>2523</v>
      </c>
    </row>
    <row r="62" spans="1:3" x14ac:dyDescent="0.25">
      <c r="A62" t="s">
        <v>2497</v>
      </c>
      <c r="B62" t="s">
        <v>3283</v>
      </c>
    </row>
    <row r="63" spans="1:3" x14ac:dyDescent="0.25">
      <c r="A63" t="s">
        <v>2497</v>
      </c>
      <c r="B63" t="s">
        <v>2499</v>
      </c>
    </row>
    <row r="64" spans="1:3" x14ac:dyDescent="0.25">
      <c r="A64" t="s">
        <v>2497</v>
      </c>
      <c r="B64" t="s">
        <v>6032</v>
      </c>
    </row>
    <row r="65" spans="1:3" x14ac:dyDescent="0.25">
      <c r="A65" t="s">
        <v>2497</v>
      </c>
      <c r="B65" t="s">
        <v>2538</v>
      </c>
    </row>
    <row r="66" spans="1:3" x14ac:dyDescent="0.25">
      <c r="A66" t="s">
        <v>2497</v>
      </c>
      <c r="B66" t="s">
        <v>6033</v>
      </c>
    </row>
    <row r="67" spans="1:3" x14ac:dyDescent="0.25">
      <c r="A67" t="s">
        <v>2497</v>
      </c>
      <c r="B67" t="s">
        <v>3284</v>
      </c>
    </row>
    <row r="68" spans="1:3" x14ac:dyDescent="0.25">
      <c r="A68" t="s">
        <v>2497</v>
      </c>
      <c r="B68" t="s">
        <v>3285</v>
      </c>
    </row>
    <row r="69" spans="1:3" x14ac:dyDescent="0.25">
      <c r="A69" t="s">
        <v>2497</v>
      </c>
      <c r="B69" t="s">
        <v>3286</v>
      </c>
    </row>
    <row r="70" spans="1:3" x14ac:dyDescent="0.25">
      <c r="A70" t="s">
        <v>2497</v>
      </c>
      <c r="B70" t="s">
        <v>3287</v>
      </c>
    </row>
    <row r="71" spans="1:3" x14ac:dyDescent="0.25">
      <c r="A71" t="s">
        <v>2497</v>
      </c>
      <c r="B71" t="s">
        <v>3288</v>
      </c>
    </row>
    <row r="72" spans="1:3" x14ac:dyDescent="0.25">
      <c r="A72" t="s">
        <v>2501</v>
      </c>
      <c r="C72" t="s">
        <v>2481</v>
      </c>
    </row>
    <row r="73" spans="1:3" x14ac:dyDescent="0.25">
      <c r="A73" t="s">
        <v>2502</v>
      </c>
      <c r="C73" t="s">
        <v>2481</v>
      </c>
    </row>
    <row r="74" spans="1:3" x14ac:dyDescent="0.25">
      <c r="A74" t="s">
        <v>2503</v>
      </c>
      <c r="C74" t="s">
        <v>346</v>
      </c>
    </row>
    <row r="75" spans="1:3" x14ac:dyDescent="0.25">
      <c r="A75" t="s">
        <v>2503</v>
      </c>
      <c r="B75" t="s">
        <v>2504</v>
      </c>
    </row>
    <row r="76" spans="1:3" x14ac:dyDescent="0.25">
      <c r="A76" t="s">
        <v>2503</v>
      </c>
      <c r="B76" t="s">
        <v>2505</v>
      </c>
    </row>
    <row r="77" spans="1:3" x14ac:dyDescent="0.25">
      <c r="A77" t="s">
        <v>2503</v>
      </c>
      <c r="B77" t="s">
        <v>2506</v>
      </c>
    </row>
    <row r="78" spans="1:3" x14ac:dyDescent="0.25">
      <c r="A78" t="s">
        <v>2503</v>
      </c>
      <c r="B78" t="s">
        <v>2507</v>
      </c>
    </row>
    <row r="79" spans="1:3" x14ac:dyDescent="0.25">
      <c r="A79" t="s">
        <v>2503</v>
      </c>
      <c r="B79" t="s">
        <v>2499</v>
      </c>
    </row>
    <row r="80" spans="1:3" x14ac:dyDescent="0.25">
      <c r="A80" t="s">
        <v>2503</v>
      </c>
      <c r="B80" t="s">
        <v>2508</v>
      </c>
    </row>
    <row r="81" spans="1:3" x14ac:dyDescent="0.25">
      <c r="A81" t="s">
        <v>2503</v>
      </c>
      <c r="B81" t="s">
        <v>2509</v>
      </c>
    </row>
    <row r="82" spans="1:3" x14ac:dyDescent="0.25">
      <c r="A82" t="s">
        <v>2503</v>
      </c>
      <c r="B82" t="s">
        <v>2510</v>
      </c>
    </row>
    <row r="83" spans="1:3" x14ac:dyDescent="0.25">
      <c r="A83" t="s">
        <v>2503</v>
      </c>
      <c r="B83" t="s">
        <v>2511</v>
      </c>
      <c r="C83" t="s">
        <v>346</v>
      </c>
    </row>
    <row r="84" spans="1:3" x14ac:dyDescent="0.25">
      <c r="A84" t="s">
        <v>2503</v>
      </c>
      <c r="B84" t="s">
        <v>2512</v>
      </c>
    </row>
    <row r="85" spans="1:3" x14ac:dyDescent="0.25">
      <c r="A85" t="s">
        <v>2513</v>
      </c>
      <c r="C85" t="s">
        <v>2481</v>
      </c>
    </row>
    <row r="86" spans="1:3" x14ac:dyDescent="0.25">
      <c r="A86" t="s">
        <v>2514</v>
      </c>
      <c r="C86" t="s">
        <v>245</v>
      </c>
    </row>
    <row r="87" spans="1:3" x14ac:dyDescent="0.25">
      <c r="A87" t="s">
        <v>2514</v>
      </c>
      <c r="B87" t="s">
        <v>6030</v>
      </c>
    </row>
    <row r="88" spans="1:3" x14ac:dyDescent="0.25">
      <c r="A88" t="s">
        <v>2514</v>
      </c>
      <c r="B88" t="s">
        <v>3259</v>
      </c>
    </row>
    <row r="89" spans="1:3" x14ac:dyDescent="0.25">
      <c r="A89" t="s">
        <v>2514</v>
      </c>
      <c r="B89" t="s">
        <v>3291</v>
      </c>
    </row>
    <row r="90" spans="1:3" x14ac:dyDescent="0.25">
      <c r="A90" t="s">
        <v>2514</v>
      </c>
      <c r="B90" t="s">
        <v>6031</v>
      </c>
    </row>
    <row r="91" spans="1:3" x14ac:dyDescent="0.25">
      <c r="A91" t="s">
        <v>2514</v>
      </c>
      <c r="B91" t="s">
        <v>2499</v>
      </c>
    </row>
    <row r="92" spans="1:3" x14ac:dyDescent="0.25">
      <c r="A92" t="s">
        <v>2514</v>
      </c>
      <c r="B92" t="s">
        <v>6032</v>
      </c>
    </row>
    <row r="93" spans="1:3" x14ac:dyDescent="0.25">
      <c r="A93" t="s">
        <v>2514</v>
      </c>
      <c r="B93" t="s">
        <v>6033</v>
      </c>
    </row>
    <row r="94" spans="1:3" x14ac:dyDescent="0.25">
      <c r="A94" t="s">
        <v>2515</v>
      </c>
      <c r="C94" t="s">
        <v>152</v>
      </c>
    </row>
    <row r="95" spans="1:3" x14ac:dyDescent="0.25">
      <c r="A95" t="s">
        <v>2515</v>
      </c>
      <c r="B95" t="s">
        <v>6030</v>
      </c>
    </row>
    <row r="96" spans="1:3" x14ac:dyDescent="0.25">
      <c r="A96" t="s">
        <v>2515</v>
      </c>
      <c r="B96" t="s">
        <v>6034</v>
      </c>
    </row>
    <row r="97" spans="1:3" x14ac:dyDescent="0.25">
      <c r="A97" t="s">
        <v>2515</v>
      </c>
      <c r="B97" t="s">
        <v>3259</v>
      </c>
    </row>
    <row r="98" spans="1:3" x14ac:dyDescent="0.25">
      <c r="A98" t="s">
        <v>2515</v>
      </c>
      <c r="B98" t="s">
        <v>2515</v>
      </c>
    </row>
    <row r="99" spans="1:3" x14ac:dyDescent="0.25">
      <c r="A99" t="s">
        <v>2515</v>
      </c>
      <c r="B99" t="s">
        <v>6031</v>
      </c>
    </row>
    <row r="100" spans="1:3" x14ac:dyDescent="0.25">
      <c r="A100" t="s">
        <v>2515</v>
      </c>
      <c r="B100" t="s">
        <v>2499</v>
      </c>
    </row>
    <row r="101" spans="1:3" x14ac:dyDescent="0.25">
      <c r="A101" t="s">
        <v>2515</v>
      </c>
      <c r="B101" t="s">
        <v>6032</v>
      </c>
    </row>
    <row r="102" spans="1:3" x14ac:dyDescent="0.25">
      <c r="A102" t="s">
        <v>2515</v>
      </c>
      <c r="B102" t="s">
        <v>6035</v>
      </c>
    </row>
    <row r="103" spans="1:3" x14ac:dyDescent="0.25">
      <c r="A103" t="s">
        <v>2515</v>
      </c>
      <c r="B103" t="s">
        <v>6033</v>
      </c>
    </row>
    <row r="104" spans="1:3" x14ac:dyDescent="0.25">
      <c r="A104" t="s">
        <v>2517</v>
      </c>
      <c r="C104" t="s">
        <v>2490</v>
      </c>
    </row>
    <row r="105" spans="1:3" x14ac:dyDescent="0.25">
      <c r="A105" t="s">
        <v>2517</v>
      </c>
      <c r="B105" t="s">
        <v>6030</v>
      </c>
    </row>
    <row r="106" spans="1:3" x14ac:dyDescent="0.25">
      <c r="A106" t="s">
        <v>2517</v>
      </c>
      <c r="B106" t="s">
        <v>2491</v>
      </c>
    </row>
    <row r="107" spans="1:3" x14ac:dyDescent="0.25">
      <c r="A107" t="s">
        <v>2517</v>
      </c>
      <c r="B107" t="s">
        <v>3259</v>
      </c>
    </row>
    <row r="108" spans="1:3" x14ac:dyDescent="0.25">
      <c r="A108" t="s">
        <v>2517</v>
      </c>
      <c r="B108" t="s">
        <v>6031</v>
      </c>
    </row>
    <row r="109" spans="1:3" x14ac:dyDescent="0.25">
      <c r="A109" t="s">
        <v>2517</v>
      </c>
      <c r="B109" t="s">
        <v>3278</v>
      </c>
    </row>
    <row r="110" spans="1:3" x14ac:dyDescent="0.25">
      <c r="A110" t="s">
        <v>2517</v>
      </c>
      <c r="B110" t="s">
        <v>6032</v>
      </c>
    </row>
    <row r="111" spans="1:3" x14ac:dyDescent="0.25">
      <c r="A111" t="s">
        <v>2517</v>
      </c>
      <c r="B111" t="s">
        <v>6033</v>
      </c>
    </row>
    <row r="112" spans="1:3" x14ac:dyDescent="0.25">
      <c r="A112" t="s">
        <v>2518</v>
      </c>
      <c r="C112" t="s">
        <v>2493</v>
      </c>
    </row>
    <row r="113" spans="1:3" x14ac:dyDescent="0.25">
      <c r="A113" t="s">
        <v>2518</v>
      </c>
      <c r="B113" t="s">
        <v>2491</v>
      </c>
    </row>
    <row r="114" spans="1:3" x14ac:dyDescent="0.25">
      <c r="A114" t="s">
        <v>2518</v>
      </c>
      <c r="B114" t="s">
        <v>3259</v>
      </c>
    </row>
    <row r="115" spans="1:3" x14ac:dyDescent="0.25">
      <c r="A115" t="s">
        <v>2518</v>
      </c>
      <c r="B115" t="s">
        <v>2494</v>
      </c>
    </row>
    <row r="116" spans="1:3" x14ac:dyDescent="0.25">
      <c r="A116" t="s">
        <v>2518</v>
      </c>
      <c r="B116" t="s">
        <v>2495</v>
      </c>
    </row>
    <row r="117" spans="1:3" x14ac:dyDescent="0.25">
      <c r="A117" t="s">
        <v>2519</v>
      </c>
      <c r="C117" t="s">
        <v>2481</v>
      </c>
    </row>
    <row r="118" spans="1:3" x14ac:dyDescent="0.25">
      <c r="A118" t="s">
        <v>2520</v>
      </c>
      <c r="C118" t="s">
        <v>2481</v>
      </c>
    </row>
    <row r="119" spans="1:3" x14ac:dyDescent="0.25">
      <c r="A119" t="s">
        <v>2521</v>
      </c>
      <c r="C119" t="s">
        <v>2481</v>
      </c>
    </row>
    <row r="120" spans="1:3" x14ac:dyDescent="0.25">
      <c r="A120" t="s">
        <v>2522</v>
      </c>
      <c r="C120" t="s">
        <v>362</v>
      </c>
    </row>
    <row r="121" spans="1:3" x14ac:dyDescent="0.25">
      <c r="A121" t="s">
        <v>2522</v>
      </c>
      <c r="B121" t="s">
        <v>6030</v>
      </c>
    </row>
    <row r="122" spans="1:3" x14ac:dyDescent="0.25">
      <c r="A122" t="s">
        <v>2522</v>
      </c>
      <c r="B122" t="s">
        <v>3259</v>
      </c>
    </row>
    <row r="123" spans="1:3" x14ac:dyDescent="0.25">
      <c r="A123" t="s">
        <v>2522</v>
      </c>
      <c r="B123" t="s">
        <v>6031</v>
      </c>
    </row>
    <row r="124" spans="1:3" x14ac:dyDescent="0.25">
      <c r="A124" t="s">
        <v>2522</v>
      </c>
      <c r="B124" t="s">
        <v>3294</v>
      </c>
    </row>
    <row r="125" spans="1:3" x14ac:dyDescent="0.25">
      <c r="A125" t="s">
        <v>2522</v>
      </c>
      <c r="B125" t="s">
        <v>2523</v>
      </c>
    </row>
    <row r="126" spans="1:3" x14ac:dyDescent="0.25">
      <c r="A126" t="s">
        <v>2522</v>
      </c>
      <c r="B126" t="s">
        <v>3283</v>
      </c>
    </row>
    <row r="127" spans="1:3" x14ac:dyDescent="0.25">
      <c r="A127" t="s">
        <v>2522</v>
      </c>
      <c r="B127" t="s">
        <v>2499</v>
      </c>
    </row>
    <row r="128" spans="1:3" x14ac:dyDescent="0.25">
      <c r="A128" t="s">
        <v>2522</v>
      </c>
      <c r="B128" t="s">
        <v>6032</v>
      </c>
    </row>
    <row r="129" spans="1:3" x14ac:dyDescent="0.25">
      <c r="A129" t="s">
        <v>2522</v>
      </c>
      <c r="B129" t="s">
        <v>2524</v>
      </c>
    </row>
    <row r="130" spans="1:3" x14ac:dyDescent="0.25">
      <c r="A130" t="s">
        <v>2522</v>
      </c>
      <c r="B130" t="s">
        <v>6033</v>
      </c>
    </row>
    <row r="131" spans="1:3" x14ac:dyDescent="0.25">
      <c r="A131" t="s">
        <v>2522</v>
      </c>
      <c r="B131" t="s">
        <v>3295</v>
      </c>
    </row>
    <row r="132" spans="1:3" x14ac:dyDescent="0.25">
      <c r="A132" t="s">
        <v>2522</v>
      </c>
      <c r="B132" t="s">
        <v>3296</v>
      </c>
    </row>
    <row r="133" spans="1:3" x14ac:dyDescent="0.25">
      <c r="A133" t="s">
        <v>2522</v>
      </c>
      <c r="B133" t="s">
        <v>3297</v>
      </c>
    </row>
    <row r="134" spans="1:3" x14ac:dyDescent="0.25">
      <c r="A134" t="s">
        <v>2522</v>
      </c>
      <c r="B134" t="s">
        <v>3298</v>
      </c>
    </row>
    <row r="135" spans="1:3" x14ac:dyDescent="0.25">
      <c r="A135" t="s">
        <v>2522</v>
      </c>
      <c r="B135" t="s">
        <v>3299</v>
      </c>
    </row>
    <row r="136" spans="1:3" x14ac:dyDescent="0.25">
      <c r="A136" t="s">
        <v>2525</v>
      </c>
      <c r="C136" t="s">
        <v>362</v>
      </c>
    </row>
    <row r="137" spans="1:3" x14ac:dyDescent="0.25">
      <c r="A137" t="s">
        <v>2525</v>
      </c>
      <c r="B137" t="s">
        <v>2526</v>
      </c>
    </row>
    <row r="138" spans="1:3" x14ac:dyDescent="0.25">
      <c r="A138" t="s">
        <v>2525</v>
      </c>
      <c r="B138" t="s">
        <v>2499</v>
      </c>
    </row>
    <row r="139" spans="1:3" x14ac:dyDescent="0.25">
      <c r="A139" t="s">
        <v>2527</v>
      </c>
      <c r="C139" t="s">
        <v>362</v>
      </c>
    </row>
    <row r="140" spans="1:3" x14ac:dyDescent="0.25">
      <c r="A140" t="s">
        <v>2527</v>
      </c>
      <c r="B140" t="s">
        <v>2499</v>
      </c>
    </row>
    <row r="141" spans="1:3" x14ac:dyDescent="0.25">
      <c r="A141" t="s">
        <v>2528</v>
      </c>
      <c r="C141" t="s">
        <v>471</v>
      </c>
    </row>
    <row r="142" spans="1:3" x14ac:dyDescent="0.25">
      <c r="A142" t="s">
        <v>2528</v>
      </c>
      <c r="B142" t="s">
        <v>6030</v>
      </c>
    </row>
    <row r="143" spans="1:3" x14ac:dyDescent="0.25">
      <c r="A143" t="s">
        <v>2528</v>
      </c>
      <c r="B143" t="s">
        <v>3259</v>
      </c>
    </row>
    <row r="144" spans="1:3" x14ac:dyDescent="0.25">
      <c r="A144" t="s">
        <v>2528</v>
      </c>
      <c r="B144" t="s">
        <v>6031</v>
      </c>
    </row>
    <row r="145" spans="1:3" x14ac:dyDescent="0.25">
      <c r="A145" t="s">
        <v>2528</v>
      </c>
      <c r="B145" t="s">
        <v>3316</v>
      </c>
    </row>
    <row r="146" spans="1:3" x14ac:dyDescent="0.25">
      <c r="A146" t="s">
        <v>2528</v>
      </c>
      <c r="B146" t="s">
        <v>2499</v>
      </c>
    </row>
    <row r="147" spans="1:3" x14ac:dyDescent="0.25">
      <c r="A147" t="s">
        <v>2528</v>
      </c>
      <c r="B147" t="s">
        <v>6032</v>
      </c>
    </row>
    <row r="148" spans="1:3" x14ac:dyDescent="0.25">
      <c r="A148" t="s">
        <v>2528</v>
      </c>
      <c r="B148" t="s">
        <v>6033</v>
      </c>
    </row>
    <row r="149" spans="1:3" x14ac:dyDescent="0.25">
      <c r="A149" t="s">
        <v>2529</v>
      </c>
      <c r="C149" t="s">
        <v>2481</v>
      </c>
    </row>
    <row r="150" spans="1:3" x14ac:dyDescent="0.25">
      <c r="A150" t="s">
        <v>2530</v>
      </c>
      <c r="C150" t="s">
        <v>48</v>
      </c>
    </row>
    <row r="151" spans="1:3" x14ac:dyDescent="0.25">
      <c r="A151" t="s">
        <v>2530</v>
      </c>
      <c r="B151" t="s">
        <v>6036</v>
      </c>
    </row>
    <row r="152" spans="1:3" x14ac:dyDescent="0.25">
      <c r="A152" t="s">
        <v>2530</v>
      </c>
      <c r="B152" t="s">
        <v>6037</v>
      </c>
    </row>
    <row r="153" spans="1:3" x14ac:dyDescent="0.25">
      <c r="A153" t="s">
        <v>2530</v>
      </c>
      <c r="B153" t="s">
        <v>6038</v>
      </c>
    </row>
    <row r="154" spans="1:3" x14ac:dyDescent="0.25">
      <c r="A154" t="s">
        <v>2530</v>
      </c>
      <c r="B154" t="s">
        <v>2530</v>
      </c>
    </row>
    <row r="155" spans="1:3" x14ac:dyDescent="0.25">
      <c r="A155" t="s">
        <v>2530</v>
      </c>
      <c r="B155" t="s">
        <v>6039</v>
      </c>
    </row>
    <row r="156" spans="1:3" x14ac:dyDescent="0.25">
      <c r="A156" t="s">
        <v>2530</v>
      </c>
      <c r="B156" t="s">
        <v>6040</v>
      </c>
    </row>
    <row r="157" spans="1:3" x14ac:dyDescent="0.25">
      <c r="A157" t="s">
        <v>2530</v>
      </c>
      <c r="B157" t="s">
        <v>6041</v>
      </c>
    </row>
    <row r="158" spans="1:3" x14ac:dyDescent="0.25">
      <c r="A158" t="s">
        <v>2530</v>
      </c>
      <c r="B158" t="s">
        <v>6042</v>
      </c>
    </row>
    <row r="159" spans="1:3" x14ac:dyDescent="0.25">
      <c r="A159" t="s">
        <v>2530</v>
      </c>
      <c r="B159" t="s">
        <v>6043</v>
      </c>
    </row>
    <row r="160" spans="1:3" x14ac:dyDescent="0.25">
      <c r="A160" t="s">
        <v>2530</v>
      </c>
      <c r="B160" t="s">
        <v>6044</v>
      </c>
    </row>
    <row r="161" spans="1:2" x14ac:dyDescent="0.25">
      <c r="A161" t="s">
        <v>2530</v>
      </c>
      <c r="B161" t="s">
        <v>6045</v>
      </c>
    </row>
    <row r="162" spans="1:2" x14ac:dyDescent="0.25">
      <c r="A162" t="s">
        <v>2530</v>
      </c>
      <c r="B162" t="s">
        <v>6046</v>
      </c>
    </row>
    <row r="163" spans="1:2" x14ac:dyDescent="0.25">
      <c r="A163" t="s">
        <v>2530</v>
      </c>
      <c r="B163" t="s">
        <v>6047</v>
      </c>
    </row>
    <row r="164" spans="1:2" x14ac:dyDescent="0.25">
      <c r="A164" t="s">
        <v>2530</v>
      </c>
      <c r="B164" t="s">
        <v>6048</v>
      </c>
    </row>
    <row r="165" spans="1:2" x14ac:dyDescent="0.25">
      <c r="A165" t="s">
        <v>2530</v>
      </c>
      <c r="B165" t="s">
        <v>6049</v>
      </c>
    </row>
    <row r="166" spans="1:2" x14ac:dyDescent="0.25">
      <c r="A166" t="s">
        <v>2530</v>
      </c>
      <c r="B166" t="s">
        <v>6050</v>
      </c>
    </row>
    <row r="167" spans="1:2" x14ac:dyDescent="0.25">
      <c r="A167" t="s">
        <v>2530</v>
      </c>
      <c r="B167" t="s">
        <v>6051</v>
      </c>
    </row>
    <row r="168" spans="1:2" x14ac:dyDescent="0.25">
      <c r="A168" t="s">
        <v>2530</v>
      </c>
      <c r="B168" t="s">
        <v>6052</v>
      </c>
    </row>
    <row r="169" spans="1:2" x14ac:dyDescent="0.25">
      <c r="A169" t="s">
        <v>2530</v>
      </c>
      <c r="B169" t="s">
        <v>6053</v>
      </c>
    </row>
    <row r="170" spans="1:2" x14ac:dyDescent="0.25">
      <c r="A170" t="s">
        <v>2530</v>
      </c>
      <c r="B170" t="s">
        <v>6054</v>
      </c>
    </row>
    <row r="171" spans="1:2" x14ac:dyDescent="0.25">
      <c r="A171" t="s">
        <v>2530</v>
      </c>
      <c r="B171" t="s">
        <v>6055</v>
      </c>
    </row>
    <row r="172" spans="1:2" x14ac:dyDescent="0.25">
      <c r="A172" t="s">
        <v>2530</v>
      </c>
      <c r="B172" t="s">
        <v>6056</v>
      </c>
    </row>
    <row r="173" spans="1:2" x14ac:dyDescent="0.25">
      <c r="A173" t="s">
        <v>2530</v>
      </c>
      <c r="B173" t="s">
        <v>6057</v>
      </c>
    </row>
    <row r="174" spans="1:2" x14ac:dyDescent="0.25">
      <c r="A174" t="s">
        <v>2530</v>
      </c>
      <c r="B174" t="s">
        <v>6058</v>
      </c>
    </row>
    <row r="175" spans="1:2" x14ac:dyDescent="0.25">
      <c r="A175" t="s">
        <v>2530</v>
      </c>
      <c r="B175" t="s">
        <v>6059</v>
      </c>
    </row>
    <row r="176" spans="1:2" x14ac:dyDescent="0.25">
      <c r="A176" t="s">
        <v>2530</v>
      </c>
      <c r="B176" t="s">
        <v>6060</v>
      </c>
    </row>
    <row r="177" spans="1:2" x14ac:dyDescent="0.25">
      <c r="A177" t="s">
        <v>2530</v>
      </c>
      <c r="B177" t="s">
        <v>2499</v>
      </c>
    </row>
    <row r="178" spans="1:2" x14ac:dyDescent="0.25">
      <c r="A178" t="s">
        <v>2530</v>
      </c>
      <c r="B178" t="s">
        <v>6061</v>
      </c>
    </row>
    <row r="179" spans="1:2" x14ac:dyDescent="0.25">
      <c r="A179" t="s">
        <v>2530</v>
      </c>
      <c r="B179" t="s">
        <v>6062</v>
      </c>
    </row>
    <row r="180" spans="1:2" x14ac:dyDescent="0.25">
      <c r="A180" t="s">
        <v>2530</v>
      </c>
      <c r="B180" t="s">
        <v>6063</v>
      </c>
    </row>
    <row r="181" spans="1:2" x14ac:dyDescent="0.25">
      <c r="A181" t="s">
        <v>2530</v>
      </c>
      <c r="B181" t="s">
        <v>6064</v>
      </c>
    </row>
    <row r="182" spans="1:2" x14ac:dyDescent="0.25">
      <c r="A182" t="s">
        <v>2530</v>
      </c>
      <c r="B182" t="s">
        <v>6065</v>
      </c>
    </row>
    <row r="183" spans="1:2" x14ac:dyDescent="0.25">
      <c r="A183" t="s">
        <v>2530</v>
      </c>
      <c r="B183" t="s">
        <v>6066</v>
      </c>
    </row>
    <row r="184" spans="1:2" x14ac:dyDescent="0.25">
      <c r="A184" t="s">
        <v>2530</v>
      </c>
      <c r="B184" t="s">
        <v>6067</v>
      </c>
    </row>
    <row r="185" spans="1:2" x14ac:dyDescent="0.25">
      <c r="A185" t="s">
        <v>2530</v>
      </c>
      <c r="B185" t="s">
        <v>6068</v>
      </c>
    </row>
    <row r="186" spans="1:2" x14ac:dyDescent="0.25">
      <c r="A186" t="s">
        <v>2530</v>
      </c>
      <c r="B186" t="s">
        <v>6069</v>
      </c>
    </row>
    <row r="187" spans="1:2" x14ac:dyDescent="0.25">
      <c r="A187" t="s">
        <v>2530</v>
      </c>
      <c r="B187" t="s">
        <v>6070</v>
      </c>
    </row>
    <row r="188" spans="1:2" x14ac:dyDescent="0.25">
      <c r="A188" t="s">
        <v>2530</v>
      </c>
      <c r="B188" t="s">
        <v>6071</v>
      </c>
    </row>
    <row r="189" spans="1:2" x14ac:dyDescent="0.25">
      <c r="A189" t="s">
        <v>2530</v>
      </c>
      <c r="B189" t="s">
        <v>6072</v>
      </c>
    </row>
    <row r="190" spans="1:2" x14ac:dyDescent="0.25">
      <c r="A190" t="s">
        <v>2530</v>
      </c>
      <c r="B190" t="s">
        <v>6073</v>
      </c>
    </row>
    <row r="191" spans="1:2" x14ac:dyDescent="0.25">
      <c r="A191" t="s">
        <v>2530</v>
      </c>
      <c r="B191" t="s">
        <v>6074</v>
      </c>
    </row>
    <row r="192" spans="1:2" x14ac:dyDescent="0.25">
      <c r="A192" t="s">
        <v>2530</v>
      </c>
      <c r="B192" t="s">
        <v>6075</v>
      </c>
    </row>
    <row r="193" spans="1:2" x14ac:dyDescent="0.25">
      <c r="A193" t="s">
        <v>2530</v>
      </c>
      <c r="B193" t="s">
        <v>6076</v>
      </c>
    </row>
    <row r="194" spans="1:2" x14ac:dyDescent="0.25">
      <c r="A194" t="s">
        <v>2530</v>
      </c>
      <c r="B194" t="s">
        <v>6077</v>
      </c>
    </row>
    <row r="195" spans="1:2" x14ac:dyDescent="0.25">
      <c r="A195" t="s">
        <v>2530</v>
      </c>
      <c r="B195" t="s">
        <v>6078</v>
      </c>
    </row>
    <row r="196" spans="1:2" x14ac:dyDescent="0.25">
      <c r="A196" t="s">
        <v>2530</v>
      </c>
      <c r="B196" t="s">
        <v>6079</v>
      </c>
    </row>
    <row r="197" spans="1:2" x14ac:dyDescent="0.25">
      <c r="A197" t="s">
        <v>2530</v>
      </c>
      <c r="B197" t="s">
        <v>6080</v>
      </c>
    </row>
    <row r="198" spans="1:2" x14ac:dyDescent="0.25">
      <c r="A198" t="s">
        <v>2530</v>
      </c>
      <c r="B198" t="s">
        <v>6081</v>
      </c>
    </row>
    <row r="199" spans="1:2" x14ac:dyDescent="0.25">
      <c r="A199" t="s">
        <v>2530</v>
      </c>
      <c r="B199" t="s">
        <v>6082</v>
      </c>
    </row>
    <row r="200" spans="1:2" x14ac:dyDescent="0.25">
      <c r="A200" t="s">
        <v>2530</v>
      </c>
      <c r="B200" t="s">
        <v>6083</v>
      </c>
    </row>
    <row r="201" spans="1:2" x14ac:dyDescent="0.25">
      <c r="A201" t="s">
        <v>2530</v>
      </c>
      <c r="B201" t="s">
        <v>6084</v>
      </c>
    </row>
    <row r="202" spans="1:2" x14ac:dyDescent="0.25">
      <c r="A202" t="s">
        <v>2530</v>
      </c>
      <c r="B202" t="s">
        <v>2633</v>
      </c>
    </row>
    <row r="203" spans="1:2" x14ac:dyDescent="0.25">
      <c r="A203" t="s">
        <v>2530</v>
      </c>
      <c r="B203" t="s">
        <v>6085</v>
      </c>
    </row>
    <row r="204" spans="1:2" x14ac:dyDescent="0.25">
      <c r="A204" t="s">
        <v>2530</v>
      </c>
      <c r="B204" t="s">
        <v>6086</v>
      </c>
    </row>
    <row r="205" spans="1:2" x14ac:dyDescent="0.25">
      <c r="A205" t="s">
        <v>2530</v>
      </c>
      <c r="B205" t="s">
        <v>6087</v>
      </c>
    </row>
    <row r="206" spans="1:2" x14ac:dyDescent="0.25">
      <c r="A206" t="s">
        <v>2530</v>
      </c>
      <c r="B206" t="s">
        <v>6088</v>
      </c>
    </row>
    <row r="207" spans="1:2" x14ac:dyDescent="0.25">
      <c r="A207" t="s">
        <v>2530</v>
      </c>
      <c r="B207" t="s">
        <v>6089</v>
      </c>
    </row>
    <row r="208" spans="1:2" x14ac:dyDescent="0.25">
      <c r="A208" t="s">
        <v>2530</v>
      </c>
      <c r="B208" t="s">
        <v>6090</v>
      </c>
    </row>
    <row r="209" spans="1:3" x14ac:dyDescent="0.25">
      <c r="A209" t="s">
        <v>2533</v>
      </c>
      <c r="C209" t="s">
        <v>2481</v>
      </c>
    </row>
    <row r="210" spans="1:3" x14ac:dyDescent="0.25">
      <c r="A210" t="s">
        <v>2533</v>
      </c>
      <c r="B210" t="s">
        <v>2534</v>
      </c>
    </row>
    <row r="211" spans="1:3" x14ac:dyDescent="0.25">
      <c r="A211" t="s">
        <v>2535</v>
      </c>
      <c r="C211" t="s">
        <v>2481</v>
      </c>
    </row>
    <row r="212" spans="1:3" x14ac:dyDescent="0.25">
      <c r="A212" t="s">
        <v>2536</v>
      </c>
      <c r="C212" t="s">
        <v>428</v>
      </c>
    </row>
    <row r="213" spans="1:3" x14ac:dyDescent="0.25">
      <c r="A213" t="s">
        <v>2536</v>
      </c>
      <c r="B213" t="s">
        <v>3305</v>
      </c>
    </row>
    <row r="214" spans="1:3" x14ac:dyDescent="0.25">
      <c r="A214" t="s">
        <v>2536</v>
      </c>
      <c r="B214" t="s">
        <v>6030</v>
      </c>
    </row>
    <row r="215" spans="1:3" x14ac:dyDescent="0.25">
      <c r="A215" t="s">
        <v>2536</v>
      </c>
      <c r="B215" t="s">
        <v>3259</v>
      </c>
    </row>
    <row r="216" spans="1:3" x14ac:dyDescent="0.25">
      <c r="A216" t="s">
        <v>2536</v>
      </c>
      <c r="B216" t="s">
        <v>6031</v>
      </c>
    </row>
    <row r="217" spans="1:3" x14ac:dyDescent="0.25">
      <c r="A217" t="s">
        <v>2536</v>
      </c>
      <c r="B217" t="s">
        <v>2537</v>
      </c>
      <c r="C217" t="s">
        <v>428</v>
      </c>
    </row>
    <row r="218" spans="1:3" x14ac:dyDescent="0.25">
      <c r="A218" t="s">
        <v>2536</v>
      </c>
      <c r="B218" t="s">
        <v>2523</v>
      </c>
      <c r="C218" t="s">
        <v>428</v>
      </c>
    </row>
    <row r="219" spans="1:3" x14ac:dyDescent="0.25">
      <c r="A219" t="s">
        <v>2536</v>
      </c>
      <c r="B219" t="s">
        <v>3283</v>
      </c>
    </row>
    <row r="220" spans="1:3" x14ac:dyDescent="0.25">
      <c r="A220" t="s">
        <v>2536</v>
      </c>
      <c r="B220" t="s">
        <v>2499</v>
      </c>
    </row>
    <row r="221" spans="1:3" x14ac:dyDescent="0.25">
      <c r="A221" t="s">
        <v>2536</v>
      </c>
      <c r="B221" t="s">
        <v>6032</v>
      </c>
    </row>
    <row r="222" spans="1:3" x14ac:dyDescent="0.25">
      <c r="A222" t="s">
        <v>2536</v>
      </c>
      <c r="B222" t="s">
        <v>2538</v>
      </c>
      <c r="C222" t="s">
        <v>428</v>
      </c>
    </row>
    <row r="223" spans="1:3" x14ac:dyDescent="0.25">
      <c r="A223" t="s">
        <v>2536</v>
      </c>
      <c r="B223" t="s">
        <v>2524</v>
      </c>
      <c r="C223" t="s">
        <v>428</v>
      </c>
    </row>
    <row r="224" spans="1:3" x14ac:dyDescent="0.25">
      <c r="A224" t="s">
        <v>2536</v>
      </c>
      <c r="B224" t="s">
        <v>6033</v>
      </c>
    </row>
    <row r="225" spans="1:3" x14ac:dyDescent="0.25">
      <c r="A225" t="s">
        <v>2536</v>
      </c>
      <c r="B225" t="s">
        <v>2539</v>
      </c>
    </row>
    <row r="226" spans="1:3" x14ac:dyDescent="0.25">
      <c r="A226" t="s">
        <v>2536</v>
      </c>
      <c r="B226" t="s">
        <v>3296</v>
      </c>
    </row>
    <row r="227" spans="1:3" x14ac:dyDescent="0.25">
      <c r="A227" t="s">
        <v>2536</v>
      </c>
      <c r="B227" t="s">
        <v>3297</v>
      </c>
    </row>
    <row r="228" spans="1:3" x14ac:dyDescent="0.25">
      <c r="A228" t="s">
        <v>2536</v>
      </c>
      <c r="B228" t="s">
        <v>3298</v>
      </c>
    </row>
    <row r="229" spans="1:3" x14ac:dyDescent="0.25">
      <c r="A229" t="s">
        <v>2536</v>
      </c>
      <c r="B229" t="s">
        <v>3299</v>
      </c>
    </row>
    <row r="230" spans="1:3" x14ac:dyDescent="0.25">
      <c r="A230" t="s">
        <v>2540</v>
      </c>
      <c r="C230" t="s">
        <v>152</v>
      </c>
    </row>
    <row r="231" spans="1:3" x14ac:dyDescent="0.25">
      <c r="A231" t="s">
        <v>2540</v>
      </c>
      <c r="B231" t="s">
        <v>3306</v>
      </c>
    </row>
    <row r="232" spans="1:3" x14ac:dyDescent="0.25">
      <c r="A232" t="s">
        <v>2540</v>
      </c>
      <c r="B232" t="s">
        <v>6030</v>
      </c>
    </row>
    <row r="233" spans="1:3" x14ac:dyDescent="0.25">
      <c r="A233" t="s">
        <v>2540</v>
      </c>
      <c r="B233" t="s">
        <v>3259</v>
      </c>
    </row>
    <row r="234" spans="1:3" x14ac:dyDescent="0.25">
      <c r="A234" t="s">
        <v>2540</v>
      </c>
      <c r="B234" t="s">
        <v>6031</v>
      </c>
    </row>
    <row r="235" spans="1:3" x14ac:dyDescent="0.25">
      <c r="A235" t="s">
        <v>2540</v>
      </c>
      <c r="B235" t="s">
        <v>2499</v>
      </c>
    </row>
    <row r="236" spans="1:3" x14ac:dyDescent="0.25">
      <c r="A236" t="s">
        <v>2540</v>
      </c>
      <c r="B236" t="s">
        <v>6032</v>
      </c>
    </row>
    <row r="237" spans="1:3" x14ac:dyDescent="0.25">
      <c r="A237" t="s">
        <v>2540</v>
      </c>
      <c r="B237" t="s">
        <v>6033</v>
      </c>
    </row>
    <row r="238" spans="1:3" x14ac:dyDescent="0.25">
      <c r="A238" t="s">
        <v>2541</v>
      </c>
      <c r="C238" t="s">
        <v>448</v>
      </c>
    </row>
    <row r="239" spans="1:3" x14ac:dyDescent="0.25">
      <c r="A239" t="s">
        <v>2541</v>
      </c>
      <c r="B239" t="s">
        <v>6030</v>
      </c>
    </row>
    <row r="240" spans="1:3" x14ac:dyDescent="0.25">
      <c r="A240" t="s">
        <v>2541</v>
      </c>
      <c r="B240" t="s">
        <v>2491</v>
      </c>
    </row>
    <row r="241" spans="1:3" x14ac:dyDescent="0.25">
      <c r="A241" t="s">
        <v>2541</v>
      </c>
      <c r="B241" t="s">
        <v>3259</v>
      </c>
    </row>
    <row r="242" spans="1:3" x14ac:dyDescent="0.25">
      <c r="A242" t="s">
        <v>2541</v>
      </c>
      <c r="B242" t="s">
        <v>6031</v>
      </c>
    </row>
    <row r="243" spans="1:3" x14ac:dyDescent="0.25">
      <c r="A243" t="s">
        <v>2541</v>
      </c>
      <c r="B243" t="s">
        <v>3278</v>
      </c>
    </row>
    <row r="244" spans="1:3" x14ac:dyDescent="0.25">
      <c r="A244" t="s">
        <v>2541</v>
      </c>
      <c r="B244" t="s">
        <v>2499</v>
      </c>
    </row>
    <row r="245" spans="1:3" x14ac:dyDescent="0.25">
      <c r="A245" t="s">
        <v>2541</v>
      </c>
      <c r="B245" t="s">
        <v>6032</v>
      </c>
    </row>
    <row r="246" spans="1:3" x14ac:dyDescent="0.25">
      <c r="A246" t="s">
        <v>2541</v>
      </c>
      <c r="B246" t="s">
        <v>6033</v>
      </c>
    </row>
    <row r="247" spans="1:3" x14ac:dyDescent="0.25">
      <c r="A247" t="s">
        <v>2542</v>
      </c>
      <c r="C247" t="s">
        <v>346</v>
      </c>
    </row>
    <row r="248" spans="1:3" x14ac:dyDescent="0.25">
      <c r="A248" t="s">
        <v>2542</v>
      </c>
      <c r="B248" t="s">
        <v>6030</v>
      </c>
    </row>
    <row r="249" spans="1:3" x14ac:dyDescent="0.25">
      <c r="A249" t="s">
        <v>2542</v>
      </c>
      <c r="B249" t="s">
        <v>3259</v>
      </c>
    </row>
    <row r="250" spans="1:3" x14ac:dyDescent="0.25">
      <c r="A250" t="s">
        <v>2543</v>
      </c>
      <c r="C250" t="s">
        <v>346</v>
      </c>
    </row>
    <row r="251" spans="1:3" x14ac:dyDescent="0.25">
      <c r="A251" t="s">
        <v>2543</v>
      </c>
      <c r="B251" t="s">
        <v>6030</v>
      </c>
    </row>
    <row r="252" spans="1:3" x14ac:dyDescent="0.25">
      <c r="A252" t="s">
        <v>2543</v>
      </c>
      <c r="B252" t="s">
        <v>3259</v>
      </c>
    </row>
    <row r="253" spans="1:3" x14ac:dyDescent="0.25">
      <c r="A253" t="s">
        <v>2544</v>
      </c>
      <c r="C253" t="s">
        <v>452</v>
      </c>
    </row>
    <row r="254" spans="1:3" x14ac:dyDescent="0.25">
      <c r="A254" t="s">
        <v>2544</v>
      </c>
      <c r="B254" t="s">
        <v>6030</v>
      </c>
    </row>
    <row r="255" spans="1:3" x14ac:dyDescent="0.25">
      <c r="A255" t="s">
        <v>2544</v>
      </c>
      <c r="B255" t="s">
        <v>3259</v>
      </c>
    </row>
    <row r="256" spans="1:3" x14ac:dyDescent="0.25">
      <c r="A256" t="s">
        <v>2545</v>
      </c>
      <c r="C256" t="s">
        <v>452</v>
      </c>
    </row>
    <row r="257" spans="1:3" x14ac:dyDescent="0.25">
      <c r="A257" t="s">
        <v>2545</v>
      </c>
      <c r="B257" t="s">
        <v>2491</v>
      </c>
    </row>
    <row r="258" spans="1:3" x14ac:dyDescent="0.25">
      <c r="A258" t="s">
        <v>2545</v>
      </c>
      <c r="B258" t="s">
        <v>3259</v>
      </c>
    </row>
    <row r="259" spans="1:3" x14ac:dyDescent="0.25">
      <c r="A259" t="s">
        <v>2545</v>
      </c>
      <c r="B259" t="s">
        <v>2494</v>
      </c>
    </row>
    <row r="260" spans="1:3" x14ac:dyDescent="0.25">
      <c r="A260" t="s">
        <v>2545</v>
      </c>
      <c r="B260" t="s">
        <v>2495</v>
      </c>
    </row>
    <row r="261" spans="1:3" x14ac:dyDescent="0.25">
      <c r="A261" t="s">
        <v>2546</v>
      </c>
      <c r="C261" t="s">
        <v>152</v>
      </c>
    </row>
    <row r="262" spans="1:3" x14ac:dyDescent="0.25">
      <c r="A262" t="s">
        <v>2546</v>
      </c>
      <c r="B262" t="s">
        <v>6091</v>
      </c>
    </row>
    <row r="263" spans="1:3" x14ac:dyDescent="0.25">
      <c r="A263" t="s">
        <v>2546</v>
      </c>
      <c r="B263" t="s">
        <v>6030</v>
      </c>
    </row>
    <row r="264" spans="1:3" x14ac:dyDescent="0.25">
      <c r="A264" t="s">
        <v>2546</v>
      </c>
      <c r="B264" t="s">
        <v>6092</v>
      </c>
    </row>
    <row r="265" spans="1:3" x14ac:dyDescent="0.25">
      <c r="A265" t="s">
        <v>2546</v>
      </c>
      <c r="B265" t="s">
        <v>6093</v>
      </c>
    </row>
    <row r="266" spans="1:3" x14ac:dyDescent="0.25">
      <c r="A266" t="s">
        <v>2546</v>
      </c>
      <c r="B266" t="s">
        <v>6094</v>
      </c>
    </row>
    <row r="267" spans="1:3" x14ac:dyDescent="0.25">
      <c r="A267" t="s">
        <v>2546</v>
      </c>
      <c r="B267" t="s">
        <v>6095</v>
      </c>
    </row>
    <row r="268" spans="1:3" x14ac:dyDescent="0.25">
      <c r="A268" t="s">
        <v>2546</v>
      </c>
      <c r="B268" t="s">
        <v>3259</v>
      </c>
    </row>
    <row r="269" spans="1:3" x14ac:dyDescent="0.25">
      <c r="A269" t="s">
        <v>2546</v>
      </c>
      <c r="B269" t="s">
        <v>6096</v>
      </c>
    </row>
    <row r="270" spans="1:3" x14ac:dyDescent="0.25">
      <c r="A270" t="s">
        <v>2546</v>
      </c>
      <c r="B270" t="s">
        <v>6031</v>
      </c>
    </row>
    <row r="271" spans="1:3" x14ac:dyDescent="0.25">
      <c r="A271" t="s">
        <v>2546</v>
      </c>
      <c r="B271" t="s">
        <v>6097</v>
      </c>
    </row>
    <row r="272" spans="1:3" x14ac:dyDescent="0.25">
      <c r="A272" t="s">
        <v>2546</v>
      </c>
      <c r="B272" t="s">
        <v>6098</v>
      </c>
    </row>
    <row r="273" spans="1:3" x14ac:dyDescent="0.25">
      <c r="A273" t="s">
        <v>2546</v>
      </c>
      <c r="B273" t="s">
        <v>6099</v>
      </c>
    </row>
    <row r="274" spans="1:3" x14ac:dyDescent="0.25">
      <c r="A274" t="s">
        <v>2546</v>
      </c>
      <c r="B274" t="s">
        <v>6100</v>
      </c>
    </row>
    <row r="275" spans="1:3" x14ac:dyDescent="0.25">
      <c r="A275" t="s">
        <v>2546</v>
      </c>
      <c r="B275" t="s">
        <v>6101</v>
      </c>
    </row>
    <row r="276" spans="1:3" x14ac:dyDescent="0.25">
      <c r="A276" t="s">
        <v>2546</v>
      </c>
      <c r="B276" t="s">
        <v>2499</v>
      </c>
    </row>
    <row r="277" spans="1:3" x14ac:dyDescent="0.25">
      <c r="A277" t="s">
        <v>2546</v>
      </c>
      <c r="B277" t="s">
        <v>6102</v>
      </c>
    </row>
    <row r="278" spans="1:3" x14ac:dyDescent="0.25">
      <c r="A278" t="s">
        <v>2546</v>
      </c>
      <c r="B278" t="s">
        <v>6103</v>
      </c>
    </row>
    <row r="279" spans="1:3" x14ac:dyDescent="0.25">
      <c r="A279" t="s">
        <v>2546</v>
      </c>
      <c r="B279" t="s">
        <v>6104</v>
      </c>
    </row>
    <row r="280" spans="1:3" x14ac:dyDescent="0.25">
      <c r="A280" t="s">
        <v>2546</v>
      </c>
      <c r="B280" t="s">
        <v>6105</v>
      </c>
    </row>
    <row r="281" spans="1:3" x14ac:dyDescent="0.25">
      <c r="A281" t="s">
        <v>2546</v>
      </c>
      <c r="B281" t="s">
        <v>6032</v>
      </c>
    </row>
    <row r="282" spans="1:3" x14ac:dyDescent="0.25">
      <c r="A282" t="s">
        <v>2546</v>
      </c>
      <c r="B282" t="s">
        <v>6106</v>
      </c>
    </row>
    <row r="283" spans="1:3" x14ac:dyDescent="0.25">
      <c r="A283" t="s">
        <v>2546</v>
      </c>
      <c r="B283" t="s">
        <v>6107</v>
      </c>
    </row>
    <row r="284" spans="1:3" x14ac:dyDescent="0.25">
      <c r="A284" t="s">
        <v>2546</v>
      </c>
      <c r="B284" t="s">
        <v>6108</v>
      </c>
    </row>
    <row r="285" spans="1:3" x14ac:dyDescent="0.25">
      <c r="A285" t="s">
        <v>2546</v>
      </c>
      <c r="B285" t="s">
        <v>6033</v>
      </c>
    </row>
    <row r="286" spans="1:3" x14ac:dyDescent="0.25">
      <c r="A286" t="s">
        <v>2546</v>
      </c>
      <c r="B286" t="s">
        <v>6109</v>
      </c>
    </row>
    <row r="287" spans="1:3" x14ac:dyDescent="0.25">
      <c r="A287" t="s">
        <v>2547</v>
      </c>
      <c r="C287" t="s">
        <v>2481</v>
      </c>
    </row>
    <row r="288" spans="1:3" x14ac:dyDescent="0.25">
      <c r="A288" t="s">
        <v>2548</v>
      </c>
      <c r="C288" t="s">
        <v>2481</v>
      </c>
    </row>
    <row r="289" spans="1:3" x14ac:dyDescent="0.25">
      <c r="A289" t="s">
        <v>2549</v>
      </c>
      <c r="C289" t="s">
        <v>152</v>
      </c>
    </row>
    <row r="290" spans="1:3" x14ac:dyDescent="0.25">
      <c r="A290" t="s">
        <v>2549</v>
      </c>
      <c r="B290" t="s">
        <v>3306</v>
      </c>
    </row>
    <row r="291" spans="1:3" x14ac:dyDescent="0.25">
      <c r="A291" t="s">
        <v>2549</v>
      </c>
      <c r="B291" t="s">
        <v>6030</v>
      </c>
    </row>
    <row r="292" spans="1:3" x14ac:dyDescent="0.25">
      <c r="A292" t="s">
        <v>2549</v>
      </c>
      <c r="B292" t="s">
        <v>3259</v>
      </c>
    </row>
    <row r="293" spans="1:3" x14ac:dyDescent="0.25">
      <c r="A293" t="s">
        <v>2549</v>
      </c>
      <c r="B293" t="s">
        <v>6031</v>
      </c>
    </row>
    <row r="294" spans="1:3" x14ac:dyDescent="0.25">
      <c r="A294" t="s">
        <v>2549</v>
      </c>
      <c r="B294" t="s">
        <v>3341</v>
      </c>
    </row>
    <row r="295" spans="1:3" x14ac:dyDescent="0.25">
      <c r="A295" t="s">
        <v>2549</v>
      </c>
      <c r="B295" t="s">
        <v>2499</v>
      </c>
    </row>
    <row r="296" spans="1:3" x14ac:dyDescent="0.25">
      <c r="A296" t="s">
        <v>2549</v>
      </c>
      <c r="B296" t="s">
        <v>6032</v>
      </c>
    </row>
    <row r="297" spans="1:3" x14ac:dyDescent="0.25">
      <c r="A297" t="s">
        <v>2549</v>
      </c>
      <c r="B297" t="s">
        <v>6033</v>
      </c>
    </row>
    <row r="298" spans="1:3" x14ac:dyDescent="0.25">
      <c r="A298" t="s">
        <v>2550</v>
      </c>
      <c r="C298" t="s">
        <v>2481</v>
      </c>
    </row>
    <row r="299" spans="1:3" x14ac:dyDescent="0.25">
      <c r="A299" t="s">
        <v>2551</v>
      </c>
      <c r="C299" t="s">
        <v>152</v>
      </c>
    </row>
    <row r="300" spans="1:3" x14ac:dyDescent="0.25">
      <c r="A300" t="s">
        <v>2551</v>
      </c>
      <c r="B300" t="s">
        <v>6030</v>
      </c>
    </row>
    <row r="301" spans="1:3" x14ac:dyDescent="0.25">
      <c r="A301" t="s">
        <v>2551</v>
      </c>
      <c r="B301" t="s">
        <v>3259</v>
      </c>
    </row>
    <row r="302" spans="1:3" x14ac:dyDescent="0.25">
      <c r="A302" t="s">
        <v>2551</v>
      </c>
      <c r="B302" t="s">
        <v>6031</v>
      </c>
    </row>
    <row r="303" spans="1:3" x14ac:dyDescent="0.25">
      <c r="A303" t="s">
        <v>2551</v>
      </c>
      <c r="B303" t="s">
        <v>2499</v>
      </c>
    </row>
    <row r="304" spans="1:3" x14ac:dyDescent="0.25">
      <c r="A304" t="s">
        <v>2551</v>
      </c>
      <c r="B304" t="s">
        <v>6032</v>
      </c>
    </row>
    <row r="305" spans="1:3" x14ac:dyDescent="0.25">
      <c r="A305" t="s">
        <v>2551</v>
      </c>
      <c r="B305" t="s">
        <v>3313</v>
      </c>
    </row>
    <row r="306" spans="1:3" x14ac:dyDescent="0.25">
      <c r="A306" t="s">
        <v>2551</v>
      </c>
      <c r="B306" t="s">
        <v>6033</v>
      </c>
    </row>
    <row r="307" spans="1:3" x14ac:dyDescent="0.25">
      <c r="A307" t="s">
        <v>2551</v>
      </c>
      <c r="B307" t="s">
        <v>3314</v>
      </c>
    </row>
    <row r="308" spans="1:3" x14ac:dyDescent="0.25">
      <c r="A308" t="s">
        <v>2551</v>
      </c>
      <c r="B308" t="s">
        <v>3315</v>
      </c>
    </row>
    <row r="309" spans="1:3" x14ac:dyDescent="0.25">
      <c r="A309" t="s">
        <v>2552</v>
      </c>
      <c r="C309" t="s">
        <v>2481</v>
      </c>
    </row>
    <row r="310" spans="1:3" x14ac:dyDescent="0.25">
      <c r="A310" t="s">
        <v>2553</v>
      </c>
      <c r="C310" t="s">
        <v>48</v>
      </c>
    </row>
    <row r="311" spans="1:3" x14ac:dyDescent="0.25">
      <c r="A311" t="s">
        <v>2554</v>
      </c>
      <c r="C311" t="s">
        <v>46</v>
      </c>
    </row>
    <row r="312" spans="1:3" x14ac:dyDescent="0.25">
      <c r="A312" t="s">
        <v>2554</v>
      </c>
      <c r="B312" t="s">
        <v>6030</v>
      </c>
    </row>
    <row r="313" spans="1:3" x14ac:dyDescent="0.25">
      <c r="A313" t="s">
        <v>2554</v>
      </c>
      <c r="B313" t="s">
        <v>3259</v>
      </c>
    </row>
    <row r="314" spans="1:3" x14ac:dyDescent="0.25">
      <c r="A314" t="s">
        <v>2554</v>
      </c>
      <c r="B314" t="s">
        <v>6031</v>
      </c>
    </row>
    <row r="315" spans="1:3" x14ac:dyDescent="0.25">
      <c r="A315" t="s">
        <v>2554</v>
      </c>
      <c r="B315" t="s">
        <v>6110</v>
      </c>
    </row>
    <row r="316" spans="1:3" x14ac:dyDescent="0.25">
      <c r="A316" t="s">
        <v>2554</v>
      </c>
      <c r="B316" t="s">
        <v>6111</v>
      </c>
    </row>
    <row r="317" spans="1:3" x14ac:dyDescent="0.25">
      <c r="A317" t="s">
        <v>2554</v>
      </c>
      <c r="B317" t="s">
        <v>6112</v>
      </c>
    </row>
    <row r="318" spans="1:3" x14ac:dyDescent="0.25">
      <c r="A318" t="s">
        <v>2554</v>
      </c>
      <c r="B318" t="s">
        <v>3316</v>
      </c>
    </row>
    <row r="319" spans="1:3" x14ac:dyDescent="0.25">
      <c r="A319" t="s">
        <v>2554</v>
      </c>
      <c r="B319" t="s">
        <v>2499</v>
      </c>
    </row>
    <row r="320" spans="1:3" x14ac:dyDescent="0.25">
      <c r="A320" t="s">
        <v>2554</v>
      </c>
      <c r="B320" t="s">
        <v>6032</v>
      </c>
    </row>
    <row r="321" spans="1:3" x14ac:dyDescent="0.25">
      <c r="A321" t="s">
        <v>2554</v>
      </c>
      <c r="B321" t="s">
        <v>6033</v>
      </c>
    </row>
    <row r="322" spans="1:3" x14ac:dyDescent="0.25">
      <c r="A322" t="s">
        <v>2555</v>
      </c>
      <c r="C322" t="s">
        <v>452</v>
      </c>
    </row>
    <row r="323" spans="1:3" x14ac:dyDescent="0.25">
      <c r="A323" t="s">
        <v>2555</v>
      </c>
      <c r="B323" t="s">
        <v>2491</v>
      </c>
    </row>
    <row r="324" spans="1:3" x14ac:dyDescent="0.25">
      <c r="A324" t="s">
        <v>2555</v>
      </c>
      <c r="B324" t="s">
        <v>3259</v>
      </c>
    </row>
    <row r="325" spans="1:3" x14ac:dyDescent="0.25">
      <c r="A325" t="s">
        <v>2555</v>
      </c>
      <c r="B325" t="s">
        <v>2556</v>
      </c>
    </row>
    <row r="326" spans="1:3" x14ac:dyDescent="0.25">
      <c r="A326" t="s">
        <v>2557</v>
      </c>
      <c r="C326" t="s">
        <v>868</v>
      </c>
    </row>
    <row r="327" spans="1:3" x14ac:dyDescent="0.25">
      <c r="A327" t="s">
        <v>2557</v>
      </c>
      <c r="B327" t="s">
        <v>2558</v>
      </c>
    </row>
    <row r="328" spans="1:3" x14ac:dyDescent="0.25">
      <c r="A328" t="s">
        <v>2557</v>
      </c>
      <c r="B328" t="s">
        <v>3259</v>
      </c>
    </row>
    <row r="329" spans="1:3" x14ac:dyDescent="0.25">
      <c r="A329" t="s">
        <v>2557</v>
      </c>
      <c r="B329" t="s">
        <v>2556</v>
      </c>
    </row>
    <row r="330" spans="1:3" x14ac:dyDescent="0.25">
      <c r="A330" t="s">
        <v>2559</v>
      </c>
      <c r="C330" t="s">
        <v>1204</v>
      </c>
    </row>
    <row r="331" spans="1:3" x14ac:dyDescent="0.25">
      <c r="A331" t="s">
        <v>2559</v>
      </c>
      <c r="B331" t="s">
        <v>6030</v>
      </c>
    </row>
    <row r="332" spans="1:3" x14ac:dyDescent="0.25">
      <c r="A332" t="s">
        <v>2559</v>
      </c>
      <c r="B332" t="s">
        <v>3259</v>
      </c>
    </row>
    <row r="333" spans="1:3" x14ac:dyDescent="0.25">
      <c r="A333" t="s">
        <v>2559</v>
      </c>
      <c r="B333" t="s">
        <v>2504</v>
      </c>
    </row>
    <row r="334" spans="1:3" x14ac:dyDescent="0.25">
      <c r="A334" t="s">
        <v>2559</v>
      </c>
      <c r="B334" t="s">
        <v>6031</v>
      </c>
    </row>
    <row r="335" spans="1:3" x14ac:dyDescent="0.25">
      <c r="A335" t="s">
        <v>2559</v>
      </c>
      <c r="B335" t="s">
        <v>2505</v>
      </c>
    </row>
    <row r="336" spans="1:3" x14ac:dyDescent="0.25">
      <c r="A336" t="s">
        <v>2559</v>
      </c>
      <c r="B336" t="s">
        <v>2506</v>
      </c>
    </row>
    <row r="337" spans="1:3" x14ac:dyDescent="0.25">
      <c r="A337" t="s">
        <v>2559</v>
      </c>
      <c r="B337" t="s">
        <v>2507</v>
      </c>
    </row>
    <row r="338" spans="1:3" x14ac:dyDescent="0.25">
      <c r="A338" t="s">
        <v>2559</v>
      </c>
      <c r="B338" t="s">
        <v>2499</v>
      </c>
    </row>
    <row r="339" spans="1:3" x14ac:dyDescent="0.25">
      <c r="A339" t="s">
        <v>2559</v>
      </c>
      <c r="B339" t="s">
        <v>2560</v>
      </c>
    </row>
    <row r="340" spans="1:3" x14ac:dyDescent="0.25">
      <c r="A340" t="s">
        <v>2559</v>
      </c>
      <c r="B340" t="s">
        <v>6032</v>
      </c>
    </row>
    <row r="341" spans="1:3" x14ac:dyDescent="0.25">
      <c r="A341" t="s">
        <v>2559</v>
      </c>
      <c r="B341" t="s">
        <v>2508</v>
      </c>
    </row>
    <row r="342" spans="1:3" x14ac:dyDescent="0.25">
      <c r="A342" t="s">
        <v>2559</v>
      </c>
      <c r="B342" t="s">
        <v>6033</v>
      </c>
    </row>
    <row r="343" spans="1:3" x14ac:dyDescent="0.25">
      <c r="A343" t="s">
        <v>2559</v>
      </c>
      <c r="B343" t="s">
        <v>2561</v>
      </c>
      <c r="C343" t="s">
        <v>152</v>
      </c>
    </row>
    <row r="344" spans="1:3" x14ac:dyDescent="0.25">
      <c r="A344" t="s">
        <v>2559</v>
      </c>
      <c r="B344" t="s">
        <v>2509</v>
      </c>
    </row>
    <row r="345" spans="1:3" x14ac:dyDescent="0.25">
      <c r="A345" t="s">
        <v>2559</v>
      </c>
      <c r="B345" t="s">
        <v>2510</v>
      </c>
    </row>
    <row r="346" spans="1:3" x14ac:dyDescent="0.25">
      <c r="A346" t="s">
        <v>2559</v>
      </c>
      <c r="B346" t="s">
        <v>2511</v>
      </c>
      <c r="C346" t="s">
        <v>1204</v>
      </c>
    </row>
    <row r="347" spans="1:3" x14ac:dyDescent="0.25">
      <c r="A347" t="s">
        <v>2559</v>
      </c>
      <c r="B347" t="s">
        <v>2512</v>
      </c>
    </row>
    <row r="348" spans="1:3" x14ac:dyDescent="0.25">
      <c r="A348" t="s">
        <v>2562</v>
      </c>
      <c r="C348" t="s">
        <v>633</v>
      </c>
    </row>
    <row r="349" spans="1:3" x14ac:dyDescent="0.25">
      <c r="A349" t="s">
        <v>2562</v>
      </c>
      <c r="B349" t="s">
        <v>3317</v>
      </c>
    </row>
    <row r="350" spans="1:3" x14ac:dyDescent="0.25">
      <c r="A350" t="s">
        <v>2562</v>
      </c>
      <c r="B350" t="s">
        <v>6030</v>
      </c>
    </row>
    <row r="351" spans="1:3" x14ac:dyDescent="0.25">
      <c r="A351" t="s">
        <v>2562</v>
      </c>
      <c r="B351" t="s">
        <v>3259</v>
      </c>
    </row>
    <row r="352" spans="1:3" x14ac:dyDescent="0.25">
      <c r="A352" t="s">
        <v>2562</v>
      </c>
      <c r="B352" t="s">
        <v>6031</v>
      </c>
    </row>
    <row r="353" spans="1:3" x14ac:dyDescent="0.25">
      <c r="A353" t="s">
        <v>2562</v>
      </c>
      <c r="B353" t="s">
        <v>3318</v>
      </c>
    </row>
    <row r="354" spans="1:3" x14ac:dyDescent="0.25">
      <c r="A354" t="s">
        <v>2562</v>
      </c>
      <c r="B354" t="s">
        <v>2499</v>
      </c>
    </row>
    <row r="355" spans="1:3" x14ac:dyDescent="0.25">
      <c r="A355" t="s">
        <v>2562</v>
      </c>
      <c r="B355" t="s">
        <v>6032</v>
      </c>
    </row>
    <row r="356" spans="1:3" x14ac:dyDescent="0.25">
      <c r="A356" t="s">
        <v>2562</v>
      </c>
      <c r="B356" t="s">
        <v>3320</v>
      </c>
    </row>
    <row r="357" spans="1:3" x14ac:dyDescent="0.25">
      <c r="A357" t="s">
        <v>2562</v>
      </c>
      <c r="B357" t="s">
        <v>6033</v>
      </c>
    </row>
    <row r="358" spans="1:3" x14ac:dyDescent="0.25">
      <c r="A358" t="s">
        <v>2562</v>
      </c>
      <c r="B358" t="s">
        <v>3321</v>
      </c>
    </row>
    <row r="359" spans="1:3" x14ac:dyDescent="0.25">
      <c r="A359" t="s">
        <v>2562</v>
      </c>
      <c r="B359" t="s">
        <v>3322</v>
      </c>
    </row>
    <row r="360" spans="1:3" x14ac:dyDescent="0.25">
      <c r="A360" t="s">
        <v>2562</v>
      </c>
      <c r="B360" t="s">
        <v>3323</v>
      </c>
    </row>
    <row r="361" spans="1:3" x14ac:dyDescent="0.25">
      <c r="A361" t="s">
        <v>2562</v>
      </c>
      <c r="B361" t="s">
        <v>3324</v>
      </c>
    </row>
    <row r="362" spans="1:3" x14ac:dyDescent="0.25">
      <c r="A362" t="s">
        <v>2562</v>
      </c>
      <c r="B362" t="s">
        <v>3325</v>
      </c>
    </row>
    <row r="363" spans="1:3" x14ac:dyDescent="0.25">
      <c r="A363" t="s">
        <v>2563</v>
      </c>
      <c r="C363" t="s">
        <v>1372</v>
      </c>
    </row>
    <row r="364" spans="1:3" x14ac:dyDescent="0.25">
      <c r="A364" t="s">
        <v>2563</v>
      </c>
      <c r="B364" t="s">
        <v>6030</v>
      </c>
    </row>
    <row r="365" spans="1:3" x14ac:dyDescent="0.25">
      <c r="A365" t="s">
        <v>2563</v>
      </c>
      <c r="B365" t="s">
        <v>3259</v>
      </c>
    </row>
    <row r="366" spans="1:3" x14ac:dyDescent="0.25">
      <c r="A366" t="s">
        <v>2563</v>
      </c>
      <c r="B366" t="s">
        <v>6031</v>
      </c>
    </row>
    <row r="367" spans="1:3" x14ac:dyDescent="0.25">
      <c r="A367" t="s">
        <v>2563</v>
      </c>
      <c r="B367" t="s">
        <v>2499</v>
      </c>
    </row>
    <row r="368" spans="1:3" x14ac:dyDescent="0.25">
      <c r="A368" t="s">
        <v>2563</v>
      </c>
      <c r="B368" t="s">
        <v>6032</v>
      </c>
    </row>
    <row r="369" spans="1:3" x14ac:dyDescent="0.25">
      <c r="A369" t="s">
        <v>2563</v>
      </c>
      <c r="B369" t="s">
        <v>3326</v>
      </c>
    </row>
    <row r="370" spans="1:3" x14ac:dyDescent="0.25">
      <c r="A370" t="s">
        <v>2563</v>
      </c>
      <c r="B370" t="s">
        <v>3327</v>
      </c>
    </row>
    <row r="371" spans="1:3" x14ac:dyDescent="0.25">
      <c r="A371" t="s">
        <v>2563</v>
      </c>
      <c r="B371" t="s">
        <v>6033</v>
      </c>
    </row>
    <row r="372" spans="1:3" x14ac:dyDescent="0.25">
      <c r="A372" t="s">
        <v>2563</v>
      </c>
      <c r="B372" t="s">
        <v>3328</v>
      </c>
    </row>
    <row r="373" spans="1:3" x14ac:dyDescent="0.25">
      <c r="A373" t="s">
        <v>2563</v>
      </c>
      <c r="B373" t="s">
        <v>3329</v>
      </c>
    </row>
    <row r="374" spans="1:3" x14ac:dyDescent="0.25">
      <c r="A374" t="s">
        <v>2564</v>
      </c>
      <c r="C374" t="s">
        <v>2481</v>
      </c>
    </row>
    <row r="375" spans="1:3" x14ac:dyDescent="0.25">
      <c r="A375" t="s">
        <v>2565</v>
      </c>
      <c r="C375" t="s">
        <v>2481</v>
      </c>
    </row>
    <row r="376" spans="1:3" x14ac:dyDescent="0.25">
      <c r="A376" t="s">
        <v>2566</v>
      </c>
      <c r="C376" t="s">
        <v>152</v>
      </c>
    </row>
    <row r="377" spans="1:3" x14ac:dyDescent="0.25">
      <c r="A377" t="s">
        <v>2566</v>
      </c>
      <c r="B377" t="s">
        <v>6030</v>
      </c>
    </row>
    <row r="378" spans="1:3" x14ac:dyDescent="0.25">
      <c r="A378" t="s">
        <v>2566</v>
      </c>
      <c r="B378" t="s">
        <v>3259</v>
      </c>
    </row>
    <row r="379" spans="1:3" x14ac:dyDescent="0.25">
      <c r="A379" t="s">
        <v>2566</v>
      </c>
      <c r="B379" t="s">
        <v>6031</v>
      </c>
    </row>
    <row r="380" spans="1:3" x14ac:dyDescent="0.25">
      <c r="A380" t="s">
        <v>2566</v>
      </c>
      <c r="B380" t="s">
        <v>2559</v>
      </c>
    </row>
    <row r="381" spans="1:3" x14ac:dyDescent="0.25">
      <c r="A381" t="s">
        <v>2566</v>
      </c>
      <c r="B381" t="s">
        <v>3330</v>
      </c>
    </row>
    <row r="382" spans="1:3" x14ac:dyDescent="0.25">
      <c r="A382" t="s">
        <v>2566</v>
      </c>
      <c r="B382" t="s">
        <v>3283</v>
      </c>
    </row>
    <row r="383" spans="1:3" x14ac:dyDescent="0.25">
      <c r="A383" t="s">
        <v>2566</v>
      </c>
      <c r="B383" t="s">
        <v>2499</v>
      </c>
    </row>
    <row r="384" spans="1:3" x14ac:dyDescent="0.25">
      <c r="A384" t="s">
        <v>2566</v>
      </c>
      <c r="B384" t="s">
        <v>2569</v>
      </c>
      <c r="C384" t="s">
        <v>819</v>
      </c>
    </row>
    <row r="385" spans="1:3" x14ac:dyDescent="0.25">
      <c r="A385" t="s">
        <v>2566</v>
      </c>
      <c r="B385" t="s">
        <v>6113</v>
      </c>
    </row>
    <row r="386" spans="1:3" x14ac:dyDescent="0.25">
      <c r="A386" t="s">
        <v>2566</v>
      </c>
      <c r="B386" t="s">
        <v>6032</v>
      </c>
    </row>
    <row r="387" spans="1:3" x14ac:dyDescent="0.25">
      <c r="A387" t="s">
        <v>2566</v>
      </c>
      <c r="B387" t="s">
        <v>6114</v>
      </c>
    </row>
    <row r="388" spans="1:3" x14ac:dyDescent="0.25">
      <c r="A388" t="s">
        <v>2566</v>
      </c>
      <c r="B388" t="s">
        <v>6115</v>
      </c>
    </row>
    <row r="389" spans="1:3" x14ac:dyDescent="0.25">
      <c r="A389" t="s">
        <v>2566</v>
      </c>
      <c r="B389" t="s">
        <v>6033</v>
      </c>
    </row>
    <row r="390" spans="1:3" x14ac:dyDescent="0.25">
      <c r="A390" t="s">
        <v>2566</v>
      </c>
      <c r="B390" t="s">
        <v>3400</v>
      </c>
    </row>
    <row r="391" spans="1:3" x14ac:dyDescent="0.25">
      <c r="A391" t="s">
        <v>2566</v>
      </c>
      <c r="B391" t="s">
        <v>3331</v>
      </c>
    </row>
    <row r="392" spans="1:3" x14ac:dyDescent="0.25">
      <c r="A392" t="s">
        <v>2566</v>
      </c>
      <c r="B392" t="s">
        <v>2666</v>
      </c>
    </row>
    <row r="393" spans="1:3" x14ac:dyDescent="0.25">
      <c r="A393" t="s">
        <v>2566</v>
      </c>
      <c r="B393" t="s">
        <v>3332</v>
      </c>
    </row>
    <row r="394" spans="1:3" x14ac:dyDescent="0.25">
      <c r="A394" t="s">
        <v>2566</v>
      </c>
      <c r="B394" t="s">
        <v>3333</v>
      </c>
    </row>
    <row r="395" spans="1:3" x14ac:dyDescent="0.25">
      <c r="A395" t="s">
        <v>2566</v>
      </c>
      <c r="B395" t="s">
        <v>2697</v>
      </c>
    </row>
    <row r="396" spans="1:3" x14ac:dyDescent="0.25">
      <c r="A396" t="s">
        <v>2566</v>
      </c>
      <c r="B396" t="s">
        <v>2718</v>
      </c>
    </row>
    <row r="397" spans="1:3" x14ac:dyDescent="0.25">
      <c r="A397" t="s">
        <v>2566</v>
      </c>
      <c r="B397" t="s">
        <v>2756</v>
      </c>
    </row>
    <row r="398" spans="1:3" x14ac:dyDescent="0.25">
      <c r="A398" t="s">
        <v>2570</v>
      </c>
      <c r="C398" t="s">
        <v>2481</v>
      </c>
    </row>
    <row r="399" spans="1:3" x14ac:dyDescent="0.25">
      <c r="A399" t="s">
        <v>2571</v>
      </c>
      <c r="C399" t="s">
        <v>2481</v>
      </c>
    </row>
    <row r="400" spans="1:3" x14ac:dyDescent="0.25">
      <c r="A400" t="s">
        <v>2572</v>
      </c>
      <c r="C400" t="s">
        <v>1533</v>
      </c>
    </row>
    <row r="401" spans="1:3" x14ac:dyDescent="0.25">
      <c r="A401" t="s">
        <v>2572</v>
      </c>
      <c r="B401" t="s">
        <v>2573</v>
      </c>
    </row>
    <row r="402" spans="1:3" x14ac:dyDescent="0.25">
      <c r="A402" t="s">
        <v>2572</v>
      </c>
      <c r="B402" t="s">
        <v>2486</v>
      </c>
    </row>
    <row r="403" spans="1:3" x14ac:dyDescent="0.25">
      <c r="A403" t="s">
        <v>2572</v>
      </c>
      <c r="B403" t="s">
        <v>2487</v>
      </c>
    </row>
    <row r="404" spans="1:3" x14ac:dyDescent="0.25">
      <c r="A404" t="s">
        <v>2572</v>
      </c>
      <c r="B404" t="s">
        <v>2574</v>
      </c>
    </row>
    <row r="405" spans="1:3" x14ac:dyDescent="0.25">
      <c r="A405" t="s">
        <v>2575</v>
      </c>
      <c r="C405" t="s">
        <v>152</v>
      </c>
    </row>
    <row r="406" spans="1:3" x14ac:dyDescent="0.25">
      <c r="A406" t="s">
        <v>2576</v>
      </c>
      <c r="C406" t="s">
        <v>158</v>
      </c>
    </row>
    <row r="407" spans="1:3" x14ac:dyDescent="0.25">
      <c r="A407" t="s">
        <v>2577</v>
      </c>
      <c r="C407" t="s">
        <v>152</v>
      </c>
    </row>
    <row r="408" spans="1:3" x14ac:dyDescent="0.25">
      <c r="A408" t="s">
        <v>2577</v>
      </c>
      <c r="B408" t="s">
        <v>6030</v>
      </c>
    </row>
    <row r="409" spans="1:3" x14ac:dyDescent="0.25">
      <c r="A409" t="s">
        <v>2577</v>
      </c>
      <c r="B409" t="s">
        <v>6034</v>
      </c>
    </row>
    <row r="410" spans="1:3" x14ac:dyDescent="0.25">
      <c r="A410" t="s">
        <v>2577</v>
      </c>
      <c r="B410" t="s">
        <v>3259</v>
      </c>
    </row>
    <row r="411" spans="1:3" x14ac:dyDescent="0.25">
      <c r="A411" t="s">
        <v>2577</v>
      </c>
      <c r="B411" t="s">
        <v>6031</v>
      </c>
    </row>
    <row r="412" spans="1:3" x14ac:dyDescent="0.25">
      <c r="A412" t="s">
        <v>2577</v>
      </c>
      <c r="B412" t="s">
        <v>6116</v>
      </c>
    </row>
    <row r="413" spans="1:3" x14ac:dyDescent="0.25">
      <c r="A413" t="s">
        <v>2577</v>
      </c>
      <c r="B413" t="s">
        <v>6117</v>
      </c>
    </row>
    <row r="414" spans="1:3" x14ac:dyDescent="0.25">
      <c r="A414" t="s">
        <v>2577</v>
      </c>
      <c r="B414" t="s">
        <v>6112</v>
      </c>
    </row>
    <row r="415" spans="1:3" x14ac:dyDescent="0.25">
      <c r="A415" t="s">
        <v>2577</v>
      </c>
      <c r="B415" t="s">
        <v>3316</v>
      </c>
    </row>
    <row r="416" spans="1:3" x14ac:dyDescent="0.25">
      <c r="A416" t="s">
        <v>2577</v>
      </c>
      <c r="B416" t="s">
        <v>2499</v>
      </c>
    </row>
    <row r="417" spans="1:3" x14ac:dyDescent="0.25">
      <c r="A417" t="s">
        <v>2577</v>
      </c>
      <c r="B417" t="s">
        <v>6032</v>
      </c>
    </row>
    <row r="418" spans="1:3" x14ac:dyDescent="0.25">
      <c r="A418" t="s">
        <v>2577</v>
      </c>
      <c r="B418" t="s">
        <v>6033</v>
      </c>
    </row>
    <row r="419" spans="1:3" x14ac:dyDescent="0.25">
      <c r="A419" t="s">
        <v>2579</v>
      </c>
      <c r="C419" t="s">
        <v>2481</v>
      </c>
    </row>
    <row r="420" spans="1:3" x14ac:dyDescent="0.25">
      <c r="A420" t="s">
        <v>2580</v>
      </c>
      <c r="C420" t="s">
        <v>713</v>
      </c>
    </row>
    <row r="421" spans="1:3" x14ac:dyDescent="0.25">
      <c r="A421" t="s">
        <v>2580</v>
      </c>
      <c r="B421" t="s">
        <v>6030</v>
      </c>
    </row>
    <row r="422" spans="1:3" x14ac:dyDescent="0.25">
      <c r="A422" t="s">
        <v>2580</v>
      </c>
      <c r="B422" t="s">
        <v>3259</v>
      </c>
    </row>
    <row r="423" spans="1:3" x14ac:dyDescent="0.25">
      <c r="A423" t="s">
        <v>2580</v>
      </c>
      <c r="B423" t="s">
        <v>6031</v>
      </c>
    </row>
    <row r="424" spans="1:3" x14ac:dyDescent="0.25">
      <c r="A424" t="s">
        <v>2580</v>
      </c>
      <c r="B424" t="s">
        <v>6118</v>
      </c>
    </row>
    <row r="425" spans="1:3" x14ac:dyDescent="0.25">
      <c r="A425" t="s">
        <v>2580</v>
      </c>
      <c r="B425" t="s">
        <v>3341</v>
      </c>
    </row>
    <row r="426" spans="1:3" x14ac:dyDescent="0.25">
      <c r="A426" t="s">
        <v>2580</v>
      </c>
      <c r="B426" t="s">
        <v>2499</v>
      </c>
    </row>
    <row r="427" spans="1:3" x14ac:dyDescent="0.25">
      <c r="A427" t="s">
        <v>2580</v>
      </c>
      <c r="B427" t="s">
        <v>2581</v>
      </c>
      <c r="C427" t="s">
        <v>2481</v>
      </c>
    </row>
    <row r="428" spans="1:3" x14ac:dyDescent="0.25">
      <c r="A428" t="s">
        <v>2580</v>
      </c>
      <c r="B428" t="s">
        <v>6032</v>
      </c>
    </row>
    <row r="429" spans="1:3" x14ac:dyDescent="0.25">
      <c r="A429" t="s">
        <v>2580</v>
      </c>
      <c r="B429" t="s">
        <v>6033</v>
      </c>
    </row>
    <row r="430" spans="1:3" x14ac:dyDescent="0.25">
      <c r="A430" t="s">
        <v>2580</v>
      </c>
      <c r="B430" t="s">
        <v>3333</v>
      </c>
    </row>
    <row r="431" spans="1:3" x14ac:dyDescent="0.25">
      <c r="A431" t="s">
        <v>2582</v>
      </c>
      <c r="C431" t="s">
        <v>48</v>
      </c>
    </row>
    <row r="432" spans="1:3" x14ac:dyDescent="0.25">
      <c r="A432" t="s">
        <v>2582</v>
      </c>
      <c r="B432" t="s">
        <v>3342</v>
      </c>
    </row>
    <row r="433" spans="1:4" x14ac:dyDescent="0.25">
      <c r="A433" t="s">
        <v>2582</v>
      </c>
      <c r="B433" t="s">
        <v>3343</v>
      </c>
    </row>
    <row r="434" spans="1:4" x14ac:dyDescent="0.25">
      <c r="A434" t="s">
        <v>2582</v>
      </c>
      <c r="B434" t="s">
        <v>3344</v>
      </c>
    </row>
    <row r="435" spans="1:4" x14ac:dyDescent="0.25">
      <c r="A435" t="s">
        <v>2582</v>
      </c>
      <c r="B435" t="s">
        <v>6028</v>
      </c>
    </row>
    <row r="436" spans="1:4" x14ac:dyDescent="0.25">
      <c r="A436" s="131" t="s">
        <v>2582</v>
      </c>
      <c r="B436" s="131" t="s">
        <v>3345</v>
      </c>
      <c r="C436" s="131"/>
      <c r="D436" s="131"/>
    </row>
    <row r="437" spans="1:4" x14ac:dyDescent="0.25">
      <c r="A437" s="131" t="s">
        <v>2582</v>
      </c>
      <c r="B437" s="131" t="s">
        <v>3346</v>
      </c>
      <c r="C437" s="131"/>
      <c r="D437" s="131"/>
    </row>
    <row r="438" spans="1:4" x14ac:dyDescent="0.25">
      <c r="A438" s="131" t="s">
        <v>2582</v>
      </c>
      <c r="B438" s="131" t="s">
        <v>2583</v>
      </c>
      <c r="C438" s="131" t="s">
        <v>48</v>
      </c>
      <c r="D438" s="131"/>
    </row>
    <row r="439" spans="1:4" x14ac:dyDescent="0.25">
      <c r="A439" s="131" t="s">
        <v>2582</v>
      </c>
      <c r="B439" s="131" t="s">
        <v>2584</v>
      </c>
      <c r="C439" s="131" t="s">
        <v>48</v>
      </c>
      <c r="D439" s="131"/>
    </row>
    <row r="440" spans="1:4" x14ac:dyDescent="0.25">
      <c r="A440" s="131" t="s">
        <v>2582</v>
      </c>
      <c r="B440" s="131" t="s">
        <v>2585</v>
      </c>
      <c r="C440" s="131" t="s">
        <v>2481</v>
      </c>
      <c r="D440" s="131"/>
    </row>
    <row r="441" spans="1:4" x14ac:dyDescent="0.25">
      <c r="A441" s="131" t="s">
        <v>2582</v>
      </c>
      <c r="B441" s="131" t="s">
        <v>2586</v>
      </c>
      <c r="C441" s="131" t="s">
        <v>48</v>
      </c>
      <c r="D441" s="131"/>
    </row>
    <row r="442" spans="1:4" x14ac:dyDescent="0.25">
      <c r="A442" s="131" t="s">
        <v>2582</v>
      </c>
      <c r="B442" s="131" t="s">
        <v>2587</v>
      </c>
      <c r="C442" s="131"/>
      <c r="D442" s="131"/>
    </row>
    <row r="443" spans="1:4" x14ac:dyDescent="0.25">
      <c r="A443" s="131" t="s">
        <v>2582</v>
      </c>
      <c r="B443" s="131" t="s">
        <v>2588</v>
      </c>
      <c r="C443" s="131"/>
      <c r="D443" s="131"/>
    </row>
    <row r="444" spans="1:4" x14ac:dyDescent="0.25">
      <c r="A444" s="131" t="s">
        <v>2582</v>
      </c>
      <c r="B444" s="131" t="s">
        <v>2589</v>
      </c>
      <c r="C444" s="131" t="s">
        <v>48</v>
      </c>
      <c r="D444" s="131"/>
    </row>
    <row r="445" spans="1:4" x14ac:dyDescent="0.25">
      <c r="A445" s="131" t="s">
        <v>2582</v>
      </c>
      <c r="B445" s="131" t="s">
        <v>2590</v>
      </c>
      <c r="C445" s="131" t="s">
        <v>48</v>
      </c>
      <c r="D445" s="131"/>
    </row>
    <row r="446" spans="1:4" x14ac:dyDescent="0.25">
      <c r="A446" s="131" t="s">
        <v>2582</v>
      </c>
      <c r="B446" s="131" t="s">
        <v>2591</v>
      </c>
      <c r="C446" s="131" t="s">
        <v>48</v>
      </c>
      <c r="D446" s="131"/>
    </row>
    <row r="447" spans="1:4" x14ac:dyDescent="0.25">
      <c r="A447" s="131" t="s">
        <v>2582</v>
      </c>
      <c r="B447" s="131" t="s">
        <v>2592</v>
      </c>
      <c r="C447" s="131" t="s">
        <v>48</v>
      </c>
      <c r="D447" s="131"/>
    </row>
    <row r="448" spans="1:4" x14ac:dyDescent="0.25">
      <c r="A448" s="131" t="s">
        <v>2582</v>
      </c>
      <c r="B448" s="131" t="s">
        <v>2593</v>
      </c>
      <c r="C448" s="131" t="s">
        <v>2481</v>
      </c>
      <c r="D448" s="131"/>
    </row>
    <row r="449" spans="1:4" x14ac:dyDescent="0.25">
      <c r="A449" s="131" t="s">
        <v>2582</v>
      </c>
      <c r="B449" s="131" t="s">
        <v>2594</v>
      </c>
      <c r="C449" s="131"/>
      <c r="D449" s="131"/>
    </row>
    <row r="450" spans="1:4" x14ac:dyDescent="0.25">
      <c r="A450" s="131" t="s">
        <v>2582</v>
      </c>
      <c r="B450" s="131" t="s">
        <v>2595</v>
      </c>
      <c r="C450" s="131"/>
      <c r="D450" s="131"/>
    </row>
    <row r="451" spans="1:4" x14ac:dyDescent="0.25">
      <c r="A451" s="131" t="s">
        <v>2582</v>
      </c>
      <c r="B451" s="131" t="s">
        <v>2596</v>
      </c>
      <c r="C451" s="131"/>
      <c r="D451" s="131"/>
    </row>
    <row r="452" spans="1:4" x14ac:dyDescent="0.25">
      <c r="A452" s="131" t="s">
        <v>2582</v>
      </c>
      <c r="B452" s="131" t="s">
        <v>2597</v>
      </c>
      <c r="C452" s="131"/>
      <c r="D452" s="131"/>
    </row>
    <row r="453" spans="1:4" x14ac:dyDescent="0.25">
      <c r="A453" s="131" t="s">
        <v>2582</v>
      </c>
      <c r="B453" s="131" t="s">
        <v>2598</v>
      </c>
      <c r="C453" s="131"/>
      <c r="D453" s="131"/>
    </row>
    <row r="454" spans="1:4" x14ac:dyDescent="0.25">
      <c r="A454" s="131" t="s">
        <v>2582</v>
      </c>
      <c r="B454" s="131" t="s">
        <v>2599</v>
      </c>
      <c r="C454" s="131" t="s">
        <v>2481</v>
      </c>
      <c r="D454" s="131"/>
    </row>
    <row r="455" spans="1:4" x14ac:dyDescent="0.25">
      <c r="A455" s="131" t="s">
        <v>2582</v>
      </c>
      <c r="B455" s="131" t="s">
        <v>2499</v>
      </c>
      <c r="C455" s="131"/>
      <c r="D455" s="131"/>
    </row>
    <row r="456" spans="1:4" x14ac:dyDescent="0.25">
      <c r="A456" s="131" t="s">
        <v>2582</v>
      </c>
      <c r="B456" s="131" t="s">
        <v>2600</v>
      </c>
      <c r="C456" s="131" t="s">
        <v>48</v>
      </c>
      <c r="D456" s="131"/>
    </row>
    <row r="457" spans="1:4" x14ac:dyDescent="0.25">
      <c r="A457" s="131" t="s">
        <v>2582</v>
      </c>
      <c r="B457" s="131" t="s">
        <v>2582</v>
      </c>
      <c r="C457" s="131" t="s">
        <v>48</v>
      </c>
      <c r="D457" s="131"/>
    </row>
    <row r="458" spans="1:4" x14ac:dyDescent="0.25">
      <c r="A458" s="131" t="s">
        <v>2582</v>
      </c>
      <c r="B458" s="131" t="s">
        <v>2531</v>
      </c>
      <c r="C458" s="131" t="s">
        <v>48</v>
      </c>
      <c r="D458" s="131"/>
    </row>
    <row r="459" spans="1:4" x14ac:dyDescent="0.25">
      <c r="A459" s="131" t="s">
        <v>2582</v>
      </c>
      <c r="B459" s="131" t="s">
        <v>6029</v>
      </c>
      <c r="C459" s="131"/>
      <c r="D459" s="131"/>
    </row>
    <row r="460" spans="1:4" x14ac:dyDescent="0.25">
      <c r="A460" s="131" t="s">
        <v>2582</v>
      </c>
      <c r="B460" s="131" t="s">
        <v>2601</v>
      </c>
      <c r="C460" s="131" t="s">
        <v>48</v>
      </c>
      <c r="D460" s="131"/>
    </row>
    <row r="461" spans="1:4" x14ac:dyDescent="0.25">
      <c r="A461" s="131" t="s">
        <v>2582</v>
      </c>
      <c r="B461" s="131" t="s">
        <v>2602</v>
      </c>
      <c r="C461" s="131" t="s">
        <v>48</v>
      </c>
      <c r="D461" s="131"/>
    </row>
    <row r="462" spans="1:4" x14ac:dyDescent="0.25">
      <c r="A462" s="131" t="s">
        <v>2603</v>
      </c>
      <c r="B462" s="131"/>
      <c r="C462" s="131" t="s">
        <v>2481</v>
      </c>
      <c r="D462" s="131"/>
    </row>
    <row r="463" spans="1:4" x14ac:dyDescent="0.25">
      <c r="A463" s="131" t="s">
        <v>2603</v>
      </c>
      <c r="B463" s="131" t="s">
        <v>2604</v>
      </c>
      <c r="C463" s="131" t="s">
        <v>2481</v>
      </c>
      <c r="D463" s="131"/>
    </row>
    <row r="464" spans="1:4" x14ac:dyDescent="0.25">
      <c r="A464" s="131" t="s">
        <v>2603</v>
      </c>
      <c r="B464" s="131" t="s">
        <v>2605</v>
      </c>
      <c r="C464" s="131" t="s">
        <v>2481</v>
      </c>
      <c r="D464" s="131"/>
    </row>
    <row r="465" spans="1:4" x14ac:dyDescent="0.25">
      <c r="A465" s="131" t="s">
        <v>2603</v>
      </c>
      <c r="B465" s="131" t="s">
        <v>2499</v>
      </c>
      <c r="C465" s="131" t="s">
        <v>2481</v>
      </c>
      <c r="D465" s="131"/>
    </row>
    <row r="466" spans="1:4" x14ac:dyDescent="0.25">
      <c r="A466" s="131" t="s">
        <v>2603</v>
      </c>
      <c r="B466" s="131" t="s">
        <v>2607</v>
      </c>
      <c r="C466" s="131" t="s">
        <v>2481</v>
      </c>
      <c r="D466" s="131"/>
    </row>
    <row r="467" spans="1:4" x14ac:dyDescent="0.25">
      <c r="A467" s="131" t="s">
        <v>2603</v>
      </c>
      <c r="B467" s="131" t="s">
        <v>2615</v>
      </c>
      <c r="C467" s="131" t="s">
        <v>2481</v>
      </c>
      <c r="D467" s="131"/>
    </row>
    <row r="468" spans="1:4" x14ac:dyDescent="0.25">
      <c r="A468" s="131" t="s">
        <v>2603</v>
      </c>
      <c r="B468" s="131" t="s">
        <v>2616</v>
      </c>
      <c r="C468" s="131" t="s">
        <v>2481</v>
      </c>
      <c r="D468" s="131"/>
    </row>
    <row r="469" spans="1:4" x14ac:dyDescent="0.25">
      <c r="A469" s="131" t="s">
        <v>2603</v>
      </c>
      <c r="B469" s="131" t="s">
        <v>2617</v>
      </c>
      <c r="C469" s="131" t="s">
        <v>2481</v>
      </c>
      <c r="D469" s="131"/>
    </row>
    <row r="470" spans="1:4" x14ac:dyDescent="0.25">
      <c r="A470" s="131" t="s">
        <v>2618</v>
      </c>
      <c r="B470" s="131"/>
      <c r="C470" s="131" t="s">
        <v>152</v>
      </c>
      <c r="D470" s="131"/>
    </row>
    <row r="471" spans="1:4" x14ac:dyDescent="0.25">
      <c r="A471" s="131" t="s">
        <v>2619</v>
      </c>
      <c r="B471" s="131"/>
      <c r="C471" s="131" t="s">
        <v>152</v>
      </c>
      <c r="D471" s="131"/>
    </row>
    <row r="472" spans="1:4" x14ac:dyDescent="0.25">
      <c r="A472" s="131" t="s">
        <v>2619</v>
      </c>
      <c r="B472" s="131" t="s">
        <v>6119</v>
      </c>
      <c r="C472" s="131"/>
      <c r="D472" s="131"/>
    </row>
    <row r="473" spans="1:4" x14ac:dyDescent="0.25">
      <c r="A473" s="131" t="s">
        <v>2619</v>
      </c>
      <c r="B473" s="131" t="s">
        <v>6030</v>
      </c>
      <c r="C473" s="131"/>
      <c r="D473" s="131"/>
    </row>
    <row r="474" spans="1:4" x14ac:dyDescent="0.25">
      <c r="A474" s="131" t="s">
        <v>2619</v>
      </c>
      <c r="B474" s="131" t="s">
        <v>3259</v>
      </c>
      <c r="C474" s="131"/>
      <c r="D474" s="131"/>
    </row>
    <row r="475" spans="1:4" x14ac:dyDescent="0.25">
      <c r="A475" s="131" t="s">
        <v>2619</v>
      </c>
      <c r="B475" s="131" t="s">
        <v>6120</v>
      </c>
      <c r="C475" s="131"/>
      <c r="D475" s="131"/>
    </row>
    <row r="476" spans="1:4" x14ac:dyDescent="0.25">
      <c r="A476" s="131" t="s">
        <v>2619</v>
      </c>
      <c r="B476" s="131" t="s">
        <v>6031</v>
      </c>
      <c r="C476" s="131"/>
      <c r="D476" s="131"/>
    </row>
    <row r="477" spans="1:4" x14ac:dyDescent="0.25">
      <c r="A477" s="131" t="s">
        <v>2619</v>
      </c>
      <c r="B477" s="131" t="s">
        <v>6121</v>
      </c>
      <c r="C477" s="131"/>
      <c r="D477" s="131"/>
    </row>
    <row r="478" spans="1:4" x14ac:dyDescent="0.25">
      <c r="A478" s="131" t="s">
        <v>2619</v>
      </c>
      <c r="B478" s="131" t="s">
        <v>6122</v>
      </c>
      <c r="C478" s="131"/>
      <c r="D478" s="131"/>
    </row>
    <row r="479" spans="1:4" x14ac:dyDescent="0.25">
      <c r="A479" s="131" t="s">
        <v>2619</v>
      </c>
      <c r="B479" s="131" t="s">
        <v>6123</v>
      </c>
      <c r="C479" s="131"/>
      <c r="D479" s="131"/>
    </row>
    <row r="480" spans="1:4" x14ac:dyDescent="0.25">
      <c r="A480" s="131" t="s">
        <v>2619</v>
      </c>
      <c r="B480" s="131" t="s">
        <v>6099</v>
      </c>
      <c r="C480" s="131"/>
      <c r="D480" s="131"/>
    </row>
    <row r="481" spans="1:4" x14ac:dyDescent="0.25">
      <c r="A481" s="131" t="s">
        <v>2619</v>
      </c>
      <c r="B481" s="131" t="s">
        <v>6124</v>
      </c>
      <c r="C481" s="131"/>
      <c r="D481" s="131"/>
    </row>
    <row r="482" spans="1:4" x14ac:dyDescent="0.25">
      <c r="A482" s="131" t="s">
        <v>2619</v>
      </c>
      <c r="B482" s="131" t="s">
        <v>6125</v>
      </c>
      <c r="C482" s="131"/>
      <c r="D482" s="131"/>
    </row>
    <row r="483" spans="1:4" x14ac:dyDescent="0.25">
      <c r="A483" s="131" t="s">
        <v>2619</v>
      </c>
      <c r="B483" s="131" t="s">
        <v>6126</v>
      </c>
      <c r="C483" s="131"/>
      <c r="D483" s="131"/>
    </row>
    <row r="484" spans="1:4" x14ac:dyDescent="0.25">
      <c r="A484" s="131" t="s">
        <v>2619</v>
      </c>
      <c r="B484" s="131" t="s">
        <v>6127</v>
      </c>
      <c r="C484" s="131"/>
      <c r="D484" s="131"/>
    </row>
    <row r="485" spans="1:4" x14ac:dyDescent="0.25">
      <c r="A485" s="131" t="s">
        <v>2619</v>
      </c>
      <c r="B485" s="131" t="s">
        <v>6128</v>
      </c>
      <c r="C485" s="131"/>
      <c r="D485" s="131"/>
    </row>
    <row r="486" spans="1:4" x14ac:dyDescent="0.25">
      <c r="A486" s="131" t="s">
        <v>2619</v>
      </c>
      <c r="B486" s="131" t="s">
        <v>6129</v>
      </c>
      <c r="C486" s="131"/>
      <c r="D486" s="131"/>
    </row>
    <row r="487" spans="1:4" x14ac:dyDescent="0.25">
      <c r="A487" s="131" t="s">
        <v>2619</v>
      </c>
      <c r="B487" s="131" t="s">
        <v>6130</v>
      </c>
      <c r="C487" s="131"/>
      <c r="D487" s="131"/>
    </row>
    <row r="488" spans="1:4" x14ac:dyDescent="0.25">
      <c r="A488" s="131" t="s">
        <v>2619</v>
      </c>
      <c r="B488" s="131" t="s">
        <v>6131</v>
      </c>
      <c r="C488" s="131"/>
      <c r="D488" s="131"/>
    </row>
    <row r="489" spans="1:4" x14ac:dyDescent="0.25">
      <c r="A489" s="131" t="s">
        <v>2619</v>
      </c>
      <c r="B489" s="131" t="s">
        <v>2499</v>
      </c>
      <c r="C489" s="131"/>
      <c r="D489" s="131"/>
    </row>
    <row r="490" spans="1:4" x14ac:dyDescent="0.25">
      <c r="A490" s="131" t="s">
        <v>2619</v>
      </c>
      <c r="B490" s="131" t="s">
        <v>6032</v>
      </c>
      <c r="C490" s="131"/>
      <c r="D490" s="131"/>
    </row>
    <row r="491" spans="1:4" x14ac:dyDescent="0.25">
      <c r="A491" s="131" t="s">
        <v>2619</v>
      </c>
      <c r="B491" s="131" t="s">
        <v>6033</v>
      </c>
      <c r="C491" s="131"/>
      <c r="D491" s="131"/>
    </row>
    <row r="492" spans="1:4" x14ac:dyDescent="0.25">
      <c r="A492" s="131" t="s">
        <v>2619</v>
      </c>
      <c r="B492" s="131" t="s">
        <v>6132</v>
      </c>
      <c r="C492" s="131"/>
      <c r="D492" s="131"/>
    </row>
    <row r="493" spans="1:4" x14ac:dyDescent="0.25">
      <c r="A493" s="131" t="s">
        <v>2619</v>
      </c>
      <c r="B493" s="131" t="s">
        <v>6133</v>
      </c>
      <c r="C493" s="131"/>
      <c r="D493" s="131"/>
    </row>
    <row r="494" spans="1:4" x14ac:dyDescent="0.25">
      <c r="A494" s="131" t="s">
        <v>2619</v>
      </c>
      <c r="B494" s="131" t="s">
        <v>6134</v>
      </c>
      <c r="C494" s="131"/>
      <c r="D494" s="131"/>
    </row>
    <row r="495" spans="1:4" x14ac:dyDescent="0.25">
      <c r="A495" s="131" t="s">
        <v>2619</v>
      </c>
      <c r="B495" s="131" t="s">
        <v>6135</v>
      </c>
      <c r="C495" s="131"/>
      <c r="D495" s="131"/>
    </row>
    <row r="496" spans="1:4" x14ac:dyDescent="0.25">
      <c r="A496" s="131" t="s">
        <v>2619</v>
      </c>
      <c r="B496" s="131" t="s">
        <v>6136</v>
      </c>
      <c r="C496" s="131"/>
      <c r="D496" s="131"/>
    </row>
    <row r="497" spans="1:4" x14ac:dyDescent="0.25">
      <c r="A497" s="131" t="s">
        <v>2619</v>
      </c>
      <c r="B497" s="131" t="s">
        <v>6137</v>
      </c>
      <c r="C497" s="131"/>
      <c r="D497" s="131"/>
    </row>
    <row r="498" spans="1:4" x14ac:dyDescent="0.25">
      <c r="A498" s="131" t="s">
        <v>2619</v>
      </c>
      <c r="B498" s="131" t="s">
        <v>6138</v>
      </c>
      <c r="C498" s="131"/>
      <c r="D498" s="131"/>
    </row>
    <row r="499" spans="1:4" x14ac:dyDescent="0.25">
      <c r="A499" s="131" t="s">
        <v>2620</v>
      </c>
      <c r="B499" s="131"/>
      <c r="C499" s="131" t="s">
        <v>2481</v>
      </c>
      <c r="D499" s="131"/>
    </row>
    <row r="500" spans="1:4" x14ac:dyDescent="0.25">
      <c r="A500" s="131" t="s">
        <v>2621</v>
      </c>
      <c r="B500" s="131"/>
      <c r="C500" s="131" t="s">
        <v>2481</v>
      </c>
      <c r="D500" s="131"/>
    </row>
    <row r="501" spans="1:4" x14ac:dyDescent="0.25">
      <c r="A501" s="131" t="s">
        <v>2622</v>
      </c>
      <c r="B501" s="131"/>
      <c r="C501" s="131" t="s">
        <v>2481</v>
      </c>
      <c r="D501" s="131"/>
    </row>
    <row r="502" spans="1:4" x14ac:dyDescent="0.25">
      <c r="A502" s="131" t="s">
        <v>2623</v>
      </c>
      <c r="B502" s="131"/>
      <c r="C502" s="131" t="s">
        <v>1369</v>
      </c>
      <c r="D502" s="131"/>
    </row>
    <row r="503" spans="1:4" x14ac:dyDescent="0.25">
      <c r="A503" s="131" t="s">
        <v>2623</v>
      </c>
      <c r="B503" s="131" t="s">
        <v>6030</v>
      </c>
      <c r="C503" s="131"/>
      <c r="D503" s="131"/>
    </row>
    <row r="504" spans="1:4" x14ac:dyDescent="0.25">
      <c r="A504" s="131" t="s">
        <v>2623</v>
      </c>
      <c r="B504" s="131" t="s">
        <v>3259</v>
      </c>
      <c r="C504" s="131"/>
      <c r="D504" s="131"/>
    </row>
    <row r="505" spans="1:4" x14ac:dyDescent="0.25">
      <c r="A505" s="131" t="s">
        <v>2623</v>
      </c>
      <c r="B505" s="131" t="s">
        <v>6031</v>
      </c>
      <c r="C505" s="131"/>
      <c r="D505" s="131"/>
    </row>
    <row r="506" spans="1:4" x14ac:dyDescent="0.25">
      <c r="A506" s="131" t="s">
        <v>2623</v>
      </c>
      <c r="B506" s="131" t="s">
        <v>3316</v>
      </c>
      <c r="C506" s="131"/>
      <c r="D506" s="131"/>
    </row>
    <row r="507" spans="1:4" x14ac:dyDescent="0.25">
      <c r="A507" s="131" t="s">
        <v>2623</v>
      </c>
      <c r="B507" s="131" t="s">
        <v>2499</v>
      </c>
      <c r="C507" s="131"/>
      <c r="D507" s="131"/>
    </row>
    <row r="508" spans="1:4" x14ac:dyDescent="0.25">
      <c r="A508" s="131" t="s">
        <v>2623</v>
      </c>
      <c r="B508" s="131" t="s">
        <v>6032</v>
      </c>
      <c r="C508" s="131"/>
      <c r="D508" s="131"/>
    </row>
    <row r="509" spans="1:4" x14ac:dyDescent="0.25">
      <c r="A509" s="131" t="s">
        <v>2623</v>
      </c>
      <c r="B509" s="131" t="s">
        <v>6033</v>
      </c>
      <c r="C509" s="131"/>
      <c r="D509" s="131"/>
    </row>
    <row r="510" spans="1:4" x14ac:dyDescent="0.25">
      <c r="A510" s="131" t="s">
        <v>2623</v>
      </c>
      <c r="B510" s="131" t="s">
        <v>3358</v>
      </c>
      <c r="C510" s="131"/>
      <c r="D510" s="131"/>
    </row>
    <row r="511" spans="1:4" x14ac:dyDescent="0.25">
      <c r="A511" s="131" t="s">
        <v>2624</v>
      </c>
      <c r="B511" s="131"/>
      <c r="C511" s="131" t="s">
        <v>2481</v>
      </c>
      <c r="D511" s="131"/>
    </row>
    <row r="512" spans="1:4" x14ac:dyDescent="0.25">
      <c r="A512" s="131" t="s">
        <v>2625</v>
      </c>
      <c r="B512" s="131"/>
      <c r="C512" s="131" t="s">
        <v>152</v>
      </c>
      <c r="D512" s="131"/>
    </row>
    <row r="513" spans="1:4" x14ac:dyDescent="0.25">
      <c r="A513" s="131" t="s">
        <v>2625</v>
      </c>
      <c r="B513" s="131" t="s">
        <v>3360</v>
      </c>
      <c r="C513" s="131"/>
      <c r="D513" s="131"/>
    </row>
    <row r="514" spans="1:4" x14ac:dyDescent="0.25">
      <c r="A514" s="131" t="s">
        <v>2625</v>
      </c>
      <c r="B514" s="131" t="s">
        <v>6030</v>
      </c>
      <c r="C514" s="131"/>
      <c r="D514" s="131"/>
    </row>
    <row r="515" spans="1:4" x14ac:dyDescent="0.25">
      <c r="A515" s="131" t="s">
        <v>2625</v>
      </c>
      <c r="B515" s="131" t="s">
        <v>3259</v>
      </c>
      <c r="C515" s="131"/>
      <c r="D515" s="131"/>
    </row>
    <row r="516" spans="1:4" x14ac:dyDescent="0.25">
      <c r="A516" s="131" t="s">
        <v>2625</v>
      </c>
      <c r="B516" s="131" t="s">
        <v>6031</v>
      </c>
      <c r="C516" s="131"/>
      <c r="D516" s="131"/>
    </row>
    <row r="517" spans="1:4" x14ac:dyDescent="0.25">
      <c r="A517" s="131" t="s">
        <v>2625</v>
      </c>
      <c r="B517" s="131" t="s">
        <v>3361</v>
      </c>
      <c r="C517" s="131"/>
      <c r="D517" s="131"/>
    </row>
    <row r="518" spans="1:4" x14ac:dyDescent="0.25">
      <c r="A518" s="131" t="s">
        <v>2625</v>
      </c>
      <c r="B518" s="131" t="s">
        <v>2499</v>
      </c>
      <c r="C518" s="131"/>
      <c r="D518" s="131"/>
    </row>
    <row r="519" spans="1:4" x14ac:dyDescent="0.25">
      <c r="A519" s="131" t="s">
        <v>2625</v>
      </c>
      <c r="B519" s="131" t="s">
        <v>6032</v>
      </c>
      <c r="C519" s="131"/>
      <c r="D519" s="131"/>
    </row>
    <row r="520" spans="1:4" x14ac:dyDescent="0.25">
      <c r="A520" s="131" t="s">
        <v>2625</v>
      </c>
      <c r="B520" s="131" t="s">
        <v>2626</v>
      </c>
      <c r="C520" s="131"/>
      <c r="D520" s="131"/>
    </row>
    <row r="521" spans="1:4" x14ac:dyDescent="0.25">
      <c r="A521" s="131" t="s">
        <v>2625</v>
      </c>
      <c r="B521" s="131" t="s">
        <v>6033</v>
      </c>
      <c r="C521" s="131"/>
      <c r="D521" s="131"/>
    </row>
    <row r="522" spans="1:4" x14ac:dyDescent="0.25">
      <c r="A522" s="131" t="s">
        <v>2625</v>
      </c>
      <c r="B522" s="131" t="s">
        <v>3363</v>
      </c>
      <c r="C522" s="131"/>
      <c r="D522" s="131"/>
    </row>
    <row r="523" spans="1:4" x14ac:dyDescent="0.25">
      <c r="A523" s="131" t="s">
        <v>2627</v>
      </c>
      <c r="B523" s="131"/>
      <c r="C523" s="131" t="s">
        <v>2481</v>
      </c>
      <c r="D523" s="131"/>
    </row>
    <row r="524" spans="1:4" x14ac:dyDescent="0.25">
      <c r="A524" s="131" t="s">
        <v>2628</v>
      </c>
      <c r="B524" s="131"/>
      <c r="C524" s="131" t="s">
        <v>146</v>
      </c>
      <c r="D524" s="131"/>
    </row>
    <row r="525" spans="1:4" x14ac:dyDescent="0.25">
      <c r="A525" s="131" t="s">
        <v>2628</v>
      </c>
      <c r="B525" s="131" t="s">
        <v>2499</v>
      </c>
      <c r="C525" s="131"/>
      <c r="D525" s="131"/>
    </row>
    <row r="526" spans="1:4" x14ac:dyDescent="0.25">
      <c r="A526" s="131" t="s">
        <v>2629</v>
      </c>
      <c r="B526" s="131"/>
      <c r="C526" s="131" t="s">
        <v>1476</v>
      </c>
      <c r="D526" s="131"/>
    </row>
    <row r="527" spans="1:4" x14ac:dyDescent="0.25">
      <c r="A527" s="131" t="s">
        <v>2629</v>
      </c>
      <c r="B527" s="131" t="s">
        <v>3306</v>
      </c>
      <c r="C527" s="131"/>
      <c r="D527" s="131"/>
    </row>
    <row r="528" spans="1:4" x14ac:dyDescent="0.25">
      <c r="A528" s="131" t="s">
        <v>2629</v>
      </c>
      <c r="B528" s="131" t="s">
        <v>6030</v>
      </c>
      <c r="C528" s="131"/>
      <c r="D528" s="131"/>
    </row>
    <row r="529" spans="1:4" x14ac:dyDescent="0.25">
      <c r="A529" s="131" t="s">
        <v>2629</v>
      </c>
      <c r="B529" s="131" t="s">
        <v>3259</v>
      </c>
      <c r="C529" s="131"/>
      <c r="D529" s="131"/>
    </row>
    <row r="530" spans="1:4" x14ac:dyDescent="0.25">
      <c r="A530" s="131" t="s">
        <v>2629</v>
      </c>
      <c r="B530" s="131" t="s">
        <v>6031</v>
      </c>
      <c r="C530" s="131"/>
      <c r="D530" s="131"/>
    </row>
    <row r="531" spans="1:4" x14ac:dyDescent="0.25">
      <c r="A531" s="131" t="s">
        <v>2629</v>
      </c>
      <c r="B531" s="131" t="s">
        <v>2499</v>
      </c>
      <c r="C531" s="131"/>
      <c r="D531" s="131"/>
    </row>
    <row r="532" spans="1:4" x14ac:dyDescent="0.25">
      <c r="A532" s="131" t="s">
        <v>2629</v>
      </c>
      <c r="B532" s="131" t="s">
        <v>6032</v>
      </c>
      <c r="C532" s="131"/>
      <c r="D532" s="131"/>
    </row>
    <row r="533" spans="1:4" x14ac:dyDescent="0.25">
      <c r="A533" s="131" t="s">
        <v>2629</v>
      </c>
      <c r="B533" s="131" t="s">
        <v>6033</v>
      </c>
      <c r="C533" s="131"/>
      <c r="D533" s="131"/>
    </row>
    <row r="534" spans="1:4" x14ac:dyDescent="0.25">
      <c r="A534" s="131" t="s">
        <v>2630</v>
      </c>
      <c r="B534" s="131"/>
      <c r="C534" s="131" t="s">
        <v>864</v>
      </c>
      <c r="D534" s="131"/>
    </row>
    <row r="535" spans="1:4" x14ac:dyDescent="0.25">
      <c r="A535" s="131" t="s">
        <v>2630</v>
      </c>
      <c r="B535" s="131" t="s">
        <v>6030</v>
      </c>
      <c r="C535" s="131"/>
      <c r="D535" s="131"/>
    </row>
    <row r="536" spans="1:4" x14ac:dyDescent="0.25">
      <c r="A536" s="131" t="s">
        <v>2630</v>
      </c>
      <c r="B536" s="131" t="s">
        <v>2491</v>
      </c>
      <c r="C536" s="131"/>
      <c r="D536" s="131"/>
    </row>
    <row r="537" spans="1:4" x14ac:dyDescent="0.25">
      <c r="A537" s="131" t="s">
        <v>2630</v>
      </c>
      <c r="B537" s="131" t="s">
        <v>3259</v>
      </c>
      <c r="C537" s="131"/>
      <c r="D537" s="131"/>
    </row>
    <row r="538" spans="1:4" x14ac:dyDescent="0.25">
      <c r="A538" s="131" t="s">
        <v>2630</v>
      </c>
      <c r="B538" s="131" t="s">
        <v>6031</v>
      </c>
      <c r="C538" s="131"/>
      <c r="D538" s="131"/>
    </row>
    <row r="539" spans="1:4" x14ac:dyDescent="0.25">
      <c r="A539" s="131" t="s">
        <v>2630</v>
      </c>
      <c r="B539" s="131" t="s">
        <v>3278</v>
      </c>
      <c r="C539" s="131"/>
      <c r="D539" s="131"/>
    </row>
    <row r="540" spans="1:4" x14ac:dyDescent="0.25">
      <c r="A540" s="131" t="s">
        <v>2630</v>
      </c>
      <c r="B540" s="131" t="s">
        <v>2499</v>
      </c>
      <c r="C540" s="131"/>
      <c r="D540" s="131"/>
    </row>
    <row r="541" spans="1:4" x14ac:dyDescent="0.25">
      <c r="A541" s="131" t="s">
        <v>2630</v>
      </c>
      <c r="B541" s="131" t="s">
        <v>6032</v>
      </c>
      <c r="C541" s="131"/>
      <c r="D541" s="131"/>
    </row>
    <row r="542" spans="1:4" x14ac:dyDescent="0.25">
      <c r="A542" s="131" t="s">
        <v>2630</v>
      </c>
      <c r="B542" s="131" t="s">
        <v>6033</v>
      </c>
      <c r="C542" s="131"/>
      <c r="D542" s="131"/>
    </row>
    <row r="543" spans="1:4" x14ac:dyDescent="0.25">
      <c r="A543" s="131" t="s">
        <v>2631</v>
      </c>
      <c r="B543" s="131"/>
      <c r="C543" s="131" t="s">
        <v>346</v>
      </c>
      <c r="D543" s="131"/>
    </row>
    <row r="544" spans="1:4" x14ac:dyDescent="0.25">
      <c r="A544" s="131" t="s">
        <v>2631</v>
      </c>
      <c r="B544" s="131" t="s">
        <v>6030</v>
      </c>
      <c r="C544" s="131"/>
      <c r="D544" s="131"/>
    </row>
    <row r="545" spans="1:4" x14ac:dyDescent="0.25">
      <c r="A545" s="131" t="s">
        <v>2631</v>
      </c>
      <c r="B545" s="131" t="s">
        <v>3259</v>
      </c>
      <c r="C545" s="131"/>
      <c r="D545" s="131"/>
    </row>
    <row r="546" spans="1:4" x14ac:dyDescent="0.25">
      <c r="A546" s="131" t="s">
        <v>2632</v>
      </c>
      <c r="B546" s="131"/>
      <c r="C546" s="131" t="s">
        <v>868</v>
      </c>
      <c r="D546" s="131"/>
    </row>
    <row r="547" spans="1:4" x14ac:dyDescent="0.25">
      <c r="A547" s="131" t="s">
        <v>2632</v>
      </c>
      <c r="B547" s="131" t="s">
        <v>6030</v>
      </c>
      <c r="C547" s="131"/>
      <c r="D547" s="131"/>
    </row>
    <row r="548" spans="1:4" x14ac:dyDescent="0.25">
      <c r="A548" s="131" t="s">
        <v>2632</v>
      </c>
      <c r="B548" s="131" t="s">
        <v>3259</v>
      </c>
      <c r="C548" s="131"/>
      <c r="D548" s="131"/>
    </row>
    <row r="549" spans="1:4" x14ac:dyDescent="0.25">
      <c r="A549" s="131" t="s">
        <v>2633</v>
      </c>
      <c r="B549" s="131"/>
      <c r="C549" s="131" t="s">
        <v>868</v>
      </c>
      <c r="D549" s="131"/>
    </row>
    <row r="550" spans="1:4" x14ac:dyDescent="0.25">
      <c r="A550" s="131" t="s">
        <v>2633</v>
      </c>
      <c r="B550" s="131" t="s">
        <v>2558</v>
      </c>
      <c r="C550" s="131"/>
      <c r="D550" s="131"/>
    </row>
    <row r="551" spans="1:4" x14ac:dyDescent="0.25">
      <c r="A551" s="131" t="s">
        <v>2633</v>
      </c>
      <c r="B551" s="131" t="s">
        <v>3259</v>
      </c>
      <c r="C551" s="131"/>
      <c r="D551" s="131"/>
    </row>
    <row r="552" spans="1:4" x14ac:dyDescent="0.25">
      <c r="A552" s="131" t="s">
        <v>2633</v>
      </c>
      <c r="B552" s="131" t="s">
        <v>2494</v>
      </c>
      <c r="C552" s="131"/>
      <c r="D552" s="131"/>
    </row>
    <row r="553" spans="1:4" x14ac:dyDescent="0.25">
      <c r="A553" s="131" t="s">
        <v>2633</v>
      </c>
      <c r="B553" s="131" t="s">
        <v>2495</v>
      </c>
      <c r="C553" s="131"/>
      <c r="D553" s="131"/>
    </row>
    <row r="554" spans="1:4" x14ac:dyDescent="0.25">
      <c r="A554" s="131" t="s">
        <v>2634</v>
      </c>
      <c r="B554" s="131"/>
      <c r="C554" s="131" t="s">
        <v>2481</v>
      </c>
      <c r="D554" s="131"/>
    </row>
    <row r="555" spans="1:4" x14ac:dyDescent="0.25">
      <c r="A555" s="131" t="s">
        <v>2635</v>
      </c>
      <c r="B555" s="131"/>
      <c r="C555" s="131" t="s">
        <v>152</v>
      </c>
      <c r="D555" s="131"/>
    </row>
    <row r="556" spans="1:4" x14ac:dyDescent="0.25">
      <c r="A556" s="131" t="s">
        <v>2635</v>
      </c>
      <c r="B556" s="131" t="s">
        <v>6030</v>
      </c>
      <c r="C556" s="131"/>
      <c r="D556" s="131"/>
    </row>
    <row r="557" spans="1:4" x14ac:dyDescent="0.25">
      <c r="A557" s="131" t="s">
        <v>2635</v>
      </c>
      <c r="B557" s="131" t="s">
        <v>3259</v>
      </c>
      <c r="C557" s="131"/>
      <c r="D557" s="131"/>
    </row>
    <row r="558" spans="1:4" x14ac:dyDescent="0.25">
      <c r="A558" s="131" t="s">
        <v>2635</v>
      </c>
      <c r="B558" s="131" t="s">
        <v>6031</v>
      </c>
      <c r="C558" s="131"/>
      <c r="D558" s="131"/>
    </row>
    <row r="559" spans="1:4" x14ac:dyDescent="0.25">
      <c r="A559" s="131" t="s">
        <v>2635</v>
      </c>
      <c r="B559" s="131" t="s">
        <v>3365</v>
      </c>
      <c r="C559" s="131"/>
      <c r="D559" s="131"/>
    </row>
    <row r="560" spans="1:4" x14ac:dyDescent="0.25">
      <c r="A560" s="131" t="s">
        <v>2635</v>
      </c>
      <c r="B560" s="131" t="s">
        <v>2499</v>
      </c>
      <c r="C560" s="131"/>
      <c r="D560" s="131"/>
    </row>
    <row r="561" spans="1:4" x14ac:dyDescent="0.25">
      <c r="A561" s="131" t="s">
        <v>2635</v>
      </c>
      <c r="B561" s="131" t="s">
        <v>6032</v>
      </c>
      <c r="C561" s="131"/>
      <c r="D561" s="131"/>
    </row>
    <row r="562" spans="1:4" x14ac:dyDescent="0.25">
      <c r="A562" s="131" t="s">
        <v>2635</v>
      </c>
      <c r="B562" s="131" t="s">
        <v>6033</v>
      </c>
      <c r="C562" s="131"/>
      <c r="D562" s="131"/>
    </row>
    <row r="563" spans="1:4" x14ac:dyDescent="0.25">
      <c r="A563" s="131" t="s">
        <v>2635</v>
      </c>
      <c r="B563" s="131" t="s">
        <v>3366</v>
      </c>
      <c r="C563" s="131"/>
      <c r="D563" s="131"/>
    </row>
    <row r="564" spans="1:4" x14ac:dyDescent="0.25">
      <c r="A564" s="131" t="s">
        <v>2636</v>
      </c>
      <c r="B564" s="131"/>
      <c r="C564" s="131" t="s">
        <v>2481</v>
      </c>
      <c r="D564" s="131"/>
    </row>
    <row r="565" spans="1:4" x14ac:dyDescent="0.25">
      <c r="A565" s="131" t="s">
        <v>2637</v>
      </c>
      <c r="B565" s="131"/>
      <c r="C565" s="131" t="s">
        <v>2481</v>
      </c>
      <c r="D565" s="131"/>
    </row>
    <row r="566" spans="1:4" x14ac:dyDescent="0.25">
      <c r="A566" s="131" t="s">
        <v>2638</v>
      </c>
      <c r="B566" s="131"/>
      <c r="C566" s="131" t="s">
        <v>27</v>
      </c>
      <c r="D566" s="131"/>
    </row>
    <row r="567" spans="1:4" x14ac:dyDescent="0.25">
      <c r="A567" s="131" t="s">
        <v>2638</v>
      </c>
      <c r="B567" s="131" t="s">
        <v>6030</v>
      </c>
      <c r="C567" s="131"/>
      <c r="D567" s="131"/>
    </row>
    <row r="568" spans="1:4" x14ac:dyDescent="0.25">
      <c r="A568" s="131" t="s">
        <v>2638</v>
      </c>
      <c r="B568" s="131" t="s">
        <v>3259</v>
      </c>
      <c r="C568" s="131"/>
      <c r="D568" s="131"/>
    </row>
    <row r="569" spans="1:4" x14ac:dyDescent="0.25">
      <c r="A569" s="131" t="s">
        <v>2638</v>
      </c>
      <c r="B569" s="131" t="s">
        <v>6031</v>
      </c>
      <c r="C569" s="131"/>
      <c r="D569" s="131"/>
    </row>
    <row r="570" spans="1:4" x14ac:dyDescent="0.25">
      <c r="A570" s="131" t="s">
        <v>2638</v>
      </c>
      <c r="B570" s="131" t="s">
        <v>6139</v>
      </c>
      <c r="C570" s="131"/>
      <c r="D570" s="131"/>
    </row>
    <row r="571" spans="1:4" x14ac:dyDescent="0.25">
      <c r="A571" s="131" t="s">
        <v>2638</v>
      </c>
      <c r="B571" s="131" t="s">
        <v>2499</v>
      </c>
      <c r="C571" s="131"/>
      <c r="D571" s="131"/>
    </row>
    <row r="572" spans="1:4" x14ac:dyDescent="0.25">
      <c r="A572" s="131" t="s">
        <v>2638</v>
      </c>
      <c r="B572" s="131" t="s">
        <v>6032</v>
      </c>
      <c r="C572" s="131"/>
      <c r="D572" s="131"/>
    </row>
    <row r="573" spans="1:4" x14ac:dyDescent="0.25">
      <c r="A573" s="131" t="s">
        <v>2638</v>
      </c>
      <c r="B573" s="131" t="s">
        <v>6033</v>
      </c>
      <c r="C573" s="131"/>
      <c r="D573" s="131"/>
    </row>
    <row r="574" spans="1:4" x14ac:dyDescent="0.25">
      <c r="A574" s="131" t="s">
        <v>2638</v>
      </c>
      <c r="B574" s="131" t="s">
        <v>6140</v>
      </c>
      <c r="C574" s="131"/>
      <c r="D574" s="131"/>
    </row>
    <row r="575" spans="1:4" x14ac:dyDescent="0.25">
      <c r="A575" s="131" t="s">
        <v>2639</v>
      </c>
      <c r="B575" s="131"/>
      <c r="C575" s="131" t="s">
        <v>2481</v>
      </c>
      <c r="D575" s="131"/>
    </row>
    <row r="576" spans="1:4" x14ac:dyDescent="0.25">
      <c r="A576" s="131" t="s">
        <v>2640</v>
      </c>
      <c r="B576" s="131"/>
      <c r="C576" s="131" t="s">
        <v>2481</v>
      </c>
      <c r="D576" s="131"/>
    </row>
    <row r="577" spans="1:4" x14ac:dyDescent="0.25">
      <c r="A577" s="131" t="s">
        <v>2641</v>
      </c>
      <c r="B577" s="131"/>
      <c r="C577" s="131" t="s">
        <v>2481</v>
      </c>
      <c r="D577" s="131"/>
    </row>
    <row r="578" spans="1:4" x14ac:dyDescent="0.25">
      <c r="A578" s="131" t="s">
        <v>2642</v>
      </c>
      <c r="B578" s="131"/>
      <c r="C578" s="131" t="s">
        <v>2481</v>
      </c>
      <c r="D578" s="131"/>
    </row>
    <row r="579" spans="1:4" x14ac:dyDescent="0.25">
      <c r="A579" s="131" t="s">
        <v>2643</v>
      </c>
      <c r="B579" s="131"/>
      <c r="C579" s="131" t="s">
        <v>997</v>
      </c>
      <c r="D579" s="131"/>
    </row>
    <row r="580" spans="1:4" x14ac:dyDescent="0.25">
      <c r="A580" s="131" t="s">
        <v>2643</v>
      </c>
      <c r="B580" s="131" t="s">
        <v>2644</v>
      </c>
      <c r="C580" s="131"/>
      <c r="D580" s="131"/>
    </row>
    <row r="581" spans="1:4" x14ac:dyDescent="0.25">
      <c r="A581" s="131" t="s">
        <v>2643</v>
      </c>
      <c r="B581" s="131" t="s">
        <v>2645</v>
      </c>
      <c r="C581" s="131" t="s">
        <v>997</v>
      </c>
      <c r="D581" s="131"/>
    </row>
    <row r="582" spans="1:4" x14ac:dyDescent="0.25">
      <c r="A582" s="131" t="s">
        <v>2643</v>
      </c>
      <c r="B582" s="131" t="s">
        <v>2646</v>
      </c>
      <c r="C582" s="131"/>
      <c r="D582" s="131"/>
    </row>
    <row r="583" spans="1:4" x14ac:dyDescent="0.25">
      <c r="A583" s="131" t="s">
        <v>2643</v>
      </c>
      <c r="B583" s="131" t="s">
        <v>2647</v>
      </c>
      <c r="C583" s="131" t="s">
        <v>997</v>
      </c>
      <c r="D583" s="131"/>
    </row>
    <row r="584" spans="1:4" x14ac:dyDescent="0.25">
      <c r="A584" s="131" t="s">
        <v>2643</v>
      </c>
      <c r="B584" s="131" t="s">
        <v>6030</v>
      </c>
      <c r="C584" s="131"/>
      <c r="D584" s="131"/>
    </row>
    <row r="585" spans="1:4" x14ac:dyDescent="0.25">
      <c r="A585" s="131" t="s">
        <v>2643</v>
      </c>
      <c r="B585" s="131" t="s">
        <v>3259</v>
      </c>
      <c r="C585" s="131"/>
      <c r="D585" s="131"/>
    </row>
    <row r="586" spans="1:4" x14ac:dyDescent="0.25">
      <c r="A586" s="131" t="s">
        <v>2643</v>
      </c>
      <c r="B586" s="131" t="s">
        <v>6031</v>
      </c>
      <c r="C586" s="131"/>
      <c r="D586" s="131"/>
    </row>
    <row r="587" spans="1:4" x14ac:dyDescent="0.25">
      <c r="A587" s="131" t="s">
        <v>2643</v>
      </c>
      <c r="B587" s="131" t="s">
        <v>2648</v>
      </c>
      <c r="C587" s="131"/>
      <c r="D587" s="131"/>
    </row>
    <row r="588" spans="1:4" x14ac:dyDescent="0.25">
      <c r="A588" s="131" t="s">
        <v>2643</v>
      </c>
      <c r="B588" s="131" t="s">
        <v>2499</v>
      </c>
      <c r="C588" s="131"/>
      <c r="D588" s="131"/>
    </row>
    <row r="589" spans="1:4" x14ac:dyDescent="0.25">
      <c r="A589" s="131" t="s">
        <v>2643</v>
      </c>
      <c r="B589" s="131" t="s">
        <v>6032</v>
      </c>
      <c r="C589" s="131"/>
      <c r="D589" s="131"/>
    </row>
    <row r="590" spans="1:4" x14ac:dyDescent="0.25">
      <c r="A590" s="131" t="s">
        <v>2643</v>
      </c>
      <c r="B590" s="131" t="s">
        <v>6033</v>
      </c>
      <c r="C590" s="131"/>
      <c r="D590" s="131"/>
    </row>
    <row r="591" spans="1:4" x14ac:dyDescent="0.25">
      <c r="A591" s="131" t="s">
        <v>2643</v>
      </c>
      <c r="B591" s="131" t="s">
        <v>2649</v>
      </c>
      <c r="C591" s="131" t="s">
        <v>997</v>
      </c>
      <c r="D591" s="131"/>
    </row>
    <row r="592" spans="1:4" x14ac:dyDescent="0.25">
      <c r="A592" s="131" t="s">
        <v>2643</v>
      </c>
      <c r="B592" s="131" t="s">
        <v>2650</v>
      </c>
      <c r="C592" s="131"/>
      <c r="D592" s="131"/>
    </row>
    <row r="593" spans="1:4" x14ac:dyDescent="0.25">
      <c r="A593" s="131" t="s">
        <v>2643</v>
      </c>
      <c r="B593" s="131" t="s">
        <v>2651</v>
      </c>
      <c r="C593" s="131"/>
      <c r="D593" s="131"/>
    </row>
    <row r="594" spans="1:4" x14ac:dyDescent="0.25">
      <c r="A594" s="131" t="s">
        <v>2643</v>
      </c>
      <c r="B594" s="131" t="s">
        <v>2652</v>
      </c>
      <c r="C594" s="131"/>
      <c r="D594" s="131"/>
    </row>
    <row r="595" spans="1:4" x14ac:dyDescent="0.25">
      <c r="A595" s="131" t="s">
        <v>2653</v>
      </c>
      <c r="B595" s="131"/>
      <c r="C595" s="131" t="s">
        <v>1001</v>
      </c>
      <c r="D595" s="131"/>
    </row>
    <row r="596" spans="1:4" x14ac:dyDescent="0.25">
      <c r="A596" s="131" t="s">
        <v>2653</v>
      </c>
      <c r="B596" s="131" t="s">
        <v>2654</v>
      </c>
      <c r="C596" s="131" t="s">
        <v>1001</v>
      </c>
      <c r="D596" s="131"/>
    </row>
    <row r="597" spans="1:4" x14ac:dyDescent="0.25">
      <c r="A597" s="131" t="s">
        <v>2653</v>
      </c>
      <c r="B597" s="131" t="s">
        <v>2655</v>
      </c>
      <c r="C597" s="131" t="s">
        <v>1001</v>
      </c>
      <c r="D597" s="131"/>
    </row>
    <row r="598" spans="1:4" x14ac:dyDescent="0.25">
      <c r="A598" s="131" t="s">
        <v>2653</v>
      </c>
      <c r="B598" s="131" t="s">
        <v>2499</v>
      </c>
      <c r="C598" s="131"/>
      <c r="D598" s="131"/>
    </row>
    <row r="599" spans="1:4" x14ac:dyDescent="0.25">
      <c r="A599" s="131" t="s">
        <v>2653</v>
      </c>
      <c r="B599" s="131" t="s">
        <v>2656</v>
      </c>
      <c r="C599" s="131" t="s">
        <v>1001</v>
      </c>
      <c r="D599" s="131"/>
    </row>
    <row r="600" spans="1:4" x14ac:dyDescent="0.25">
      <c r="A600" s="131" t="s">
        <v>2653</v>
      </c>
      <c r="B600" s="131" t="s">
        <v>2657</v>
      </c>
      <c r="C600" s="131" t="s">
        <v>1001</v>
      </c>
      <c r="D600" s="131"/>
    </row>
    <row r="601" spans="1:4" x14ac:dyDescent="0.25">
      <c r="A601" s="131" t="s">
        <v>2653</v>
      </c>
      <c r="B601" s="131" t="s">
        <v>2658</v>
      </c>
      <c r="C601" s="131" t="s">
        <v>1001</v>
      </c>
      <c r="D601" s="131"/>
    </row>
    <row r="602" spans="1:4" x14ac:dyDescent="0.25">
      <c r="A602" s="131" t="s">
        <v>2653</v>
      </c>
      <c r="B602" s="131" t="s">
        <v>2659</v>
      </c>
      <c r="C602" s="131" t="s">
        <v>1001</v>
      </c>
      <c r="D602" s="131"/>
    </row>
    <row r="603" spans="1:4" x14ac:dyDescent="0.25">
      <c r="A603" s="131" t="s">
        <v>2653</v>
      </c>
      <c r="B603" s="131" t="s">
        <v>2660</v>
      </c>
      <c r="C603" s="131" t="s">
        <v>1001</v>
      </c>
      <c r="D603" s="131"/>
    </row>
    <row r="604" spans="1:4" x14ac:dyDescent="0.25">
      <c r="A604" s="131" t="s">
        <v>2653</v>
      </c>
      <c r="B604" s="131" t="s">
        <v>2661</v>
      </c>
      <c r="C604" s="131" t="s">
        <v>1001</v>
      </c>
      <c r="D604" s="131"/>
    </row>
    <row r="605" spans="1:4" x14ac:dyDescent="0.25">
      <c r="A605" s="131" t="s">
        <v>2662</v>
      </c>
      <c r="B605" s="131"/>
      <c r="C605" s="131" t="s">
        <v>2481</v>
      </c>
      <c r="D605" s="131"/>
    </row>
    <row r="606" spans="1:4" x14ac:dyDescent="0.25">
      <c r="A606" s="131" t="s">
        <v>2663</v>
      </c>
      <c r="B606" s="131"/>
      <c r="C606" s="131" t="s">
        <v>2481</v>
      </c>
      <c r="D606" s="131"/>
    </row>
    <row r="607" spans="1:4" x14ac:dyDescent="0.25">
      <c r="A607" s="131" t="s">
        <v>2664</v>
      </c>
      <c r="B607" s="131"/>
      <c r="C607" s="131" t="s">
        <v>152</v>
      </c>
      <c r="D607" s="131"/>
    </row>
    <row r="608" spans="1:4" x14ac:dyDescent="0.25">
      <c r="A608" s="131" t="s">
        <v>2664</v>
      </c>
      <c r="B608" s="131" t="s">
        <v>2499</v>
      </c>
      <c r="C608" s="131"/>
      <c r="D608" s="131"/>
    </row>
    <row r="609" spans="1:4" x14ac:dyDescent="0.25">
      <c r="A609" s="131" t="s">
        <v>2665</v>
      </c>
      <c r="B609" s="131"/>
      <c r="C609" s="131" t="s">
        <v>2481</v>
      </c>
      <c r="D609" s="131"/>
    </row>
    <row r="610" spans="1:4" x14ac:dyDescent="0.25">
      <c r="A610" s="131" t="s">
        <v>2666</v>
      </c>
      <c r="B610" s="131"/>
      <c r="C610" s="131" t="s">
        <v>1163</v>
      </c>
      <c r="D610" s="131"/>
    </row>
    <row r="611" spans="1:4" x14ac:dyDescent="0.25">
      <c r="A611" s="131" t="s">
        <v>2666</v>
      </c>
      <c r="B611" s="131" t="s">
        <v>2504</v>
      </c>
      <c r="C611" s="131"/>
      <c r="D611" s="131"/>
    </row>
    <row r="612" spans="1:4" x14ac:dyDescent="0.25">
      <c r="A612" s="131" t="s">
        <v>2666</v>
      </c>
      <c r="B612" s="131" t="s">
        <v>2667</v>
      </c>
      <c r="C612" s="131" t="s">
        <v>1163</v>
      </c>
      <c r="D612" s="131"/>
    </row>
    <row r="613" spans="1:4" x14ac:dyDescent="0.25">
      <c r="A613" s="131" t="s">
        <v>2666</v>
      </c>
      <c r="B613" s="131" t="s">
        <v>2505</v>
      </c>
      <c r="C613" s="131"/>
      <c r="D613" s="131"/>
    </row>
    <row r="614" spans="1:4" x14ac:dyDescent="0.25">
      <c r="A614" s="131" t="s">
        <v>2666</v>
      </c>
      <c r="B614" s="131" t="s">
        <v>2668</v>
      </c>
      <c r="C614" s="131" t="s">
        <v>1163</v>
      </c>
      <c r="D614" s="131"/>
    </row>
    <row r="615" spans="1:4" x14ac:dyDescent="0.25">
      <c r="A615" s="131" t="s">
        <v>2666</v>
      </c>
      <c r="B615" s="131" t="s">
        <v>2506</v>
      </c>
      <c r="C615" s="131"/>
      <c r="D615" s="131"/>
    </row>
    <row r="616" spans="1:4" x14ac:dyDescent="0.25">
      <c r="A616" s="131" t="s">
        <v>2666</v>
      </c>
      <c r="B616" s="131" t="s">
        <v>2507</v>
      </c>
      <c r="C616" s="131"/>
      <c r="D616" s="131"/>
    </row>
    <row r="617" spans="1:4" x14ac:dyDescent="0.25">
      <c r="A617" s="131" t="s">
        <v>2666</v>
      </c>
      <c r="B617" s="131" t="s">
        <v>2669</v>
      </c>
      <c r="C617" s="131" t="s">
        <v>1163</v>
      </c>
      <c r="D617" s="131"/>
    </row>
    <row r="618" spans="1:4" x14ac:dyDescent="0.25">
      <c r="A618" s="131" t="s">
        <v>2666</v>
      </c>
      <c r="B618" s="131" t="s">
        <v>2499</v>
      </c>
      <c r="C618" s="131"/>
      <c r="D618" s="131"/>
    </row>
    <row r="619" spans="1:4" x14ac:dyDescent="0.25">
      <c r="A619" s="131" t="s">
        <v>2666</v>
      </c>
      <c r="B619" s="131" t="s">
        <v>2560</v>
      </c>
      <c r="C619" s="131"/>
      <c r="D619" s="131"/>
    </row>
    <row r="620" spans="1:4" x14ac:dyDescent="0.25">
      <c r="A620" s="131" t="s">
        <v>2666</v>
      </c>
      <c r="B620" s="131" t="s">
        <v>2508</v>
      </c>
      <c r="C620" s="131"/>
      <c r="D620" s="131"/>
    </row>
    <row r="621" spans="1:4" x14ac:dyDescent="0.25">
      <c r="A621" s="131" t="s">
        <v>2666</v>
      </c>
      <c r="B621" s="131" t="s">
        <v>2670</v>
      </c>
      <c r="C621" s="131" t="s">
        <v>1163</v>
      </c>
      <c r="D621" s="131"/>
    </row>
    <row r="622" spans="1:4" x14ac:dyDescent="0.25">
      <c r="A622" s="131" t="s">
        <v>2666</v>
      </c>
      <c r="B622" s="131" t="s">
        <v>2509</v>
      </c>
      <c r="C622" s="131"/>
      <c r="D622" s="131"/>
    </row>
    <row r="623" spans="1:4" x14ac:dyDescent="0.25">
      <c r="A623" s="131" t="s">
        <v>2666</v>
      </c>
      <c r="B623" s="131" t="s">
        <v>2510</v>
      </c>
      <c r="C623" s="131"/>
      <c r="D623" s="131"/>
    </row>
    <row r="624" spans="1:4" x14ac:dyDescent="0.25">
      <c r="A624" s="131" t="s">
        <v>2666</v>
      </c>
      <c r="B624" s="131" t="s">
        <v>2511</v>
      </c>
      <c r="C624" s="131" t="s">
        <v>1163</v>
      </c>
      <c r="D624" s="131"/>
    </row>
    <row r="625" spans="1:4" x14ac:dyDescent="0.25">
      <c r="A625" s="131" t="s">
        <v>2666</v>
      </c>
      <c r="B625" s="131" t="s">
        <v>2512</v>
      </c>
      <c r="C625" s="131"/>
      <c r="D625" s="131"/>
    </row>
    <row r="626" spans="1:4" x14ac:dyDescent="0.25">
      <c r="A626" s="131" t="s">
        <v>2671</v>
      </c>
      <c r="B626" s="131"/>
      <c r="C626" s="131" t="s">
        <v>2481</v>
      </c>
      <c r="D626" s="131"/>
    </row>
    <row r="627" spans="1:4" x14ac:dyDescent="0.25">
      <c r="A627" s="131" t="s">
        <v>2672</v>
      </c>
      <c r="B627" s="131"/>
      <c r="C627" s="131" t="s">
        <v>2481</v>
      </c>
      <c r="D627" s="131"/>
    </row>
    <row r="628" spans="1:4" x14ac:dyDescent="0.25">
      <c r="A628" s="131" t="s">
        <v>2673</v>
      </c>
      <c r="B628" s="131"/>
      <c r="C628" s="131" t="s">
        <v>1219</v>
      </c>
      <c r="D628" s="131"/>
    </row>
    <row r="629" spans="1:4" x14ac:dyDescent="0.25">
      <c r="A629" s="131" t="s">
        <v>2673</v>
      </c>
      <c r="B629" s="131" t="s">
        <v>2486</v>
      </c>
      <c r="C629" s="131"/>
      <c r="D629" s="131"/>
    </row>
    <row r="630" spans="1:4" x14ac:dyDescent="0.25">
      <c r="A630" s="131" t="s">
        <v>2673</v>
      </c>
      <c r="B630" s="131" t="s">
        <v>2487</v>
      </c>
      <c r="C630" s="131"/>
      <c r="D630" s="131"/>
    </row>
    <row r="631" spans="1:4" x14ac:dyDescent="0.25">
      <c r="A631" s="131" t="s">
        <v>2673</v>
      </c>
      <c r="B631" s="131" t="s">
        <v>2488</v>
      </c>
      <c r="C631" s="131"/>
      <c r="D631" s="131"/>
    </row>
    <row r="632" spans="1:4" x14ac:dyDescent="0.25">
      <c r="A632" s="131" t="s">
        <v>2674</v>
      </c>
      <c r="B632" s="131"/>
      <c r="C632" s="131" t="s">
        <v>362</v>
      </c>
      <c r="D632" s="131"/>
    </row>
    <row r="633" spans="1:4" x14ac:dyDescent="0.25">
      <c r="A633" s="131" t="s">
        <v>2675</v>
      </c>
      <c r="B633" s="131"/>
      <c r="C633" s="131" t="s">
        <v>2481</v>
      </c>
      <c r="D633" s="131"/>
    </row>
    <row r="634" spans="1:4" x14ac:dyDescent="0.25">
      <c r="A634" s="131" t="s">
        <v>2676</v>
      </c>
      <c r="B634" s="131"/>
      <c r="C634" s="131" t="s">
        <v>2481</v>
      </c>
      <c r="D634" s="131"/>
    </row>
    <row r="635" spans="1:4" x14ac:dyDescent="0.25">
      <c r="A635" s="131" t="s">
        <v>2677</v>
      </c>
      <c r="B635" s="131"/>
      <c r="C635" s="131" t="s">
        <v>2481</v>
      </c>
      <c r="D635" s="131"/>
    </row>
    <row r="636" spans="1:4" x14ac:dyDescent="0.25">
      <c r="A636" s="131" t="s">
        <v>2678</v>
      </c>
      <c r="B636" s="131"/>
      <c r="C636" s="131" t="s">
        <v>152</v>
      </c>
      <c r="D636" s="131"/>
    </row>
    <row r="637" spans="1:4" x14ac:dyDescent="0.25">
      <c r="A637" s="131" t="s">
        <v>2678</v>
      </c>
      <c r="B637" s="131" t="s">
        <v>6141</v>
      </c>
      <c r="C637" s="131"/>
      <c r="D637" s="131"/>
    </row>
    <row r="638" spans="1:4" x14ac:dyDescent="0.25">
      <c r="A638" s="131" t="s">
        <v>2678</v>
      </c>
      <c r="B638" s="131" t="s">
        <v>6030</v>
      </c>
      <c r="C638" s="131"/>
      <c r="D638" s="131"/>
    </row>
    <row r="639" spans="1:4" x14ac:dyDescent="0.25">
      <c r="A639" s="131" t="s">
        <v>2678</v>
      </c>
      <c r="B639" s="131" t="s">
        <v>6142</v>
      </c>
      <c r="C639" s="131"/>
      <c r="D639" s="131"/>
    </row>
    <row r="640" spans="1:4" x14ac:dyDescent="0.25">
      <c r="A640" s="131" t="s">
        <v>2678</v>
      </c>
      <c r="B640" s="131" t="s">
        <v>6143</v>
      </c>
      <c r="C640" s="131"/>
      <c r="D640" s="131"/>
    </row>
    <row r="641" spans="1:4" x14ac:dyDescent="0.25">
      <c r="A641" s="131" t="s">
        <v>2678</v>
      </c>
      <c r="B641" s="131" t="s">
        <v>3259</v>
      </c>
      <c r="C641" s="131"/>
      <c r="D641" s="131"/>
    </row>
    <row r="642" spans="1:4" x14ac:dyDescent="0.25">
      <c r="A642" s="131" t="s">
        <v>2678</v>
      </c>
      <c r="B642" s="131" t="s">
        <v>6031</v>
      </c>
      <c r="C642" s="131"/>
      <c r="D642" s="131"/>
    </row>
    <row r="643" spans="1:4" x14ac:dyDescent="0.25">
      <c r="A643" s="131" t="s">
        <v>2678</v>
      </c>
      <c r="B643" s="131" t="s">
        <v>6116</v>
      </c>
      <c r="C643" s="131"/>
      <c r="D643" s="131"/>
    </row>
    <row r="644" spans="1:4" x14ac:dyDescent="0.25">
      <c r="A644" s="131" t="s">
        <v>2678</v>
      </c>
      <c r="B644" s="131" t="s">
        <v>6117</v>
      </c>
      <c r="C644" s="131"/>
      <c r="D644" s="131"/>
    </row>
    <row r="645" spans="1:4" x14ac:dyDescent="0.25">
      <c r="A645" s="131" t="s">
        <v>2678</v>
      </c>
      <c r="B645" s="131" t="s">
        <v>6112</v>
      </c>
      <c r="C645" s="131"/>
      <c r="D645" s="131"/>
    </row>
    <row r="646" spans="1:4" x14ac:dyDescent="0.25">
      <c r="A646" s="131" t="s">
        <v>2678</v>
      </c>
      <c r="B646" s="131" t="s">
        <v>3316</v>
      </c>
      <c r="C646" s="131"/>
      <c r="D646" s="131"/>
    </row>
    <row r="647" spans="1:4" x14ac:dyDescent="0.25">
      <c r="A647" s="131" t="s">
        <v>2678</v>
      </c>
      <c r="B647" s="131" t="s">
        <v>6144</v>
      </c>
      <c r="C647" s="131"/>
      <c r="D647" s="131"/>
    </row>
    <row r="648" spans="1:4" x14ac:dyDescent="0.25">
      <c r="A648" s="131" t="s">
        <v>2678</v>
      </c>
      <c r="B648" s="131" t="s">
        <v>6145</v>
      </c>
      <c r="C648" s="131"/>
      <c r="D648" s="131"/>
    </row>
    <row r="649" spans="1:4" x14ac:dyDescent="0.25">
      <c r="A649" s="131" t="s">
        <v>2678</v>
      </c>
      <c r="B649" s="131" t="s">
        <v>6146</v>
      </c>
      <c r="C649" s="131"/>
      <c r="D649" s="131"/>
    </row>
    <row r="650" spans="1:4" x14ac:dyDescent="0.25">
      <c r="A650" s="131" t="s">
        <v>2678</v>
      </c>
      <c r="B650" s="131" t="s">
        <v>2499</v>
      </c>
      <c r="C650" s="131"/>
      <c r="D650" s="131"/>
    </row>
    <row r="651" spans="1:4" x14ac:dyDescent="0.25">
      <c r="A651" s="131" t="s">
        <v>2678</v>
      </c>
      <c r="B651" s="131" t="s">
        <v>6032</v>
      </c>
      <c r="C651" s="131"/>
      <c r="D651" s="131"/>
    </row>
    <row r="652" spans="1:4" x14ac:dyDescent="0.25">
      <c r="A652" s="131" t="s">
        <v>2678</v>
      </c>
      <c r="B652" s="131" t="s">
        <v>6033</v>
      </c>
      <c r="C652" s="131"/>
      <c r="D652" s="131"/>
    </row>
    <row r="653" spans="1:4" x14ac:dyDescent="0.25">
      <c r="A653" s="131" t="s">
        <v>2679</v>
      </c>
      <c r="B653" s="131"/>
      <c r="C653" s="131" t="s">
        <v>2481</v>
      </c>
      <c r="D653" s="131"/>
    </row>
    <row r="654" spans="1:4" x14ac:dyDescent="0.25">
      <c r="A654" s="131" t="s">
        <v>2679</v>
      </c>
      <c r="B654" s="131" t="s">
        <v>2499</v>
      </c>
      <c r="C654" s="131" t="s">
        <v>2481</v>
      </c>
      <c r="D654" s="131"/>
    </row>
    <row r="655" spans="1:4" x14ac:dyDescent="0.25">
      <c r="A655" s="131" t="s">
        <v>2680</v>
      </c>
      <c r="B655" s="131"/>
      <c r="C655" s="131" t="s">
        <v>1200</v>
      </c>
      <c r="D655" s="131"/>
    </row>
    <row r="656" spans="1:4" x14ac:dyDescent="0.25">
      <c r="A656" s="131" t="s">
        <v>2680</v>
      </c>
      <c r="B656" s="131" t="s">
        <v>6030</v>
      </c>
      <c r="C656" s="131"/>
      <c r="D656" s="131"/>
    </row>
    <row r="657" spans="1:4" x14ac:dyDescent="0.25">
      <c r="A657" s="131" t="s">
        <v>2680</v>
      </c>
      <c r="B657" s="131" t="s">
        <v>3259</v>
      </c>
      <c r="C657" s="131"/>
      <c r="D657" s="131"/>
    </row>
    <row r="658" spans="1:4" x14ac:dyDescent="0.25">
      <c r="A658" s="131" t="s">
        <v>2680</v>
      </c>
      <c r="B658" s="131" t="s">
        <v>6031</v>
      </c>
      <c r="C658" s="131"/>
      <c r="D658" s="131"/>
    </row>
    <row r="659" spans="1:4" x14ac:dyDescent="0.25">
      <c r="A659" s="131" t="s">
        <v>2680</v>
      </c>
      <c r="B659" s="131" t="s">
        <v>3379</v>
      </c>
      <c r="C659" s="131"/>
      <c r="D659" s="131"/>
    </row>
    <row r="660" spans="1:4" x14ac:dyDescent="0.25">
      <c r="A660" s="131" t="s">
        <v>2680</v>
      </c>
      <c r="B660" s="131" t="s">
        <v>2499</v>
      </c>
      <c r="C660" s="131"/>
      <c r="D660" s="131"/>
    </row>
    <row r="661" spans="1:4" x14ac:dyDescent="0.25">
      <c r="A661" s="131" t="s">
        <v>2680</v>
      </c>
      <c r="B661" s="131" t="s">
        <v>6032</v>
      </c>
      <c r="C661" s="131"/>
      <c r="D661" s="131"/>
    </row>
    <row r="662" spans="1:4" x14ac:dyDescent="0.25">
      <c r="A662" s="131" t="s">
        <v>2680</v>
      </c>
      <c r="B662" s="131" t="s">
        <v>2681</v>
      </c>
      <c r="C662" s="131" t="s">
        <v>1204</v>
      </c>
      <c r="D662" s="131"/>
    </row>
    <row r="663" spans="1:4" x14ac:dyDescent="0.25">
      <c r="A663" s="131" t="s">
        <v>2680</v>
      </c>
      <c r="B663" s="131" t="s">
        <v>6033</v>
      </c>
      <c r="C663" s="131"/>
      <c r="D663" s="131"/>
    </row>
    <row r="664" spans="1:4" x14ac:dyDescent="0.25">
      <c r="A664" s="131" t="s">
        <v>2680</v>
      </c>
      <c r="B664" s="131" t="s">
        <v>2682</v>
      </c>
      <c r="C664" s="131" t="s">
        <v>2481</v>
      </c>
      <c r="D664" s="131"/>
    </row>
    <row r="665" spans="1:4" x14ac:dyDescent="0.25">
      <c r="A665" s="131" t="s">
        <v>2680</v>
      </c>
      <c r="B665" s="131" t="s">
        <v>2683</v>
      </c>
      <c r="C665" s="131" t="s">
        <v>152</v>
      </c>
      <c r="D665" s="131"/>
    </row>
    <row r="666" spans="1:4" x14ac:dyDescent="0.25">
      <c r="A666" s="131" t="s">
        <v>2680</v>
      </c>
      <c r="B666" s="131" t="s">
        <v>2684</v>
      </c>
      <c r="C666" s="131"/>
      <c r="D666" s="131"/>
    </row>
    <row r="667" spans="1:4" x14ac:dyDescent="0.25">
      <c r="A667" s="131" t="s">
        <v>2680</v>
      </c>
      <c r="B667" s="131" t="s">
        <v>3380</v>
      </c>
      <c r="C667" s="131"/>
      <c r="D667" s="131"/>
    </row>
    <row r="668" spans="1:4" x14ac:dyDescent="0.25">
      <c r="A668" s="131" t="s">
        <v>2680</v>
      </c>
      <c r="B668" s="131" t="s">
        <v>2685</v>
      </c>
      <c r="C668" s="131" t="s">
        <v>2481</v>
      </c>
      <c r="D668" s="131"/>
    </row>
    <row r="669" spans="1:4" x14ac:dyDescent="0.25">
      <c r="A669" s="131" t="s">
        <v>2680</v>
      </c>
      <c r="B669" s="131" t="s">
        <v>2686</v>
      </c>
      <c r="C669" s="131"/>
      <c r="D669" s="131"/>
    </row>
    <row r="670" spans="1:4" x14ac:dyDescent="0.25">
      <c r="A670" s="131" t="s">
        <v>2680</v>
      </c>
      <c r="B670" s="131" t="s">
        <v>3382</v>
      </c>
      <c r="C670" s="131"/>
      <c r="D670" s="131"/>
    </row>
    <row r="671" spans="1:4" x14ac:dyDescent="0.25">
      <c r="A671" s="131" t="s">
        <v>2687</v>
      </c>
      <c r="B671" s="131"/>
      <c r="C671" s="131" t="s">
        <v>2481</v>
      </c>
      <c r="D671" s="131"/>
    </row>
    <row r="672" spans="1:4" x14ac:dyDescent="0.25">
      <c r="A672" s="131" t="s">
        <v>2688</v>
      </c>
      <c r="B672" s="131"/>
      <c r="C672" s="131" t="s">
        <v>1219</v>
      </c>
      <c r="D672" s="131"/>
    </row>
    <row r="673" spans="1:4" x14ac:dyDescent="0.25">
      <c r="A673" s="131" t="s">
        <v>2688</v>
      </c>
      <c r="B673" s="131" t="s">
        <v>2486</v>
      </c>
      <c r="C673" s="131"/>
      <c r="D673" s="131"/>
    </row>
    <row r="674" spans="1:4" x14ac:dyDescent="0.25">
      <c r="A674" s="131" t="s">
        <v>2688</v>
      </c>
      <c r="B674" s="131" t="s">
        <v>2689</v>
      </c>
      <c r="C674" s="131"/>
      <c r="D674" s="131"/>
    </row>
    <row r="675" spans="1:4" x14ac:dyDescent="0.25">
      <c r="A675" s="131" t="s">
        <v>2688</v>
      </c>
      <c r="B675" s="131" t="s">
        <v>2488</v>
      </c>
      <c r="C675" s="131"/>
      <c r="D675" s="131"/>
    </row>
    <row r="676" spans="1:4" x14ac:dyDescent="0.25">
      <c r="A676" s="131" t="s">
        <v>2690</v>
      </c>
      <c r="B676" s="131"/>
      <c r="C676" s="131" t="s">
        <v>152</v>
      </c>
      <c r="D676" s="131"/>
    </row>
    <row r="677" spans="1:4" x14ac:dyDescent="0.25">
      <c r="A677" s="131" t="s">
        <v>2690</v>
      </c>
      <c r="B677" s="131" t="s">
        <v>3383</v>
      </c>
      <c r="C677" s="131"/>
      <c r="D677" s="131"/>
    </row>
    <row r="678" spans="1:4" x14ac:dyDescent="0.25">
      <c r="A678" s="131" t="s">
        <v>2690</v>
      </c>
      <c r="B678" s="131" t="s">
        <v>3385</v>
      </c>
      <c r="C678" s="131"/>
      <c r="D678" s="131"/>
    </row>
    <row r="679" spans="1:4" x14ac:dyDescent="0.25">
      <c r="A679" s="131" t="s">
        <v>2690</v>
      </c>
      <c r="B679" s="131" t="s">
        <v>6030</v>
      </c>
      <c r="C679" s="131"/>
      <c r="D679" s="131"/>
    </row>
    <row r="680" spans="1:4" x14ac:dyDescent="0.25">
      <c r="A680" s="131" t="s">
        <v>2690</v>
      </c>
      <c r="B680" s="131" t="s">
        <v>3259</v>
      </c>
      <c r="C680" s="131"/>
      <c r="D680" s="131"/>
    </row>
    <row r="681" spans="1:4" x14ac:dyDescent="0.25">
      <c r="A681" s="131" t="s">
        <v>2690</v>
      </c>
      <c r="B681" s="131" t="s">
        <v>6031</v>
      </c>
      <c r="C681" s="131"/>
      <c r="D681" s="131"/>
    </row>
    <row r="682" spans="1:4" x14ac:dyDescent="0.25">
      <c r="A682" s="131" t="s">
        <v>2690</v>
      </c>
      <c r="B682" s="131" t="s">
        <v>6147</v>
      </c>
      <c r="C682" s="131"/>
      <c r="D682" s="131"/>
    </row>
    <row r="683" spans="1:4" x14ac:dyDescent="0.25">
      <c r="A683" s="131" t="s">
        <v>2690</v>
      </c>
      <c r="B683" s="131" t="s">
        <v>6100</v>
      </c>
      <c r="C683" s="131"/>
      <c r="D683" s="131"/>
    </row>
    <row r="684" spans="1:4" x14ac:dyDescent="0.25">
      <c r="A684" s="131" t="s">
        <v>2690</v>
      </c>
      <c r="B684" s="131" t="s">
        <v>2499</v>
      </c>
      <c r="C684" s="131"/>
      <c r="D684" s="131"/>
    </row>
    <row r="685" spans="1:4" x14ac:dyDescent="0.25">
      <c r="A685" s="131" t="s">
        <v>2690</v>
      </c>
      <c r="B685" s="131" t="s">
        <v>6032</v>
      </c>
      <c r="C685" s="131"/>
      <c r="D685" s="131"/>
    </row>
    <row r="686" spans="1:4" x14ac:dyDescent="0.25">
      <c r="A686" s="131" t="s">
        <v>2690</v>
      </c>
      <c r="B686" s="131" t="s">
        <v>6033</v>
      </c>
      <c r="C686" s="131"/>
      <c r="D686" s="131"/>
    </row>
    <row r="687" spans="1:4" x14ac:dyDescent="0.25">
      <c r="A687" s="131" t="s">
        <v>2690</v>
      </c>
      <c r="B687" s="131" t="s">
        <v>3388</v>
      </c>
      <c r="C687" s="131"/>
      <c r="D687" s="131"/>
    </row>
    <row r="688" spans="1:4" x14ac:dyDescent="0.25">
      <c r="A688" s="131" t="s">
        <v>2690</v>
      </c>
      <c r="B688" s="131" t="s">
        <v>3357</v>
      </c>
      <c r="C688" s="131"/>
      <c r="D688" s="131"/>
    </row>
    <row r="689" spans="1:4" x14ac:dyDescent="0.25">
      <c r="A689" s="131" t="s">
        <v>2691</v>
      </c>
      <c r="B689" s="131"/>
      <c r="C689" s="131" t="s">
        <v>2481</v>
      </c>
      <c r="D689" s="131"/>
    </row>
    <row r="690" spans="1:4" x14ac:dyDescent="0.25">
      <c r="A690" s="131" t="s">
        <v>2692</v>
      </c>
      <c r="B690" s="131"/>
      <c r="C690" s="131" t="s">
        <v>2481</v>
      </c>
      <c r="D690" s="131"/>
    </row>
    <row r="691" spans="1:4" x14ac:dyDescent="0.25">
      <c r="A691" s="131" t="s">
        <v>2693</v>
      </c>
      <c r="B691" s="131"/>
      <c r="C691" s="131" t="s">
        <v>2481</v>
      </c>
      <c r="D691" s="131"/>
    </row>
    <row r="692" spans="1:4" x14ac:dyDescent="0.25">
      <c r="A692" s="131" t="s">
        <v>2694</v>
      </c>
      <c r="B692" s="131"/>
      <c r="C692" s="131" t="s">
        <v>2481</v>
      </c>
      <c r="D692" s="131"/>
    </row>
    <row r="693" spans="1:4" x14ac:dyDescent="0.25">
      <c r="A693" s="131" t="s">
        <v>2695</v>
      </c>
      <c r="B693" s="131"/>
      <c r="C693" s="131" t="s">
        <v>599</v>
      </c>
      <c r="D693" s="131"/>
    </row>
    <row r="694" spans="1:4" x14ac:dyDescent="0.25">
      <c r="A694" s="131" t="s">
        <v>2695</v>
      </c>
      <c r="B694" s="131" t="s">
        <v>6030</v>
      </c>
      <c r="C694" s="131"/>
      <c r="D694" s="131"/>
    </row>
    <row r="695" spans="1:4" x14ac:dyDescent="0.25">
      <c r="A695" s="131" t="s">
        <v>2695</v>
      </c>
      <c r="B695" s="131" t="s">
        <v>3259</v>
      </c>
      <c r="C695" s="131"/>
      <c r="D695" s="131"/>
    </row>
    <row r="696" spans="1:4" x14ac:dyDescent="0.25">
      <c r="A696" s="131" t="s">
        <v>2695</v>
      </c>
      <c r="B696" s="131" t="s">
        <v>6031</v>
      </c>
      <c r="C696" s="131"/>
      <c r="D696" s="131"/>
    </row>
    <row r="697" spans="1:4" x14ac:dyDescent="0.25">
      <c r="A697" s="131" t="s">
        <v>2695</v>
      </c>
      <c r="B697" s="131" t="s">
        <v>3278</v>
      </c>
      <c r="C697" s="131"/>
      <c r="D697" s="131"/>
    </row>
    <row r="698" spans="1:4" x14ac:dyDescent="0.25">
      <c r="A698" s="131" t="s">
        <v>2695</v>
      </c>
      <c r="B698" s="131" t="s">
        <v>2499</v>
      </c>
      <c r="C698" s="131"/>
      <c r="D698" s="131"/>
    </row>
    <row r="699" spans="1:4" x14ac:dyDescent="0.25">
      <c r="A699" s="131" t="s">
        <v>2695</v>
      </c>
      <c r="B699" s="131" t="s">
        <v>6032</v>
      </c>
      <c r="C699" s="131"/>
      <c r="D699" s="131"/>
    </row>
    <row r="700" spans="1:4" x14ac:dyDescent="0.25">
      <c r="A700" s="131" t="s">
        <v>2695</v>
      </c>
      <c r="B700" s="131" t="s">
        <v>6033</v>
      </c>
      <c r="C700" s="131"/>
      <c r="D700" s="131"/>
    </row>
    <row r="701" spans="1:4" x14ac:dyDescent="0.25">
      <c r="A701" s="131" t="s">
        <v>2695</v>
      </c>
      <c r="B701" s="131" t="s">
        <v>2695</v>
      </c>
      <c r="C701" s="131"/>
      <c r="D701" s="131"/>
    </row>
    <row r="702" spans="1:4" x14ac:dyDescent="0.25">
      <c r="A702" s="131" t="s">
        <v>3390</v>
      </c>
      <c r="B702" s="131"/>
      <c r="C702" s="131" t="s">
        <v>2481</v>
      </c>
      <c r="D702" s="131"/>
    </row>
    <row r="703" spans="1:4" x14ac:dyDescent="0.25">
      <c r="A703" s="131" t="s">
        <v>3391</v>
      </c>
      <c r="B703" s="131"/>
      <c r="C703" s="131" t="s">
        <v>2481</v>
      </c>
      <c r="D703" s="131"/>
    </row>
    <row r="704" spans="1:4" x14ac:dyDescent="0.25">
      <c r="A704" s="131" t="s">
        <v>3391</v>
      </c>
      <c r="B704" s="131" t="s">
        <v>3392</v>
      </c>
      <c r="C704" s="131"/>
      <c r="D704" s="131"/>
    </row>
    <row r="705" spans="1:4" x14ac:dyDescent="0.25">
      <c r="A705" s="131" t="s">
        <v>3391</v>
      </c>
      <c r="B705" s="131" t="s">
        <v>3393</v>
      </c>
      <c r="C705" s="131"/>
      <c r="D705" s="131"/>
    </row>
    <row r="706" spans="1:4" x14ac:dyDescent="0.25">
      <c r="A706" s="131" t="s">
        <v>3391</v>
      </c>
      <c r="B706" s="131" t="s">
        <v>2704</v>
      </c>
      <c r="C706" s="131"/>
      <c r="D706" s="131"/>
    </row>
    <row r="707" spans="1:4" x14ac:dyDescent="0.25">
      <c r="A707" s="131" t="s">
        <v>3391</v>
      </c>
      <c r="B707" s="131" t="s">
        <v>3394</v>
      </c>
      <c r="C707" s="131"/>
      <c r="D707" s="131"/>
    </row>
    <row r="708" spans="1:4" x14ac:dyDescent="0.25">
      <c r="A708" s="131" t="s">
        <v>3391</v>
      </c>
      <c r="B708" s="131" t="s">
        <v>2710</v>
      </c>
      <c r="C708" s="131"/>
      <c r="D708" s="131"/>
    </row>
    <row r="709" spans="1:4" x14ac:dyDescent="0.25">
      <c r="A709" s="131" t="s">
        <v>3395</v>
      </c>
      <c r="B709" s="131"/>
      <c r="C709" s="131" t="s">
        <v>2481</v>
      </c>
      <c r="D709" s="131"/>
    </row>
    <row r="710" spans="1:4" x14ac:dyDescent="0.25">
      <c r="A710" s="131" t="s">
        <v>3396</v>
      </c>
      <c r="B710" s="131"/>
      <c r="C710" s="131" t="s">
        <v>2481</v>
      </c>
      <c r="D710" s="131"/>
    </row>
    <row r="711" spans="1:4" x14ac:dyDescent="0.25">
      <c r="A711" s="131" t="s">
        <v>2696</v>
      </c>
      <c r="B711" s="131"/>
      <c r="C711" s="131" t="s">
        <v>2481</v>
      </c>
      <c r="D711" s="131"/>
    </row>
    <row r="712" spans="1:4" x14ac:dyDescent="0.25">
      <c r="A712" s="131" t="s">
        <v>3397</v>
      </c>
      <c r="B712" s="131"/>
      <c r="C712" s="131" t="s">
        <v>2481</v>
      </c>
      <c r="D712" s="131"/>
    </row>
    <row r="713" spans="1:4" x14ac:dyDescent="0.25">
      <c r="A713" s="131" t="s">
        <v>2697</v>
      </c>
      <c r="B713" s="131"/>
      <c r="C713" s="131" t="s">
        <v>1243</v>
      </c>
      <c r="D713" s="131"/>
    </row>
    <row r="714" spans="1:4" x14ac:dyDescent="0.25">
      <c r="A714" s="131" t="s">
        <v>2697</v>
      </c>
      <c r="B714" s="131" t="s">
        <v>2698</v>
      </c>
      <c r="C714" s="131" t="s">
        <v>1243</v>
      </c>
      <c r="D714" s="131"/>
    </row>
    <row r="715" spans="1:4" x14ac:dyDescent="0.25">
      <c r="A715" s="131" t="s">
        <v>2697</v>
      </c>
      <c r="B715" s="131" t="s">
        <v>2699</v>
      </c>
      <c r="C715" s="131" t="s">
        <v>1243</v>
      </c>
      <c r="D715" s="131"/>
    </row>
    <row r="716" spans="1:4" x14ac:dyDescent="0.25">
      <c r="A716" s="131" t="s">
        <v>2697</v>
      </c>
      <c r="B716" s="131" t="s">
        <v>2700</v>
      </c>
      <c r="C716" s="131" t="s">
        <v>1243</v>
      </c>
      <c r="D716" s="131"/>
    </row>
    <row r="717" spans="1:4" x14ac:dyDescent="0.25">
      <c r="A717" s="131" t="s">
        <v>2697</v>
      </c>
      <c r="B717" s="131" t="s">
        <v>2701</v>
      </c>
      <c r="C717" s="131" t="s">
        <v>1243</v>
      </c>
      <c r="D717" s="131"/>
    </row>
    <row r="718" spans="1:4" x14ac:dyDescent="0.25">
      <c r="A718" s="131" t="s">
        <v>2697</v>
      </c>
      <c r="B718" s="131" t="s">
        <v>2702</v>
      </c>
      <c r="C718" s="131" t="s">
        <v>1243</v>
      </c>
      <c r="D718" s="131"/>
    </row>
    <row r="719" spans="1:4" x14ac:dyDescent="0.25">
      <c r="A719" s="131" t="s">
        <v>2697</v>
      </c>
      <c r="B719" s="131" t="s">
        <v>2703</v>
      </c>
      <c r="C719" s="131" t="s">
        <v>1243</v>
      </c>
      <c r="D719" s="131"/>
    </row>
    <row r="720" spans="1:4" x14ac:dyDescent="0.25">
      <c r="A720" s="131" t="s">
        <v>2697</v>
      </c>
      <c r="B720" s="131" t="s">
        <v>2499</v>
      </c>
      <c r="C720" s="131"/>
      <c r="D720" s="131"/>
    </row>
    <row r="721" spans="1:4" x14ac:dyDescent="0.25">
      <c r="A721" s="131" t="s">
        <v>2697</v>
      </c>
      <c r="B721" s="131" t="s">
        <v>2705</v>
      </c>
      <c r="C721" s="131" t="s">
        <v>1243</v>
      </c>
      <c r="D721" s="131"/>
    </row>
    <row r="722" spans="1:4" x14ac:dyDescent="0.25">
      <c r="A722" s="131" t="s">
        <v>2697</v>
      </c>
      <c r="B722" s="131" t="s">
        <v>2706</v>
      </c>
      <c r="C722" s="131" t="s">
        <v>1243</v>
      </c>
      <c r="D722" s="131"/>
    </row>
    <row r="723" spans="1:4" x14ac:dyDescent="0.25">
      <c r="A723" s="131" t="s">
        <v>2697</v>
      </c>
      <c r="B723" s="131" t="s">
        <v>2707</v>
      </c>
      <c r="C723" s="131" t="s">
        <v>1243</v>
      </c>
      <c r="D723" s="131"/>
    </row>
    <row r="724" spans="1:4" x14ac:dyDescent="0.25">
      <c r="A724" s="131" t="s">
        <v>2697</v>
      </c>
      <c r="B724" s="131" t="s">
        <v>2708</v>
      </c>
      <c r="C724" s="131" t="s">
        <v>1243</v>
      </c>
      <c r="D724" s="131"/>
    </row>
    <row r="725" spans="1:4" x14ac:dyDescent="0.25">
      <c r="A725" s="131" t="s">
        <v>2697</v>
      </c>
      <c r="B725" s="131" t="s">
        <v>2650</v>
      </c>
      <c r="C725" s="131" t="s">
        <v>1243</v>
      </c>
      <c r="D725" s="131"/>
    </row>
    <row r="726" spans="1:4" x14ac:dyDescent="0.25">
      <c r="A726" s="131" t="s">
        <v>2697</v>
      </c>
      <c r="B726" s="131" t="s">
        <v>2709</v>
      </c>
      <c r="C726" s="131" t="s">
        <v>1243</v>
      </c>
      <c r="D726" s="131"/>
    </row>
    <row r="727" spans="1:4" x14ac:dyDescent="0.25">
      <c r="A727" s="131" t="s">
        <v>2711</v>
      </c>
      <c r="B727" s="131"/>
      <c r="C727" s="131" t="s">
        <v>1031</v>
      </c>
      <c r="D727" s="131"/>
    </row>
    <row r="728" spans="1:4" x14ac:dyDescent="0.25">
      <c r="A728" s="131" t="s">
        <v>2711</v>
      </c>
      <c r="B728" s="131" t="s">
        <v>2573</v>
      </c>
      <c r="C728" s="131"/>
      <c r="D728" s="131"/>
    </row>
    <row r="729" spans="1:4" x14ac:dyDescent="0.25">
      <c r="A729" s="131" t="s">
        <v>2712</v>
      </c>
      <c r="B729" s="131"/>
      <c r="C729" s="131" t="s">
        <v>6148</v>
      </c>
      <c r="D729" s="131"/>
    </row>
    <row r="730" spans="1:4" x14ac:dyDescent="0.25">
      <c r="A730" s="131" t="s">
        <v>2713</v>
      </c>
      <c r="B730" s="131"/>
      <c r="C730" s="131" t="s">
        <v>2481</v>
      </c>
      <c r="D730" s="131"/>
    </row>
    <row r="731" spans="1:4" x14ac:dyDescent="0.25">
      <c r="A731" s="131" t="s">
        <v>2714</v>
      </c>
      <c r="B731" s="131"/>
      <c r="C731" s="131" t="s">
        <v>245</v>
      </c>
      <c r="D731" s="131"/>
    </row>
    <row r="732" spans="1:4" x14ac:dyDescent="0.25">
      <c r="A732" s="131" t="s">
        <v>2714</v>
      </c>
      <c r="B732" s="131" t="s">
        <v>6030</v>
      </c>
      <c r="C732" s="131"/>
      <c r="D732" s="131"/>
    </row>
    <row r="733" spans="1:4" x14ac:dyDescent="0.25">
      <c r="A733" s="131" t="s">
        <v>2714</v>
      </c>
      <c r="B733" s="131" t="s">
        <v>3259</v>
      </c>
      <c r="C733" s="131"/>
      <c r="D733" s="131"/>
    </row>
    <row r="734" spans="1:4" x14ac:dyDescent="0.25">
      <c r="A734" s="131" t="s">
        <v>2714</v>
      </c>
      <c r="B734" s="131" t="s">
        <v>6031</v>
      </c>
      <c r="C734" s="131"/>
      <c r="D734" s="131"/>
    </row>
    <row r="735" spans="1:4" x14ac:dyDescent="0.25">
      <c r="A735" s="131" t="s">
        <v>2714</v>
      </c>
      <c r="B735" s="131" t="s">
        <v>2499</v>
      </c>
      <c r="C735" s="131"/>
      <c r="D735" s="131"/>
    </row>
    <row r="736" spans="1:4" x14ac:dyDescent="0.25">
      <c r="A736" s="131" t="s">
        <v>2714</v>
      </c>
      <c r="B736" s="131" t="s">
        <v>4568</v>
      </c>
      <c r="C736" s="131"/>
      <c r="D736" s="131"/>
    </row>
    <row r="737" spans="1:4" x14ac:dyDescent="0.25">
      <c r="A737" s="131" t="s">
        <v>2714</v>
      </c>
      <c r="B737" s="131" t="s">
        <v>6032</v>
      </c>
      <c r="C737" s="131"/>
      <c r="D737" s="131"/>
    </row>
    <row r="738" spans="1:4" x14ac:dyDescent="0.25">
      <c r="A738" s="131" t="s">
        <v>2714</v>
      </c>
      <c r="B738" s="131" t="s">
        <v>6033</v>
      </c>
      <c r="C738" s="131"/>
      <c r="D738" s="131"/>
    </row>
    <row r="739" spans="1:4" x14ac:dyDescent="0.25">
      <c r="A739" s="131" t="s">
        <v>2714</v>
      </c>
      <c r="B739" s="131" t="s">
        <v>2716</v>
      </c>
      <c r="C739" s="131"/>
      <c r="D739" s="131"/>
    </row>
    <row r="740" spans="1:4" x14ac:dyDescent="0.25">
      <c r="A740" s="131" t="s">
        <v>2714</v>
      </c>
      <c r="B740" s="131" t="s">
        <v>2717</v>
      </c>
      <c r="C740" s="131"/>
      <c r="D740" s="131"/>
    </row>
    <row r="741" spans="1:4" x14ac:dyDescent="0.25">
      <c r="A741" s="131" t="s">
        <v>2718</v>
      </c>
      <c r="B741" s="131"/>
      <c r="C741" s="131" t="s">
        <v>2481</v>
      </c>
      <c r="D741" s="131"/>
    </row>
    <row r="742" spans="1:4" x14ac:dyDescent="0.25">
      <c r="A742" s="131" t="s">
        <v>2718</v>
      </c>
      <c r="B742" s="131" t="s">
        <v>2499</v>
      </c>
      <c r="C742" s="131" t="s">
        <v>2481</v>
      </c>
      <c r="D742" s="131"/>
    </row>
    <row r="743" spans="1:4" x14ac:dyDescent="0.25">
      <c r="A743" s="131" t="s">
        <v>2719</v>
      </c>
      <c r="B743" s="131"/>
      <c r="C743" s="131" t="s">
        <v>71</v>
      </c>
      <c r="D743" s="131"/>
    </row>
    <row r="744" spans="1:4" x14ac:dyDescent="0.25">
      <c r="A744" s="131" t="s">
        <v>2719</v>
      </c>
      <c r="B744" s="131" t="s">
        <v>2573</v>
      </c>
      <c r="C744" s="131"/>
      <c r="D744" s="131"/>
    </row>
    <row r="745" spans="1:4" x14ac:dyDescent="0.25">
      <c r="A745" s="131" t="s">
        <v>2720</v>
      </c>
      <c r="B745" s="131"/>
      <c r="C745" s="131" t="s">
        <v>6149</v>
      </c>
      <c r="D745" s="131"/>
    </row>
    <row r="746" spans="1:4" x14ac:dyDescent="0.25">
      <c r="A746" s="131" t="s">
        <v>2720</v>
      </c>
      <c r="B746" s="131" t="s">
        <v>2573</v>
      </c>
      <c r="C746" s="131"/>
      <c r="D746" s="131"/>
    </row>
    <row r="747" spans="1:4" x14ac:dyDescent="0.25">
      <c r="A747" s="131" t="s">
        <v>2720</v>
      </c>
      <c r="B747" s="131" t="s">
        <v>2721</v>
      </c>
      <c r="C747" s="131"/>
      <c r="D747" s="131"/>
    </row>
    <row r="748" spans="1:4" x14ac:dyDescent="0.25">
      <c r="A748" s="131" t="s">
        <v>2722</v>
      </c>
      <c r="B748" s="131"/>
      <c r="C748" s="131" t="s">
        <v>2481</v>
      </c>
      <c r="D748" s="131"/>
    </row>
    <row r="749" spans="1:4" x14ac:dyDescent="0.25">
      <c r="A749" s="131" t="s">
        <v>2723</v>
      </c>
      <c r="B749" s="131"/>
      <c r="C749" s="131" t="s">
        <v>625</v>
      </c>
      <c r="D749" s="131"/>
    </row>
    <row r="750" spans="1:4" x14ac:dyDescent="0.25">
      <c r="A750" s="131" t="s">
        <v>2723</v>
      </c>
      <c r="B750" s="131" t="s">
        <v>6030</v>
      </c>
      <c r="C750" s="131"/>
      <c r="D750" s="131"/>
    </row>
    <row r="751" spans="1:4" x14ac:dyDescent="0.25">
      <c r="A751" s="131" t="s">
        <v>2723</v>
      </c>
      <c r="B751" s="131" t="s">
        <v>3259</v>
      </c>
      <c r="C751" s="131"/>
      <c r="D751" s="131"/>
    </row>
    <row r="752" spans="1:4" x14ac:dyDescent="0.25">
      <c r="A752" s="131" t="s">
        <v>2723</v>
      </c>
      <c r="B752" s="131" t="s">
        <v>6031</v>
      </c>
      <c r="C752" s="131"/>
      <c r="D752" s="131"/>
    </row>
    <row r="753" spans="1:4" x14ac:dyDescent="0.25">
      <c r="A753" s="131" t="s">
        <v>2723</v>
      </c>
      <c r="B753" s="131" t="s">
        <v>3398</v>
      </c>
      <c r="C753" s="131"/>
      <c r="D753" s="131"/>
    </row>
    <row r="754" spans="1:4" x14ac:dyDescent="0.25">
      <c r="A754" s="131" t="s">
        <v>2723</v>
      </c>
      <c r="B754" s="131" t="s">
        <v>2499</v>
      </c>
      <c r="C754" s="131"/>
      <c r="D754" s="131"/>
    </row>
    <row r="755" spans="1:4" x14ac:dyDescent="0.25">
      <c r="A755" s="131" t="s">
        <v>2723</v>
      </c>
      <c r="B755" s="131" t="s">
        <v>6032</v>
      </c>
      <c r="C755" s="131"/>
      <c r="D755" s="131"/>
    </row>
    <row r="756" spans="1:4" x14ac:dyDescent="0.25">
      <c r="A756" s="131" t="s">
        <v>2723</v>
      </c>
      <c r="B756" s="131" t="s">
        <v>3399</v>
      </c>
      <c r="C756" s="131"/>
      <c r="D756" s="131"/>
    </row>
    <row r="757" spans="1:4" x14ac:dyDescent="0.25">
      <c r="A757" s="131" t="s">
        <v>2723</v>
      </c>
      <c r="B757" s="131" t="s">
        <v>6033</v>
      </c>
      <c r="C757" s="131"/>
      <c r="D757" s="131"/>
    </row>
    <row r="758" spans="1:4" x14ac:dyDescent="0.25">
      <c r="A758" s="131" t="s">
        <v>2723</v>
      </c>
      <c r="B758" s="131" t="s">
        <v>2725</v>
      </c>
      <c r="C758" s="131"/>
      <c r="D758" s="131"/>
    </row>
    <row r="759" spans="1:4" x14ac:dyDescent="0.25">
      <c r="A759" s="131" t="s">
        <v>2726</v>
      </c>
      <c r="B759" s="131"/>
      <c r="C759" s="131" t="s">
        <v>152</v>
      </c>
      <c r="D759" s="131"/>
    </row>
    <row r="760" spans="1:4" x14ac:dyDescent="0.25">
      <c r="A760" s="131" t="s">
        <v>2726</v>
      </c>
      <c r="B760" s="131" t="s">
        <v>6030</v>
      </c>
      <c r="C760" s="131"/>
      <c r="D760" s="131"/>
    </row>
    <row r="761" spans="1:4" x14ac:dyDescent="0.25">
      <c r="A761" s="131" t="s">
        <v>2726</v>
      </c>
      <c r="B761" s="131" t="s">
        <v>2728</v>
      </c>
      <c r="C761" s="131"/>
      <c r="D761" s="131"/>
    </row>
    <row r="762" spans="1:4" x14ac:dyDescent="0.25">
      <c r="A762" s="131" t="s">
        <v>2726</v>
      </c>
      <c r="B762" s="131" t="s">
        <v>3259</v>
      </c>
      <c r="C762" s="131"/>
      <c r="D762" s="131"/>
    </row>
    <row r="763" spans="1:4" x14ac:dyDescent="0.25">
      <c r="A763" s="131" t="s">
        <v>2726</v>
      </c>
      <c r="B763" s="131" t="s">
        <v>6031</v>
      </c>
      <c r="C763" s="131"/>
      <c r="D763" s="131"/>
    </row>
    <row r="764" spans="1:4" x14ac:dyDescent="0.25">
      <c r="A764" s="131" t="s">
        <v>2726</v>
      </c>
      <c r="B764" s="131" t="s">
        <v>2729</v>
      </c>
      <c r="C764" s="131"/>
      <c r="D764" s="131"/>
    </row>
    <row r="765" spans="1:4" x14ac:dyDescent="0.25">
      <c r="A765" s="131" t="s">
        <v>2726</v>
      </c>
      <c r="B765" s="131" t="s">
        <v>2715</v>
      </c>
      <c r="C765" s="131"/>
      <c r="D765" s="131"/>
    </row>
    <row r="766" spans="1:4" x14ac:dyDescent="0.25">
      <c r="A766" s="131" t="s">
        <v>2726</v>
      </c>
      <c r="B766" s="131" t="s">
        <v>2499</v>
      </c>
      <c r="C766" s="131"/>
      <c r="D766" s="131"/>
    </row>
    <row r="767" spans="1:4" x14ac:dyDescent="0.25">
      <c r="A767" s="131" t="s">
        <v>2726</v>
      </c>
      <c r="B767" s="131" t="s">
        <v>2730</v>
      </c>
      <c r="C767" s="131"/>
      <c r="D767" s="131"/>
    </row>
    <row r="768" spans="1:4" x14ac:dyDescent="0.25">
      <c r="A768" s="131" t="s">
        <v>2726</v>
      </c>
      <c r="B768" s="131" t="s">
        <v>2731</v>
      </c>
      <c r="C768" s="131"/>
      <c r="D768" s="131"/>
    </row>
    <row r="769" spans="1:4" x14ac:dyDescent="0.25">
      <c r="A769" s="131" t="s">
        <v>2726</v>
      </c>
      <c r="B769" s="131" t="s">
        <v>2732</v>
      </c>
      <c r="C769" s="131"/>
      <c r="D769" s="131"/>
    </row>
    <row r="770" spans="1:4" x14ac:dyDescent="0.25">
      <c r="A770" s="131" t="s">
        <v>2726</v>
      </c>
      <c r="B770" s="131" t="s">
        <v>4568</v>
      </c>
      <c r="C770" s="131"/>
      <c r="D770" s="131"/>
    </row>
    <row r="771" spans="1:4" x14ac:dyDescent="0.25">
      <c r="A771" s="131" t="s">
        <v>2726</v>
      </c>
      <c r="B771" s="131" t="s">
        <v>6032</v>
      </c>
      <c r="C771" s="131"/>
      <c r="D771" s="131"/>
    </row>
    <row r="772" spans="1:4" x14ac:dyDescent="0.25">
      <c r="A772" s="131" t="s">
        <v>2726</v>
      </c>
      <c r="B772" s="131" t="s">
        <v>2733</v>
      </c>
      <c r="C772" s="131"/>
      <c r="D772" s="131"/>
    </row>
    <row r="773" spans="1:4" x14ac:dyDescent="0.25">
      <c r="A773" s="131" t="s">
        <v>2726</v>
      </c>
      <c r="B773" s="131" t="s">
        <v>6033</v>
      </c>
      <c r="C773" s="131"/>
      <c r="D773" s="131"/>
    </row>
    <row r="774" spans="1:4" x14ac:dyDescent="0.25">
      <c r="A774" s="131" t="s">
        <v>2726</v>
      </c>
      <c r="B774" s="131" t="s">
        <v>3400</v>
      </c>
      <c r="C774" s="131"/>
      <c r="D774" s="131"/>
    </row>
    <row r="775" spans="1:4" x14ac:dyDescent="0.25">
      <c r="A775" s="131" t="s">
        <v>2726</v>
      </c>
      <c r="B775" s="131" t="s">
        <v>2734</v>
      </c>
      <c r="C775" s="131"/>
      <c r="D775" s="131"/>
    </row>
    <row r="776" spans="1:4" x14ac:dyDescent="0.25">
      <c r="A776" s="131" t="s">
        <v>2726</v>
      </c>
      <c r="B776" s="131" t="s">
        <v>2716</v>
      </c>
      <c r="C776" s="131"/>
      <c r="D776" s="131"/>
    </row>
    <row r="777" spans="1:4" x14ac:dyDescent="0.25">
      <c r="A777" s="131" t="s">
        <v>2726</v>
      </c>
      <c r="B777" s="131" t="s">
        <v>2717</v>
      </c>
      <c r="C777" s="131"/>
      <c r="D777" s="131"/>
    </row>
    <row r="778" spans="1:4" x14ac:dyDescent="0.25">
      <c r="A778" s="131" t="s">
        <v>2726</v>
      </c>
      <c r="B778" s="131" t="s">
        <v>2735</v>
      </c>
      <c r="C778" s="131"/>
      <c r="D778" s="131"/>
    </row>
    <row r="779" spans="1:4" x14ac:dyDescent="0.25">
      <c r="A779" s="131" t="s">
        <v>2726</v>
      </c>
      <c r="B779" s="131" t="s">
        <v>2736</v>
      </c>
      <c r="C779" s="131"/>
      <c r="D779" s="131"/>
    </row>
    <row r="780" spans="1:4" x14ac:dyDescent="0.25">
      <c r="A780" s="131" t="s">
        <v>2737</v>
      </c>
      <c r="B780" s="131"/>
      <c r="C780" s="131" t="s">
        <v>2481</v>
      </c>
      <c r="D780" s="131"/>
    </row>
    <row r="781" spans="1:4" x14ac:dyDescent="0.25">
      <c r="A781" s="131" t="s">
        <v>2738</v>
      </c>
      <c r="B781" s="131"/>
      <c r="C781" s="131" t="s">
        <v>1031</v>
      </c>
      <c r="D781" s="131"/>
    </row>
    <row r="782" spans="1:4" x14ac:dyDescent="0.25">
      <c r="A782" s="131" t="s">
        <v>2738</v>
      </c>
      <c r="B782" s="131" t="s">
        <v>2573</v>
      </c>
      <c r="C782" s="131"/>
      <c r="D782" s="131"/>
    </row>
    <row r="783" spans="1:4" x14ac:dyDescent="0.25">
      <c r="A783" s="131" t="s">
        <v>2739</v>
      </c>
      <c r="B783" s="131"/>
      <c r="C783" s="131" t="s">
        <v>1039</v>
      </c>
      <c r="D783" s="131"/>
    </row>
    <row r="784" spans="1:4" x14ac:dyDescent="0.25">
      <c r="A784" s="131" t="s">
        <v>2739</v>
      </c>
      <c r="B784" s="131" t="s">
        <v>2499</v>
      </c>
      <c r="C784" s="131"/>
      <c r="D784" s="131"/>
    </row>
    <row r="785" spans="1:4" x14ac:dyDescent="0.25">
      <c r="A785" s="131" t="s">
        <v>2740</v>
      </c>
      <c r="B785" s="131"/>
      <c r="C785" s="131" t="s">
        <v>2481</v>
      </c>
      <c r="D785" s="131"/>
    </row>
    <row r="786" spans="1:4" x14ac:dyDescent="0.25">
      <c r="A786" s="131" t="s">
        <v>2741</v>
      </c>
      <c r="B786" s="131"/>
      <c r="C786" s="131" t="s">
        <v>2481</v>
      </c>
      <c r="D786" s="131"/>
    </row>
    <row r="787" spans="1:4" x14ac:dyDescent="0.25">
      <c r="A787" s="131" t="s">
        <v>2741</v>
      </c>
      <c r="B787" s="131" t="s">
        <v>2499</v>
      </c>
      <c r="C787" s="131"/>
      <c r="D787" s="131"/>
    </row>
    <row r="788" spans="1:4" x14ac:dyDescent="0.25">
      <c r="A788" s="131" t="s">
        <v>2742</v>
      </c>
      <c r="B788" s="131"/>
      <c r="C788" s="131" t="s">
        <v>2481</v>
      </c>
      <c r="D788" s="131"/>
    </row>
    <row r="789" spans="1:4" x14ac:dyDescent="0.25">
      <c r="A789" s="131" t="s">
        <v>2743</v>
      </c>
      <c r="B789" s="131"/>
      <c r="C789" s="131" t="s">
        <v>6148</v>
      </c>
      <c r="D789" s="131"/>
    </row>
    <row r="790" spans="1:4" x14ac:dyDescent="0.25">
      <c r="A790" s="131" t="s">
        <v>2743</v>
      </c>
      <c r="B790" s="131" t="s">
        <v>2717</v>
      </c>
      <c r="C790" s="131"/>
      <c r="D790" s="131"/>
    </row>
    <row r="791" spans="1:4" x14ac:dyDescent="0.25">
      <c r="A791" s="131" t="s">
        <v>2744</v>
      </c>
      <c r="B791" s="131"/>
      <c r="C791" s="131" t="s">
        <v>471</v>
      </c>
      <c r="D791" s="131"/>
    </row>
    <row r="792" spans="1:4" x14ac:dyDescent="0.25">
      <c r="A792" s="131" t="s">
        <v>2744</v>
      </c>
      <c r="B792" s="131" t="s">
        <v>6030</v>
      </c>
      <c r="C792" s="131"/>
      <c r="D792" s="131"/>
    </row>
    <row r="793" spans="1:4" x14ac:dyDescent="0.25">
      <c r="A793" s="131" t="s">
        <v>2744</v>
      </c>
      <c r="B793" s="131" t="s">
        <v>3259</v>
      </c>
      <c r="C793" s="131"/>
      <c r="D793" s="131"/>
    </row>
    <row r="794" spans="1:4" x14ac:dyDescent="0.25">
      <c r="A794" s="131" t="s">
        <v>2744</v>
      </c>
      <c r="B794" s="131" t="s">
        <v>6031</v>
      </c>
      <c r="C794" s="131"/>
      <c r="D794" s="131"/>
    </row>
    <row r="795" spans="1:4" x14ac:dyDescent="0.25">
      <c r="A795" s="131" t="s">
        <v>2744</v>
      </c>
      <c r="B795" s="131" t="s">
        <v>3316</v>
      </c>
      <c r="C795" s="131"/>
      <c r="D795" s="131"/>
    </row>
    <row r="796" spans="1:4" x14ac:dyDescent="0.25">
      <c r="A796" s="131" t="s">
        <v>2744</v>
      </c>
      <c r="B796" s="131" t="s">
        <v>2499</v>
      </c>
      <c r="C796" s="131"/>
      <c r="D796" s="131"/>
    </row>
    <row r="797" spans="1:4" x14ac:dyDescent="0.25">
      <c r="A797" s="131" t="s">
        <v>2744</v>
      </c>
      <c r="B797" s="131" t="s">
        <v>6032</v>
      </c>
      <c r="C797" s="131"/>
      <c r="D797" s="131"/>
    </row>
    <row r="798" spans="1:4" x14ac:dyDescent="0.25">
      <c r="A798" s="131" t="s">
        <v>2744</v>
      </c>
      <c r="B798" s="131" t="s">
        <v>6033</v>
      </c>
      <c r="C798" s="131"/>
      <c r="D798" s="131"/>
    </row>
    <row r="799" spans="1:4" x14ac:dyDescent="0.25">
      <c r="A799" s="131" t="s">
        <v>2745</v>
      </c>
      <c r="B799" s="131"/>
      <c r="C799" s="131" t="s">
        <v>2481</v>
      </c>
      <c r="D799" s="131"/>
    </row>
    <row r="800" spans="1:4" x14ac:dyDescent="0.25">
      <c r="A800" s="131" t="s">
        <v>2746</v>
      </c>
      <c r="B800" s="131"/>
      <c r="C800" s="131" t="s">
        <v>48</v>
      </c>
      <c r="D800" s="131"/>
    </row>
    <row r="801" spans="1:4" x14ac:dyDescent="0.25">
      <c r="A801" s="131" t="s">
        <v>2747</v>
      </c>
      <c r="B801" s="131"/>
      <c r="C801" s="131" t="s">
        <v>2481</v>
      </c>
      <c r="D801" s="131"/>
    </row>
    <row r="802" spans="1:4" x14ac:dyDescent="0.25">
      <c r="A802" s="131" t="s">
        <v>2747</v>
      </c>
      <c r="B802" s="131" t="s">
        <v>2531</v>
      </c>
      <c r="C802" s="131"/>
      <c r="D802" s="131"/>
    </row>
    <row r="803" spans="1:4" x14ac:dyDescent="0.25">
      <c r="A803" s="131" t="s">
        <v>2747</v>
      </c>
      <c r="B803" s="131" t="s">
        <v>2601</v>
      </c>
      <c r="C803" s="131"/>
      <c r="D803" s="131"/>
    </row>
    <row r="804" spans="1:4" x14ac:dyDescent="0.25">
      <c r="A804" s="131" t="s">
        <v>2747</v>
      </c>
      <c r="B804" s="131" t="s">
        <v>2602</v>
      </c>
      <c r="C804" s="131"/>
      <c r="D804" s="131"/>
    </row>
    <row r="805" spans="1:4" x14ac:dyDescent="0.25">
      <c r="A805" s="131" t="s">
        <v>2748</v>
      </c>
      <c r="B805" s="131"/>
      <c r="C805" s="131" t="s">
        <v>152</v>
      </c>
      <c r="D805" s="131"/>
    </row>
    <row r="806" spans="1:4" x14ac:dyDescent="0.25">
      <c r="A806" s="131" t="s">
        <v>2748</v>
      </c>
      <c r="B806" s="131" t="s">
        <v>2749</v>
      </c>
      <c r="C806" s="131" t="s">
        <v>152</v>
      </c>
      <c r="D806" s="131"/>
    </row>
    <row r="807" spans="1:4" x14ac:dyDescent="0.25">
      <c r="A807" s="131" t="s">
        <v>2748</v>
      </c>
      <c r="B807" s="131" t="s">
        <v>6030</v>
      </c>
      <c r="C807" s="131"/>
      <c r="D807" s="131"/>
    </row>
    <row r="808" spans="1:4" x14ac:dyDescent="0.25">
      <c r="A808" s="131" t="s">
        <v>2748</v>
      </c>
      <c r="B808" s="131" t="s">
        <v>3259</v>
      </c>
      <c r="C808" s="131"/>
      <c r="D808" s="131"/>
    </row>
    <row r="809" spans="1:4" x14ac:dyDescent="0.25">
      <c r="A809" s="131" t="s">
        <v>2748</v>
      </c>
      <c r="B809" s="131" t="s">
        <v>6031</v>
      </c>
      <c r="C809" s="131"/>
      <c r="D809" s="131"/>
    </row>
    <row r="810" spans="1:4" x14ac:dyDescent="0.25">
      <c r="A810" s="131" t="s">
        <v>2748</v>
      </c>
      <c r="B810" s="131" t="s">
        <v>2499</v>
      </c>
      <c r="C810" s="131"/>
      <c r="D810" s="131"/>
    </row>
    <row r="811" spans="1:4" x14ac:dyDescent="0.25">
      <c r="A811" s="131" t="s">
        <v>2748</v>
      </c>
      <c r="B811" s="131" t="s">
        <v>2750</v>
      </c>
      <c r="C811" s="131" t="s">
        <v>152</v>
      </c>
      <c r="D811" s="131"/>
    </row>
    <row r="812" spans="1:4" x14ac:dyDescent="0.25">
      <c r="A812" s="131" t="s">
        <v>2748</v>
      </c>
      <c r="B812" s="131" t="s">
        <v>6032</v>
      </c>
      <c r="C812" s="131"/>
      <c r="D812" s="131"/>
    </row>
    <row r="813" spans="1:4" x14ac:dyDescent="0.25">
      <c r="A813" s="131" t="s">
        <v>2748</v>
      </c>
      <c r="B813" s="131" t="s">
        <v>6033</v>
      </c>
      <c r="C813" s="131"/>
      <c r="D813" s="131"/>
    </row>
    <row r="814" spans="1:4" x14ac:dyDescent="0.25">
      <c r="A814" s="131" t="s">
        <v>2748</v>
      </c>
      <c r="B814" s="131" t="s">
        <v>2751</v>
      </c>
      <c r="C814" s="131" t="s">
        <v>152</v>
      </c>
      <c r="D814" s="131"/>
    </row>
    <row r="815" spans="1:4" x14ac:dyDescent="0.25">
      <c r="A815" s="131" t="s">
        <v>2748</v>
      </c>
      <c r="B815" s="131" t="s">
        <v>2752</v>
      </c>
      <c r="C815" s="131" t="s">
        <v>152</v>
      </c>
      <c r="D815" s="131"/>
    </row>
    <row r="816" spans="1:4" x14ac:dyDescent="0.25">
      <c r="A816" s="131" t="s">
        <v>2748</v>
      </c>
      <c r="B816" s="131" t="s">
        <v>3402</v>
      </c>
      <c r="C816" s="131"/>
      <c r="D816" s="131"/>
    </row>
    <row r="817" spans="1:4" x14ac:dyDescent="0.25">
      <c r="A817" s="131" t="s">
        <v>2748</v>
      </c>
      <c r="B817" s="131" t="s">
        <v>2753</v>
      </c>
      <c r="C817" s="131" t="s">
        <v>152</v>
      </c>
      <c r="D817" s="131"/>
    </row>
    <row r="818" spans="1:4" x14ac:dyDescent="0.25">
      <c r="A818" s="131" t="s">
        <v>2754</v>
      </c>
      <c r="B818" s="131"/>
      <c r="C818" s="131" t="s">
        <v>2481</v>
      </c>
      <c r="D818" s="131"/>
    </row>
    <row r="819" spans="1:4" x14ac:dyDescent="0.25">
      <c r="A819" s="131" t="s">
        <v>2755</v>
      </c>
      <c r="B819" s="131"/>
      <c r="C819" s="131" t="s">
        <v>2481</v>
      </c>
      <c r="D819" s="131"/>
    </row>
    <row r="820" spans="1:4" x14ac:dyDescent="0.25">
      <c r="A820" s="131" t="s">
        <v>2756</v>
      </c>
      <c r="B820" s="131"/>
      <c r="C820" s="131" t="s">
        <v>1496</v>
      </c>
      <c r="D820" s="131"/>
    </row>
    <row r="821" spans="1:4" x14ac:dyDescent="0.25">
      <c r="A821" s="131" t="s">
        <v>2756</v>
      </c>
      <c r="B821" s="131" t="s">
        <v>6030</v>
      </c>
      <c r="C821" s="131"/>
      <c r="D821" s="131"/>
    </row>
    <row r="822" spans="1:4" x14ac:dyDescent="0.25">
      <c r="A822" s="131" t="s">
        <v>2756</v>
      </c>
      <c r="B822" s="131" t="s">
        <v>3259</v>
      </c>
      <c r="C822" s="131"/>
      <c r="D822" s="131"/>
    </row>
    <row r="823" spans="1:4" x14ac:dyDescent="0.25">
      <c r="A823" s="131" t="s">
        <v>2756</v>
      </c>
      <c r="B823" s="131" t="s">
        <v>2504</v>
      </c>
      <c r="C823" s="131"/>
      <c r="D823" s="131"/>
    </row>
    <row r="824" spans="1:4" x14ac:dyDescent="0.25">
      <c r="A824" s="131" t="s">
        <v>2756</v>
      </c>
      <c r="B824" s="131" t="s">
        <v>6031</v>
      </c>
      <c r="C824" s="131"/>
      <c r="D824" s="131"/>
    </row>
    <row r="825" spans="1:4" x14ac:dyDescent="0.25">
      <c r="A825" s="131" t="s">
        <v>2756</v>
      </c>
      <c r="B825" s="131" t="s">
        <v>2757</v>
      </c>
      <c r="C825" s="131" t="s">
        <v>1496</v>
      </c>
      <c r="D825" s="131"/>
    </row>
    <row r="826" spans="1:4" x14ac:dyDescent="0.25">
      <c r="A826" s="131" t="s">
        <v>2756</v>
      </c>
      <c r="B826" s="131" t="s">
        <v>2505</v>
      </c>
      <c r="C826" s="131"/>
      <c r="D826" s="131"/>
    </row>
    <row r="827" spans="1:4" x14ac:dyDescent="0.25">
      <c r="A827" s="131" t="s">
        <v>2756</v>
      </c>
      <c r="B827" s="131" t="s">
        <v>2506</v>
      </c>
      <c r="C827" s="131"/>
      <c r="D827" s="131"/>
    </row>
    <row r="828" spans="1:4" x14ac:dyDescent="0.25">
      <c r="A828" s="131" t="s">
        <v>2756</v>
      </c>
      <c r="B828" s="131" t="s">
        <v>2507</v>
      </c>
      <c r="C828" s="131"/>
      <c r="D828" s="131"/>
    </row>
    <row r="829" spans="1:4" x14ac:dyDescent="0.25">
      <c r="A829" s="131" t="s">
        <v>2756</v>
      </c>
      <c r="B829" s="131" t="s">
        <v>2499</v>
      </c>
      <c r="C829" s="131"/>
      <c r="D829" s="131"/>
    </row>
    <row r="830" spans="1:4" x14ac:dyDescent="0.25">
      <c r="A830" s="131" t="s">
        <v>2756</v>
      </c>
      <c r="B830" s="131" t="s">
        <v>6032</v>
      </c>
      <c r="C830" s="131"/>
      <c r="D830" s="131"/>
    </row>
    <row r="831" spans="1:4" x14ac:dyDescent="0.25">
      <c r="A831" s="131" t="s">
        <v>2756</v>
      </c>
      <c r="B831" s="131" t="s">
        <v>2508</v>
      </c>
      <c r="C831" s="131"/>
      <c r="D831" s="131"/>
    </row>
    <row r="832" spans="1:4" x14ac:dyDescent="0.25">
      <c r="A832" s="131" t="s">
        <v>2756</v>
      </c>
      <c r="B832" s="131" t="s">
        <v>6033</v>
      </c>
      <c r="C832" s="131"/>
      <c r="D832" s="131"/>
    </row>
    <row r="833" spans="1:4" x14ac:dyDescent="0.25">
      <c r="A833" s="131" t="s">
        <v>2756</v>
      </c>
      <c r="B833" s="131" t="s">
        <v>2758</v>
      </c>
      <c r="C833" s="131" t="s">
        <v>819</v>
      </c>
      <c r="D833" s="131"/>
    </row>
    <row r="834" spans="1:4" x14ac:dyDescent="0.25">
      <c r="A834" s="131" t="s">
        <v>2756</v>
      </c>
      <c r="B834" s="131" t="s">
        <v>2759</v>
      </c>
      <c r="C834" s="131" t="s">
        <v>1496</v>
      </c>
      <c r="D834" s="131"/>
    </row>
    <row r="835" spans="1:4" x14ac:dyDescent="0.25">
      <c r="A835" s="131" t="s">
        <v>2756</v>
      </c>
      <c r="B835" s="131" t="s">
        <v>2509</v>
      </c>
      <c r="C835" s="131"/>
      <c r="D835" s="131"/>
    </row>
    <row r="836" spans="1:4" x14ac:dyDescent="0.25">
      <c r="A836" s="131" t="s">
        <v>2756</v>
      </c>
      <c r="B836" s="131" t="s">
        <v>2510</v>
      </c>
      <c r="C836" s="131"/>
      <c r="D836" s="131"/>
    </row>
    <row r="837" spans="1:4" x14ac:dyDescent="0.25">
      <c r="A837" s="131" t="s">
        <v>2756</v>
      </c>
      <c r="B837" s="131" t="s">
        <v>2511</v>
      </c>
      <c r="C837" s="131" t="s">
        <v>1496</v>
      </c>
      <c r="D837" s="131"/>
    </row>
    <row r="838" spans="1:4" x14ac:dyDescent="0.25">
      <c r="A838" s="131" t="s">
        <v>2756</v>
      </c>
      <c r="B838" s="131" t="s">
        <v>3403</v>
      </c>
      <c r="C838" s="131"/>
      <c r="D838" s="131"/>
    </row>
    <row r="839" spans="1:4" x14ac:dyDescent="0.25">
      <c r="A839" s="131" t="s">
        <v>2756</v>
      </c>
      <c r="B839" s="131" t="s">
        <v>3404</v>
      </c>
      <c r="C839" s="131"/>
      <c r="D839" s="131"/>
    </row>
    <row r="840" spans="1:4" x14ac:dyDescent="0.25">
      <c r="A840" s="131" t="s">
        <v>2756</v>
      </c>
      <c r="B840" s="131" t="s">
        <v>3406</v>
      </c>
      <c r="C840" s="131"/>
      <c r="D840" s="131"/>
    </row>
    <row r="841" spans="1:4" x14ac:dyDescent="0.25">
      <c r="A841" s="131" t="s">
        <v>2756</v>
      </c>
      <c r="B841" s="131" t="s">
        <v>3407</v>
      </c>
      <c r="C841" s="131"/>
      <c r="D841" s="131"/>
    </row>
    <row r="842" spans="1:4" x14ac:dyDescent="0.25">
      <c r="A842" s="131" t="s">
        <v>2756</v>
      </c>
      <c r="B842" s="131" t="s">
        <v>2512</v>
      </c>
      <c r="C842" s="131"/>
      <c r="D842" s="131"/>
    </row>
    <row r="843" spans="1:4" x14ac:dyDescent="0.25">
      <c r="A843" s="131" t="s">
        <v>2756</v>
      </c>
      <c r="B843" s="131" t="s">
        <v>2760</v>
      </c>
      <c r="C843" s="131" t="s">
        <v>152</v>
      </c>
      <c r="D843" s="131"/>
    </row>
    <row r="844" spans="1:4" x14ac:dyDescent="0.25">
      <c r="A844" s="131" t="s">
        <v>2761</v>
      </c>
      <c r="B844" s="131"/>
      <c r="C844" s="131" t="s">
        <v>1496</v>
      </c>
      <c r="D844" s="131"/>
    </row>
    <row r="845" spans="1:4" x14ac:dyDescent="0.25">
      <c r="A845" s="131" t="s">
        <v>2762</v>
      </c>
      <c r="B845" s="131"/>
      <c r="C845" s="131" t="s">
        <v>1496</v>
      </c>
      <c r="D845" s="131"/>
    </row>
    <row r="846" spans="1:4" x14ac:dyDescent="0.25">
      <c r="A846" s="131" t="s">
        <v>2763</v>
      </c>
      <c r="B846" s="131"/>
      <c r="C846" s="131" t="s">
        <v>1496</v>
      </c>
      <c r="D846" s="131"/>
    </row>
    <row r="847" spans="1:4" x14ac:dyDescent="0.25">
      <c r="A847" s="131" t="s">
        <v>2764</v>
      </c>
      <c r="B847" s="131"/>
      <c r="C847" s="131" t="s">
        <v>1496</v>
      </c>
      <c r="D847" s="131"/>
    </row>
    <row r="848" spans="1:4" x14ac:dyDescent="0.25">
      <c r="A848" s="131" t="s">
        <v>2765</v>
      </c>
      <c r="B848" s="131"/>
      <c r="C848" s="131" t="s">
        <v>2481</v>
      </c>
      <c r="D848" s="131"/>
    </row>
    <row r="849" spans="1:4" x14ac:dyDescent="0.25">
      <c r="A849" s="131" t="s">
        <v>2766</v>
      </c>
      <c r="B849" s="131"/>
      <c r="C849" s="131" t="s">
        <v>1508</v>
      </c>
      <c r="D849" s="131"/>
    </row>
    <row r="850" spans="1:4" x14ac:dyDescent="0.25">
      <c r="A850" s="131" t="s">
        <v>2766</v>
      </c>
      <c r="B850" s="131" t="s">
        <v>3305</v>
      </c>
      <c r="C850" s="131"/>
      <c r="D850" s="131"/>
    </row>
    <row r="851" spans="1:4" x14ac:dyDescent="0.25">
      <c r="A851" s="131" t="s">
        <v>2766</v>
      </c>
      <c r="B851" s="131" t="s">
        <v>6030</v>
      </c>
      <c r="C851" s="131"/>
      <c r="D851" s="131"/>
    </row>
    <row r="852" spans="1:4" x14ac:dyDescent="0.25">
      <c r="A852" s="131" t="s">
        <v>2766</v>
      </c>
      <c r="B852" s="131" t="s">
        <v>3259</v>
      </c>
      <c r="C852" s="131"/>
      <c r="D852" s="131"/>
    </row>
    <row r="853" spans="1:4" x14ac:dyDescent="0.25">
      <c r="A853" s="131" t="s">
        <v>2766</v>
      </c>
      <c r="B853" s="131" t="s">
        <v>6031</v>
      </c>
      <c r="C853" s="131"/>
      <c r="D853" s="131"/>
    </row>
    <row r="854" spans="1:4" x14ac:dyDescent="0.25">
      <c r="A854" s="131" t="s">
        <v>2766</v>
      </c>
      <c r="B854" s="131" t="s">
        <v>2537</v>
      </c>
      <c r="C854" s="131" t="s">
        <v>1508</v>
      </c>
      <c r="D854" s="131"/>
    </row>
    <row r="855" spans="1:4" x14ac:dyDescent="0.25">
      <c r="A855" s="131" t="s">
        <v>2766</v>
      </c>
      <c r="B855" s="131" t="s">
        <v>2523</v>
      </c>
      <c r="C855" s="131" t="s">
        <v>1508</v>
      </c>
      <c r="D855" s="131"/>
    </row>
    <row r="856" spans="1:4" x14ac:dyDescent="0.25">
      <c r="A856" s="131" t="s">
        <v>2766</v>
      </c>
      <c r="B856" s="131" t="s">
        <v>3283</v>
      </c>
      <c r="C856" s="131"/>
      <c r="D856" s="131"/>
    </row>
    <row r="857" spans="1:4" x14ac:dyDescent="0.25">
      <c r="A857" s="131" t="s">
        <v>2766</v>
      </c>
      <c r="B857" s="131" t="s">
        <v>2499</v>
      </c>
      <c r="C857" s="131"/>
      <c r="D857" s="131"/>
    </row>
    <row r="858" spans="1:4" x14ac:dyDescent="0.25">
      <c r="A858" s="131" t="s">
        <v>2766</v>
      </c>
      <c r="B858" s="131" t="s">
        <v>6032</v>
      </c>
      <c r="C858" s="131"/>
      <c r="D858" s="131"/>
    </row>
    <row r="859" spans="1:4" x14ac:dyDescent="0.25">
      <c r="A859" s="131" t="s">
        <v>2766</v>
      </c>
      <c r="B859" s="131" t="s">
        <v>3409</v>
      </c>
      <c r="C859" s="131"/>
      <c r="D859" s="131"/>
    </row>
    <row r="860" spans="1:4" x14ac:dyDescent="0.25">
      <c r="A860" s="131" t="s">
        <v>2766</v>
      </c>
      <c r="B860" s="131" t="s">
        <v>2538</v>
      </c>
      <c r="C860" s="131" t="s">
        <v>1508</v>
      </c>
      <c r="D860" s="131"/>
    </row>
    <row r="861" spans="1:4" x14ac:dyDescent="0.25">
      <c r="A861" s="131" t="s">
        <v>2766</v>
      </c>
      <c r="B861" s="131" t="s">
        <v>6033</v>
      </c>
      <c r="C861" s="131"/>
      <c r="D861" s="131"/>
    </row>
    <row r="862" spans="1:4" x14ac:dyDescent="0.25">
      <c r="A862" s="131" t="s">
        <v>2766</v>
      </c>
      <c r="B862" s="131" t="s">
        <v>3410</v>
      </c>
      <c r="C862" s="131"/>
      <c r="D862" s="131"/>
    </row>
    <row r="863" spans="1:4" x14ac:dyDescent="0.25">
      <c r="A863" s="131" t="s">
        <v>2766</v>
      </c>
      <c r="B863" s="131" t="s">
        <v>3411</v>
      </c>
      <c r="C863" s="131"/>
      <c r="D863" s="131"/>
    </row>
    <row r="864" spans="1:4" x14ac:dyDescent="0.25">
      <c r="A864" s="131" t="s">
        <v>2766</v>
      </c>
      <c r="B864" s="131" t="s">
        <v>2767</v>
      </c>
      <c r="C864" s="131" t="s">
        <v>1508</v>
      </c>
      <c r="D864" s="131"/>
    </row>
    <row r="865" spans="1:4" x14ac:dyDescent="0.25">
      <c r="A865" s="131" t="s">
        <v>2766</v>
      </c>
      <c r="B865" s="131" t="s">
        <v>3413</v>
      </c>
      <c r="C865" s="131"/>
      <c r="D865" s="131"/>
    </row>
    <row r="866" spans="1:4" x14ac:dyDescent="0.25">
      <c r="A866" s="131" t="s">
        <v>2766</v>
      </c>
      <c r="B866" s="131" t="s">
        <v>2539</v>
      </c>
      <c r="C866" s="131"/>
      <c r="D866" s="131"/>
    </row>
    <row r="867" spans="1:4" x14ac:dyDescent="0.25">
      <c r="A867" s="131" t="s">
        <v>2766</v>
      </c>
      <c r="B867" s="131" t="s">
        <v>3286</v>
      </c>
      <c r="C867" s="131"/>
      <c r="D867" s="131"/>
    </row>
    <row r="868" spans="1:4" x14ac:dyDescent="0.25">
      <c r="A868" s="131" t="s">
        <v>2766</v>
      </c>
      <c r="B868" s="131" t="s">
        <v>3287</v>
      </c>
      <c r="C868" s="131"/>
      <c r="D868" s="131"/>
    </row>
    <row r="869" spans="1:4" x14ac:dyDescent="0.25">
      <c r="A869" s="131" t="s">
        <v>2766</v>
      </c>
      <c r="B869" s="131" t="s">
        <v>3288</v>
      </c>
      <c r="C869" s="131"/>
      <c r="D869" s="131"/>
    </row>
    <row r="870" spans="1:4" x14ac:dyDescent="0.25">
      <c r="A870" s="131" t="s">
        <v>2768</v>
      </c>
      <c r="B870" s="131"/>
      <c r="C870" s="131" t="s">
        <v>2481</v>
      </c>
      <c r="D870" s="131"/>
    </row>
    <row r="871" spans="1:4" x14ac:dyDescent="0.25">
      <c r="A871" s="131" t="s">
        <v>2768</v>
      </c>
      <c r="B871" s="131" t="s">
        <v>2769</v>
      </c>
      <c r="C871" s="131" t="s">
        <v>2481</v>
      </c>
      <c r="D871" s="131"/>
    </row>
    <row r="872" spans="1:4" x14ac:dyDescent="0.25">
      <c r="A872" s="131" t="s">
        <v>2768</v>
      </c>
      <c r="B872" s="131" t="s">
        <v>2770</v>
      </c>
      <c r="C872" s="131" t="s">
        <v>2481</v>
      </c>
      <c r="D872" s="13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Blad12">
    <tabColor rgb="FF002060"/>
  </sheetPr>
  <dimension ref="A1:D605"/>
  <sheetViews>
    <sheetView workbookViewId="0"/>
  </sheetViews>
  <sheetFormatPr defaultRowHeight="15" x14ac:dyDescent="0.25"/>
  <cols>
    <col min="1" max="1" width="33.5703125" customWidth="1"/>
    <col min="2" max="2" width="37" customWidth="1"/>
    <col min="3" max="3" width="35" bestFit="1" customWidth="1"/>
    <col min="4" max="4" width="34.85546875" bestFit="1" customWidth="1"/>
  </cols>
  <sheetData>
    <row r="1" spans="1:4" x14ac:dyDescent="0.25">
      <c r="A1" s="6" t="str">
        <f t="shared" ref="A1:A64" si="0">CONCATENATE(B1,C1)</f>
        <v># Revit Export Layers</v>
      </c>
      <c r="B1" t="s">
        <v>2475</v>
      </c>
    </row>
    <row r="2" spans="1:4" x14ac:dyDescent="0.25">
      <c r="A2" s="6" t="str">
        <f t="shared" si="0"/>
        <v># Maps Categories and Subcategories to layer names and color numbers</v>
      </c>
      <c r="B2" t="s">
        <v>2476</v>
      </c>
    </row>
    <row r="3" spans="1:4" x14ac:dyDescent="0.25">
      <c r="A3" s="6" t="str">
        <f t="shared" si="0"/>
        <v># Category &lt;tab&gt; Subcategory &lt;tab&gt; Layer name &lt;tab&gt; Color number &lt;tab&gt;</v>
      </c>
      <c r="B3" t="s">
        <v>2477</v>
      </c>
    </row>
    <row r="4" spans="1:4" x14ac:dyDescent="0.25">
      <c r="A4" s="6" t="str">
        <f t="shared" si="0"/>
        <v># Cut layer name &lt;tab&gt; Cut color number</v>
      </c>
      <c r="B4" t="s">
        <v>2478</v>
      </c>
    </row>
    <row r="5" spans="1:4" x14ac:dyDescent="0.25">
      <c r="A5" s="6" t="str">
        <f t="shared" si="0"/>
        <v># Do not remove the colon (:) after certain category names.</v>
      </c>
      <c r="B5" t="s">
        <v>2479</v>
      </c>
    </row>
    <row r="6" spans="1:4" x14ac:dyDescent="0.25">
      <c r="A6" s="6" t="str">
        <f t="shared" si="0"/>
        <v># -----------------------------------------------------</v>
      </c>
      <c r="B6" t="s">
        <v>2480</v>
      </c>
    </row>
    <row r="7" spans="1:4" x14ac:dyDescent="0.25">
      <c r="A7" s="6" t="str">
        <f t="shared" si="0"/>
        <v>Air Terminals</v>
      </c>
      <c r="B7" t="s">
        <v>2482</v>
      </c>
      <c r="C7" s="131"/>
      <c r="D7" t="s">
        <v>35</v>
      </c>
    </row>
    <row r="8" spans="1:4" x14ac:dyDescent="0.25">
      <c r="A8" s="6" t="str">
        <f t="shared" si="0"/>
        <v>Air TerminalsClearance Zones</v>
      </c>
      <c r="B8" t="s">
        <v>2482</v>
      </c>
      <c r="C8" t="s">
        <v>3259</v>
      </c>
      <c r="D8" t="s">
        <v>48</v>
      </c>
    </row>
    <row r="9" spans="1:4" x14ac:dyDescent="0.25">
      <c r="A9" s="6" t="str">
        <f t="shared" si="0"/>
        <v>Air TerminalsTerminals</v>
      </c>
      <c r="B9" t="s">
        <v>2482</v>
      </c>
      <c r="C9" t="s">
        <v>3260</v>
      </c>
      <c r="D9" t="s">
        <v>35</v>
      </c>
    </row>
    <row r="10" spans="1:4" x14ac:dyDescent="0.25">
      <c r="A10" s="6" t="str">
        <f t="shared" si="0"/>
        <v>Analytical Beam Tags</v>
      </c>
      <c r="B10" t="s">
        <v>3261</v>
      </c>
      <c r="D10" t="s">
        <v>2481</v>
      </c>
    </row>
    <row r="11" spans="1:4" x14ac:dyDescent="0.25">
      <c r="A11" s="6" t="str">
        <f t="shared" si="0"/>
        <v>Analytical Beams</v>
      </c>
      <c r="B11" t="s">
        <v>3262</v>
      </c>
      <c r="D11" t="s">
        <v>2481</v>
      </c>
    </row>
    <row r="12" spans="1:4" x14ac:dyDescent="0.25">
      <c r="A12" s="6" t="str">
        <f t="shared" si="0"/>
        <v>Analytical Brace Tags</v>
      </c>
      <c r="B12" t="s">
        <v>3263</v>
      </c>
      <c r="D12" t="s">
        <v>2481</v>
      </c>
    </row>
    <row r="13" spans="1:4" x14ac:dyDescent="0.25">
      <c r="A13" s="6" t="str">
        <f t="shared" si="0"/>
        <v>Analytical Braces</v>
      </c>
      <c r="B13" t="s">
        <v>3264</v>
      </c>
      <c r="D13" t="s">
        <v>2481</v>
      </c>
    </row>
    <row r="14" spans="1:4" x14ac:dyDescent="0.25">
      <c r="A14" s="6" t="str">
        <f t="shared" si="0"/>
        <v>Analytical Column Tags</v>
      </c>
      <c r="B14" t="s">
        <v>3265</v>
      </c>
      <c r="D14" t="s">
        <v>2481</v>
      </c>
    </row>
    <row r="15" spans="1:4" x14ac:dyDescent="0.25">
      <c r="A15" s="6" t="str">
        <f t="shared" si="0"/>
        <v>Analytical Columns</v>
      </c>
      <c r="B15" t="s">
        <v>3266</v>
      </c>
      <c r="D15" t="s">
        <v>2481</v>
      </c>
    </row>
    <row r="16" spans="1:4" x14ac:dyDescent="0.25">
      <c r="A16" s="6" t="str">
        <f t="shared" si="0"/>
        <v>Analytical Floor Tags</v>
      </c>
      <c r="B16" t="s">
        <v>3267</v>
      </c>
      <c r="D16" t="s">
        <v>2481</v>
      </c>
    </row>
    <row r="17" spans="1:4" x14ac:dyDescent="0.25">
      <c r="A17" s="6" t="str">
        <f t="shared" si="0"/>
        <v>Analytical Floors</v>
      </c>
      <c r="B17" t="s">
        <v>3268</v>
      </c>
      <c r="D17" t="s">
        <v>2481</v>
      </c>
    </row>
    <row r="18" spans="1:4" x14ac:dyDescent="0.25">
      <c r="A18" s="6" t="str">
        <f t="shared" si="0"/>
        <v>Analytical Foundation Slabs</v>
      </c>
      <c r="B18" t="s">
        <v>3269</v>
      </c>
      <c r="D18" t="s">
        <v>2481</v>
      </c>
    </row>
    <row r="19" spans="1:4" x14ac:dyDescent="0.25">
      <c r="A19" s="6" t="str">
        <f t="shared" si="0"/>
        <v>Analytical Isolated Foundation Tags</v>
      </c>
      <c r="B19" t="s">
        <v>3270</v>
      </c>
      <c r="D19" t="s">
        <v>2481</v>
      </c>
    </row>
    <row r="20" spans="1:4" x14ac:dyDescent="0.25">
      <c r="A20" s="6" t="str">
        <f t="shared" si="0"/>
        <v>Analytical Isolated Foundations</v>
      </c>
      <c r="B20" t="s">
        <v>3271</v>
      </c>
      <c r="D20" t="s">
        <v>2481</v>
      </c>
    </row>
    <row r="21" spans="1:4" x14ac:dyDescent="0.25">
      <c r="A21" s="6" t="str">
        <f t="shared" si="0"/>
        <v>Analytical Slab Foundation Tags</v>
      </c>
      <c r="B21" t="s">
        <v>3272</v>
      </c>
      <c r="D21" t="s">
        <v>2481</v>
      </c>
    </row>
    <row r="22" spans="1:4" x14ac:dyDescent="0.25">
      <c r="A22" s="6" t="str">
        <f t="shared" si="0"/>
        <v>Analytical Wall Foundation Tags</v>
      </c>
      <c r="B22" t="s">
        <v>3273</v>
      </c>
      <c r="D22" t="s">
        <v>2481</v>
      </c>
    </row>
    <row r="23" spans="1:4" x14ac:dyDescent="0.25">
      <c r="A23" s="6" t="str">
        <f t="shared" si="0"/>
        <v>Analytical Wall Foundations</v>
      </c>
      <c r="B23" t="s">
        <v>3274</v>
      </c>
      <c r="D23" t="s">
        <v>2481</v>
      </c>
    </row>
    <row r="24" spans="1:4" x14ac:dyDescent="0.25">
      <c r="A24" s="6" t="str">
        <f t="shared" si="0"/>
        <v>Analytical Wall Tags</v>
      </c>
      <c r="B24" t="s">
        <v>3275</v>
      </c>
      <c r="D24" t="s">
        <v>2481</v>
      </c>
    </row>
    <row r="25" spans="1:4" x14ac:dyDescent="0.25">
      <c r="A25" s="6" t="str">
        <f t="shared" si="0"/>
        <v>Analytical Walls</v>
      </c>
      <c r="B25" t="s">
        <v>3276</v>
      </c>
      <c r="D25" t="s">
        <v>2481</v>
      </c>
    </row>
    <row r="26" spans="1:4" x14ac:dyDescent="0.25">
      <c r="A26" s="6" t="str">
        <f t="shared" si="0"/>
        <v>Area Polylines</v>
      </c>
      <c r="B26" t="s">
        <v>2483</v>
      </c>
      <c r="D26" t="s">
        <v>2481</v>
      </c>
    </row>
    <row r="27" spans="1:4" x14ac:dyDescent="0.25">
      <c r="A27" s="6" t="str">
        <f t="shared" si="0"/>
        <v>Area Tags</v>
      </c>
      <c r="B27" t="s">
        <v>2484</v>
      </c>
      <c r="D27" t="s">
        <v>2481</v>
      </c>
    </row>
    <row r="28" spans="1:4" x14ac:dyDescent="0.25">
      <c r="A28" s="6" t="str">
        <f t="shared" si="0"/>
        <v>Areas</v>
      </c>
      <c r="B28" t="s">
        <v>2485</v>
      </c>
      <c r="D28" t="s">
        <v>1219</v>
      </c>
    </row>
    <row r="29" spans="1:4" x14ac:dyDescent="0.25">
      <c r="A29" s="6" t="str">
        <f t="shared" si="0"/>
        <v>AreasColor Fill</v>
      </c>
      <c r="B29" t="s">
        <v>2485</v>
      </c>
      <c r="C29" t="s">
        <v>2486</v>
      </c>
    </row>
    <row r="30" spans="1:4" x14ac:dyDescent="0.25">
      <c r="A30" s="6" t="str">
        <f t="shared" si="0"/>
        <v>AreasInterior Fill</v>
      </c>
      <c r="B30" t="s">
        <v>2485</v>
      </c>
      <c r="C30" t="s">
        <v>2487</v>
      </c>
    </row>
    <row r="31" spans="1:4" x14ac:dyDescent="0.25">
      <c r="A31" s="6" t="str">
        <f t="shared" si="0"/>
        <v>AreasReference</v>
      </c>
      <c r="B31" t="s">
        <v>2485</v>
      </c>
      <c r="C31" t="s">
        <v>2488</v>
      </c>
      <c r="D31" t="s">
        <v>1219</v>
      </c>
    </row>
    <row r="32" spans="1:4" x14ac:dyDescent="0.25">
      <c r="A32" s="6" t="str">
        <f t="shared" si="0"/>
        <v>Assemblies</v>
      </c>
      <c r="B32" t="s">
        <v>3277</v>
      </c>
      <c r="D32" t="s">
        <v>497</v>
      </c>
    </row>
    <row r="33" spans="1:4" x14ac:dyDescent="0.25">
      <c r="A33" s="6" t="str">
        <f t="shared" si="0"/>
        <v>Cable Tray Fittings</v>
      </c>
      <c r="B33" t="s">
        <v>2489</v>
      </c>
      <c r="D33" t="s">
        <v>2490</v>
      </c>
    </row>
    <row r="34" spans="1:4" x14ac:dyDescent="0.25">
      <c r="A34" s="6" t="str">
        <f t="shared" si="0"/>
        <v>Cable Tray FittingsCenter line</v>
      </c>
      <c r="B34" t="s">
        <v>2489</v>
      </c>
      <c r="C34" t="s">
        <v>2491</v>
      </c>
    </row>
    <row r="35" spans="1:4" x14ac:dyDescent="0.25">
      <c r="A35" s="6" t="str">
        <f t="shared" si="0"/>
        <v>Cable Tray FittingsClearance Zones</v>
      </c>
      <c r="B35" t="s">
        <v>2489</v>
      </c>
      <c r="C35" t="s">
        <v>3259</v>
      </c>
      <c r="D35" t="s">
        <v>48</v>
      </c>
    </row>
    <row r="36" spans="1:4" x14ac:dyDescent="0.25">
      <c r="A36" s="6" t="str">
        <f t="shared" si="0"/>
        <v>Cable Tray FittingsFittings</v>
      </c>
      <c r="B36" t="s">
        <v>2489</v>
      </c>
      <c r="C36" t="s">
        <v>3278</v>
      </c>
      <c r="D36" t="s">
        <v>3279</v>
      </c>
    </row>
    <row r="37" spans="1:4" x14ac:dyDescent="0.25">
      <c r="A37" s="6" t="str">
        <f t="shared" si="0"/>
        <v>Cable Trays</v>
      </c>
      <c r="B37" t="s">
        <v>2492</v>
      </c>
      <c r="D37" t="s">
        <v>2493</v>
      </c>
    </row>
    <row r="38" spans="1:4" x14ac:dyDescent="0.25">
      <c r="A38" s="6" t="str">
        <f t="shared" si="0"/>
        <v>Cable TraysCenter line</v>
      </c>
      <c r="B38" t="s">
        <v>2492</v>
      </c>
      <c r="C38" t="s">
        <v>2491</v>
      </c>
    </row>
    <row r="39" spans="1:4" x14ac:dyDescent="0.25">
      <c r="A39" s="6" t="str">
        <f t="shared" si="0"/>
        <v>Cable TraysClearance Zones</v>
      </c>
      <c r="B39" t="s">
        <v>2492</v>
      </c>
      <c r="C39" t="s">
        <v>3259</v>
      </c>
      <c r="D39" t="s">
        <v>48</v>
      </c>
    </row>
    <row r="40" spans="1:4" x14ac:dyDescent="0.25">
      <c r="A40" s="6" t="str">
        <f t="shared" si="0"/>
        <v>Cable TraysDrop</v>
      </c>
      <c r="B40" t="s">
        <v>2492</v>
      </c>
      <c r="C40" t="s">
        <v>2494</v>
      </c>
    </row>
    <row r="41" spans="1:4" x14ac:dyDescent="0.25">
      <c r="A41" s="6" t="str">
        <f t="shared" si="0"/>
        <v>Cable TraysRise</v>
      </c>
      <c r="B41" t="s">
        <v>2492</v>
      </c>
      <c r="C41" t="s">
        <v>2495</v>
      </c>
    </row>
    <row r="42" spans="1:4" x14ac:dyDescent="0.25">
      <c r="A42" s="6" t="str">
        <f t="shared" si="0"/>
        <v>Callouts</v>
      </c>
      <c r="B42" t="s">
        <v>2496</v>
      </c>
      <c r="D42" t="s">
        <v>2481</v>
      </c>
    </row>
    <row r="43" spans="1:4" x14ac:dyDescent="0.25">
      <c r="A43" s="6" t="str">
        <f t="shared" si="0"/>
        <v>Casework</v>
      </c>
      <c r="B43" t="s">
        <v>2497</v>
      </c>
      <c r="D43" t="s">
        <v>633</v>
      </c>
    </row>
    <row r="44" spans="1:4" x14ac:dyDescent="0.25">
      <c r="A44" s="6" t="str">
        <f t="shared" si="0"/>
        <v>CaseworkCabinets/Panels</v>
      </c>
      <c r="B44" t="s">
        <v>2497</v>
      </c>
      <c r="C44" t="s">
        <v>3280</v>
      </c>
      <c r="D44" t="s">
        <v>635</v>
      </c>
    </row>
    <row r="45" spans="1:4" x14ac:dyDescent="0.25">
      <c r="A45" s="6" t="str">
        <f t="shared" si="0"/>
        <v>CaseworkCarcase/Framing</v>
      </c>
      <c r="B45" t="s">
        <v>2497</v>
      </c>
      <c r="C45" t="s">
        <v>3281</v>
      </c>
      <c r="D45" t="s">
        <v>635</v>
      </c>
    </row>
    <row r="46" spans="1:4" x14ac:dyDescent="0.25">
      <c r="A46" s="6" t="str">
        <f t="shared" si="0"/>
        <v>CaseworkClearance Zones</v>
      </c>
      <c r="B46" t="s">
        <v>2497</v>
      </c>
      <c r="C46" t="s">
        <v>3259</v>
      </c>
      <c r="D46" t="s">
        <v>48</v>
      </c>
    </row>
    <row r="47" spans="1:4" x14ac:dyDescent="0.25">
      <c r="A47" s="6" t="str">
        <f t="shared" si="0"/>
        <v>CaseworkCounter Tops</v>
      </c>
      <c r="B47" t="s">
        <v>2497</v>
      </c>
      <c r="C47" t="s">
        <v>3282</v>
      </c>
      <c r="D47" t="s">
        <v>635</v>
      </c>
    </row>
    <row r="48" spans="1:4" x14ac:dyDescent="0.25">
      <c r="A48" s="6" t="str">
        <f t="shared" si="0"/>
        <v>CaseworkGlass</v>
      </c>
      <c r="B48" t="s">
        <v>2497</v>
      </c>
      <c r="C48" t="s">
        <v>2523</v>
      </c>
      <c r="D48" t="s">
        <v>635</v>
      </c>
    </row>
    <row r="49" spans="1:4" x14ac:dyDescent="0.25">
      <c r="A49" s="6" t="str">
        <f t="shared" si="0"/>
        <v>CaseworkHardware</v>
      </c>
      <c r="B49" t="s">
        <v>2497</v>
      </c>
      <c r="C49" t="s">
        <v>3283</v>
      </c>
      <c r="D49" t="s">
        <v>635</v>
      </c>
    </row>
    <row r="50" spans="1:4" x14ac:dyDescent="0.25">
      <c r="A50" s="6" t="str">
        <f t="shared" si="0"/>
        <v>CaseworkHidden Lines</v>
      </c>
      <c r="B50" t="s">
        <v>2497</v>
      </c>
      <c r="C50" t="s">
        <v>2499</v>
      </c>
    </row>
    <row r="51" spans="1:4" x14ac:dyDescent="0.25">
      <c r="A51" s="6" t="str">
        <f t="shared" si="0"/>
        <v>CaseworkOpening</v>
      </c>
      <c r="B51" t="s">
        <v>2497</v>
      </c>
      <c r="C51" t="s">
        <v>2538</v>
      </c>
      <c r="D51" t="s">
        <v>819</v>
      </c>
    </row>
    <row r="52" spans="1:4" x14ac:dyDescent="0.25">
      <c r="A52" s="6" t="str">
        <f t="shared" si="0"/>
        <v>CaseworkShelving_Fixed</v>
      </c>
      <c r="B52" t="s">
        <v>2497</v>
      </c>
      <c r="C52" t="s">
        <v>3284</v>
      </c>
      <c r="D52" t="s">
        <v>635</v>
      </c>
    </row>
    <row r="53" spans="1:4" x14ac:dyDescent="0.25">
      <c r="A53" s="6" t="str">
        <f t="shared" si="0"/>
        <v>CaseworkShelving_Freestanding</v>
      </c>
      <c r="B53" t="s">
        <v>2497</v>
      </c>
      <c r="C53" t="s">
        <v>3285</v>
      </c>
      <c r="D53" t="s">
        <v>635</v>
      </c>
    </row>
    <row r="54" spans="1:4" x14ac:dyDescent="0.25">
      <c r="A54" s="6" t="str">
        <f t="shared" si="0"/>
        <v>CaseworkSwing_Elevation</v>
      </c>
      <c r="B54" t="s">
        <v>2497</v>
      </c>
      <c r="C54" t="s">
        <v>3286</v>
      </c>
      <c r="D54" t="s">
        <v>48</v>
      </c>
    </row>
    <row r="55" spans="1:4" x14ac:dyDescent="0.25">
      <c r="A55" s="6" t="str">
        <f t="shared" si="0"/>
        <v>CaseworkSwing_Elevation_dashed</v>
      </c>
      <c r="B55" t="s">
        <v>2497</v>
      </c>
      <c r="C55" t="s">
        <v>3287</v>
      </c>
    </row>
    <row r="56" spans="1:4" x14ac:dyDescent="0.25">
      <c r="A56" s="6" t="str">
        <f t="shared" si="0"/>
        <v>CaseworkSwing_Plan</v>
      </c>
      <c r="B56" t="s">
        <v>2497</v>
      </c>
      <c r="C56" t="s">
        <v>3288</v>
      </c>
      <c r="D56" t="s">
        <v>48</v>
      </c>
    </row>
    <row r="57" spans="1:4" x14ac:dyDescent="0.25">
      <c r="A57" s="6" t="str">
        <f t="shared" si="0"/>
        <v>CaseworkWorkstations/Desks</v>
      </c>
      <c r="B57" t="s">
        <v>2497</v>
      </c>
      <c r="C57" t="s">
        <v>3289</v>
      </c>
      <c r="D57" t="s">
        <v>3290</v>
      </c>
    </row>
    <row r="58" spans="1:4" x14ac:dyDescent="0.25">
      <c r="A58" s="6" t="str">
        <f t="shared" si="0"/>
        <v>Casework Tags</v>
      </c>
      <c r="B58" t="s">
        <v>2501</v>
      </c>
      <c r="D58" t="s">
        <v>2481</v>
      </c>
    </row>
    <row r="59" spans="1:4" x14ac:dyDescent="0.25">
      <c r="A59" s="6" t="str">
        <f t="shared" si="0"/>
        <v>Ceiling Tags</v>
      </c>
      <c r="B59" t="s">
        <v>2502</v>
      </c>
      <c r="D59" t="s">
        <v>2481</v>
      </c>
    </row>
    <row r="60" spans="1:4" x14ac:dyDescent="0.25">
      <c r="A60" s="6" t="str">
        <f t="shared" si="0"/>
        <v>Ceilings</v>
      </c>
      <c r="B60" t="s">
        <v>2503</v>
      </c>
      <c r="D60" t="s">
        <v>346</v>
      </c>
    </row>
    <row r="61" spans="1:4" x14ac:dyDescent="0.25">
      <c r="A61" s="6" t="str">
        <f t="shared" si="0"/>
        <v>CeilingsCommon Edges</v>
      </c>
      <c r="B61" t="s">
        <v>2503</v>
      </c>
      <c r="C61" t="s">
        <v>2504</v>
      </c>
    </row>
    <row r="62" spans="1:4" x14ac:dyDescent="0.25">
      <c r="A62" s="6" t="str">
        <f t="shared" si="0"/>
        <v>CeilingsCut Pattern</v>
      </c>
      <c r="B62" t="s">
        <v>2503</v>
      </c>
      <c r="C62" t="s">
        <v>2505</v>
      </c>
    </row>
    <row r="63" spans="1:4" x14ac:dyDescent="0.25">
      <c r="A63" s="6" t="str">
        <f t="shared" si="0"/>
        <v>CeilingsFinish 1 [4]</v>
      </c>
      <c r="B63" t="s">
        <v>2503</v>
      </c>
      <c r="C63" t="s">
        <v>2506</v>
      </c>
    </row>
    <row r="64" spans="1:4" x14ac:dyDescent="0.25">
      <c r="A64" s="6" t="str">
        <f t="shared" si="0"/>
        <v>CeilingsFinish 2 [5]</v>
      </c>
      <c r="B64" t="s">
        <v>2503</v>
      </c>
      <c r="C64" t="s">
        <v>2507</v>
      </c>
    </row>
    <row r="65" spans="1:4" x14ac:dyDescent="0.25">
      <c r="A65" s="6" t="str">
        <f t="shared" ref="A65:A128" si="1">CONCATENATE(B65,C65)</f>
        <v>CeilingsHidden Lines</v>
      </c>
      <c r="B65" t="s">
        <v>2503</v>
      </c>
      <c r="C65" t="s">
        <v>2499</v>
      </c>
    </row>
    <row r="66" spans="1:4" x14ac:dyDescent="0.25">
      <c r="A66" s="6" t="str">
        <f t="shared" si="1"/>
        <v>CeilingsMembrane Layer</v>
      </c>
      <c r="B66" t="s">
        <v>2503</v>
      </c>
      <c r="C66" t="s">
        <v>2508</v>
      </c>
    </row>
    <row r="67" spans="1:4" x14ac:dyDescent="0.25">
      <c r="A67" s="6" t="str">
        <f t="shared" si="1"/>
        <v>CeilingsStructure [1]</v>
      </c>
      <c r="B67" t="s">
        <v>2503</v>
      </c>
      <c r="C67" t="s">
        <v>2509</v>
      </c>
    </row>
    <row r="68" spans="1:4" x14ac:dyDescent="0.25">
      <c r="A68" s="6" t="str">
        <f t="shared" si="1"/>
        <v>CeilingsSubstrate [2]</v>
      </c>
      <c r="B68" t="s">
        <v>2503</v>
      </c>
      <c r="C68" t="s">
        <v>2510</v>
      </c>
    </row>
    <row r="69" spans="1:4" x14ac:dyDescent="0.25">
      <c r="A69" s="6" t="str">
        <f t="shared" si="1"/>
        <v>CeilingsSurface Pattern</v>
      </c>
      <c r="B69" t="s">
        <v>2503</v>
      </c>
      <c r="C69" t="s">
        <v>2511</v>
      </c>
      <c r="D69" t="s">
        <v>346</v>
      </c>
    </row>
    <row r="70" spans="1:4" x14ac:dyDescent="0.25">
      <c r="A70" s="6" t="str">
        <f t="shared" si="1"/>
        <v>CeilingsThermal/Air Layer [3]</v>
      </c>
      <c r="B70" t="s">
        <v>2503</v>
      </c>
      <c r="C70" t="s">
        <v>2512</v>
      </c>
    </row>
    <row r="71" spans="1:4" x14ac:dyDescent="0.25">
      <c r="A71" s="6" t="str">
        <f t="shared" si="1"/>
        <v>Color Fill Legends</v>
      </c>
      <c r="B71" t="s">
        <v>2513</v>
      </c>
      <c r="D71" t="s">
        <v>2481</v>
      </c>
    </row>
    <row r="72" spans="1:4" x14ac:dyDescent="0.25">
      <c r="A72" s="6" t="str">
        <f t="shared" si="1"/>
        <v>Columns</v>
      </c>
      <c r="B72" t="s">
        <v>2514</v>
      </c>
      <c r="D72" t="s">
        <v>245</v>
      </c>
    </row>
    <row r="73" spans="1:4" x14ac:dyDescent="0.25">
      <c r="A73" s="6" t="str">
        <f t="shared" si="1"/>
        <v>ColumnsClearance Zones</v>
      </c>
      <c r="B73" t="s">
        <v>2514</v>
      </c>
      <c r="C73" t="s">
        <v>3259</v>
      </c>
    </row>
    <row r="74" spans="1:4" x14ac:dyDescent="0.25">
      <c r="A74" s="6" t="str">
        <f t="shared" si="1"/>
        <v>ColumnsColumn Coverings</v>
      </c>
      <c r="B74" t="s">
        <v>2514</v>
      </c>
      <c r="C74" t="s">
        <v>3291</v>
      </c>
    </row>
    <row r="75" spans="1:4" x14ac:dyDescent="0.25">
      <c r="A75" s="6" t="str">
        <f t="shared" si="1"/>
        <v>ColumnsHidden Lines</v>
      </c>
      <c r="B75" t="s">
        <v>2514</v>
      </c>
      <c r="C75" t="s">
        <v>2499</v>
      </c>
    </row>
    <row r="76" spans="1:4" x14ac:dyDescent="0.25">
      <c r="A76" s="6" t="str">
        <f t="shared" si="1"/>
        <v>Communication Devices</v>
      </c>
      <c r="B76" t="s">
        <v>2515</v>
      </c>
      <c r="D76" t="s">
        <v>76</v>
      </c>
    </row>
    <row r="77" spans="1:4" x14ac:dyDescent="0.25">
      <c r="A77" s="6" t="str">
        <f t="shared" si="1"/>
        <v>Communication DevicesClearance Zones</v>
      </c>
      <c r="B77" t="s">
        <v>2515</v>
      </c>
      <c r="C77" t="s">
        <v>3259</v>
      </c>
      <c r="D77" t="s">
        <v>48</v>
      </c>
    </row>
    <row r="78" spans="1:4" x14ac:dyDescent="0.25">
      <c r="A78" s="6" t="str">
        <f t="shared" si="1"/>
        <v>Communication DevicesCommunication Devices A/V</v>
      </c>
      <c r="B78" t="s">
        <v>2515</v>
      </c>
      <c r="C78" t="s">
        <v>3292</v>
      </c>
      <c r="D78" t="s">
        <v>3293</v>
      </c>
    </row>
    <row r="79" spans="1:4" x14ac:dyDescent="0.25">
      <c r="A79" s="6" t="str">
        <f t="shared" si="1"/>
        <v>Conduit Fittings</v>
      </c>
      <c r="B79" t="s">
        <v>2517</v>
      </c>
      <c r="D79" t="s">
        <v>2490</v>
      </c>
    </row>
    <row r="80" spans="1:4" x14ac:dyDescent="0.25">
      <c r="A80" s="6" t="str">
        <f t="shared" si="1"/>
        <v>Conduit FittingsCenter line</v>
      </c>
      <c r="B80" t="s">
        <v>2517</v>
      </c>
      <c r="C80" t="s">
        <v>2491</v>
      </c>
    </row>
    <row r="81" spans="1:4" x14ac:dyDescent="0.25">
      <c r="A81" s="6" t="str">
        <f t="shared" si="1"/>
        <v>Conduit FittingsClearance Zones</v>
      </c>
      <c r="B81" t="s">
        <v>2517</v>
      </c>
      <c r="C81" t="s">
        <v>3259</v>
      </c>
      <c r="D81" t="s">
        <v>48</v>
      </c>
    </row>
    <row r="82" spans="1:4" x14ac:dyDescent="0.25">
      <c r="A82" s="6" t="str">
        <f t="shared" si="1"/>
        <v>Conduit FittingsFittings</v>
      </c>
      <c r="B82" t="s">
        <v>2517</v>
      </c>
      <c r="C82" t="s">
        <v>3278</v>
      </c>
      <c r="D82" t="s">
        <v>3279</v>
      </c>
    </row>
    <row r="83" spans="1:4" x14ac:dyDescent="0.25">
      <c r="A83" s="6" t="str">
        <f t="shared" si="1"/>
        <v>Conduits</v>
      </c>
      <c r="B83" t="s">
        <v>2518</v>
      </c>
      <c r="D83" t="s">
        <v>2493</v>
      </c>
    </row>
    <row r="84" spans="1:4" x14ac:dyDescent="0.25">
      <c r="A84" s="6" t="str">
        <f t="shared" si="1"/>
        <v>ConduitsCenter line</v>
      </c>
      <c r="B84" t="s">
        <v>2518</v>
      </c>
      <c r="C84" t="s">
        <v>2491</v>
      </c>
    </row>
    <row r="85" spans="1:4" x14ac:dyDescent="0.25">
      <c r="A85" s="6" t="str">
        <f t="shared" si="1"/>
        <v>ConduitsClearance Zones</v>
      </c>
      <c r="B85" t="s">
        <v>2518</v>
      </c>
      <c r="C85" t="s">
        <v>3259</v>
      </c>
      <c r="D85" t="s">
        <v>48</v>
      </c>
    </row>
    <row r="86" spans="1:4" x14ac:dyDescent="0.25">
      <c r="A86" s="6" t="str">
        <f t="shared" si="1"/>
        <v>ConduitsDrop</v>
      </c>
      <c r="B86" t="s">
        <v>2518</v>
      </c>
      <c r="C86" t="s">
        <v>2494</v>
      </c>
    </row>
    <row r="87" spans="1:4" x14ac:dyDescent="0.25">
      <c r="A87" s="6" t="str">
        <f t="shared" si="1"/>
        <v>ConduitsRise</v>
      </c>
      <c r="B87" t="s">
        <v>2518</v>
      </c>
      <c r="C87" t="s">
        <v>2495</v>
      </c>
    </row>
    <row r="88" spans="1:4" x14ac:dyDescent="0.25">
      <c r="A88" s="6" t="str">
        <f t="shared" si="1"/>
        <v>Constraints</v>
      </c>
      <c r="B88" t="s">
        <v>2519</v>
      </c>
      <c r="D88" t="s">
        <v>2481</v>
      </c>
    </row>
    <row r="89" spans="1:4" x14ac:dyDescent="0.25">
      <c r="A89" s="6" t="str">
        <f t="shared" si="1"/>
        <v>Contour Labels</v>
      </c>
      <c r="B89" t="s">
        <v>2520</v>
      </c>
      <c r="D89" t="s">
        <v>2481</v>
      </c>
    </row>
    <row r="90" spans="1:4" x14ac:dyDescent="0.25">
      <c r="A90" s="6" t="str">
        <f t="shared" si="1"/>
        <v>Curtain Panel Tags</v>
      </c>
      <c r="B90" t="s">
        <v>2521</v>
      </c>
      <c r="D90" t="s">
        <v>2481</v>
      </c>
    </row>
    <row r="91" spans="1:4" x14ac:dyDescent="0.25">
      <c r="A91" s="6" t="str">
        <f t="shared" si="1"/>
        <v>Curtain Panels</v>
      </c>
      <c r="B91" t="s">
        <v>2522</v>
      </c>
      <c r="D91" t="s">
        <v>362</v>
      </c>
    </row>
    <row r="92" spans="1:4" x14ac:dyDescent="0.25">
      <c r="A92" s="6" t="str">
        <f t="shared" si="1"/>
        <v>Curtain PanelsFrame</v>
      </c>
      <c r="B92" t="s">
        <v>2522</v>
      </c>
      <c r="C92" t="s">
        <v>3294</v>
      </c>
      <c r="D92" t="s">
        <v>362</v>
      </c>
    </row>
    <row r="93" spans="1:4" x14ac:dyDescent="0.25">
      <c r="A93" s="6" t="str">
        <f t="shared" si="1"/>
        <v>Curtain PanelsGlass</v>
      </c>
      <c r="B93" t="s">
        <v>2522</v>
      </c>
      <c r="C93" t="s">
        <v>2523</v>
      </c>
      <c r="D93" t="s">
        <v>362</v>
      </c>
    </row>
    <row r="94" spans="1:4" x14ac:dyDescent="0.25">
      <c r="A94" s="6" t="str">
        <f t="shared" si="1"/>
        <v>Curtain PanelsHardware</v>
      </c>
      <c r="B94" t="s">
        <v>2522</v>
      </c>
      <c r="C94" t="s">
        <v>3283</v>
      </c>
      <c r="D94" t="s">
        <v>362</v>
      </c>
    </row>
    <row r="95" spans="1:4" x14ac:dyDescent="0.25">
      <c r="A95" s="6" t="str">
        <f t="shared" si="1"/>
        <v>Curtain PanelsHidden Lines</v>
      </c>
      <c r="B95" t="s">
        <v>2522</v>
      </c>
      <c r="C95" t="s">
        <v>2499</v>
      </c>
    </row>
    <row r="96" spans="1:4" x14ac:dyDescent="0.25">
      <c r="A96" s="6" t="str">
        <f t="shared" si="1"/>
        <v>Curtain PanelsPanel</v>
      </c>
      <c r="B96" t="s">
        <v>2522</v>
      </c>
      <c r="C96" t="s">
        <v>2524</v>
      </c>
      <c r="D96" t="s">
        <v>362</v>
      </c>
    </row>
    <row r="97" spans="1:4" x14ac:dyDescent="0.25">
      <c r="A97" s="6" t="str">
        <f t="shared" si="1"/>
        <v>Curtain PanelsSealant</v>
      </c>
      <c r="B97" t="s">
        <v>2522</v>
      </c>
      <c r="C97" t="s">
        <v>3295</v>
      </c>
      <c r="D97" t="s">
        <v>362</v>
      </c>
    </row>
    <row r="98" spans="1:4" x14ac:dyDescent="0.25">
      <c r="A98" s="6" t="str">
        <f t="shared" si="1"/>
        <v>Curtain PanelsSwing Elevation</v>
      </c>
      <c r="B98" t="s">
        <v>2522</v>
      </c>
      <c r="C98" t="s">
        <v>3296</v>
      </c>
    </row>
    <row r="99" spans="1:4" x14ac:dyDescent="0.25">
      <c r="A99" s="6" t="str">
        <f t="shared" si="1"/>
        <v>Curtain PanelsSwing Elevation_dashed</v>
      </c>
      <c r="B99" t="s">
        <v>2522</v>
      </c>
      <c r="C99" t="s">
        <v>3297</v>
      </c>
    </row>
    <row r="100" spans="1:4" x14ac:dyDescent="0.25">
      <c r="A100" s="6" t="str">
        <f t="shared" si="1"/>
        <v>Curtain PanelsSwing Plan</v>
      </c>
      <c r="B100" t="s">
        <v>2522</v>
      </c>
      <c r="C100" t="s">
        <v>3298</v>
      </c>
    </row>
    <row r="101" spans="1:4" x14ac:dyDescent="0.25">
      <c r="A101" s="6" t="str">
        <f t="shared" si="1"/>
        <v>Curtain PanelsSwing_Elevation</v>
      </c>
      <c r="B101" t="s">
        <v>2522</v>
      </c>
      <c r="C101" t="s">
        <v>3286</v>
      </c>
      <c r="D101" t="s">
        <v>48</v>
      </c>
    </row>
    <row r="102" spans="1:4" x14ac:dyDescent="0.25">
      <c r="A102" s="6" t="str">
        <f t="shared" si="1"/>
        <v>Curtain PanelsSwing_Elevation_dashed</v>
      </c>
      <c r="B102" t="s">
        <v>2522</v>
      </c>
      <c r="C102" t="s">
        <v>3287</v>
      </c>
      <c r="D102" t="s">
        <v>48</v>
      </c>
    </row>
    <row r="103" spans="1:4" x14ac:dyDescent="0.25">
      <c r="A103" s="6" t="str">
        <f t="shared" si="1"/>
        <v>Curtain PanelsSwing_Plan</v>
      </c>
      <c r="B103" t="s">
        <v>2522</v>
      </c>
      <c r="C103" t="s">
        <v>3288</v>
      </c>
      <c r="D103" t="s">
        <v>48</v>
      </c>
    </row>
    <row r="104" spans="1:4" x14ac:dyDescent="0.25">
      <c r="A104" s="6" t="str">
        <f t="shared" si="1"/>
        <v>Curtain PanelsThreshold</v>
      </c>
      <c r="B104" t="s">
        <v>2522</v>
      </c>
      <c r="C104" t="s">
        <v>3299</v>
      </c>
      <c r="D104" t="s">
        <v>3300</v>
      </c>
    </row>
    <row r="105" spans="1:4" x14ac:dyDescent="0.25">
      <c r="A105" s="6" t="str">
        <f t="shared" si="1"/>
        <v>Curtain Systems</v>
      </c>
      <c r="B105" t="s">
        <v>2525</v>
      </c>
      <c r="D105" t="s">
        <v>362</v>
      </c>
    </row>
    <row r="106" spans="1:4" x14ac:dyDescent="0.25">
      <c r="A106" s="6" t="str">
        <f t="shared" si="1"/>
        <v>Curtain SystemsCurtain System Grids</v>
      </c>
      <c r="B106" t="s">
        <v>2525</v>
      </c>
      <c r="C106" t="s">
        <v>2526</v>
      </c>
    </row>
    <row r="107" spans="1:4" x14ac:dyDescent="0.25">
      <c r="A107" s="6" t="str">
        <f t="shared" si="1"/>
        <v>Curtain SystemsHidden Lines</v>
      </c>
      <c r="B107" t="s">
        <v>2525</v>
      </c>
      <c r="C107" t="s">
        <v>2499</v>
      </c>
    </row>
    <row r="108" spans="1:4" x14ac:dyDescent="0.25">
      <c r="A108" s="6" t="str">
        <f t="shared" si="1"/>
        <v>Curtain Wall Mullions</v>
      </c>
      <c r="B108" t="s">
        <v>2527</v>
      </c>
      <c r="D108" t="s">
        <v>362</v>
      </c>
    </row>
    <row r="109" spans="1:4" x14ac:dyDescent="0.25">
      <c r="A109" s="6" t="str">
        <f t="shared" si="1"/>
        <v>Curtain Wall MullionsHidden Lines</v>
      </c>
      <c r="B109" t="s">
        <v>2527</v>
      </c>
      <c r="C109" t="s">
        <v>2499</v>
      </c>
    </row>
    <row r="110" spans="1:4" x14ac:dyDescent="0.25">
      <c r="A110" s="6" t="str">
        <f t="shared" si="1"/>
        <v>Data Devices</v>
      </c>
      <c r="B110" t="s">
        <v>2528</v>
      </c>
      <c r="D110" t="s">
        <v>833</v>
      </c>
    </row>
    <row r="111" spans="1:4" x14ac:dyDescent="0.25">
      <c r="A111" s="6" t="str">
        <f t="shared" si="1"/>
        <v>Data DevicesData Devices A/V</v>
      </c>
      <c r="B111" t="s">
        <v>2528</v>
      </c>
      <c r="C111" t="s">
        <v>3301</v>
      </c>
    </row>
    <row r="112" spans="1:4" x14ac:dyDescent="0.25">
      <c r="A112" s="6" t="str">
        <f t="shared" si="1"/>
        <v>Data DevicesData Devices ICT</v>
      </c>
      <c r="B112" t="s">
        <v>2528</v>
      </c>
      <c r="C112" t="s">
        <v>3302</v>
      </c>
    </row>
    <row r="113" spans="1:4" x14ac:dyDescent="0.25">
      <c r="A113" s="6" t="str">
        <f t="shared" si="1"/>
        <v>Data DevicesDataDevices A/V</v>
      </c>
      <c r="B113" t="s">
        <v>2528</v>
      </c>
      <c r="C113" t="s">
        <v>3303</v>
      </c>
      <c r="D113" t="s">
        <v>835</v>
      </c>
    </row>
    <row r="114" spans="1:4" x14ac:dyDescent="0.25">
      <c r="A114" s="6" t="str">
        <f t="shared" si="1"/>
        <v>Data DevicesDataDevices ICT</v>
      </c>
      <c r="B114" t="s">
        <v>2528</v>
      </c>
      <c r="C114" t="s">
        <v>3304</v>
      </c>
      <c r="D114" t="s">
        <v>835</v>
      </c>
    </row>
    <row r="115" spans="1:4" x14ac:dyDescent="0.25">
      <c r="A115" s="6" t="str">
        <f t="shared" si="1"/>
        <v>Demolished</v>
      </c>
      <c r="B115" t="s">
        <v>2529</v>
      </c>
      <c r="D115" t="s">
        <v>2481</v>
      </c>
    </row>
    <row r="116" spans="1:4" x14ac:dyDescent="0.25">
      <c r="A116" s="6" t="str">
        <f t="shared" si="1"/>
        <v>Detail Items</v>
      </c>
      <c r="B116" t="s">
        <v>2530</v>
      </c>
      <c r="D116" t="s">
        <v>48</v>
      </c>
    </row>
    <row r="117" spans="1:4" x14ac:dyDescent="0.25">
      <c r="A117" s="6" t="str">
        <f t="shared" si="1"/>
        <v>Detail ItemsHidden Lines</v>
      </c>
      <c r="B117" t="s">
        <v>2530</v>
      </c>
      <c r="C117" t="s">
        <v>2499</v>
      </c>
    </row>
    <row r="118" spans="1:4" x14ac:dyDescent="0.25">
      <c r="A118" s="6" t="str">
        <f t="shared" si="1"/>
        <v>Dimensions</v>
      </c>
      <c r="B118" t="s">
        <v>2533</v>
      </c>
      <c r="D118" t="s">
        <v>2481</v>
      </c>
    </row>
    <row r="119" spans="1:4" x14ac:dyDescent="0.25">
      <c r="A119" s="6" t="str">
        <f t="shared" si="1"/>
        <v>DimensionsAutomatic Sketch Dimensions</v>
      </c>
      <c r="B119" t="s">
        <v>2533</v>
      </c>
      <c r="C119" t="s">
        <v>2534</v>
      </c>
      <c r="D119" t="s">
        <v>2481</v>
      </c>
    </row>
    <row r="120" spans="1:4" x14ac:dyDescent="0.25">
      <c r="A120" s="6" t="str">
        <f t="shared" si="1"/>
        <v>Door Tags</v>
      </c>
      <c r="B120" t="s">
        <v>2535</v>
      </c>
      <c r="D120" t="s">
        <v>2481</v>
      </c>
    </row>
    <row r="121" spans="1:4" x14ac:dyDescent="0.25">
      <c r="A121" s="6" t="str">
        <f t="shared" si="1"/>
        <v>Doors</v>
      </c>
      <c r="B121" t="s">
        <v>2536</v>
      </c>
      <c r="D121" t="s">
        <v>428</v>
      </c>
    </row>
    <row r="122" spans="1:4" x14ac:dyDescent="0.25">
      <c r="A122" s="6" t="str">
        <f t="shared" si="1"/>
        <v>DoorsArchitrave/Trim</v>
      </c>
      <c r="B122" t="s">
        <v>2536</v>
      </c>
      <c r="C122" t="s">
        <v>3305</v>
      </c>
      <c r="D122" t="s">
        <v>428</v>
      </c>
    </row>
    <row r="123" spans="1:4" x14ac:dyDescent="0.25">
      <c r="A123" s="6" t="str">
        <f t="shared" si="1"/>
        <v>DoorsClearance Zones</v>
      </c>
      <c r="B123" t="s">
        <v>2536</v>
      </c>
      <c r="C123" t="s">
        <v>3259</v>
      </c>
      <c r="D123" t="s">
        <v>48</v>
      </c>
    </row>
    <row r="124" spans="1:4" x14ac:dyDescent="0.25">
      <c r="A124" s="6" t="str">
        <f t="shared" si="1"/>
        <v>DoorsFrame/Mullion</v>
      </c>
      <c r="B124" t="s">
        <v>2536</v>
      </c>
      <c r="C124" t="s">
        <v>2537</v>
      </c>
      <c r="D124" t="s">
        <v>428</v>
      </c>
    </row>
    <row r="125" spans="1:4" x14ac:dyDescent="0.25">
      <c r="A125" s="6" t="str">
        <f t="shared" si="1"/>
        <v>DoorsGlass</v>
      </c>
      <c r="B125" t="s">
        <v>2536</v>
      </c>
      <c r="C125" t="s">
        <v>2523</v>
      </c>
      <c r="D125" t="s">
        <v>428</v>
      </c>
    </row>
    <row r="126" spans="1:4" x14ac:dyDescent="0.25">
      <c r="A126" s="6" t="str">
        <f t="shared" si="1"/>
        <v>DoorsHardware</v>
      </c>
      <c r="B126" t="s">
        <v>2536</v>
      </c>
      <c r="C126" t="s">
        <v>3283</v>
      </c>
    </row>
    <row r="127" spans="1:4" x14ac:dyDescent="0.25">
      <c r="A127" s="6" t="str">
        <f t="shared" si="1"/>
        <v>DoorsHidden Lines</v>
      </c>
      <c r="B127" t="s">
        <v>2536</v>
      </c>
      <c r="C127" t="s">
        <v>2499</v>
      </c>
    </row>
    <row r="128" spans="1:4" x14ac:dyDescent="0.25">
      <c r="A128" s="6" t="str">
        <f t="shared" si="1"/>
        <v>DoorsOpening</v>
      </c>
      <c r="B128" t="s">
        <v>2536</v>
      </c>
      <c r="C128" t="s">
        <v>2538</v>
      </c>
      <c r="D128" t="s">
        <v>819</v>
      </c>
    </row>
    <row r="129" spans="1:4" x14ac:dyDescent="0.25">
      <c r="A129" s="6" t="str">
        <f t="shared" ref="A129:A192" si="2">CONCATENATE(B129,C129)</f>
        <v>DoorsPanel</v>
      </c>
      <c r="B129" t="s">
        <v>2536</v>
      </c>
      <c r="C129" t="s">
        <v>2524</v>
      </c>
      <c r="D129" t="s">
        <v>428</v>
      </c>
    </row>
    <row r="130" spans="1:4" x14ac:dyDescent="0.25">
      <c r="A130" s="6" t="str">
        <f t="shared" si="2"/>
        <v>DoorsStructural Opening</v>
      </c>
      <c r="B130" t="s">
        <v>2536</v>
      </c>
      <c r="C130" t="s">
        <v>2539</v>
      </c>
      <c r="D130" t="s">
        <v>819</v>
      </c>
    </row>
    <row r="131" spans="1:4" x14ac:dyDescent="0.25">
      <c r="A131" s="6" t="str">
        <f t="shared" si="2"/>
        <v>DoorsSwing Elevation</v>
      </c>
      <c r="B131" t="s">
        <v>2536</v>
      </c>
      <c r="C131" t="s">
        <v>3296</v>
      </c>
    </row>
    <row r="132" spans="1:4" x14ac:dyDescent="0.25">
      <c r="A132" s="6" t="str">
        <f t="shared" si="2"/>
        <v>DoorsSwing Elevation_dashed</v>
      </c>
      <c r="B132" t="s">
        <v>2536</v>
      </c>
      <c r="C132" t="s">
        <v>3297</v>
      </c>
    </row>
    <row r="133" spans="1:4" x14ac:dyDescent="0.25">
      <c r="A133" s="6" t="str">
        <f t="shared" si="2"/>
        <v>DoorsSwing Plan</v>
      </c>
      <c r="B133" t="s">
        <v>2536</v>
      </c>
      <c r="C133" t="s">
        <v>3298</v>
      </c>
    </row>
    <row r="134" spans="1:4" x14ac:dyDescent="0.25">
      <c r="A134" s="6" t="str">
        <f t="shared" si="2"/>
        <v>DoorsSwing_Elevation</v>
      </c>
      <c r="B134" t="s">
        <v>2536</v>
      </c>
      <c r="C134" t="s">
        <v>3286</v>
      </c>
      <c r="D134" t="s">
        <v>48</v>
      </c>
    </row>
    <row r="135" spans="1:4" x14ac:dyDescent="0.25">
      <c r="A135" s="6" t="str">
        <f t="shared" si="2"/>
        <v>DoorsSwing_Elevation_dashed</v>
      </c>
      <c r="B135" t="s">
        <v>2536</v>
      </c>
      <c r="C135" t="s">
        <v>3287</v>
      </c>
      <c r="D135" t="s">
        <v>48</v>
      </c>
    </row>
    <row r="136" spans="1:4" x14ac:dyDescent="0.25">
      <c r="A136" s="6" t="str">
        <f t="shared" si="2"/>
        <v>DoorsSwing_Plan</v>
      </c>
      <c r="B136" t="s">
        <v>2536</v>
      </c>
      <c r="C136" t="s">
        <v>3288</v>
      </c>
      <c r="D136" t="s">
        <v>48</v>
      </c>
    </row>
    <row r="137" spans="1:4" x14ac:dyDescent="0.25">
      <c r="A137" s="6" t="str">
        <f t="shared" si="2"/>
        <v>DoorsThreshold</v>
      </c>
      <c r="B137" t="s">
        <v>2536</v>
      </c>
      <c r="C137" t="s">
        <v>3299</v>
      </c>
      <c r="D137" t="s">
        <v>428</v>
      </c>
    </row>
    <row r="138" spans="1:4" x14ac:dyDescent="0.25">
      <c r="A138" s="6" t="str">
        <f t="shared" si="2"/>
        <v>Duct Accessories</v>
      </c>
      <c r="B138" t="s">
        <v>2540</v>
      </c>
      <c r="D138" t="s">
        <v>448</v>
      </c>
    </row>
    <row r="139" spans="1:4" x14ac:dyDescent="0.25">
      <c r="A139" s="6" t="str">
        <f t="shared" si="2"/>
        <v>Duct AccessoriesAccessories</v>
      </c>
      <c r="B139" t="s">
        <v>2540</v>
      </c>
      <c r="C139" t="s">
        <v>3306</v>
      </c>
      <c r="D139" t="s">
        <v>450</v>
      </c>
    </row>
    <row r="140" spans="1:4" x14ac:dyDescent="0.25">
      <c r="A140" s="6" t="str">
        <f t="shared" si="2"/>
        <v>Duct AccessoriesClearance Zones</v>
      </c>
      <c r="B140" t="s">
        <v>2540</v>
      </c>
      <c r="C140" t="s">
        <v>3259</v>
      </c>
      <c r="D140" t="s">
        <v>48</v>
      </c>
    </row>
    <row r="141" spans="1:4" x14ac:dyDescent="0.25">
      <c r="A141" s="6" t="str">
        <f t="shared" si="2"/>
        <v>Duct Fittings</v>
      </c>
      <c r="B141" t="s">
        <v>2541</v>
      </c>
      <c r="D141" t="s">
        <v>448</v>
      </c>
    </row>
    <row r="142" spans="1:4" x14ac:dyDescent="0.25">
      <c r="A142" s="6" t="str">
        <f t="shared" si="2"/>
        <v>Duct FittingsCenter line</v>
      </c>
      <c r="B142" t="s">
        <v>2541</v>
      </c>
      <c r="C142" t="s">
        <v>2491</v>
      </c>
    </row>
    <row r="143" spans="1:4" x14ac:dyDescent="0.25">
      <c r="A143" s="6" t="str">
        <f t="shared" si="2"/>
        <v>Duct FittingsClearance Zones</v>
      </c>
      <c r="B143" t="s">
        <v>2541</v>
      </c>
      <c r="C143" t="s">
        <v>3259</v>
      </c>
      <c r="D143" t="s">
        <v>48</v>
      </c>
    </row>
    <row r="144" spans="1:4" x14ac:dyDescent="0.25">
      <c r="A144" s="6" t="str">
        <f t="shared" si="2"/>
        <v>Duct FittingsFittings</v>
      </c>
      <c r="B144" t="s">
        <v>2541</v>
      </c>
      <c r="C144" t="s">
        <v>3278</v>
      </c>
      <c r="D144" t="s">
        <v>450</v>
      </c>
    </row>
    <row r="145" spans="1:4" x14ac:dyDescent="0.25">
      <c r="A145" s="6" t="str">
        <f t="shared" si="2"/>
        <v>Duct Insulations</v>
      </c>
      <c r="B145" t="s">
        <v>2542</v>
      </c>
      <c r="D145" t="s">
        <v>346</v>
      </c>
    </row>
    <row r="146" spans="1:4" x14ac:dyDescent="0.25">
      <c r="A146" s="6" t="str">
        <f t="shared" si="2"/>
        <v>Duct InsulationsClearance Zones</v>
      </c>
      <c r="B146" t="s">
        <v>2542</v>
      </c>
      <c r="C146" t="s">
        <v>3259</v>
      </c>
      <c r="D146" t="s">
        <v>48</v>
      </c>
    </row>
    <row r="147" spans="1:4" x14ac:dyDescent="0.25">
      <c r="A147" s="6" t="str">
        <f t="shared" si="2"/>
        <v>Duct Linings</v>
      </c>
      <c r="B147" t="s">
        <v>2543</v>
      </c>
      <c r="D147" t="s">
        <v>346</v>
      </c>
    </row>
    <row r="148" spans="1:4" x14ac:dyDescent="0.25">
      <c r="A148" s="6" t="str">
        <f t="shared" si="2"/>
        <v>Duct LiningsClearance Zones</v>
      </c>
      <c r="B148" t="s">
        <v>2543</v>
      </c>
      <c r="C148" t="s">
        <v>3259</v>
      </c>
      <c r="D148" t="s">
        <v>48</v>
      </c>
    </row>
    <row r="149" spans="1:4" x14ac:dyDescent="0.25">
      <c r="A149" s="6" t="str">
        <f t="shared" si="2"/>
        <v>Duct Placeholders</v>
      </c>
      <c r="B149" t="s">
        <v>2544</v>
      </c>
      <c r="D149" t="s">
        <v>452</v>
      </c>
    </row>
    <row r="150" spans="1:4" x14ac:dyDescent="0.25">
      <c r="A150" s="6" t="str">
        <f t="shared" si="2"/>
        <v>Duct PlaceholdersClearance Zones</v>
      </c>
      <c r="B150" t="s">
        <v>2544</v>
      </c>
      <c r="C150" t="s">
        <v>3259</v>
      </c>
      <c r="D150" t="s">
        <v>48</v>
      </c>
    </row>
    <row r="151" spans="1:4" x14ac:dyDescent="0.25">
      <c r="A151" s="6" t="str">
        <f t="shared" si="2"/>
        <v>Ducts</v>
      </c>
      <c r="B151" t="s">
        <v>2545</v>
      </c>
      <c r="D151" t="s">
        <v>452</v>
      </c>
    </row>
    <row r="152" spans="1:4" x14ac:dyDescent="0.25">
      <c r="A152" s="6" t="str">
        <f t="shared" si="2"/>
        <v>DuctsCenter line</v>
      </c>
      <c r="B152" t="s">
        <v>2545</v>
      </c>
      <c r="C152" t="s">
        <v>2491</v>
      </c>
    </row>
    <row r="153" spans="1:4" x14ac:dyDescent="0.25">
      <c r="A153" s="6" t="str">
        <f t="shared" si="2"/>
        <v>DuctsClearance Zones</v>
      </c>
      <c r="B153" t="s">
        <v>2545</v>
      </c>
      <c r="C153" t="s">
        <v>3259</v>
      </c>
      <c r="D153" t="s">
        <v>48</v>
      </c>
    </row>
    <row r="154" spans="1:4" x14ac:dyDescent="0.25">
      <c r="A154" s="6" t="str">
        <f t="shared" si="2"/>
        <v>DuctsDrop</v>
      </c>
      <c r="B154" t="s">
        <v>2545</v>
      </c>
      <c r="C154" t="s">
        <v>2494</v>
      </c>
    </row>
    <row r="155" spans="1:4" x14ac:dyDescent="0.25">
      <c r="A155" s="6" t="str">
        <f t="shared" si="2"/>
        <v>DuctsRise</v>
      </c>
      <c r="B155" t="s">
        <v>2545</v>
      </c>
      <c r="C155" t="s">
        <v>2495</v>
      </c>
    </row>
    <row r="156" spans="1:4" x14ac:dyDescent="0.25">
      <c r="A156" s="6" t="str">
        <f t="shared" si="2"/>
        <v>Electrical Equipment</v>
      </c>
      <c r="B156" t="s">
        <v>2546</v>
      </c>
      <c r="D156" t="s">
        <v>152</v>
      </c>
    </row>
    <row r="157" spans="1:4" x14ac:dyDescent="0.25">
      <c r="A157" s="6" t="str">
        <f t="shared" si="2"/>
        <v>Electrical EquipmentClearance Zones</v>
      </c>
      <c r="B157" t="s">
        <v>2546</v>
      </c>
      <c r="C157" t="s">
        <v>3259</v>
      </c>
      <c r="D157" t="s">
        <v>48</v>
      </c>
    </row>
    <row r="158" spans="1:4" x14ac:dyDescent="0.25">
      <c r="A158" s="6" t="str">
        <f t="shared" si="2"/>
        <v>Electrical EquipmentHidden Lines</v>
      </c>
      <c r="B158" t="s">
        <v>2546</v>
      </c>
      <c r="C158" t="s">
        <v>2499</v>
      </c>
    </row>
    <row r="159" spans="1:4" x14ac:dyDescent="0.25">
      <c r="A159" s="6" t="str">
        <f t="shared" si="2"/>
        <v>Electrical EquipmentMain Electrical Systems</v>
      </c>
      <c r="B159" t="s">
        <v>2546</v>
      </c>
      <c r="C159" t="s">
        <v>3307</v>
      </c>
      <c r="D159" t="s">
        <v>33</v>
      </c>
    </row>
    <row r="160" spans="1:4" x14ac:dyDescent="0.25">
      <c r="A160" s="6" t="str">
        <f t="shared" si="2"/>
        <v>Electrical EquipmentPhotovoltaic Systems</v>
      </c>
      <c r="B160" t="s">
        <v>2546</v>
      </c>
      <c r="C160" t="s">
        <v>3308</v>
      </c>
      <c r="D160" t="s">
        <v>485</v>
      </c>
    </row>
    <row r="161" spans="1:4" x14ac:dyDescent="0.25">
      <c r="A161" s="6" t="str">
        <f t="shared" si="2"/>
        <v>Electrical EquipmentSwitchboards</v>
      </c>
      <c r="B161" t="s">
        <v>2546</v>
      </c>
      <c r="C161" t="s">
        <v>3309</v>
      </c>
      <c r="D161" t="s">
        <v>33</v>
      </c>
    </row>
    <row r="162" spans="1:4" x14ac:dyDescent="0.25">
      <c r="A162" s="6" t="str">
        <f t="shared" si="2"/>
        <v>Electrical Equipment Tags</v>
      </c>
      <c r="B162" t="s">
        <v>2547</v>
      </c>
      <c r="D162" t="s">
        <v>2481</v>
      </c>
    </row>
    <row r="163" spans="1:4" x14ac:dyDescent="0.25">
      <c r="A163" s="6" t="str">
        <f t="shared" si="2"/>
        <v>Electrical Fixture Tags</v>
      </c>
      <c r="B163" t="s">
        <v>2548</v>
      </c>
      <c r="D163" t="s">
        <v>2481</v>
      </c>
    </row>
    <row r="164" spans="1:4" x14ac:dyDescent="0.25">
      <c r="A164" s="6" t="str">
        <f t="shared" si="2"/>
        <v>Electrical Fixtures</v>
      </c>
      <c r="B164" t="s">
        <v>2549</v>
      </c>
      <c r="D164" t="s">
        <v>152</v>
      </c>
    </row>
    <row r="165" spans="1:4" x14ac:dyDescent="0.25">
      <c r="A165" s="6" t="str">
        <f t="shared" si="2"/>
        <v>Electrical FixturesClearance Zones</v>
      </c>
      <c r="B165" t="s">
        <v>2549</v>
      </c>
      <c r="C165" t="s">
        <v>3259</v>
      </c>
    </row>
    <row r="166" spans="1:4" x14ac:dyDescent="0.25">
      <c r="A166" s="6" t="str">
        <f t="shared" si="2"/>
        <v>Electrical FixturesGeneral Purpose Outlets</v>
      </c>
      <c r="B166" t="s">
        <v>2549</v>
      </c>
      <c r="C166" t="s">
        <v>3310</v>
      </c>
    </row>
    <row r="167" spans="1:4" x14ac:dyDescent="0.25">
      <c r="A167" s="6" t="str">
        <f t="shared" si="2"/>
        <v>Electrical FixturesHeaters</v>
      </c>
      <c r="B167" t="s">
        <v>2549</v>
      </c>
      <c r="C167" t="s">
        <v>3311</v>
      </c>
      <c r="D167" t="s">
        <v>2803</v>
      </c>
    </row>
    <row r="168" spans="1:4" x14ac:dyDescent="0.25">
      <c r="A168" s="6" t="str">
        <f t="shared" si="2"/>
        <v>Electrical FixturesHidden Lines</v>
      </c>
      <c r="B168" t="s">
        <v>2549</v>
      </c>
      <c r="C168" t="s">
        <v>2499</v>
      </c>
    </row>
    <row r="169" spans="1:4" x14ac:dyDescent="0.25">
      <c r="A169" s="6" t="str">
        <f t="shared" si="2"/>
        <v>Electrical FixturesSensors</v>
      </c>
      <c r="B169" t="s">
        <v>2549</v>
      </c>
      <c r="C169" t="s">
        <v>3312</v>
      </c>
      <c r="D169" t="s">
        <v>1183</v>
      </c>
    </row>
    <row r="170" spans="1:4" x14ac:dyDescent="0.25">
      <c r="A170" s="6" t="str">
        <f t="shared" si="2"/>
        <v>Elevations</v>
      </c>
      <c r="B170" t="s">
        <v>2550</v>
      </c>
      <c r="D170" t="s">
        <v>2481</v>
      </c>
    </row>
    <row r="171" spans="1:4" x14ac:dyDescent="0.25">
      <c r="A171" s="6" t="str">
        <f t="shared" si="2"/>
        <v>Entourage</v>
      </c>
      <c r="B171" t="s">
        <v>2551</v>
      </c>
      <c r="D171" t="s">
        <v>629</v>
      </c>
    </row>
    <row r="172" spans="1:4" x14ac:dyDescent="0.25">
      <c r="A172" s="6" t="str">
        <f t="shared" si="2"/>
        <v>EntourageClearance Zones</v>
      </c>
      <c r="B172" t="s">
        <v>2551</v>
      </c>
      <c r="C172" t="s">
        <v>3259</v>
      </c>
      <c r="D172" t="s">
        <v>48</v>
      </c>
    </row>
    <row r="173" spans="1:4" x14ac:dyDescent="0.25">
      <c r="A173" s="6" t="str">
        <f t="shared" si="2"/>
        <v>EntourageHidden Lines</v>
      </c>
      <c r="B173" t="s">
        <v>2551</v>
      </c>
      <c r="C173" t="s">
        <v>2499</v>
      </c>
    </row>
    <row r="174" spans="1:4" x14ac:dyDescent="0.25">
      <c r="A174" s="6" t="str">
        <f t="shared" si="2"/>
        <v>EntouragePeople</v>
      </c>
      <c r="B174" t="s">
        <v>2551</v>
      </c>
      <c r="C174" t="s">
        <v>3313</v>
      </c>
      <c r="D174" t="s">
        <v>631</v>
      </c>
    </row>
    <row r="175" spans="1:4" x14ac:dyDescent="0.25">
      <c r="A175" s="6" t="str">
        <f t="shared" si="2"/>
        <v>EntourageSundries</v>
      </c>
      <c r="B175" t="s">
        <v>2551</v>
      </c>
      <c r="C175" t="s">
        <v>3314</v>
      </c>
      <c r="D175" t="s">
        <v>631</v>
      </c>
    </row>
    <row r="176" spans="1:4" x14ac:dyDescent="0.25">
      <c r="A176" s="6" t="str">
        <f t="shared" si="2"/>
        <v>EntourageVehicles</v>
      </c>
      <c r="B176" t="s">
        <v>2551</v>
      </c>
      <c r="C176" t="s">
        <v>3315</v>
      </c>
      <c r="D176" t="s">
        <v>631</v>
      </c>
    </row>
    <row r="177" spans="1:4" x14ac:dyDescent="0.25">
      <c r="A177" s="6" t="str">
        <f t="shared" si="2"/>
        <v>Existing</v>
      </c>
      <c r="B177" t="s">
        <v>2552</v>
      </c>
      <c r="D177" t="s">
        <v>2481</v>
      </c>
    </row>
    <row r="178" spans="1:4" x14ac:dyDescent="0.25">
      <c r="A178" s="6" t="str">
        <f t="shared" si="2"/>
        <v>Filled region</v>
      </c>
      <c r="B178" t="s">
        <v>2553</v>
      </c>
      <c r="D178" t="s">
        <v>48</v>
      </c>
    </row>
    <row r="179" spans="1:4" x14ac:dyDescent="0.25">
      <c r="A179" s="6" t="str">
        <f t="shared" si="2"/>
        <v>Fire Alarm Devices</v>
      </c>
      <c r="B179" t="s">
        <v>2554</v>
      </c>
      <c r="D179" t="s">
        <v>1181</v>
      </c>
    </row>
    <row r="180" spans="1:4" x14ac:dyDescent="0.25">
      <c r="A180" s="6" t="str">
        <f t="shared" si="2"/>
        <v>Fire Alarm DevicesDevices</v>
      </c>
      <c r="B180" t="s">
        <v>2554</v>
      </c>
      <c r="C180" t="s">
        <v>3316</v>
      </c>
      <c r="D180" t="s">
        <v>1183</v>
      </c>
    </row>
    <row r="181" spans="1:4" x14ac:dyDescent="0.25">
      <c r="A181" s="6" t="str">
        <f t="shared" si="2"/>
        <v>Flex Ducts</v>
      </c>
      <c r="B181" t="s">
        <v>2555</v>
      </c>
      <c r="D181" t="s">
        <v>452</v>
      </c>
    </row>
    <row r="182" spans="1:4" x14ac:dyDescent="0.25">
      <c r="A182" s="6" t="str">
        <f t="shared" si="2"/>
        <v>Flex DuctsCenter line</v>
      </c>
      <c r="B182" t="s">
        <v>2555</v>
      </c>
      <c r="C182" t="s">
        <v>2491</v>
      </c>
    </row>
    <row r="183" spans="1:4" x14ac:dyDescent="0.25">
      <c r="A183" s="6" t="str">
        <f t="shared" si="2"/>
        <v>Flex DuctsClearance Zones</v>
      </c>
      <c r="B183" t="s">
        <v>2555</v>
      </c>
      <c r="C183" t="s">
        <v>3259</v>
      </c>
      <c r="D183" t="s">
        <v>48</v>
      </c>
    </row>
    <row r="184" spans="1:4" x14ac:dyDescent="0.25">
      <c r="A184" s="6" t="str">
        <f t="shared" si="2"/>
        <v>Flex DuctsPattern</v>
      </c>
      <c r="B184" t="s">
        <v>2555</v>
      </c>
      <c r="C184" t="s">
        <v>2556</v>
      </c>
      <c r="D184" t="s">
        <v>48</v>
      </c>
    </row>
    <row r="185" spans="1:4" x14ac:dyDescent="0.25">
      <c r="A185" s="6" t="str">
        <f t="shared" si="2"/>
        <v>Flex Pipes</v>
      </c>
      <c r="B185" t="s">
        <v>2557</v>
      </c>
      <c r="D185" t="s">
        <v>868</v>
      </c>
    </row>
    <row r="186" spans="1:4" x14ac:dyDescent="0.25">
      <c r="A186" s="6" t="str">
        <f t="shared" si="2"/>
        <v>Flex PipesCenter Line</v>
      </c>
      <c r="B186" t="s">
        <v>2557</v>
      </c>
      <c r="C186" t="s">
        <v>2558</v>
      </c>
    </row>
    <row r="187" spans="1:4" x14ac:dyDescent="0.25">
      <c r="A187" s="6" t="str">
        <f t="shared" si="2"/>
        <v>Flex PipesClearance Zones</v>
      </c>
      <c r="B187" t="s">
        <v>2557</v>
      </c>
      <c r="C187" t="s">
        <v>3259</v>
      </c>
      <c r="D187" t="s">
        <v>48</v>
      </c>
    </row>
    <row r="188" spans="1:4" x14ac:dyDescent="0.25">
      <c r="A188" s="6" t="str">
        <f t="shared" si="2"/>
        <v>Flex PipesPattern</v>
      </c>
      <c r="B188" t="s">
        <v>2557</v>
      </c>
      <c r="C188" t="s">
        <v>2556</v>
      </c>
      <c r="D188" t="s">
        <v>48</v>
      </c>
    </row>
    <row r="189" spans="1:4" x14ac:dyDescent="0.25">
      <c r="A189" s="6" t="str">
        <f t="shared" si="2"/>
        <v>Floors</v>
      </c>
      <c r="B189" t="s">
        <v>2559</v>
      </c>
      <c r="D189" t="s">
        <v>1204</v>
      </c>
    </row>
    <row r="190" spans="1:4" x14ac:dyDescent="0.25">
      <c r="A190" s="6" t="str">
        <f t="shared" si="2"/>
        <v>FloorsClearance Zones</v>
      </c>
      <c r="B190" t="s">
        <v>2559</v>
      </c>
      <c r="C190" t="s">
        <v>3259</v>
      </c>
    </row>
    <row r="191" spans="1:4" x14ac:dyDescent="0.25">
      <c r="A191" s="6" t="str">
        <f t="shared" si="2"/>
        <v>FloorsCommon Edges</v>
      </c>
      <c r="B191" t="s">
        <v>2559</v>
      </c>
      <c r="C191" t="s">
        <v>2504</v>
      </c>
    </row>
    <row r="192" spans="1:4" x14ac:dyDescent="0.25">
      <c r="A192" s="6" t="str">
        <f t="shared" si="2"/>
        <v>FloorsCut Pattern</v>
      </c>
      <c r="B192" t="s">
        <v>2559</v>
      </c>
      <c r="C192" t="s">
        <v>2505</v>
      </c>
    </row>
    <row r="193" spans="1:4" x14ac:dyDescent="0.25">
      <c r="A193" s="6" t="str">
        <f t="shared" ref="A193:A256" si="3">CONCATENATE(B193,C193)</f>
        <v>FloorsFinish 1 [4]</v>
      </c>
      <c r="B193" t="s">
        <v>2559</v>
      </c>
      <c r="C193" t="s">
        <v>2506</v>
      </c>
    </row>
    <row r="194" spans="1:4" x14ac:dyDescent="0.25">
      <c r="A194" s="6" t="str">
        <f t="shared" si="3"/>
        <v>FloorsFinish 2 [5]</v>
      </c>
      <c r="B194" t="s">
        <v>2559</v>
      </c>
      <c r="C194" t="s">
        <v>2507</v>
      </c>
    </row>
    <row r="195" spans="1:4" x14ac:dyDescent="0.25">
      <c r="A195" s="6" t="str">
        <f t="shared" si="3"/>
        <v>FloorsHidden Lines</v>
      </c>
      <c r="B195" t="s">
        <v>2559</v>
      </c>
      <c r="C195" t="s">
        <v>2499</v>
      </c>
    </row>
    <row r="196" spans="1:4" x14ac:dyDescent="0.25">
      <c r="A196" s="6" t="str">
        <f t="shared" si="3"/>
        <v>FloorsInterior Edges</v>
      </c>
      <c r="B196" t="s">
        <v>2559</v>
      </c>
      <c r="C196" t="s">
        <v>2560</v>
      </c>
    </row>
    <row r="197" spans="1:4" x14ac:dyDescent="0.25">
      <c r="A197" s="6" t="str">
        <f t="shared" si="3"/>
        <v>FloorsMembrane Layer</v>
      </c>
      <c r="B197" t="s">
        <v>2559</v>
      </c>
      <c r="C197" t="s">
        <v>2508</v>
      </c>
    </row>
    <row r="198" spans="1:4" x14ac:dyDescent="0.25">
      <c r="A198" s="6" t="str">
        <f t="shared" si="3"/>
        <v>FloorsSlab Edges</v>
      </c>
      <c r="B198" t="s">
        <v>2559</v>
      </c>
      <c r="C198" t="s">
        <v>2561</v>
      </c>
      <c r="D198" t="s">
        <v>1204</v>
      </c>
    </row>
    <row r="199" spans="1:4" x14ac:dyDescent="0.25">
      <c r="A199" s="6" t="str">
        <f t="shared" si="3"/>
        <v>FloorsStructure [1]</v>
      </c>
      <c r="B199" t="s">
        <v>2559</v>
      </c>
      <c r="C199" t="s">
        <v>2509</v>
      </c>
    </row>
    <row r="200" spans="1:4" x14ac:dyDescent="0.25">
      <c r="A200" s="6" t="str">
        <f t="shared" si="3"/>
        <v>FloorsSubstrate [2]</v>
      </c>
      <c r="B200" t="s">
        <v>2559</v>
      </c>
      <c r="C200" t="s">
        <v>2510</v>
      </c>
    </row>
    <row r="201" spans="1:4" x14ac:dyDescent="0.25">
      <c r="A201" s="6" t="str">
        <f t="shared" si="3"/>
        <v>FloorsSurface Pattern</v>
      </c>
      <c r="B201" t="s">
        <v>2559</v>
      </c>
      <c r="C201" t="s">
        <v>2511</v>
      </c>
      <c r="D201" t="s">
        <v>1204</v>
      </c>
    </row>
    <row r="202" spans="1:4" x14ac:dyDescent="0.25">
      <c r="A202" s="6" t="str">
        <f t="shared" si="3"/>
        <v>FloorsThermal/Air Layer [3]</v>
      </c>
      <c r="B202" t="s">
        <v>2559</v>
      </c>
      <c r="C202" t="s">
        <v>2512</v>
      </c>
    </row>
    <row r="203" spans="1:4" x14ac:dyDescent="0.25">
      <c r="A203" s="6" t="str">
        <f t="shared" si="3"/>
        <v>Furniture</v>
      </c>
      <c r="B203" t="s">
        <v>2562</v>
      </c>
      <c r="D203" t="s">
        <v>633</v>
      </c>
    </row>
    <row r="204" spans="1:4" x14ac:dyDescent="0.25">
      <c r="A204" s="6" t="str">
        <f t="shared" si="3"/>
        <v>FurnitureBedding</v>
      </c>
      <c r="B204" t="s">
        <v>2562</v>
      </c>
      <c r="C204" t="s">
        <v>3317</v>
      </c>
      <c r="D204" t="s">
        <v>635</v>
      </c>
    </row>
    <row r="205" spans="1:4" x14ac:dyDescent="0.25">
      <c r="A205" s="6" t="str">
        <f t="shared" si="3"/>
        <v>FurnitureClearance Zones</v>
      </c>
      <c r="B205" t="s">
        <v>2562</v>
      </c>
      <c r="C205" t="s">
        <v>3259</v>
      </c>
      <c r="D205" t="s">
        <v>48</v>
      </c>
    </row>
    <row r="206" spans="1:4" x14ac:dyDescent="0.25">
      <c r="A206" s="6" t="str">
        <f t="shared" si="3"/>
        <v>FurnitureDrawers / Dressers</v>
      </c>
      <c r="B206" t="s">
        <v>2562</v>
      </c>
      <c r="C206" t="s">
        <v>3318</v>
      </c>
    </row>
    <row r="207" spans="1:4" x14ac:dyDescent="0.25">
      <c r="A207" s="6" t="str">
        <f t="shared" si="3"/>
        <v>FurnitureDrawers/Dressers</v>
      </c>
      <c r="B207" t="s">
        <v>2562</v>
      </c>
      <c r="C207" t="s">
        <v>3319</v>
      </c>
      <c r="D207" t="s">
        <v>635</v>
      </c>
    </row>
    <row r="208" spans="1:4" x14ac:dyDescent="0.25">
      <c r="A208" s="6" t="str">
        <f t="shared" si="3"/>
        <v>FurnitureHidden Lines</v>
      </c>
      <c r="B208" t="s">
        <v>2562</v>
      </c>
      <c r="C208" t="s">
        <v>2499</v>
      </c>
    </row>
    <row r="209" spans="1:4" x14ac:dyDescent="0.25">
      <c r="A209" s="6" t="str">
        <f t="shared" si="3"/>
        <v>FurnitureOutdoor Furniture</v>
      </c>
      <c r="B209" t="s">
        <v>2562</v>
      </c>
      <c r="C209" t="s">
        <v>3320</v>
      </c>
      <c r="D209" t="s">
        <v>635</v>
      </c>
    </row>
    <row r="210" spans="1:4" x14ac:dyDescent="0.25">
      <c r="A210" s="6" t="str">
        <f t="shared" si="3"/>
        <v>FurnitureSeating_Fixed</v>
      </c>
      <c r="B210" t="s">
        <v>2562</v>
      </c>
      <c r="C210" t="s">
        <v>3321</v>
      </c>
      <c r="D210" t="s">
        <v>635</v>
      </c>
    </row>
    <row r="211" spans="1:4" x14ac:dyDescent="0.25">
      <c r="A211" s="6" t="str">
        <f t="shared" si="3"/>
        <v>FurnitureSeating_Freestanding</v>
      </c>
      <c r="B211" t="s">
        <v>2562</v>
      </c>
      <c r="C211" t="s">
        <v>3322</v>
      </c>
      <c r="D211" t="s">
        <v>635</v>
      </c>
    </row>
    <row r="212" spans="1:4" x14ac:dyDescent="0.25">
      <c r="A212" s="6" t="str">
        <f t="shared" si="3"/>
        <v>FurnitureShelving</v>
      </c>
      <c r="B212" t="s">
        <v>2562</v>
      </c>
      <c r="C212" t="s">
        <v>3323</v>
      </c>
      <c r="D212" t="s">
        <v>635</v>
      </c>
    </row>
    <row r="213" spans="1:4" x14ac:dyDescent="0.25">
      <c r="A213" s="6" t="str">
        <f t="shared" si="3"/>
        <v>FurnitureTables_Fixed</v>
      </c>
      <c r="B213" t="s">
        <v>2562</v>
      </c>
      <c r="C213" t="s">
        <v>3324</v>
      </c>
      <c r="D213" t="s">
        <v>635</v>
      </c>
    </row>
    <row r="214" spans="1:4" x14ac:dyDescent="0.25">
      <c r="A214" s="6" t="str">
        <f t="shared" si="3"/>
        <v>FurnitureTables_Freestanding</v>
      </c>
      <c r="B214" t="s">
        <v>2562</v>
      </c>
      <c r="C214" t="s">
        <v>3325</v>
      </c>
      <c r="D214" t="s">
        <v>635</v>
      </c>
    </row>
    <row r="215" spans="1:4" x14ac:dyDescent="0.25">
      <c r="A215" s="6" t="str">
        <f t="shared" si="3"/>
        <v>Furniture Systems</v>
      </c>
      <c r="B215" t="s">
        <v>2563</v>
      </c>
      <c r="D215" t="s">
        <v>635</v>
      </c>
    </row>
    <row r="216" spans="1:4" x14ac:dyDescent="0.25">
      <c r="A216" s="6" t="str">
        <f t="shared" si="3"/>
        <v>Furniture SystemsHidden Lines</v>
      </c>
      <c r="B216" t="s">
        <v>2563</v>
      </c>
      <c r="C216" t="s">
        <v>2499</v>
      </c>
    </row>
    <row r="217" spans="1:4" x14ac:dyDescent="0.25">
      <c r="A217" s="6" t="str">
        <f t="shared" si="3"/>
        <v>Furniture SystemsPartitions</v>
      </c>
      <c r="B217" t="s">
        <v>2563</v>
      </c>
      <c r="C217" t="s">
        <v>3326</v>
      </c>
      <c r="D217" t="s">
        <v>635</v>
      </c>
    </row>
    <row r="218" spans="1:4" x14ac:dyDescent="0.25">
      <c r="A218" s="6" t="str">
        <f t="shared" si="3"/>
        <v>Furniture SystemsPedestrals</v>
      </c>
      <c r="B218" t="s">
        <v>2563</v>
      </c>
      <c r="C218" t="s">
        <v>3327</v>
      </c>
      <c r="D218" t="s">
        <v>635</v>
      </c>
    </row>
    <row r="219" spans="1:4" x14ac:dyDescent="0.25">
      <c r="A219" s="6" t="str">
        <f t="shared" si="3"/>
        <v>Furniture SystemsStorage</v>
      </c>
      <c r="B219" t="s">
        <v>2563</v>
      </c>
      <c r="C219" t="s">
        <v>3328</v>
      </c>
      <c r="D219" t="s">
        <v>635</v>
      </c>
    </row>
    <row r="220" spans="1:4" x14ac:dyDescent="0.25">
      <c r="A220" s="6" t="str">
        <f t="shared" si="3"/>
        <v>Furniture SystemsWorkstations</v>
      </c>
      <c r="B220" t="s">
        <v>2563</v>
      </c>
      <c r="C220" t="s">
        <v>3329</v>
      </c>
      <c r="D220" t="s">
        <v>635</v>
      </c>
    </row>
    <row r="221" spans="1:4" x14ac:dyDescent="0.25">
      <c r="A221" s="6" t="str">
        <f t="shared" si="3"/>
        <v>Generic Annotations</v>
      </c>
      <c r="B221" t="s">
        <v>2564</v>
      </c>
      <c r="D221" t="s">
        <v>48</v>
      </c>
    </row>
    <row r="222" spans="1:4" x14ac:dyDescent="0.25">
      <c r="A222" s="6" t="str">
        <f t="shared" si="3"/>
        <v>Generic Model Tags</v>
      </c>
      <c r="B222" t="s">
        <v>2565</v>
      </c>
      <c r="D222" t="s">
        <v>2481</v>
      </c>
    </row>
    <row r="223" spans="1:4" x14ac:dyDescent="0.25">
      <c r="A223" s="6" t="str">
        <f t="shared" si="3"/>
        <v>Generic Models</v>
      </c>
      <c r="B223" t="s">
        <v>2566</v>
      </c>
      <c r="D223" t="s">
        <v>152</v>
      </c>
    </row>
    <row r="224" spans="1:4" x14ac:dyDescent="0.25">
      <c r="A224" s="6" t="str">
        <f t="shared" si="3"/>
        <v>Generic ModelsClearance Zones</v>
      </c>
      <c r="B224" t="s">
        <v>2566</v>
      </c>
      <c r="C224" t="s">
        <v>3259</v>
      </c>
      <c r="D224" t="s">
        <v>48</v>
      </c>
    </row>
    <row r="225" spans="1:4" x14ac:dyDescent="0.25">
      <c r="A225" s="6" t="str">
        <f t="shared" si="3"/>
        <v>Generic ModelsFrame / Mullion</v>
      </c>
      <c r="B225" t="s">
        <v>2566</v>
      </c>
      <c r="C225" t="s">
        <v>3330</v>
      </c>
      <c r="D225" t="s">
        <v>152</v>
      </c>
    </row>
    <row r="226" spans="1:4" x14ac:dyDescent="0.25">
      <c r="A226" s="6" t="str">
        <f t="shared" si="3"/>
        <v>Generic ModelsHardware</v>
      </c>
      <c r="B226" t="s">
        <v>2566</v>
      </c>
      <c r="C226" t="s">
        <v>3283</v>
      </c>
      <c r="D226" t="s">
        <v>152</v>
      </c>
    </row>
    <row r="227" spans="1:4" x14ac:dyDescent="0.25">
      <c r="A227" s="6" t="str">
        <f t="shared" si="3"/>
        <v>Generic ModelsHidden Lines</v>
      </c>
      <c r="B227" t="s">
        <v>2566</v>
      </c>
      <c r="C227" t="s">
        <v>2499</v>
      </c>
    </row>
    <row r="228" spans="1:4" x14ac:dyDescent="0.25">
      <c r="A228" s="6" t="str">
        <f t="shared" si="3"/>
        <v>Generic ModelsPlinths</v>
      </c>
      <c r="B228" t="s">
        <v>2566</v>
      </c>
      <c r="C228" t="s">
        <v>3331</v>
      </c>
      <c r="D228" t="s">
        <v>346</v>
      </c>
    </row>
    <row r="229" spans="1:4" x14ac:dyDescent="0.25">
      <c r="A229" s="6" t="str">
        <f t="shared" si="3"/>
        <v>Generic ModelsShading Devices</v>
      </c>
      <c r="B229" t="s">
        <v>2566</v>
      </c>
      <c r="C229" t="s">
        <v>3332</v>
      </c>
      <c r="D229" t="s">
        <v>399</v>
      </c>
    </row>
    <row r="230" spans="1:4" x14ac:dyDescent="0.25">
      <c r="A230" s="6" t="str">
        <f t="shared" si="3"/>
        <v>Generic ModelsSignage</v>
      </c>
      <c r="B230" t="s">
        <v>2566</v>
      </c>
      <c r="C230" t="s">
        <v>3333</v>
      </c>
      <c r="D230" t="s">
        <v>631</v>
      </c>
    </row>
    <row r="231" spans="1:4" x14ac:dyDescent="0.25">
      <c r="A231" s="6" t="str">
        <f t="shared" si="3"/>
        <v>Generic ModelsStairs</v>
      </c>
      <c r="B231" t="s">
        <v>2566</v>
      </c>
      <c r="C231" t="s">
        <v>2697</v>
      </c>
      <c r="D231" t="s">
        <v>1243</v>
      </c>
    </row>
    <row r="232" spans="1:4" x14ac:dyDescent="0.25">
      <c r="A232" s="6" t="str">
        <f t="shared" si="3"/>
        <v>Generic ModelsStructural Connections</v>
      </c>
      <c r="B232" t="s">
        <v>2566</v>
      </c>
      <c r="C232" t="s">
        <v>2718</v>
      </c>
      <c r="D232" t="s">
        <v>579</v>
      </c>
    </row>
    <row r="233" spans="1:4" x14ac:dyDescent="0.25">
      <c r="A233" s="6" t="str">
        <f t="shared" si="3"/>
        <v>Grids</v>
      </c>
      <c r="B233" t="s">
        <v>2570</v>
      </c>
      <c r="D233" t="s">
        <v>652</v>
      </c>
    </row>
    <row r="234" spans="1:4" x14ac:dyDescent="0.25">
      <c r="A234" s="6" t="str">
        <f t="shared" si="3"/>
        <v>Guide Grid</v>
      </c>
      <c r="B234" t="s">
        <v>2571</v>
      </c>
      <c r="D234" t="s">
        <v>2481</v>
      </c>
    </row>
    <row r="235" spans="1:4" x14ac:dyDescent="0.25">
      <c r="A235" s="6" t="str">
        <f t="shared" si="3"/>
        <v>HVAC Zones</v>
      </c>
      <c r="B235" t="s">
        <v>2572</v>
      </c>
      <c r="D235" t="s">
        <v>2481</v>
      </c>
    </row>
    <row r="236" spans="1:4" x14ac:dyDescent="0.25">
      <c r="A236" s="6" t="str">
        <f t="shared" si="3"/>
        <v>HVAC ZonesBoundary</v>
      </c>
      <c r="B236" t="s">
        <v>2572</v>
      </c>
      <c r="C236" t="s">
        <v>2573</v>
      </c>
      <c r="D236" t="s">
        <v>2481</v>
      </c>
    </row>
    <row r="237" spans="1:4" x14ac:dyDescent="0.25">
      <c r="A237" s="6" t="str">
        <f t="shared" si="3"/>
        <v>HVAC ZonesColor Fill</v>
      </c>
      <c r="B237" t="s">
        <v>2572</v>
      </c>
      <c r="C237" t="s">
        <v>2486</v>
      </c>
      <c r="D237" t="s">
        <v>2481</v>
      </c>
    </row>
    <row r="238" spans="1:4" x14ac:dyDescent="0.25">
      <c r="A238" s="6" t="str">
        <f t="shared" si="3"/>
        <v>HVAC ZonesInterior Fill</v>
      </c>
      <c r="B238" t="s">
        <v>2572</v>
      </c>
      <c r="C238" t="s">
        <v>2487</v>
      </c>
      <c r="D238" t="s">
        <v>2481</v>
      </c>
    </row>
    <row r="239" spans="1:4" x14ac:dyDescent="0.25">
      <c r="A239" s="6" t="str">
        <f t="shared" si="3"/>
        <v>HVAC ZonesReference Lines</v>
      </c>
      <c r="B239" t="s">
        <v>2572</v>
      </c>
      <c r="C239" t="s">
        <v>2574</v>
      </c>
      <c r="D239" t="s">
        <v>2481</v>
      </c>
    </row>
    <row r="240" spans="1:4" x14ac:dyDescent="0.25">
      <c r="A240" s="6" t="str">
        <f t="shared" si="3"/>
        <v>Imports in Families</v>
      </c>
      <c r="B240" t="s">
        <v>2575</v>
      </c>
      <c r="D240" t="s">
        <v>2481</v>
      </c>
    </row>
    <row r="241" spans="1:4" x14ac:dyDescent="0.25">
      <c r="A241" s="6" t="str">
        <f t="shared" si="3"/>
        <v>Imports in Families0</v>
      </c>
      <c r="B241" t="s">
        <v>2575</v>
      </c>
      <c r="C241">
        <v>0</v>
      </c>
    </row>
    <row r="242" spans="1:4" x14ac:dyDescent="0.25">
      <c r="A242" s="6" t="str">
        <f t="shared" si="3"/>
        <v>Imports in FamiliesAA$1A---_ALGEMEEN</v>
      </c>
      <c r="B242" t="s">
        <v>2575</v>
      </c>
      <c r="C242" t="s">
        <v>3334</v>
      </c>
    </row>
    <row r="243" spans="1:4" x14ac:dyDescent="0.25">
      <c r="A243" s="6" t="str">
        <f t="shared" si="3"/>
        <v>Imports in FamiliesAL$1A---_ALGEMEEN</v>
      </c>
      <c r="B243" t="s">
        <v>2575</v>
      </c>
      <c r="C243" t="s">
        <v>3335</v>
      </c>
    </row>
    <row r="244" spans="1:4" x14ac:dyDescent="0.25">
      <c r="A244" s="6" t="str">
        <f t="shared" si="3"/>
        <v>Imports in FamiliesBL$8A---_HULPLIJNEN</v>
      </c>
      <c r="B244" t="s">
        <v>2575</v>
      </c>
      <c r="C244" t="s">
        <v>3336</v>
      </c>
    </row>
    <row r="245" spans="1:4" x14ac:dyDescent="0.25">
      <c r="A245" s="6" t="str">
        <f t="shared" si="3"/>
        <v>Imports in FamiliesKL$8A---_HULPLIJNEN</v>
      </c>
      <c r="B245" t="s">
        <v>2575</v>
      </c>
      <c r="C245" t="s">
        <v>3337</v>
      </c>
    </row>
    <row r="246" spans="1:4" x14ac:dyDescent="0.25">
      <c r="A246" s="6" t="str">
        <f t="shared" si="3"/>
        <v>Imports in Familiesnoordlijn</v>
      </c>
      <c r="B246" t="s">
        <v>2575</v>
      </c>
      <c r="C246" t="s">
        <v>3338</v>
      </c>
    </row>
    <row r="247" spans="1:4" x14ac:dyDescent="0.25">
      <c r="A247" s="6" t="str">
        <f t="shared" si="3"/>
        <v>Levels</v>
      </c>
      <c r="B247" t="s">
        <v>2576</v>
      </c>
      <c r="D247" t="s">
        <v>158</v>
      </c>
    </row>
    <row r="248" spans="1:4" x14ac:dyDescent="0.25">
      <c r="A248" s="6" t="str">
        <f t="shared" si="3"/>
        <v>Lighting Devices</v>
      </c>
      <c r="B248" t="s">
        <v>2577</v>
      </c>
      <c r="D248" t="s">
        <v>3339</v>
      </c>
    </row>
    <row r="249" spans="1:4" x14ac:dyDescent="0.25">
      <c r="A249" s="6" t="str">
        <f t="shared" si="3"/>
        <v>Lighting DevicesClearance Zones</v>
      </c>
      <c r="B249" t="s">
        <v>2577</v>
      </c>
      <c r="C249" t="s">
        <v>3259</v>
      </c>
      <c r="D249" t="s">
        <v>48</v>
      </c>
    </row>
    <row r="250" spans="1:4" x14ac:dyDescent="0.25">
      <c r="A250" s="6" t="str">
        <f t="shared" si="3"/>
        <v>Lighting DevicesDevices</v>
      </c>
      <c r="B250" t="s">
        <v>2577</v>
      </c>
      <c r="C250" t="s">
        <v>3316</v>
      </c>
      <c r="D250" t="s">
        <v>3340</v>
      </c>
    </row>
    <row r="251" spans="1:4" x14ac:dyDescent="0.25">
      <c r="A251" s="6" t="str">
        <f t="shared" si="3"/>
        <v>Lighting Fixture Tags</v>
      </c>
      <c r="B251" t="s">
        <v>2579</v>
      </c>
      <c r="D251" t="s">
        <v>2481</v>
      </c>
    </row>
    <row r="252" spans="1:4" x14ac:dyDescent="0.25">
      <c r="A252" s="6" t="str">
        <f t="shared" si="3"/>
        <v>Lighting Fixtures</v>
      </c>
      <c r="B252" t="s">
        <v>2580</v>
      </c>
      <c r="D252" t="s">
        <v>3339</v>
      </c>
    </row>
    <row r="253" spans="1:4" x14ac:dyDescent="0.25">
      <c r="A253" s="6" t="str">
        <f t="shared" si="3"/>
        <v>Lighting FixturesClearance Zones</v>
      </c>
      <c r="B253" t="s">
        <v>2580</v>
      </c>
      <c r="C253" t="s">
        <v>3259</v>
      </c>
      <c r="D253" t="s">
        <v>48</v>
      </c>
    </row>
    <row r="254" spans="1:4" x14ac:dyDescent="0.25">
      <c r="A254" s="6" t="str">
        <f t="shared" si="3"/>
        <v>Lighting FixturesFixtures</v>
      </c>
      <c r="B254" t="s">
        <v>2580</v>
      </c>
      <c r="C254" t="s">
        <v>3341</v>
      </c>
      <c r="D254" t="s">
        <v>3340</v>
      </c>
    </row>
    <row r="255" spans="1:4" x14ac:dyDescent="0.25">
      <c r="A255" s="6" t="str">
        <f t="shared" si="3"/>
        <v>Lighting FixturesHidden Lines</v>
      </c>
      <c r="B255" t="s">
        <v>2580</v>
      </c>
      <c r="C255" t="s">
        <v>2499</v>
      </c>
    </row>
    <row r="256" spans="1:4" x14ac:dyDescent="0.25">
      <c r="A256" s="6" t="str">
        <f t="shared" si="3"/>
        <v>Lighting FixturesLight Source</v>
      </c>
      <c r="B256" t="s">
        <v>2580</v>
      </c>
      <c r="C256" t="s">
        <v>2581</v>
      </c>
      <c r="D256" t="s">
        <v>703</v>
      </c>
    </row>
    <row r="257" spans="1:4" x14ac:dyDescent="0.25">
      <c r="A257" s="6" t="str">
        <f t="shared" ref="A257:A320" si="4">CONCATENATE(B257,C257)</f>
        <v>Lighting FixturesSignage</v>
      </c>
      <c r="B257" t="s">
        <v>2580</v>
      </c>
      <c r="C257" t="s">
        <v>3333</v>
      </c>
      <c r="D257" t="s">
        <v>3340</v>
      </c>
    </row>
    <row r="258" spans="1:4" x14ac:dyDescent="0.25">
      <c r="A258" s="6" t="str">
        <f t="shared" si="4"/>
        <v>Lines</v>
      </c>
      <c r="B258" t="s">
        <v>2582</v>
      </c>
      <c r="D258" t="s">
        <v>48</v>
      </c>
    </row>
    <row r="259" spans="1:4" x14ac:dyDescent="0.25">
      <c r="A259" s="6" t="str">
        <f t="shared" si="4"/>
        <v>Lines00_dummy_refplane_defines origin</v>
      </c>
      <c r="B259" t="s">
        <v>2582</v>
      </c>
      <c r="C259" t="s">
        <v>3342</v>
      </c>
    </row>
    <row r="260" spans="1:4" x14ac:dyDescent="0.25">
      <c r="A260" s="6" t="str">
        <f t="shared" si="4"/>
        <v>Lines00_dummy_refplane_no reference</v>
      </c>
      <c r="B260" t="s">
        <v>2582</v>
      </c>
      <c r="C260" t="s">
        <v>3343</v>
      </c>
    </row>
    <row r="261" spans="1:4" x14ac:dyDescent="0.25">
      <c r="A261" s="6" t="str">
        <f t="shared" si="4"/>
        <v>Lines00_dummy_refplane_weak reference</v>
      </c>
      <c r="B261" t="s">
        <v>2582</v>
      </c>
      <c r="C261" t="s">
        <v>3344</v>
      </c>
    </row>
    <row r="262" spans="1:4" x14ac:dyDescent="0.25">
      <c r="A262" s="6" t="str">
        <f t="shared" si="4"/>
        <v>Lines52_riolering_grijs</v>
      </c>
      <c r="B262" t="s">
        <v>2582</v>
      </c>
      <c r="C262" t="s">
        <v>3345</v>
      </c>
    </row>
    <row r="263" spans="1:4" x14ac:dyDescent="0.25">
      <c r="A263" s="6" t="str">
        <f t="shared" si="4"/>
        <v>Lines52_riolering_zwart</v>
      </c>
      <c r="B263" t="s">
        <v>2582</v>
      </c>
      <c r="C263" t="s">
        <v>3346</v>
      </c>
    </row>
    <row r="264" spans="1:4" x14ac:dyDescent="0.25">
      <c r="A264" s="6" t="str">
        <f t="shared" si="4"/>
        <v>Lines&lt;Area Boundary&gt;</v>
      </c>
      <c r="B264" t="s">
        <v>2582</v>
      </c>
      <c r="C264" t="s">
        <v>2583</v>
      </c>
      <c r="D264" t="s">
        <v>48</v>
      </c>
    </row>
    <row r="265" spans="1:4" x14ac:dyDescent="0.25">
      <c r="A265" s="6" t="str">
        <f t="shared" si="4"/>
        <v>Lines&lt;Beyond&gt;</v>
      </c>
      <c r="B265" t="s">
        <v>2582</v>
      </c>
      <c r="C265" t="s">
        <v>2584</v>
      </c>
      <c r="D265" t="s">
        <v>48</v>
      </c>
    </row>
    <row r="266" spans="1:4" x14ac:dyDescent="0.25">
      <c r="A266" s="6" t="str">
        <f t="shared" si="4"/>
        <v>Lines&lt;Centerline&gt;</v>
      </c>
      <c r="B266" t="s">
        <v>2582</v>
      </c>
      <c r="C266" t="s">
        <v>2585</v>
      </c>
      <c r="D266" t="s">
        <v>2481</v>
      </c>
    </row>
    <row r="267" spans="1:4" x14ac:dyDescent="0.25">
      <c r="A267" s="6" t="str">
        <f t="shared" si="4"/>
        <v>Lines&lt;Demolished&gt;</v>
      </c>
      <c r="B267" t="s">
        <v>2582</v>
      </c>
      <c r="C267" t="s">
        <v>2586</v>
      </c>
      <c r="D267" t="s">
        <v>48</v>
      </c>
    </row>
    <row r="268" spans="1:4" x14ac:dyDescent="0.25">
      <c r="A268" s="6" t="str">
        <f t="shared" si="4"/>
        <v>Lines&lt;Fabric Envelope&gt;</v>
      </c>
      <c r="B268" t="s">
        <v>2582</v>
      </c>
      <c r="C268" t="s">
        <v>2587</v>
      </c>
    </row>
    <row r="269" spans="1:4" x14ac:dyDescent="0.25">
      <c r="A269" s="6" t="str">
        <f t="shared" si="4"/>
        <v>Lines&lt;Fabric Sheets&gt;</v>
      </c>
      <c r="B269" t="s">
        <v>2582</v>
      </c>
      <c r="C269" t="s">
        <v>2588</v>
      </c>
    </row>
    <row r="270" spans="1:4" x14ac:dyDescent="0.25">
      <c r="A270" s="6" t="str">
        <f t="shared" si="4"/>
        <v>Lines&lt;Hidden&gt;</v>
      </c>
      <c r="B270" t="s">
        <v>2582</v>
      </c>
      <c r="C270" t="s">
        <v>2589</v>
      </c>
      <c r="D270" t="s">
        <v>48</v>
      </c>
    </row>
    <row r="271" spans="1:4" x14ac:dyDescent="0.25">
      <c r="A271" s="6" t="str">
        <f t="shared" si="4"/>
        <v>Lines&lt;Overhead&gt;</v>
      </c>
      <c r="B271" t="s">
        <v>2582</v>
      </c>
      <c r="C271" t="s">
        <v>2590</v>
      </c>
      <c r="D271" t="s">
        <v>48</v>
      </c>
    </row>
    <row r="272" spans="1:4" x14ac:dyDescent="0.25">
      <c r="A272" s="6" t="str">
        <f t="shared" si="4"/>
        <v>Lines&lt;Revision Cloud&gt;</v>
      </c>
      <c r="B272" t="s">
        <v>2582</v>
      </c>
      <c r="C272" t="s">
        <v>2591</v>
      </c>
      <c r="D272" t="s">
        <v>48</v>
      </c>
    </row>
    <row r="273" spans="1:4" x14ac:dyDescent="0.25">
      <c r="A273" s="6" t="str">
        <f t="shared" si="4"/>
        <v>Lines&lt;Room Separation&gt;</v>
      </c>
      <c r="B273" t="s">
        <v>2582</v>
      </c>
      <c r="C273" t="s">
        <v>2592</v>
      </c>
      <c r="D273" t="s">
        <v>48</v>
      </c>
    </row>
    <row r="274" spans="1:4" x14ac:dyDescent="0.25">
      <c r="A274" s="6" t="str">
        <f t="shared" si="4"/>
        <v>Lines&lt;Sketch&gt;</v>
      </c>
      <c r="B274" t="s">
        <v>2582</v>
      </c>
      <c r="C274" t="s">
        <v>2593</v>
      </c>
      <c r="D274" t="s">
        <v>2481</v>
      </c>
    </row>
    <row r="275" spans="1:4" x14ac:dyDescent="0.25">
      <c r="A275" s="6" t="str">
        <f t="shared" si="4"/>
        <v>Lines&lt;Space Separation&gt;</v>
      </c>
      <c r="B275" t="s">
        <v>2582</v>
      </c>
      <c r="C275" t="s">
        <v>2594</v>
      </c>
    </row>
    <row r="276" spans="1:4" x14ac:dyDescent="0.25">
      <c r="A276" s="6" t="str">
        <f t="shared" si="4"/>
        <v>Lines&lt;Stair/Ramp Sketch: Boundary&gt;</v>
      </c>
      <c r="B276" t="s">
        <v>2582</v>
      </c>
      <c r="C276" t="s">
        <v>2595</v>
      </c>
      <c r="D276" t="s">
        <v>2481</v>
      </c>
    </row>
    <row r="277" spans="1:4" x14ac:dyDescent="0.25">
      <c r="A277" s="6" t="str">
        <f t="shared" si="4"/>
        <v>Lines&lt;Stair/Ramp Sketch: Landing Center&gt;</v>
      </c>
      <c r="B277" t="s">
        <v>2582</v>
      </c>
      <c r="C277" t="s">
        <v>2596</v>
      </c>
      <c r="D277" t="s">
        <v>2481</v>
      </c>
    </row>
    <row r="278" spans="1:4" x14ac:dyDescent="0.25">
      <c r="A278" s="6" t="str">
        <f t="shared" si="4"/>
        <v>Lines&lt;Stair/Ramp Sketch: Riser&gt;</v>
      </c>
      <c r="B278" t="s">
        <v>2582</v>
      </c>
      <c r="C278" t="s">
        <v>2597</v>
      </c>
      <c r="D278" t="s">
        <v>2481</v>
      </c>
    </row>
    <row r="279" spans="1:4" x14ac:dyDescent="0.25">
      <c r="A279" s="6" t="str">
        <f t="shared" si="4"/>
        <v>Lines&lt;Stair/Ramp Sketch: Run&gt;</v>
      </c>
      <c r="B279" t="s">
        <v>2582</v>
      </c>
      <c r="C279" t="s">
        <v>2598</v>
      </c>
      <c r="D279" t="s">
        <v>2481</v>
      </c>
    </row>
    <row r="280" spans="1:4" x14ac:dyDescent="0.25">
      <c r="A280" s="6" t="str">
        <f t="shared" si="4"/>
        <v>LinesAxis of Rotation</v>
      </c>
      <c r="B280" t="s">
        <v>2582</v>
      </c>
      <c r="C280" t="s">
        <v>2599</v>
      </c>
      <c r="D280" t="s">
        <v>2481</v>
      </c>
    </row>
    <row r="281" spans="1:4" x14ac:dyDescent="0.25">
      <c r="A281" s="6" t="str">
        <f t="shared" si="4"/>
        <v>LinesHidden Lines</v>
      </c>
      <c r="B281" t="s">
        <v>2582</v>
      </c>
      <c r="C281" t="s">
        <v>2499</v>
      </c>
    </row>
    <row r="282" spans="1:4" x14ac:dyDescent="0.25">
      <c r="A282" s="6" t="str">
        <f t="shared" si="4"/>
        <v>LinesInsulation Batting Lines</v>
      </c>
      <c r="B282" t="s">
        <v>2582</v>
      </c>
      <c r="C282" t="s">
        <v>2600</v>
      </c>
      <c r="D282" t="s">
        <v>48</v>
      </c>
    </row>
    <row r="283" spans="1:4" x14ac:dyDescent="0.25">
      <c r="A283" s="6" t="str">
        <f t="shared" si="4"/>
        <v>LinesLines</v>
      </c>
      <c r="B283" t="s">
        <v>2582</v>
      </c>
      <c r="C283" t="s">
        <v>2582</v>
      </c>
      <c r="D283" t="s">
        <v>48</v>
      </c>
    </row>
    <row r="284" spans="1:4" x14ac:dyDescent="0.25">
      <c r="A284" s="6" t="str">
        <f t="shared" si="4"/>
        <v>LinesMedium Lines</v>
      </c>
      <c r="B284" t="s">
        <v>2582</v>
      </c>
      <c r="C284" t="s">
        <v>2531</v>
      </c>
      <c r="D284" t="s">
        <v>48</v>
      </c>
    </row>
    <row r="285" spans="1:4" x14ac:dyDescent="0.25">
      <c r="A285" s="6" t="str">
        <f t="shared" si="4"/>
        <v>LinesThin Lines</v>
      </c>
      <c r="B285" t="s">
        <v>2582</v>
      </c>
      <c r="C285" t="s">
        <v>2601</v>
      </c>
      <c r="D285" t="s">
        <v>48</v>
      </c>
    </row>
    <row r="286" spans="1:4" x14ac:dyDescent="0.25">
      <c r="A286" s="6" t="str">
        <f t="shared" si="4"/>
        <v>LinesWide Lines</v>
      </c>
      <c r="B286" t="s">
        <v>2582</v>
      </c>
      <c r="C286" t="s">
        <v>2602</v>
      </c>
      <c r="D286" t="s">
        <v>48</v>
      </c>
    </row>
    <row r="287" spans="1:4" x14ac:dyDescent="0.25">
      <c r="A287" s="6" t="str">
        <f t="shared" si="4"/>
        <v>Mass</v>
      </c>
      <c r="B287" t="s">
        <v>2603</v>
      </c>
      <c r="D287" t="s">
        <v>3347</v>
      </c>
    </row>
    <row r="288" spans="1:4" x14ac:dyDescent="0.25">
      <c r="A288" s="6" t="str">
        <f t="shared" si="4"/>
        <v>MassForm</v>
      </c>
      <c r="B288" t="s">
        <v>2603</v>
      </c>
      <c r="C288" t="s">
        <v>2604</v>
      </c>
      <c r="D288" t="s">
        <v>3347</v>
      </c>
    </row>
    <row r="289" spans="1:4" x14ac:dyDescent="0.25">
      <c r="A289" s="6" t="str">
        <f t="shared" si="4"/>
        <v>MassGridlines</v>
      </c>
      <c r="B289" t="s">
        <v>2603</v>
      </c>
      <c r="C289" t="s">
        <v>2605</v>
      </c>
      <c r="D289" t="s">
        <v>652</v>
      </c>
    </row>
    <row r="290" spans="1:4" x14ac:dyDescent="0.25">
      <c r="A290" s="6" t="str">
        <f t="shared" si="4"/>
        <v>MassHidden Lines</v>
      </c>
      <c r="B290" t="s">
        <v>2603</v>
      </c>
      <c r="C290" t="s">
        <v>2499</v>
      </c>
      <c r="D290" t="s">
        <v>2481</v>
      </c>
    </row>
    <row r="291" spans="1:4" x14ac:dyDescent="0.25">
      <c r="A291" s="6" t="str">
        <f t="shared" si="4"/>
        <v>MassMass Exterior Wall</v>
      </c>
      <c r="B291" t="s">
        <v>2603</v>
      </c>
      <c r="C291" t="s">
        <v>2606</v>
      </c>
      <c r="D291" t="s">
        <v>3347</v>
      </c>
    </row>
    <row r="292" spans="1:4" x14ac:dyDescent="0.25">
      <c r="A292" s="6" t="str">
        <f t="shared" si="4"/>
        <v>MassMass Floor</v>
      </c>
      <c r="B292" t="s">
        <v>2603</v>
      </c>
      <c r="C292" t="s">
        <v>2607</v>
      </c>
      <c r="D292" t="s">
        <v>3347</v>
      </c>
    </row>
    <row r="293" spans="1:4" x14ac:dyDescent="0.25">
      <c r="A293" s="6" t="str">
        <f t="shared" si="4"/>
        <v>MassMass Glazing</v>
      </c>
      <c r="B293" t="s">
        <v>2603</v>
      </c>
      <c r="C293" t="s">
        <v>2608</v>
      </c>
      <c r="D293" t="s">
        <v>3347</v>
      </c>
    </row>
    <row r="294" spans="1:4" x14ac:dyDescent="0.25">
      <c r="A294" s="6" t="str">
        <f t="shared" si="4"/>
        <v>MassMass Interior Wall</v>
      </c>
      <c r="B294" t="s">
        <v>2603</v>
      </c>
      <c r="C294" t="s">
        <v>2609</v>
      </c>
      <c r="D294" t="s">
        <v>3347</v>
      </c>
    </row>
    <row r="295" spans="1:4" x14ac:dyDescent="0.25">
      <c r="A295" s="6" t="str">
        <f t="shared" si="4"/>
        <v>MassMass Opening</v>
      </c>
      <c r="B295" t="s">
        <v>2603</v>
      </c>
      <c r="C295" t="s">
        <v>2610</v>
      </c>
      <c r="D295" t="s">
        <v>3347</v>
      </c>
    </row>
    <row r="296" spans="1:4" x14ac:dyDescent="0.25">
      <c r="A296" s="6" t="str">
        <f t="shared" si="4"/>
        <v>MassMass Roof</v>
      </c>
      <c r="B296" t="s">
        <v>2603</v>
      </c>
      <c r="C296" t="s">
        <v>2611</v>
      </c>
      <c r="D296" t="s">
        <v>3347</v>
      </c>
    </row>
    <row r="297" spans="1:4" x14ac:dyDescent="0.25">
      <c r="A297" s="6" t="str">
        <f t="shared" si="4"/>
        <v>MassMass Shade</v>
      </c>
      <c r="B297" t="s">
        <v>2603</v>
      </c>
      <c r="C297" t="s">
        <v>2612</v>
      </c>
      <c r="D297" t="s">
        <v>3347</v>
      </c>
    </row>
    <row r="298" spans="1:4" x14ac:dyDescent="0.25">
      <c r="A298" s="6" t="str">
        <f t="shared" si="4"/>
        <v>MassMass Skylight</v>
      </c>
      <c r="B298" t="s">
        <v>2603</v>
      </c>
      <c r="C298" t="s">
        <v>2613</v>
      </c>
      <c r="D298" t="s">
        <v>3347</v>
      </c>
    </row>
    <row r="299" spans="1:4" x14ac:dyDescent="0.25">
      <c r="A299" s="6" t="str">
        <f t="shared" si="4"/>
        <v>MassMass Zone</v>
      </c>
      <c r="B299" t="s">
        <v>2603</v>
      </c>
      <c r="C299" t="s">
        <v>2614</v>
      </c>
      <c r="D299" t="s">
        <v>2481</v>
      </c>
    </row>
    <row r="300" spans="1:4" x14ac:dyDescent="0.25">
      <c r="A300" s="6" t="str">
        <f t="shared" si="4"/>
        <v>MassNodes</v>
      </c>
      <c r="B300" t="s">
        <v>2603</v>
      </c>
      <c r="C300" t="s">
        <v>2615</v>
      </c>
      <c r="D300" t="s">
        <v>2481</v>
      </c>
    </row>
    <row r="301" spans="1:4" x14ac:dyDescent="0.25">
      <c r="A301" s="6" t="str">
        <f t="shared" si="4"/>
        <v>MassPattern Fill</v>
      </c>
      <c r="B301" t="s">
        <v>2603</v>
      </c>
      <c r="C301" t="s">
        <v>2616</v>
      </c>
      <c r="D301" t="s">
        <v>2481</v>
      </c>
    </row>
    <row r="302" spans="1:4" x14ac:dyDescent="0.25">
      <c r="A302" s="6" t="str">
        <f t="shared" si="4"/>
        <v>MassPattern Lines</v>
      </c>
      <c r="B302" t="s">
        <v>2603</v>
      </c>
      <c r="C302" t="s">
        <v>2617</v>
      </c>
      <c r="D302" t="s">
        <v>48</v>
      </c>
    </row>
    <row r="303" spans="1:4" x14ac:dyDescent="0.25">
      <c r="A303" s="6" t="str">
        <f t="shared" si="4"/>
        <v>Massing</v>
      </c>
      <c r="B303" t="s">
        <v>2618</v>
      </c>
      <c r="D303" t="s">
        <v>152</v>
      </c>
    </row>
    <row r="304" spans="1:4" x14ac:dyDescent="0.25">
      <c r="A304" s="6" t="str">
        <f t="shared" si="4"/>
        <v>Mechanical Equipment</v>
      </c>
      <c r="B304" t="s">
        <v>2619</v>
      </c>
      <c r="D304" t="s">
        <v>152</v>
      </c>
    </row>
    <row r="305" spans="1:4" x14ac:dyDescent="0.25">
      <c r="A305" s="6" t="str">
        <f t="shared" si="4"/>
        <v>Mechanical EquipmentAir Handling Unit</v>
      </c>
      <c r="B305" t="s">
        <v>2619</v>
      </c>
      <c r="C305" t="s">
        <v>3348</v>
      </c>
      <c r="D305" t="s">
        <v>32</v>
      </c>
    </row>
    <row r="306" spans="1:4" x14ac:dyDescent="0.25">
      <c r="A306" s="6" t="str">
        <f t="shared" si="4"/>
        <v>Mechanical EquipmentAir Handling Units</v>
      </c>
      <c r="B306" t="s">
        <v>2619</v>
      </c>
      <c r="C306" t="s">
        <v>3349</v>
      </c>
    </row>
    <row r="307" spans="1:4" x14ac:dyDescent="0.25">
      <c r="A307" s="6" t="str">
        <f t="shared" si="4"/>
        <v>Mechanical EquipmentChillers</v>
      </c>
      <c r="B307" t="s">
        <v>2619</v>
      </c>
      <c r="C307" t="s">
        <v>3350</v>
      </c>
      <c r="D307" t="s">
        <v>208</v>
      </c>
    </row>
    <row r="308" spans="1:4" x14ac:dyDescent="0.25">
      <c r="A308" s="6" t="str">
        <f t="shared" si="4"/>
        <v>Mechanical EquipmentClearance Zones</v>
      </c>
      <c r="B308" t="s">
        <v>2619</v>
      </c>
      <c r="C308" t="s">
        <v>3259</v>
      </c>
      <c r="D308" t="s">
        <v>48</v>
      </c>
    </row>
    <row r="309" spans="1:4" x14ac:dyDescent="0.25">
      <c r="A309" s="6" t="str">
        <f t="shared" si="4"/>
        <v>Mechanical EquipmentConveyor Systems</v>
      </c>
      <c r="B309" t="s">
        <v>2619</v>
      </c>
      <c r="C309" t="s">
        <v>3351</v>
      </c>
      <c r="D309" t="s">
        <v>1443</v>
      </c>
    </row>
    <row r="310" spans="1:4" x14ac:dyDescent="0.25">
      <c r="A310" s="6" t="str">
        <f t="shared" si="4"/>
        <v>Mechanical EquipmentExtraction Systems</v>
      </c>
      <c r="B310" t="s">
        <v>2619</v>
      </c>
      <c r="C310" t="s">
        <v>3352</v>
      </c>
      <c r="D310" t="s">
        <v>3353</v>
      </c>
    </row>
    <row r="311" spans="1:4" x14ac:dyDescent="0.25">
      <c r="A311" s="6" t="str">
        <f t="shared" si="4"/>
        <v>Mechanical EquipmentFans</v>
      </c>
      <c r="B311" t="s">
        <v>2619</v>
      </c>
      <c r="C311" t="s">
        <v>3354</v>
      </c>
      <c r="D311" t="s">
        <v>575</v>
      </c>
    </row>
    <row r="312" spans="1:4" x14ac:dyDescent="0.25">
      <c r="A312" s="6" t="str">
        <f t="shared" si="4"/>
        <v>Mechanical EquipmentHeating</v>
      </c>
      <c r="B312" t="s">
        <v>2619</v>
      </c>
      <c r="C312" t="s">
        <v>3355</v>
      </c>
      <c r="D312" t="s">
        <v>3356</v>
      </c>
    </row>
    <row r="313" spans="1:4" x14ac:dyDescent="0.25">
      <c r="A313" s="6" t="str">
        <f t="shared" si="4"/>
        <v>Mechanical EquipmentHidden Lines</v>
      </c>
      <c r="B313" t="s">
        <v>2619</v>
      </c>
      <c r="C313" t="s">
        <v>2499</v>
      </c>
    </row>
    <row r="314" spans="1:4" x14ac:dyDescent="0.25">
      <c r="A314" s="6" t="str">
        <f t="shared" si="4"/>
        <v>Mechanical EquipmentTransportation Equipment</v>
      </c>
      <c r="B314" t="s">
        <v>2619</v>
      </c>
      <c r="C314" t="s">
        <v>3357</v>
      </c>
      <c r="D314" t="s">
        <v>1443</v>
      </c>
    </row>
    <row r="315" spans="1:4" x14ac:dyDescent="0.25">
      <c r="A315" s="6" t="str">
        <f t="shared" si="4"/>
        <v>Mechanical Equipment Tags</v>
      </c>
      <c r="B315" t="s">
        <v>2620</v>
      </c>
      <c r="D315" t="s">
        <v>2481</v>
      </c>
    </row>
    <row r="316" spans="1:4" x14ac:dyDescent="0.25">
      <c r="A316" s="6" t="str">
        <f t="shared" si="4"/>
        <v>Multi-Category Tags</v>
      </c>
      <c r="B316" t="s">
        <v>2621</v>
      </c>
      <c r="D316" t="s">
        <v>2481</v>
      </c>
    </row>
    <row r="317" spans="1:4" x14ac:dyDescent="0.25">
      <c r="A317" s="6" t="str">
        <f t="shared" si="4"/>
        <v>New</v>
      </c>
      <c r="B317" t="s">
        <v>2622</v>
      </c>
      <c r="D317" t="s">
        <v>2481</v>
      </c>
    </row>
    <row r="318" spans="1:4" x14ac:dyDescent="0.25">
      <c r="A318" s="6" t="str">
        <f t="shared" si="4"/>
        <v>Nurse Call Devices</v>
      </c>
      <c r="B318" t="s">
        <v>2623</v>
      </c>
      <c r="D318" t="s">
        <v>1367</v>
      </c>
    </row>
    <row r="319" spans="1:4" x14ac:dyDescent="0.25">
      <c r="A319" s="6" t="str">
        <f t="shared" si="4"/>
        <v>Nurse Call DevicesClearance Zones</v>
      </c>
      <c r="B319" t="s">
        <v>2623</v>
      </c>
      <c r="C319" t="s">
        <v>3259</v>
      </c>
      <c r="D319" t="s">
        <v>48</v>
      </c>
    </row>
    <row r="320" spans="1:4" x14ac:dyDescent="0.25">
      <c r="A320" s="6" t="str">
        <f t="shared" si="4"/>
        <v>Nurse Call DevicesDevices</v>
      </c>
      <c r="B320" t="s">
        <v>2623</v>
      </c>
      <c r="C320" t="s">
        <v>3316</v>
      </c>
      <c r="D320" t="s">
        <v>1369</v>
      </c>
    </row>
    <row r="321" spans="1:4" x14ac:dyDescent="0.25">
      <c r="A321" s="6" t="str">
        <f t="shared" ref="A321:A384" si="5">CONCATENATE(B321,C321)</f>
        <v>Nurse Call DevicesRGG Communicatie</v>
      </c>
      <c r="B321" t="s">
        <v>2623</v>
      </c>
      <c r="C321" t="s">
        <v>3358</v>
      </c>
    </row>
    <row r="322" spans="1:4" x14ac:dyDescent="0.25">
      <c r="A322" s="6" t="str">
        <f t="shared" si="5"/>
        <v>Panel Schedule Graphics</v>
      </c>
      <c r="B322" t="s">
        <v>2624</v>
      </c>
      <c r="D322" t="s">
        <v>2481</v>
      </c>
    </row>
    <row r="323" spans="1:4" x14ac:dyDescent="0.25">
      <c r="A323" s="6" t="str">
        <f t="shared" si="5"/>
        <v>Parking</v>
      </c>
      <c r="B323" t="s">
        <v>2625</v>
      </c>
      <c r="D323" t="s">
        <v>1200</v>
      </c>
    </row>
    <row r="324" spans="1:4" x14ac:dyDescent="0.25">
      <c r="A324" s="6" t="str">
        <f t="shared" si="5"/>
        <v>ParkingBike Rack</v>
      </c>
      <c r="B324" t="s">
        <v>2625</v>
      </c>
      <c r="C324" t="s">
        <v>3359</v>
      </c>
      <c r="D324" t="s">
        <v>1200</v>
      </c>
    </row>
    <row r="325" spans="1:4" x14ac:dyDescent="0.25">
      <c r="A325" s="6" t="str">
        <f t="shared" si="5"/>
        <v>ParkingBike Racks</v>
      </c>
      <c r="B325" t="s">
        <v>2625</v>
      </c>
      <c r="C325" t="s">
        <v>3360</v>
      </c>
    </row>
    <row r="326" spans="1:4" x14ac:dyDescent="0.25">
      <c r="A326" s="6" t="str">
        <f t="shared" si="5"/>
        <v>ParkingClearance Zones</v>
      </c>
      <c r="B326" t="s">
        <v>2625</v>
      </c>
      <c r="C326" t="s">
        <v>3259</v>
      </c>
      <c r="D326" t="s">
        <v>48</v>
      </c>
    </row>
    <row r="327" spans="1:4" x14ac:dyDescent="0.25">
      <c r="A327" s="6" t="str">
        <f t="shared" si="5"/>
        <v>ParkingGraphics</v>
      </c>
      <c r="B327" t="s">
        <v>2625</v>
      </c>
      <c r="C327" t="s">
        <v>3361</v>
      </c>
      <c r="D327" t="s">
        <v>1200</v>
      </c>
    </row>
    <row r="328" spans="1:4" x14ac:dyDescent="0.25">
      <c r="A328" s="6" t="str">
        <f t="shared" si="5"/>
        <v>ParkingHidden Lines</v>
      </c>
      <c r="B328" t="s">
        <v>2625</v>
      </c>
      <c r="C328" t="s">
        <v>2499</v>
      </c>
    </row>
    <row r="329" spans="1:4" x14ac:dyDescent="0.25">
      <c r="A329" s="6" t="str">
        <f t="shared" si="5"/>
        <v>ParkingParking Layout</v>
      </c>
      <c r="B329" t="s">
        <v>2625</v>
      </c>
      <c r="C329" t="s">
        <v>2626</v>
      </c>
      <c r="D329" t="s">
        <v>1200</v>
      </c>
    </row>
    <row r="330" spans="1:4" x14ac:dyDescent="0.25">
      <c r="A330" s="6" t="str">
        <f t="shared" si="5"/>
        <v>ParkingWheelstop</v>
      </c>
      <c r="B330" t="s">
        <v>2625</v>
      </c>
      <c r="C330" t="s">
        <v>3362</v>
      </c>
      <c r="D330" t="s">
        <v>1200</v>
      </c>
    </row>
    <row r="331" spans="1:4" x14ac:dyDescent="0.25">
      <c r="A331" s="6" t="str">
        <f t="shared" si="5"/>
        <v>ParkingWheelstops</v>
      </c>
      <c r="B331" t="s">
        <v>2625</v>
      </c>
      <c r="C331" t="s">
        <v>3363</v>
      </c>
    </row>
    <row r="332" spans="1:4" x14ac:dyDescent="0.25">
      <c r="A332" s="6" t="str">
        <f t="shared" si="5"/>
        <v>Parking Tags</v>
      </c>
      <c r="B332" t="s">
        <v>2627</v>
      </c>
      <c r="D332" t="s">
        <v>2481</v>
      </c>
    </row>
    <row r="333" spans="1:4" x14ac:dyDescent="0.25">
      <c r="A333" s="6" t="str">
        <f t="shared" si="5"/>
        <v>Parts</v>
      </c>
      <c r="B333" t="s">
        <v>2628</v>
      </c>
      <c r="D333" t="s">
        <v>146</v>
      </c>
    </row>
    <row r="334" spans="1:4" x14ac:dyDescent="0.25">
      <c r="A334" s="6" t="str">
        <f t="shared" si="5"/>
        <v>PartsHidden Lines</v>
      </c>
      <c r="B334" t="s">
        <v>2628</v>
      </c>
      <c r="C334" t="s">
        <v>2499</v>
      </c>
    </row>
    <row r="335" spans="1:4" x14ac:dyDescent="0.25">
      <c r="A335" s="6" t="str">
        <f t="shared" si="5"/>
        <v>Pipe Accessories</v>
      </c>
      <c r="B335" t="s">
        <v>2629</v>
      </c>
      <c r="D335" t="s">
        <v>1474</v>
      </c>
    </row>
    <row r="336" spans="1:4" x14ac:dyDescent="0.25">
      <c r="A336" s="6" t="str">
        <f t="shared" si="5"/>
        <v>Pipe AccessoriesAccessoiries</v>
      </c>
      <c r="B336" t="s">
        <v>2629</v>
      </c>
      <c r="C336" t="s">
        <v>3364</v>
      </c>
    </row>
    <row r="337" spans="1:4" x14ac:dyDescent="0.25">
      <c r="A337" s="6" t="str">
        <f t="shared" si="5"/>
        <v>Pipe AccessoriesAccessories</v>
      </c>
      <c r="B337" t="s">
        <v>2629</v>
      </c>
      <c r="C337" t="s">
        <v>3306</v>
      </c>
      <c r="D337" t="s">
        <v>1476</v>
      </c>
    </row>
    <row r="338" spans="1:4" x14ac:dyDescent="0.25">
      <c r="A338" s="6" t="str">
        <f t="shared" si="5"/>
        <v>Pipe AccessoriesClearance Zones</v>
      </c>
      <c r="B338" t="s">
        <v>2629</v>
      </c>
      <c r="C338" t="s">
        <v>3259</v>
      </c>
      <c r="D338" t="s">
        <v>48</v>
      </c>
    </row>
    <row r="339" spans="1:4" x14ac:dyDescent="0.25">
      <c r="A339" s="6" t="str">
        <f t="shared" si="5"/>
        <v>Pipe Fittings</v>
      </c>
      <c r="B339" t="s">
        <v>2630</v>
      </c>
      <c r="D339" t="s">
        <v>864</v>
      </c>
    </row>
    <row r="340" spans="1:4" x14ac:dyDescent="0.25">
      <c r="A340" s="6" t="str">
        <f t="shared" si="5"/>
        <v>Pipe FittingsCenter line</v>
      </c>
      <c r="B340" t="s">
        <v>2630</v>
      </c>
      <c r="C340" t="s">
        <v>2491</v>
      </c>
    </row>
    <row r="341" spans="1:4" x14ac:dyDescent="0.25">
      <c r="A341" s="6" t="str">
        <f t="shared" si="5"/>
        <v>Pipe FittingsClearance Zones</v>
      </c>
      <c r="B341" t="s">
        <v>2630</v>
      </c>
      <c r="C341" t="s">
        <v>3259</v>
      </c>
      <c r="D341" t="s">
        <v>48</v>
      </c>
    </row>
    <row r="342" spans="1:4" x14ac:dyDescent="0.25">
      <c r="A342" s="6" t="str">
        <f t="shared" si="5"/>
        <v>Pipe FittingsFittings</v>
      </c>
      <c r="B342" t="s">
        <v>2630</v>
      </c>
      <c r="C342" t="s">
        <v>3278</v>
      </c>
      <c r="D342" t="s">
        <v>866</v>
      </c>
    </row>
    <row r="343" spans="1:4" x14ac:dyDescent="0.25">
      <c r="A343" s="6" t="str">
        <f t="shared" si="5"/>
        <v>Pipe Insulations</v>
      </c>
      <c r="B343" t="s">
        <v>2631</v>
      </c>
      <c r="D343" t="s">
        <v>346</v>
      </c>
    </row>
    <row r="344" spans="1:4" x14ac:dyDescent="0.25">
      <c r="A344" s="6" t="str">
        <f t="shared" si="5"/>
        <v>Pipe InsulationsClearance Zones</v>
      </c>
      <c r="B344" t="s">
        <v>2631</v>
      </c>
      <c r="C344" t="s">
        <v>3259</v>
      </c>
      <c r="D344" t="s">
        <v>48</v>
      </c>
    </row>
    <row r="345" spans="1:4" x14ac:dyDescent="0.25">
      <c r="A345" s="6" t="str">
        <f t="shared" si="5"/>
        <v>Pipe Placeholders</v>
      </c>
      <c r="B345" t="s">
        <v>2632</v>
      </c>
      <c r="D345" t="s">
        <v>868</v>
      </c>
    </row>
    <row r="346" spans="1:4" x14ac:dyDescent="0.25">
      <c r="A346" s="6" t="str">
        <f t="shared" si="5"/>
        <v>Pipe PlaceholdersClearance Zones</v>
      </c>
      <c r="B346" t="s">
        <v>2632</v>
      </c>
      <c r="C346" t="s">
        <v>3259</v>
      </c>
      <c r="D346" t="s">
        <v>48</v>
      </c>
    </row>
    <row r="347" spans="1:4" x14ac:dyDescent="0.25">
      <c r="A347" s="6" t="str">
        <f t="shared" si="5"/>
        <v>Pipes</v>
      </c>
      <c r="B347" t="s">
        <v>2633</v>
      </c>
      <c r="D347" t="s">
        <v>868</v>
      </c>
    </row>
    <row r="348" spans="1:4" x14ac:dyDescent="0.25">
      <c r="A348" s="6" t="str">
        <f t="shared" si="5"/>
        <v>PipesCenter Line</v>
      </c>
      <c r="B348" t="s">
        <v>2633</v>
      </c>
      <c r="C348" t="s">
        <v>2558</v>
      </c>
    </row>
    <row r="349" spans="1:4" x14ac:dyDescent="0.25">
      <c r="A349" s="6" t="str">
        <f t="shared" si="5"/>
        <v>PipesClearance Zones</v>
      </c>
      <c r="B349" t="s">
        <v>2633</v>
      </c>
      <c r="C349" t="s">
        <v>3259</v>
      </c>
      <c r="D349" t="s">
        <v>48</v>
      </c>
    </row>
    <row r="350" spans="1:4" x14ac:dyDescent="0.25">
      <c r="A350" s="6" t="str">
        <f t="shared" si="5"/>
        <v>PipesDrop</v>
      </c>
      <c r="B350" t="s">
        <v>2633</v>
      </c>
      <c r="C350" t="s">
        <v>2494</v>
      </c>
    </row>
    <row r="351" spans="1:4" x14ac:dyDescent="0.25">
      <c r="A351" s="6" t="str">
        <f t="shared" si="5"/>
        <v>PipesRise</v>
      </c>
      <c r="B351" t="s">
        <v>2633</v>
      </c>
      <c r="C351" t="s">
        <v>2495</v>
      </c>
    </row>
    <row r="352" spans="1:4" x14ac:dyDescent="0.25">
      <c r="A352" s="6" t="str">
        <f t="shared" si="5"/>
        <v>Plan Region</v>
      </c>
      <c r="B352" t="s">
        <v>2634</v>
      </c>
      <c r="D352" t="s">
        <v>2481</v>
      </c>
    </row>
    <row r="353" spans="1:4" x14ac:dyDescent="0.25">
      <c r="A353" s="6" t="str">
        <f t="shared" si="5"/>
        <v>Planting</v>
      </c>
      <c r="B353" t="s">
        <v>2635</v>
      </c>
      <c r="D353" t="s">
        <v>1200</v>
      </c>
    </row>
    <row r="354" spans="1:4" x14ac:dyDescent="0.25">
      <c r="A354" s="6" t="str">
        <f t="shared" si="5"/>
        <v>PlantingClearance Zones</v>
      </c>
      <c r="B354" t="s">
        <v>2635</v>
      </c>
      <c r="C354" t="s">
        <v>3259</v>
      </c>
      <c r="D354" t="s">
        <v>48</v>
      </c>
    </row>
    <row r="355" spans="1:4" x14ac:dyDescent="0.25">
      <c r="A355" s="6" t="str">
        <f t="shared" si="5"/>
        <v>PlantingGround Cover</v>
      </c>
      <c r="B355" t="s">
        <v>2635</v>
      </c>
      <c r="C355" t="s">
        <v>3365</v>
      </c>
      <c r="D355" t="s">
        <v>1200</v>
      </c>
    </row>
    <row r="356" spans="1:4" x14ac:dyDescent="0.25">
      <c r="A356" s="6" t="str">
        <f t="shared" si="5"/>
        <v>PlantingHidden Lines</v>
      </c>
      <c r="B356" t="s">
        <v>2635</v>
      </c>
      <c r="C356" t="s">
        <v>2499</v>
      </c>
    </row>
    <row r="357" spans="1:4" x14ac:dyDescent="0.25">
      <c r="A357" s="6" t="str">
        <f t="shared" si="5"/>
        <v>PlantingTrees / Shrubs</v>
      </c>
      <c r="B357" t="s">
        <v>2635</v>
      </c>
      <c r="C357" t="s">
        <v>3366</v>
      </c>
      <c r="D357" t="s">
        <v>1200</v>
      </c>
    </row>
    <row r="358" spans="1:4" x14ac:dyDescent="0.25">
      <c r="A358" s="6" t="str">
        <f t="shared" si="5"/>
        <v>Planting Tags</v>
      </c>
      <c r="B358" t="s">
        <v>2636</v>
      </c>
      <c r="D358" t="s">
        <v>2481</v>
      </c>
    </row>
    <row r="359" spans="1:4" x14ac:dyDescent="0.25">
      <c r="A359" s="6" t="str">
        <f t="shared" si="5"/>
        <v>Plumbing Fixture Tags</v>
      </c>
      <c r="B359" t="s">
        <v>2637</v>
      </c>
      <c r="D359" t="s">
        <v>2481</v>
      </c>
    </row>
    <row r="360" spans="1:4" x14ac:dyDescent="0.25">
      <c r="A360" s="6" t="str">
        <f t="shared" si="5"/>
        <v>Plumbing Fixtures</v>
      </c>
      <c r="B360" t="s">
        <v>2638</v>
      </c>
      <c r="D360" t="s">
        <v>36</v>
      </c>
    </row>
    <row r="361" spans="1:4" x14ac:dyDescent="0.25">
      <c r="A361" s="6" t="str">
        <f t="shared" si="5"/>
        <v>Plumbing FixturesBasins / Sinks / Tubs</v>
      </c>
      <c r="B361" t="s">
        <v>2638</v>
      </c>
      <c r="C361" t="s">
        <v>3367</v>
      </c>
      <c r="D361" t="s">
        <v>36</v>
      </c>
    </row>
    <row r="362" spans="1:4" x14ac:dyDescent="0.25">
      <c r="A362" s="6" t="str">
        <f t="shared" si="5"/>
        <v>Plumbing FixturesBaths / Showers</v>
      </c>
      <c r="B362" t="s">
        <v>2638</v>
      </c>
      <c r="C362" t="s">
        <v>3368</v>
      </c>
      <c r="D362" t="s">
        <v>36</v>
      </c>
    </row>
    <row r="363" spans="1:4" x14ac:dyDescent="0.25">
      <c r="A363" s="6" t="str">
        <f t="shared" si="5"/>
        <v>Plumbing FixturesClearance Zones</v>
      </c>
      <c r="B363" t="s">
        <v>2638</v>
      </c>
      <c r="C363" t="s">
        <v>3259</v>
      </c>
      <c r="D363" t="s">
        <v>48</v>
      </c>
    </row>
    <row r="364" spans="1:4" x14ac:dyDescent="0.25">
      <c r="A364" s="6" t="str">
        <f t="shared" si="5"/>
        <v>Plumbing FixturesFluid Storage</v>
      </c>
      <c r="B364" t="s">
        <v>2638</v>
      </c>
      <c r="C364" t="s">
        <v>3369</v>
      </c>
      <c r="D364" t="s">
        <v>1384</v>
      </c>
    </row>
    <row r="365" spans="1:4" x14ac:dyDescent="0.25">
      <c r="A365" s="6" t="str">
        <f t="shared" si="5"/>
        <v>Plumbing FixturesGas Cooking Equipment</v>
      </c>
      <c r="B365" t="s">
        <v>2638</v>
      </c>
      <c r="C365" t="s">
        <v>3370</v>
      </c>
      <c r="D365" t="s">
        <v>2814</v>
      </c>
    </row>
    <row r="366" spans="1:4" x14ac:dyDescent="0.25">
      <c r="A366" s="6" t="str">
        <f t="shared" si="5"/>
        <v>Plumbing FixturesGas Supply Fixtures</v>
      </c>
      <c r="B366" t="s">
        <v>2638</v>
      </c>
      <c r="C366" t="s">
        <v>3371</v>
      </c>
      <c r="D366" t="s">
        <v>2814</v>
      </c>
    </row>
    <row r="367" spans="1:4" x14ac:dyDescent="0.25">
      <c r="A367" s="6" t="str">
        <f t="shared" si="5"/>
        <v>Plumbing FixturesHidden Lines</v>
      </c>
      <c r="B367" t="s">
        <v>2638</v>
      </c>
      <c r="C367" t="s">
        <v>2499</v>
      </c>
    </row>
    <row r="368" spans="1:4" x14ac:dyDescent="0.25">
      <c r="A368" s="6" t="str">
        <f t="shared" si="5"/>
        <v>Plumbing FixturesHost Cuts</v>
      </c>
      <c r="B368" t="s">
        <v>2638</v>
      </c>
      <c r="C368" t="s">
        <v>3372</v>
      </c>
      <c r="D368" t="s">
        <v>819</v>
      </c>
    </row>
    <row r="369" spans="1:4" x14ac:dyDescent="0.25">
      <c r="A369" s="6" t="str">
        <f t="shared" si="5"/>
        <v>Plumbing FixturesTaps / Mixers</v>
      </c>
      <c r="B369" t="s">
        <v>2638</v>
      </c>
      <c r="C369" t="s">
        <v>3373</v>
      </c>
      <c r="D369" t="s">
        <v>33</v>
      </c>
    </row>
    <row r="370" spans="1:4" x14ac:dyDescent="0.25">
      <c r="A370" s="6" t="str">
        <f t="shared" si="5"/>
        <v>Plumbing FixturesToilets / Bidets</v>
      </c>
      <c r="B370" t="s">
        <v>2638</v>
      </c>
      <c r="C370" t="s">
        <v>3374</v>
      </c>
      <c r="D370" t="s">
        <v>36</v>
      </c>
    </row>
    <row r="371" spans="1:4" x14ac:dyDescent="0.25">
      <c r="A371" s="6" t="str">
        <f t="shared" si="5"/>
        <v>Plumbing FixturesUrinals</v>
      </c>
      <c r="B371" t="s">
        <v>2638</v>
      </c>
      <c r="C371" t="s">
        <v>3375</v>
      </c>
      <c r="D371" t="s">
        <v>36</v>
      </c>
    </row>
    <row r="372" spans="1:4" x14ac:dyDescent="0.25">
      <c r="A372" s="6" t="str">
        <f t="shared" si="5"/>
        <v>Plumbing FixturesWaste Outlets</v>
      </c>
      <c r="B372" t="s">
        <v>2638</v>
      </c>
      <c r="C372" t="s">
        <v>3376</v>
      </c>
      <c r="D372" t="s">
        <v>1506</v>
      </c>
    </row>
    <row r="373" spans="1:4" x14ac:dyDescent="0.25">
      <c r="A373" s="6" t="str">
        <f t="shared" si="5"/>
        <v>Plumbing FixturesWater Storage</v>
      </c>
      <c r="B373" t="s">
        <v>2638</v>
      </c>
      <c r="C373" t="s">
        <v>3377</v>
      </c>
      <c r="D373" t="s">
        <v>1384</v>
      </c>
    </row>
    <row r="374" spans="1:4" x14ac:dyDescent="0.25">
      <c r="A374" s="6" t="str">
        <f t="shared" si="5"/>
        <v>Point Clouds</v>
      </c>
      <c r="B374" t="s">
        <v>2639</v>
      </c>
      <c r="D374" t="s">
        <v>2481</v>
      </c>
    </row>
    <row r="375" spans="1:4" x14ac:dyDescent="0.25">
      <c r="A375" s="6" t="str">
        <f t="shared" si="5"/>
        <v>Property Line Segment Tags</v>
      </c>
      <c r="B375" t="s">
        <v>2640</v>
      </c>
      <c r="D375" t="s">
        <v>2481</v>
      </c>
    </row>
    <row r="376" spans="1:4" x14ac:dyDescent="0.25">
      <c r="A376" s="6" t="str">
        <f t="shared" si="5"/>
        <v>Property Tags</v>
      </c>
      <c r="B376" t="s">
        <v>2641</v>
      </c>
      <c r="D376" t="s">
        <v>2481</v>
      </c>
    </row>
    <row r="377" spans="1:4" x14ac:dyDescent="0.25">
      <c r="A377" s="6" t="str">
        <f t="shared" si="5"/>
        <v>Railing Tags</v>
      </c>
      <c r="B377" t="s">
        <v>2642</v>
      </c>
      <c r="D377" t="s">
        <v>2481</v>
      </c>
    </row>
    <row r="378" spans="1:4" x14ac:dyDescent="0.25">
      <c r="A378" s="6" t="str">
        <f t="shared" si="5"/>
        <v>Railings</v>
      </c>
      <c r="B378" t="s">
        <v>2643</v>
      </c>
      <c r="D378" t="s">
        <v>997</v>
      </c>
    </row>
    <row r="379" spans="1:4" x14ac:dyDescent="0.25">
      <c r="A379" s="6" t="str">
        <f t="shared" si="5"/>
        <v>Railings&lt;Above&gt; Handrails</v>
      </c>
      <c r="B379" t="s">
        <v>2643</v>
      </c>
      <c r="C379" t="s">
        <v>2644</v>
      </c>
      <c r="D379" t="s">
        <v>997</v>
      </c>
    </row>
    <row r="380" spans="1:4" x14ac:dyDescent="0.25">
      <c r="A380" s="6" t="str">
        <f t="shared" si="5"/>
        <v>Railings&lt;Above&gt; Railings Cut Line</v>
      </c>
      <c r="B380" t="s">
        <v>2643</v>
      </c>
      <c r="C380" t="s">
        <v>2645</v>
      </c>
      <c r="D380" t="s">
        <v>997</v>
      </c>
    </row>
    <row r="381" spans="1:4" x14ac:dyDescent="0.25">
      <c r="A381" s="6" t="str">
        <f t="shared" si="5"/>
        <v>Railings&lt;Above&gt; Top Rails</v>
      </c>
      <c r="B381" t="s">
        <v>2643</v>
      </c>
      <c r="C381" t="s">
        <v>2646</v>
      </c>
      <c r="D381" t="s">
        <v>997</v>
      </c>
    </row>
    <row r="382" spans="1:4" x14ac:dyDescent="0.25">
      <c r="A382" s="6" t="str">
        <f t="shared" si="5"/>
        <v>RailingsBalusters</v>
      </c>
      <c r="B382" t="s">
        <v>2643</v>
      </c>
      <c r="C382" t="s">
        <v>2647</v>
      </c>
      <c r="D382" t="s">
        <v>997</v>
      </c>
    </row>
    <row r="383" spans="1:4" x14ac:dyDescent="0.25">
      <c r="A383" s="6" t="str">
        <f t="shared" si="5"/>
        <v>RailingsClearance Zones</v>
      </c>
      <c r="B383" t="s">
        <v>2643</v>
      </c>
      <c r="C383" t="s">
        <v>3259</v>
      </c>
    </row>
    <row r="384" spans="1:4" x14ac:dyDescent="0.25">
      <c r="A384" s="6" t="str">
        <f t="shared" si="5"/>
        <v>RailingsHandrails</v>
      </c>
      <c r="B384" t="s">
        <v>2643</v>
      </c>
      <c r="C384" t="s">
        <v>2648</v>
      </c>
      <c r="D384" t="s">
        <v>997</v>
      </c>
    </row>
    <row r="385" spans="1:4" x14ac:dyDescent="0.25">
      <c r="A385" s="6" t="str">
        <f t="shared" ref="A385:A448" si="6">CONCATENATE(B385,C385)</f>
        <v>RailingsHidden Lines</v>
      </c>
      <c r="B385" t="s">
        <v>2643</v>
      </c>
      <c r="C385" t="s">
        <v>2499</v>
      </c>
    </row>
    <row r="386" spans="1:4" x14ac:dyDescent="0.25">
      <c r="A386" s="6" t="str">
        <f t="shared" si="6"/>
        <v>RailingsRails</v>
      </c>
      <c r="B386" t="s">
        <v>2643</v>
      </c>
      <c r="C386" t="s">
        <v>2649</v>
      </c>
      <c r="D386" t="s">
        <v>997</v>
      </c>
    </row>
    <row r="387" spans="1:4" x14ac:dyDescent="0.25">
      <c r="A387" s="6" t="str">
        <f t="shared" si="6"/>
        <v>RailingsSupports</v>
      </c>
      <c r="B387" t="s">
        <v>2643</v>
      </c>
      <c r="C387" t="s">
        <v>2650</v>
      </c>
      <c r="D387" t="s">
        <v>997</v>
      </c>
    </row>
    <row r="388" spans="1:4" x14ac:dyDescent="0.25">
      <c r="A388" s="6" t="str">
        <f t="shared" si="6"/>
        <v>RailingsTerminations</v>
      </c>
      <c r="B388" t="s">
        <v>2643</v>
      </c>
      <c r="C388" t="s">
        <v>2651</v>
      </c>
      <c r="D388" t="s">
        <v>997</v>
      </c>
    </row>
    <row r="389" spans="1:4" x14ac:dyDescent="0.25">
      <c r="A389" s="6" t="str">
        <f t="shared" si="6"/>
        <v>RailingsTop Rails</v>
      </c>
      <c r="B389" t="s">
        <v>2643</v>
      </c>
      <c r="C389" t="s">
        <v>2652</v>
      </c>
      <c r="D389" t="s">
        <v>997</v>
      </c>
    </row>
    <row r="390" spans="1:4" x14ac:dyDescent="0.25">
      <c r="A390" s="6" t="str">
        <f t="shared" si="6"/>
        <v>Ramps</v>
      </c>
      <c r="B390" t="s">
        <v>2653</v>
      </c>
      <c r="D390" t="s">
        <v>1001</v>
      </c>
    </row>
    <row r="391" spans="1:4" x14ac:dyDescent="0.25">
      <c r="A391" s="6" t="str">
        <f t="shared" si="6"/>
        <v>RampsDown Arrow</v>
      </c>
      <c r="B391" t="s">
        <v>2653</v>
      </c>
      <c r="C391" t="s">
        <v>2654</v>
      </c>
      <c r="D391" t="s">
        <v>1001</v>
      </c>
    </row>
    <row r="392" spans="1:4" x14ac:dyDescent="0.25">
      <c r="A392" s="6" t="str">
        <f t="shared" si="6"/>
        <v>RampsDOWN text</v>
      </c>
      <c r="B392" t="s">
        <v>2653</v>
      </c>
      <c r="C392" t="s">
        <v>2655</v>
      </c>
      <c r="D392" t="s">
        <v>1001</v>
      </c>
    </row>
    <row r="393" spans="1:4" x14ac:dyDescent="0.25">
      <c r="A393" s="6" t="str">
        <f t="shared" si="6"/>
        <v>RampsHidden Lines</v>
      </c>
      <c r="B393" t="s">
        <v>2653</v>
      </c>
      <c r="C393" t="s">
        <v>2499</v>
      </c>
    </row>
    <row r="394" spans="1:4" x14ac:dyDescent="0.25">
      <c r="A394" s="6" t="str">
        <f t="shared" si="6"/>
        <v>RampsIncomplete ramps</v>
      </c>
      <c r="B394" t="s">
        <v>2653</v>
      </c>
      <c r="C394" t="s">
        <v>2656</v>
      </c>
      <c r="D394" t="s">
        <v>1001</v>
      </c>
    </row>
    <row r="395" spans="1:4" x14ac:dyDescent="0.25">
      <c r="A395" s="6" t="str">
        <f t="shared" si="6"/>
        <v>RampsRamps Beyond Cut Line</v>
      </c>
      <c r="B395" t="s">
        <v>2653</v>
      </c>
      <c r="C395" t="s">
        <v>2657</v>
      </c>
      <c r="D395" t="s">
        <v>1001</v>
      </c>
    </row>
    <row r="396" spans="1:4" x14ac:dyDescent="0.25">
      <c r="A396" s="6" t="str">
        <f t="shared" si="6"/>
        <v>RampsStringers</v>
      </c>
      <c r="B396" t="s">
        <v>2653</v>
      </c>
      <c r="C396" t="s">
        <v>2658</v>
      </c>
      <c r="D396" t="s">
        <v>1001</v>
      </c>
    </row>
    <row r="397" spans="1:4" x14ac:dyDescent="0.25">
      <c r="A397" s="6" t="str">
        <f t="shared" si="6"/>
        <v>RampsStringers Beyond Cut Line</v>
      </c>
      <c r="B397" t="s">
        <v>2653</v>
      </c>
      <c r="C397" t="s">
        <v>2659</v>
      </c>
      <c r="D397" t="s">
        <v>1001</v>
      </c>
    </row>
    <row r="398" spans="1:4" x14ac:dyDescent="0.25">
      <c r="A398" s="6" t="str">
        <f t="shared" si="6"/>
        <v>RampsUp Arrow</v>
      </c>
      <c r="B398" t="s">
        <v>2653</v>
      </c>
      <c r="C398" t="s">
        <v>2660</v>
      </c>
      <c r="D398" t="s">
        <v>1001</v>
      </c>
    </row>
    <row r="399" spans="1:4" x14ac:dyDescent="0.25">
      <c r="A399" s="6" t="str">
        <f t="shared" si="6"/>
        <v>RampsUP text</v>
      </c>
      <c r="B399" t="s">
        <v>2653</v>
      </c>
      <c r="C399" t="s">
        <v>2661</v>
      </c>
      <c r="D399" t="s">
        <v>1001</v>
      </c>
    </row>
    <row r="400" spans="1:4" x14ac:dyDescent="0.25">
      <c r="A400" s="6" t="str">
        <f t="shared" si="6"/>
        <v>Raster Images</v>
      </c>
      <c r="B400" t="s">
        <v>2662</v>
      </c>
      <c r="D400" t="s">
        <v>2481</v>
      </c>
    </row>
    <row r="401" spans="1:4" x14ac:dyDescent="0.25">
      <c r="A401" s="6" t="str">
        <f t="shared" si="6"/>
        <v>Reference Planes</v>
      </c>
      <c r="B401" t="s">
        <v>2663</v>
      </c>
      <c r="D401" t="s">
        <v>2481</v>
      </c>
    </row>
    <row r="402" spans="1:4" x14ac:dyDescent="0.25">
      <c r="A402" s="6" t="str">
        <f t="shared" si="6"/>
        <v>Roads</v>
      </c>
      <c r="B402" t="s">
        <v>2664</v>
      </c>
      <c r="D402" t="s">
        <v>1200</v>
      </c>
    </row>
    <row r="403" spans="1:4" x14ac:dyDescent="0.25">
      <c r="A403" s="6" t="str">
        <f t="shared" si="6"/>
        <v>RoadsHidden Lines</v>
      </c>
      <c r="B403" t="s">
        <v>2664</v>
      </c>
      <c r="C403" t="s">
        <v>2499</v>
      </c>
    </row>
    <row r="404" spans="1:4" x14ac:dyDescent="0.25">
      <c r="A404" s="6" t="str">
        <f t="shared" si="6"/>
        <v>Roof Tags</v>
      </c>
      <c r="B404" t="s">
        <v>2665</v>
      </c>
      <c r="D404" t="s">
        <v>2481</v>
      </c>
    </row>
    <row r="405" spans="1:4" x14ac:dyDescent="0.25">
      <c r="A405" s="6" t="str">
        <f t="shared" si="6"/>
        <v>Roofs</v>
      </c>
      <c r="B405" t="s">
        <v>2666</v>
      </c>
      <c r="D405" t="s">
        <v>1163</v>
      </c>
    </row>
    <row r="406" spans="1:4" x14ac:dyDescent="0.25">
      <c r="A406" s="6" t="str">
        <f t="shared" si="6"/>
        <v>RoofsCommon Edges</v>
      </c>
      <c r="B406" t="s">
        <v>2666</v>
      </c>
      <c r="C406" t="s">
        <v>2504</v>
      </c>
    </row>
    <row r="407" spans="1:4" x14ac:dyDescent="0.25">
      <c r="A407" s="6" t="str">
        <f t="shared" si="6"/>
        <v>RoofsCurtain Roof Grids</v>
      </c>
      <c r="B407" t="s">
        <v>2666</v>
      </c>
      <c r="C407" t="s">
        <v>2667</v>
      </c>
      <c r="D407" t="s">
        <v>1163</v>
      </c>
    </row>
    <row r="408" spans="1:4" x14ac:dyDescent="0.25">
      <c r="A408" s="6" t="str">
        <f t="shared" si="6"/>
        <v>RoofsCut Pattern</v>
      </c>
      <c r="B408" t="s">
        <v>2666</v>
      </c>
      <c r="C408" t="s">
        <v>2505</v>
      </c>
    </row>
    <row r="409" spans="1:4" x14ac:dyDescent="0.25">
      <c r="A409" s="6" t="str">
        <f t="shared" si="6"/>
        <v>RoofsFascias</v>
      </c>
      <c r="B409" t="s">
        <v>2666</v>
      </c>
      <c r="C409" t="s">
        <v>2668</v>
      </c>
      <c r="D409" t="s">
        <v>1163</v>
      </c>
    </row>
    <row r="410" spans="1:4" x14ac:dyDescent="0.25">
      <c r="A410" s="6" t="str">
        <f t="shared" si="6"/>
        <v>RoofsFinish 1 [4]</v>
      </c>
      <c r="B410" t="s">
        <v>2666</v>
      </c>
      <c r="C410" t="s">
        <v>2506</v>
      </c>
    </row>
    <row r="411" spans="1:4" x14ac:dyDescent="0.25">
      <c r="A411" s="6" t="str">
        <f t="shared" si="6"/>
        <v>RoofsFinish 2 [5]</v>
      </c>
      <c r="B411" t="s">
        <v>2666</v>
      </c>
      <c r="C411" t="s">
        <v>2507</v>
      </c>
    </row>
    <row r="412" spans="1:4" x14ac:dyDescent="0.25">
      <c r="A412" s="6" t="str">
        <f t="shared" si="6"/>
        <v>RoofsGutters</v>
      </c>
      <c r="B412" t="s">
        <v>2666</v>
      </c>
      <c r="C412" t="s">
        <v>2669</v>
      </c>
      <c r="D412" t="s">
        <v>1163</v>
      </c>
    </row>
    <row r="413" spans="1:4" x14ac:dyDescent="0.25">
      <c r="A413" s="6" t="str">
        <f t="shared" si="6"/>
        <v>RoofsHidden Lines</v>
      </c>
      <c r="B413" t="s">
        <v>2666</v>
      </c>
      <c r="C413" t="s">
        <v>2499</v>
      </c>
    </row>
    <row r="414" spans="1:4" x14ac:dyDescent="0.25">
      <c r="A414" s="6" t="str">
        <f t="shared" si="6"/>
        <v>RoofsInterior Edges</v>
      </c>
      <c r="B414" t="s">
        <v>2666</v>
      </c>
      <c r="C414" t="s">
        <v>2560</v>
      </c>
    </row>
    <row r="415" spans="1:4" x14ac:dyDescent="0.25">
      <c r="A415" s="6" t="str">
        <f t="shared" si="6"/>
        <v>RoofsMembrane Layer</v>
      </c>
      <c r="B415" t="s">
        <v>2666</v>
      </c>
      <c r="C415" t="s">
        <v>2508</v>
      </c>
    </row>
    <row r="416" spans="1:4" x14ac:dyDescent="0.25">
      <c r="A416" s="6" t="str">
        <f t="shared" si="6"/>
        <v>RoofsRoof Soffits</v>
      </c>
      <c r="B416" t="s">
        <v>2666</v>
      </c>
      <c r="C416" t="s">
        <v>2670</v>
      </c>
      <c r="D416" t="s">
        <v>346</v>
      </c>
    </row>
    <row r="417" spans="1:4" x14ac:dyDescent="0.25">
      <c r="A417" s="6" t="str">
        <f t="shared" si="6"/>
        <v>RoofsStructure [1]</v>
      </c>
      <c r="B417" t="s">
        <v>2666</v>
      </c>
      <c r="C417" t="s">
        <v>2509</v>
      </c>
    </row>
    <row r="418" spans="1:4" x14ac:dyDescent="0.25">
      <c r="A418" s="6" t="str">
        <f t="shared" si="6"/>
        <v>RoofsSubstrate [2]</v>
      </c>
      <c r="B418" t="s">
        <v>2666</v>
      </c>
      <c r="C418" t="s">
        <v>2510</v>
      </c>
    </row>
    <row r="419" spans="1:4" x14ac:dyDescent="0.25">
      <c r="A419" s="6" t="str">
        <f t="shared" si="6"/>
        <v>RoofsSurface Pattern</v>
      </c>
      <c r="B419" t="s">
        <v>2666</v>
      </c>
      <c r="C419" t="s">
        <v>2511</v>
      </c>
      <c r="D419" t="s">
        <v>1163</v>
      </c>
    </row>
    <row r="420" spans="1:4" x14ac:dyDescent="0.25">
      <c r="A420" s="6" t="str">
        <f t="shared" si="6"/>
        <v>RoofsThermal/Air Layer [3]</v>
      </c>
      <c r="B420" t="s">
        <v>2666</v>
      </c>
      <c r="C420" t="s">
        <v>2512</v>
      </c>
    </row>
    <row r="421" spans="1:4" x14ac:dyDescent="0.25">
      <c r="A421" s="6" t="str">
        <f t="shared" si="6"/>
        <v>Room Polylines</v>
      </c>
      <c r="B421" t="s">
        <v>2671</v>
      </c>
      <c r="D421" t="s">
        <v>2481</v>
      </c>
    </row>
    <row r="422" spans="1:4" x14ac:dyDescent="0.25">
      <c r="A422" s="6" t="str">
        <f t="shared" si="6"/>
        <v>Room Tags</v>
      </c>
      <c r="B422" t="s">
        <v>2672</v>
      </c>
      <c r="D422" t="s">
        <v>2481</v>
      </c>
    </row>
    <row r="423" spans="1:4" x14ac:dyDescent="0.25">
      <c r="A423" s="6" t="str">
        <f t="shared" si="6"/>
        <v>Rooms</v>
      </c>
      <c r="B423" t="s">
        <v>2673</v>
      </c>
      <c r="D423" t="s">
        <v>1219</v>
      </c>
    </row>
    <row r="424" spans="1:4" x14ac:dyDescent="0.25">
      <c r="A424" s="6" t="str">
        <f t="shared" si="6"/>
        <v>RoomsColor Fill</v>
      </c>
      <c r="B424" t="s">
        <v>2673</v>
      </c>
      <c r="C424" t="s">
        <v>2486</v>
      </c>
    </row>
    <row r="425" spans="1:4" x14ac:dyDescent="0.25">
      <c r="A425" s="6" t="str">
        <f t="shared" si="6"/>
        <v>RoomsInterior Fill</v>
      </c>
      <c r="B425" t="s">
        <v>2673</v>
      </c>
      <c r="C425" t="s">
        <v>2487</v>
      </c>
    </row>
    <row r="426" spans="1:4" x14ac:dyDescent="0.25">
      <c r="A426" s="6" t="str">
        <f t="shared" si="6"/>
        <v>RoomsReference</v>
      </c>
      <c r="B426" t="s">
        <v>2673</v>
      </c>
      <c r="C426" t="s">
        <v>2488</v>
      </c>
    </row>
    <row r="427" spans="1:4" x14ac:dyDescent="0.25">
      <c r="A427" s="6" t="str">
        <f t="shared" si="6"/>
        <v>Ruled Curtain System</v>
      </c>
      <c r="B427" t="s">
        <v>2674</v>
      </c>
      <c r="D427" t="s">
        <v>362</v>
      </c>
    </row>
    <row r="428" spans="1:4" x14ac:dyDescent="0.25">
      <c r="A428" s="6" t="str">
        <f t="shared" si="6"/>
        <v>Schedule Graphics</v>
      </c>
      <c r="B428" t="s">
        <v>2675</v>
      </c>
      <c r="D428" t="s">
        <v>2481</v>
      </c>
    </row>
    <row r="429" spans="1:4" x14ac:dyDescent="0.25">
      <c r="A429" s="6" t="str">
        <f t="shared" si="6"/>
        <v>Scope Boxes</v>
      </c>
      <c r="B429" t="s">
        <v>2676</v>
      </c>
      <c r="D429" t="s">
        <v>2481</v>
      </c>
    </row>
    <row r="430" spans="1:4" x14ac:dyDescent="0.25">
      <c r="A430" s="6" t="str">
        <f t="shared" si="6"/>
        <v>Sections</v>
      </c>
      <c r="B430" t="s">
        <v>2677</v>
      </c>
      <c r="D430" t="s">
        <v>2481</v>
      </c>
    </row>
    <row r="431" spans="1:4" x14ac:dyDescent="0.25">
      <c r="A431" s="6" t="str">
        <f t="shared" si="6"/>
        <v>Security Devices</v>
      </c>
      <c r="B431" t="s">
        <v>2678</v>
      </c>
      <c r="D431" t="s">
        <v>44</v>
      </c>
    </row>
    <row r="432" spans="1:4" x14ac:dyDescent="0.25">
      <c r="A432" s="6" t="str">
        <f t="shared" si="6"/>
        <v>Security DevicesClearanc Zones</v>
      </c>
      <c r="B432" t="s">
        <v>2678</v>
      </c>
      <c r="C432" t="s">
        <v>3378</v>
      </c>
      <c r="D432" t="s">
        <v>48</v>
      </c>
    </row>
    <row r="433" spans="1:4" x14ac:dyDescent="0.25">
      <c r="A433" s="6" t="str">
        <f t="shared" si="6"/>
        <v>Security DevicesClearance Zones</v>
      </c>
      <c r="B433" t="s">
        <v>2678</v>
      </c>
      <c r="C433" t="s">
        <v>3259</v>
      </c>
    </row>
    <row r="434" spans="1:4" x14ac:dyDescent="0.25">
      <c r="A434" s="6" t="str">
        <f t="shared" si="6"/>
        <v>Security DevicesDevices</v>
      </c>
      <c r="B434" t="s">
        <v>2678</v>
      </c>
      <c r="C434" t="s">
        <v>3316</v>
      </c>
      <c r="D434" t="s">
        <v>46</v>
      </c>
    </row>
    <row r="435" spans="1:4" x14ac:dyDescent="0.25">
      <c r="A435" s="6" t="str">
        <f t="shared" si="6"/>
        <v>Shaft Openings</v>
      </c>
      <c r="B435" t="s">
        <v>2679</v>
      </c>
      <c r="D435" t="s">
        <v>819</v>
      </c>
    </row>
    <row r="436" spans="1:4" x14ac:dyDescent="0.25">
      <c r="A436" s="6" t="str">
        <f t="shared" si="6"/>
        <v>Shaft OpeningsHidden Lines</v>
      </c>
      <c r="B436" t="s">
        <v>2679</v>
      </c>
      <c r="C436" t="s">
        <v>2499</v>
      </c>
      <c r="D436" t="s">
        <v>2481</v>
      </c>
    </row>
    <row r="437" spans="1:4" x14ac:dyDescent="0.25">
      <c r="A437" s="6" t="str">
        <f t="shared" si="6"/>
        <v>Site</v>
      </c>
      <c r="B437" t="s">
        <v>2680</v>
      </c>
      <c r="D437" t="s">
        <v>1200</v>
      </c>
    </row>
    <row r="438" spans="1:4" x14ac:dyDescent="0.25">
      <c r="A438" s="6" t="str">
        <f t="shared" si="6"/>
        <v>SiteHard Landscaping</v>
      </c>
      <c r="B438" t="s">
        <v>2680</v>
      </c>
      <c r="C438" t="s">
        <v>3379</v>
      </c>
      <c r="D438" t="s">
        <v>1200</v>
      </c>
    </row>
    <row r="439" spans="1:4" x14ac:dyDescent="0.25">
      <c r="A439" s="6" t="str">
        <f t="shared" si="6"/>
        <v>SiteHidden Lines</v>
      </c>
      <c r="B439" t="s">
        <v>2680</v>
      </c>
      <c r="C439" t="s">
        <v>2499</v>
      </c>
    </row>
    <row r="440" spans="1:4" x14ac:dyDescent="0.25">
      <c r="A440" s="6" t="str">
        <f t="shared" si="6"/>
        <v>SitePads</v>
      </c>
      <c r="B440" t="s">
        <v>2680</v>
      </c>
      <c r="C440" t="s">
        <v>2681</v>
      </c>
      <c r="D440" t="s">
        <v>1204</v>
      </c>
    </row>
    <row r="441" spans="1:4" x14ac:dyDescent="0.25">
      <c r="A441" s="6" t="str">
        <f t="shared" si="6"/>
        <v>SiteProject Base Point</v>
      </c>
      <c r="B441" t="s">
        <v>2680</v>
      </c>
      <c r="C441" t="s">
        <v>2682</v>
      </c>
      <c r="D441" t="s">
        <v>2481</v>
      </c>
    </row>
    <row r="442" spans="1:4" x14ac:dyDescent="0.25">
      <c r="A442" s="6" t="str">
        <f t="shared" si="6"/>
        <v>SiteProperty</v>
      </c>
      <c r="B442" t="s">
        <v>2680</v>
      </c>
      <c r="C442" t="s">
        <v>2683</v>
      </c>
      <c r="D442" t="s">
        <v>1200</v>
      </c>
    </row>
    <row r="443" spans="1:4" x14ac:dyDescent="0.25">
      <c r="A443" s="6" t="str">
        <f t="shared" si="6"/>
        <v>SiteProperty Lines</v>
      </c>
      <c r="B443" t="s">
        <v>2680</v>
      </c>
      <c r="C443" t="s">
        <v>2684</v>
      </c>
      <c r="D443" t="s">
        <v>48</v>
      </c>
    </row>
    <row r="444" spans="1:4" x14ac:dyDescent="0.25">
      <c r="A444" s="6" t="str">
        <f t="shared" si="6"/>
        <v>SiteSite Furniture</v>
      </c>
      <c r="B444" t="s">
        <v>2680</v>
      </c>
      <c r="C444" t="s">
        <v>3380</v>
      </c>
      <c r="D444" t="s">
        <v>635</v>
      </c>
    </row>
    <row r="445" spans="1:4" x14ac:dyDescent="0.25">
      <c r="A445" s="6" t="str">
        <f t="shared" si="6"/>
        <v>SiteSurvey Point</v>
      </c>
      <c r="B445" t="s">
        <v>2680</v>
      </c>
      <c r="C445" t="s">
        <v>2685</v>
      </c>
      <c r="D445" t="s">
        <v>2481</v>
      </c>
    </row>
    <row r="446" spans="1:4" x14ac:dyDescent="0.25">
      <c r="A446" s="6" t="str">
        <f t="shared" si="6"/>
        <v>SiteUtilities</v>
      </c>
      <c r="B446" t="s">
        <v>2680</v>
      </c>
      <c r="C446" t="s">
        <v>2686</v>
      </c>
      <c r="D446" t="s">
        <v>3381</v>
      </c>
    </row>
    <row r="447" spans="1:4" x14ac:dyDescent="0.25">
      <c r="A447" s="6" t="str">
        <f t="shared" si="6"/>
        <v>SiteWay Finding</v>
      </c>
      <c r="B447" t="s">
        <v>2680</v>
      </c>
      <c r="C447" t="s">
        <v>3382</v>
      </c>
      <c r="D447" t="s">
        <v>1200</v>
      </c>
    </row>
    <row r="448" spans="1:4" x14ac:dyDescent="0.25">
      <c r="A448" s="6" t="str">
        <f t="shared" si="6"/>
        <v>Site Tags</v>
      </c>
      <c r="B448" t="s">
        <v>2687</v>
      </c>
      <c r="D448" t="s">
        <v>2481</v>
      </c>
    </row>
    <row r="449" spans="1:4" x14ac:dyDescent="0.25">
      <c r="A449" s="6" t="str">
        <f t="shared" ref="A449:A512" si="7">CONCATENATE(B449,C449)</f>
        <v>Spaces</v>
      </c>
      <c r="B449" t="s">
        <v>2688</v>
      </c>
      <c r="D449" t="s">
        <v>1219</v>
      </c>
    </row>
    <row r="450" spans="1:4" x14ac:dyDescent="0.25">
      <c r="A450" s="6" t="str">
        <f t="shared" si="7"/>
        <v>SpacesColor Fill</v>
      </c>
      <c r="B450" t="s">
        <v>2688</v>
      </c>
      <c r="C450" t="s">
        <v>2486</v>
      </c>
      <c r="D450" t="s">
        <v>2481</v>
      </c>
    </row>
    <row r="451" spans="1:4" x14ac:dyDescent="0.25">
      <c r="A451" s="6" t="str">
        <f t="shared" si="7"/>
        <v>SpacesInterior</v>
      </c>
      <c r="B451" t="s">
        <v>2688</v>
      </c>
      <c r="C451" t="s">
        <v>2689</v>
      </c>
      <c r="D451" t="s">
        <v>2481</v>
      </c>
    </row>
    <row r="452" spans="1:4" x14ac:dyDescent="0.25">
      <c r="A452" s="6" t="str">
        <f t="shared" si="7"/>
        <v>SpacesReference</v>
      </c>
      <c r="B452" t="s">
        <v>2688</v>
      </c>
      <c r="C452" t="s">
        <v>2488</v>
      </c>
      <c r="D452" t="s">
        <v>2481</v>
      </c>
    </row>
    <row r="453" spans="1:4" x14ac:dyDescent="0.25">
      <c r="A453" s="6" t="str">
        <f t="shared" si="7"/>
        <v>Specialty Equipment</v>
      </c>
      <c r="B453" t="s">
        <v>2690</v>
      </c>
      <c r="D453" t="s">
        <v>152</v>
      </c>
    </row>
    <row r="454" spans="1:4" x14ac:dyDescent="0.25">
      <c r="A454" s="6" t="str">
        <f t="shared" si="7"/>
        <v>Specialty EquipmentAppliances</v>
      </c>
      <c r="B454" t="s">
        <v>2690</v>
      </c>
      <c r="C454" t="s">
        <v>3383</v>
      </c>
      <c r="D454" t="s">
        <v>471</v>
      </c>
    </row>
    <row r="455" spans="1:4" x14ac:dyDescent="0.25">
      <c r="A455" s="6" t="str">
        <f t="shared" si="7"/>
        <v>Specialty EquipmentAudio Equipment</v>
      </c>
      <c r="B455" t="s">
        <v>2690</v>
      </c>
      <c r="C455" t="s">
        <v>3384</v>
      </c>
      <c r="D455" t="s">
        <v>3293</v>
      </c>
    </row>
    <row r="456" spans="1:4" x14ac:dyDescent="0.25">
      <c r="A456" s="6" t="str">
        <f t="shared" si="7"/>
        <v>Specialty EquipmentBathroom</v>
      </c>
      <c r="B456" t="s">
        <v>2690</v>
      </c>
      <c r="C456" t="s">
        <v>3385</v>
      </c>
      <c r="D456" t="s">
        <v>631</v>
      </c>
    </row>
    <row r="457" spans="1:4" x14ac:dyDescent="0.25">
      <c r="A457" s="6" t="str">
        <f t="shared" si="7"/>
        <v>Specialty EquipmentClearance Zones</v>
      </c>
      <c r="B457" t="s">
        <v>2690</v>
      </c>
      <c r="C457" t="s">
        <v>3259</v>
      </c>
      <c r="D457" t="s">
        <v>48</v>
      </c>
    </row>
    <row r="458" spans="1:4" x14ac:dyDescent="0.25">
      <c r="A458" s="6" t="str">
        <f t="shared" si="7"/>
        <v>Specialty EquipmentDisplay Boards</v>
      </c>
      <c r="B458" t="s">
        <v>2690</v>
      </c>
      <c r="C458" t="s">
        <v>3386</v>
      </c>
      <c r="D458" t="s">
        <v>631</v>
      </c>
    </row>
    <row r="459" spans="1:4" x14ac:dyDescent="0.25">
      <c r="A459" s="6" t="str">
        <f t="shared" si="7"/>
        <v>Specialty EquipmentGrab Rails</v>
      </c>
      <c r="B459" t="s">
        <v>2690</v>
      </c>
      <c r="C459" t="s">
        <v>3387</v>
      </c>
      <c r="D459" t="s">
        <v>631</v>
      </c>
    </row>
    <row r="460" spans="1:4" x14ac:dyDescent="0.25">
      <c r="A460" s="6" t="str">
        <f t="shared" si="7"/>
        <v>Specialty EquipmentHidden Lines</v>
      </c>
      <c r="B460" t="s">
        <v>2690</v>
      </c>
      <c r="C460" t="s">
        <v>2499</v>
      </c>
    </row>
    <row r="461" spans="1:4" x14ac:dyDescent="0.25">
      <c r="A461" s="6" t="str">
        <f t="shared" si="7"/>
        <v>Specialty EquipmentSecurity Equipment</v>
      </c>
      <c r="B461" t="s">
        <v>2690</v>
      </c>
      <c r="C461" t="s">
        <v>3388</v>
      </c>
      <c r="D461" t="s">
        <v>631</v>
      </c>
    </row>
    <row r="462" spans="1:4" x14ac:dyDescent="0.25">
      <c r="A462" s="6" t="str">
        <f t="shared" si="7"/>
        <v>Specialty Equipment Tags</v>
      </c>
      <c r="B462" t="s">
        <v>2691</v>
      </c>
      <c r="D462" t="s">
        <v>2481</v>
      </c>
    </row>
    <row r="463" spans="1:4" x14ac:dyDescent="0.25">
      <c r="A463" s="6" t="str">
        <f t="shared" si="7"/>
        <v>Spot Coordinates</v>
      </c>
      <c r="B463" t="s">
        <v>2692</v>
      </c>
      <c r="D463" t="s">
        <v>2481</v>
      </c>
    </row>
    <row r="464" spans="1:4" x14ac:dyDescent="0.25">
      <c r="A464" s="6" t="str">
        <f t="shared" si="7"/>
        <v>Spot Elevations</v>
      </c>
      <c r="B464" t="s">
        <v>2693</v>
      </c>
      <c r="D464" t="s">
        <v>2481</v>
      </c>
    </row>
    <row r="465" spans="1:4" x14ac:dyDescent="0.25">
      <c r="A465" s="6" t="str">
        <f t="shared" si="7"/>
        <v>Spot Slopes</v>
      </c>
      <c r="B465" t="s">
        <v>2694</v>
      </c>
      <c r="D465" t="s">
        <v>2481</v>
      </c>
    </row>
    <row r="466" spans="1:4" x14ac:dyDescent="0.25">
      <c r="A466" s="6" t="str">
        <f t="shared" si="7"/>
        <v>Sprinklers</v>
      </c>
      <c r="B466" t="s">
        <v>2695</v>
      </c>
      <c r="D466" t="s">
        <v>597</v>
      </c>
    </row>
    <row r="467" spans="1:4" x14ac:dyDescent="0.25">
      <c r="A467" s="6" t="str">
        <f t="shared" si="7"/>
        <v>SprinklersClearance Zone</v>
      </c>
      <c r="B467" t="s">
        <v>2695</v>
      </c>
      <c r="C467" t="s">
        <v>3389</v>
      </c>
    </row>
    <row r="468" spans="1:4" x14ac:dyDescent="0.25">
      <c r="A468" s="6" t="str">
        <f t="shared" si="7"/>
        <v>SprinklersClearance Zones</v>
      </c>
      <c r="B468" t="s">
        <v>2695</v>
      </c>
      <c r="C468" t="s">
        <v>3259</v>
      </c>
      <c r="D468" t="s">
        <v>48</v>
      </c>
    </row>
    <row r="469" spans="1:4" x14ac:dyDescent="0.25">
      <c r="A469" s="6" t="str">
        <f t="shared" si="7"/>
        <v>SprinklersFittings</v>
      </c>
      <c r="B469" t="s">
        <v>2695</v>
      </c>
      <c r="C469" t="s">
        <v>3278</v>
      </c>
      <c r="D469" t="s">
        <v>599</v>
      </c>
    </row>
    <row r="470" spans="1:4" x14ac:dyDescent="0.25">
      <c r="A470" s="6" t="str">
        <f t="shared" si="7"/>
        <v>Stair Landing Tags</v>
      </c>
      <c r="B470" t="s">
        <v>3390</v>
      </c>
      <c r="D470" t="s">
        <v>2481</v>
      </c>
    </row>
    <row r="471" spans="1:4" x14ac:dyDescent="0.25">
      <c r="A471" s="6" t="str">
        <f t="shared" si="7"/>
        <v>Stair Paths</v>
      </c>
      <c r="B471" t="s">
        <v>3391</v>
      </c>
      <c r="D471" t="s">
        <v>48</v>
      </c>
    </row>
    <row r="472" spans="1:4" x14ac:dyDescent="0.25">
      <c r="A472" s="6" t="str">
        <f t="shared" si="7"/>
        <v>Stair Paths&lt;Above&gt; Up Arrows</v>
      </c>
      <c r="B472" t="s">
        <v>3391</v>
      </c>
      <c r="C472" t="s">
        <v>3392</v>
      </c>
      <c r="D472" t="s">
        <v>48</v>
      </c>
    </row>
    <row r="473" spans="1:4" x14ac:dyDescent="0.25">
      <c r="A473" s="6" t="str">
        <f t="shared" si="7"/>
        <v>Stair PathsDown Arrows</v>
      </c>
      <c r="B473" t="s">
        <v>3391</v>
      </c>
      <c r="C473" t="s">
        <v>3393</v>
      </c>
      <c r="D473" t="s">
        <v>48</v>
      </c>
    </row>
    <row r="474" spans="1:4" x14ac:dyDescent="0.25">
      <c r="A474" s="6" t="str">
        <f t="shared" si="7"/>
        <v>Stair PathsDOWN Text</v>
      </c>
      <c r="B474" t="s">
        <v>3391</v>
      </c>
      <c r="C474" t="s">
        <v>2704</v>
      </c>
      <c r="D474" t="s">
        <v>48</v>
      </c>
    </row>
    <row r="475" spans="1:4" x14ac:dyDescent="0.25">
      <c r="A475" s="6" t="str">
        <f t="shared" si="7"/>
        <v>Stair PathsUp Arrows</v>
      </c>
      <c r="B475" t="s">
        <v>3391</v>
      </c>
      <c r="C475" t="s">
        <v>3394</v>
      </c>
      <c r="D475" t="s">
        <v>48</v>
      </c>
    </row>
    <row r="476" spans="1:4" x14ac:dyDescent="0.25">
      <c r="A476" s="6" t="str">
        <f t="shared" si="7"/>
        <v>Stair PathsUP Text</v>
      </c>
      <c r="B476" t="s">
        <v>3391</v>
      </c>
      <c r="C476" t="s">
        <v>2710</v>
      </c>
      <c r="D476" t="s">
        <v>48</v>
      </c>
    </row>
    <row r="477" spans="1:4" x14ac:dyDescent="0.25">
      <c r="A477" s="6" t="str">
        <f t="shared" si="7"/>
        <v>Stair Run Tags</v>
      </c>
      <c r="B477" t="s">
        <v>3395</v>
      </c>
      <c r="D477" t="s">
        <v>2481</v>
      </c>
    </row>
    <row r="478" spans="1:4" x14ac:dyDescent="0.25">
      <c r="A478" s="6" t="str">
        <f t="shared" si="7"/>
        <v>Stair Support Tags</v>
      </c>
      <c r="B478" t="s">
        <v>3396</v>
      </c>
      <c r="D478" t="s">
        <v>2481</v>
      </c>
    </row>
    <row r="479" spans="1:4" x14ac:dyDescent="0.25">
      <c r="A479" s="6" t="str">
        <f t="shared" si="7"/>
        <v>Stair Tags</v>
      </c>
      <c r="B479" t="s">
        <v>2696</v>
      </c>
      <c r="D479" t="s">
        <v>2481</v>
      </c>
    </row>
    <row r="480" spans="1:4" x14ac:dyDescent="0.25">
      <c r="A480" s="6" t="str">
        <f t="shared" si="7"/>
        <v>Stair Tread/Riser Numbers</v>
      </c>
      <c r="B480" t="s">
        <v>3397</v>
      </c>
      <c r="D480" t="s">
        <v>2481</v>
      </c>
    </row>
    <row r="481" spans="1:4" x14ac:dyDescent="0.25">
      <c r="A481" s="6" t="str">
        <f t="shared" si="7"/>
        <v>Stairs</v>
      </c>
      <c r="B481" t="s">
        <v>2697</v>
      </c>
      <c r="D481" t="s">
        <v>1243</v>
      </c>
    </row>
    <row r="482" spans="1:4" x14ac:dyDescent="0.25">
      <c r="A482" s="6" t="str">
        <f t="shared" si="7"/>
        <v>Stairs&lt;Above&gt; Cut Marks</v>
      </c>
      <c r="B482" t="s">
        <v>2697</v>
      </c>
      <c r="C482" t="s">
        <v>2698</v>
      </c>
      <c r="D482" t="s">
        <v>1243</v>
      </c>
    </row>
    <row r="483" spans="1:4" x14ac:dyDescent="0.25">
      <c r="A483" s="6" t="str">
        <f t="shared" si="7"/>
        <v>Stairs&lt;Above&gt; Nosing Lines</v>
      </c>
      <c r="B483" t="s">
        <v>2697</v>
      </c>
      <c r="C483" t="s">
        <v>2699</v>
      </c>
      <c r="D483" t="s">
        <v>1243</v>
      </c>
    </row>
    <row r="484" spans="1:4" x14ac:dyDescent="0.25">
      <c r="A484" s="6" t="str">
        <f t="shared" si="7"/>
        <v>Stairs&lt;Above&gt; Outlines</v>
      </c>
      <c r="B484" t="s">
        <v>2697</v>
      </c>
      <c r="C484" t="s">
        <v>2700</v>
      </c>
      <c r="D484" t="s">
        <v>1243</v>
      </c>
    </row>
    <row r="485" spans="1:4" x14ac:dyDescent="0.25">
      <c r="A485" s="6" t="str">
        <f t="shared" si="7"/>
        <v>Stairs&lt;Above&gt; Riser Lines</v>
      </c>
      <c r="B485" t="s">
        <v>2697</v>
      </c>
      <c r="C485" t="s">
        <v>2701</v>
      </c>
      <c r="D485" t="s">
        <v>1243</v>
      </c>
    </row>
    <row r="486" spans="1:4" x14ac:dyDescent="0.25">
      <c r="A486" s="6" t="str">
        <f t="shared" si="7"/>
        <v>Stairs&lt;Above&gt; Supports</v>
      </c>
      <c r="B486" t="s">
        <v>2697</v>
      </c>
      <c r="C486" t="s">
        <v>2702</v>
      </c>
      <c r="D486" t="s">
        <v>1243</v>
      </c>
    </row>
    <row r="487" spans="1:4" x14ac:dyDescent="0.25">
      <c r="A487" s="6" t="str">
        <f t="shared" si="7"/>
        <v>StairsCut Marks</v>
      </c>
      <c r="B487" t="s">
        <v>2697</v>
      </c>
      <c r="C487" t="s">
        <v>2703</v>
      </c>
      <c r="D487" t="s">
        <v>1243</v>
      </c>
    </row>
    <row r="488" spans="1:4" x14ac:dyDescent="0.25">
      <c r="A488" s="6" t="str">
        <f t="shared" si="7"/>
        <v>StairsHidden Lines</v>
      </c>
      <c r="B488" t="s">
        <v>2697</v>
      </c>
      <c r="C488" t="s">
        <v>2499</v>
      </c>
    </row>
    <row r="489" spans="1:4" x14ac:dyDescent="0.25">
      <c r="A489" s="6" t="str">
        <f t="shared" si="7"/>
        <v>StairsIncomplete Stairs</v>
      </c>
      <c r="B489" t="s">
        <v>2697</v>
      </c>
      <c r="C489" t="s">
        <v>2705</v>
      </c>
      <c r="D489" t="s">
        <v>1243</v>
      </c>
    </row>
    <row r="490" spans="1:4" x14ac:dyDescent="0.25">
      <c r="A490" s="6" t="str">
        <f t="shared" si="7"/>
        <v>StairsNosing Lines</v>
      </c>
      <c r="B490" t="s">
        <v>2697</v>
      </c>
      <c r="C490" t="s">
        <v>2706</v>
      </c>
      <c r="D490" t="s">
        <v>1243</v>
      </c>
    </row>
    <row r="491" spans="1:4" x14ac:dyDescent="0.25">
      <c r="A491" s="6" t="str">
        <f t="shared" si="7"/>
        <v>StairsOutlines</v>
      </c>
      <c r="B491" t="s">
        <v>2697</v>
      </c>
      <c r="C491" t="s">
        <v>2707</v>
      </c>
      <c r="D491" t="s">
        <v>1243</v>
      </c>
    </row>
    <row r="492" spans="1:4" x14ac:dyDescent="0.25">
      <c r="A492" s="6" t="str">
        <f t="shared" si="7"/>
        <v>StairsRiser Lines</v>
      </c>
      <c r="B492" t="s">
        <v>2697</v>
      </c>
      <c r="C492" t="s">
        <v>2708</v>
      </c>
      <c r="D492" t="s">
        <v>1243</v>
      </c>
    </row>
    <row r="493" spans="1:4" x14ac:dyDescent="0.25">
      <c r="A493" s="6" t="str">
        <f t="shared" si="7"/>
        <v>StairsSupports</v>
      </c>
      <c r="B493" t="s">
        <v>2697</v>
      </c>
      <c r="C493" t="s">
        <v>2650</v>
      </c>
      <c r="D493" t="s">
        <v>1243</v>
      </c>
    </row>
    <row r="494" spans="1:4" x14ac:dyDescent="0.25">
      <c r="A494" s="6" t="str">
        <f t="shared" si="7"/>
        <v>StairsTreads/Risers</v>
      </c>
      <c r="B494" t="s">
        <v>2697</v>
      </c>
      <c r="C494" t="s">
        <v>2709</v>
      </c>
      <c r="D494" t="s">
        <v>1243</v>
      </c>
    </row>
    <row r="495" spans="1:4" x14ac:dyDescent="0.25">
      <c r="A495" s="6" t="str">
        <f t="shared" si="7"/>
        <v>Structural Area Reinforcement</v>
      </c>
      <c r="B495" t="s">
        <v>2711</v>
      </c>
      <c r="D495" t="s">
        <v>1039</v>
      </c>
    </row>
    <row r="496" spans="1:4" x14ac:dyDescent="0.25">
      <c r="A496" s="6" t="str">
        <f t="shared" si="7"/>
        <v>Structural Area ReinforcementBoundary</v>
      </c>
      <c r="B496" t="s">
        <v>2711</v>
      </c>
      <c r="C496" t="s">
        <v>2573</v>
      </c>
      <c r="D496" t="s">
        <v>2481</v>
      </c>
    </row>
    <row r="497" spans="1:4" x14ac:dyDescent="0.25">
      <c r="A497" s="6" t="str">
        <f t="shared" si="7"/>
        <v>Structural Beam Systems</v>
      </c>
      <c r="B497" t="s">
        <v>2712</v>
      </c>
      <c r="D497" t="s">
        <v>2481</v>
      </c>
    </row>
    <row r="498" spans="1:4" x14ac:dyDescent="0.25">
      <c r="A498" s="6" t="str">
        <f t="shared" si="7"/>
        <v>Structural Column Tags</v>
      </c>
      <c r="B498" t="s">
        <v>2713</v>
      </c>
      <c r="D498" t="s">
        <v>2481</v>
      </c>
    </row>
    <row r="499" spans="1:4" x14ac:dyDescent="0.25">
      <c r="A499" s="6" t="str">
        <f t="shared" si="7"/>
        <v>Structural Columns</v>
      </c>
      <c r="B499" t="s">
        <v>2714</v>
      </c>
      <c r="D499" t="s">
        <v>245</v>
      </c>
    </row>
    <row r="500" spans="1:4" x14ac:dyDescent="0.25">
      <c r="A500" s="6" t="str">
        <f t="shared" si="7"/>
        <v>Structural ColumnsHidden Faces</v>
      </c>
      <c r="B500" t="s">
        <v>2714</v>
      </c>
      <c r="C500" t="s">
        <v>2715</v>
      </c>
    </row>
    <row r="501" spans="1:4" x14ac:dyDescent="0.25">
      <c r="A501" s="6" t="str">
        <f t="shared" si="7"/>
        <v>Structural ColumnsHidden Lines</v>
      </c>
      <c r="B501" t="s">
        <v>2714</v>
      </c>
      <c r="C501" t="s">
        <v>2499</v>
      </c>
    </row>
    <row r="502" spans="1:4" x14ac:dyDescent="0.25">
      <c r="A502" s="6" t="str">
        <f t="shared" si="7"/>
        <v>Structural ColumnsRigid Links</v>
      </c>
      <c r="B502" t="s">
        <v>2714</v>
      </c>
      <c r="C502" t="s">
        <v>2716</v>
      </c>
    </row>
    <row r="503" spans="1:4" x14ac:dyDescent="0.25">
      <c r="A503" s="6" t="str">
        <f t="shared" si="7"/>
        <v>Structural ColumnsStick Symbols</v>
      </c>
      <c r="B503" t="s">
        <v>2714</v>
      </c>
      <c r="C503" t="s">
        <v>2717</v>
      </c>
    </row>
    <row r="504" spans="1:4" x14ac:dyDescent="0.25">
      <c r="A504" s="6" t="str">
        <f t="shared" si="7"/>
        <v>Structural Connections</v>
      </c>
      <c r="B504" t="s">
        <v>2718</v>
      </c>
      <c r="D504" t="s">
        <v>2481</v>
      </c>
    </row>
    <row r="505" spans="1:4" x14ac:dyDescent="0.25">
      <c r="A505" s="6" t="str">
        <f t="shared" si="7"/>
        <v>Structural Fabric Areas</v>
      </c>
      <c r="B505" t="s">
        <v>2719</v>
      </c>
      <c r="D505" t="s">
        <v>2481</v>
      </c>
    </row>
    <row r="506" spans="1:4" x14ac:dyDescent="0.25">
      <c r="A506" s="6" t="str">
        <f t="shared" si="7"/>
        <v>Structural Fabric AreasBoundary</v>
      </c>
      <c r="B506" t="s">
        <v>2719</v>
      </c>
      <c r="C506" t="s">
        <v>2573</v>
      </c>
      <c r="D506" t="s">
        <v>2481</v>
      </c>
    </row>
    <row r="507" spans="1:4" x14ac:dyDescent="0.25">
      <c r="A507" s="6" t="str">
        <f t="shared" si="7"/>
        <v>Structural Fabric Reinforcement</v>
      </c>
      <c r="B507" t="s">
        <v>2720</v>
      </c>
      <c r="D507" t="s">
        <v>1039</v>
      </c>
    </row>
    <row r="508" spans="1:4" x14ac:dyDescent="0.25">
      <c r="A508" s="6" t="str">
        <f t="shared" si="7"/>
        <v>Structural Fabric ReinforcementBoundary</v>
      </c>
      <c r="B508" t="s">
        <v>2720</v>
      </c>
      <c r="C508" t="s">
        <v>2573</v>
      </c>
      <c r="D508" t="s">
        <v>2481</v>
      </c>
    </row>
    <row r="509" spans="1:4" x14ac:dyDescent="0.25">
      <c r="A509" s="6" t="str">
        <f t="shared" si="7"/>
        <v>Structural Fabric ReinforcementFabric Wire</v>
      </c>
      <c r="B509" t="s">
        <v>2720</v>
      </c>
      <c r="C509" t="s">
        <v>2721</v>
      </c>
      <c r="D509" t="s">
        <v>1039</v>
      </c>
    </row>
    <row r="510" spans="1:4" x14ac:dyDescent="0.25">
      <c r="A510" s="6" t="str">
        <f t="shared" si="7"/>
        <v>Structural Foundation Tags</v>
      </c>
      <c r="B510" t="s">
        <v>2722</v>
      </c>
      <c r="D510" t="s">
        <v>2481</v>
      </c>
    </row>
    <row r="511" spans="1:4" x14ac:dyDescent="0.25">
      <c r="A511" s="6" t="str">
        <f t="shared" si="7"/>
        <v>Structural Foundations</v>
      </c>
      <c r="B511" t="s">
        <v>2723</v>
      </c>
      <c r="D511" t="s">
        <v>625</v>
      </c>
    </row>
    <row r="512" spans="1:4" x14ac:dyDescent="0.25">
      <c r="A512" s="6" t="str">
        <f t="shared" si="7"/>
        <v>Structural FoundationsFoundation</v>
      </c>
      <c r="B512" t="s">
        <v>2723</v>
      </c>
      <c r="C512" t="s">
        <v>3398</v>
      </c>
      <c r="D512" t="s">
        <v>625</v>
      </c>
    </row>
    <row r="513" spans="1:4" x14ac:dyDescent="0.25">
      <c r="A513" s="6" t="str">
        <f t="shared" ref="A513:A576" si="8">CONCATENATE(B513,C513)</f>
        <v>Structural FoundationsHidden Lines</v>
      </c>
      <c r="B513" t="s">
        <v>2723</v>
      </c>
      <c r="C513" t="s">
        <v>2499</v>
      </c>
    </row>
    <row r="514" spans="1:4" x14ac:dyDescent="0.25">
      <c r="A514" s="6" t="str">
        <f t="shared" si="8"/>
        <v>Structural FoundationsPile</v>
      </c>
      <c r="B514" t="s">
        <v>2723</v>
      </c>
      <c r="C514" t="s">
        <v>3399</v>
      </c>
      <c r="D514" t="s">
        <v>860</v>
      </c>
    </row>
    <row r="515" spans="1:4" x14ac:dyDescent="0.25">
      <c r="A515" s="6" t="str">
        <f t="shared" si="8"/>
        <v>Structural FoundationsPlan Rep</v>
      </c>
      <c r="B515" t="s">
        <v>2723</v>
      </c>
      <c r="C515" t="s">
        <v>2725</v>
      </c>
      <c r="D515" t="s">
        <v>48</v>
      </c>
    </row>
    <row r="516" spans="1:4" x14ac:dyDescent="0.25">
      <c r="A516" s="6" t="str">
        <f t="shared" si="8"/>
        <v>Structural Framing</v>
      </c>
      <c r="B516" t="s">
        <v>2726</v>
      </c>
      <c r="D516" t="s">
        <v>87</v>
      </c>
    </row>
    <row r="517" spans="1:4" x14ac:dyDescent="0.25">
      <c r="A517" s="6" t="str">
        <f t="shared" si="8"/>
        <v>Structural FramingChord</v>
      </c>
      <c r="B517" t="s">
        <v>2726</v>
      </c>
      <c r="C517" t="s">
        <v>2728</v>
      </c>
      <c r="D517" t="s">
        <v>92</v>
      </c>
    </row>
    <row r="518" spans="1:4" x14ac:dyDescent="0.25">
      <c r="A518" s="6" t="str">
        <f t="shared" si="8"/>
        <v>Structural FramingGirder</v>
      </c>
      <c r="B518" t="s">
        <v>2726</v>
      </c>
      <c r="C518" t="s">
        <v>2729</v>
      </c>
      <c r="D518" t="s">
        <v>92</v>
      </c>
    </row>
    <row r="519" spans="1:4" x14ac:dyDescent="0.25">
      <c r="A519" s="6" t="str">
        <f t="shared" si="8"/>
        <v>Structural FramingHidden Faces</v>
      </c>
      <c r="B519" t="s">
        <v>2726</v>
      </c>
      <c r="C519" t="s">
        <v>2715</v>
      </c>
    </row>
    <row r="520" spans="1:4" x14ac:dyDescent="0.25">
      <c r="A520" s="6" t="str">
        <f t="shared" si="8"/>
        <v>Structural FramingHidden Lines</v>
      </c>
      <c r="B520" t="s">
        <v>2726</v>
      </c>
      <c r="C520" t="s">
        <v>2499</v>
      </c>
    </row>
    <row r="521" spans="1:4" x14ac:dyDescent="0.25">
      <c r="A521" s="6" t="str">
        <f t="shared" si="8"/>
        <v>Structural FramingHorizontal Bracing</v>
      </c>
      <c r="B521" t="s">
        <v>2726</v>
      </c>
      <c r="C521" t="s">
        <v>2730</v>
      </c>
      <c r="D521" t="s">
        <v>92</v>
      </c>
    </row>
    <row r="522" spans="1:4" x14ac:dyDescent="0.25">
      <c r="A522" s="6" t="str">
        <f t="shared" si="8"/>
        <v>Structural FramingJoist</v>
      </c>
      <c r="B522" t="s">
        <v>2726</v>
      </c>
      <c r="C522" t="s">
        <v>2731</v>
      </c>
      <c r="D522" t="s">
        <v>92</v>
      </c>
    </row>
    <row r="523" spans="1:4" x14ac:dyDescent="0.25">
      <c r="A523" s="6" t="str">
        <f t="shared" si="8"/>
        <v>Structural FramingKicker Bracing</v>
      </c>
      <c r="B523" t="s">
        <v>2726</v>
      </c>
      <c r="C523" t="s">
        <v>2732</v>
      </c>
      <c r="D523" t="s">
        <v>92</v>
      </c>
    </row>
    <row r="524" spans="1:4" x14ac:dyDescent="0.25">
      <c r="A524" s="6" t="str">
        <f t="shared" si="8"/>
        <v>Structural FramingOther</v>
      </c>
      <c r="B524" t="s">
        <v>2726</v>
      </c>
      <c r="C524" t="s">
        <v>2733</v>
      </c>
      <c r="D524" t="s">
        <v>92</v>
      </c>
    </row>
    <row r="525" spans="1:4" x14ac:dyDescent="0.25">
      <c r="A525" s="6" t="str">
        <f t="shared" si="8"/>
        <v>Structural FramingPlates</v>
      </c>
      <c r="B525" t="s">
        <v>2726</v>
      </c>
      <c r="C525" t="s">
        <v>3400</v>
      </c>
      <c r="D525" t="s">
        <v>881</v>
      </c>
    </row>
    <row r="526" spans="1:4" x14ac:dyDescent="0.25">
      <c r="A526" s="6" t="str">
        <f t="shared" si="8"/>
        <v>Structural FramingPurlin</v>
      </c>
      <c r="B526" t="s">
        <v>2726</v>
      </c>
      <c r="C526" t="s">
        <v>2734</v>
      </c>
      <c r="D526" t="s">
        <v>92</v>
      </c>
    </row>
    <row r="527" spans="1:4" x14ac:dyDescent="0.25">
      <c r="A527" s="6" t="str">
        <f t="shared" si="8"/>
        <v>Structural FramingRigid Links</v>
      </c>
      <c r="B527" t="s">
        <v>2726</v>
      </c>
      <c r="C527" t="s">
        <v>2716</v>
      </c>
    </row>
    <row r="528" spans="1:4" x14ac:dyDescent="0.25">
      <c r="A528" s="6" t="str">
        <f t="shared" si="8"/>
        <v>Structural FramingStick Symbols</v>
      </c>
      <c r="B528" t="s">
        <v>2726</v>
      </c>
      <c r="C528" t="s">
        <v>2717</v>
      </c>
    </row>
    <row r="529" spans="1:4" x14ac:dyDescent="0.25">
      <c r="A529" s="6" t="str">
        <f t="shared" si="8"/>
        <v>Structural FramingVertical Bracing</v>
      </c>
      <c r="B529" t="s">
        <v>2726</v>
      </c>
      <c r="C529" t="s">
        <v>2735</v>
      </c>
      <c r="D529" t="s">
        <v>92</v>
      </c>
    </row>
    <row r="530" spans="1:4" x14ac:dyDescent="0.25">
      <c r="A530" s="6" t="str">
        <f t="shared" si="8"/>
        <v>Structural FramingWeb</v>
      </c>
      <c r="B530" t="s">
        <v>2726</v>
      </c>
      <c r="C530" t="s">
        <v>2736</v>
      </c>
      <c r="D530" t="s">
        <v>92</v>
      </c>
    </row>
    <row r="531" spans="1:4" x14ac:dyDescent="0.25">
      <c r="A531" s="6" t="str">
        <f t="shared" si="8"/>
        <v>Structural Framing Tags</v>
      </c>
      <c r="B531" t="s">
        <v>2737</v>
      </c>
      <c r="D531" t="s">
        <v>2481</v>
      </c>
    </row>
    <row r="532" spans="1:4" x14ac:dyDescent="0.25">
      <c r="A532" s="6" t="str">
        <f t="shared" si="8"/>
        <v>Structural Path Reinforcement</v>
      </c>
      <c r="B532" t="s">
        <v>2738</v>
      </c>
      <c r="D532" t="s">
        <v>1039</v>
      </c>
    </row>
    <row r="533" spans="1:4" x14ac:dyDescent="0.25">
      <c r="A533" s="6" t="str">
        <f t="shared" si="8"/>
        <v>Structural Path ReinforcementBoundary</v>
      </c>
      <c r="B533" t="s">
        <v>2738</v>
      </c>
      <c r="C533" t="s">
        <v>2573</v>
      </c>
      <c r="D533" t="s">
        <v>2481</v>
      </c>
    </row>
    <row r="534" spans="1:4" x14ac:dyDescent="0.25">
      <c r="A534" s="6" t="str">
        <f t="shared" si="8"/>
        <v>Structural Rebar</v>
      </c>
      <c r="B534" t="s">
        <v>2739</v>
      </c>
      <c r="D534" t="s">
        <v>1031</v>
      </c>
    </row>
    <row r="535" spans="1:4" x14ac:dyDescent="0.25">
      <c r="A535" s="6" t="str">
        <f t="shared" si="8"/>
        <v>Structural Stiffener Tags</v>
      </c>
      <c r="B535" t="s">
        <v>2740</v>
      </c>
      <c r="D535" t="s">
        <v>2481</v>
      </c>
    </row>
    <row r="536" spans="1:4" x14ac:dyDescent="0.25">
      <c r="A536" s="6" t="str">
        <f t="shared" si="8"/>
        <v>Structural Stiffeners</v>
      </c>
      <c r="B536" t="s">
        <v>2741</v>
      </c>
      <c r="D536" t="s">
        <v>87</v>
      </c>
    </row>
    <row r="537" spans="1:4" x14ac:dyDescent="0.25">
      <c r="A537" s="6" t="str">
        <f t="shared" si="8"/>
        <v>Structural Truss Tags</v>
      </c>
      <c r="B537" t="s">
        <v>2742</v>
      </c>
      <c r="D537" t="s">
        <v>2481</v>
      </c>
    </row>
    <row r="538" spans="1:4" x14ac:dyDescent="0.25">
      <c r="A538" s="6" t="str">
        <f t="shared" si="8"/>
        <v>Structural Trusses</v>
      </c>
      <c r="B538" t="s">
        <v>2743</v>
      </c>
      <c r="D538" t="s">
        <v>2481</v>
      </c>
    </row>
    <row r="539" spans="1:4" x14ac:dyDescent="0.25">
      <c r="A539" s="6" t="str">
        <f t="shared" si="8"/>
        <v>Structural TrussesStick Symbols</v>
      </c>
      <c r="B539" t="s">
        <v>2743</v>
      </c>
      <c r="C539" t="s">
        <v>2717</v>
      </c>
      <c r="D539" t="s">
        <v>2481</v>
      </c>
    </row>
    <row r="540" spans="1:4" x14ac:dyDescent="0.25">
      <c r="A540" s="6" t="str">
        <f t="shared" si="8"/>
        <v>Telephone Devices</v>
      </c>
      <c r="B540" t="s">
        <v>2744</v>
      </c>
      <c r="D540" t="s">
        <v>76</v>
      </c>
    </row>
    <row r="541" spans="1:4" x14ac:dyDescent="0.25">
      <c r="A541" s="6" t="str">
        <f t="shared" si="8"/>
        <v>Telephone DevicesDevices</v>
      </c>
      <c r="B541" t="s">
        <v>2744</v>
      </c>
      <c r="C541" t="s">
        <v>3316</v>
      </c>
      <c r="D541" t="s">
        <v>78</v>
      </c>
    </row>
    <row r="542" spans="1:4" x14ac:dyDescent="0.25">
      <c r="A542" s="6" t="str">
        <f t="shared" si="8"/>
        <v>Temporary</v>
      </c>
      <c r="B542" t="s">
        <v>2745</v>
      </c>
      <c r="D542" t="s">
        <v>2481</v>
      </c>
    </row>
    <row r="543" spans="1:4" x14ac:dyDescent="0.25">
      <c r="A543" s="6" t="str">
        <f t="shared" si="8"/>
        <v>Text Notes</v>
      </c>
      <c r="B543" t="s">
        <v>2746</v>
      </c>
      <c r="D543" t="s">
        <v>48</v>
      </c>
    </row>
    <row r="544" spans="1:4" x14ac:dyDescent="0.25">
      <c r="A544" s="6" t="str">
        <f t="shared" si="8"/>
        <v>Title Blocks</v>
      </c>
      <c r="B544" t="s">
        <v>2747</v>
      </c>
      <c r="D544" t="s">
        <v>2481</v>
      </c>
    </row>
    <row r="545" spans="1:4" x14ac:dyDescent="0.25">
      <c r="A545" s="6" t="str">
        <f t="shared" si="8"/>
        <v>Title BlocksMedium Lines</v>
      </c>
      <c r="B545" t="s">
        <v>2747</v>
      </c>
      <c r="C545" t="s">
        <v>2531</v>
      </c>
      <c r="D545" t="s">
        <v>2481</v>
      </c>
    </row>
    <row r="546" spans="1:4" x14ac:dyDescent="0.25">
      <c r="A546" s="6" t="str">
        <f t="shared" si="8"/>
        <v>Title BlocksThin Lines</v>
      </c>
      <c r="B546" t="s">
        <v>2747</v>
      </c>
      <c r="C546" t="s">
        <v>2601</v>
      </c>
      <c r="D546" t="s">
        <v>2481</v>
      </c>
    </row>
    <row r="547" spans="1:4" x14ac:dyDescent="0.25">
      <c r="A547" s="6" t="str">
        <f t="shared" si="8"/>
        <v>Title BlocksWide Lines</v>
      </c>
      <c r="B547" t="s">
        <v>2747</v>
      </c>
      <c r="C547" t="s">
        <v>2602</v>
      </c>
      <c r="D547" t="s">
        <v>2481</v>
      </c>
    </row>
    <row r="548" spans="1:4" x14ac:dyDescent="0.25">
      <c r="A548" s="6" t="str">
        <f t="shared" si="8"/>
        <v>Topography</v>
      </c>
      <c r="B548" t="s">
        <v>2748</v>
      </c>
      <c r="D548" t="s">
        <v>1200</v>
      </c>
    </row>
    <row r="549" spans="1:4" x14ac:dyDescent="0.25">
      <c r="A549" s="6" t="str">
        <f t="shared" si="8"/>
        <v>TopographyBoundary Point</v>
      </c>
      <c r="B549" t="s">
        <v>2748</v>
      </c>
      <c r="C549" t="s">
        <v>2749</v>
      </c>
      <c r="D549" t="s">
        <v>1200</v>
      </c>
    </row>
    <row r="550" spans="1:4" x14ac:dyDescent="0.25">
      <c r="A550" s="6" t="str">
        <f t="shared" si="8"/>
        <v>TopographyHidden Lines</v>
      </c>
      <c r="B550" t="s">
        <v>2748</v>
      </c>
      <c r="C550" t="s">
        <v>2499</v>
      </c>
    </row>
    <row r="551" spans="1:4" x14ac:dyDescent="0.25">
      <c r="A551" s="6" t="str">
        <f t="shared" si="8"/>
        <v>TopographyInterior Point</v>
      </c>
      <c r="B551" t="s">
        <v>2748</v>
      </c>
      <c r="C551" t="s">
        <v>2750</v>
      </c>
      <c r="D551" t="s">
        <v>1200</v>
      </c>
    </row>
    <row r="552" spans="1:4" x14ac:dyDescent="0.25">
      <c r="A552" s="6" t="str">
        <f t="shared" si="8"/>
        <v>TopographyPrimary Contours</v>
      </c>
      <c r="B552" t="s">
        <v>2748</v>
      </c>
      <c r="C552" t="s">
        <v>2751</v>
      </c>
      <c r="D552" t="s">
        <v>1200</v>
      </c>
    </row>
    <row r="553" spans="1:4" x14ac:dyDescent="0.25">
      <c r="A553" s="6" t="str">
        <f t="shared" si="8"/>
        <v>TopographySecondary Contours</v>
      </c>
      <c r="B553" t="s">
        <v>2748</v>
      </c>
      <c r="C553" t="s">
        <v>2752</v>
      </c>
      <c r="D553" t="s">
        <v>1200</v>
      </c>
    </row>
    <row r="554" spans="1:4" x14ac:dyDescent="0.25">
      <c r="A554" s="6" t="str">
        <f t="shared" si="8"/>
        <v>TopographySite Scrape Contour</v>
      </c>
      <c r="B554" t="s">
        <v>2748</v>
      </c>
      <c r="C554" t="s">
        <v>3401</v>
      </c>
      <c r="D554" t="s">
        <v>1200</v>
      </c>
    </row>
    <row r="555" spans="1:4" x14ac:dyDescent="0.25">
      <c r="A555" s="6" t="str">
        <f t="shared" si="8"/>
        <v>TopographySite Scrape Contours</v>
      </c>
      <c r="B555" t="s">
        <v>2748</v>
      </c>
      <c r="C555" t="s">
        <v>3402</v>
      </c>
    </row>
    <row r="556" spans="1:4" x14ac:dyDescent="0.25">
      <c r="A556" s="6" t="str">
        <f t="shared" si="8"/>
        <v>TopographyTriangulation Edges</v>
      </c>
      <c r="B556" t="s">
        <v>2748</v>
      </c>
      <c r="C556" t="s">
        <v>2753</v>
      </c>
      <c r="D556" t="s">
        <v>1200</v>
      </c>
    </row>
    <row r="557" spans="1:4" x14ac:dyDescent="0.25">
      <c r="A557" s="6" t="str">
        <f t="shared" si="8"/>
        <v>View Titles</v>
      </c>
      <c r="B557" t="s">
        <v>2754</v>
      </c>
      <c r="D557" t="s">
        <v>2481</v>
      </c>
    </row>
    <row r="558" spans="1:4" x14ac:dyDescent="0.25">
      <c r="A558" s="6" t="str">
        <f t="shared" si="8"/>
        <v>Wall Tags</v>
      </c>
      <c r="B558" t="s">
        <v>2755</v>
      </c>
      <c r="D558" t="s">
        <v>2481</v>
      </c>
    </row>
    <row r="559" spans="1:4" x14ac:dyDescent="0.25">
      <c r="A559" s="6" t="str">
        <f t="shared" si="8"/>
        <v>Walls</v>
      </c>
      <c r="B559" t="s">
        <v>2756</v>
      </c>
      <c r="D559" t="s">
        <v>1500</v>
      </c>
    </row>
    <row r="560" spans="1:4" x14ac:dyDescent="0.25">
      <c r="A560" s="6" t="str">
        <f t="shared" si="8"/>
        <v>WallsClearance Zones</v>
      </c>
      <c r="B560" t="s">
        <v>2756</v>
      </c>
      <c r="C560" t="s">
        <v>3259</v>
      </c>
      <c r="D560" t="s">
        <v>48</v>
      </c>
    </row>
    <row r="561" spans="1:4" x14ac:dyDescent="0.25">
      <c r="A561" s="6" t="str">
        <f t="shared" si="8"/>
        <v>WallsCommon Edges</v>
      </c>
      <c r="B561" t="s">
        <v>2756</v>
      </c>
      <c r="C561" t="s">
        <v>2504</v>
      </c>
    </row>
    <row r="562" spans="1:4" x14ac:dyDescent="0.25">
      <c r="A562" s="6" t="str">
        <f t="shared" si="8"/>
        <v>WallsCurtain Wall Grids</v>
      </c>
      <c r="B562" t="s">
        <v>2756</v>
      </c>
      <c r="C562" t="s">
        <v>2757</v>
      </c>
      <c r="D562" t="s">
        <v>362</v>
      </c>
    </row>
    <row r="563" spans="1:4" x14ac:dyDescent="0.25">
      <c r="A563" s="6" t="str">
        <f t="shared" si="8"/>
        <v>WallsCut Pattern</v>
      </c>
      <c r="B563" t="s">
        <v>2756</v>
      </c>
      <c r="C563" t="s">
        <v>2505</v>
      </c>
    </row>
    <row r="564" spans="1:4" x14ac:dyDescent="0.25">
      <c r="A564" s="6" t="str">
        <f t="shared" si="8"/>
        <v>WallsFinish 1 [4]</v>
      </c>
      <c r="B564" t="s">
        <v>2756</v>
      </c>
      <c r="C564" t="s">
        <v>2506</v>
      </c>
    </row>
    <row r="565" spans="1:4" x14ac:dyDescent="0.25">
      <c r="A565" s="6" t="str">
        <f t="shared" si="8"/>
        <v>WallsFinish 2 [5]</v>
      </c>
      <c r="B565" t="s">
        <v>2756</v>
      </c>
      <c r="C565" t="s">
        <v>2507</v>
      </c>
    </row>
    <row r="566" spans="1:4" x14ac:dyDescent="0.25">
      <c r="A566" s="6" t="str">
        <f t="shared" si="8"/>
        <v>WallsHidden Lines</v>
      </c>
      <c r="B566" t="s">
        <v>2756</v>
      </c>
      <c r="C566" t="s">
        <v>2499</v>
      </c>
    </row>
    <row r="567" spans="1:4" x14ac:dyDescent="0.25">
      <c r="A567" s="6" t="str">
        <f t="shared" si="8"/>
        <v>WallsMembrane Layer</v>
      </c>
      <c r="B567" t="s">
        <v>2756</v>
      </c>
      <c r="C567" t="s">
        <v>2508</v>
      </c>
    </row>
    <row r="568" spans="1:4" x14ac:dyDescent="0.25">
      <c r="A568" s="6" t="str">
        <f t="shared" si="8"/>
        <v>WallsReveals</v>
      </c>
      <c r="B568" t="s">
        <v>2756</v>
      </c>
      <c r="C568" t="s">
        <v>2758</v>
      </c>
      <c r="D568" t="s">
        <v>819</v>
      </c>
    </row>
    <row r="569" spans="1:4" x14ac:dyDescent="0.25">
      <c r="A569" s="6" t="str">
        <f t="shared" si="8"/>
        <v>WallsStacked Walls</v>
      </c>
      <c r="B569" t="s">
        <v>2756</v>
      </c>
      <c r="C569" t="s">
        <v>2759</v>
      </c>
      <c r="D569" t="s">
        <v>1496</v>
      </c>
    </row>
    <row r="570" spans="1:4" x14ac:dyDescent="0.25">
      <c r="A570" s="6" t="str">
        <f t="shared" si="8"/>
        <v>WallsStructure [1]</v>
      </c>
      <c r="B570" t="s">
        <v>2756</v>
      </c>
      <c r="C570" t="s">
        <v>2509</v>
      </c>
    </row>
    <row r="571" spans="1:4" x14ac:dyDescent="0.25">
      <c r="A571" s="6" t="str">
        <f t="shared" si="8"/>
        <v>WallsSubstrate [2]</v>
      </c>
      <c r="B571" t="s">
        <v>2756</v>
      </c>
      <c r="C571" t="s">
        <v>2510</v>
      </c>
    </row>
    <row r="572" spans="1:4" x14ac:dyDescent="0.25">
      <c r="A572" s="6" t="str">
        <f t="shared" si="8"/>
        <v>WallsSurface Pattern</v>
      </c>
      <c r="B572" t="s">
        <v>2756</v>
      </c>
      <c r="C572" t="s">
        <v>2511</v>
      </c>
      <c r="D572" t="s">
        <v>1496</v>
      </c>
    </row>
    <row r="573" spans="1:4" x14ac:dyDescent="0.25">
      <c r="A573" s="6" t="str">
        <f t="shared" si="8"/>
        <v>WallsSweep_Cornice</v>
      </c>
      <c r="B573" t="s">
        <v>2756</v>
      </c>
      <c r="C573" t="s">
        <v>3403</v>
      </c>
      <c r="D573" t="s">
        <v>1496</v>
      </c>
    </row>
    <row r="574" spans="1:4" x14ac:dyDescent="0.25">
      <c r="A574" s="6" t="str">
        <f t="shared" si="8"/>
        <v>WallsSweep_Gutter</v>
      </c>
      <c r="B574" t="s">
        <v>2756</v>
      </c>
      <c r="C574" t="s">
        <v>3404</v>
      </c>
      <c r="D574" t="s">
        <v>1163</v>
      </c>
    </row>
    <row r="575" spans="1:4" x14ac:dyDescent="0.25">
      <c r="A575" s="6" t="str">
        <f t="shared" si="8"/>
        <v>WallsSweep_Siding</v>
      </c>
      <c r="B575" t="s">
        <v>2756</v>
      </c>
      <c r="C575" t="s">
        <v>3405</v>
      </c>
      <c r="D575" t="s">
        <v>1496</v>
      </c>
    </row>
    <row r="576" spans="1:4" x14ac:dyDescent="0.25">
      <c r="A576" s="6" t="str">
        <f t="shared" si="8"/>
        <v>WallsSweep_Sidings</v>
      </c>
      <c r="B576" t="s">
        <v>2756</v>
      </c>
      <c r="C576" t="s">
        <v>3406</v>
      </c>
    </row>
    <row r="577" spans="1:4" x14ac:dyDescent="0.25">
      <c r="A577" s="6" t="str">
        <f t="shared" ref="A577:A605" si="9">CONCATENATE(B577,C577)</f>
        <v>WallsSweep_Skirting</v>
      </c>
      <c r="B577" t="s">
        <v>2756</v>
      </c>
      <c r="C577" t="s">
        <v>3407</v>
      </c>
      <c r="D577" t="s">
        <v>1496</v>
      </c>
    </row>
    <row r="578" spans="1:4" x14ac:dyDescent="0.25">
      <c r="A578" s="6" t="str">
        <f t="shared" si="9"/>
        <v>WallsThermal/Air Layer [3]</v>
      </c>
      <c r="B578" t="s">
        <v>2756</v>
      </c>
      <c r="C578" t="s">
        <v>2512</v>
      </c>
    </row>
    <row r="579" spans="1:4" x14ac:dyDescent="0.25">
      <c r="A579" s="6" t="str">
        <f t="shared" si="9"/>
        <v>WallsWall Sweeps</v>
      </c>
      <c r="B579" t="s">
        <v>2756</v>
      </c>
      <c r="C579" t="s">
        <v>2760</v>
      </c>
      <c r="D579" t="s">
        <v>1496</v>
      </c>
    </row>
    <row r="580" spans="1:4" x14ac:dyDescent="0.25">
      <c r="A580" s="6" t="str">
        <f t="shared" si="9"/>
        <v>Walls/Interior:1</v>
      </c>
      <c r="B580" t="s">
        <v>2761</v>
      </c>
      <c r="D580" t="s">
        <v>1496</v>
      </c>
    </row>
    <row r="581" spans="1:4" x14ac:dyDescent="0.25">
      <c r="A581" s="6" t="str">
        <f t="shared" si="9"/>
        <v>Walls/Exterior:2</v>
      </c>
      <c r="B581" t="s">
        <v>2762</v>
      </c>
      <c r="D581" t="s">
        <v>1496</v>
      </c>
    </row>
    <row r="582" spans="1:4" x14ac:dyDescent="0.25">
      <c r="A582" s="6" t="str">
        <f t="shared" si="9"/>
        <v>Walls/Foundation:3</v>
      </c>
      <c r="B582" t="s">
        <v>2763</v>
      </c>
      <c r="D582" t="s">
        <v>1496</v>
      </c>
    </row>
    <row r="583" spans="1:4" x14ac:dyDescent="0.25">
      <c r="A583" s="6" t="str">
        <f t="shared" si="9"/>
        <v>Walls/Retaining:4</v>
      </c>
      <c r="B583" t="s">
        <v>2764</v>
      </c>
      <c r="D583" t="s">
        <v>1496</v>
      </c>
    </row>
    <row r="584" spans="1:4" x14ac:dyDescent="0.25">
      <c r="A584" s="6" t="str">
        <f t="shared" si="9"/>
        <v>Windows</v>
      </c>
      <c r="B584" t="s">
        <v>2766</v>
      </c>
      <c r="D584" t="s">
        <v>1508</v>
      </c>
    </row>
    <row r="585" spans="1:4" x14ac:dyDescent="0.25">
      <c r="A585" s="6" t="str">
        <f t="shared" si="9"/>
        <v>WindowsArchitrave / Trim</v>
      </c>
      <c r="B585" t="s">
        <v>2766</v>
      </c>
      <c r="C585" t="s">
        <v>3408</v>
      </c>
      <c r="D585" t="s">
        <v>1508</v>
      </c>
    </row>
    <row r="586" spans="1:4" x14ac:dyDescent="0.25">
      <c r="A586" s="6" t="str">
        <f t="shared" si="9"/>
        <v>WindowsArchitrave/Trim</v>
      </c>
      <c r="B586" t="s">
        <v>2766</v>
      </c>
      <c r="C586" t="s">
        <v>3305</v>
      </c>
    </row>
    <row r="587" spans="1:4" x14ac:dyDescent="0.25">
      <c r="A587" s="6" t="str">
        <f t="shared" si="9"/>
        <v>WindowsClearance Zones</v>
      </c>
      <c r="B587" t="s">
        <v>2766</v>
      </c>
      <c r="C587" t="s">
        <v>3259</v>
      </c>
      <c r="D587" t="s">
        <v>48</v>
      </c>
    </row>
    <row r="588" spans="1:4" x14ac:dyDescent="0.25">
      <c r="A588" s="6" t="str">
        <f t="shared" si="9"/>
        <v>WindowsFrame/Mullion</v>
      </c>
      <c r="B588" t="s">
        <v>2766</v>
      </c>
      <c r="C588" t="s">
        <v>2537</v>
      </c>
      <c r="D588" t="s">
        <v>1508</v>
      </c>
    </row>
    <row r="589" spans="1:4" x14ac:dyDescent="0.25">
      <c r="A589" s="6" t="str">
        <f t="shared" si="9"/>
        <v>WindowsGlass</v>
      </c>
      <c r="B589" t="s">
        <v>2766</v>
      </c>
      <c r="C589" t="s">
        <v>2523</v>
      </c>
      <c r="D589" t="s">
        <v>1508</v>
      </c>
    </row>
    <row r="590" spans="1:4" x14ac:dyDescent="0.25">
      <c r="A590" s="6" t="str">
        <f t="shared" si="9"/>
        <v>WindowsHardware</v>
      </c>
      <c r="B590" t="s">
        <v>2766</v>
      </c>
      <c r="C590" t="s">
        <v>3283</v>
      </c>
      <c r="D590" t="s">
        <v>1508</v>
      </c>
    </row>
    <row r="591" spans="1:4" x14ac:dyDescent="0.25">
      <c r="A591" s="6" t="str">
        <f t="shared" si="9"/>
        <v>WindowsHidden Lines</v>
      </c>
      <c r="B591" t="s">
        <v>2766</v>
      </c>
      <c r="C591" t="s">
        <v>2499</v>
      </c>
    </row>
    <row r="592" spans="1:4" x14ac:dyDescent="0.25">
      <c r="A592" s="6" t="str">
        <f t="shared" si="9"/>
        <v>WindowsMoulding/Muntin</v>
      </c>
      <c r="B592" t="s">
        <v>2766</v>
      </c>
      <c r="C592" t="s">
        <v>3409</v>
      </c>
      <c r="D592" t="s">
        <v>1508</v>
      </c>
    </row>
    <row r="593" spans="1:4" x14ac:dyDescent="0.25">
      <c r="A593" s="6" t="str">
        <f t="shared" si="9"/>
        <v>WindowsOpening</v>
      </c>
      <c r="B593" t="s">
        <v>2766</v>
      </c>
      <c r="C593" t="s">
        <v>2538</v>
      </c>
      <c r="D593" t="s">
        <v>819</v>
      </c>
    </row>
    <row r="594" spans="1:4" x14ac:dyDescent="0.25">
      <c r="A594" s="6" t="str">
        <f t="shared" si="9"/>
        <v>WindowsReveal</v>
      </c>
      <c r="B594" t="s">
        <v>2766</v>
      </c>
      <c r="C594" t="s">
        <v>3410</v>
      </c>
      <c r="D594" t="s">
        <v>1508</v>
      </c>
    </row>
    <row r="595" spans="1:4" x14ac:dyDescent="0.25">
      <c r="A595" s="6" t="str">
        <f t="shared" si="9"/>
        <v>WindowsSash</v>
      </c>
      <c r="B595" t="s">
        <v>2766</v>
      </c>
      <c r="C595" t="s">
        <v>3411</v>
      </c>
      <c r="D595" t="s">
        <v>1508</v>
      </c>
    </row>
    <row r="596" spans="1:4" x14ac:dyDescent="0.25">
      <c r="A596" s="6" t="str">
        <f t="shared" si="9"/>
        <v>WindowsSill/Head</v>
      </c>
      <c r="B596" t="s">
        <v>2766</v>
      </c>
      <c r="C596" t="s">
        <v>2767</v>
      </c>
      <c r="D596" t="s">
        <v>1508</v>
      </c>
    </row>
    <row r="597" spans="1:4" x14ac:dyDescent="0.25">
      <c r="A597" s="6" t="str">
        <f t="shared" si="9"/>
        <v>WindowsSill/Wall</v>
      </c>
      <c r="B597" t="s">
        <v>2766</v>
      </c>
      <c r="C597" t="s">
        <v>3412</v>
      </c>
      <c r="D597" t="s">
        <v>1508</v>
      </c>
    </row>
    <row r="598" spans="1:4" x14ac:dyDescent="0.25">
      <c r="A598" s="6" t="str">
        <f t="shared" si="9"/>
        <v>WindowsSill_Wall</v>
      </c>
      <c r="B598" t="s">
        <v>2766</v>
      </c>
      <c r="C598" t="s">
        <v>3413</v>
      </c>
    </row>
    <row r="599" spans="1:4" x14ac:dyDescent="0.25">
      <c r="A599" s="6" t="str">
        <f t="shared" si="9"/>
        <v>WindowsStructural Opening</v>
      </c>
      <c r="B599" t="s">
        <v>2766</v>
      </c>
      <c r="C599" t="s">
        <v>2539</v>
      </c>
      <c r="D599" t="s">
        <v>819</v>
      </c>
    </row>
    <row r="600" spans="1:4" x14ac:dyDescent="0.25">
      <c r="A600" s="6" t="str">
        <f t="shared" si="9"/>
        <v>WindowsSwing_Elevation</v>
      </c>
      <c r="B600" t="s">
        <v>2766</v>
      </c>
      <c r="C600" t="s">
        <v>3286</v>
      </c>
      <c r="D600" t="s">
        <v>48</v>
      </c>
    </row>
    <row r="601" spans="1:4" x14ac:dyDescent="0.25">
      <c r="A601" s="6" t="str">
        <f t="shared" si="9"/>
        <v>WindowsSwing_Elevation_dashed</v>
      </c>
      <c r="B601" t="s">
        <v>2766</v>
      </c>
      <c r="C601" t="s">
        <v>3287</v>
      </c>
      <c r="D601" t="s">
        <v>48</v>
      </c>
    </row>
    <row r="602" spans="1:4" x14ac:dyDescent="0.25">
      <c r="A602" s="6" t="str">
        <f t="shared" si="9"/>
        <v>WindowsSwing_Plan</v>
      </c>
      <c r="B602" t="s">
        <v>2766</v>
      </c>
      <c r="C602" t="s">
        <v>3288</v>
      </c>
      <c r="D602" t="s">
        <v>48</v>
      </c>
    </row>
    <row r="603" spans="1:4" x14ac:dyDescent="0.25">
      <c r="A603" s="6" t="str">
        <f t="shared" si="9"/>
        <v>Wires</v>
      </c>
      <c r="B603" t="s">
        <v>2768</v>
      </c>
      <c r="D603" t="s">
        <v>185</v>
      </c>
    </row>
    <row r="604" spans="1:4" x14ac:dyDescent="0.25">
      <c r="A604" s="6" t="str">
        <f t="shared" si="9"/>
        <v>WiresHome Run Arrows</v>
      </c>
      <c r="B604" t="s">
        <v>2768</v>
      </c>
      <c r="C604" t="s">
        <v>2769</v>
      </c>
      <c r="D604" t="s">
        <v>2481</v>
      </c>
    </row>
    <row r="605" spans="1:4" x14ac:dyDescent="0.25">
      <c r="A605" s="6" t="str">
        <f t="shared" si="9"/>
        <v>WiresWire Tick Marks</v>
      </c>
      <c r="B605" t="s">
        <v>2768</v>
      </c>
      <c r="C605" t="s">
        <v>2770</v>
      </c>
      <c r="D605" t="s">
        <v>2481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Blad13">
    <tabColor rgb="FF002060"/>
  </sheetPr>
  <dimension ref="A1:E408"/>
  <sheetViews>
    <sheetView workbookViewId="0"/>
  </sheetViews>
  <sheetFormatPr defaultRowHeight="15" x14ac:dyDescent="0.25"/>
  <cols>
    <col min="1" max="1" width="41.85546875" customWidth="1"/>
    <col min="2" max="2" width="44.5703125" customWidth="1"/>
    <col min="3" max="3" width="34.28515625" bestFit="1" customWidth="1"/>
    <col min="4" max="4" width="30.28515625" bestFit="1" customWidth="1"/>
    <col min="5" max="5" width="5.42578125" bestFit="1" customWidth="1"/>
  </cols>
  <sheetData>
    <row r="1" spans="1:4" x14ac:dyDescent="0.25">
      <c r="A1" s="6" t="str">
        <f t="shared" ref="A1:A6" si="0">CONCATENATE(B1,C1)</f>
        <v># Revit Export Layers</v>
      </c>
      <c r="B1" t="s">
        <v>2475</v>
      </c>
    </row>
    <row r="2" spans="1:4" x14ac:dyDescent="0.25">
      <c r="A2" s="6" t="str">
        <f t="shared" si="0"/>
        <v># Maps Categories and Subcategories to layer names and color numbers</v>
      </c>
      <c r="B2" t="s">
        <v>2476</v>
      </c>
    </row>
    <row r="3" spans="1:4" x14ac:dyDescent="0.25">
      <c r="A3" s="6" t="str">
        <f t="shared" si="0"/>
        <v># Category &lt;tab&gt; Subcategory &lt;tab&gt; Layer name &lt;tab&gt; Color number &lt;tab&gt;</v>
      </c>
      <c r="B3" t="s">
        <v>2477</v>
      </c>
    </row>
    <row r="4" spans="1:4" x14ac:dyDescent="0.25">
      <c r="A4" s="6" t="str">
        <f t="shared" si="0"/>
        <v># Cut layer name &lt;tab&gt; Cut color number</v>
      </c>
      <c r="B4" t="s">
        <v>2478</v>
      </c>
    </row>
    <row r="5" spans="1:4" x14ac:dyDescent="0.25">
      <c r="A5" s="6" t="str">
        <f t="shared" si="0"/>
        <v># Do not remove the colon (:) after certain category names.</v>
      </c>
      <c r="B5" t="s">
        <v>2479</v>
      </c>
    </row>
    <row r="6" spans="1:4" x14ac:dyDescent="0.25">
      <c r="A6" s="6" t="str">
        <f t="shared" si="0"/>
        <v># -----------------------------------------------------</v>
      </c>
      <c r="B6" t="s">
        <v>2480</v>
      </c>
    </row>
    <row r="7" spans="1:4" x14ac:dyDescent="0.25">
      <c r="A7" s="6" t="str">
        <f>CONCATENATE(B7,C7)</f>
        <v>Air Terminals</v>
      </c>
      <c r="B7" t="s">
        <v>2482</v>
      </c>
      <c r="D7" t="s">
        <v>26</v>
      </c>
    </row>
    <row r="8" spans="1:4" x14ac:dyDescent="0.25">
      <c r="A8" s="6" t="str">
        <f t="shared" ref="A8:A71" si="1">CONCATENATE(B8,C8)</f>
        <v>Analytical Beam Tags</v>
      </c>
      <c r="B8" t="s">
        <v>3261</v>
      </c>
      <c r="D8" t="s">
        <v>2481</v>
      </c>
    </row>
    <row r="9" spans="1:4" x14ac:dyDescent="0.25">
      <c r="A9" s="6" t="str">
        <f t="shared" si="1"/>
        <v>Analytical Beams</v>
      </c>
      <c r="B9" t="s">
        <v>3262</v>
      </c>
      <c r="D9" t="s">
        <v>2481</v>
      </c>
    </row>
    <row r="10" spans="1:4" x14ac:dyDescent="0.25">
      <c r="A10" s="6" t="str">
        <f t="shared" si="1"/>
        <v>Analytical Brace Tags</v>
      </c>
      <c r="B10" t="s">
        <v>3263</v>
      </c>
      <c r="D10" t="s">
        <v>2481</v>
      </c>
    </row>
    <row r="11" spans="1:4" x14ac:dyDescent="0.25">
      <c r="A11" s="6" t="str">
        <f t="shared" si="1"/>
        <v>Analytical Braces</v>
      </c>
      <c r="B11" t="s">
        <v>3264</v>
      </c>
      <c r="D11" t="s">
        <v>2481</v>
      </c>
    </row>
    <row r="12" spans="1:4" x14ac:dyDescent="0.25">
      <c r="A12" s="6" t="str">
        <f t="shared" si="1"/>
        <v>Analytical Column Tags</v>
      </c>
      <c r="B12" t="s">
        <v>3265</v>
      </c>
      <c r="D12" t="s">
        <v>2481</v>
      </c>
    </row>
    <row r="13" spans="1:4" x14ac:dyDescent="0.25">
      <c r="A13" s="6" t="str">
        <f t="shared" si="1"/>
        <v>Analytical Columns</v>
      </c>
      <c r="B13" t="s">
        <v>3266</v>
      </c>
      <c r="D13" t="s">
        <v>2481</v>
      </c>
    </row>
    <row r="14" spans="1:4" x14ac:dyDescent="0.25">
      <c r="A14" s="6" t="str">
        <f t="shared" si="1"/>
        <v>Analytical Floor Tags</v>
      </c>
      <c r="B14" t="s">
        <v>3267</v>
      </c>
      <c r="D14" t="s">
        <v>2481</v>
      </c>
    </row>
    <row r="15" spans="1:4" x14ac:dyDescent="0.25">
      <c r="A15" s="6" t="str">
        <f t="shared" si="1"/>
        <v>Analytical Floors</v>
      </c>
      <c r="B15" t="s">
        <v>3268</v>
      </c>
      <c r="D15" t="s">
        <v>2481</v>
      </c>
    </row>
    <row r="16" spans="1:4" x14ac:dyDescent="0.25">
      <c r="A16" s="6" t="str">
        <f t="shared" si="1"/>
        <v>Analytical Foundation Slabs</v>
      </c>
      <c r="B16" t="s">
        <v>3269</v>
      </c>
      <c r="D16" t="s">
        <v>2481</v>
      </c>
    </row>
    <row r="17" spans="1:4" x14ac:dyDescent="0.25">
      <c r="A17" s="6" t="str">
        <f t="shared" si="1"/>
        <v>Analytical Isolated Foundation Tags</v>
      </c>
      <c r="B17" t="s">
        <v>3270</v>
      </c>
      <c r="D17" t="s">
        <v>2481</v>
      </c>
    </row>
    <row r="18" spans="1:4" x14ac:dyDescent="0.25">
      <c r="A18" s="6" t="str">
        <f t="shared" si="1"/>
        <v>Analytical Isolated Foundations</v>
      </c>
      <c r="B18" t="s">
        <v>3271</v>
      </c>
      <c r="D18" t="s">
        <v>2481</v>
      </c>
    </row>
    <row r="19" spans="1:4" x14ac:dyDescent="0.25">
      <c r="A19" s="6" t="str">
        <f t="shared" si="1"/>
        <v>Analytical Slab Foundation Tags</v>
      </c>
      <c r="B19" t="s">
        <v>3272</v>
      </c>
      <c r="D19" t="s">
        <v>2481</v>
      </c>
    </row>
    <row r="20" spans="1:4" x14ac:dyDescent="0.25">
      <c r="A20" s="6" t="str">
        <f t="shared" si="1"/>
        <v>Analytical Wall Foundation Tags</v>
      </c>
      <c r="B20" t="s">
        <v>3273</v>
      </c>
      <c r="D20" t="s">
        <v>2481</v>
      </c>
    </row>
    <row r="21" spans="1:4" x14ac:dyDescent="0.25">
      <c r="A21" s="6" t="str">
        <f t="shared" si="1"/>
        <v>Analytical Wall Foundations</v>
      </c>
      <c r="B21" t="s">
        <v>3274</v>
      </c>
      <c r="D21" t="s">
        <v>2481</v>
      </c>
    </row>
    <row r="22" spans="1:4" x14ac:dyDescent="0.25">
      <c r="A22" s="6" t="str">
        <f t="shared" si="1"/>
        <v>Analytical Wall Tags</v>
      </c>
      <c r="B22" t="s">
        <v>3275</v>
      </c>
      <c r="D22" t="s">
        <v>2481</v>
      </c>
    </row>
    <row r="23" spans="1:4" x14ac:dyDescent="0.25">
      <c r="A23" s="6" t="str">
        <f t="shared" si="1"/>
        <v>Analytical Walls</v>
      </c>
      <c r="B23" t="s">
        <v>3276</v>
      </c>
      <c r="D23" t="s">
        <v>2481</v>
      </c>
    </row>
    <row r="24" spans="1:4" x14ac:dyDescent="0.25">
      <c r="A24" s="6" t="str">
        <f t="shared" si="1"/>
        <v>Area Polylines</v>
      </c>
      <c r="B24" t="s">
        <v>2483</v>
      </c>
      <c r="D24" t="s">
        <v>2481</v>
      </c>
    </row>
    <row r="25" spans="1:4" x14ac:dyDescent="0.25">
      <c r="A25" s="6" t="str">
        <f t="shared" si="1"/>
        <v>Area Tags</v>
      </c>
      <c r="B25" t="s">
        <v>2484</v>
      </c>
      <c r="D25" t="s">
        <v>2481</v>
      </c>
    </row>
    <row r="26" spans="1:4" x14ac:dyDescent="0.25">
      <c r="A26" s="6" t="str">
        <f t="shared" si="1"/>
        <v>Areas</v>
      </c>
      <c r="B26" t="s">
        <v>2485</v>
      </c>
      <c r="D26" t="s">
        <v>1219</v>
      </c>
    </row>
    <row r="27" spans="1:4" x14ac:dyDescent="0.25">
      <c r="A27" s="6" t="str">
        <f t="shared" si="1"/>
        <v>AreasColor Fill</v>
      </c>
      <c r="B27" t="s">
        <v>2485</v>
      </c>
      <c r="C27" t="s">
        <v>2486</v>
      </c>
    </row>
    <row r="28" spans="1:4" x14ac:dyDescent="0.25">
      <c r="A28" s="6" t="str">
        <f t="shared" si="1"/>
        <v>AreasInterior Fill</v>
      </c>
      <c r="B28" t="s">
        <v>2485</v>
      </c>
      <c r="C28" t="s">
        <v>2487</v>
      </c>
    </row>
    <row r="29" spans="1:4" x14ac:dyDescent="0.25">
      <c r="A29" s="6" t="str">
        <f t="shared" si="1"/>
        <v>AreasReference</v>
      </c>
      <c r="B29" t="s">
        <v>2485</v>
      </c>
      <c r="C29" t="s">
        <v>2488</v>
      </c>
    </row>
    <row r="30" spans="1:4" x14ac:dyDescent="0.25">
      <c r="A30" s="6" t="str">
        <f t="shared" si="1"/>
        <v>Assemblies</v>
      </c>
      <c r="B30" t="s">
        <v>3277</v>
      </c>
      <c r="D30" t="s">
        <v>497</v>
      </c>
    </row>
    <row r="31" spans="1:4" x14ac:dyDescent="0.25">
      <c r="A31" s="6" t="str">
        <f t="shared" si="1"/>
        <v>Cable Tray Fittings</v>
      </c>
      <c r="B31" t="s">
        <v>2489</v>
      </c>
      <c r="D31" t="s">
        <v>3279</v>
      </c>
    </row>
    <row r="32" spans="1:4" x14ac:dyDescent="0.25">
      <c r="A32" s="6" t="str">
        <f t="shared" si="1"/>
        <v>Cable Tray FittingsCenter line</v>
      </c>
      <c r="B32" t="s">
        <v>2489</v>
      </c>
      <c r="C32" t="s">
        <v>2491</v>
      </c>
    </row>
    <row r="33" spans="1:4" x14ac:dyDescent="0.25">
      <c r="A33" s="6" t="str">
        <f t="shared" si="1"/>
        <v>Cable Trays</v>
      </c>
      <c r="B33" t="s">
        <v>2492</v>
      </c>
      <c r="D33" t="s">
        <v>2493</v>
      </c>
    </row>
    <row r="34" spans="1:4" x14ac:dyDescent="0.25">
      <c r="A34" s="6" t="str">
        <f t="shared" si="1"/>
        <v>Cable TraysCenter line</v>
      </c>
      <c r="B34" t="s">
        <v>2492</v>
      </c>
      <c r="C34" t="s">
        <v>2491</v>
      </c>
    </row>
    <row r="35" spans="1:4" x14ac:dyDescent="0.25">
      <c r="A35" s="6" t="str">
        <f t="shared" si="1"/>
        <v>Cable TraysDrop</v>
      </c>
      <c r="B35" t="s">
        <v>2492</v>
      </c>
      <c r="C35" t="s">
        <v>2494</v>
      </c>
    </row>
    <row r="36" spans="1:4" x14ac:dyDescent="0.25">
      <c r="A36" s="6" t="str">
        <f t="shared" si="1"/>
        <v>Cable TraysRise</v>
      </c>
      <c r="B36" t="s">
        <v>2492</v>
      </c>
      <c r="C36" t="s">
        <v>2495</v>
      </c>
    </row>
    <row r="37" spans="1:4" x14ac:dyDescent="0.25">
      <c r="A37" s="6" t="str">
        <f t="shared" si="1"/>
        <v>Callouts</v>
      </c>
      <c r="B37" t="s">
        <v>2496</v>
      </c>
      <c r="D37" t="s">
        <v>2481</v>
      </c>
    </row>
    <row r="38" spans="1:4" x14ac:dyDescent="0.25">
      <c r="A38" s="6" t="str">
        <f t="shared" si="1"/>
        <v>Casework</v>
      </c>
      <c r="B38" t="s">
        <v>2497</v>
      </c>
      <c r="D38" t="s">
        <v>633</v>
      </c>
    </row>
    <row r="39" spans="1:4" x14ac:dyDescent="0.25">
      <c r="A39" s="6" t="str">
        <f t="shared" si="1"/>
        <v>CaseworkHidden Lines</v>
      </c>
      <c r="B39" t="s">
        <v>2497</v>
      </c>
      <c r="C39" t="s">
        <v>2499</v>
      </c>
    </row>
    <row r="40" spans="1:4" x14ac:dyDescent="0.25">
      <c r="A40" s="6" t="str">
        <f t="shared" si="1"/>
        <v>Casework Tags</v>
      </c>
      <c r="B40" t="s">
        <v>2501</v>
      </c>
      <c r="D40" t="s">
        <v>2481</v>
      </c>
    </row>
    <row r="41" spans="1:4" x14ac:dyDescent="0.25">
      <c r="A41" s="6" t="str">
        <f t="shared" si="1"/>
        <v>Ceiling Tags</v>
      </c>
      <c r="B41" t="s">
        <v>2502</v>
      </c>
      <c r="D41" t="s">
        <v>2481</v>
      </c>
    </row>
    <row r="42" spans="1:4" x14ac:dyDescent="0.25">
      <c r="A42" s="6" t="str">
        <f t="shared" si="1"/>
        <v>Ceilings</v>
      </c>
      <c r="B42" t="s">
        <v>2503</v>
      </c>
      <c r="D42" t="s">
        <v>346</v>
      </c>
    </row>
    <row r="43" spans="1:4" x14ac:dyDescent="0.25">
      <c r="A43" s="6" t="str">
        <f t="shared" si="1"/>
        <v>CeilingsCommon Edges</v>
      </c>
      <c r="B43" t="s">
        <v>2503</v>
      </c>
      <c r="C43" t="s">
        <v>2504</v>
      </c>
    </row>
    <row r="44" spans="1:4" x14ac:dyDescent="0.25">
      <c r="A44" s="6" t="str">
        <f t="shared" si="1"/>
        <v>CeilingsCut Pattern</v>
      </c>
      <c r="B44" t="s">
        <v>2503</v>
      </c>
      <c r="C44" t="s">
        <v>2505</v>
      </c>
    </row>
    <row r="45" spans="1:4" x14ac:dyDescent="0.25">
      <c r="A45" s="6" t="str">
        <f t="shared" si="1"/>
        <v>CeilingsFinish 1 [4]</v>
      </c>
      <c r="B45" t="s">
        <v>2503</v>
      </c>
      <c r="C45" t="s">
        <v>2506</v>
      </c>
    </row>
    <row r="46" spans="1:4" x14ac:dyDescent="0.25">
      <c r="A46" s="6" t="str">
        <f t="shared" si="1"/>
        <v>CeilingsFinish 2 [5]</v>
      </c>
      <c r="B46" t="s">
        <v>2503</v>
      </c>
      <c r="C46" t="s">
        <v>2507</v>
      </c>
    </row>
    <row r="47" spans="1:4" x14ac:dyDescent="0.25">
      <c r="A47" s="6" t="str">
        <f t="shared" si="1"/>
        <v>CeilingsHidden Lines</v>
      </c>
      <c r="B47" t="s">
        <v>2503</v>
      </c>
      <c r="C47" t="s">
        <v>2499</v>
      </c>
    </row>
    <row r="48" spans="1:4" x14ac:dyDescent="0.25">
      <c r="A48" s="6" t="str">
        <f t="shared" si="1"/>
        <v>CeilingsMembrane Layer</v>
      </c>
      <c r="B48" t="s">
        <v>2503</v>
      </c>
      <c r="C48" t="s">
        <v>2508</v>
      </c>
    </row>
    <row r="49" spans="1:4" x14ac:dyDescent="0.25">
      <c r="A49" s="6" t="str">
        <f t="shared" si="1"/>
        <v>CeilingsStructure [1]</v>
      </c>
      <c r="B49" t="s">
        <v>2503</v>
      </c>
      <c r="C49" t="s">
        <v>2509</v>
      </c>
    </row>
    <row r="50" spans="1:4" x14ac:dyDescent="0.25">
      <c r="A50" s="6" t="str">
        <f t="shared" si="1"/>
        <v>CeilingsSubstrate [2]</v>
      </c>
      <c r="B50" t="s">
        <v>2503</v>
      </c>
      <c r="C50" t="s">
        <v>2510</v>
      </c>
    </row>
    <row r="51" spans="1:4" x14ac:dyDescent="0.25">
      <c r="A51" s="6" t="str">
        <f t="shared" si="1"/>
        <v>CeilingsSurface Pattern</v>
      </c>
      <c r="B51" t="s">
        <v>2503</v>
      </c>
      <c r="C51" t="s">
        <v>2511</v>
      </c>
      <c r="D51" t="s">
        <v>346</v>
      </c>
    </row>
    <row r="52" spans="1:4" x14ac:dyDescent="0.25">
      <c r="A52" s="6" t="str">
        <f t="shared" si="1"/>
        <v>CeilingsThermal/Air Layer [3]</v>
      </c>
      <c r="B52" t="s">
        <v>2503</v>
      </c>
      <c r="C52" t="s">
        <v>2512</v>
      </c>
    </row>
    <row r="53" spans="1:4" x14ac:dyDescent="0.25">
      <c r="A53" s="6" t="str">
        <f t="shared" si="1"/>
        <v>Color Fill Legends</v>
      </c>
      <c r="B53" t="s">
        <v>2513</v>
      </c>
      <c r="D53" t="s">
        <v>2481</v>
      </c>
    </row>
    <row r="54" spans="1:4" x14ac:dyDescent="0.25">
      <c r="A54" s="6" t="str">
        <f t="shared" si="1"/>
        <v>Columns</v>
      </c>
      <c r="B54" t="s">
        <v>2514</v>
      </c>
      <c r="D54" t="s">
        <v>245</v>
      </c>
    </row>
    <row r="55" spans="1:4" x14ac:dyDescent="0.25">
      <c r="A55" s="6" t="str">
        <f t="shared" si="1"/>
        <v>ColumnsHidden Lines</v>
      </c>
      <c r="B55" t="s">
        <v>2514</v>
      </c>
      <c r="C55" t="s">
        <v>2499</v>
      </c>
    </row>
    <row r="56" spans="1:4" x14ac:dyDescent="0.25">
      <c r="A56" s="6" t="str">
        <f t="shared" si="1"/>
        <v>Communication Devices</v>
      </c>
      <c r="B56" t="s">
        <v>2515</v>
      </c>
      <c r="D56" t="s">
        <v>152</v>
      </c>
    </row>
    <row r="57" spans="1:4" x14ac:dyDescent="0.25">
      <c r="A57" s="6" t="str">
        <f t="shared" si="1"/>
        <v>Conduit Fittings</v>
      </c>
      <c r="B57" t="s">
        <v>2517</v>
      </c>
      <c r="D57" t="s">
        <v>2490</v>
      </c>
    </row>
    <row r="58" spans="1:4" x14ac:dyDescent="0.25">
      <c r="A58" s="6" t="str">
        <f t="shared" si="1"/>
        <v>Conduit FittingsCenter line</v>
      </c>
      <c r="B58" t="s">
        <v>2517</v>
      </c>
      <c r="C58" t="s">
        <v>2491</v>
      </c>
    </row>
    <row r="59" spans="1:4" x14ac:dyDescent="0.25">
      <c r="A59" s="6" t="str">
        <f t="shared" si="1"/>
        <v>Conduits</v>
      </c>
      <c r="B59" t="s">
        <v>2518</v>
      </c>
      <c r="D59" t="s">
        <v>2493</v>
      </c>
    </row>
    <row r="60" spans="1:4" x14ac:dyDescent="0.25">
      <c r="A60" s="6" t="str">
        <f t="shared" si="1"/>
        <v>ConduitsCenter line</v>
      </c>
      <c r="B60" t="s">
        <v>2518</v>
      </c>
      <c r="C60" t="s">
        <v>2491</v>
      </c>
    </row>
    <row r="61" spans="1:4" x14ac:dyDescent="0.25">
      <c r="A61" s="6" t="str">
        <f t="shared" si="1"/>
        <v>ConduitsDrop</v>
      </c>
      <c r="B61" t="s">
        <v>2518</v>
      </c>
      <c r="C61" t="s">
        <v>2494</v>
      </c>
    </row>
    <row r="62" spans="1:4" x14ac:dyDescent="0.25">
      <c r="A62" s="6" t="str">
        <f t="shared" si="1"/>
        <v>ConduitsRise</v>
      </c>
      <c r="B62" t="s">
        <v>2518</v>
      </c>
      <c r="C62" t="s">
        <v>2495</v>
      </c>
    </row>
    <row r="63" spans="1:4" x14ac:dyDescent="0.25">
      <c r="A63" s="6" t="str">
        <f t="shared" si="1"/>
        <v>Constraints</v>
      </c>
      <c r="B63" t="s">
        <v>2519</v>
      </c>
      <c r="D63" t="s">
        <v>2481</v>
      </c>
    </row>
    <row r="64" spans="1:4" x14ac:dyDescent="0.25">
      <c r="A64" s="6" t="str">
        <f t="shared" si="1"/>
        <v>Contour Labels</v>
      </c>
      <c r="B64" t="s">
        <v>2520</v>
      </c>
      <c r="D64" t="s">
        <v>2481</v>
      </c>
    </row>
    <row r="65" spans="1:4" x14ac:dyDescent="0.25">
      <c r="A65" s="6" t="str">
        <f t="shared" si="1"/>
        <v>Curtain Panel Tags</v>
      </c>
      <c r="B65" t="s">
        <v>2521</v>
      </c>
      <c r="D65" t="s">
        <v>2481</v>
      </c>
    </row>
    <row r="66" spans="1:4" x14ac:dyDescent="0.25">
      <c r="A66" s="6" t="str">
        <f t="shared" si="1"/>
        <v>Curtain Panels</v>
      </c>
      <c r="B66" t="s">
        <v>2522</v>
      </c>
      <c r="D66" t="s">
        <v>362</v>
      </c>
    </row>
    <row r="67" spans="1:4" x14ac:dyDescent="0.25">
      <c r="A67" s="6" t="str">
        <f t="shared" si="1"/>
        <v>Curtain PanelsHidden Lines</v>
      </c>
      <c r="B67" t="s">
        <v>2522</v>
      </c>
      <c r="C67" t="s">
        <v>2499</v>
      </c>
    </row>
    <row r="68" spans="1:4" x14ac:dyDescent="0.25">
      <c r="A68" s="6" t="str">
        <f t="shared" si="1"/>
        <v>Curtain Systems</v>
      </c>
      <c r="B68" t="s">
        <v>2525</v>
      </c>
      <c r="D68" t="s">
        <v>362</v>
      </c>
    </row>
    <row r="69" spans="1:4" x14ac:dyDescent="0.25">
      <c r="A69" s="6" t="str">
        <f t="shared" si="1"/>
        <v>Curtain SystemsCurtain System Grids</v>
      </c>
      <c r="B69" t="s">
        <v>2525</v>
      </c>
      <c r="C69" t="s">
        <v>2526</v>
      </c>
    </row>
    <row r="70" spans="1:4" x14ac:dyDescent="0.25">
      <c r="A70" s="6" t="str">
        <f t="shared" si="1"/>
        <v>Curtain SystemsHidden Lines</v>
      </c>
      <c r="B70" t="s">
        <v>2525</v>
      </c>
      <c r="C70" t="s">
        <v>2499</v>
      </c>
    </row>
    <row r="71" spans="1:4" x14ac:dyDescent="0.25">
      <c r="A71" s="6" t="str">
        <f t="shared" si="1"/>
        <v>Curtain Wall Mullions</v>
      </c>
      <c r="B71" t="s">
        <v>2527</v>
      </c>
      <c r="D71" t="s">
        <v>362</v>
      </c>
    </row>
    <row r="72" spans="1:4" x14ac:dyDescent="0.25">
      <c r="A72" s="6" t="str">
        <f t="shared" ref="A72:A135" si="2">CONCATENATE(B72,C72)</f>
        <v>Curtain Wall MullionsHidden Lines</v>
      </c>
      <c r="B72" t="s">
        <v>2527</v>
      </c>
      <c r="C72" t="s">
        <v>2499</v>
      </c>
    </row>
    <row r="73" spans="1:4" x14ac:dyDescent="0.25">
      <c r="A73" s="6" t="str">
        <f t="shared" si="2"/>
        <v>Data Devices</v>
      </c>
      <c r="B73" t="s">
        <v>2528</v>
      </c>
      <c r="D73" t="s">
        <v>152</v>
      </c>
    </row>
    <row r="74" spans="1:4" x14ac:dyDescent="0.25">
      <c r="A74" s="6" t="str">
        <f t="shared" si="2"/>
        <v>Demolished</v>
      </c>
      <c r="B74" t="s">
        <v>2529</v>
      </c>
      <c r="D74" t="s">
        <v>2481</v>
      </c>
    </row>
    <row r="75" spans="1:4" x14ac:dyDescent="0.25">
      <c r="A75" s="6" t="str">
        <f t="shared" si="2"/>
        <v>Detail Items</v>
      </c>
      <c r="B75" t="s">
        <v>2530</v>
      </c>
      <c r="D75" t="s">
        <v>48</v>
      </c>
    </row>
    <row r="76" spans="1:4" x14ac:dyDescent="0.25">
      <c r="A76" s="6" t="str">
        <f t="shared" si="2"/>
        <v>Detail ItemsHidden Lines</v>
      </c>
      <c r="B76" t="s">
        <v>2530</v>
      </c>
      <c r="C76" t="s">
        <v>2499</v>
      </c>
    </row>
    <row r="77" spans="1:4" x14ac:dyDescent="0.25">
      <c r="A77" s="6" t="str">
        <f t="shared" si="2"/>
        <v>Dimensions</v>
      </c>
      <c r="B77" t="s">
        <v>2533</v>
      </c>
      <c r="D77" t="s">
        <v>2481</v>
      </c>
    </row>
    <row r="78" spans="1:4" x14ac:dyDescent="0.25">
      <c r="A78" s="6" t="str">
        <f t="shared" si="2"/>
        <v>DimensionsAutomatic Sketch Dimensions</v>
      </c>
      <c r="B78" t="s">
        <v>2533</v>
      </c>
      <c r="C78" t="s">
        <v>2534</v>
      </c>
      <c r="D78" t="s">
        <v>2481</v>
      </c>
    </row>
    <row r="79" spans="1:4" x14ac:dyDescent="0.25">
      <c r="A79" s="6" t="str">
        <f t="shared" si="2"/>
        <v>Door Tags</v>
      </c>
      <c r="B79" t="s">
        <v>2535</v>
      </c>
      <c r="D79" t="s">
        <v>2481</v>
      </c>
    </row>
    <row r="80" spans="1:4" x14ac:dyDescent="0.25">
      <c r="A80" s="6" t="str">
        <f t="shared" si="2"/>
        <v>Doors</v>
      </c>
      <c r="B80" t="s">
        <v>2536</v>
      </c>
      <c r="D80" t="s">
        <v>428</v>
      </c>
    </row>
    <row r="81" spans="1:4" x14ac:dyDescent="0.25">
      <c r="A81" s="6" t="str">
        <f t="shared" si="2"/>
        <v>DoorsElevation Swing</v>
      </c>
      <c r="B81" t="s">
        <v>2536</v>
      </c>
      <c r="C81" t="s">
        <v>2498</v>
      </c>
    </row>
    <row r="82" spans="1:4" x14ac:dyDescent="0.25">
      <c r="A82" s="6" t="str">
        <f t="shared" si="2"/>
        <v>DoorsFrame/Mullion</v>
      </c>
      <c r="B82" t="s">
        <v>2536</v>
      </c>
      <c r="C82" t="s">
        <v>2537</v>
      </c>
      <c r="D82" t="s">
        <v>428</v>
      </c>
    </row>
    <row r="83" spans="1:4" x14ac:dyDescent="0.25">
      <c r="A83" s="6" t="str">
        <f t="shared" si="2"/>
        <v>DoorsGlass</v>
      </c>
      <c r="B83" t="s">
        <v>2536</v>
      </c>
      <c r="C83" t="s">
        <v>2523</v>
      </c>
      <c r="D83" t="s">
        <v>428</v>
      </c>
    </row>
    <row r="84" spans="1:4" x14ac:dyDescent="0.25">
      <c r="A84" s="6" t="str">
        <f t="shared" si="2"/>
        <v>DoorsHidden Lines</v>
      </c>
      <c r="B84" t="s">
        <v>2536</v>
      </c>
      <c r="C84" t="s">
        <v>2499</v>
      </c>
    </row>
    <row r="85" spans="1:4" x14ac:dyDescent="0.25">
      <c r="A85" s="6" t="str">
        <f t="shared" si="2"/>
        <v>DoorsOpening</v>
      </c>
      <c r="B85" t="s">
        <v>2536</v>
      </c>
      <c r="C85" t="s">
        <v>2538</v>
      </c>
      <c r="D85" t="s">
        <v>428</v>
      </c>
    </row>
    <row r="86" spans="1:4" x14ac:dyDescent="0.25">
      <c r="A86" s="6" t="str">
        <f t="shared" si="2"/>
        <v>DoorsPanel</v>
      </c>
      <c r="B86" t="s">
        <v>2536</v>
      </c>
      <c r="C86" t="s">
        <v>2524</v>
      </c>
      <c r="D86" t="s">
        <v>428</v>
      </c>
    </row>
    <row r="87" spans="1:4" x14ac:dyDescent="0.25">
      <c r="A87" s="6" t="str">
        <f t="shared" si="2"/>
        <v>DoorsPlan Swing</v>
      </c>
      <c r="B87" t="s">
        <v>2536</v>
      </c>
      <c r="C87" t="s">
        <v>2500</v>
      </c>
    </row>
    <row r="88" spans="1:4" x14ac:dyDescent="0.25">
      <c r="A88" s="6" t="str">
        <f t="shared" si="2"/>
        <v>Duct Accessories</v>
      </c>
      <c r="B88" t="s">
        <v>2540</v>
      </c>
      <c r="D88" t="s">
        <v>152</v>
      </c>
    </row>
    <row r="89" spans="1:4" x14ac:dyDescent="0.25">
      <c r="A89" s="6" t="str">
        <f t="shared" si="2"/>
        <v>Duct Fittings</v>
      </c>
      <c r="B89" t="s">
        <v>2541</v>
      </c>
      <c r="D89" t="s">
        <v>448</v>
      </c>
    </row>
    <row r="90" spans="1:4" x14ac:dyDescent="0.25">
      <c r="A90" s="6" t="str">
        <f t="shared" si="2"/>
        <v>Duct FittingsCenter line</v>
      </c>
      <c r="B90" t="s">
        <v>2541</v>
      </c>
      <c r="C90" t="s">
        <v>2491</v>
      </c>
    </row>
    <row r="91" spans="1:4" x14ac:dyDescent="0.25">
      <c r="A91" s="6" t="str">
        <f t="shared" si="2"/>
        <v>Duct Insulations</v>
      </c>
      <c r="B91" t="s">
        <v>2542</v>
      </c>
      <c r="D91" t="s">
        <v>346</v>
      </c>
    </row>
    <row r="92" spans="1:4" x14ac:dyDescent="0.25">
      <c r="A92" s="6" t="str">
        <f t="shared" si="2"/>
        <v>Duct Linings</v>
      </c>
      <c r="B92" t="s">
        <v>2543</v>
      </c>
      <c r="D92" t="s">
        <v>346</v>
      </c>
    </row>
    <row r="93" spans="1:4" x14ac:dyDescent="0.25">
      <c r="A93" s="6" t="str">
        <f t="shared" si="2"/>
        <v>Duct Placeholders</v>
      </c>
      <c r="B93" t="s">
        <v>2544</v>
      </c>
      <c r="D93" t="s">
        <v>452</v>
      </c>
    </row>
    <row r="94" spans="1:4" x14ac:dyDescent="0.25">
      <c r="A94" s="6" t="str">
        <f t="shared" si="2"/>
        <v>Ducts</v>
      </c>
      <c r="B94" t="s">
        <v>2545</v>
      </c>
      <c r="D94" t="s">
        <v>452</v>
      </c>
    </row>
    <row r="95" spans="1:4" x14ac:dyDescent="0.25">
      <c r="A95" s="6" t="str">
        <f t="shared" si="2"/>
        <v>DuctsCenter line</v>
      </c>
      <c r="B95" t="s">
        <v>2545</v>
      </c>
      <c r="C95" t="s">
        <v>2491</v>
      </c>
    </row>
    <row r="96" spans="1:4" x14ac:dyDescent="0.25">
      <c r="A96" s="6" t="str">
        <f t="shared" si="2"/>
        <v>DuctsDrop</v>
      </c>
      <c r="B96" t="s">
        <v>2545</v>
      </c>
      <c r="C96" t="s">
        <v>2494</v>
      </c>
    </row>
    <row r="97" spans="1:4" x14ac:dyDescent="0.25">
      <c r="A97" s="6" t="str">
        <f t="shared" si="2"/>
        <v>DuctsRise</v>
      </c>
      <c r="B97" t="s">
        <v>2545</v>
      </c>
      <c r="C97" t="s">
        <v>2495</v>
      </c>
    </row>
    <row r="98" spans="1:4" x14ac:dyDescent="0.25">
      <c r="A98" s="6" t="str">
        <f t="shared" si="2"/>
        <v>Electrical Equipment</v>
      </c>
      <c r="B98" t="s">
        <v>2546</v>
      </c>
      <c r="D98" t="s">
        <v>152</v>
      </c>
    </row>
    <row r="99" spans="1:4" x14ac:dyDescent="0.25">
      <c r="A99" s="6" t="str">
        <f t="shared" si="2"/>
        <v>Electrical EquipmentHidden Lines</v>
      </c>
      <c r="B99" t="s">
        <v>2546</v>
      </c>
      <c r="C99" t="s">
        <v>2499</v>
      </c>
    </row>
    <row r="100" spans="1:4" x14ac:dyDescent="0.25">
      <c r="A100" s="6" t="str">
        <f t="shared" si="2"/>
        <v>Electrical Equipment Tags</v>
      </c>
      <c r="B100" t="s">
        <v>2547</v>
      </c>
      <c r="D100" t="s">
        <v>2481</v>
      </c>
    </row>
    <row r="101" spans="1:4" x14ac:dyDescent="0.25">
      <c r="A101" s="6" t="str">
        <f t="shared" si="2"/>
        <v>Electrical Fixture Tags</v>
      </c>
      <c r="B101" t="s">
        <v>2548</v>
      </c>
      <c r="D101" t="s">
        <v>2481</v>
      </c>
    </row>
    <row r="102" spans="1:4" x14ac:dyDescent="0.25">
      <c r="A102" s="6" t="str">
        <f t="shared" si="2"/>
        <v>Electrical Fixtures</v>
      </c>
      <c r="B102" t="s">
        <v>2549</v>
      </c>
      <c r="D102" t="s">
        <v>152</v>
      </c>
    </row>
    <row r="103" spans="1:4" x14ac:dyDescent="0.25">
      <c r="A103" s="6" t="str">
        <f t="shared" si="2"/>
        <v>Electrical FixturesHidden Lines</v>
      </c>
      <c r="B103" t="s">
        <v>2549</v>
      </c>
      <c r="C103" t="s">
        <v>2499</v>
      </c>
    </row>
    <row r="104" spans="1:4" x14ac:dyDescent="0.25">
      <c r="A104" s="6" t="str">
        <f t="shared" si="2"/>
        <v>Elevations</v>
      </c>
      <c r="B104" t="s">
        <v>2550</v>
      </c>
      <c r="D104" t="s">
        <v>2481</v>
      </c>
    </row>
    <row r="105" spans="1:4" x14ac:dyDescent="0.25">
      <c r="A105" s="6" t="str">
        <f t="shared" si="2"/>
        <v>Entourage</v>
      </c>
      <c r="B105" t="s">
        <v>2551</v>
      </c>
      <c r="D105" t="s">
        <v>152</v>
      </c>
    </row>
    <row r="106" spans="1:4" x14ac:dyDescent="0.25">
      <c r="A106" s="6" t="str">
        <f t="shared" si="2"/>
        <v>EntourageHidden Lines</v>
      </c>
      <c r="B106" t="s">
        <v>2551</v>
      </c>
      <c r="C106" t="s">
        <v>2499</v>
      </c>
    </row>
    <row r="107" spans="1:4" x14ac:dyDescent="0.25">
      <c r="A107" s="6" t="str">
        <f t="shared" si="2"/>
        <v>Existing</v>
      </c>
      <c r="B107" t="s">
        <v>2552</v>
      </c>
      <c r="D107" t="s">
        <v>2481</v>
      </c>
    </row>
    <row r="108" spans="1:4" x14ac:dyDescent="0.25">
      <c r="A108" s="6" t="str">
        <f t="shared" si="2"/>
        <v>Filled region</v>
      </c>
      <c r="B108" t="s">
        <v>2553</v>
      </c>
      <c r="D108" t="s">
        <v>48</v>
      </c>
    </row>
    <row r="109" spans="1:4" x14ac:dyDescent="0.25">
      <c r="A109" s="6" t="str">
        <f t="shared" si="2"/>
        <v>Fire Alarm Devices</v>
      </c>
      <c r="B109" t="s">
        <v>2554</v>
      </c>
      <c r="D109" t="s">
        <v>152</v>
      </c>
    </row>
    <row r="110" spans="1:4" x14ac:dyDescent="0.25">
      <c r="A110" s="6" t="str">
        <f t="shared" si="2"/>
        <v>Flex Ducts</v>
      </c>
      <c r="B110" t="s">
        <v>2555</v>
      </c>
      <c r="D110" t="s">
        <v>452</v>
      </c>
    </row>
    <row r="111" spans="1:4" x14ac:dyDescent="0.25">
      <c r="A111" s="6" t="str">
        <f t="shared" si="2"/>
        <v>Flex DuctsCenter line</v>
      </c>
      <c r="B111" t="s">
        <v>2555</v>
      </c>
      <c r="C111" t="s">
        <v>2491</v>
      </c>
    </row>
    <row r="112" spans="1:4" x14ac:dyDescent="0.25">
      <c r="A112" s="6" t="str">
        <f t="shared" si="2"/>
        <v>Flex DuctsPattern</v>
      </c>
      <c r="B112" t="s">
        <v>2555</v>
      </c>
      <c r="C112" t="s">
        <v>2556</v>
      </c>
    </row>
    <row r="113" spans="1:4" x14ac:dyDescent="0.25">
      <c r="A113" s="6" t="str">
        <f t="shared" si="2"/>
        <v>Flex Pipes</v>
      </c>
      <c r="B113" t="s">
        <v>2557</v>
      </c>
      <c r="D113" t="s">
        <v>868</v>
      </c>
    </row>
    <row r="114" spans="1:4" x14ac:dyDescent="0.25">
      <c r="A114" s="6" t="str">
        <f t="shared" si="2"/>
        <v>Flex PipesCenter Line</v>
      </c>
      <c r="B114" t="s">
        <v>2557</v>
      </c>
      <c r="C114" t="s">
        <v>2558</v>
      </c>
    </row>
    <row r="115" spans="1:4" x14ac:dyDescent="0.25">
      <c r="A115" s="6" t="str">
        <f t="shared" si="2"/>
        <v>Flex PipesPattern</v>
      </c>
      <c r="B115" t="s">
        <v>2557</v>
      </c>
      <c r="C115" t="s">
        <v>2556</v>
      </c>
    </row>
    <row r="116" spans="1:4" x14ac:dyDescent="0.25">
      <c r="A116" s="6" t="str">
        <f t="shared" si="2"/>
        <v>Floors</v>
      </c>
      <c r="B116" t="s">
        <v>2559</v>
      </c>
      <c r="D116" t="s">
        <v>1204</v>
      </c>
    </row>
    <row r="117" spans="1:4" x14ac:dyDescent="0.25">
      <c r="A117" s="6" t="str">
        <f t="shared" si="2"/>
        <v>FloorsCommon Edges</v>
      </c>
      <c r="B117" t="s">
        <v>2559</v>
      </c>
      <c r="C117" t="s">
        <v>2504</v>
      </c>
    </row>
    <row r="118" spans="1:4" x14ac:dyDescent="0.25">
      <c r="A118" s="6" t="str">
        <f t="shared" si="2"/>
        <v>FloorsCut Pattern</v>
      </c>
      <c r="B118" t="s">
        <v>2559</v>
      </c>
      <c r="C118" t="s">
        <v>2505</v>
      </c>
    </row>
    <row r="119" spans="1:4" x14ac:dyDescent="0.25">
      <c r="A119" s="6" t="str">
        <f t="shared" si="2"/>
        <v>FloorsFinish 1 [4]</v>
      </c>
      <c r="B119" t="s">
        <v>2559</v>
      </c>
      <c r="C119" t="s">
        <v>2506</v>
      </c>
    </row>
    <row r="120" spans="1:4" x14ac:dyDescent="0.25">
      <c r="A120" s="6" t="str">
        <f t="shared" si="2"/>
        <v>FloorsFinish 2 [5]</v>
      </c>
      <c r="B120" t="s">
        <v>2559</v>
      </c>
      <c r="C120" t="s">
        <v>2507</v>
      </c>
    </row>
    <row r="121" spans="1:4" x14ac:dyDescent="0.25">
      <c r="A121" s="6" t="str">
        <f t="shared" si="2"/>
        <v>FloorsHidden Lines</v>
      </c>
      <c r="B121" t="s">
        <v>2559</v>
      </c>
      <c r="C121" t="s">
        <v>2499</v>
      </c>
    </row>
    <row r="122" spans="1:4" x14ac:dyDescent="0.25">
      <c r="A122" s="6" t="str">
        <f t="shared" si="2"/>
        <v>FloorsInterior Edges</v>
      </c>
      <c r="B122" t="s">
        <v>2559</v>
      </c>
      <c r="C122" t="s">
        <v>2560</v>
      </c>
    </row>
    <row r="123" spans="1:4" x14ac:dyDescent="0.25">
      <c r="A123" s="6" t="str">
        <f t="shared" si="2"/>
        <v>FloorsMembrane Layer</v>
      </c>
      <c r="B123" t="s">
        <v>2559</v>
      </c>
      <c r="C123" t="s">
        <v>2508</v>
      </c>
    </row>
    <row r="124" spans="1:4" x14ac:dyDescent="0.25">
      <c r="A124" s="6" t="str">
        <f t="shared" si="2"/>
        <v>FloorsSlab Edges</v>
      </c>
      <c r="B124" t="s">
        <v>2559</v>
      </c>
      <c r="C124" t="s">
        <v>2561</v>
      </c>
      <c r="D124" t="s">
        <v>152</v>
      </c>
    </row>
    <row r="125" spans="1:4" x14ac:dyDescent="0.25">
      <c r="A125" s="6" t="str">
        <f t="shared" si="2"/>
        <v>FloorsStructure [1]</v>
      </c>
      <c r="B125" t="s">
        <v>2559</v>
      </c>
      <c r="C125" t="s">
        <v>2509</v>
      </c>
    </row>
    <row r="126" spans="1:4" x14ac:dyDescent="0.25">
      <c r="A126" s="6" t="str">
        <f t="shared" si="2"/>
        <v>FloorsSubstrate [2]</v>
      </c>
      <c r="B126" t="s">
        <v>2559</v>
      </c>
      <c r="C126" t="s">
        <v>2510</v>
      </c>
    </row>
    <row r="127" spans="1:4" x14ac:dyDescent="0.25">
      <c r="A127" s="6" t="str">
        <f t="shared" si="2"/>
        <v>FloorsSurface Pattern</v>
      </c>
      <c r="B127" t="s">
        <v>2559</v>
      </c>
      <c r="C127" t="s">
        <v>2511</v>
      </c>
      <c r="D127" t="s">
        <v>1204</v>
      </c>
    </row>
    <row r="128" spans="1:4" x14ac:dyDescent="0.25">
      <c r="A128" s="6" t="str">
        <f t="shared" si="2"/>
        <v>FloorsThermal/Air Layer [3]</v>
      </c>
      <c r="B128" t="s">
        <v>2559</v>
      </c>
      <c r="C128" t="s">
        <v>2512</v>
      </c>
    </row>
    <row r="129" spans="1:4" x14ac:dyDescent="0.25">
      <c r="A129" s="6" t="str">
        <f t="shared" si="2"/>
        <v>Furniture</v>
      </c>
      <c r="B129" t="s">
        <v>2562</v>
      </c>
      <c r="D129" t="s">
        <v>633</v>
      </c>
    </row>
    <row r="130" spans="1:4" x14ac:dyDescent="0.25">
      <c r="A130" s="6" t="str">
        <f t="shared" si="2"/>
        <v>FurnitureHidden Lines</v>
      </c>
      <c r="B130" t="s">
        <v>2562</v>
      </c>
      <c r="C130" t="s">
        <v>2499</v>
      </c>
    </row>
    <row r="131" spans="1:4" x14ac:dyDescent="0.25">
      <c r="A131" s="6" t="str">
        <f t="shared" si="2"/>
        <v>Furniture Systems</v>
      </c>
      <c r="B131" t="s">
        <v>2563</v>
      </c>
      <c r="D131" t="s">
        <v>1372</v>
      </c>
    </row>
    <row r="132" spans="1:4" x14ac:dyDescent="0.25">
      <c r="A132" s="6" t="str">
        <f t="shared" si="2"/>
        <v>Furniture SystemsHidden Lines</v>
      </c>
      <c r="B132" t="s">
        <v>2563</v>
      </c>
      <c r="C132" t="s">
        <v>2499</v>
      </c>
    </row>
    <row r="133" spans="1:4" x14ac:dyDescent="0.25">
      <c r="A133" s="6" t="str">
        <f t="shared" si="2"/>
        <v>Generic Annotations</v>
      </c>
      <c r="B133" t="s">
        <v>2564</v>
      </c>
      <c r="D133" t="s">
        <v>2481</v>
      </c>
    </row>
    <row r="134" spans="1:4" x14ac:dyDescent="0.25">
      <c r="A134" s="6" t="str">
        <f t="shared" si="2"/>
        <v>Generic Model Tags</v>
      </c>
      <c r="B134" t="s">
        <v>2565</v>
      </c>
      <c r="D134" t="s">
        <v>2481</v>
      </c>
    </row>
    <row r="135" spans="1:4" x14ac:dyDescent="0.25">
      <c r="A135" s="6" t="str">
        <f t="shared" si="2"/>
        <v>Generic Models</v>
      </c>
      <c r="B135" t="s">
        <v>2566</v>
      </c>
      <c r="D135" t="s">
        <v>152</v>
      </c>
    </row>
    <row r="136" spans="1:4" x14ac:dyDescent="0.25">
      <c r="A136" s="6" t="str">
        <f t="shared" ref="A136:A199" si="3">CONCATENATE(B136,C136)</f>
        <v>Generic ModelsHidden Lines</v>
      </c>
      <c r="B136" t="s">
        <v>2566</v>
      </c>
      <c r="C136" t="s">
        <v>2499</v>
      </c>
    </row>
    <row r="137" spans="1:4" x14ac:dyDescent="0.25">
      <c r="A137" s="6" t="str">
        <f t="shared" si="3"/>
        <v>Generic ModelsIfcOpeningElements</v>
      </c>
      <c r="B137" t="s">
        <v>2566</v>
      </c>
      <c r="C137" t="s">
        <v>2569</v>
      </c>
      <c r="D137" t="s">
        <v>819</v>
      </c>
    </row>
    <row r="138" spans="1:4" x14ac:dyDescent="0.25">
      <c r="A138" s="6" t="str">
        <f t="shared" si="3"/>
        <v>Grids</v>
      </c>
      <c r="B138" t="s">
        <v>2570</v>
      </c>
      <c r="D138" t="s">
        <v>2481</v>
      </c>
    </row>
    <row r="139" spans="1:4" x14ac:dyDescent="0.25">
      <c r="A139" s="6" t="str">
        <f t="shared" si="3"/>
        <v>Guide Grid</v>
      </c>
      <c r="B139" t="s">
        <v>2571</v>
      </c>
      <c r="D139" t="s">
        <v>2481</v>
      </c>
    </row>
    <row r="140" spans="1:4" x14ac:dyDescent="0.25">
      <c r="A140" s="6" t="str">
        <f t="shared" si="3"/>
        <v>HVAC Zones</v>
      </c>
      <c r="B140" t="s">
        <v>2572</v>
      </c>
      <c r="D140" t="s">
        <v>2481</v>
      </c>
    </row>
    <row r="141" spans="1:4" x14ac:dyDescent="0.25">
      <c r="A141" s="6" t="str">
        <f t="shared" si="3"/>
        <v>HVAC ZonesBoundary</v>
      </c>
      <c r="B141" t="s">
        <v>2572</v>
      </c>
      <c r="C141" t="s">
        <v>2573</v>
      </c>
      <c r="D141" t="s">
        <v>2481</v>
      </c>
    </row>
    <row r="142" spans="1:4" x14ac:dyDescent="0.25">
      <c r="A142" s="6" t="str">
        <f t="shared" si="3"/>
        <v>HVAC ZonesColor Fill</v>
      </c>
      <c r="B142" t="s">
        <v>2572</v>
      </c>
      <c r="C142" t="s">
        <v>2486</v>
      </c>
      <c r="D142" t="s">
        <v>2481</v>
      </c>
    </row>
    <row r="143" spans="1:4" x14ac:dyDescent="0.25">
      <c r="A143" s="6" t="str">
        <f t="shared" si="3"/>
        <v>HVAC ZonesInterior Fill</v>
      </c>
      <c r="B143" t="s">
        <v>2572</v>
      </c>
      <c r="C143" t="s">
        <v>2487</v>
      </c>
      <c r="D143" t="s">
        <v>2481</v>
      </c>
    </row>
    <row r="144" spans="1:4" x14ac:dyDescent="0.25">
      <c r="A144" s="6" t="str">
        <f t="shared" si="3"/>
        <v>HVAC ZonesReference Lines</v>
      </c>
      <c r="B144" t="s">
        <v>2572</v>
      </c>
      <c r="C144" t="s">
        <v>2574</v>
      </c>
      <c r="D144" t="s">
        <v>2481</v>
      </c>
    </row>
    <row r="145" spans="1:4" x14ac:dyDescent="0.25">
      <c r="A145" s="6" t="str">
        <f t="shared" si="3"/>
        <v>Imports in Families</v>
      </c>
      <c r="B145" t="s">
        <v>2575</v>
      </c>
      <c r="D145" t="s">
        <v>152</v>
      </c>
    </row>
    <row r="146" spans="1:4" x14ac:dyDescent="0.25">
      <c r="A146" s="6" t="str">
        <f t="shared" si="3"/>
        <v>Levels</v>
      </c>
      <c r="B146" t="s">
        <v>2576</v>
      </c>
      <c r="D146" t="s">
        <v>158</v>
      </c>
    </row>
    <row r="147" spans="1:4" x14ac:dyDescent="0.25">
      <c r="A147" s="6" t="str">
        <f t="shared" si="3"/>
        <v>Lighting Devices</v>
      </c>
      <c r="B147" t="s">
        <v>2577</v>
      </c>
      <c r="D147" t="s">
        <v>152</v>
      </c>
    </row>
    <row r="148" spans="1:4" x14ac:dyDescent="0.25">
      <c r="A148" s="6" t="str">
        <f t="shared" si="3"/>
        <v>Lighting Fixture Tags</v>
      </c>
      <c r="B148" t="s">
        <v>2579</v>
      </c>
      <c r="D148" t="s">
        <v>2481</v>
      </c>
    </row>
    <row r="149" spans="1:4" x14ac:dyDescent="0.25">
      <c r="A149" s="6" t="str">
        <f t="shared" si="3"/>
        <v>Lighting Fixtures</v>
      </c>
      <c r="B149" t="s">
        <v>2580</v>
      </c>
      <c r="D149" t="s">
        <v>713</v>
      </c>
    </row>
    <row r="150" spans="1:4" x14ac:dyDescent="0.25">
      <c r="A150" s="6" t="str">
        <f t="shared" si="3"/>
        <v>Lighting FixturesHidden Lines</v>
      </c>
      <c r="B150" t="s">
        <v>2580</v>
      </c>
      <c r="C150" t="s">
        <v>2499</v>
      </c>
    </row>
    <row r="151" spans="1:4" x14ac:dyDescent="0.25">
      <c r="A151" s="6" t="str">
        <f t="shared" si="3"/>
        <v>Lighting FixturesLight Source</v>
      </c>
      <c r="B151" t="s">
        <v>2580</v>
      </c>
      <c r="C151" t="s">
        <v>2581</v>
      </c>
      <c r="D151" t="s">
        <v>2481</v>
      </c>
    </row>
    <row r="152" spans="1:4" x14ac:dyDescent="0.25">
      <c r="A152" s="6" t="str">
        <f t="shared" si="3"/>
        <v>Lines</v>
      </c>
      <c r="B152" t="s">
        <v>2582</v>
      </c>
      <c r="D152" t="s">
        <v>48</v>
      </c>
    </row>
    <row r="153" spans="1:4" x14ac:dyDescent="0.25">
      <c r="A153" s="6" t="str">
        <f t="shared" si="3"/>
        <v>Lines&lt;Area Boundary&gt;</v>
      </c>
      <c r="B153" t="s">
        <v>2582</v>
      </c>
      <c r="C153" t="s">
        <v>2583</v>
      </c>
      <c r="D153" t="s">
        <v>48</v>
      </c>
    </row>
    <row r="154" spans="1:4" x14ac:dyDescent="0.25">
      <c r="A154" s="6" t="str">
        <f t="shared" si="3"/>
        <v>Lines&lt;Beyond&gt;</v>
      </c>
      <c r="B154" t="s">
        <v>2582</v>
      </c>
      <c r="C154" t="s">
        <v>2584</v>
      </c>
      <c r="D154" t="s">
        <v>48</v>
      </c>
    </row>
    <row r="155" spans="1:4" x14ac:dyDescent="0.25">
      <c r="A155" s="6" t="str">
        <f t="shared" si="3"/>
        <v>Lines&lt;Centerline&gt;</v>
      </c>
      <c r="B155" t="s">
        <v>2582</v>
      </c>
      <c r="C155" t="s">
        <v>2585</v>
      </c>
      <c r="D155" t="s">
        <v>2481</v>
      </c>
    </row>
    <row r="156" spans="1:4" x14ac:dyDescent="0.25">
      <c r="A156" s="6" t="str">
        <f t="shared" si="3"/>
        <v>Lines&lt;Demolished&gt;</v>
      </c>
      <c r="B156" t="s">
        <v>2582</v>
      </c>
      <c r="C156" t="s">
        <v>2586</v>
      </c>
      <c r="D156" t="s">
        <v>48</v>
      </c>
    </row>
    <row r="157" spans="1:4" x14ac:dyDescent="0.25">
      <c r="A157" s="6" t="str">
        <f t="shared" si="3"/>
        <v>Lines&lt;Fabric Envelope&gt;</v>
      </c>
      <c r="B157" t="s">
        <v>2582</v>
      </c>
      <c r="C157" t="s">
        <v>2587</v>
      </c>
    </row>
    <row r="158" spans="1:4" x14ac:dyDescent="0.25">
      <c r="A158" s="6" t="str">
        <f t="shared" si="3"/>
        <v>Lines&lt;Fabric Sheets&gt;</v>
      </c>
      <c r="B158" t="s">
        <v>2582</v>
      </c>
      <c r="C158" t="s">
        <v>2588</v>
      </c>
    </row>
    <row r="159" spans="1:4" x14ac:dyDescent="0.25">
      <c r="A159" s="6" t="str">
        <f t="shared" si="3"/>
        <v>Lines&lt;Hidden&gt;</v>
      </c>
      <c r="B159" t="s">
        <v>2582</v>
      </c>
      <c r="C159" t="s">
        <v>2589</v>
      </c>
      <c r="D159" t="s">
        <v>48</v>
      </c>
    </row>
    <row r="160" spans="1:4" x14ac:dyDescent="0.25">
      <c r="A160" s="6" t="str">
        <f t="shared" si="3"/>
        <v>Lines&lt;Overhead&gt;</v>
      </c>
      <c r="B160" t="s">
        <v>2582</v>
      </c>
      <c r="C160" t="s">
        <v>2590</v>
      </c>
      <c r="D160" t="s">
        <v>48</v>
      </c>
    </row>
    <row r="161" spans="1:5" x14ac:dyDescent="0.25">
      <c r="A161" s="6" t="str">
        <f t="shared" si="3"/>
        <v>Lines&lt;Revision Cloud&gt;</v>
      </c>
      <c r="B161" t="s">
        <v>2582</v>
      </c>
      <c r="C161" t="s">
        <v>2591</v>
      </c>
      <c r="D161" t="s">
        <v>48</v>
      </c>
    </row>
    <row r="162" spans="1:5" x14ac:dyDescent="0.25">
      <c r="A162" s="6" t="str">
        <f t="shared" si="3"/>
        <v>Lines&lt;Room Separation&gt;</v>
      </c>
      <c r="B162" t="s">
        <v>2582</v>
      </c>
      <c r="C162" t="s">
        <v>2592</v>
      </c>
      <c r="D162" t="s">
        <v>48</v>
      </c>
    </row>
    <row r="163" spans="1:5" x14ac:dyDescent="0.25">
      <c r="A163" s="6" t="str">
        <f t="shared" si="3"/>
        <v>Lines&lt;Sketch&gt;</v>
      </c>
      <c r="B163" t="s">
        <v>2582</v>
      </c>
      <c r="C163" t="s">
        <v>2593</v>
      </c>
      <c r="D163" t="s">
        <v>2481</v>
      </c>
    </row>
    <row r="164" spans="1:5" x14ac:dyDescent="0.25">
      <c r="A164" s="6" t="str">
        <f t="shared" si="3"/>
        <v>Lines&lt;Space Separation&gt;</v>
      </c>
      <c r="B164" t="s">
        <v>2582</v>
      </c>
      <c r="C164" t="s">
        <v>2594</v>
      </c>
    </row>
    <row r="165" spans="1:5" x14ac:dyDescent="0.25">
      <c r="A165" s="6" t="str">
        <f t="shared" si="3"/>
        <v>Lines&lt;Stair/Ramp Sketch: Boundary&gt;</v>
      </c>
      <c r="B165" t="s">
        <v>2582</v>
      </c>
      <c r="C165" t="s">
        <v>2595</v>
      </c>
      <c r="D165" t="s">
        <v>2481</v>
      </c>
    </row>
    <row r="166" spans="1:5" x14ac:dyDescent="0.25">
      <c r="A166" s="6" t="str">
        <f t="shared" si="3"/>
        <v>Lines&lt;Stair/Ramp Sketch: Landing Center&gt;</v>
      </c>
      <c r="B166" t="s">
        <v>2582</v>
      </c>
      <c r="C166" t="s">
        <v>2596</v>
      </c>
      <c r="D166" t="s">
        <v>2481</v>
      </c>
    </row>
    <row r="167" spans="1:5" x14ac:dyDescent="0.25">
      <c r="A167" s="6" t="str">
        <f t="shared" si="3"/>
        <v>Lines&lt;Stair/Ramp Sketch: Riser&gt;</v>
      </c>
      <c r="B167" t="s">
        <v>2582</v>
      </c>
      <c r="C167" t="s">
        <v>2597</v>
      </c>
      <c r="D167" t="s">
        <v>2481</v>
      </c>
    </row>
    <row r="168" spans="1:5" x14ac:dyDescent="0.25">
      <c r="A168" s="6" t="str">
        <f t="shared" si="3"/>
        <v>Lines&lt;Stair/Ramp Sketch: Run&gt;</v>
      </c>
      <c r="B168" t="s">
        <v>2582</v>
      </c>
      <c r="C168" t="s">
        <v>2598</v>
      </c>
      <c r="D168" t="s">
        <v>2481</v>
      </c>
    </row>
    <row r="169" spans="1:5" x14ac:dyDescent="0.25">
      <c r="A169" s="6" t="str">
        <f t="shared" si="3"/>
        <v>LinesAxis of Rotation</v>
      </c>
      <c r="B169" t="s">
        <v>2582</v>
      </c>
      <c r="C169" t="s">
        <v>2599</v>
      </c>
      <c r="D169" t="s">
        <v>2481</v>
      </c>
    </row>
    <row r="170" spans="1:5" x14ac:dyDescent="0.25">
      <c r="A170" s="6" t="str">
        <f t="shared" si="3"/>
        <v>LinesHidden Lines</v>
      </c>
      <c r="B170" t="s">
        <v>2582</v>
      </c>
      <c r="C170" t="s">
        <v>2499</v>
      </c>
    </row>
    <row r="171" spans="1:5" x14ac:dyDescent="0.25">
      <c r="A171" s="6" t="str">
        <f t="shared" si="3"/>
        <v>LinesInsulation Batting Lines</v>
      </c>
      <c r="B171" t="s">
        <v>2582</v>
      </c>
      <c r="C171" t="s">
        <v>2600</v>
      </c>
      <c r="D171" t="s">
        <v>48</v>
      </c>
    </row>
    <row r="172" spans="1:5" x14ac:dyDescent="0.25">
      <c r="A172" s="6" t="str">
        <f t="shared" si="3"/>
        <v>LinesLines</v>
      </c>
      <c r="B172" t="s">
        <v>2582</v>
      </c>
      <c r="C172" t="s">
        <v>2582</v>
      </c>
      <c r="D172" t="s">
        <v>48</v>
      </c>
    </row>
    <row r="173" spans="1:5" x14ac:dyDescent="0.25">
      <c r="A173" s="6" t="str">
        <f t="shared" si="3"/>
        <v>LinesMedium Lines</v>
      </c>
      <c r="B173" t="s">
        <v>2582</v>
      </c>
      <c r="C173" t="s">
        <v>2531</v>
      </c>
      <c r="D173" t="s">
        <v>48</v>
      </c>
    </row>
    <row r="174" spans="1:5" x14ac:dyDescent="0.25">
      <c r="A174" s="6" t="str">
        <f t="shared" si="3"/>
        <v>LinesThin Lines</v>
      </c>
      <c r="B174" t="s">
        <v>2582</v>
      </c>
      <c r="C174" t="s">
        <v>2601</v>
      </c>
      <c r="D174" t="s">
        <v>48</v>
      </c>
    </row>
    <row r="175" spans="1:5" x14ac:dyDescent="0.25">
      <c r="A175" s="6" t="str">
        <f t="shared" si="3"/>
        <v>LinesWide Lines</v>
      </c>
      <c r="B175" t="s">
        <v>2582</v>
      </c>
      <c r="C175" t="s">
        <v>2602</v>
      </c>
      <c r="D175" t="s">
        <v>48</v>
      </c>
    </row>
    <row r="176" spans="1:5" x14ac:dyDescent="0.25">
      <c r="A176" s="6" t="str">
        <f t="shared" si="3"/>
        <v>Mass</v>
      </c>
      <c r="B176" t="s">
        <v>2603</v>
      </c>
      <c r="D176" t="s">
        <v>3347</v>
      </c>
      <c r="E176" t="s">
        <v>3414</v>
      </c>
    </row>
    <row r="177" spans="1:5" x14ac:dyDescent="0.25">
      <c r="A177" s="6" t="str">
        <f t="shared" si="3"/>
        <v>MassForm</v>
      </c>
      <c r="B177" t="s">
        <v>2603</v>
      </c>
      <c r="C177" t="s">
        <v>2604</v>
      </c>
      <c r="D177" t="s">
        <v>3347</v>
      </c>
      <c r="E177" t="s">
        <v>3414</v>
      </c>
    </row>
    <row r="178" spans="1:5" x14ac:dyDescent="0.25">
      <c r="A178" s="6" t="str">
        <f t="shared" si="3"/>
        <v>MassGridlines</v>
      </c>
      <c r="B178" t="s">
        <v>2603</v>
      </c>
      <c r="C178" t="s">
        <v>2605</v>
      </c>
      <c r="D178" t="s">
        <v>2481</v>
      </c>
    </row>
    <row r="179" spans="1:5" x14ac:dyDescent="0.25">
      <c r="A179" s="6" t="str">
        <f t="shared" si="3"/>
        <v>MassHidden Lines</v>
      </c>
      <c r="B179" t="s">
        <v>2603</v>
      </c>
      <c r="C179" t="s">
        <v>2499</v>
      </c>
      <c r="D179" t="s">
        <v>2481</v>
      </c>
    </row>
    <row r="180" spans="1:5" x14ac:dyDescent="0.25">
      <c r="A180" s="6" t="str">
        <f t="shared" si="3"/>
        <v>MassMass Exterior Wall</v>
      </c>
      <c r="B180" t="s">
        <v>2603</v>
      </c>
      <c r="C180" t="s">
        <v>2606</v>
      </c>
      <c r="D180" t="s">
        <v>2481</v>
      </c>
    </row>
    <row r="181" spans="1:5" x14ac:dyDescent="0.25">
      <c r="A181" s="6" t="str">
        <f t="shared" si="3"/>
        <v>MassMass Floor</v>
      </c>
      <c r="B181" t="s">
        <v>2603</v>
      </c>
      <c r="C181" t="s">
        <v>2607</v>
      </c>
      <c r="D181" t="s">
        <v>2481</v>
      </c>
    </row>
    <row r="182" spans="1:5" x14ac:dyDescent="0.25">
      <c r="A182" s="6" t="str">
        <f t="shared" si="3"/>
        <v>MassMass Glazing</v>
      </c>
      <c r="B182" t="s">
        <v>2603</v>
      </c>
      <c r="C182" t="s">
        <v>2608</v>
      </c>
      <c r="D182" t="s">
        <v>2481</v>
      </c>
    </row>
    <row r="183" spans="1:5" x14ac:dyDescent="0.25">
      <c r="A183" s="6" t="str">
        <f t="shared" si="3"/>
        <v>MassMass Interior Wall</v>
      </c>
      <c r="B183" t="s">
        <v>2603</v>
      </c>
      <c r="C183" t="s">
        <v>2609</v>
      </c>
      <c r="D183" t="s">
        <v>2481</v>
      </c>
    </row>
    <row r="184" spans="1:5" x14ac:dyDescent="0.25">
      <c r="A184" s="6" t="str">
        <f t="shared" si="3"/>
        <v>MassMass Opening</v>
      </c>
      <c r="B184" t="s">
        <v>2603</v>
      </c>
      <c r="C184" t="s">
        <v>2610</v>
      </c>
      <c r="D184" t="s">
        <v>2481</v>
      </c>
    </row>
    <row r="185" spans="1:5" x14ac:dyDescent="0.25">
      <c r="A185" s="6" t="str">
        <f t="shared" si="3"/>
        <v>MassMass Roof</v>
      </c>
      <c r="B185" t="s">
        <v>2603</v>
      </c>
      <c r="C185" t="s">
        <v>2611</v>
      </c>
      <c r="D185" t="s">
        <v>2481</v>
      </c>
    </row>
    <row r="186" spans="1:5" x14ac:dyDescent="0.25">
      <c r="A186" s="6" t="str">
        <f t="shared" si="3"/>
        <v>MassMass Shade</v>
      </c>
      <c r="B186" t="s">
        <v>2603</v>
      </c>
      <c r="C186" t="s">
        <v>2612</v>
      </c>
      <c r="D186" t="s">
        <v>2481</v>
      </c>
    </row>
    <row r="187" spans="1:5" x14ac:dyDescent="0.25">
      <c r="A187" s="6" t="str">
        <f t="shared" si="3"/>
        <v>MassMass Skylight</v>
      </c>
      <c r="B187" t="s">
        <v>2603</v>
      </c>
      <c r="C187" t="s">
        <v>2613</v>
      </c>
      <c r="D187" t="s">
        <v>2481</v>
      </c>
    </row>
    <row r="188" spans="1:5" x14ac:dyDescent="0.25">
      <c r="A188" s="6" t="str">
        <f t="shared" si="3"/>
        <v>MassMass Zone</v>
      </c>
      <c r="B188" t="s">
        <v>2603</v>
      </c>
      <c r="C188" t="s">
        <v>2614</v>
      </c>
      <c r="D188" t="s">
        <v>2481</v>
      </c>
    </row>
    <row r="189" spans="1:5" x14ac:dyDescent="0.25">
      <c r="A189" s="6" t="str">
        <f t="shared" si="3"/>
        <v>MassNodes</v>
      </c>
      <c r="B189" t="s">
        <v>2603</v>
      </c>
      <c r="C189" t="s">
        <v>2615</v>
      </c>
      <c r="D189" t="s">
        <v>2481</v>
      </c>
    </row>
    <row r="190" spans="1:5" x14ac:dyDescent="0.25">
      <c r="A190" s="6" t="str">
        <f t="shared" si="3"/>
        <v>MassPattern Fill</v>
      </c>
      <c r="B190" t="s">
        <v>2603</v>
      </c>
      <c r="C190" t="s">
        <v>2616</v>
      </c>
      <c r="D190" t="s">
        <v>2481</v>
      </c>
    </row>
    <row r="191" spans="1:5" x14ac:dyDescent="0.25">
      <c r="A191" s="6" t="str">
        <f t="shared" si="3"/>
        <v>MassPattern Lines</v>
      </c>
      <c r="B191" t="s">
        <v>2603</v>
      </c>
      <c r="C191" t="s">
        <v>2617</v>
      </c>
      <c r="D191" t="s">
        <v>2481</v>
      </c>
    </row>
    <row r="192" spans="1:5" x14ac:dyDescent="0.25">
      <c r="A192" s="6" t="str">
        <f t="shared" si="3"/>
        <v>Massing</v>
      </c>
      <c r="B192" t="s">
        <v>2618</v>
      </c>
      <c r="D192" t="s">
        <v>152</v>
      </c>
    </row>
    <row r="193" spans="1:4" x14ac:dyDescent="0.25">
      <c r="A193" s="6" t="str">
        <f t="shared" si="3"/>
        <v>Mechanical Equipment</v>
      </c>
      <c r="B193" t="s">
        <v>2619</v>
      </c>
      <c r="D193" t="s">
        <v>152</v>
      </c>
    </row>
    <row r="194" spans="1:4" x14ac:dyDescent="0.25">
      <c r="A194" s="6" t="str">
        <f t="shared" si="3"/>
        <v>Mechanical EquipmentHidden Lines</v>
      </c>
      <c r="B194" t="s">
        <v>2619</v>
      </c>
      <c r="C194" t="s">
        <v>2499</v>
      </c>
    </row>
    <row r="195" spans="1:4" x14ac:dyDescent="0.25">
      <c r="A195" s="6" t="str">
        <f t="shared" si="3"/>
        <v>Mechanical Equipment Tags</v>
      </c>
      <c r="B195" t="s">
        <v>2620</v>
      </c>
      <c r="D195" t="s">
        <v>2481</v>
      </c>
    </row>
    <row r="196" spans="1:4" x14ac:dyDescent="0.25">
      <c r="A196" s="6" t="str">
        <f t="shared" si="3"/>
        <v>Multi-Category Tags</v>
      </c>
      <c r="B196" t="s">
        <v>2621</v>
      </c>
      <c r="D196" t="s">
        <v>2481</v>
      </c>
    </row>
    <row r="197" spans="1:4" x14ac:dyDescent="0.25">
      <c r="A197" s="6" t="str">
        <f t="shared" si="3"/>
        <v>New</v>
      </c>
      <c r="B197" t="s">
        <v>2622</v>
      </c>
      <c r="D197" t="s">
        <v>2481</v>
      </c>
    </row>
    <row r="198" spans="1:4" x14ac:dyDescent="0.25">
      <c r="A198" s="6" t="str">
        <f t="shared" si="3"/>
        <v>Nurse Call Devices</v>
      </c>
      <c r="B198" t="s">
        <v>2623</v>
      </c>
      <c r="D198" t="s">
        <v>1369</v>
      </c>
    </row>
    <row r="199" spans="1:4" x14ac:dyDescent="0.25">
      <c r="A199" s="6" t="str">
        <f t="shared" si="3"/>
        <v>Panel Schedule Graphics</v>
      </c>
      <c r="B199" t="s">
        <v>2624</v>
      </c>
      <c r="D199" t="s">
        <v>2481</v>
      </c>
    </row>
    <row r="200" spans="1:4" x14ac:dyDescent="0.25">
      <c r="A200" s="6" t="str">
        <f t="shared" ref="A200:A263" si="4">CONCATENATE(B200,C200)</f>
        <v>Parking</v>
      </c>
      <c r="B200" t="s">
        <v>2625</v>
      </c>
      <c r="D200" t="s">
        <v>152</v>
      </c>
    </row>
    <row r="201" spans="1:4" x14ac:dyDescent="0.25">
      <c r="A201" s="6" t="str">
        <f t="shared" si="4"/>
        <v>ParkingHidden Lines</v>
      </c>
      <c r="B201" t="s">
        <v>2625</v>
      </c>
      <c r="C201" t="s">
        <v>2499</v>
      </c>
    </row>
    <row r="202" spans="1:4" x14ac:dyDescent="0.25">
      <c r="A202" s="6" t="str">
        <f t="shared" si="4"/>
        <v>Parking Tags</v>
      </c>
      <c r="B202" t="s">
        <v>2627</v>
      </c>
      <c r="D202" t="s">
        <v>2481</v>
      </c>
    </row>
    <row r="203" spans="1:4" x14ac:dyDescent="0.25">
      <c r="A203" s="6" t="str">
        <f t="shared" si="4"/>
        <v>Parts</v>
      </c>
      <c r="B203" t="s">
        <v>2628</v>
      </c>
      <c r="D203" t="s">
        <v>146</v>
      </c>
    </row>
    <row r="204" spans="1:4" x14ac:dyDescent="0.25">
      <c r="A204" s="6" t="str">
        <f t="shared" si="4"/>
        <v>PartsHidden Lines</v>
      </c>
      <c r="B204" t="s">
        <v>2628</v>
      </c>
      <c r="C204" t="s">
        <v>2499</v>
      </c>
    </row>
    <row r="205" spans="1:4" x14ac:dyDescent="0.25">
      <c r="A205" s="6" t="str">
        <f t="shared" si="4"/>
        <v>Pipe Accessories</v>
      </c>
      <c r="B205" t="s">
        <v>2629</v>
      </c>
      <c r="D205" t="s">
        <v>1476</v>
      </c>
    </row>
    <row r="206" spans="1:4" x14ac:dyDescent="0.25">
      <c r="A206" s="6" t="str">
        <f t="shared" si="4"/>
        <v>Pipe Fittings</v>
      </c>
      <c r="B206" t="s">
        <v>2630</v>
      </c>
      <c r="D206" t="s">
        <v>864</v>
      </c>
    </row>
    <row r="207" spans="1:4" x14ac:dyDescent="0.25">
      <c r="A207" s="6" t="str">
        <f t="shared" si="4"/>
        <v>Pipe FittingsCenter line</v>
      </c>
      <c r="B207" t="s">
        <v>2630</v>
      </c>
      <c r="C207" t="s">
        <v>2491</v>
      </c>
    </row>
    <row r="208" spans="1:4" x14ac:dyDescent="0.25">
      <c r="A208" s="6" t="str">
        <f t="shared" si="4"/>
        <v>Pipe Insulations</v>
      </c>
      <c r="B208" t="s">
        <v>2631</v>
      </c>
      <c r="D208" t="s">
        <v>346</v>
      </c>
    </row>
    <row r="209" spans="1:4" x14ac:dyDescent="0.25">
      <c r="A209" s="6" t="str">
        <f t="shared" si="4"/>
        <v>Pipe Placeholders</v>
      </c>
      <c r="B209" t="s">
        <v>2632</v>
      </c>
      <c r="D209" t="s">
        <v>868</v>
      </c>
    </row>
    <row r="210" spans="1:4" x14ac:dyDescent="0.25">
      <c r="A210" s="6" t="str">
        <f t="shared" si="4"/>
        <v>Pipes</v>
      </c>
      <c r="B210" t="s">
        <v>2633</v>
      </c>
      <c r="D210" t="s">
        <v>868</v>
      </c>
    </row>
    <row r="211" spans="1:4" x14ac:dyDescent="0.25">
      <c r="A211" s="6" t="str">
        <f t="shared" si="4"/>
        <v>PipesCenter Line</v>
      </c>
      <c r="B211" t="s">
        <v>2633</v>
      </c>
      <c r="C211" t="s">
        <v>2558</v>
      </c>
    </row>
    <row r="212" spans="1:4" x14ac:dyDescent="0.25">
      <c r="A212" s="6" t="str">
        <f t="shared" si="4"/>
        <v>PipesDrop</v>
      </c>
      <c r="B212" t="s">
        <v>2633</v>
      </c>
      <c r="C212" t="s">
        <v>2494</v>
      </c>
    </row>
    <row r="213" spans="1:4" x14ac:dyDescent="0.25">
      <c r="A213" s="6" t="str">
        <f t="shared" si="4"/>
        <v>PipesRise</v>
      </c>
      <c r="B213" t="s">
        <v>2633</v>
      </c>
      <c r="C213" t="s">
        <v>2495</v>
      </c>
    </row>
    <row r="214" spans="1:4" x14ac:dyDescent="0.25">
      <c r="A214" s="6" t="str">
        <f t="shared" si="4"/>
        <v>Plan Region</v>
      </c>
      <c r="B214" t="s">
        <v>2634</v>
      </c>
      <c r="D214" t="s">
        <v>2481</v>
      </c>
    </row>
    <row r="215" spans="1:4" x14ac:dyDescent="0.25">
      <c r="A215" s="6" t="str">
        <f t="shared" si="4"/>
        <v>Planting</v>
      </c>
      <c r="B215" t="s">
        <v>2635</v>
      </c>
      <c r="D215" t="s">
        <v>152</v>
      </c>
    </row>
    <row r="216" spans="1:4" x14ac:dyDescent="0.25">
      <c r="A216" s="6" t="str">
        <f t="shared" si="4"/>
        <v>PlantingHidden Lines</v>
      </c>
      <c r="B216" t="s">
        <v>2635</v>
      </c>
      <c r="C216" t="s">
        <v>2499</v>
      </c>
    </row>
    <row r="217" spans="1:4" x14ac:dyDescent="0.25">
      <c r="A217" s="6" t="str">
        <f t="shared" si="4"/>
        <v>Planting Tags</v>
      </c>
      <c r="B217" t="s">
        <v>2636</v>
      </c>
      <c r="D217" t="s">
        <v>2481</v>
      </c>
    </row>
    <row r="218" spans="1:4" x14ac:dyDescent="0.25">
      <c r="A218" s="6" t="str">
        <f t="shared" si="4"/>
        <v>Plumbing Fixture Tags</v>
      </c>
      <c r="B218" t="s">
        <v>2637</v>
      </c>
      <c r="D218" t="s">
        <v>2481</v>
      </c>
    </row>
    <row r="219" spans="1:4" x14ac:dyDescent="0.25">
      <c r="A219" s="6" t="str">
        <f t="shared" si="4"/>
        <v>Plumbing Fixtures</v>
      </c>
      <c r="B219" t="s">
        <v>2638</v>
      </c>
      <c r="D219" t="s">
        <v>27</v>
      </c>
    </row>
    <row r="220" spans="1:4" x14ac:dyDescent="0.25">
      <c r="A220" s="6" t="str">
        <f t="shared" si="4"/>
        <v>Plumbing FixturesHidden Lines</v>
      </c>
      <c r="B220" t="s">
        <v>2638</v>
      </c>
      <c r="C220" t="s">
        <v>2499</v>
      </c>
    </row>
    <row r="221" spans="1:4" x14ac:dyDescent="0.25">
      <c r="A221" s="6" t="str">
        <f t="shared" si="4"/>
        <v>Point Clouds</v>
      </c>
      <c r="B221" t="s">
        <v>2639</v>
      </c>
      <c r="D221" t="s">
        <v>2481</v>
      </c>
    </row>
    <row r="222" spans="1:4" x14ac:dyDescent="0.25">
      <c r="A222" s="6" t="str">
        <f t="shared" si="4"/>
        <v>Property Line Segment Tags</v>
      </c>
      <c r="B222" t="s">
        <v>2640</v>
      </c>
      <c r="D222" t="s">
        <v>2481</v>
      </c>
    </row>
    <row r="223" spans="1:4" x14ac:dyDescent="0.25">
      <c r="A223" s="6" t="str">
        <f t="shared" si="4"/>
        <v>Property Tags</v>
      </c>
      <c r="B223" t="s">
        <v>2641</v>
      </c>
      <c r="D223" t="s">
        <v>2481</v>
      </c>
    </row>
    <row r="224" spans="1:4" x14ac:dyDescent="0.25">
      <c r="A224" s="6" t="str">
        <f t="shared" si="4"/>
        <v>Railing Tags</v>
      </c>
      <c r="B224" t="s">
        <v>2642</v>
      </c>
      <c r="D224" t="s">
        <v>2481</v>
      </c>
    </row>
    <row r="225" spans="1:4" x14ac:dyDescent="0.25">
      <c r="A225" s="6" t="str">
        <f t="shared" si="4"/>
        <v>Railings</v>
      </c>
      <c r="B225" t="s">
        <v>2643</v>
      </c>
      <c r="D225" t="s">
        <v>997</v>
      </c>
    </row>
    <row r="226" spans="1:4" x14ac:dyDescent="0.25">
      <c r="A226" s="6" t="str">
        <f t="shared" si="4"/>
        <v>Railings&lt;Above&gt; Handrails</v>
      </c>
      <c r="B226" t="s">
        <v>2643</v>
      </c>
      <c r="C226" t="s">
        <v>2644</v>
      </c>
    </row>
    <row r="227" spans="1:4" x14ac:dyDescent="0.25">
      <c r="A227" s="6" t="str">
        <f t="shared" si="4"/>
        <v>Railings&lt;Above&gt; Railings Cut Line</v>
      </c>
      <c r="B227" t="s">
        <v>2643</v>
      </c>
      <c r="C227" t="s">
        <v>2645</v>
      </c>
      <c r="D227" t="s">
        <v>997</v>
      </c>
    </row>
    <row r="228" spans="1:4" x14ac:dyDescent="0.25">
      <c r="A228" s="6" t="str">
        <f t="shared" si="4"/>
        <v>Railings&lt;Above&gt; Top Rails</v>
      </c>
      <c r="B228" t="s">
        <v>2643</v>
      </c>
      <c r="C228" t="s">
        <v>2646</v>
      </c>
    </row>
    <row r="229" spans="1:4" x14ac:dyDescent="0.25">
      <c r="A229" s="6" t="str">
        <f t="shared" si="4"/>
        <v>RailingsBalusters</v>
      </c>
      <c r="B229" t="s">
        <v>2643</v>
      </c>
      <c r="C229" t="s">
        <v>2647</v>
      </c>
      <c r="D229" t="s">
        <v>997</v>
      </c>
    </row>
    <row r="230" spans="1:4" x14ac:dyDescent="0.25">
      <c r="A230" s="6" t="str">
        <f t="shared" si="4"/>
        <v>RailingsHandrails</v>
      </c>
      <c r="B230" t="s">
        <v>2643</v>
      </c>
      <c r="C230" t="s">
        <v>2648</v>
      </c>
    </row>
    <row r="231" spans="1:4" x14ac:dyDescent="0.25">
      <c r="A231" s="6" t="str">
        <f t="shared" si="4"/>
        <v>RailingsHidden Lines</v>
      </c>
      <c r="B231" t="s">
        <v>2643</v>
      </c>
      <c r="C231" t="s">
        <v>2499</v>
      </c>
    </row>
    <row r="232" spans="1:4" x14ac:dyDescent="0.25">
      <c r="A232" s="6" t="str">
        <f t="shared" si="4"/>
        <v>RailingsRails</v>
      </c>
      <c r="B232" t="s">
        <v>2643</v>
      </c>
      <c r="C232" t="s">
        <v>2649</v>
      </c>
      <c r="D232" t="s">
        <v>997</v>
      </c>
    </row>
    <row r="233" spans="1:4" x14ac:dyDescent="0.25">
      <c r="A233" s="6" t="str">
        <f t="shared" si="4"/>
        <v>RailingsSupports</v>
      </c>
      <c r="B233" t="s">
        <v>2643</v>
      </c>
      <c r="C233" t="s">
        <v>2650</v>
      </c>
    </row>
    <row r="234" spans="1:4" x14ac:dyDescent="0.25">
      <c r="A234" s="6" t="str">
        <f t="shared" si="4"/>
        <v>RailingsTerminations</v>
      </c>
      <c r="B234" t="s">
        <v>2643</v>
      </c>
      <c r="C234" t="s">
        <v>2651</v>
      </c>
    </row>
    <row r="235" spans="1:4" x14ac:dyDescent="0.25">
      <c r="A235" s="6" t="str">
        <f t="shared" si="4"/>
        <v>RailingsTop Rails</v>
      </c>
      <c r="B235" t="s">
        <v>2643</v>
      </c>
      <c r="C235" t="s">
        <v>2652</v>
      </c>
    </row>
    <row r="236" spans="1:4" x14ac:dyDescent="0.25">
      <c r="A236" s="6" t="str">
        <f t="shared" si="4"/>
        <v>Ramps</v>
      </c>
      <c r="B236" t="s">
        <v>2653</v>
      </c>
      <c r="D236" t="s">
        <v>1001</v>
      </c>
    </row>
    <row r="237" spans="1:4" x14ac:dyDescent="0.25">
      <c r="A237" s="6" t="str">
        <f t="shared" si="4"/>
        <v>RampsDown Arrow</v>
      </c>
      <c r="B237" t="s">
        <v>2653</v>
      </c>
      <c r="C237" t="s">
        <v>2654</v>
      </c>
      <c r="D237" t="s">
        <v>1001</v>
      </c>
    </row>
    <row r="238" spans="1:4" x14ac:dyDescent="0.25">
      <c r="A238" s="6" t="str">
        <f t="shared" si="4"/>
        <v>RampsDOWN text</v>
      </c>
      <c r="B238" t="s">
        <v>2653</v>
      </c>
      <c r="C238" t="s">
        <v>2655</v>
      </c>
      <c r="D238" t="s">
        <v>1001</v>
      </c>
    </row>
    <row r="239" spans="1:4" x14ac:dyDescent="0.25">
      <c r="A239" s="6" t="str">
        <f t="shared" si="4"/>
        <v>RampsHidden Lines</v>
      </c>
      <c r="B239" t="s">
        <v>2653</v>
      </c>
      <c r="C239" t="s">
        <v>2499</v>
      </c>
    </row>
    <row r="240" spans="1:4" x14ac:dyDescent="0.25">
      <c r="A240" s="6" t="str">
        <f t="shared" si="4"/>
        <v>RampsIncomplete ramps</v>
      </c>
      <c r="B240" t="s">
        <v>2653</v>
      </c>
      <c r="C240" t="s">
        <v>2656</v>
      </c>
      <c r="D240" t="s">
        <v>1001</v>
      </c>
    </row>
    <row r="241" spans="1:4" x14ac:dyDescent="0.25">
      <c r="A241" s="6" t="str">
        <f t="shared" si="4"/>
        <v>RampsRamps Beyond Cut Line</v>
      </c>
      <c r="B241" t="s">
        <v>2653</v>
      </c>
      <c r="C241" t="s">
        <v>2657</v>
      </c>
      <c r="D241" t="s">
        <v>1001</v>
      </c>
    </row>
    <row r="242" spans="1:4" x14ac:dyDescent="0.25">
      <c r="A242" s="6" t="str">
        <f t="shared" si="4"/>
        <v>RampsStringers</v>
      </c>
      <c r="B242" t="s">
        <v>2653</v>
      </c>
      <c r="C242" t="s">
        <v>2658</v>
      </c>
      <c r="D242" t="s">
        <v>1001</v>
      </c>
    </row>
    <row r="243" spans="1:4" x14ac:dyDescent="0.25">
      <c r="A243" s="6" t="str">
        <f t="shared" si="4"/>
        <v>RampsStringers Beyond Cut Line</v>
      </c>
      <c r="B243" t="s">
        <v>2653</v>
      </c>
      <c r="C243" t="s">
        <v>2659</v>
      </c>
      <c r="D243" t="s">
        <v>1001</v>
      </c>
    </row>
    <row r="244" spans="1:4" x14ac:dyDescent="0.25">
      <c r="A244" s="6" t="str">
        <f t="shared" si="4"/>
        <v>RampsUp Arrow</v>
      </c>
      <c r="B244" t="s">
        <v>2653</v>
      </c>
      <c r="C244" t="s">
        <v>2660</v>
      </c>
      <c r="D244" t="s">
        <v>1001</v>
      </c>
    </row>
    <row r="245" spans="1:4" x14ac:dyDescent="0.25">
      <c r="A245" s="6" t="str">
        <f t="shared" si="4"/>
        <v>RampsUP text</v>
      </c>
      <c r="B245" t="s">
        <v>2653</v>
      </c>
      <c r="C245" t="s">
        <v>2661</v>
      </c>
      <c r="D245" t="s">
        <v>1001</v>
      </c>
    </row>
    <row r="246" spans="1:4" x14ac:dyDescent="0.25">
      <c r="A246" s="6" t="str">
        <f t="shared" si="4"/>
        <v>Raster Images</v>
      </c>
      <c r="B246" t="s">
        <v>2662</v>
      </c>
      <c r="D246" t="s">
        <v>2481</v>
      </c>
    </row>
    <row r="247" spans="1:4" x14ac:dyDescent="0.25">
      <c r="A247" s="6" t="str">
        <f t="shared" si="4"/>
        <v>Reference Planes</v>
      </c>
      <c r="B247" t="s">
        <v>2663</v>
      </c>
      <c r="D247" t="s">
        <v>2481</v>
      </c>
    </row>
    <row r="248" spans="1:4" x14ac:dyDescent="0.25">
      <c r="A248" s="6" t="str">
        <f t="shared" si="4"/>
        <v>Roads</v>
      </c>
      <c r="B248" t="s">
        <v>2664</v>
      </c>
      <c r="D248" t="s">
        <v>152</v>
      </c>
    </row>
    <row r="249" spans="1:4" x14ac:dyDescent="0.25">
      <c r="A249" s="6" t="str">
        <f t="shared" si="4"/>
        <v>RoadsHidden Lines</v>
      </c>
      <c r="B249" t="s">
        <v>2664</v>
      </c>
      <c r="C249" t="s">
        <v>2499</v>
      </c>
    </row>
    <row r="250" spans="1:4" x14ac:dyDescent="0.25">
      <c r="A250" s="6" t="str">
        <f t="shared" si="4"/>
        <v>Roof Tags</v>
      </c>
      <c r="B250" t="s">
        <v>2665</v>
      </c>
      <c r="D250" t="s">
        <v>2481</v>
      </c>
    </row>
    <row r="251" spans="1:4" x14ac:dyDescent="0.25">
      <c r="A251" s="6" t="str">
        <f t="shared" si="4"/>
        <v>Roofs</v>
      </c>
      <c r="B251" t="s">
        <v>2666</v>
      </c>
      <c r="D251" t="s">
        <v>1163</v>
      </c>
    </row>
    <row r="252" spans="1:4" x14ac:dyDescent="0.25">
      <c r="A252" s="6" t="str">
        <f t="shared" si="4"/>
        <v>RoofsCommon Edges</v>
      </c>
      <c r="B252" t="s">
        <v>2666</v>
      </c>
      <c r="C252" t="s">
        <v>2504</v>
      </c>
    </row>
    <row r="253" spans="1:4" x14ac:dyDescent="0.25">
      <c r="A253" s="6" t="str">
        <f t="shared" si="4"/>
        <v>RoofsCurtain Roof Grids</v>
      </c>
      <c r="B253" t="s">
        <v>2666</v>
      </c>
      <c r="C253" t="s">
        <v>2667</v>
      </c>
      <c r="D253" t="s">
        <v>1163</v>
      </c>
    </row>
    <row r="254" spans="1:4" x14ac:dyDescent="0.25">
      <c r="A254" s="6" t="str">
        <f t="shared" si="4"/>
        <v>RoofsCut Pattern</v>
      </c>
      <c r="B254" t="s">
        <v>2666</v>
      </c>
      <c r="C254" t="s">
        <v>2505</v>
      </c>
    </row>
    <row r="255" spans="1:4" x14ac:dyDescent="0.25">
      <c r="A255" s="6" t="str">
        <f t="shared" si="4"/>
        <v>RoofsFascias</v>
      </c>
      <c r="B255" t="s">
        <v>2666</v>
      </c>
      <c r="C255" t="s">
        <v>2668</v>
      </c>
      <c r="D255" t="s">
        <v>1163</v>
      </c>
    </row>
    <row r="256" spans="1:4" x14ac:dyDescent="0.25">
      <c r="A256" s="6" t="str">
        <f t="shared" si="4"/>
        <v>RoofsFinish 1 [4]</v>
      </c>
      <c r="B256" t="s">
        <v>2666</v>
      </c>
      <c r="C256" t="s">
        <v>2506</v>
      </c>
    </row>
    <row r="257" spans="1:4" x14ac:dyDescent="0.25">
      <c r="A257" s="6" t="str">
        <f t="shared" si="4"/>
        <v>RoofsFinish 2 [5]</v>
      </c>
      <c r="B257" t="s">
        <v>2666</v>
      </c>
      <c r="C257" t="s">
        <v>2507</v>
      </c>
    </row>
    <row r="258" spans="1:4" x14ac:dyDescent="0.25">
      <c r="A258" s="6" t="str">
        <f t="shared" si="4"/>
        <v>RoofsGutters</v>
      </c>
      <c r="B258" t="s">
        <v>2666</v>
      </c>
      <c r="C258" t="s">
        <v>2669</v>
      </c>
      <c r="D258" t="s">
        <v>1163</v>
      </c>
    </row>
    <row r="259" spans="1:4" x14ac:dyDescent="0.25">
      <c r="A259" s="6" t="str">
        <f t="shared" si="4"/>
        <v>RoofsHidden Lines</v>
      </c>
      <c r="B259" t="s">
        <v>2666</v>
      </c>
      <c r="C259" t="s">
        <v>2499</v>
      </c>
    </row>
    <row r="260" spans="1:4" x14ac:dyDescent="0.25">
      <c r="A260" s="6" t="str">
        <f t="shared" si="4"/>
        <v>RoofsInterior Edges</v>
      </c>
      <c r="B260" t="s">
        <v>2666</v>
      </c>
      <c r="C260" t="s">
        <v>2560</v>
      </c>
    </row>
    <row r="261" spans="1:4" x14ac:dyDescent="0.25">
      <c r="A261" s="6" t="str">
        <f t="shared" si="4"/>
        <v>RoofsMembrane Layer</v>
      </c>
      <c r="B261" t="s">
        <v>2666</v>
      </c>
      <c r="C261" t="s">
        <v>2508</v>
      </c>
    </row>
    <row r="262" spans="1:4" x14ac:dyDescent="0.25">
      <c r="A262" s="6" t="str">
        <f t="shared" si="4"/>
        <v>RoofsRoof Soffits</v>
      </c>
      <c r="B262" t="s">
        <v>2666</v>
      </c>
      <c r="C262" t="s">
        <v>2670</v>
      </c>
      <c r="D262" t="s">
        <v>1163</v>
      </c>
    </row>
    <row r="263" spans="1:4" x14ac:dyDescent="0.25">
      <c r="A263" s="6" t="str">
        <f t="shared" si="4"/>
        <v>RoofsStructure [1]</v>
      </c>
      <c r="B263" t="s">
        <v>2666</v>
      </c>
      <c r="C263" t="s">
        <v>2509</v>
      </c>
    </row>
    <row r="264" spans="1:4" x14ac:dyDescent="0.25">
      <c r="A264" s="6" t="str">
        <f t="shared" ref="A264:A327" si="5">CONCATENATE(B264,C264)</f>
        <v>RoofsSubstrate [2]</v>
      </c>
      <c r="B264" t="s">
        <v>2666</v>
      </c>
      <c r="C264" t="s">
        <v>2510</v>
      </c>
    </row>
    <row r="265" spans="1:4" x14ac:dyDescent="0.25">
      <c r="A265" s="6" t="str">
        <f t="shared" si="5"/>
        <v>RoofsSurface Pattern</v>
      </c>
      <c r="B265" t="s">
        <v>2666</v>
      </c>
      <c r="C265" t="s">
        <v>2511</v>
      </c>
      <c r="D265" t="s">
        <v>1163</v>
      </c>
    </row>
    <row r="266" spans="1:4" x14ac:dyDescent="0.25">
      <c r="A266" s="6" t="str">
        <f t="shared" si="5"/>
        <v>RoofsThermal/Air Layer [3]</v>
      </c>
      <c r="B266" t="s">
        <v>2666</v>
      </c>
      <c r="C266" t="s">
        <v>2512</v>
      </c>
    </row>
    <row r="267" spans="1:4" x14ac:dyDescent="0.25">
      <c r="A267" s="6" t="str">
        <f t="shared" si="5"/>
        <v>Room Polylines</v>
      </c>
      <c r="B267" t="s">
        <v>2671</v>
      </c>
      <c r="D267" t="s">
        <v>2481</v>
      </c>
    </row>
    <row r="268" spans="1:4" x14ac:dyDescent="0.25">
      <c r="A268" s="6" t="str">
        <f t="shared" si="5"/>
        <v>Room Tags</v>
      </c>
      <c r="B268" t="s">
        <v>2672</v>
      </c>
      <c r="D268" t="s">
        <v>2481</v>
      </c>
    </row>
    <row r="269" spans="1:4" x14ac:dyDescent="0.25">
      <c r="A269" s="6" t="str">
        <f t="shared" si="5"/>
        <v>Rooms</v>
      </c>
      <c r="B269" t="s">
        <v>2673</v>
      </c>
      <c r="D269" t="s">
        <v>1219</v>
      </c>
    </row>
    <row r="270" spans="1:4" x14ac:dyDescent="0.25">
      <c r="A270" s="6" t="str">
        <f t="shared" si="5"/>
        <v>RoomsColor Fill</v>
      </c>
      <c r="B270" t="s">
        <v>2673</v>
      </c>
      <c r="C270" t="s">
        <v>2486</v>
      </c>
    </row>
    <row r="271" spans="1:4" x14ac:dyDescent="0.25">
      <c r="A271" s="6" t="str">
        <f t="shared" si="5"/>
        <v>RoomsInterior Fill</v>
      </c>
      <c r="B271" t="s">
        <v>2673</v>
      </c>
      <c r="C271" t="s">
        <v>2487</v>
      </c>
    </row>
    <row r="272" spans="1:4" x14ac:dyDescent="0.25">
      <c r="A272" s="6" t="str">
        <f t="shared" si="5"/>
        <v>RoomsReference</v>
      </c>
      <c r="B272" t="s">
        <v>2673</v>
      </c>
      <c r="C272" t="s">
        <v>2488</v>
      </c>
    </row>
    <row r="273" spans="1:4" x14ac:dyDescent="0.25">
      <c r="A273" s="6" t="str">
        <f t="shared" si="5"/>
        <v>Ruled Curtain System</v>
      </c>
      <c r="B273" t="s">
        <v>2674</v>
      </c>
      <c r="D273" t="s">
        <v>362</v>
      </c>
    </row>
    <row r="274" spans="1:4" x14ac:dyDescent="0.25">
      <c r="A274" s="6" t="str">
        <f t="shared" si="5"/>
        <v>Schedule Graphics</v>
      </c>
      <c r="B274" t="s">
        <v>2675</v>
      </c>
      <c r="D274" t="s">
        <v>2481</v>
      </c>
    </row>
    <row r="275" spans="1:4" x14ac:dyDescent="0.25">
      <c r="A275" s="6" t="str">
        <f t="shared" si="5"/>
        <v>Scope Boxes</v>
      </c>
      <c r="B275" t="s">
        <v>2676</v>
      </c>
      <c r="D275" t="s">
        <v>2481</v>
      </c>
    </row>
    <row r="276" spans="1:4" x14ac:dyDescent="0.25">
      <c r="A276" s="6" t="str">
        <f t="shared" si="5"/>
        <v>Sections</v>
      </c>
      <c r="B276" t="s">
        <v>2677</v>
      </c>
      <c r="D276" t="s">
        <v>2481</v>
      </c>
    </row>
    <row r="277" spans="1:4" x14ac:dyDescent="0.25">
      <c r="A277" s="6" t="str">
        <f t="shared" si="5"/>
        <v>Security Devices</v>
      </c>
      <c r="B277" t="s">
        <v>2678</v>
      </c>
      <c r="D277" t="s">
        <v>152</v>
      </c>
    </row>
    <row r="278" spans="1:4" x14ac:dyDescent="0.25">
      <c r="A278" s="6" t="str">
        <f t="shared" si="5"/>
        <v>Shaft Openings</v>
      </c>
      <c r="B278" t="s">
        <v>2679</v>
      </c>
      <c r="D278" t="s">
        <v>2481</v>
      </c>
    </row>
    <row r="279" spans="1:4" x14ac:dyDescent="0.25">
      <c r="A279" s="6" t="str">
        <f t="shared" si="5"/>
        <v>Shaft OpeningsHidden Lines</v>
      </c>
      <c r="B279" t="s">
        <v>2679</v>
      </c>
      <c r="C279" t="s">
        <v>2499</v>
      </c>
      <c r="D279" t="s">
        <v>2481</v>
      </c>
    </row>
    <row r="280" spans="1:4" x14ac:dyDescent="0.25">
      <c r="A280" s="6" t="str">
        <f t="shared" si="5"/>
        <v>Site</v>
      </c>
      <c r="B280" t="s">
        <v>2680</v>
      </c>
      <c r="D280" t="s">
        <v>1200</v>
      </c>
    </row>
    <row r="281" spans="1:4" x14ac:dyDescent="0.25">
      <c r="A281" s="6" t="str">
        <f t="shared" si="5"/>
        <v>SiteHidden Lines</v>
      </c>
      <c r="B281" t="s">
        <v>2680</v>
      </c>
      <c r="C281" t="s">
        <v>2499</v>
      </c>
    </row>
    <row r="282" spans="1:4" x14ac:dyDescent="0.25">
      <c r="A282" s="6" t="str">
        <f t="shared" si="5"/>
        <v>SitePads</v>
      </c>
      <c r="B282" t="s">
        <v>2680</v>
      </c>
      <c r="C282" t="s">
        <v>2681</v>
      </c>
      <c r="D282" t="s">
        <v>1204</v>
      </c>
    </row>
    <row r="283" spans="1:4" x14ac:dyDescent="0.25">
      <c r="A283" s="6" t="str">
        <f t="shared" si="5"/>
        <v>SiteProject Base Point</v>
      </c>
      <c r="B283" t="s">
        <v>2680</v>
      </c>
      <c r="C283" t="s">
        <v>2682</v>
      </c>
      <c r="D283" t="s">
        <v>2481</v>
      </c>
    </row>
    <row r="284" spans="1:4" x14ac:dyDescent="0.25">
      <c r="A284" s="6" t="str">
        <f t="shared" si="5"/>
        <v>SiteProperty</v>
      </c>
      <c r="B284" t="s">
        <v>2680</v>
      </c>
      <c r="C284" t="s">
        <v>2683</v>
      </c>
      <c r="D284" t="s">
        <v>152</v>
      </c>
    </row>
    <row r="285" spans="1:4" x14ac:dyDescent="0.25">
      <c r="A285" s="6" t="str">
        <f t="shared" si="5"/>
        <v>SiteProperty Lines</v>
      </c>
      <c r="B285" t="s">
        <v>2680</v>
      </c>
      <c r="C285" t="s">
        <v>2684</v>
      </c>
    </row>
    <row r="286" spans="1:4" x14ac:dyDescent="0.25">
      <c r="A286" s="6" t="str">
        <f t="shared" si="5"/>
        <v>SiteSurvey Point</v>
      </c>
      <c r="B286" t="s">
        <v>2680</v>
      </c>
      <c r="C286" t="s">
        <v>2685</v>
      </c>
      <c r="D286" t="s">
        <v>2481</v>
      </c>
    </row>
    <row r="287" spans="1:4" x14ac:dyDescent="0.25">
      <c r="A287" s="6" t="str">
        <f t="shared" si="5"/>
        <v>Site Tags</v>
      </c>
      <c r="B287" t="s">
        <v>2687</v>
      </c>
      <c r="D287" t="s">
        <v>2481</v>
      </c>
    </row>
    <row r="288" spans="1:4" x14ac:dyDescent="0.25">
      <c r="A288" s="6" t="str">
        <f t="shared" si="5"/>
        <v>Spaces</v>
      </c>
      <c r="B288" t="s">
        <v>2688</v>
      </c>
      <c r="D288" t="s">
        <v>2481</v>
      </c>
    </row>
    <row r="289" spans="1:4" x14ac:dyDescent="0.25">
      <c r="A289" s="6" t="str">
        <f t="shared" si="5"/>
        <v>SpacesColor Fill</v>
      </c>
      <c r="B289" t="s">
        <v>2688</v>
      </c>
      <c r="C289" t="s">
        <v>2486</v>
      </c>
      <c r="D289" t="s">
        <v>2481</v>
      </c>
    </row>
    <row r="290" spans="1:4" x14ac:dyDescent="0.25">
      <c r="A290" s="6" t="str">
        <f t="shared" si="5"/>
        <v>SpacesInterior</v>
      </c>
      <c r="B290" t="s">
        <v>2688</v>
      </c>
      <c r="C290" t="s">
        <v>2689</v>
      </c>
      <c r="D290" t="s">
        <v>2481</v>
      </c>
    </row>
    <row r="291" spans="1:4" x14ac:dyDescent="0.25">
      <c r="A291" s="6" t="str">
        <f t="shared" si="5"/>
        <v>SpacesReference</v>
      </c>
      <c r="B291" t="s">
        <v>2688</v>
      </c>
      <c r="C291" t="s">
        <v>2488</v>
      </c>
      <c r="D291" t="s">
        <v>2481</v>
      </c>
    </row>
    <row r="292" spans="1:4" x14ac:dyDescent="0.25">
      <c r="A292" s="6" t="str">
        <f t="shared" si="5"/>
        <v>Specialty Equipment</v>
      </c>
      <c r="B292" t="s">
        <v>2690</v>
      </c>
      <c r="D292" t="s">
        <v>152</v>
      </c>
    </row>
    <row r="293" spans="1:4" x14ac:dyDescent="0.25">
      <c r="A293" s="6" t="str">
        <f t="shared" si="5"/>
        <v>Specialty EquipmentHidden Lines</v>
      </c>
      <c r="B293" t="s">
        <v>2690</v>
      </c>
      <c r="C293" t="s">
        <v>2499</v>
      </c>
    </row>
    <row r="294" spans="1:4" x14ac:dyDescent="0.25">
      <c r="A294" s="6" t="str">
        <f t="shared" si="5"/>
        <v>Specialty Equipment Tags</v>
      </c>
      <c r="B294" t="s">
        <v>2691</v>
      </c>
      <c r="D294" t="s">
        <v>2481</v>
      </c>
    </row>
    <row r="295" spans="1:4" x14ac:dyDescent="0.25">
      <c r="A295" s="6" t="str">
        <f t="shared" si="5"/>
        <v>Spot Coordinates</v>
      </c>
      <c r="B295" t="s">
        <v>2692</v>
      </c>
      <c r="D295" t="s">
        <v>2481</v>
      </c>
    </row>
    <row r="296" spans="1:4" x14ac:dyDescent="0.25">
      <c r="A296" s="6" t="str">
        <f t="shared" si="5"/>
        <v>Spot Elevations</v>
      </c>
      <c r="B296" t="s">
        <v>2693</v>
      </c>
      <c r="D296" t="s">
        <v>2481</v>
      </c>
    </row>
    <row r="297" spans="1:4" x14ac:dyDescent="0.25">
      <c r="A297" s="6" t="str">
        <f t="shared" si="5"/>
        <v>Spot Slopes</v>
      </c>
      <c r="B297" t="s">
        <v>2694</v>
      </c>
      <c r="D297" t="s">
        <v>2481</v>
      </c>
    </row>
    <row r="298" spans="1:4" x14ac:dyDescent="0.25">
      <c r="A298" s="6" t="str">
        <f t="shared" si="5"/>
        <v>Sprinklers</v>
      </c>
      <c r="B298" t="s">
        <v>2695</v>
      </c>
      <c r="D298" t="s">
        <v>599</v>
      </c>
    </row>
    <row r="299" spans="1:4" x14ac:dyDescent="0.25">
      <c r="A299" s="6" t="str">
        <f t="shared" si="5"/>
        <v>Stair Landing Tags</v>
      </c>
      <c r="B299" t="s">
        <v>3390</v>
      </c>
      <c r="D299" t="s">
        <v>2481</v>
      </c>
    </row>
    <row r="300" spans="1:4" x14ac:dyDescent="0.25">
      <c r="A300" s="6" t="str">
        <f t="shared" si="5"/>
        <v>Stair Paths</v>
      </c>
      <c r="B300" t="s">
        <v>3391</v>
      </c>
      <c r="D300" t="s">
        <v>2481</v>
      </c>
    </row>
    <row r="301" spans="1:4" x14ac:dyDescent="0.25">
      <c r="A301" s="6" t="str">
        <f t="shared" si="5"/>
        <v>Stair Paths&lt;Above&gt; Up Arrows</v>
      </c>
      <c r="B301" t="s">
        <v>3391</v>
      </c>
      <c r="C301" t="s">
        <v>3392</v>
      </c>
      <c r="D301" t="s">
        <v>2481</v>
      </c>
    </row>
    <row r="302" spans="1:4" x14ac:dyDescent="0.25">
      <c r="A302" s="6" t="str">
        <f t="shared" si="5"/>
        <v>Stair PathsDown Arrows</v>
      </c>
      <c r="B302" t="s">
        <v>3391</v>
      </c>
      <c r="C302" t="s">
        <v>3393</v>
      </c>
      <c r="D302" t="s">
        <v>2481</v>
      </c>
    </row>
    <row r="303" spans="1:4" x14ac:dyDescent="0.25">
      <c r="A303" s="6" t="str">
        <f t="shared" si="5"/>
        <v>Stair PathsDOWN Text</v>
      </c>
      <c r="B303" t="s">
        <v>3391</v>
      </c>
      <c r="C303" t="s">
        <v>2704</v>
      </c>
      <c r="D303" t="s">
        <v>2481</v>
      </c>
    </row>
    <row r="304" spans="1:4" x14ac:dyDescent="0.25">
      <c r="A304" s="6" t="str">
        <f t="shared" si="5"/>
        <v>Stair PathsUp Arrows</v>
      </c>
      <c r="B304" t="s">
        <v>3391</v>
      </c>
      <c r="C304" t="s">
        <v>3394</v>
      </c>
      <c r="D304" t="s">
        <v>2481</v>
      </c>
    </row>
    <row r="305" spans="1:4" x14ac:dyDescent="0.25">
      <c r="A305" s="6" t="str">
        <f t="shared" si="5"/>
        <v>Stair PathsUP Text</v>
      </c>
      <c r="B305" t="s">
        <v>3391</v>
      </c>
      <c r="C305" t="s">
        <v>2710</v>
      </c>
      <c r="D305" t="s">
        <v>2481</v>
      </c>
    </row>
    <row r="306" spans="1:4" x14ac:dyDescent="0.25">
      <c r="A306" s="6" t="str">
        <f t="shared" si="5"/>
        <v>Stair Run Tags</v>
      </c>
      <c r="B306" t="s">
        <v>3395</v>
      </c>
      <c r="D306" t="s">
        <v>2481</v>
      </c>
    </row>
    <row r="307" spans="1:4" x14ac:dyDescent="0.25">
      <c r="A307" s="6" t="str">
        <f t="shared" si="5"/>
        <v>Stair Support Tags</v>
      </c>
      <c r="B307" t="s">
        <v>3396</v>
      </c>
      <c r="D307" t="s">
        <v>2481</v>
      </c>
    </row>
    <row r="308" spans="1:4" x14ac:dyDescent="0.25">
      <c r="A308" s="6" t="str">
        <f t="shared" si="5"/>
        <v>Stair Tags</v>
      </c>
      <c r="B308" t="s">
        <v>2696</v>
      </c>
      <c r="D308" t="s">
        <v>2481</v>
      </c>
    </row>
    <row r="309" spans="1:4" x14ac:dyDescent="0.25">
      <c r="A309" s="6" t="str">
        <f t="shared" si="5"/>
        <v>Stair Tread/Riser Numbers</v>
      </c>
      <c r="B309" t="s">
        <v>3397</v>
      </c>
      <c r="D309" t="s">
        <v>2481</v>
      </c>
    </row>
    <row r="310" spans="1:4" x14ac:dyDescent="0.25">
      <c r="A310" s="6" t="str">
        <f t="shared" si="5"/>
        <v>Stairs</v>
      </c>
      <c r="B310" t="s">
        <v>2697</v>
      </c>
      <c r="D310" t="s">
        <v>1243</v>
      </c>
    </row>
    <row r="311" spans="1:4" x14ac:dyDescent="0.25">
      <c r="A311" s="6" t="str">
        <f t="shared" si="5"/>
        <v>Stairs&lt;Above&gt; Cut Marks</v>
      </c>
      <c r="B311" t="s">
        <v>2697</v>
      </c>
      <c r="C311" t="s">
        <v>2698</v>
      </c>
      <c r="D311" t="s">
        <v>1243</v>
      </c>
    </row>
    <row r="312" spans="1:4" x14ac:dyDescent="0.25">
      <c r="A312" s="6" t="str">
        <f t="shared" si="5"/>
        <v>Stairs&lt;Above&gt; Nosing Lines</v>
      </c>
      <c r="B312" t="s">
        <v>2697</v>
      </c>
      <c r="C312" t="s">
        <v>2699</v>
      </c>
      <c r="D312" t="s">
        <v>1243</v>
      </c>
    </row>
    <row r="313" spans="1:4" x14ac:dyDescent="0.25">
      <c r="A313" s="6" t="str">
        <f t="shared" si="5"/>
        <v>Stairs&lt;Above&gt; Outlines</v>
      </c>
      <c r="B313" t="s">
        <v>2697</v>
      </c>
      <c r="C313" t="s">
        <v>2700</v>
      </c>
      <c r="D313" t="s">
        <v>1243</v>
      </c>
    </row>
    <row r="314" spans="1:4" x14ac:dyDescent="0.25">
      <c r="A314" s="6" t="str">
        <f t="shared" si="5"/>
        <v>Stairs&lt;Above&gt; Riser Lines</v>
      </c>
      <c r="B314" t="s">
        <v>2697</v>
      </c>
      <c r="C314" t="s">
        <v>2701</v>
      </c>
      <c r="D314" t="s">
        <v>1243</v>
      </c>
    </row>
    <row r="315" spans="1:4" x14ac:dyDescent="0.25">
      <c r="A315" s="6" t="str">
        <f t="shared" si="5"/>
        <v>Stairs&lt;Above&gt; Supports</v>
      </c>
      <c r="B315" t="s">
        <v>2697</v>
      </c>
      <c r="C315" t="s">
        <v>2702</v>
      </c>
      <c r="D315" t="s">
        <v>1243</v>
      </c>
    </row>
    <row r="316" spans="1:4" x14ac:dyDescent="0.25">
      <c r="A316" s="6" t="str">
        <f t="shared" si="5"/>
        <v>StairsCut Marks</v>
      </c>
      <c r="B316" t="s">
        <v>2697</v>
      </c>
      <c r="C316" t="s">
        <v>2703</v>
      </c>
      <c r="D316" t="s">
        <v>1243</v>
      </c>
    </row>
    <row r="317" spans="1:4" x14ac:dyDescent="0.25">
      <c r="A317" s="6" t="str">
        <f t="shared" si="5"/>
        <v>StairsHidden Lines</v>
      </c>
      <c r="B317" t="s">
        <v>2697</v>
      </c>
      <c r="C317" t="s">
        <v>2499</v>
      </c>
    </row>
    <row r="318" spans="1:4" x14ac:dyDescent="0.25">
      <c r="A318" s="6" t="str">
        <f t="shared" si="5"/>
        <v>StairsIncomplete Stairs</v>
      </c>
      <c r="B318" t="s">
        <v>2697</v>
      </c>
      <c r="C318" t="s">
        <v>2705</v>
      </c>
      <c r="D318" t="s">
        <v>1243</v>
      </c>
    </row>
    <row r="319" spans="1:4" x14ac:dyDescent="0.25">
      <c r="A319" s="6" t="str">
        <f t="shared" si="5"/>
        <v>StairsNosing Lines</v>
      </c>
      <c r="B319" t="s">
        <v>2697</v>
      </c>
      <c r="C319" t="s">
        <v>2706</v>
      </c>
      <c r="D319" t="s">
        <v>1243</v>
      </c>
    </row>
    <row r="320" spans="1:4" x14ac:dyDescent="0.25">
      <c r="A320" s="6" t="str">
        <f t="shared" si="5"/>
        <v>StairsOutlines</v>
      </c>
      <c r="B320" t="s">
        <v>2697</v>
      </c>
      <c r="C320" t="s">
        <v>2707</v>
      </c>
      <c r="D320" t="s">
        <v>1243</v>
      </c>
    </row>
    <row r="321" spans="1:4" x14ac:dyDescent="0.25">
      <c r="A321" s="6" t="str">
        <f t="shared" si="5"/>
        <v>StairsRiser Lines</v>
      </c>
      <c r="B321" t="s">
        <v>2697</v>
      </c>
      <c r="C321" t="s">
        <v>2708</v>
      </c>
      <c r="D321" t="s">
        <v>1243</v>
      </c>
    </row>
    <row r="322" spans="1:4" x14ac:dyDescent="0.25">
      <c r="A322" s="6" t="str">
        <f t="shared" si="5"/>
        <v>StairsSupports</v>
      </c>
      <c r="B322" t="s">
        <v>2697</v>
      </c>
      <c r="C322" t="s">
        <v>2650</v>
      </c>
      <c r="D322" t="s">
        <v>1243</v>
      </c>
    </row>
    <row r="323" spans="1:4" x14ac:dyDescent="0.25">
      <c r="A323" s="6" t="str">
        <f t="shared" si="5"/>
        <v>StairsTreads/Risers</v>
      </c>
      <c r="B323" t="s">
        <v>2697</v>
      </c>
      <c r="C323" t="s">
        <v>2709</v>
      </c>
      <c r="D323" t="s">
        <v>1243</v>
      </c>
    </row>
    <row r="324" spans="1:4" x14ac:dyDescent="0.25">
      <c r="A324" s="6" t="str">
        <f t="shared" si="5"/>
        <v>Structural Area Reinforcement</v>
      </c>
      <c r="B324" t="s">
        <v>2711</v>
      </c>
      <c r="D324" t="s">
        <v>2481</v>
      </c>
    </row>
    <row r="325" spans="1:4" x14ac:dyDescent="0.25">
      <c r="A325" s="6" t="str">
        <f t="shared" si="5"/>
        <v>Structural Area ReinforcementBoundary</v>
      </c>
      <c r="B325" t="s">
        <v>2711</v>
      </c>
      <c r="C325" t="s">
        <v>2573</v>
      </c>
      <c r="D325" t="s">
        <v>2481</v>
      </c>
    </row>
    <row r="326" spans="1:4" x14ac:dyDescent="0.25">
      <c r="A326" s="6" t="str">
        <f t="shared" si="5"/>
        <v>Structural Beam Systems</v>
      </c>
      <c r="B326" t="s">
        <v>2712</v>
      </c>
      <c r="D326" t="s">
        <v>2481</v>
      </c>
    </row>
    <row r="327" spans="1:4" x14ac:dyDescent="0.25">
      <c r="A327" s="6" t="str">
        <f t="shared" si="5"/>
        <v>Structural Column Tags</v>
      </c>
      <c r="B327" t="s">
        <v>2713</v>
      </c>
      <c r="D327" t="s">
        <v>2481</v>
      </c>
    </row>
    <row r="328" spans="1:4" x14ac:dyDescent="0.25">
      <c r="A328" s="6" t="str">
        <f t="shared" ref="A328:A391" si="6">CONCATENATE(B328,C328)</f>
        <v>Structural Columns</v>
      </c>
      <c r="B328" t="s">
        <v>2714</v>
      </c>
      <c r="D328" t="s">
        <v>245</v>
      </c>
    </row>
    <row r="329" spans="1:4" x14ac:dyDescent="0.25">
      <c r="A329" s="6" t="str">
        <f t="shared" si="6"/>
        <v>Structural ColumnsHidden Lines</v>
      </c>
      <c r="B329" t="s">
        <v>2714</v>
      </c>
      <c r="C329" t="s">
        <v>2499</v>
      </c>
    </row>
    <row r="330" spans="1:4" x14ac:dyDescent="0.25">
      <c r="A330" s="6" t="str">
        <f t="shared" si="6"/>
        <v>Structural ColumnsRigid Links</v>
      </c>
      <c r="B330" t="s">
        <v>2714</v>
      </c>
      <c r="C330" t="s">
        <v>2716</v>
      </c>
    </row>
    <row r="331" spans="1:4" x14ac:dyDescent="0.25">
      <c r="A331" s="6" t="str">
        <f t="shared" si="6"/>
        <v>Structural ColumnsStick Symbols</v>
      </c>
      <c r="B331" t="s">
        <v>2714</v>
      </c>
      <c r="C331" t="s">
        <v>2717</v>
      </c>
    </row>
    <row r="332" spans="1:4" x14ac:dyDescent="0.25">
      <c r="A332" s="6" t="str">
        <f t="shared" si="6"/>
        <v>Structural Connections</v>
      </c>
      <c r="B332" t="s">
        <v>2718</v>
      </c>
      <c r="D332" t="s">
        <v>2481</v>
      </c>
    </row>
    <row r="333" spans="1:4" x14ac:dyDescent="0.25">
      <c r="A333" s="6" t="str">
        <f t="shared" si="6"/>
        <v>Structural Fabric Areas</v>
      </c>
      <c r="B333" t="s">
        <v>2719</v>
      </c>
      <c r="D333" t="s">
        <v>2481</v>
      </c>
    </row>
    <row r="334" spans="1:4" x14ac:dyDescent="0.25">
      <c r="A334" s="6" t="str">
        <f t="shared" si="6"/>
        <v>Structural Fabric AreasBoundary</v>
      </c>
      <c r="B334" t="s">
        <v>2719</v>
      </c>
      <c r="C334" t="s">
        <v>2573</v>
      </c>
      <c r="D334" t="s">
        <v>2481</v>
      </c>
    </row>
    <row r="335" spans="1:4" x14ac:dyDescent="0.25">
      <c r="A335" s="6" t="str">
        <f t="shared" si="6"/>
        <v>Structural Fabric Reinforcement</v>
      </c>
      <c r="B335" t="s">
        <v>2720</v>
      </c>
      <c r="D335" t="s">
        <v>2481</v>
      </c>
    </row>
    <row r="336" spans="1:4" x14ac:dyDescent="0.25">
      <c r="A336" s="6" t="str">
        <f t="shared" si="6"/>
        <v>Structural Fabric ReinforcementBoundary</v>
      </c>
      <c r="B336" t="s">
        <v>2720</v>
      </c>
      <c r="C336" t="s">
        <v>2573</v>
      </c>
      <c r="D336" t="s">
        <v>2481</v>
      </c>
    </row>
    <row r="337" spans="1:4" x14ac:dyDescent="0.25">
      <c r="A337" s="6" t="str">
        <f t="shared" si="6"/>
        <v>Structural Fabric ReinforcementFabric Wire</v>
      </c>
      <c r="B337" t="s">
        <v>2720</v>
      </c>
      <c r="C337" t="s">
        <v>2721</v>
      </c>
      <c r="D337" t="s">
        <v>2481</v>
      </c>
    </row>
    <row r="338" spans="1:4" x14ac:dyDescent="0.25">
      <c r="A338" s="6" t="str">
        <f t="shared" si="6"/>
        <v>Structural Foundation Tags</v>
      </c>
      <c r="B338" t="s">
        <v>2722</v>
      </c>
      <c r="D338" t="s">
        <v>2481</v>
      </c>
    </row>
    <row r="339" spans="1:4" x14ac:dyDescent="0.25">
      <c r="A339" s="6" t="str">
        <f t="shared" si="6"/>
        <v>Structural Foundations</v>
      </c>
      <c r="B339" t="s">
        <v>2723</v>
      </c>
      <c r="D339" t="s">
        <v>625</v>
      </c>
    </row>
    <row r="340" spans="1:4" x14ac:dyDescent="0.25">
      <c r="A340" s="6" t="str">
        <f t="shared" si="6"/>
        <v>Structural FoundationsHidden Lines</v>
      </c>
      <c r="B340" t="s">
        <v>2723</v>
      </c>
      <c r="C340" t="s">
        <v>2499</v>
      </c>
    </row>
    <row r="341" spans="1:4" x14ac:dyDescent="0.25">
      <c r="A341" s="6" t="str">
        <f t="shared" si="6"/>
        <v>Structural Framing</v>
      </c>
      <c r="B341" t="s">
        <v>2726</v>
      </c>
      <c r="D341" t="s">
        <v>152</v>
      </c>
    </row>
    <row r="342" spans="1:4" x14ac:dyDescent="0.25">
      <c r="A342" s="6" t="str">
        <f t="shared" si="6"/>
        <v>Structural FramingChord</v>
      </c>
      <c r="B342" t="s">
        <v>2726</v>
      </c>
      <c r="C342" t="s">
        <v>2728</v>
      </c>
    </row>
    <row r="343" spans="1:4" x14ac:dyDescent="0.25">
      <c r="A343" s="6" t="str">
        <f t="shared" si="6"/>
        <v>Structural FramingGirder</v>
      </c>
      <c r="B343" t="s">
        <v>2726</v>
      </c>
      <c r="C343" t="s">
        <v>2729</v>
      </c>
    </row>
    <row r="344" spans="1:4" x14ac:dyDescent="0.25">
      <c r="A344" s="6" t="str">
        <f t="shared" si="6"/>
        <v>Structural FramingHidden Lines</v>
      </c>
      <c r="B344" t="s">
        <v>2726</v>
      </c>
      <c r="C344" t="s">
        <v>2499</v>
      </c>
    </row>
    <row r="345" spans="1:4" x14ac:dyDescent="0.25">
      <c r="A345" s="6" t="str">
        <f t="shared" si="6"/>
        <v>Structural FramingHorizontal Bracing</v>
      </c>
      <c r="B345" t="s">
        <v>2726</v>
      </c>
      <c r="C345" t="s">
        <v>2730</v>
      </c>
    </row>
    <row r="346" spans="1:4" x14ac:dyDescent="0.25">
      <c r="A346" s="6" t="str">
        <f t="shared" si="6"/>
        <v>Structural FramingJoist</v>
      </c>
      <c r="B346" t="s">
        <v>2726</v>
      </c>
      <c r="C346" t="s">
        <v>2731</v>
      </c>
    </row>
    <row r="347" spans="1:4" x14ac:dyDescent="0.25">
      <c r="A347" s="6" t="str">
        <f t="shared" si="6"/>
        <v>Structural FramingKicker Bracing</v>
      </c>
      <c r="B347" t="s">
        <v>2726</v>
      </c>
      <c r="C347" t="s">
        <v>2732</v>
      </c>
    </row>
    <row r="348" spans="1:4" x14ac:dyDescent="0.25">
      <c r="A348" s="6" t="str">
        <f t="shared" si="6"/>
        <v>Structural FramingOther</v>
      </c>
      <c r="B348" t="s">
        <v>2726</v>
      </c>
      <c r="C348" t="s">
        <v>2733</v>
      </c>
    </row>
    <row r="349" spans="1:4" x14ac:dyDescent="0.25">
      <c r="A349" s="6" t="str">
        <f t="shared" si="6"/>
        <v>Structural FramingPurlin</v>
      </c>
      <c r="B349" t="s">
        <v>2726</v>
      </c>
      <c r="C349" t="s">
        <v>2734</v>
      </c>
    </row>
    <row r="350" spans="1:4" x14ac:dyDescent="0.25">
      <c r="A350" s="6" t="str">
        <f t="shared" si="6"/>
        <v>Structural FramingRigid Links</v>
      </c>
      <c r="B350" t="s">
        <v>2726</v>
      </c>
      <c r="C350" t="s">
        <v>2716</v>
      </c>
    </row>
    <row r="351" spans="1:4" x14ac:dyDescent="0.25">
      <c r="A351" s="6" t="str">
        <f t="shared" si="6"/>
        <v>Structural FramingVertical Bracing</v>
      </c>
      <c r="B351" t="s">
        <v>2726</v>
      </c>
      <c r="C351" t="s">
        <v>2735</v>
      </c>
    </row>
    <row r="352" spans="1:4" x14ac:dyDescent="0.25">
      <c r="A352" s="6" t="str">
        <f t="shared" si="6"/>
        <v>Structural FramingWeb</v>
      </c>
      <c r="B352" t="s">
        <v>2726</v>
      </c>
      <c r="C352" t="s">
        <v>2736</v>
      </c>
    </row>
    <row r="353" spans="1:4" x14ac:dyDescent="0.25">
      <c r="A353" s="6" t="str">
        <f t="shared" si="6"/>
        <v>Structural Framing Tags</v>
      </c>
      <c r="B353" t="s">
        <v>2737</v>
      </c>
      <c r="D353" t="s">
        <v>2481</v>
      </c>
    </row>
    <row r="354" spans="1:4" x14ac:dyDescent="0.25">
      <c r="A354" s="6" t="str">
        <f t="shared" si="6"/>
        <v>Structural Path Reinforcement</v>
      </c>
      <c r="B354" t="s">
        <v>2738</v>
      </c>
      <c r="D354" t="s">
        <v>2481</v>
      </c>
    </row>
    <row r="355" spans="1:4" x14ac:dyDescent="0.25">
      <c r="A355" s="6" t="str">
        <f t="shared" si="6"/>
        <v>Structural Path ReinforcementBoundary</v>
      </c>
      <c r="B355" t="s">
        <v>2738</v>
      </c>
      <c r="C355" t="s">
        <v>2573</v>
      </c>
      <c r="D355" t="s">
        <v>2481</v>
      </c>
    </row>
    <row r="356" spans="1:4" x14ac:dyDescent="0.25">
      <c r="A356" s="6" t="str">
        <f t="shared" si="6"/>
        <v>Structural Rebar</v>
      </c>
      <c r="B356" t="s">
        <v>2739</v>
      </c>
      <c r="D356" t="s">
        <v>1039</v>
      </c>
    </row>
    <row r="357" spans="1:4" x14ac:dyDescent="0.25">
      <c r="A357" s="6" t="str">
        <f t="shared" si="6"/>
        <v>Structural Stiffener Tags</v>
      </c>
      <c r="B357" t="s">
        <v>2740</v>
      </c>
      <c r="D357" t="s">
        <v>2481</v>
      </c>
    </row>
    <row r="358" spans="1:4" x14ac:dyDescent="0.25">
      <c r="A358" s="6" t="str">
        <f t="shared" si="6"/>
        <v>Structural Stiffeners</v>
      </c>
      <c r="B358" t="s">
        <v>2741</v>
      </c>
      <c r="D358" t="s">
        <v>2481</v>
      </c>
    </row>
    <row r="359" spans="1:4" x14ac:dyDescent="0.25">
      <c r="A359" s="6" t="str">
        <f t="shared" si="6"/>
        <v>Structural Truss Tags</v>
      </c>
      <c r="B359" t="s">
        <v>2742</v>
      </c>
      <c r="D359" t="s">
        <v>2481</v>
      </c>
    </row>
    <row r="360" spans="1:4" x14ac:dyDescent="0.25">
      <c r="A360" s="6" t="str">
        <f t="shared" si="6"/>
        <v>Structural Trusses</v>
      </c>
      <c r="B360" t="s">
        <v>2743</v>
      </c>
      <c r="D360" t="s">
        <v>2481</v>
      </c>
    </row>
    <row r="361" spans="1:4" x14ac:dyDescent="0.25">
      <c r="A361" s="6" t="str">
        <f t="shared" si="6"/>
        <v>Structural TrussesStick Symbols</v>
      </c>
      <c r="B361" t="s">
        <v>2743</v>
      </c>
      <c r="C361" t="s">
        <v>2717</v>
      </c>
      <c r="D361" t="s">
        <v>2481</v>
      </c>
    </row>
    <row r="362" spans="1:4" x14ac:dyDescent="0.25">
      <c r="A362" s="6" t="str">
        <f t="shared" si="6"/>
        <v>Telephone Devices</v>
      </c>
      <c r="B362" t="s">
        <v>2744</v>
      </c>
      <c r="D362" t="s">
        <v>152</v>
      </c>
    </row>
    <row r="363" spans="1:4" x14ac:dyDescent="0.25">
      <c r="A363" s="6" t="str">
        <f t="shared" si="6"/>
        <v>Temporary</v>
      </c>
      <c r="B363" t="s">
        <v>2745</v>
      </c>
      <c r="D363" t="s">
        <v>2481</v>
      </c>
    </row>
    <row r="364" spans="1:4" x14ac:dyDescent="0.25">
      <c r="A364" s="6" t="str">
        <f t="shared" si="6"/>
        <v>Text Notes</v>
      </c>
      <c r="B364" t="s">
        <v>2746</v>
      </c>
      <c r="D364" t="s">
        <v>48</v>
      </c>
    </row>
    <row r="365" spans="1:4" x14ac:dyDescent="0.25">
      <c r="A365" s="6" t="str">
        <f t="shared" si="6"/>
        <v>Title Blocks</v>
      </c>
      <c r="B365" t="s">
        <v>2747</v>
      </c>
      <c r="D365" t="s">
        <v>2481</v>
      </c>
    </row>
    <row r="366" spans="1:4" x14ac:dyDescent="0.25">
      <c r="A366" s="6" t="str">
        <f t="shared" si="6"/>
        <v>Title BlocksMedium Lines</v>
      </c>
      <c r="B366" t="s">
        <v>2747</v>
      </c>
      <c r="C366" t="s">
        <v>2531</v>
      </c>
      <c r="D366" t="s">
        <v>2481</v>
      </c>
    </row>
    <row r="367" spans="1:4" x14ac:dyDescent="0.25">
      <c r="A367" s="6" t="str">
        <f t="shared" si="6"/>
        <v>Title BlocksThin Lines</v>
      </c>
      <c r="B367" t="s">
        <v>2747</v>
      </c>
      <c r="C367" t="s">
        <v>2601</v>
      </c>
      <c r="D367" t="s">
        <v>2481</v>
      </c>
    </row>
    <row r="368" spans="1:4" x14ac:dyDescent="0.25">
      <c r="A368" s="6" t="str">
        <f t="shared" si="6"/>
        <v>Title BlocksWide Lines</v>
      </c>
      <c r="B368" t="s">
        <v>2747</v>
      </c>
      <c r="C368" t="s">
        <v>2602</v>
      </c>
      <c r="D368" t="s">
        <v>2481</v>
      </c>
    </row>
    <row r="369" spans="1:4" x14ac:dyDescent="0.25">
      <c r="A369" s="6" t="str">
        <f t="shared" si="6"/>
        <v>Topography</v>
      </c>
      <c r="B369" t="s">
        <v>2748</v>
      </c>
      <c r="D369" t="s">
        <v>152</v>
      </c>
    </row>
    <row r="370" spans="1:4" x14ac:dyDescent="0.25">
      <c r="A370" s="6" t="str">
        <f t="shared" si="6"/>
        <v>TopographyBoundary Point</v>
      </c>
      <c r="B370" t="s">
        <v>2748</v>
      </c>
      <c r="C370" t="s">
        <v>2749</v>
      </c>
      <c r="D370" t="s">
        <v>152</v>
      </c>
    </row>
    <row r="371" spans="1:4" x14ac:dyDescent="0.25">
      <c r="A371" s="6" t="str">
        <f t="shared" si="6"/>
        <v>TopographyHidden Lines</v>
      </c>
      <c r="B371" t="s">
        <v>2748</v>
      </c>
      <c r="C371" t="s">
        <v>2499</v>
      </c>
    </row>
    <row r="372" spans="1:4" x14ac:dyDescent="0.25">
      <c r="A372" s="6" t="str">
        <f t="shared" si="6"/>
        <v>TopographyInterior Point</v>
      </c>
      <c r="B372" t="s">
        <v>2748</v>
      </c>
      <c r="C372" t="s">
        <v>2750</v>
      </c>
      <c r="D372" t="s">
        <v>152</v>
      </c>
    </row>
    <row r="373" spans="1:4" x14ac:dyDescent="0.25">
      <c r="A373" s="6" t="str">
        <f t="shared" si="6"/>
        <v>TopographyPrimary Contours</v>
      </c>
      <c r="B373" t="s">
        <v>2748</v>
      </c>
      <c r="C373" t="s">
        <v>2751</v>
      </c>
      <c r="D373" t="s">
        <v>152</v>
      </c>
    </row>
    <row r="374" spans="1:4" x14ac:dyDescent="0.25">
      <c r="A374" s="6" t="str">
        <f t="shared" si="6"/>
        <v>TopographySecondary Contours</v>
      </c>
      <c r="B374" t="s">
        <v>2748</v>
      </c>
      <c r="C374" t="s">
        <v>2752</v>
      </c>
      <c r="D374" t="s">
        <v>152</v>
      </c>
    </row>
    <row r="375" spans="1:4" x14ac:dyDescent="0.25">
      <c r="A375" s="6" t="str">
        <f t="shared" si="6"/>
        <v>TopographyTriangulation Edges</v>
      </c>
      <c r="B375" t="s">
        <v>2748</v>
      </c>
      <c r="C375" t="s">
        <v>2753</v>
      </c>
      <c r="D375" t="s">
        <v>152</v>
      </c>
    </row>
    <row r="376" spans="1:4" x14ac:dyDescent="0.25">
      <c r="A376" s="6" t="str">
        <f t="shared" si="6"/>
        <v>View Titles</v>
      </c>
      <c r="B376" t="s">
        <v>2754</v>
      </c>
      <c r="D376" t="s">
        <v>2481</v>
      </c>
    </row>
    <row r="377" spans="1:4" x14ac:dyDescent="0.25">
      <c r="A377" s="6" t="str">
        <f t="shared" si="6"/>
        <v>Wall Tags</v>
      </c>
      <c r="B377" t="s">
        <v>2755</v>
      </c>
      <c r="D377" t="s">
        <v>2481</v>
      </c>
    </row>
    <row r="378" spans="1:4" x14ac:dyDescent="0.25">
      <c r="A378" s="6" t="str">
        <f t="shared" si="6"/>
        <v>Walls</v>
      </c>
      <c r="B378" t="s">
        <v>2756</v>
      </c>
      <c r="D378" t="s">
        <v>1496</v>
      </c>
    </row>
    <row r="379" spans="1:4" x14ac:dyDescent="0.25">
      <c r="A379" s="6" t="str">
        <f t="shared" si="6"/>
        <v>WallsCommon Edges</v>
      </c>
      <c r="B379" t="s">
        <v>2756</v>
      </c>
      <c r="C379" t="s">
        <v>2504</v>
      </c>
    </row>
    <row r="380" spans="1:4" x14ac:dyDescent="0.25">
      <c r="A380" s="6" t="str">
        <f t="shared" si="6"/>
        <v>WallsCurtain Wall Grids</v>
      </c>
      <c r="B380" t="s">
        <v>2756</v>
      </c>
      <c r="C380" t="s">
        <v>2757</v>
      </c>
      <c r="D380" t="s">
        <v>1496</v>
      </c>
    </row>
    <row r="381" spans="1:4" x14ac:dyDescent="0.25">
      <c r="A381" s="6" t="str">
        <f t="shared" si="6"/>
        <v>WallsCut Pattern</v>
      </c>
      <c r="B381" t="s">
        <v>2756</v>
      </c>
      <c r="C381" t="s">
        <v>2505</v>
      </c>
    </row>
    <row r="382" spans="1:4" x14ac:dyDescent="0.25">
      <c r="A382" s="6" t="str">
        <f t="shared" si="6"/>
        <v>WallsFinish 1 [4]</v>
      </c>
      <c r="B382" t="s">
        <v>2756</v>
      </c>
      <c r="C382" t="s">
        <v>2506</v>
      </c>
    </row>
    <row r="383" spans="1:4" x14ac:dyDescent="0.25">
      <c r="A383" s="6" t="str">
        <f t="shared" si="6"/>
        <v>WallsFinish 2 [5]</v>
      </c>
      <c r="B383" t="s">
        <v>2756</v>
      </c>
      <c r="C383" t="s">
        <v>2507</v>
      </c>
    </row>
    <row r="384" spans="1:4" x14ac:dyDescent="0.25">
      <c r="A384" s="6" t="str">
        <f t="shared" si="6"/>
        <v>WallsHidden Lines</v>
      </c>
      <c r="B384" t="s">
        <v>2756</v>
      </c>
      <c r="C384" t="s">
        <v>2499</v>
      </c>
    </row>
    <row r="385" spans="1:4" x14ac:dyDescent="0.25">
      <c r="A385" s="6" t="str">
        <f t="shared" si="6"/>
        <v>WallsMembrane Layer</v>
      </c>
      <c r="B385" t="s">
        <v>2756</v>
      </c>
      <c r="C385" t="s">
        <v>2508</v>
      </c>
    </row>
    <row r="386" spans="1:4" x14ac:dyDescent="0.25">
      <c r="A386" s="6" t="str">
        <f t="shared" si="6"/>
        <v>WallsReveals</v>
      </c>
      <c r="B386" t="s">
        <v>2756</v>
      </c>
      <c r="C386" t="s">
        <v>2758</v>
      </c>
      <c r="D386" t="s">
        <v>819</v>
      </c>
    </row>
    <row r="387" spans="1:4" x14ac:dyDescent="0.25">
      <c r="A387" s="6" t="str">
        <f t="shared" si="6"/>
        <v>WallsStacked Walls</v>
      </c>
      <c r="B387" t="s">
        <v>2756</v>
      </c>
      <c r="C387" t="s">
        <v>2759</v>
      </c>
      <c r="D387" t="s">
        <v>1496</v>
      </c>
    </row>
    <row r="388" spans="1:4" x14ac:dyDescent="0.25">
      <c r="A388" s="6" t="str">
        <f t="shared" si="6"/>
        <v>WallsStructure [1]</v>
      </c>
      <c r="B388" t="s">
        <v>2756</v>
      </c>
      <c r="C388" t="s">
        <v>2509</v>
      </c>
    </row>
    <row r="389" spans="1:4" x14ac:dyDescent="0.25">
      <c r="A389" s="6" t="str">
        <f t="shared" si="6"/>
        <v>WallsSubstrate [2]</v>
      </c>
      <c r="B389" t="s">
        <v>2756</v>
      </c>
      <c r="C389" t="s">
        <v>2510</v>
      </c>
    </row>
    <row r="390" spans="1:4" x14ac:dyDescent="0.25">
      <c r="A390" s="6" t="str">
        <f t="shared" si="6"/>
        <v>WallsSurface Pattern</v>
      </c>
      <c r="B390" t="s">
        <v>2756</v>
      </c>
      <c r="C390" t="s">
        <v>2511</v>
      </c>
      <c r="D390" t="s">
        <v>1496</v>
      </c>
    </row>
    <row r="391" spans="1:4" x14ac:dyDescent="0.25">
      <c r="A391" s="6" t="str">
        <f t="shared" si="6"/>
        <v>WallsThermal/Air Layer [3]</v>
      </c>
      <c r="B391" t="s">
        <v>2756</v>
      </c>
      <c r="C391" t="s">
        <v>2512</v>
      </c>
    </row>
    <row r="392" spans="1:4" x14ac:dyDescent="0.25">
      <c r="A392" s="6" t="str">
        <f t="shared" ref="A392:A408" si="7">CONCATENATE(B392,C392)</f>
        <v>WallsWall Sweeps</v>
      </c>
      <c r="B392" t="s">
        <v>2756</v>
      </c>
      <c r="C392" t="s">
        <v>2760</v>
      </c>
      <c r="D392" t="s">
        <v>1163</v>
      </c>
    </row>
    <row r="393" spans="1:4" x14ac:dyDescent="0.25">
      <c r="A393" s="6" t="str">
        <f t="shared" si="7"/>
        <v>Walls/Interior:1</v>
      </c>
      <c r="B393" t="s">
        <v>2761</v>
      </c>
      <c r="D393" t="s">
        <v>1496</v>
      </c>
    </row>
    <row r="394" spans="1:4" x14ac:dyDescent="0.25">
      <c r="A394" s="6" t="str">
        <f t="shared" si="7"/>
        <v>Walls/Exterior:2</v>
      </c>
      <c r="B394" t="s">
        <v>2762</v>
      </c>
      <c r="D394" t="s">
        <v>1496</v>
      </c>
    </row>
    <row r="395" spans="1:4" x14ac:dyDescent="0.25">
      <c r="A395" s="6" t="str">
        <f t="shared" si="7"/>
        <v>Walls/Foundation:3</v>
      </c>
      <c r="B395" t="s">
        <v>2763</v>
      </c>
      <c r="D395" t="s">
        <v>1496</v>
      </c>
    </row>
    <row r="396" spans="1:4" x14ac:dyDescent="0.25">
      <c r="A396" s="6" t="str">
        <f t="shared" si="7"/>
        <v>Walls/Retaining:4</v>
      </c>
      <c r="B396" t="s">
        <v>2764</v>
      </c>
      <c r="D396" t="s">
        <v>1496</v>
      </c>
    </row>
    <row r="397" spans="1:4" x14ac:dyDescent="0.25">
      <c r="A397" s="6" t="str">
        <f t="shared" si="7"/>
        <v>Window Tags</v>
      </c>
      <c r="B397" t="s">
        <v>2765</v>
      </c>
      <c r="D397" t="s">
        <v>2481</v>
      </c>
    </row>
    <row r="398" spans="1:4" x14ac:dyDescent="0.25">
      <c r="A398" s="6" t="str">
        <f t="shared" si="7"/>
        <v>Windows</v>
      </c>
      <c r="B398" t="s">
        <v>2766</v>
      </c>
      <c r="D398" t="s">
        <v>1508</v>
      </c>
    </row>
    <row r="399" spans="1:4" x14ac:dyDescent="0.25">
      <c r="A399" s="6" t="str">
        <f t="shared" si="7"/>
        <v>WindowsElevation Swing</v>
      </c>
      <c r="B399" t="s">
        <v>2766</v>
      </c>
      <c r="C399" t="s">
        <v>2498</v>
      </c>
    </row>
    <row r="400" spans="1:4" x14ac:dyDescent="0.25">
      <c r="A400" s="6" t="str">
        <f t="shared" si="7"/>
        <v>WindowsFrame/Mullion</v>
      </c>
      <c r="B400" t="s">
        <v>2766</v>
      </c>
      <c r="C400" t="s">
        <v>2537</v>
      </c>
      <c r="D400" t="s">
        <v>1508</v>
      </c>
    </row>
    <row r="401" spans="1:4" x14ac:dyDescent="0.25">
      <c r="A401" s="6" t="str">
        <f t="shared" si="7"/>
        <v>WindowsGlass</v>
      </c>
      <c r="B401" t="s">
        <v>2766</v>
      </c>
      <c r="C401" t="s">
        <v>2523</v>
      </c>
      <c r="D401" t="s">
        <v>1508</v>
      </c>
    </row>
    <row r="402" spans="1:4" x14ac:dyDescent="0.25">
      <c r="A402" s="6" t="str">
        <f t="shared" si="7"/>
        <v>WindowsHidden Lines</v>
      </c>
      <c r="B402" t="s">
        <v>2766</v>
      </c>
      <c r="C402" t="s">
        <v>2499</v>
      </c>
    </row>
    <row r="403" spans="1:4" x14ac:dyDescent="0.25">
      <c r="A403" s="6" t="str">
        <f t="shared" si="7"/>
        <v>WindowsOpening</v>
      </c>
      <c r="B403" t="s">
        <v>2766</v>
      </c>
      <c r="C403" t="s">
        <v>2538</v>
      </c>
      <c r="D403" t="s">
        <v>1508</v>
      </c>
    </row>
    <row r="404" spans="1:4" x14ac:dyDescent="0.25">
      <c r="A404" s="6" t="str">
        <f t="shared" si="7"/>
        <v>WindowsPlan Swing</v>
      </c>
      <c r="B404" t="s">
        <v>2766</v>
      </c>
      <c r="C404" t="s">
        <v>2500</v>
      </c>
    </row>
    <row r="405" spans="1:4" x14ac:dyDescent="0.25">
      <c r="A405" s="6" t="str">
        <f t="shared" si="7"/>
        <v>WindowsSill/Head</v>
      </c>
      <c r="B405" t="s">
        <v>2766</v>
      </c>
      <c r="C405" t="s">
        <v>2767</v>
      </c>
      <c r="D405" t="s">
        <v>1508</v>
      </c>
    </row>
    <row r="406" spans="1:4" x14ac:dyDescent="0.25">
      <c r="A406" s="6" t="str">
        <f t="shared" si="7"/>
        <v>Wires</v>
      </c>
      <c r="B406" t="s">
        <v>2768</v>
      </c>
      <c r="D406" t="s">
        <v>2481</v>
      </c>
    </row>
    <row r="407" spans="1:4" x14ac:dyDescent="0.25">
      <c r="A407" s="6" t="str">
        <f t="shared" si="7"/>
        <v>WiresHome Run Arrows</v>
      </c>
      <c r="B407" t="s">
        <v>2768</v>
      </c>
      <c r="C407" t="s">
        <v>2769</v>
      </c>
      <c r="D407" t="s">
        <v>2481</v>
      </c>
    </row>
    <row r="408" spans="1:4" x14ac:dyDescent="0.25">
      <c r="A408" s="6" t="str">
        <f t="shared" si="7"/>
        <v>WiresWire Tick Marks</v>
      </c>
      <c r="B408" t="s">
        <v>2768</v>
      </c>
      <c r="C408" t="s">
        <v>2770</v>
      </c>
      <c r="D408" t="s">
        <v>2481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Blad17">
    <tabColor rgb="FF0070C0"/>
  </sheetPr>
  <dimension ref="A1:C109"/>
  <sheetViews>
    <sheetView workbookViewId="0"/>
  </sheetViews>
  <sheetFormatPr defaultRowHeight="15" x14ac:dyDescent="0.25"/>
  <cols>
    <col min="1" max="1" width="62.5703125" bestFit="1" customWidth="1"/>
    <col min="2" max="2" width="22.7109375" bestFit="1" customWidth="1"/>
    <col min="3" max="3" width="30" bestFit="1" customWidth="1"/>
  </cols>
  <sheetData>
    <row r="1" spans="1:3" x14ac:dyDescent="0.25">
      <c r="A1" t="s">
        <v>2771</v>
      </c>
    </row>
    <row r="2" spans="1:3" x14ac:dyDescent="0.25">
      <c r="A2" t="s">
        <v>2772</v>
      </c>
    </row>
    <row r="3" spans="1:3" x14ac:dyDescent="0.25">
      <c r="A3" t="s">
        <v>2773</v>
      </c>
    </row>
    <row r="4" spans="1:3" x14ac:dyDescent="0.25">
      <c r="A4" t="s">
        <v>2480</v>
      </c>
    </row>
    <row r="5" spans="1:3" x14ac:dyDescent="0.25">
      <c r="A5" t="s">
        <v>13</v>
      </c>
      <c r="B5" t="s">
        <v>2619</v>
      </c>
      <c r="C5" t="s">
        <v>2774</v>
      </c>
    </row>
    <row r="6" spans="1:3" x14ac:dyDescent="0.25">
      <c r="A6" t="s">
        <v>32</v>
      </c>
      <c r="B6" t="s">
        <v>2482</v>
      </c>
      <c r="C6" t="s">
        <v>2775</v>
      </c>
    </row>
    <row r="7" spans="1:3" x14ac:dyDescent="0.25">
      <c r="A7" t="s">
        <v>35</v>
      </c>
      <c r="B7" t="s">
        <v>2482</v>
      </c>
      <c r="C7" t="s">
        <v>2775</v>
      </c>
    </row>
    <row r="8" spans="1:3" x14ac:dyDescent="0.25">
      <c r="A8" t="s">
        <v>41</v>
      </c>
      <c r="B8" t="s">
        <v>2619</v>
      </c>
      <c r="C8" t="s">
        <v>2776</v>
      </c>
    </row>
    <row r="9" spans="1:3" x14ac:dyDescent="0.25">
      <c r="A9" t="s">
        <v>46</v>
      </c>
      <c r="B9" t="s">
        <v>2554</v>
      </c>
      <c r="C9" t="s">
        <v>2777</v>
      </c>
    </row>
    <row r="10" spans="1:3" x14ac:dyDescent="0.25">
      <c r="A10" t="s">
        <v>48</v>
      </c>
      <c r="B10" t="s">
        <v>2564</v>
      </c>
    </row>
    <row r="11" spans="1:3" x14ac:dyDescent="0.25">
      <c r="A11" t="s">
        <v>87</v>
      </c>
      <c r="B11" t="s">
        <v>2726</v>
      </c>
      <c r="C11" t="s">
        <v>2778</v>
      </c>
    </row>
    <row r="12" spans="1:3" x14ac:dyDescent="0.25">
      <c r="A12" t="s">
        <v>103</v>
      </c>
      <c r="B12" t="s">
        <v>2619</v>
      </c>
      <c r="C12" t="s">
        <v>2779</v>
      </c>
    </row>
    <row r="13" spans="1:3" x14ac:dyDescent="0.25">
      <c r="A13" t="s">
        <v>146</v>
      </c>
      <c r="B13" t="s">
        <v>2628</v>
      </c>
    </row>
    <row r="14" spans="1:3" x14ac:dyDescent="0.25">
      <c r="A14" t="s">
        <v>152</v>
      </c>
      <c r="B14" t="s">
        <v>2566</v>
      </c>
      <c r="C14" t="s">
        <v>2780</v>
      </c>
    </row>
    <row r="15" spans="1:3" x14ac:dyDescent="0.25">
      <c r="A15" t="s">
        <v>170</v>
      </c>
      <c r="B15" t="s">
        <v>2489</v>
      </c>
      <c r="C15" t="s">
        <v>2781</v>
      </c>
    </row>
    <row r="16" spans="1:3" x14ac:dyDescent="0.25">
      <c r="A16" t="s">
        <v>176</v>
      </c>
      <c r="B16" t="s">
        <v>2782</v>
      </c>
      <c r="C16" t="s">
        <v>2783</v>
      </c>
    </row>
    <row r="17" spans="1:3" x14ac:dyDescent="0.25">
      <c r="A17" t="s">
        <v>185</v>
      </c>
      <c r="B17" t="s">
        <v>2768</v>
      </c>
    </row>
    <row r="18" spans="1:3" x14ac:dyDescent="0.25">
      <c r="A18" t="s">
        <v>208</v>
      </c>
      <c r="B18" t="s">
        <v>2619</v>
      </c>
      <c r="C18" t="s">
        <v>2784</v>
      </c>
    </row>
    <row r="19" spans="1:3" x14ac:dyDescent="0.25">
      <c r="A19" t="s">
        <v>236</v>
      </c>
      <c r="B19" t="s">
        <v>2566</v>
      </c>
      <c r="C19" t="s">
        <v>2785</v>
      </c>
    </row>
    <row r="20" spans="1:3" x14ac:dyDescent="0.25">
      <c r="A20" t="s">
        <v>245</v>
      </c>
      <c r="B20" t="s">
        <v>2714</v>
      </c>
      <c r="C20" t="s">
        <v>2778</v>
      </c>
    </row>
    <row r="21" spans="1:3" x14ac:dyDescent="0.25">
      <c r="A21" t="s">
        <v>271</v>
      </c>
      <c r="B21" t="s">
        <v>2619</v>
      </c>
      <c r="C21" t="s">
        <v>2786</v>
      </c>
    </row>
    <row r="22" spans="1:3" x14ac:dyDescent="0.25">
      <c r="A22" t="s">
        <v>276</v>
      </c>
      <c r="B22" t="s">
        <v>2619</v>
      </c>
      <c r="C22" t="s">
        <v>2787</v>
      </c>
    </row>
    <row r="23" spans="1:3" x14ac:dyDescent="0.25">
      <c r="A23" t="s">
        <v>322</v>
      </c>
      <c r="B23" t="s">
        <v>2788</v>
      </c>
      <c r="C23" t="s">
        <v>2789</v>
      </c>
    </row>
    <row r="24" spans="1:3" x14ac:dyDescent="0.25">
      <c r="A24" t="s">
        <v>330</v>
      </c>
      <c r="B24" t="s">
        <v>2619</v>
      </c>
      <c r="C24" t="s">
        <v>2784</v>
      </c>
    </row>
    <row r="25" spans="1:3" x14ac:dyDescent="0.25">
      <c r="A25" t="s">
        <v>334</v>
      </c>
      <c r="B25" t="s">
        <v>2619</v>
      </c>
      <c r="C25" t="s">
        <v>2784</v>
      </c>
    </row>
    <row r="26" spans="1:3" x14ac:dyDescent="0.25">
      <c r="A26" t="s">
        <v>346</v>
      </c>
      <c r="B26" t="s">
        <v>2566</v>
      </c>
      <c r="C26" t="s">
        <v>2790</v>
      </c>
    </row>
    <row r="27" spans="1:3" x14ac:dyDescent="0.25">
      <c r="A27" t="s">
        <v>362</v>
      </c>
      <c r="B27" t="s">
        <v>2756</v>
      </c>
      <c r="C27" t="s">
        <v>2791</v>
      </c>
    </row>
    <row r="28" spans="1:3" x14ac:dyDescent="0.25">
      <c r="A28" t="s">
        <v>385</v>
      </c>
      <c r="B28" t="s">
        <v>2540</v>
      </c>
      <c r="C28" t="s">
        <v>2792</v>
      </c>
    </row>
    <row r="29" spans="1:3" x14ac:dyDescent="0.25">
      <c r="A29" t="s">
        <v>397</v>
      </c>
      <c r="B29" t="s">
        <v>2566</v>
      </c>
      <c r="C29" t="s">
        <v>2793</v>
      </c>
    </row>
    <row r="30" spans="1:3" x14ac:dyDescent="0.25">
      <c r="A30" t="s">
        <v>401</v>
      </c>
      <c r="B30" t="s">
        <v>2566</v>
      </c>
      <c r="C30" t="s">
        <v>2793</v>
      </c>
    </row>
    <row r="31" spans="1:3" x14ac:dyDescent="0.25">
      <c r="A31" t="s">
        <v>404</v>
      </c>
      <c r="B31" t="s">
        <v>2566</v>
      </c>
      <c r="C31" t="s">
        <v>2793</v>
      </c>
    </row>
    <row r="32" spans="1:3" x14ac:dyDescent="0.25">
      <c r="A32" t="s">
        <v>11</v>
      </c>
      <c r="B32" t="s">
        <v>2566</v>
      </c>
      <c r="C32" t="s">
        <v>2793</v>
      </c>
    </row>
    <row r="33" spans="1:3" x14ac:dyDescent="0.25">
      <c r="A33" t="s">
        <v>410</v>
      </c>
      <c r="B33" t="s">
        <v>2566</v>
      </c>
      <c r="C33" t="s">
        <v>2793</v>
      </c>
    </row>
    <row r="34" spans="1:3" x14ac:dyDescent="0.25">
      <c r="A34" t="s">
        <v>402</v>
      </c>
      <c r="B34" t="s">
        <v>2566</v>
      </c>
      <c r="C34" t="s">
        <v>2793</v>
      </c>
    </row>
    <row r="35" spans="1:3" x14ac:dyDescent="0.25">
      <c r="A35" t="s">
        <v>428</v>
      </c>
      <c r="B35" t="s">
        <v>2536</v>
      </c>
      <c r="C35" t="s">
        <v>2794</v>
      </c>
    </row>
    <row r="36" spans="1:3" x14ac:dyDescent="0.25">
      <c r="A36" t="s">
        <v>450</v>
      </c>
      <c r="B36" t="s">
        <v>2541</v>
      </c>
      <c r="C36" t="s">
        <v>2795</v>
      </c>
    </row>
    <row r="37" spans="1:3" x14ac:dyDescent="0.25">
      <c r="A37" t="s">
        <v>454</v>
      </c>
      <c r="B37" t="s">
        <v>2545</v>
      </c>
      <c r="C37" t="s">
        <v>2796</v>
      </c>
    </row>
    <row r="38" spans="1:3" x14ac:dyDescent="0.25">
      <c r="A38" t="s">
        <v>459</v>
      </c>
      <c r="B38" t="s">
        <v>2540</v>
      </c>
      <c r="C38" t="s">
        <v>2797</v>
      </c>
    </row>
    <row r="39" spans="1:3" x14ac:dyDescent="0.25">
      <c r="A39" t="s">
        <v>2516</v>
      </c>
      <c r="B39" t="s">
        <v>2546</v>
      </c>
      <c r="C39" t="s">
        <v>2798</v>
      </c>
    </row>
    <row r="40" spans="1:3" x14ac:dyDescent="0.25">
      <c r="A40" t="s">
        <v>471</v>
      </c>
      <c r="B40" t="s">
        <v>2549</v>
      </c>
      <c r="C40" t="s">
        <v>2798</v>
      </c>
    </row>
    <row r="41" spans="1:3" x14ac:dyDescent="0.25">
      <c r="A41" t="s">
        <v>2799</v>
      </c>
      <c r="B41" t="s">
        <v>2549</v>
      </c>
      <c r="C41" t="s">
        <v>2800</v>
      </c>
    </row>
    <row r="42" spans="1:3" x14ac:dyDescent="0.25">
      <c r="A42" t="s">
        <v>480</v>
      </c>
      <c r="B42" t="s">
        <v>2546</v>
      </c>
      <c r="C42" t="s">
        <v>2801</v>
      </c>
    </row>
    <row r="43" spans="1:3" x14ac:dyDescent="0.25">
      <c r="A43" t="s">
        <v>485</v>
      </c>
      <c r="B43" t="s">
        <v>2619</v>
      </c>
      <c r="C43" t="s">
        <v>2802</v>
      </c>
    </row>
    <row r="44" spans="1:3" x14ac:dyDescent="0.25">
      <c r="A44" t="s">
        <v>2803</v>
      </c>
      <c r="B44" t="s">
        <v>2549</v>
      </c>
      <c r="C44" t="s">
        <v>2804</v>
      </c>
    </row>
    <row r="45" spans="1:3" x14ac:dyDescent="0.25">
      <c r="A45" t="s">
        <v>489</v>
      </c>
      <c r="B45" t="s">
        <v>2619</v>
      </c>
      <c r="C45" t="s">
        <v>2805</v>
      </c>
    </row>
    <row r="46" spans="1:3" x14ac:dyDescent="0.25">
      <c r="A46" t="s">
        <v>493</v>
      </c>
      <c r="B46" t="s">
        <v>2546</v>
      </c>
      <c r="C46" t="s">
        <v>2806</v>
      </c>
    </row>
    <row r="47" spans="1:3" x14ac:dyDescent="0.25">
      <c r="A47" t="s">
        <v>497</v>
      </c>
      <c r="B47" t="s">
        <v>2566</v>
      </c>
      <c r="C47" t="s">
        <v>2793</v>
      </c>
    </row>
    <row r="48" spans="1:3" x14ac:dyDescent="0.25">
      <c r="A48" t="s">
        <v>39</v>
      </c>
      <c r="B48" t="s">
        <v>2619</v>
      </c>
      <c r="C48" t="s">
        <v>2793</v>
      </c>
    </row>
    <row r="49" spans="1:3" x14ac:dyDescent="0.25">
      <c r="A49" t="s">
        <v>2807</v>
      </c>
      <c r="B49" t="s">
        <v>2566</v>
      </c>
      <c r="C49" t="s">
        <v>2793</v>
      </c>
    </row>
    <row r="50" spans="1:3" x14ac:dyDescent="0.25">
      <c r="A50" t="s">
        <v>519</v>
      </c>
      <c r="B50" t="s">
        <v>2619</v>
      </c>
      <c r="C50" t="s">
        <v>2808</v>
      </c>
    </row>
    <row r="51" spans="1:3" x14ac:dyDescent="0.25">
      <c r="A51" t="s">
        <v>523</v>
      </c>
      <c r="B51" t="s">
        <v>2619</v>
      </c>
      <c r="C51" t="s">
        <v>2808</v>
      </c>
    </row>
    <row r="52" spans="1:3" x14ac:dyDescent="0.25">
      <c r="A52" t="s">
        <v>575</v>
      </c>
      <c r="B52" t="s">
        <v>2482</v>
      </c>
      <c r="C52" t="s">
        <v>2809</v>
      </c>
    </row>
    <row r="53" spans="1:3" x14ac:dyDescent="0.25">
      <c r="A53" t="s">
        <v>577</v>
      </c>
      <c r="B53" t="s">
        <v>2718</v>
      </c>
      <c r="C53" t="s">
        <v>2568</v>
      </c>
    </row>
    <row r="54" spans="1:3" x14ac:dyDescent="0.25">
      <c r="A54" t="s">
        <v>595</v>
      </c>
      <c r="B54" t="s">
        <v>2629</v>
      </c>
      <c r="C54" t="s">
        <v>2810</v>
      </c>
    </row>
    <row r="55" spans="1:3" x14ac:dyDescent="0.25">
      <c r="A55" t="s">
        <v>599</v>
      </c>
      <c r="B55" t="s">
        <v>2695</v>
      </c>
      <c r="C55" t="s">
        <v>2811</v>
      </c>
    </row>
    <row r="56" spans="1:3" x14ac:dyDescent="0.25">
      <c r="A56" t="s">
        <v>30</v>
      </c>
      <c r="B56" t="s">
        <v>2566</v>
      </c>
      <c r="C56" t="s">
        <v>2812</v>
      </c>
    </row>
    <row r="57" spans="1:3" x14ac:dyDescent="0.25">
      <c r="A57" t="s">
        <v>168</v>
      </c>
      <c r="B57" t="s">
        <v>2566</v>
      </c>
      <c r="C57" t="s">
        <v>2812</v>
      </c>
    </row>
    <row r="58" spans="1:3" x14ac:dyDescent="0.25">
      <c r="A58" t="s">
        <v>609</v>
      </c>
      <c r="B58" t="s">
        <v>2566</v>
      </c>
      <c r="C58" t="s">
        <v>2812</v>
      </c>
    </row>
    <row r="59" spans="1:3" x14ac:dyDescent="0.25">
      <c r="A59" t="s">
        <v>613</v>
      </c>
      <c r="B59" t="s">
        <v>2566</v>
      </c>
      <c r="C59" t="s">
        <v>2812</v>
      </c>
    </row>
    <row r="60" spans="1:3" x14ac:dyDescent="0.25">
      <c r="A60" t="s">
        <v>269</v>
      </c>
      <c r="B60" t="s">
        <v>2629</v>
      </c>
      <c r="C60" t="s">
        <v>2812</v>
      </c>
    </row>
    <row r="61" spans="1:3" x14ac:dyDescent="0.25">
      <c r="A61" t="s">
        <v>174</v>
      </c>
      <c r="B61" t="s">
        <v>2630</v>
      </c>
      <c r="C61" t="s">
        <v>2812</v>
      </c>
    </row>
    <row r="62" spans="1:3" x14ac:dyDescent="0.25">
      <c r="A62" t="s">
        <v>478</v>
      </c>
      <c r="B62" t="s">
        <v>2629</v>
      </c>
      <c r="C62" t="s">
        <v>2812</v>
      </c>
    </row>
    <row r="63" spans="1:3" x14ac:dyDescent="0.25">
      <c r="A63" t="s">
        <v>27</v>
      </c>
      <c r="B63" t="s">
        <v>2566</v>
      </c>
      <c r="C63" t="s">
        <v>2812</v>
      </c>
    </row>
    <row r="64" spans="1:3" x14ac:dyDescent="0.25">
      <c r="A64" t="s">
        <v>457</v>
      </c>
      <c r="B64" t="s">
        <v>2629</v>
      </c>
      <c r="C64" t="s">
        <v>2812</v>
      </c>
    </row>
    <row r="65" spans="1:3" x14ac:dyDescent="0.25">
      <c r="A65" t="s">
        <v>625</v>
      </c>
      <c r="B65" t="s">
        <v>2723</v>
      </c>
      <c r="C65" t="s">
        <v>2724</v>
      </c>
    </row>
    <row r="66" spans="1:3" x14ac:dyDescent="0.25">
      <c r="A66" t="s">
        <v>629</v>
      </c>
      <c r="B66" t="s">
        <v>2562</v>
      </c>
      <c r="C66" t="s">
        <v>2813</v>
      </c>
    </row>
    <row r="67" spans="1:3" x14ac:dyDescent="0.25">
      <c r="A67" t="s">
        <v>635</v>
      </c>
      <c r="B67" t="s">
        <v>2562</v>
      </c>
      <c r="C67" t="s">
        <v>2813</v>
      </c>
    </row>
    <row r="68" spans="1:3" x14ac:dyDescent="0.25">
      <c r="A68" t="s">
        <v>2814</v>
      </c>
      <c r="B68" t="s">
        <v>2629</v>
      </c>
      <c r="C68" t="s">
        <v>2815</v>
      </c>
    </row>
    <row r="69" spans="1:3" x14ac:dyDescent="0.25">
      <c r="A69" t="s">
        <v>663</v>
      </c>
      <c r="B69" t="s">
        <v>2619</v>
      </c>
      <c r="C69" t="s">
        <v>2816</v>
      </c>
    </row>
    <row r="70" spans="1:3" x14ac:dyDescent="0.25">
      <c r="A70" t="s">
        <v>667</v>
      </c>
      <c r="B70" t="s">
        <v>2619</v>
      </c>
      <c r="C70" t="s">
        <v>2817</v>
      </c>
    </row>
    <row r="71" spans="1:3" x14ac:dyDescent="0.25">
      <c r="A71" t="s">
        <v>693</v>
      </c>
      <c r="B71" t="s">
        <v>2549</v>
      </c>
      <c r="C71" t="s">
        <v>2818</v>
      </c>
    </row>
    <row r="72" spans="1:3" x14ac:dyDescent="0.25">
      <c r="A72" t="s">
        <v>703</v>
      </c>
      <c r="B72" t="s">
        <v>2580</v>
      </c>
      <c r="C72" t="s">
        <v>2819</v>
      </c>
    </row>
    <row r="73" spans="1:3" x14ac:dyDescent="0.25">
      <c r="A73" t="s">
        <v>713</v>
      </c>
      <c r="B73" t="s">
        <v>2580</v>
      </c>
      <c r="C73" t="s">
        <v>2819</v>
      </c>
    </row>
    <row r="74" spans="1:3" x14ac:dyDescent="0.25">
      <c r="A74" t="s">
        <v>782</v>
      </c>
      <c r="B74" t="s">
        <v>2718</v>
      </c>
      <c r="C74" t="s">
        <v>2568</v>
      </c>
    </row>
    <row r="75" spans="1:3" x14ac:dyDescent="0.25">
      <c r="A75" t="s">
        <v>790</v>
      </c>
      <c r="B75" t="s">
        <v>2726</v>
      </c>
      <c r="C75" t="s">
        <v>2820</v>
      </c>
    </row>
    <row r="76" spans="1:3" x14ac:dyDescent="0.25">
      <c r="A76" t="s">
        <v>804</v>
      </c>
      <c r="B76" t="s">
        <v>2619</v>
      </c>
      <c r="C76" t="s">
        <v>2793</v>
      </c>
    </row>
    <row r="77" spans="1:3" x14ac:dyDescent="0.25">
      <c r="A77" t="s">
        <v>835</v>
      </c>
      <c r="B77" t="s">
        <v>2566</v>
      </c>
      <c r="C77" t="s">
        <v>2793</v>
      </c>
    </row>
    <row r="78" spans="1:3" x14ac:dyDescent="0.25">
      <c r="A78" t="s">
        <v>860</v>
      </c>
      <c r="B78" t="s">
        <v>2723</v>
      </c>
      <c r="C78" t="s">
        <v>2821</v>
      </c>
    </row>
    <row r="79" spans="1:3" x14ac:dyDescent="0.25">
      <c r="A79" t="s">
        <v>866</v>
      </c>
      <c r="B79" t="s">
        <v>2630</v>
      </c>
      <c r="C79" t="s">
        <v>2812</v>
      </c>
    </row>
    <row r="80" spans="1:3" x14ac:dyDescent="0.25">
      <c r="A80" t="s">
        <v>870</v>
      </c>
      <c r="B80" t="s">
        <v>2633</v>
      </c>
      <c r="C80" t="s">
        <v>2822</v>
      </c>
    </row>
    <row r="81" spans="1:3" x14ac:dyDescent="0.25">
      <c r="A81" t="s">
        <v>881</v>
      </c>
      <c r="B81" t="s">
        <v>2718</v>
      </c>
      <c r="C81" t="s">
        <v>2568</v>
      </c>
    </row>
    <row r="82" spans="1:3" x14ac:dyDescent="0.25">
      <c r="A82" t="s">
        <v>976</v>
      </c>
      <c r="B82" t="s">
        <v>2546</v>
      </c>
      <c r="C82" t="s">
        <v>2800</v>
      </c>
    </row>
    <row r="83" spans="1:3" x14ac:dyDescent="0.25">
      <c r="A83" t="s">
        <v>982</v>
      </c>
      <c r="B83" t="s">
        <v>2619</v>
      </c>
      <c r="C83" t="s">
        <v>2823</v>
      </c>
    </row>
    <row r="84" spans="1:3" x14ac:dyDescent="0.25">
      <c r="A84" t="s">
        <v>997</v>
      </c>
      <c r="B84" t="s">
        <v>2643</v>
      </c>
      <c r="C84" t="s">
        <v>2824</v>
      </c>
    </row>
    <row r="85" spans="1:3" x14ac:dyDescent="0.25">
      <c r="A85" t="s">
        <v>1001</v>
      </c>
      <c r="B85" t="s">
        <v>2653</v>
      </c>
      <c r="C85" t="s">
        <v>2825</v>
      </c>
    </row>
    <row r="86" spans="1:3" x14ac:dyDescent="0.25">
      <c r="A86" t="s">
        <v>1003</v>
      </c>
      <c r="B86" t="s">
        <v>2653</v>
      </c>
      <c r="C86" t="s">
        <v>2825</v>
      </c>
    </row>
    <row r="87" spans="1:3" x14ac:dyDescent="0.25">
      <c r="A87" t="s">
        <v>1031</v>
      </c>
      <c r="B87" t="s">
        <v>2739</v>
      </c>
      <c r="C87" t="s">
        <v>2826</v>
      </c>
    </row>
    <row r="88" spans="1:3" x14ac:dyDescent="0.25">
      <c r="A88" t="s">
        <v>1039</v>
      </c>
      <c r="B88" t="s">
        <v>2739</v>
      </c>
      <c r="C88" t="s">
        <v>2826</v>
      </c>
    </row>
    <row r="89" spans="1:3" x14ac:dyDescent="0.25">
      <c r="A89" t="s">
        <v>1163</v>
      </c>
      <c r="B89" t="s">
        <v>2666</v>
      </c>
      <c r="C89" t="s">
        <v>2827</v>
      </c>
    </row>
    <row r="90" spans="1:3" x14ac:dyDescent="0.25">
      <c r="A90" t="s">
        <v>1172</v>
      </c>
      <c r="B90" t="s">
        <v>2638</v>
      </c>
      <c r="C90" t="s">
        <v>2828</v>
      </c>
    </row>
    <row r="91" spans="1:3" x14ac:dyDescent="0.25">
      <c r="A91" t="s">
        <v>1183</v>
      </c>
      <c r="B91" t="s">
        <v>2515</v>
      </c>
      <c r="C91" t="s">
        <v>2829</v>
      </c>
    </row>
    <row r="92" spans="1:3" x14ac:dyDescent="0.25">
      <c r="A92" t="s">
        <v>1223</v>
      </c>
      <c r="B92" t="s">
        <v>2619</v>
      </c>
      <c r="C92" t="s">
        <v>2812</v>
      </c>
    </row>
    <row r="93" spans="1:3" x14ac:dyDescent="0.25">
      <c r="A93" t="s">
        <v>1241</v>
      </c>
      <c r="B93" t="s">
        <v>2566</v>
      </c>
      <c r="C93" t="s">
        <v>2830</v>
      </c>
    </row>
    <row r="94" spans="1:3" x14ac:dyDescent="0.25">
      <c r="A94" t="s">
        <v>1243</v>
      </c>
      <c r="B94" t="s">
        <v>2566</v>
      </c>
      <c r="C94" t="s">
        <v>2567</v>
      </c>
    </row>
    <row r="95" spans="1:3" x14ac:dyDescent="0.25">
      <c r="A95" t="s">
        <v>1245</v>
      </c>
      <c r="B95" t="s">
        <v>2566</v>
      </c>
      <c r="C95" t="s">
        <v>2567</v>
      </c>
    </row>
    <row r="96" spans="1:3" x14ac:dyDescent="0.25">
      <c r="A96" t="s">
        <v>1369</v>
      </c>
      <c r="B96" t="s">
        <v>2831</v>
      </c>
      <c r="C96" t="s">
        <v>2578</v>
      </c>
    </row>
    <row r="97" spans="1:3" x14ac:dyDescent="0.25">
      <c r="A97" t="s">
        <v>1374</v>
      </c>
      <c r="B97" t="s">
        <v>2563</v>
      </c>
      <c r="C97" t="s">
        <v>2832</v>
      </c>
    </row>
    <row r="98" spans="1:3" x14ac:dyDescent="0.25">
      <c r="A98" t="s">
        <v>1384</v>
      </c>
      <c r="B98" t="s">
        <v>2619</v>
      </c>
      <c r="C98" t="s">
        <v>2833</v>
      </c>
    </row>
    <row r="99" spans="1:3" x14ac:dyDescent="0.25">
      <c r="A99" t="s">
        <v>1396</v>
      </c>
      <c r="B99" t="s">
        <v>2726</v>
      </c>
      <c r="C99" t="s">
        <v>2826</v>
      </c>
    </row>
    <row r="100" spans="1:3" x14ac:dyDescent="0.25">
      <c r="A100" t="s">
        <v>1398</v>
      </c>
      <c r="B100" t="s">
        <v>2726</v>
      </c>
      <c r="C100" t="s">
        <v>2727</v>
      </c>
    </row>
    <row r="101" spans="1:3" x14ac:dyDescent="0.25">
      <c r="A101" t="s">
        <v>1439</v>
      </c>
      <c r="B101" t="s">
        <v>2546</v>
      </c>
      <c r="C101" t="s">
        <v>2834</v>
      </c>
    </row>
    <row r="102" spans="1:3" x14ac:dyDescent="0.25">
      <c r="A102" t="s">
        <v>1441</v>
      </c>
      <c r="B102" t="s">
        <v>2680</v>
      </c>
      <c r="C102" t="s">
        <v>2835</v>
      </c>
    </row>
    <row r="103" spans="1:3" x14ac:dyDescent="0.25">
      <c r="A103" t="s">
        <v>1455</v>
      </c>
      <c r="B103" t="s">
        <v>2557</v>
      </c>
      <c r="C103" t="s">
        <v>2836</v>
      </c>
    </row>
    <row r="104" spans="1:3" x14ac:dyDescent="0.25">
      <c r="A104" t="s">
        <v>1468</v>
      </c>
      <c r="B104" t="s">
        <v>2837</v>
      </c>
      <c r="C104" t="s">
        <v>2838</v>
      </c>
    </row>
    <row r="105" spans="1:3" x14ac:dyDescent="0.25">
      <c r="A105" t="s">
        <v>1476</v>
      </c>
      <c r="B105" t="s">
        <v>2629</v>
      </c>
      <c r="C105" t="s">
        <v>2839</v>
      </c>
    </row>
    <row r="106" spans="1:3" x14ac:dyDescent="0.25">
      <c r="A106" t="s">
        <v>1496</v>
      </c>
      <c r="B106" t="s">
        <v>2756</v>
      </c>
      <c r="C106" t="s">
        <v>2840</v>
      </c>
    </row>
    <row r="107" spans="1:3" x14ac:dyDescent="0.25">
      <c r="A107" t="s">
        <v>1500</v>
      </c>
      <c r="B107" t="s">
        <v>2756</v>
      </c>
      <c r="C107" t="s">
        <v>2840</v>
      </c>
    </row>
    <row r="108" spans="1:3" x14ac:dyDescent="0.25">
      <c r="A108" t="s">
        <v>1506</v>
      </c>
      <c r="B108" t="s">
        <v>2638</v>
      </c>
      <c r="C108" t="s">
        <v>2841</v>
      </c>
    </row>
    <row r="109" spans="1:3" x14ac:dyDescent="0.25">
      <c r="A109" t="s">
        <v>1508</v>
      </c>
      <c r="B109" t="s">
        <v>2766</v>
      </c>
      <c r="C109" t="s">
        <v>2842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Blad10">
    <tabColor rgb="FF002060"/>
  </sheetPr>
  <dimension ref="A1:E605"/>
  <sheetViews>
    <sheetView workbookViewId="0"/>
  </sheetViews>
  <sheetFormatPr defaultRowHeight="15" x14ac:dyDescent="0.25"/>
  <cols>
    <col min="1" max="1" width="39.140625" customWidth="1"/>
    <col min="2" max="2" width="40.140625" customWidth="1"/>
    <col min="3" max="4" width="22.7109375" bestFit="1" customWidth="1"/>
    <col min="5" max="5" width="30" bestFit="1" customWidth="1"/>
  </cols>
  <sheetData>
    <row r="1" spans="1:5" x14ac:dyDescent="0.25">
      <c r="A1" s="6" t="str">
        <f>CONCATENATE(B1,D1)</f>
        <v># IFC Class Name to Revit Category/Sub-Category Table</v>
      </c>
      <c r="B1" t="s">
        <v>2771</v>
      </c>
      <c r="C1" s="131"/>
    </row>
    <row r="2" spans="1:5" x14ac:dyDescent="0.25">
      <c r="A2" s="6" t="str">
        <f>CONCATENATE(B2,D2)</f>
        <v># Maps IFC Class to Revit Category/Sub-Category</v>
      </c>
      <c r="B2" t="s">
        <v>2772</v>
      </c>
      <c r="C2" s="131"/>
    </row>
    <row r="3" spans="1:5" x14ac:dyDescent="0.25">
      <c r="A3" s="6" t="str">
        <f>CONCATENATE(B3,D3)</f>
        <v># You may edit using File -&gt; Import/Export Settings -&gt; IFC Options... .</v>
      </c>
      <c r="B3" t="s">
        <v>2773</v>
      </c>
      <c r="C3" s="131"/>
    </row>
    <row r="4" spans="1:5" x14ac:dyDescent="0.25">
      <c r="A4" s="6" t="str">
        <f>CONCATENATE(B4,D4)</f>
        <v># -----------------------------------------------------</v>
      </c>
      <c r="B4" t="s">
        <v>2480</v>
      </c>
      <c r="C4" s="131"/>
    </row>
    <row r="5" spans="1:5" x14ac:dyDescent="0.25">
      <c r="A5" s="6" t="str">
        <f>CONCATENATE(B5,IF(C5&lt;&gt;"",CONCATENATE("/",C5),""))</f>
        <v>IfcActuatorType</v>
      </c>
      <c r="B5" t="s">
        <v>13</v>
      </c>
      <c r="C5" s="131"/>
      <c r="D5" t="s">
        <v>2619</v>
      </c>
      <c r="E5" t="s">
        <v>2774</v>
      </c>
    </row>
    <row r="6" spans="1:5" x14ac:dyDescent="0.25">
      <c r="A6" s="6" t="str">
        <f t="shared" ref="A6:A69" si="0">CONCATENATE(B6,IF(C6&lt;&gt;"",CONCATENATE("/",C6),""))</f>
        <v>IfcAirTerminalBoxType</v>
      </c>
      <c r="B6" t="s">
        <v>32</v>
      </c>
      <c r="C6" s="131"/>
      <c r="D6" t="s">
        <v>2482</v>
      </c>
      <c r="E6" t="s">
        <v>2775</v>
      </c>
    </row>
    <row r="7" spans="1:5" x14ac:dyDescent="0.25">
      <c r="A7" s="6" t="str">
        <f t="shared" si="0"/>
        <v>IfcAirTerminalType</v>
      </c>
      <c r="B7" t="s">
        <v>35</v>
      </c>
      <c r="C7" s="131"/>
      <c r="D7" t="s">
        <v>2482</v>
      </c>
      <c r="E7" t="s">
        <v>2775</v>
      </c>
    </row>
    <row r="8" spans="1:5" x14ac:dyDescent="0.25">
      <c r="A8" s="6" t="str">
        <f t="shared" si="0"/>
        <v>IfcAirToAirHeatRecoveryType</v>
      </c>
      <c r="B8" t="s">
        <v>41</v>
      </c>
      <c r="C8" s="131"/>
      <c r="D8" t="s">
        <v>2619</v>
      </c>
      <c r="E8" t="s">
        <v>2776</v>
      </c>
    </row>
    <row r="9" spans="1:5" x14ac:dyDescent="0.25">
      <c r="A9" s="6" t="str">
        <f t="shared" si="0"/>
        <v>IfcAlarmType</v>
      </c>
      <c r="B9" t="s">
        <v>46</v>
      </c>
      <c r="C9" s="131"/>
      <c r="D9" t="s">
        <v>2554</v>
      </c>
      <c r="E9" t="s">
        <v>2777</v>
      </c>
    </row>
    <row r="10" spans="1:5" x14ac:dyDescent="0.25">
      <c r="A10" s="6" t="str">
        <f t="shared" si="0"/>
        <v>IfcAnnotation</v>
      </c>
      <c r="B10" t="s">
        <v>48</v>
      </c>
      <c r="C10" s="131"/>
      <c r="D10" t="s">
        <v>2564</v>
      </c>
    </row>
    <row r="11" spans="1:5" x14ac:dyDescent="0.25">
      <c r="A11" s="6" t="str">
        <f t="shared" si="0"/>
        <v>IfcBeam</v>
      </c>
      <c r="B11" t="s">
        <v>87</v>
      </c>
      <c r="C11" s="131"/>
      <c r="D11" t="s">
        <v>2726</v>
      </c>
      <c r="E11" t="s">
        <v>2778</v>
      </c>
    </row>
    <row r="12" spans="1:5" x14ac:dyDescent="0.25">
      <c r="A12" s="6" t="str">
        <f t="shared" si="0"/>
        <v>IfcBoilerType</v>
      </c>
      <c r="B12" t="s">
        <v>103</v>
      </c>
      <c r="C12" s="131"/>
      <c r="D12" t="s">
        <v>2619</v>
      </c>
      <c r="E12" t="s">
        <v>2779</v>
      </c>
    </row>
    <row r="13" spans="1:5" x14ac:dyDescent="0.25">
      <c r="A13" s="6" t="str">
        <f t="shared" si="0"/>
        <v>IfcBuildingElementPart</v>
      </c>
      <c r="B13" t="s">
        <v>146</v>
      </c>
      <c r="C13" s="131"/>
      <c r="D13" t="s">
        <v>2628</v>
      </c>
    </row>
    <row r="14" spans="1:5" x14ac:dyDescent="0.25">
      <c r="A14" s="6" t="str">
        <f t="shared" si="0"/>
        <v>IfcBuildingElementProxy</v>
      </c>
      <c r="B14" t="s">
        <v>152</v>
      </c>
      <c r="C14" s="131"/>
      <c r="D14" t="s">
        <v>2566</v>
      </c>
      <c r="E14" t="s">
        <v>2780</v>
      </c>
    </row>
    <row r="15" spans="1:5" x14ac:dyDescent="0.25">
      <c r="A15" s="6" t="str">
        <f t="shared" si="0"/>
        <v>IfcCableCarrierFittingType</v>
      </c>
      <c r="B15" t="s">
        <v>170</v>
      </c>
      <c r="C15" s="131"/>
      <c r="D15" t="s">
        <v>2489</v>
      </c>
      <c r="E15" t="s">
        <v>2781</v>
      </c>
    </row>
    <row r="16" spans="1:5" x14ac:dyDescent="0.25">
      <c r="A16" s="6" t="str">
        <f t="shared" si="0"/>
        <v>IfcCableCarrierSegmentType</v>
      </c>
      <c r="B16" t="s">
        <v>176</v>
      </c>
      <c r="C16" s="131"/>
      <c r="D16" t="s">
        <v>2782</v>
      </c>
      <c r="E16" t="s">
        <v>2783</v>
      </c>
    </row>
    <row r="17" spans="1:5" x14ac:dyDescent="0.25">
      <c r="A17" s="6" t="str">
        <f t="shared" si="0"/>
        <v>IfcCableSegmentType</v>
      </c>
      <c r="B17" t="s">
        <v>185</v>
      </c>
      <c r="C17" s="131"/>
      <c r="D17" t="s">
        <v>2768</v>
      </c>
    </row>
    <row r="18" spans="1:5" x14ac:dyDescent="0.25">
      <c r="A18" s="6" t="str">
        <f t="shared" si="0"/>
        <v>IfcChillerType</v>
      </c>
      <c r="B18" t="s">
        <v>208</v>
      </c>
      <c r="C18" s="131"/>
      <c r="D18" t="s">
        <v>2619</v>
      </c>
      <c r="E18" t="s">
        <v>2784</v>
      </c>
    </row>
    <row r="19" spans="1:5" x14ac:dyDescent="0.25">
      <c r="A19" s="6" t="str">
        <f t="shared" si="0"/>
        <v>IfcCoilType</v>
      </c>
      <c r="B19" t="s">
        <v>236</v>
      </c>
      <c r="C19" s="131"/>
      <c r="D19" t="s">
        <v>2566</v>
      </c>
      <c r="E19" t="s">
        <v>2785</v>
      </c>
    </row>
    <row r="20" spans="1:5" x14ac:dyDescent="0.25">
      <c r="A20" s="6" t="str">
        <f t="shared" si="0"/>
        <v>IfcColumn</v>
      </c>
      <c r="B20" t="s">
        <v>245</v>
      </c>
      <c r="C20" s="131"/>
      <c r="D20" t="s">
        <v>2714</v>
      </c>
      <c r="E20" t="s">
        <v>2778</v>
      </c>
    </row>
    <row r="21" spans="1:5" x14ac:dyDescent="0.25">
      <c r="A21" s="6" t="str">
        <f t="shared" si="0"/>
        <v>IfcCompressorType</v>
      </c>
      <c r="B21" t="s">
        <v>271</v>
      </c>
      <c r="C21" s="131"/>
      <c r="D21" t="s">
        <v>2619</v>
      </c>
      <c r="E21" t="s">
        <v>2786</v>
      </c>
    </row>
    <row r="22" spans="1:5" x14ac:dyDescent="0.25">
      <c r="A22" s="6" t="str">
        <f t="shared" si="0"/>
        <v>IfcCondenserType</v>
      </c>
      <c r="B22" t="s">
        <v>276</v>
      </c>
      <c r="C22" s="131"/>
      <c r="D22" t="s">
        <v>2619</v>
      </c>
      <c r="E22" t="s">
        <v>2787</v>
      </c>
    </row>
    <row r="23" spans="1:5" x14ac:dyDescent="0.25">
      <c r="A23" s="6" t="str">
        <f t="shared" si="0"/>
        <v>IfcControllerType</v>
      </c>
      <c r="B23" t="s">
        <v>322</v>
      </c>
      <c r="C23" s="131"/>
      <c r="D23" t="s">
        <v>2788</v>
      </c>
      <c r="E23" t="s">
        <v>2789</v>
      </c>
    </row>
    <row r="24" spans="1:5" x14ac:dyDescent="0.25">
      <c r="A24" s="6" t="str">
        <f t="shared" si="0"/>
        <v>IfcCooledBeamType</v>
      </c>
      <c r="B24" t="s">
        <v>330</v>
      </c>
      <c r="C24" s="131"/>
      <c r="D24" t="s">
        <v>2619</v>
      </c>
      <c r="E24" t="s">
        <v>2784</v>
      </c>
    </row>
    <row r="25" spans="1:5" x14ac:dyDescent="0.25">
      <c r="A25" s="6" t="str">
        <f t="shared" si="0"/>
        <v>IfcCoolingTowerType</v>
      </c>
      <c r="B25" t="s">
        <v>334</v>
      </c>
      <c r="C25" s="131"/>
      <c r="D25" t="s">
        <v>2619</v>
      </c>
      <c r="E25" t="s">
        <v>2784</v>
      </c>
    </row>
    <row r="26" spans="1:5" x14ac:dyDescent="0.25">
      <c r="A26" s="6" t="str">
        <f t="shared" si="0"/>
        <v>IfcCovering</v>
      </c>
      <c r="B26" t="s">
        <v>346</v>
      </c>
      <c r="C26" s="131"/>
      <c r="D26" t="s">
        <v>2566</v>
      </c>
      <c r="E26" t="s">
        <v>2790</v>
      </c>
    </row>
    <row r="27" spans="1:5" x14ac:dyDescent="0.25">
      <c r="A27" s="6" t="str">
        <f t="shared" si="0"/>
        <v>IfcCurtainWall</v>
      </c>
      <c r="B27" t="s">
        <v>362</v>
      </c>
      <c r="C27" s="131"/>
      <c r="D27" t="s">
        <v>2756</v>
      </c>
      <c r="E27" t="s">
        <v>2791</v>
      </c>
    </row>
    <row r="28" spans="1:5" x14ac:dyDescent="0.25">
      <c r="A28" s="6" t="str">
        <f t="shared" si="0"/>
        <v>IfcDamperType</v>
      </c>
      <c r="B28" t="s">
        <v>385</v>
      </c>
      <c r="C28" s="131"/>
      <c r="D28" t="s">
        <v>2540</v>
      </c>
      <c r="E28" t="s">
        <v>2792</v>
      </c>
    </row>
    <row r="29" spans="1:5" x14ac:dyDescent="0.25">
      <c r="A29" s="6" t="str">
        <f t="shared" si="0"/>
        <v>IfcDiscreteAccessory</v>
      </c>
      <c r="B29" t="s">
        <v>397</v>
      </c>
      <c r="C29" s="131"/>
      <c r="D29" t="s">
        <v>2566</v>
      </c>
      <c r="E29" t="s">
        <v>2793</v>
      </c>
    </row>
    <row r="30" spans="1:5" x14ac:dyDescent="0.25">
      <c r="A30" s="6" t="str">
        <f t="shared" si="0"/>
        <v>IfcDistributionChamberElement</v>
      </c>
      <c r="B30" t="s">
        <v>401</v>
      </c>
      <c r="C30" s="131"/>
      <c r="D30" t="s">
        <v>2566</v>
      </c>
      <c r="E30" t="s">
        <v>2793</v>
      </c>
    </row>
    <row r="31" spans="1:5" x14ac:dyDescent="0.25">
      <c r="A31" s="6" t="str">
        <f t="shared" si="0"/>
        <v>IfcDistributionChamberElementType</v>
      </c>
      <c r="B31" t="s">
        <v>404</v>
      </c>
      <c r="C31" s="131"/>
      <c r="D31" t="s">
        <v>2566</v>
      </c>
      <c r="E31" t="s">
        <v>2793</v>
      </c>
    </row>
    <row r="32" spans="1:5" x14ac:dyDescent="0.25">
      <c r="A32" s="6" t="str">
        <f t="shared" si="0"/>
        <v>IfcDistributionControlElement</v>
      </c>
      <c r="B32" t="s">
        <v>11</v>
      </c>
      <c r="C32" s="131"/>
      <c r="D32" t="s">
        <v>2566</v>
      </c>
      <c r="E32" t="s">
        <v>2793</v>
      </c>
    </row>
    <row r="33" spans="1:5" x14ac:dyDescent="0.25">
      <c r="A33" s="6" t="str">
        <f t="shared" si="0"/>
        <v>IfcDistributionElement</v>
      </c>
      <c r="B33" t="s">
        <v>410</v>
      </c>
      <c r="C33" s="131"/>
      <c r="D33" t="s">
        <v>2566</v>
      </c>
      <c r="E33" t="s">
        <v>2793</v>
      </c>
    </row>
    <row r="34" spans="1:5" x14ac:dyDescent="0.25">
      <c r="A34" s="6" t="str">
        <f t="shared" si="0"/>
        <v>IfcDistributionFlowElement</v>
      </c>
      <c r="B34" t="s">
        <v>402</v>
      </c>
      <c r="C34" s="131"/>
      <c r="D34" t="s">
        <v>2566</v>
      </c>
      <c r="E34" t="s">
        <v>2793</v>
      </c>
    </row>
    <row r="35" spans="1:5" x14ac:dyDescent="0.25">
      <c r="A35" s="6" t="str">
        <f t="shared" si="0"/>
        <v>IfcDoor</v>
      </c>
      <c r="B35" t="s">
        <v>428</v>
      </c>
      <c r="C35" s="131"/>
      <c r="D35" t="s">
        <v>2536</v>
      </c>
      <c r="E35" t="s">
        <v>2794</v>
      </c>
    </row>
    <row r="36" spans="1:5" x14ac:dyDescent="0.25">
      <c r="A36" s="6" t="str">
        <f t="shared" si="0"/>
        <v>IfcDuctFittingType</v>
      </c>
      <c r="B36" t="s">
        <v>450</v>
      </c>
      <c r="C36" s="131"/>
      <c r="D36" t="s">
        <v>2541</v>
      </c>
      <c r="E36" t="s">
        <v>2795</v>
      </c>
    </row>
    <row r="37" spans="1:5" x14ac:dyDescent="0.25">
      <c r="A37" s="6" t="str">
        <f t="shared" si="0"/>
        <v>IfcDuctSegmentType</v>
      </c>
      <c r="B37" t="s">
        <v>454</v>
      </c>
      <c r="C37" s="131"/>
      <c r="D37" t="s">
        <v>2545</v>
      </c>
      <c r="E37" t="s">
        <v>2796</v>
      </c>
    </row>
    <row r="38" spans="1:5" x14ac:dyDescent="0.25">
      <c r="A38" s="6" t="str">
        <f t="shared" si="0"/>
        <v>IfcDuctSilencerType</v>
      </c>
      <c r="B38" t="s">
        <v>459</v>
      </c>
      <c r="C38" s="131"/>
      <c r="D38" t="s">
        <v>2540</v>
      </c>
      <c r="E38" t="s">
        <v>2797</v>
      </c>
    </row>
    <row r="39" spans="1:5" x14ac:dyDescent="0.25">
      <c r="A39" s="6" t="str">
        <f t="shared" si="0"/>
        <v>IfcElectricalEquipment</v>
      </c>
      <c r="B39" t="s">
        <v>2516</v>
      </c>
      <c r="C39" s="131"/>
      <c r="D39" t="s">
        <v>2546</v>
      </c>
      <c r="E39" t="s">
        <v>2798</v>
      </c>
    </row>
    <row r="40" spans="1:5" x14ac:dyDescent="0.25">
      <c r="A40" s="6" t="str">
        <f t="shared" si="0"/>
        <v>IfcElectricApplianceType</v>
      </c>
      <c r="B40" t="s">
        <v>471</v>
      </c>
      <c r="C40" s="131"/>
      <c r="D40" t="s">
        <v>2549</v>
      </c>
      <c r="E40" t="s">
        <v>2798</v>
      </c>
    </row>
    <row r="41" spans="1:5" x14ac:dyDescent="0.25">
      <c r="A41" s="6" t="str">
        <f t="shared" si="0"/>
        <v>IfcElectricDistributionPoint</v>
      </c>
      <c r="B41" t="s">
        <v>2799</v>
      </c>
      <c r="C41" s="131"/>
      <c r="D41" t="s">
        <v>2549</v>
      </c>
      <c r="E41" t="s">
        <v>2800</v>
      </c>
    </row>
    <row r="42" spans="1:5" x14ac:dyDescent="0.25">
      <c r="A42" s="6" t="str">
        <f t="shared" si="0"/>
        <v>IfcElectricFlowStorageDeviceType</v>
      </c>
      <c r="B42" t="s">
        <v>480</v>
      </c>
      <c r="C42" s="131"/>
      <c r="D42" t="s">
        <v>2546</v>
      </c>
      <c r="E42" t="s">
        <v>2801</v>
      </c>
    </row>
    <row r="43" spans="1:5" x14ac:dyDescent="0.25">
      <c r="A43" s="6" t="str">
        <f t="shared" si="0"/>
        <v>IfcElectricGeneratorType</v>
      </c>
      <c r="B43" t="s">
        <v>485</v>
      </c>
      <c r="C43" s="131"/>
      <c r="D43" t="s">
        <v>2619</v>
      </c>
      <c r="E43" t="s">
        <v>2802</v>
      </c>
    </row>
    <row r="44" spans="1:5" x14ac:dyDescent="0.25">
      <c r="A44" s="6" t="str">
        <f t="shared" si="0"/>
        <v>IfcElectricHeaterType</v>
      </c>
      <c r="B44" t="s">
        <v>2803</v>
      </c>
      <c r="C44" s="131"/>
      <c r="D44" t="s">
        <v>2549</v>
      </c>
      <c r="E44" t="s">
        <v>2804</v>
      </c>
    </row>
    <row r="45" spans="1:5" x14ac:dyDescent="0.25">
      <c r="A45" s="6" t="str">
        <f t="shared" si="0"/>
        <v>IfcElectricMotorType</v>
      </c>
      <c r="B45" t="s">
        <v>489</v>
      </c>
      <c r="C45" s="131"/>
      <c r="D45" t="s">
        <v>2619</v>
      </c>
      <c r="E45" t="s">
        <v>2805</v>
      </c>
    </row>
    <row r="46" spans="1:5" x14ac:dyDescent="0.25">
      <c r="A46" s="6" t="str">
        <f t="shared" si="0"/>
        <v>IfcElectricTimeControlType</v>
      </c>
      <c r="B46" t="s">
        <v>493</v>
      </c>
      <c r="C46" s="131"/>
      <c r="D46" t="s">
        <v>2546</v>
      </c>
      <c r="E46" t="s">
        <v>2806</v>
      </c>
    </row>
    <row r="47" spans="1:5" x14ac:dyDescent="0.25">
      <c r="A47" s="6" t="str">
        <f t="shared" si="0"/>
        <v>IfcElementAssembly</v>
      </c>
      <c r="B47" t="s">
        <v>497</v>
      </c>
      <c r="C47" s="131"/>
      <c r="D47" t="s">
        <v>2566</v>
      </c>
      <c r="E47" t="s">
        <v>2793</v>
      </c>
    </row>
    <row r="48" spans="1:5" x14ac:dyDescent="0.25">
      <c r="A48" s="6" t="str">
        <f t="shared" si="0"/>
        <v>IfcEnergyConversionDevice</v>
      </c>
      <c r="B48" t="s">
        <v>39</v>
      </c>
      <c r="C48" s="131"/>
      <c r="D48" t="s">
        <v>2619</v>
      </c>
      <c r="E48" t="s">
        <v>2793</v>
      </c>
    </row>
    <row r="49" spans="1:5" x14ac:dyDescent="0.25">
      <c r="A49" s="6" t="str">
        <f t="shared" si="0"/>
        <v>IfcEquipmentElement</v>
      </c>
      <c r="B49" t="s">
        <v>2807</v>
      </c>
      <c r="C49" s="131"/>
      <c r="D49" t="s">
        <v>2566</v>
      </c>
      <c r="E49" t="s">
        <v>2793</v>
      </c>
    </row>
    <row r="50" spans="1:5" x14ac:dyDescent="0.25">
      <c r="A50" s="6" t="str">
        <f t="shared" si="0"/>
        <v>IfcEvaporativeCoolerType</v>
      </c>
      <c r="B50" t="s">
        <v>519</v>
      </c>
      <c r="C50" s="131"/>
      <c r="D50" t="s">
        <v>2619</v>
      </c>
      <c r="E50" t="s">
        <v>2808</v>
      </c>
    </row>
    <row r="51" spans="1:5" x14ac:dyDescent="0.25">
      <c r="A51" s="6" t="str">
        <f t="shared" si="0"/>
        <v>IfcEvaporatorType</v>
      </c>
      <c r="B51" t="s">
        <v>523</v>
      </c>
      <c r="C51" s="131"/>
      <c r="D51" t="s">
        <v>2619</v>
      </c>
      <c r="E51" t="s">
        <v>2808</v>
      </c>
    </row>
    <row r="52" spans="1:5" x14ac:dyDescent="0.25">
      <c r="A52" s="6" t="str">
        <f t="shared" si="0"/>
        <v>IfcFanType</v>
      </c>
      <c r="B52" t="s">
        <v>575</v>
      </c>
      <c r="C52" s="131"/>
      <c r="D52" t="s">
        <v>2482</v>
      </c>
      <c r="E52" t="s">
        <v>2809</v>
      </c>
    </row>
    <row r="53" spans="1:5" x14ac:dyDescent="0.25">
      <c r="A53" s="6" t="str">
        <f t="shared" si="0"/>
        <v>IfcFastener</v>
      </c>
      <c r="B53" t="s">
        <v>577</v>
      </c>
      <c r="C53" s="131"/>
      <c r="D53" t="s">
        <v>2718</v>
      </c>
      <c r="E53" t="s">
        <v>2568</v>
      </c>
    </row>
    <row r="54" spans="1:5" x14ac:dyDescent="0.25">
      <c r="A54" s="6" t="str">
        <f t="shared" si="0"/>
        <v>IfcFilterType</v>
      </c>
      <c r="B54" t="s">
        <v>595</v>
      </c>
      <c r="C54" s="131"/>
      <c r="D54" t="s">
        <v>2629</v>
      </c>
      <c r="E54" t="s">
        <v>2810</v>
      </c>
    </row>
    <row r="55" spans="1:5" x14ac:dyDescent="0.25">
      <c r="A55" s="6" t="str">
        <f t="shared" si="0"/>
        <v>IfcFireSuppressionTerminalType</v>
      </c>
      <c r="B55" t="s">
        <v>599</v>
      </c>
      <c r="C55" s="131"/>
      <c r="D55" t="s">
        <v>2695</v>
      </c>
      <c r="E55" t="s">
        <v>2811</v>
      </c>
    </row>
    <row r="56" spans="1:5" x14ac:dyDescent="0.25">
      <c r="A56" s="6" t="str">
        <f t="shared" si="0"/>
        <v>IfcFlowController</v>
      </c>
      <c r="B56" t="s">
        <v>30</v>
      </c>
      <c r="C56" s="131"/>
      <c r="D56" t="s">
        <v>2566</v>
      </c>
      <c r="E56" t="s">
        <v>2812</v>
      </c>
    </row>
    <row r="57" spans="1:5" x14ac:dyDescent="0.25">
      <c r="A57" s="6" t="str">
        <f t="shared" si="0"/>
        <v>IfcFlowFitting</v>
      </c>
      <c r="B57" t="s">
        <v>168</v>
      </c>
      <c r="C57" s="131"/>
      <c r="D57" t="s">
        <v>2566</v>
      </c>
      <c r="E57" t="s">
        <v>2812</v>
      </c>
    </row>
    <row r="58" spans="1:5" x14ac:dyDescent="0.25">
      <c r="A58" s="6" t="str">
        <f t="shared" si="0"/>
        <v>IfcFlowInstrumentType</v>
      </c>
      <c r="B58" t="s">
        <v>609</v>
      </c>
      <c r="C58" s="131"/>
      <c r="D58" t="s">
        <v>2566</v>
      </c>
      <c r="E58" t="s">
        <v>2812</v>
      </c>
    </row>
    <row r="59" spans="1:5" x14ac:dyDescent="0.25">
      <c r="A59" s="6" t="str">
        <f t="shared" si="0"/>
        <v>IfcFlowMeterType</v>
      </c>
      <c r="B59" t="s">
        <v>613</v>
      </c>
      <c r="C59" s="131"/>
      <c r="D59" t="s">
        <v>2566</v>
      </c>
      <c r="E59" t="s">
        <v>2812</v>
      </c>
    </row>
    <row r="60" spans="1:5" x14ac:dyDescent="0.25">
      <c r="A60" s="6" t="str">
        <f t="shared" si="0"/>
        <v>IfcFlowMovingDevice</v>
      </c>
      <c r="B60" t="s">
        <v>269</v>
      </c>
      <c r="C60" s="131"/>
      <c r="D60" t="s">
        <v>2629</v>
      </c>
      <c r="E60" t="s">
        <v>2812</v>
      </c>
    </row>
    <row r="61" spans="1:5" x14ac:dyDescent="0.25">
      <c r="A61" s="6" t="str">
        <f t="shared" si="0"/>
        <v>IfcFlowSegment</v>
      </c>
      <c r="B61" t="s">
        <v>174</v>
      </c>
      <c r="C61" s="131"/>
      <c r="D61" t="s">
        <v>2630</v>
      </c>
      <c r="E61" t="s">
        <v>2812</v>
      </c>
    </row>
    <row r="62" spans="1:5" x14ac:dyDescent="0.25">
      <c r="A62" s="6" t="str">
        <f t="shared" si="0"/>
        <v>IfcFlowStorageDevice</v>
      </c>
      <c r="B62" t="s">
        <v>478</v>
      </c>
      <c r="C62" s="131"/>
      <c r="D62" t="s">
        <v>2629</v>
      </c>
      <c r="E62" t="s">
        <v>2812</v>
      </c>
    </row>
    <row r="63" spans="1:5" x14ac:dyDescent="0.25">
      <c r="A63" s="6" t="str">
        <f t="shared" si="0"/>
        <v>IfcFlowTerminal</v>
      </c>
      <c r="B63" t="s">
        <v>27</v>
      </c>
      <c r="C63" s="131"/>
      <c r="D63" t="s">
        <v>2566</v>
      </c>
      <c r="E63" t="s">
        <v>2812</v>
      </c>
    </row>
    <row r="64" spans="1:5" x14ac:dyDescent="0.25">
      <c r="A64" s="6" t="str">
        <f t="shared" si="0"/>
        <v>IfcFlowTreatmentDevice</v>
      </c>
      <c r="B64" t="s">
        <v>457</v>
      </c>
      <c r="C64" s="131"/>
      <c r="D64" t="s">
        <v>2629</v>
      </c>
      <c r="E64" t="s">
        <v>2812</v>
      </c>
    </row>
    <row r="65" spans="1:5" x14ac:dyDescent="0.25">
      <c r="A65" s="6" t="str">
        <f t="shared" si="0"/>
        <v>IfcFooting</v>
      </c>
      <c r="B65" t="s">
        <v>625</v>
      </c>
      <c r="C65" s="131"/>
      <c r="D65" t="s">
        <v>2723</v>
      </c>
      <c r="E65" t="s">
        <v>2724</v>
      </c>
    </row>
    <row r="66" spans="1:5" x14ac:dyDescent="0.25">
      <c r="A66" s="6" t="str">
        <f t="shared" si="0"/>
        <v>IfcFurnishingElement</v>
      </c>
      <c r="B66" t="s">
        <v>629</v>
      </c>
      <c r="C66" s="131"/>
      <c r="D66" t="s">
        <v>2562</v>
      </c>
      <c r="E66" t="s">
        <v>2813</v>
      </c>
    </row>
    <row r="67" spans="1:5" x14ac:dyDescent="0.25">
      <c r="A67" s="6" t="str">
        <f t="shared" si="0"/>
        <v>IfcFurnitureType</v>
      </c>
      <c r="B67" t="s">
        <v>635</v>
      </c>
      <c r="C67" s="131"/>
      <c r="D67" t="s">
        <v>2562</v>
      </c>
      <c r="E67" t="s">
        <v>2813</v>
      </c>
    </row>
    <row r="68" spans="1:5" x14ac:dyDescent="0.25">
      <c r="A68" s="6" t="str">
        <f t="shared" si="0"/>
        <v>IfcGasTerminalType</v>
      </c>
      <c r="B68" t="s">
        <v>2814</v>
      </c>
      <c r="C68" s="131"/>
      <c r="D68" t="s">
        <v>2629</v>
      </c>
      <c r="E68" t="s">
        <v>2815</v>
      </c>
    </row>
    <row r="69" spans="1:5" x14ac:dyDescent="0.25">
      <c r="A69" s="6" t="str">
        <f t="shared" si="0"/>
        <v>IfcHeatExchangerType</v>
      </c>
      <c r="B69" t="s">
        <v>663</v>
      </c>
      <c r="C69" s="131"/>
      <c r="D69" t="s">
        <v>2619</v>
      </c>
      <c r="E69" t="s">
        <v>2816</v>
      </c>
    </row>
    <row r="70" spans="1:5" x14ac:dyDescent="0.25">
      <c r="A70" s="6" t="str">
        <f t="shared" ref="A70:A133" si="1">CONCATENATE(B70,IF(C70&lt;&gt;"",CONCATENATE("/",C70),""))</f>
        <v>IfcHumidifierType</v>
      </c>
      <c r="B70" t="s">
        <v>667</v>
      </c>
      <c r="C70" s="131"/>
      <c r="D70" t="s">
        <v>2619</v>
      </c>
      <c r="E70" t="s">
        <v>2817</v>
      </c>
    </row>
    <row r="71" spans="1:5" x14ac:dyDescent="0.25">
      <c r="A71" s="6" t="str">
        <f t="shared" si="1"/>
        <v>IfcJunctionBoxType</v>
      </c>
      <c r="B71" t="s">
        <v>693</v>
      </c>
      <c r="C71" s="131"/>
      <c r="D71" t="s">
        <v>2549</v>
      </c>
      <c r="E71" t="s">
        <v>2818</v>
      </c>
    </row>
    <row r="72" spans="1:5" x14ac:dyDescent="0.25">
      <c r="A72" s="6" t="str">
        <f t="shared" si="1"/>
        <v>IfcLampType</v>
      </c>
      <c r="B72" t="s">
        <v>703</v>
      </c>
      <c r="C72" s="131"/>
      <c r="D72" t="s">
        <v>2580</v>
      </c>
      <c r="E72" t="s">
        <v>2819</v>
      </c>
    </row>
    <row r="73" spans="1:5" x14ac:dyDescent="0.25">
      <c r="A73" s="6" t="str">
        <f t="shared" si="1"/>
        <v>IfcLightFixtureType</v>
      </c>
      <c r="B73" t="s">
        <v>713</v>
      </c>
      <c r="C73" s="131"/>
      <c r="D73" t="s">
        <v>2580</v>
      </c>
      <c r="E73" t="s">
        <v>2819</v>
      </c>
    </row>
    <row r="74" spans="1:5" x14ac:dyDescent="0.25">
      <c r="A74" s="6" t="str">
        <f t="shared" si="1"/>
        <v>IfcMechanicalFastener</v>
      </c>
      <c r="B74" t="s">
        <v>782</v>
      </c>
      <c r="C74" s="131"/>
      <c r="D74" t="s">
        <v>2718</v>
      </c>
      <c r="E74" t="s">
        <v>2568</v>
      </c>
    </row>
    <row r="75" spans="1:5" x14ac:dyDescent="0.25">
      <c r="A75" s="6" t="str">
        <f t="shared" si="1"/>
        <v>IfcMember</v>
      </c>
      <c r="B75" t="s">
        <v>790</v>
      </c>
      <c r="C75" s="131"/>
      <c r="D75" t="s">
        <v>2726</v>
      </c>
      <c r="E75" t="s">
        <v>2820</v>
      </c>
    </row>
    <row r="76" spans="1:5" x14ac:dyDescent="0.25">
      <c r="A76" s="6" t="str">
        <f t="shared" si="1"/>
        <v>IfcMotorConnectionType</v>
      </c>
      <c r="B76" t="s">
        <v>804</v>
      </c>
      <c r="C76" s="131"/>
      <c r="D76" t="s">
        <v>2619</v>
      </c>
      <c r="E76" t="s">
        <v>2793</v>
      </c>
    </row>
    <row r="77" spans="1:5" x14ac:dyDescent="0.25">
      <c r="A77" s="6" t="str">
        <f t="shared" si="1"/>
        <v>IfcOutletType</v>
      </c>
      <c r="B77" t="s">
        <v>835</v>
      </c>
      <c r="C77" s="131"/>
      <c r="D77" t="s">
        <v>2566</v>
      </c>
      <c r="E77" t="s">
        <v>2793</v>
      </c>
    </row>
    <row r="78" spans="1:5" x14ac:dyDescent="0.25">
      <c r="A78" s="6" t="str">
        <f t="shared" si="1"/>
        <v>IfcPile</v>
      </c>
      <c r="B78" t="s">
        <v>860</v>
      </c>
      <c r="C78" s="131"/>
      <c r="D78" t="s">
        <v>2723</v>
      </c>
      <c r="E78" t="s">
        <v>2821</v>
      </c>
    </row>
    <row r="79" spans="1:5" x14ac:dyDescent="0.25">
      <c r="A79" s="6" t="str">
        <f t="shared" si="1"/>
        <v>IfcPipeFittingType</v>
      </c>
      <c r="B79" t="s">
        <v>866</v>
      </c>
      <c r="C79" s="131"/>
      <c r="D79" t="s">
        <v>2630</v>
      </c>
      <c r="E79" t="s">
        <v>2812</v>
      </c>
    </row>
    <row r="80" spans="1:5" x14ac:dyDescent="0.25">
      <c r="A80" s="6" t="str">
        <f t="shared" si="1"/>
        <v>IfcPipeSegmentType</v>
      </c>
      <c r="B80" t="s">
        <v>870</v>
      </c>
      <c r="C80" s="131"/>
      <c r="D80" t="s">
        <v>2633</v>
      </c>
      <c r="E80" t="s">
        <v>2822</v>
      </c>
    </row>
    <row r="81" spans="1:5" x14ac:dyDescent="0.25">
      <c r="A81" s="6" t="str">
        <f t="shared" si="1"/>
        <v>IfcPlate</v>
      </c>
      <c r="B81" t="s">
        <v>881</v>
      </c>
      <c r="C81" s="131"/>
      <c r="D81" t="s">
        <v>2718</v>
      </c>
      <c r="E81" t="s">
        <v>2568</v>
      </c>
    </row>
    <row r="82" spans="1:5" x14ac:dyDescent="0.25">
      <c r="A82" s="6" t="str">
        <f t="shared" si="1"/>
        <v>IfcProtectiveDeviceType</v>
      </c>
      <c r="B82" t="s">
        <v>976</v>
      </c>
      <c r="C82" s="131"/>
      <c r="D82" t="s">
        <v>2546</v>
      </c>
      <c r="E82" t="s">
        <v>2800</v>
      </c>
    </row>
    <row r="83" spans="1:5" x14ac:dyDescent="0.25">
      <c r="A83" s="6" t="str">
        <f t="shared" si="1"/>
        <v>IfcPumpType</v>
      </c>
      <c r="B83" t="s">
        <v>982</v>
      </c>
      <c r="C83" s="131"/>
      <c r="D83" t="s">
        <v>2619</v>
      </c>
      <c r="E83" t="s">
        <v>2823</v>
      </c>
    </row>
    <row r="84" spans="1:5" x14ac:dyDescent="0.25">
      <c r="A84" s="6" t="str">
        <f t="shared" si="1"/>
        <v>IfcRailing</v>
      </c>
      <c r="B84" t="s">
        <v>997</v>
      </c>
      <c r="C84" s="131"/>
      <c r="D84" t="s">
        <v>2643</v>
      </c>
      <c r="E84" t="s">
        <v>2824</v>
      </c>
    </row>
    <row r="85" spans="1:5" x14ac:dyDescent="0.25">
      <c r="A85" s="6" t="str">
        <f t="shared" si="1"/>
        <v>IfcRamp</v>
      </c>
      <c r="B85" t="s">
        <v>1001</v>
      </c>
      <c r="C85" s="131"/>
      <c r="D85" t="s">
        <v>2653</v>
      </c>
      <c r="E85" t="s">
        <v>2825</v>
      </c>
    </row>
    <row r="86" spans="1:5" x14ac:dyDescent="0.25">
      <c r="A86" s="6" t="str">
        <f t="shared" si="1"/>
        <v>IfcRampFlight</v>
      </c>
      <c r="B86" t="s">
        <v>1003</v>
      </c>
      <c r="C86" s="131"/>
      <c r="D86" t="s">
        <v>2653</v>
      </c>
      <c r="E86" t="s">
        <v>2825</v>
      </c>
    </row>
    <row r="87" spans="1:5" x14ac:dyDescent="0.25">
      <c r="A87" s="6" t="str">
        <f t="shared" si="1"/>
        <v>IfcReinforcingBar</v>
      </c>
      <c r="B87" t="s">
        <v>1031</v>
      </c>
      <c r="C87" s="131"/>
      <c r="D87" t="s">
        <v>2739</v>
      </c>
      <c r="E87" t="s">
        <v>2826</v>
      </c>
    </row>
    <row r="88" spans="1:5" x14ac:dyDescent="0.25">
      <c r="A88" s="6" t="str">
        <f t="shared" si="1"/>
        <v>IfcReinforcingMesh</v>
      </c>
      <c r="B88" t="s">
        <v>1039</v>
      </c>
      <c r="C88" s="131"/>
      <c r="D88" t="s">
        <v>2739</v>
      </c>
      <c r="E88" t="s">
        <v>2826</v>
      </c>
    </row>
    <row r="89" spans="1:5" x14ac:dyDescent="0.25">
      <c r="A89" s="6" t="str">
        <f t="shared" si="1"/>
        <v>IfcRoof</v>
      </c>
      <c r="B89" t="s">
        <v>1163</v>
      </c>
      <c r="C89" s="131"/>
      <c r="D89" t="s">
        <v>2666</v>
      </c>
      <c r="E89" t="s">
        <v>2827</v>
      </c>
    </row>
    <row r="90" spans="1:5" x14ac:dyDescent="0.25">
      <c r="A90" s="6" t="str">
        <f t="shared" si="1"/>
        <v>IfcSanitaryTerminalType</v>
      </c>
      <c r="B90" t="s">
        <v>1172</v>
      </c>
      <c r="C90" s="131"/>
      <c r="D90" t="s">
        <v>2638</v>
      </c>
      <c r="E90" t="s">
        <v>2828</v>
      </c>
    </row>
    <row r="91" spans="1:5" x14ac:dyDescent="0.25">
      <c r="A91" s="6" t="str">
        <f t="shared" si="1"/>
        <v>IfcSensorType</v>
      </c>
      <c r="B91" t="s">
        <v>1183</v>
      </c>
      <c r="C91" s="131"/>
      <c r="D91" t="s">
        <v>2515</v>
      </c>
      <c r="E91" t="s">
        <v>2829</v>
      </c>
    </row>
    <row r="92" spans="1:5" x14ac:dyDescent="0.25">
      <c r="A92" s="6" t="str">
        <f t="shared" si="1"/>
        <v>IfcSpaceHeaterType</v>
      </c>
      <c r="B92" t="s">
        <v>1223</v>
      </c>
      <c r="C92" s="131"/>
      <c r="D92" t="s">
        <v>2619</v>
      </c>
      <c r="E92" t="s">
        <v>2812</v>
      </c>
    </row>
    <row r="93" spans="1:5" x14ac:dyDescent="0.25">
      <c r="A93" s="6" t="str">
        <f t="shared" si="1"/>
        <v>IfcStackTerminalType</v>
      </c>
      <c r="B93" t="s">
        <v>1241</v>
      </c>
      <c r="C93" s="131"/>
      <c r="D93" t="s">
        <v>2566</v>
      </c>
      <c r="E93" t="s">
        <v>2830</v>
      </c>
    </row>
    <row r="94" spans="1:5" x14ac:dyDescent="0.25">
      <c r="A94" s="6" t="str">
        <f t="shared" si="1"/>
        <v>IfcStair</v>
      </c>
      <c r="B94" t="s">
        <v>1243</v>
      </c>
      <c r="C94" s="131"/>
      <c r="D94" t="s">
        <v>2566</v>
      </c>
      <c r="E94" t="s">
        <v>2567</v>
      </c>
    </row>
    <row r="95" spans="1:5" x14ac:dyDescent="0.25">
      <c r="A95" s="6" t="str">
        <f t="shared" si="1"/>
        <v>IfcStairFlight</v>
      </c>
      <c r="B95" t="s">
        <v>1245</v>
      </c>
      <c r="C95" s="131"/>
      <c r="D95" t="s">
        <v>2566</v>
      </c>
      <c r="E95" t="s">
        <v>2567</v>
      </c>
    </row>
    <row r="96" spans="1:5" x14ac:dyDescent="0.25">
      <c r="A96" s="6" t="str">
        <f t="shared" si="1"/>
        <v>IfcSwitchingDeviceType</v>
      </c>
      <c r="B96" t="s">
        <v>1369</v>
      </c>
      <c r="C96" s="131"/>
      <c r="D96" t="s">
        <v>2831</v>
      </c>
      <c r="E96" t="s">
        <v>2578</v>
      </c>
    </row>
    <row r="97" spans="1:5" x14ac:dyDescent="0.25">
      <c r="A97" s="6" t="str">
        <f t="shared" si="1"/>
        <v>IfcSystemFurnitureElementType</v>
      </c>
      <c r="B97" t="s">
        <v>1374</v>
      </c>
      <c r="C97" s="131"/>
      <c r="D97" t="s">
        <v>2563</v>
      </c>
      <c r="E97" t="s">
        <v>2832</v>
      </c>
    </row>
    <row r="98" spans="1:5" x14ac:dyDescent="0.25">
      <c r="A98" s="6" t="str">
        <f t="shared" si="1"/>
        <v>IfcTankType</v>
      </c>
      <c r="B98" t="s">
        <v>1384</v>
      </c>
      <c r="C98" s="131"/>
      <c r="D98" t="s">
        <v>2619</v>
      </c>
      <c r="E98" t="s">
        <v>2833</v>
      </c>
    </row>
    <row r="99" spans="1:5" x14ac:dyDescent="0.25">
      <c r="A99" s="6" t="str">
        <f t="shared" si="1"/>
        <v>IfcTendon</v>
      </c>
      <c r="B99" t="s">
        <v>1396</v>
      </c>
      <c r="C99" s="131"/>
      <c r="D99" t="s">
        <v>2726</v>
      </c>
      <c r="E99" t="s">
        <v>2826</v>
      </c>
    </row>
    <row r="100" spans="1:5" x14ac:dyDescent="0.25">
      <c r="A100" s="6" t="str">
        <f t="shared" si="1"/>
        <v>IfcTendonAnchor</v>
      </c>
      <c r="B100" t="s">
        <v>1398</v>
      </c>
      <c r="C100" s="131"/>
      <c r="D100" t="s">
        <v>2726</v>
      </c>
      <c r="E100" t="s">
        <v>2727</v>
      </c>
    </row>
    <row r="101" spans="1:5" x14ac:dyDescent="0.25">
      <c r="A101" s="6" t="str">
        <f t="shared" si="1"/>
        <v>IfcTransformerType</v>
      </c>
      <c r="B101" t="s">
        <v>1439</v>
      </c>
      <c r="C101" s="131"/>
      <c r="D101" t="s">
        <v>2546</v>
      </c>
      <c r="E101" t="s">
        <v>2834</v>
      </c>
    </row>
    <row r="102" spans="1:5" x14ac:dyDescent="0.25">
      <c r="A102" s="6" t="str">
        <f t="shared" si="1"/>
        <v>IfcTransportElement</v>
      </c>
      <c r="B102" t="s">
        <v>1441</v>
      </c>
      <c r="C102" s="131"/>
      <c r="D102" t="s">
        <v>2680</v>
      </c>
      <c r="E102" t="s">
        <v>2835</v>
      </c>
    </row>
    <row r="103" spans="1:5" x14ac:dyDescent="0.25">
      <c r="A103" s="6" t="str">
        <f t="shared" si="1"/>
        <v>IfcTubeBundleType</v>
      </c>
      <c r="B103" t="s">
        <v>1455</v>
      </c>
      <c r="C103" s="131"/>
      <c r="D103" t="s">
        <v>2557</v>
      </c>
      <c r="E103" t="s">
        <v>2836</v>
      </c>
    </row>
    <row r="104" spans="1:5" x14ac:dyDescent="0.25">
      <c r="A104" s="6" t="str">
        <f t="shared" si="1"/>
        <v>IfcUnitaryEquipmentType</v>
      </c>
      <c r="B104" t="s">
        <v>1468</v>
      </c>
      <c r="C104" s="131"/>
      <c r="D104" t="s">
        <v>2837</v>
      </c>
      <c r="E104" t="s">
        <v>2838</v>
      </c>
    </row>
    <row r="105" spans="1:5" x14ac:dyDescent="0.25">
      <c r="A105" s="6" t="str">
        <f t="shared" si="1"/>
        <v>IfcValveType</v>
      </c>
      <c r="B105" t="s">
        <v>1476</v>
      </c>
      <c r="C105" s="131"/>
      <c r="D105" t="s">
        <v>2629</v>
      </c>
      <c r="E105" t="s">
        <v>2839</v>
      </c>
    </row>
    <row r="106" spans="1:5" x14ac:dyDescent="0.25">
      <c r="A106" s="6" t="str">
        <f t="shared" si="1"/>
        <v>IfcWall</v>
      </c>
      <c r="B106" t="s">
        <v>1496</v>
      </c>
      <c r="C106" s="131"/>
      <c r="D106" t="s">
        <v>2756</v>
      </c>
      <c r="E106" t="s">
        <v>2840</v>
      </c>
    </row>
    <row r="107" spans="1:5" x14ac:dyDescent="0.25">
      <c r="A107" s="6" t="str">
        <f t="shared" si="1"/>
        <v>IfcWallStandardCase</v>
      </c>
      <c r="B107" t="s">
        <v>1500</v>
      </c>
      <c r="C107" s="131"/>
      <c r="D107" t="s">
        <v>2756</v>
      </c>
      <c r="E107" t="s">
        <v>2840</v>
      </c>
    </row>
    <row r="108" spans="1:5" x14ac:dyDescent="0.25">
      <c r="A108" s="6" t="str">
        <f t="shared" si="1"/>
        <v>IfcWasteTerminalType</v>
      </c>
      <c r="B108" t="s">
        <v>1506</v>
      </c>
      <c r="C108" s="131"/>
      <c r="D108" t="s">
        <v>2638</v>
      </c>
      <c r="E108" t="s">
        <v>2841</v>
      </c>
    </row>
    <row r="109" spans="1:5" x14ac:dyDescent="0.25">
      <c r="A109" s="6" t="str">
        <f t="shared" si="1"/>
        <v>IfcWindow</v>
      </c>
      <c r="B109" t="s">
        <v>1508</v>
      </c>
      <c r="C109" s="131"/>
      <c r="D109" t="s">
        <v>2766</v>
      </c>
      <c r="E109" t="s">
        <v>2842</v>
      </c>
    </row>
    <row r="110" spans="1:5" x14ac:dyDescent="0.25">
      <c r="A110" s="6" t="str">
        <f t="shared" si="1"/>
        <v/>
      </c>
      <c r="C110" s="131"/>
    </row>
    <row r="111" spans="1:5" x14ac:dyDescent="0.25">
      <c r="A111" s="6" t="str">
        <f t="shared" si="1"/>
        <v/>
      </c>
      <c r="C111" s="131"/>
    </row>
    <row r="112" spans="1:5" x14ac:dyDescent="0.25">
      <c r="A112" s="6" t="str">
        <f t="shared" si="1"/>
        <v/>
      </c>
      <c r="C112" s="131"/>
    </row>
    <row r="113" spans="1:3" x14ac:dyDescent="0.25">
      <c r="A113" s="6" t="str">
        <f t="shared" si="1"/>
        <v/>
      </c>
      <c r="C113" s="131"/>
    </row>
    <row r="114" spans="1:3" x14ac:dyDescent="0.25">
      <c r="A114" s="6" t="str">
        <f t="shared" si="1"/>
        <v/>
      </c>
      <c r="C114" s="131"/>
    </row>
    <row r="115" spans="1:3" x14ac:dyDescent="0.25">
      <c r="A115" s="6" t="str">
        <f t="shared" si="1"/>
        <v/>
      </c>
      <c r="C115" s="131"/>
    </row>
    <row r="116" spans="1:3" x14ac:dyDescent="0.25">
      <c r="A116" s="6" t="str">
        <f t="shared" si="1"/>
        <v/>
      </c>
      <c r="C116" s="131"/>
    </row>
    <row r="117" spans="1:3" x14ac:dyDescent="0.25">
      <c r="A117" s="6" t="str">
        <f t="shared" si="1"/>
        <v/>
      </c>
      <c r="C117" s="131"/>
    </row>
    <row r="118" spans="1:3" x14ac:dyDescent="0.25">
      <c r="A118" s="6" t="str">
        <f t="shared" si="1"/>
        <v/>
      </c>
      <c r="C118" s="131"/>
    </row>
    <row r="119" spans="1:3" x14ac:dyDescent="0.25">
      <c r="A119" s="6" t="str">
        <f t="shared" si="1"/>
        <v/>
      </c>
      <c r="C119" s="131"/>
    </row>
    <row r="120" spans="1:3" x14ac:dyDescent="0.25">
      <c r="A120" s="6" t="str">
        <f t="shared" si="1"/>
        <v/>
      </c>
      <c r="C120" s="131"/>
    </row>
    <row r="121" spans="1:3" x14ac:dyDescent="0.25">
      <c r="A121" s="6" t="str">
        <f t="shared" si="1"/>
        <v/>
      </c>
      <c r="C121" s="131"/>
    </row>
    <row r="122" spans="1:3" x14ac:dyDescent="0.25">
      <c r="A122" s="6" t="str">
        <f t="shared" si="1"/>
        <v/>
      </c>
      <c r="C122" s="131"/>
    </row>
    <row r="123" spans="1:3" x14ac:dyDescent="0.25">
      <c r="A123" s="6" t="str">
        <f t="shared" si="1"/>
        <v/>
      </c>
      <c r="C123" s="131"/>
    </row>
    <row r="124" spans="1:3" x14ac:dyDescent="0.25">
      <c r="A124" s="6" t="str">
        <f t="shared" si="1"/>
        <v/>
      </c>
      <c r="C124" s="131"/>
    </row>
    <row r="125" spans="1:3" x14ac:dyDescent="0.25">
      <c r="A125" s="6" t="str">
        <f t="shared" si="1"/>
        <v/>
      </c>
      <c r="C125" s="131"/>
    </row>
    <row r="126" spans="1:3" x14ac:dyDescent="0.25">
      <c r="A126" s="6" t="str">
        <f t="shared" si="1"/>
        <v/>
      </c>
      <c r="C126" s="131"/>
    </row>
    <row r="127" spans="1:3" x14ac:dyDescent="0.25">
      <c r="A127" s="6" t="str">
        <f t="shared" si="1"/>
        <v/>
      </c>
      <c r="C127" s="131"/>
    </row>
    <row r="128" spans="1:3" x14ac:dyDescent="0.25">
      <c r="A128" s="6" t="str">
        <f t="shared" si="1"/>
        <v/>
      </c>
      <c r="C128" s="131"/>
    </row>
    <row r="129" spans="1:3" x14ac:dyDescent="0.25">
      <c r="A129" s="6" t="str">
        <f t="shared" si="1"/>
        <v/>
      </c>
      <c r="C129" s="131"/>
    </row>
    <row r="130" spans="1:3" x14ac:dyDescent="0.25">
      <c r="A130" s="6" t="str">
        <f t="shared" si="1"/>
        <v/>
      </c>
      <c r="C130" s="131"/>
    </row>
    <row r="131" spans="1:3" x14ac:dyDescent="0.25">
      <c r="A131" s="6" t="str">
        <f t="shared" si="1"/>
        <v/>
      </c>
      <c r="C131" s="131"/>
    </row>
    <row r="132" spans="1:3" x14ac:dyDescent="0.25">
      <c r="A132" s="6" t="str">
        <f t="shared" si="1"/>
        <v/>
      </c>
      <c r="C132" s="131"/>
    </row>
    <row r="133" spans="1:3" x14ac:dyDescent="0.25">
      <c r="A133" s="6" t="str">
        <f t="shared" si="1"/>
        <v/>
      </c>
      <c r="C133" s="131"/>
    </row>
    <row r="134" spans="1:3" x14ac:dyDescent="0.25">
      <c r="A134" s="6" t="str">
        <f t="shared" ref="A134:A197" si="2">CONCATENATE(B134,IF(C134&lt;&gt;"",CONCATENATE("/",C134),""))</f>
        <v/>
      </c>
      <c r="C134" s="131"/>
    </row>
    <row r="135" spans="1:3" x14ac:dyDescent="0.25">
      <c r="A135" s="6" t="str">
        <f t="shared" si="2"/>
        <v/>
      </c>
      <c r="C135" s="131"/>
    </row>
    <row r="136" spans="1:3" x14ac:dyDescent="0.25">
      <c r="A136" s="6" t="str">
        <f t="shared" si="2"/>
        <v/>
      </c>
      <c r="C136" s="131"/>
    </row>
    <row r="137" spans="1:3" x14ac:dyDescent="0.25">
      <c r="A137" s="6" t="str">
        <f t="shared" si="2"/>
        <v/>
      </c>
      <c r="C137" s="131"/>
    </row>
    <row r="138" spans="1:3" x14ac:dyDescent="0.25">
      <c r="A138" s="6" t="str">
        <f t="shared" si="2"/>
        <v/>
      </c>
      <c r="C138" s="131"/>
    </row>
    <row r="139" spans="1:3" x14ac:dyDescent="0.25">
      <c r="A139" s="6" t="str">
        <f t="shared" si="2"/>
        <v/>
      </c>
      <c r="C139" s="131"/>
    </row>
    <row r="140" spans="1:3" x14ac:dyDescent="0.25">
      <c r="A140" s="6" t="str">
        <f t="shared" si="2"/>
        <v/>
      </c>
      <c r="C140" s="131"/>
    </row>
    <row r="141" spans="1:3" x14ac:dyDescent="0.25">
      <c r="A141" s="6" t="str">
        <f t="shared" si="2"/>
        <v/>
      </c>
      <c r="C141" s="131"/>
    </row>
    <row r="142" spans="1:3" x14ac:dyDescent="0.25">
      <c r="A142" s="6" t="str">
        <f t="shared" si="2"/>
        <v/>
      </c>
      <c r="C142" s="131"/>
    </row>
    <row r="143" spans="1:3" x14ac:dyDescent="0.25">
      <c r="A143" s="6" t="str">
        <f t="shared" si="2"/>
        <v/>
      </c>
      <c r="C143" s="131"/>
    </row>
    <row r="144" spans="1:3" x14ac:dyDescent="0.25">
      <c r="A144" s="6" t="str">
        <f t="shared" si="2"/>
        <v/>
      </c>
      <c r="C144" s="131"/>
    </row>
    <row r="145" spans="1:3" x14ac:dyDescent="0.25">
      <c r="A145" s="6" t="str">
        <f t="shared" si="2"/>
        <v/>
      </c>
      <c r="C145" s="131"/>
    </row>
    <row r="146" spans="1:3" x14ac:dyDescent="0.25">
      <c r="A146" s="6" t="str">
        <f t="shared" si="2"/>
        <v/>
      </c>
      <c r="C146" s="131"/>
    </row>
    <row r="147" spans="1:3" x14ac:dyDescent="0.25">
      <c r="A147" s="6" t="str">
        <f t="shared" si="2"/>
        <v/>
      </c>
      <c r="C147" s="131"/>
    </row>
    <row r="148" spans="1:3" x14ac:dyDescent="0.25">
      <c r="A148" s="6" t="str">
        <f t="shared" si="2"/>
        <v/>
      </c>
      <c r="C148" s="131"/>
    </row>
    <row r="149" spans="1:3" x14ac:dyDescent="0.25">
      <c r="A149" s="6" t="str">
        <f t="shared" si="2"/>
        <v/>
      </c>
      <c r="C149" s="131"/>
    </row>
    <row r="150" spans="1:3" x14ac:dyDescent="0.25">
      <c r="A150" s="6" t="str">
        <f t="shared" si="2"/>
        <v/>
      </c>
      <c r="C150" s="131"/>
    </row>
    <row r="151" spans="1:3" x14ac:dyDescent="0.25">
      <c r="A151" s="6" t="str">
        <f t="shared" si="2"/>
        <v/>
      </c>
      <c r="C151" s="131"/>
    </row>
    <row r="152" spans="1:3" x14ac:dyDescent="0.25">
      <c r="A152" s="6" t="str">
        <f t="shared" si="2"/>
        <v/>
      </c>
      <c r="C152" s="131"/>
    </row>
    <row r="153" spans="1:3" x14ac:dyDescent="0.25">
      <c r="A153" s="6" t="str">
        <f t="shared" si="2"/>
        <v/>
      </c>
      <c r="C153" s="131"/>
    </row>
    <row r="154" spans="1:3" x14ac:dyDescent="0.25">
      <c r="A154" s="6" t="str">
        <f t="shared" si="2"/>
        <v/>
      </c>
      <c r="C154" s="131"/>
    </row>
    <row r="155" spans="1:3" x14ac:dyDescent="0.25">
      <c r="A155" s="6" t="str">
        <f t="shared" si="2"/>
        <v/>
      </c>
      <c r="C155" s="131"/>
    </row>
    <row r="156" spans="1:3" x14ac:dyDescent="0.25">
      <c r="A156" s="6" t="str">
        <f t="shared" si="2"/>
        <v/>
      </c>
      <c r="C156" s="131"/>
    </row>
    <row r="157" spans="1:3" x14ac:dyDescent="0.25">
      <c r="A157" s="6" t="str">
        <f t="shared" si="2"/>
        <v/>
      </c>
      <c r="C157" s="131"/>
    </row>
    <row r="158" spans="1:3" x14ac:dyDescent="0.25">
      <c r="A158" s="6" t="str">
        <f t="shared" si="2"/>
        <v/>
      </c>
      <c r="C158" s="131"/>
    </row>
    <row r="159" spans="1:3" x14ac:dyDescent="0.25">
      <c r="A159" s="6" t="str">
        <f t="shared" si="2"/>
        <v/>
      </c>
      <c r="C159" s="131"/>
    </row>
    <row r="160" spans="1:3" x14ac:dyDescent="0.25">
      <c r="A160" s="6" t="str">
        <f t="shared" si="2"/>
        <v/>
      </c>
      <c r="C160" s="131"/>
    </row>
    <row r="161" spans="1:3" x14ac:dyDescent="0.25">
      <c r="A161" s="6" t="str">
        <f t="shared" si="2"/>
        <v/>
      </c>
      <c r="C161" s="131"/>
    </row>
    <row r="162" spans="1:3" x14ac:dyDescent="0.25">
      <c r="A162" s="6" t="str">
        <f t="shared" si="2"/>
        <v/>
      </c>
      <c r="C162" s="131"/>
    </row>
    <row r="163" spans="1:3" x14ac:dyDescent="0.25">
      <c r="A163" s="6" t="str">
        <f t="shared" si="2"/>
        <v/>
      </c>
      <c r="C163" s="131"/>
    </row>
    <row r="164" spans="1:3" x14ac:dyDescent="0.25">
      <c r="A164" s="6" t="str">
        <f t="shared" si="2"/>
        <v/>
      </c>
      <c r="C164" s="131"/>
    </row>
    <row r="165" spans="1:3" x14ac:dyDescent="0.25">
      <c r="A165" s="6" t="str">
        <f t="shared" si="2"/>
        <v/>
      </c>
      <c r="C165" s="131"/>
    </row>
    <row r="166" spans="1:3" x14ac:dyDescent="0.25">
      <c r="A166" s="6" t="str">
        <f t="shared" si="2"/>
        <v/>
      </c>
      <c r="C166" s="131"/>
    </row>
    <row r="167" spans="1:3" x14ac:dyDescent="0.25">
      <c r="A167" s="6" t="str">
        <f t="shared" si="2"/>
        <v/>
      </c>
      <c r="C167" s="131"/>
    </row>
    <row r="168" spans="1:3" x14ac:dyDescent="0.25">
      <c r="A168" s="6" t="str">
        <f t="shared" si="2"/>
        <v/>
      </c>
      <c r="C168" s="131"/>
    </row>
    <row r="169" spans="1:3" x14ac:dyDescent="0.25">
      <c r="A169" s="6" t="str">
        <f t="shared" si="2"/>
        <v/>
      </c>
      <c r="C169" s="131"/>
    </row>
    <row r="170" spans="1:3" x14ac:dyDescent="0.25">
      <c r="A170" s="6" t="str">
        <f t="shared" si="2"/>
        <v/>
      </c>
      <c r="C170" s="131"/>
    </row>
    <row r="171" spans="1:3" x14ac:dyDescent="0.25">
      <c r="A171" s="6" t="str">
        <f t="shared" si="2"/>
        <v/>
      </c>
      <c r="C171" s="131"/>
    </row>
    <row r="172" spans="1:3" x14ac:dyDescent="0.25">
      <c r="A172" s="6" t="str">
        <f t="shared" si="2"/>
        <v/>
      </c>
      <c r="C172" s="131"/>
    </row>
    <row r="173" spans="1:3" x14ac:dyDescent="0.25">
      <c r="A173" s="6" t="str">
        <f t="shared" si="2"/>
        <v/>
      </c>
      <c r="C173" s="131"/>
    </row>
    <row r="174" spans="1:3" x14ac:dyDescent="0.25">
      <c r="A174" s="6" t="str">
        <f t="shared" si="2"/>
        <v/>
      </c>
      <c r="C174" s="131"/>
    </row>
    <row r="175" spans="1:3" x14ac:dyDescent="0.25">
      <c r="A175" s="6" t="str">
        <f t="shared" si="2"/>
        <v/>
      </c>
      <c r="C175" s="131"/>
    </row>
    <row r="176" spans="1:3" x14ac:dyDescent="0.25">
      <c r="A176" s="6" t="str">
        <f t="shared" si="2"/>
        <v/>
      </c>
      <c r="C176" s="131"/>
    </row>
    <row r="177" spans="1:3" x14ac:dyDescent="0.25">
      <c r="A177" s="6" t="str">
        <f t="shared" si="2"/>
        <v/>
      </c>
      <c r="C177" s="131"/>
    </row>
    <row r="178" spans="1:3" x14ac:dyDescent="0.25">
      <c r="A178" s="6" t="str">
        <f t="shared" si="2"/>
        <v/>
      </c>
      <c r="C178" s="131"/>
    </row>
    <row r="179" spans="1:3" x14ac:dyDescent="0.25">
      <c r="A179" s="6" t="str">
        <f t="shared" si="2"/>
        <v/>
      </c>
      <c r="C179" s="131"/>
    </row>
    <row r="180" spans="1:3" x14ac:dyDescent="0.25">
      <c r="A180" s="6" t="str">
        <f t="shared" si="2"/>
        <v/>
      </c>
      <c r="C180" s="131"/>
    </row>
    <row r="181" spans="1:3" x14ac:dyDescent="0.25">
      <c r="A181" s="6" t="str">
        <f t="shared" si="2"/>
        <v/>
      </c>
      <c r="C181" s="131"/>
    </row>
    <row r="182" spans="1:3" x14ac:dyDescent="0.25">
      <c r="A182" s="6" t="str">
        <f t="shared" si="2"/>
        <v/>
      </c>
      <c r="C182" s="131"/>
    </row>
    <row r="183" spans="1:3" x14ac:dyDescent="0.25">
      <c r="A183" s="6" t="str">
        <f t="shared" si="2"/>
        <v/>
      </c>
      <c r="C183" s="131"/>
    </row>
    <row r="184" spans="1:3" x14ac:dyDescent="0.25">
      <c r="A184" s="6" t="str">
        <f t="shared" si="2"/>
        <v/>
      </c>
      <c r="C184" s="131"/>
    </row>
    <row r="185" spans="1:3" x14ac:dyDescent="0.25">
      <c r="A185" s="6" t="str">
        <f t="shared" si="2"/>
        <v/>
      </c>
      <c r="C185" s="131"/>
    </row>
    <row r="186" spans="1:3" x14ac:dyDescent="0.25">
      <c r="A186" s="6" t="str">
        <f t="shared" si="2"/>
        <v/>
      </c>
      <c r="C186" s="131"/>
    </row>
    <row r="187" spans="1:3" x14ac:dyDescent="0.25">
      <c r="A187" s="6" t="str">
        <f t="shared" si="2"/>
        <v/>
      </c>
      <c r="C187" s="131"/>
    </row>
    <row r="188" spans="1:3" x14ac:dyDescent="0.25">
      <c r="A188" s="6" t="str">
        <f t="shared" si="2"/>
        <v/>
      </c>
      <c r="C188" s="131"/>
    </row>
    <row r="189" spans="1:3" x14ac:dyDescent="0.25">
      <c r="A189" s="6" t="str">
        <f t="shared" si="2"/>
        <v/>
      </c>
      <c r="C189" s="131"/>
    </row>
    <row r="190" spans="1:3" x14ac:dyDescent="0.25">
      <c r="A190" s="6" t="str">
        <f t="shared" si="2"/>
        <v/>
      </c>
      <c r="C190" s="131"/>
    </row>
    <row r="191" spans="1:3" x14ac:dyDescent="0.25">
      <c r="A191" s="6" t="str">
        <f t="shared" si="2"/>
        <v/>
      </c>
      <c r="C191" s="131"/>
    </row>
    <row r="192" spans="1:3" x14ac:dyDescent="0.25">
      <c r="A192" s="6" t="str">
        <f t="shared" si="2"/>
        <v/>
      </c>
      <c r="C192" s="131"/>
    </row>
    <row r="193" spans="1:3" x14ac:dyDescent="0.25">
      <c r="A193" s="6" t="str">
        <f t="shared" si="2"/>
        <v/>
      </c>
      <c r="C193" s="131"/>
    </row>
    <row r="194" spans="1:3" x14ac:dyDescent="0.25">
      <c r="A194" s="6" t="str">
        <f t="shared" si="2"/>
        <v/>
      </c>
      <c r="C194" s="131"/>
    </row>
    <row r="195" spans="1:3" x14ac:dyDescent="0.25">
      <c r="A195" s="6" t="str">
        <f t="shared" si="2"/>
        <v/>
      </c>
      <c r="C195" s="131"/>
    </row>
    <row r="196" spans="1:3" x14ac:dyDescent="0.25">
      <c r="A196" s="6" t="str">
        <f t="shared" si="2"/>
        <v/>
      </c>
      <c r="C196" s="131"/>
    </row>
    <row r="197" spans="1:3" x14ac:dyDescent="0.25">
      <c r="A197" s="6" t="str">
        <f t="shared" si="2"/>
        <v/>
      </c>
      <c r="C197" s="131"/>
    </row>
    <row r="198" spans="1:3" x14ac:dyDescent="0.25">
      <c r="A198" s="6" t="str">
        <f t="shared" ref="A198:A261" si="3">CONCATENATE(B198,IF(C198&lt;&gt;"",CONCATENATE("/",C198),""))</f>
        <v/>
      </c>
      <c r="C198" s="131"/>
    </row>
    <row r="199" spans="1:3" x14ac:dyDescent="0.25">
      <c r="A199" s="6" t="str">
        <f t="shared" si="3"/>
        <v/>
      </c>
      <c r="C199" s="131"/>
    </row>
    <row r="200" spans="1:3" x14ac:dyDescent="0.25">
      <c r="A200" s="6" t="str">
        <f t="shared" si="3"/>
        <v/>
      </c>
      <c r="C200" s="131"/>
    </row>
    <row r="201" spans="1:3" x14ac:dyDescent="0.25">
      <c r="A201" s="6" t="str">
        <f t="shared" si="3"/>
        <v/>
      </c>
      <c r="C201" s="131"/>
    </row>
    <row r="202" spans="1:3" x14ac:dyDescent="0.25">
      <c r="A202" s="6" t="str">
        <f t="shared" si="3"/>
        <v/>
      </c>
      <c r="C202" s="131"/>
    </row>
    <row r="203" spans="1:3" x14ac:dyDescent="0.25">
      <c r="A203" s="6" t="str">
        <f t="shared" si="3"/>
        <v/>
      </c>
      <c r="C203" s="131"/>
    </row>
    <row r="204" spans="1:3" x14ac:dyDescent="0.25">
      <c r="A204" s="6" t="str">
        <f t="shared" si="3"/>
        <v/>
      </c>
      <c r="C204" s="131"/>
    </row>
    <row r="205" spans="1:3" x14ac:dyDescent="0.25">
      <c r="A205" s="6" t="str">
        <f t="shared" si="3"/>
        <v/>
      </c>
      <c r="C205" s="131"/>
    </row>
    <row r="206" spans="1:3" x14ac:dyDescent="0.25">
      <c r="A206" s="6" t="str">
        <f t="shared" si="3"/>
        <v/>
      </c>
      <c r="C206" s="131"/>
    </row>
    <row r="207" spans="1:3" x14ac:dyDescent="0.25">
      <c r="A207" s="6" t="str">
        <f t="shared" si="3"/>
        <v/>
      </c>
      <c r="C207" s="131"/>
    </row>
    <row r="208" spans="1:3" x14ac:dyDescent="0.25">
      <c r="A208" s="6" t="str">
        <f t="shared" si="3"/>
        <v/>
      </c>
      <c r="C208" s="131"/>
    </row>
    <row r="209" spans="1:3" x14ac:dyDescent="0.25">
      <c r="A209" s="6" t="str">
        <f t="shared" si="3"/>
        <v/>
      </c>
      <c r="C209" s="131"/>
    </row>
    <row r="210" spans="1:3" x14ac:dyDescent="0.25">
      <c r="A210" s="6" t="str">
        <f t="shared" si="3"/>
        <v/>
      </c>
      <c r="C210" s="131"/>
    </row>
    <row r="211" spans="1:3" x14ac:dyDescent="0.25">
      <c r="A211" s="6" t="str">
        <f t="shared" si="3"/>
        <v/>
      </c>
      <c r="C211" s="131"/>
    </row>
    <row r="212" spans="1:3" x14ac:dyDescent="0.25">
      <c r="A212" s="6" t="str">
        <f t="shared" si="3"/>
        <v/>
      </c>
      <c r="C212" s="131"/>
    </row>
    <row r="213" spans="1:3" x14ac:dyDescent="0.25">
      <c r="A213" s="6" t="str">
        <f t="shared" si="3"/>
        <v/>
      </c>
      <c r="C213" s="131"/>
    </row>
    <row r="214" spans="1:3" x14ac:dyDescent="0.25">
      <c r="A214" s="6" t="str">
        <f t="shared" si="3"/>
        <v/>
      </c>
      <c r="C214" s="131"/>
    </row>
    <row r="215" spans="1:3" x14ac:dyDescent="0.25">
      <c r="A215" s="6" t="str">
        <f t="shared" si="3"/>
        <v/>
      </c>
      <c r="C215" s="131"/>
    </row>
    <row r="216" spans="1:3" x14ac:dyDescent="0.25">
      <c r="A216" s="6" t="str">
        <f t="shared" si="3"/>
        <v/>
      </c>
      <c r="C216" s="131"/>
    </row>
    <row r="217" spans="1:3" x14ac:dyDescent="0.25">
      <c r="A217" s="6" t="str">
        <f t="shared" si="3"/>
        <v/>
      </c>
      <c r="C217" s="131"/>
    </row>
    <row r="218" spans="1:3" x14ac:dyDescent="0.25">
      <c r="A218" s="6" t="str">
        <f t="shared" si="3"/>
        <v/>
      </c>
      <c r="C218" s="131"/>
    </row>
    <row r="219" spans="1:3" x14ac:dyDescent="0.25">
      <c r="A219" s="6" t="str">
        <f t="shared" si="3"/>
        <v/>
      </c>
      <c r="C219" s="131"/>
    </row>
    <row r="220" spans="1:3" x14ac:dyDescent="0.25">
      <c r="A220" s="6" t="str">
        <f t="shared" si="3"/>
        <v/>
      </c>
      <c r="C220" s="131"/>
    </row>
    <row r="221" spans="1:3" x14ac:dyDescent="0.25">
      <c r="A221" s="6" t="str">
        <f t="shared" si="3"/>
        <v/>
      </c>
      <c r="C221" s="131"/>
    </row>
    <row r="222" spans="1:3" x14ac:dyDescent="0.25">
      <c r="A222" s="6" t="str">
        <f t="shared" si="3"/>
        <v/>
      </c>
      <c r="C222" s="131"/>
    </row>
    <row r="223" spans="1:3" x14ac:dyDescent="0.25">
      <c r="A223" s="6" t="str">
        <f t="shared" si="3"/>
        <v/>
      </c>
      <c r="C223" s="131"/>
    </row>
    <row r="224" spans="1:3" x14ac:dyDescent="0.25">
      <c r="A224" s="6" t="str">
        <f t="shared" si="3"/>
        <v/>
      </c>
      <c r="C224" s="131"/>
    </row>
    <row r="225" spans="1:3" x14ac:dyDescent="0.25">
      <c r="A225" s="6" t="str">
        <f t="shared" si="3"/>
        <v/>
      </c>
      <c r="C225" s="131"/>
    </row>
    <row r="226" spans="1:3" x14ac:dyDescent="0.25">
      <c r="A226" s="6" t="str">
        <f t="shared" si="3"/>
        <v/>
      </c>
      <c r="C226" s="131"/>
    </row>
    <row r="227" spans="1:3" x14ac:dyDescent="0.25">
      <c r="A227" s="6" t="str">
        <f t="shared" si="3"/>
        <v/>
      </c>
      <c r="C227" s="131"/>
    </row>
    <row r="228" spans="1:3" x14ac:dyDescent="0.25">
      <c r="A228" s="6" t="str">
        <f t="shared" si="3"/>
        <v/>
      </c>
      <c r="C228" s="131"/>
    </row>
    <row r="229" spans="1:3" x14ac:dyDescent="0.25">
      <c r="A229" s="6" t="str">
        <f t="shared" si="3"/>
        <v/>
      </c>
      <c r="C229" s="131"/>
    </row>
    <row r="230" spans="1:3" x14ac:dyDescent="0.25">
      <c r="A230" s="6" t="str">
        <f t="shared" si="3"/>
        <v/>
      </c>
      <c r="C230" s="131"/>
    </row>
    <row r="231" spans="1:3" x14ac:dyDescent="0.25">
      <c r="A231" s="6" t="str">
        <f t="shared" si="3"/>
        <v/>
      </c>
      <c r="C231" s="131"/>
    </row>
    <row r="232" spans="1:3" x14ac:dyDescent="0.25">
      <c r="A232" s="6" t="str">
        <f t="shared" si="3"/>
        <v/>
      </c>
      <c r="C232" s="131"/>
    </row>
    <row r="233" spans="1:3" x14ac:dyDescent="0.25">
      <c r="A233" s="6" t="str">
        <f t="shared" si="3"/>
        <v/>
      </c>
      <c r="C233" s="131"/>
    </row>
    <row r="234" spans="1:3" x14ac:dyDescent="0.25">
      <c r="A234" s="6" t="str">
        <f t="shared" si="3"/>
        <v/>
      </c>
      <c r="C234" s="131"/>
    </row>
    <row r="235" spans="1:3" x14ac:dyDescent="0.25">
      <c r="A235" s="6" t="str">
        <f t="shared" si="3"/>
        <v/>
      </c>
      <c r="C235" s="131"/>
    </row>
    <row r="236" spans="1:3" x14ac:dyDescent="0.25">
      <c r="A236" s="6" t="str">
        <f t="shared" si="3"/>
        <v/>
      </c>
      <c r="C236" s="131"/>
    </row>
    <row r="237" spans="1:3" x14ac:dyDescent="0.25">
      <c r="A237" s="6" t="str">
        <f t="shared" si="3"/>
        <v/>
      </c>
      <c r="C237" s="131"/>
    </row>
    <row r="238" spans="1:3" x14ac:dyDescent="0.25">
      <c r="A238" s="6" t="str">
        <f t="shared" si="3"/>
        <v/>
      </c>
      <c r="C238" s="131"/>
    </row>
    <row r="239" spans="1:3" x14ac:dyDescent="0.25">
      <c r="A239" s="6" t="str">
        <f t="shared" si="3"/>
        <v/>
      </c>
      <c r="C239" s="131"/>
    </row>
    <row r="240" spans="1:3" x14ac:dyDescent="0.25">
      <c r="A240" s="6" t="str">
        <f t="shared" si="3"/>
        <v/>
      </c>
      <c r="C240" s="131"/>
    </row>
    <row r="241" spans="1:3" x14ac:dyDescent="0.25">
      <c r="A241" s="6" t="str">
        <f t="shared" si="3"/>
        <v/>
      </c>
      <c r="C241" s="131"/>
    </row>
    <row r="242" spans="1:3" x14ac:dyDescent="0.25">
      <c r="A242" s="6" t="str">
        <f t="shared" si="3"/>
        <v/>
      </c>
      <c r="C242" s="131"/>
    </row>
    <row r="243" spans="1:3" x14ac:dyDescent="0.25">
      <c r="A243" s="6" t="str">
        <f t="shared" si="3"/>
        <v/>
      </c>
      <c r="C243" s="131"/>
    </row>
    <row r="244" spans="1:3" x14ac:dyDescent="0.25">
      <c r="A244" s="6" t="str">
        <f t="shared" si="3"/>
        <v/>
      </c>
      <c r="C244" s="131"/>
    </row>
    <row r="245" spans="1:3" x14ac:dyDescent="0.25">
      <c r="A245" s="6" t="str">
        <f t="shared" si="3"/>
        <v/>
      </c>
      <c r="C245" s="131"/>
    </row>
    <row r="246" spans="1:3" x14ac:dyDescent="0.25">
      <c r="A246" s="6" t="str">
        <f t="shared" si="3"/>
        <v/>
      </c>
      <c r="C246" s="131"/>
    </row>
    <row r="247" spans="1:3" x14ac:dyDescent="0.25">
      <c r="A247" s="6" t="str">
        <f t="shared" si="3"/>
        <v/>
      </c>
      <c r="C247" s="131"/>
    </row>
    <row r="248" spans="1:3" x14ac:dyDescent="0.25">
      <c r="A248" s="6" t="str">
        <f t="shared" si="3"/>
        <v/>
      </c>
      <c r="C248" s="131"/>
    </row>
    <row r="249" spans="1:3" x14ac:dyDescent="0.25">
      <c r="A249" s="6" t="str">
        <f t="shared" si="3"/>
        <v/>
      </c>
      <c r="C249" s="131"/>
    </row>
    <row r="250" spans="1:3" x14ac:dyDescent="0.25">
      <c r="A250" s="6" t="str">
        <f t="shared" si="3"/>
        <v/>
      </c>
      <c r="C250" s="131"/>
    </row>
    <row r="251" spans="1:3" x14ac:dyDescent="0.25">
      <c r="A251" s="6" t="str">
        <f t="shared" si="3"/>
        <v/>
      </c>
      <c r="C251" s="131"/>
    </row>
    <row r="252" spans="1:3" x14ac:dyDescent="0.25">
      <c r="A252" s="6" t="str">
        <f t="shared" si="3"/>
        <v/>
      </c>
      <c r="C252" s="131"/>
    </row>
    <row r="253" spans="1:3" x14ac:dyDescent="0.25">
      <c r="A253" s="6" t="str">
        <f t="shared" si="3"/>
        <v/>
      </c>
      <c r="C253" s="131"/>
    </row>
    <row r="254" spans="1:3" x14ac:dyDescent="0.25">
      <c r="A254" s="6" t="str">
        <f t="shared" si="3"/>
        <v/>
      </c>
      <c r="C254" s="131"/>
    </row>
    <row r="255" spans="1:3" x14ac:dyDescent="0.25">
      <c r="A255" s="6" t="str">
        <f t="shared" si="3"/>
        <v/>
      </c>
      <c r="C255" s="131"/>
    </row>
    <row r="256" spans="1:3" x14ac:dyDescent="0.25">
      <c r="A256" s="6" t="str">
        <f t="shared" si="3"/>
        <v/>
      </c>
      <c r="C256" s="131"/>
    </row>
    <row r="257" spans="1:3" x14ac:dyDescent="0.25">
      <c r="A257" s="6" t="str">
        <f t="shared" si="3"/>
        <v/>
      </c>
      <c r="C257" s="131"/>
    </row>
    <row r="258" spans="1:3" x14ac:dyDescent="0.25">
      <c r="A258" s="6" t="str">
        <f t="shared" si="3"/>
        <v/>
      </c>
      <c r="C258" s="131"/>
    </row>
    <row r="259" spans="1:3" x14ac:dyDescent="0.25">
      <c r="A259" s="6" t="str">
        <f t="shared" si="3"/>
        <v/>
      </c>
      <c r="C259" s="131"/>
    </row>
    <row r="260" spans="1:3" x14ac:dyDescent="0.25">
      <c r="A260" s="6" t="str">
        <f t="shared" si="3"/>
        <v/>
      </c>
      <c r="C260" s="131"/>
    </row>
    <row r="261" spans="1:3" x14ac:dyDescent="0.25">
      <c r="A261" s="6" t="str">
        <f t="shared" si="3"/>
        <v/>
      </c>
      <c r="C261" s="131"/>
    </row>
    <row r="262" spans="1:3" x14ac:dyDescent="0.25">
      <c r="A262" s="6" t="str">
        <f t="shared" ref="A262:A325" si="4">CONCATENATE(B262,IF(C262&lt;&gt;"",CONCATENATE("/",C262),""))</f>
        <v/>
      </c>
      <c r="C262" s="131"/>
    </row>
    <row r="263" spans="1:3" x14ac:dyDescent="0.25">
      <c r="A263" s="6" t="str">
        <f t="shared" si="4"/>
        <v/>
      </c>
      <c r="C263" s="131"/>
    </row>
    <row r="264" spans="1:3" x14ac:dyDescent="0.25">
      <c r="A264" s="6" t="str">
        <f t="shared" si="4"/>
        <v/>
      </c>
      <c r="C264" s="131"/>
    </row>
    <row r="265" spans="1:3" x14ac:dyDescent="0.25">
      <c r="A265" s="6" t="str">
        <f t="shared" si="4"/>
        <v/>
      </c>
      <c r="C265" s="131"/>
    </row>
    <row r="266" spans="1:3" x14ac:dyDescent="0.25">
      <c r="A266" s="6" t="str">
        <f t="shared" si="4"/>
        <v/>
      </c>
      <c r="C266" s="131"/>
    </row>
    <row r="267" spans="1:3" x14ac:dyDescent="0.25">
      <c r="A267" s="6" t="str">
        <f t="shared" si="4"/>
        <v/>
      </c>
      <c r="C267" s="131"/>
    </row>
    <row r="268" spans="1:3" x14ac:dyDescent="0.25">
      <c r="A268" s="6" t="str">
        <f t="shared" si="4"/>
        <v/>
      </c>
      <c r="C268" s="131"/>
    </row>
    <row r="269" spans="1:3" x14ac:dyDescent="0.25">
      <c r="A269" s="6" t="str">
        <f t="shared" si="4"/>
        <v/>
      </c>
      <c r="C269" s="131"/>
    </row>
    <row r="270" spans="1:3" x14ac:dyDescent="0.25">
      <c r="A270" s="6" t="str">
        <f t="shared" si="4"/>
        <v/>
      </c>
      <c r="C270" s="131"/>
    </row>
    <row r="271" spans="1:3" x14ac:dyDescent="0.25">
      <c r="A271" s="6" t="str">
        <f t="shared" si="4"/>
        <v/>
      </c>
      <c r="C271" s="131"/>
    </row>
    <row r="272" spans="1:3" x14ac:dyDescent="0.25">
      <c r="A272" s="6" t="str">
        <f t="shared" si="4"/>
        <v/>
      </c>
      <c r="C272" s="131"/>
    </row>
    <row r="273" spans="1:3" x14ac:dyDescent="0.25">
      <c r="A273" s="6" t="str">
        <f t="shared" si="4"/>
        <v/>
      </c>
      <c r="C273" s="131"/>
    </row>
    <row r="274" spans="1:3" x14ac:dyDescent="0.25">
      <c r="A274" s="6" t="str">
        <f t="shared" si="4"/>
        <v/>
      </c>
      <c r="C274" s="131"/>
    </row>
    <row r="275" spans="1:3" x14ac:dyDescent="0.25">
      <c r="A275" s="6" t="str">
        <f t="shared" si="4"/>
        <v/>
      </c>
      <c r="C275" s="131"/>
    </row>
    <row r="276" spans="1:3" x14ac:dyDescent="0.25">
      <c r="A276" s="6" t="str">
        <f t="shared" si="4"/>
        <v/>
      </c>
      <c r="C276" s="131"/>
    </row>
    <row r="277" spans="1:3" x14ac:dyDescent="0.25">
      <c r="A277" s="6" t="str">
        <f t="shared" si="4"/>
        <v/>
      </c>
      <c r="C277" s="131"/>
    </row>
    <row r="278" spans="1:3" x14ac:dyDescent="0.25">
      <c r="A278" s="6" t="str">
        <f t="shared" si="4"/>
        <v/>
      </c>
      <c r="C278" s="131"/>
    </row>
    <row r="279" spans="1:3" x14ac:dyDescent="0.25">
      <c r="A279" s="6" t="str">
        <f t="shared" si="4"/>
        <v/>
      </c>
      <c r="C279" s="131"/>
    </row>
    <row r="280" spans="1:3" x14ac:dyDescent="0.25">
      <c r="A280" s="6" t="str">
        <f t="shared" si="4"/>
        <v/>
      </c>
      <c r="C280" s="131"/>
    </row>
    <row r="281" spans="1:3" x14ac:dyDescent="0.25">
      <c r="A281" s="6" t="str">
        <f t="shared" si="4"/>
        <v/>
      </c>
      <c r="C281" s="131"/>
    </row>
    <row r="282" spans="1:3" x14ac:dyDescent="0.25">
      <c r="A282" s="6" t="str">
        <f t="shared" si="4"/>
        <v/>
      </c>
      <c r="C282" s="131"/>
    </row>
    <row r="283" spans="1:3" x14ac:dyDescent="0.25">
      <c r="A283" s="6" t="str">
        <f t="shared" si="4"/>
        <v/>
      </c>
      <c r="C283" s="131"/>
    </row>
    <row r="284" spans="1:3" x14ac:dyDescent="0.25">
      <c r="A284" s="6" t="str">
        <f t="shared" si="4"/>
        <v/>
      </c>
      <c r="C284" s="131"/>
    </row>
    <row r="285" spans="1:3" x14ac:dyDescent="0.25">
      <c r="A285" s="6" t="str">
        <f t="shared" si="4"/>
        <v/>
      </c>
      <c r="C285" s="131"/>
    </row>
    <row r="286" spans="1:3" x14ac:dyDescent="0.25">
      <c r="A286" s="6" t="str">
        <f t="shared" si="4"/>
        <v/>
      </c>
      <c r="C286" s="131"/>
    </row>
    <row r="287" spans="1:3" x14ac:dyDescent="0.25">
      <c r="A287" s="6" t="str">
        <f t="shared" si="4"/>
        <v/>
      </c>
      <c r="C287" s="131"/>
    </row>
    <row r="288" spans="1:3" x14ac:dyDescent="0.25">
      <c r="A288" s="6" t="str">
        <f t="shared" si="4"/>
        <v/>
      </c>
      <c r="C288" s="131"/>
    </row>
    <row r="289" spans="1:3" x14ac:dyDescent="0.25">
      <c r="A289" s="6" t="str">
        <f t="shared" si="4"/>
        <v/>
      </c>
      <c r="C289" s="131"/>
    </row>
    <row r="290" spans="1:3" x14ac:dyDescent="0.25">
      <c r="A290" s="6" t="str">
        <f t="shared" si="4"/>
        <v/>
      </c>
      <c r="C290" s="131"/>
    </row>
    <row r="291" spans="1:3" x14ac:dyDescent="0.25">
      <c r="A291" s="6" t="str">
        <f t="shared" si="4"/>
        <v/>
      </c>
      <c r="C291" s="131"/>
    </row>
    <row r="292" spans="1:3" x14ac:dyDescent="0.25">
      <c r="A292" s="6" t="str">
        <f t="shared" si="4"/>
        <v/>
      </c>
      <c r="C292" s="131"/>
    </row>
    <row r="293" spans="1:3" x14ac:dyDescent="0.25">
      <c r="A293" s="6" t="str">
        <f t="shared" si="4"/>
        <v/>
      </c>
      <c r="C293" s="131"/>
    </row>
    <row r="294" spans="1:3" x14ac:dyDescent="0.25">
      <c r="A294" s="6" t="str">
        <f t="shared" si="4"/>
        <v/>
      </c>
      <c r="C294" s="131"/>
    </row>
    <row r="295" spans="1:3" x14ac:dyDescent="0.25">
      <c r="A295" s="6" t="str">
        <f t="shared" si="4"/>
        <v/>
      </c>
      <c r="C295" s="131"/>
    </row>
    <row r="296" spans="1:3" x14ac:dyDescent="0.25">
      <c r="A296" s="6" t="str">
        <f t="shared" si="4"/>
        <v/>
      </c>
      <c r="C296" s="131"/>
    </row>
    <row r="297" spans="1:3" x14ac:dyDescent="0.25">
      <c r="A297" s="6" t="str">
        <f t="shared" si="4"/>
        <v/>
      </c>
      <c r="C297" s="131"/>
    </row>
    <row r="298" spans="1:3" x14ac:dyDescent="0.25">
      <c r="A298" s="6" t="str">
        <f t="shared" si="4"/>
        <v/>
      </c>
      <c r="C298" s="131"/>
    </row>
    <row r="299" spans="1:3" x14ac:dyDescent="0.25">
      <c r="A299" s="6" t="str">
        <f t="shared" si="4"/>
        <v/>
      </c>
      <c r="C299" s="131"/>
    </row>
    <row r="300" spans="1:3" x14ac:dyDescent="0.25">
      <c r="A300" s="6" t="str">
        <f t="shared" si="4"/>
        <v/>
      </c>
      <c r="C300" s="131"/>
    </row>
    <row r="301" spans="1:3" x14ac:dyDescent="0.25">
      <c r="A301" s="6" t="str">
        <f t="shared" si="4"/>
        <v/>
      </c>
      <c r="C301" s="131"/>
    </row>
    <row r="302" spans="1:3" x14ac:dyDescent="0.25">
      <c r="A302" s="6" t="str">
        <f t="shared" si="4"/>
        <v/>
      </c>
      <c r="C302" s="131"/>
    </row>
    <row r="303" spans="1:3" x14ac:dyDescent="0.25">
      <c r="A303" s="6" t="str">
        <f t="shared" si="4"/>
        <v/>
      </c>
      <c r="C303" s="131"/>
    </row>
    <row r="304" spans="1:3" x14ac:dyDescent="0.25">
      <c r="A304" s="6" t="str">
        <f t="shared" si="4"/>
        <v/>
      </c>
      <c r="C304" s="131"/>
    </row>
    <row r="305" spans="1:3" x14ac:dyDescent="0.25">
      <c r="A305" s="6" t="str">
        <f t="shared" si="4"/>
        <v/>
      </c>
      <c r="C305" s="131"/>
    </row>
    <row r="306" spans="1:3" x14ac:dyDescent="0.25">
      <c r="A306" s="6" t="str">
        <f t="shared" si="4"/>
        <v/>
      </c>
      <c r="C306" s="131"/>
    </row>
    <row r="307" spans="1:3" x14ac:dyDescent="0.25">
      <c r="A307" s="6" t="str">
        <f t="shared" si="4"/>
        <v/>
      </c>
      <c r="C307" s="131"/>
    </row>
    <row r="308" spans="1:3" x14ac:dyDescent="0.25">
      <c r="A308" s="6" t="str">
        <f t="shared" si="4"/>
        <v/>
      </c>
      <c r="C308" s="131"/>
    </row>
    <row r="309" spans="1:3" x14ac:dyDescent="0.25">
      <c r="A309" s="6" t="str">
        <f t="shared" si="4"/>
        <v/>
      </c>
      <c r="C309" s="131"/>
    </row>
    <row r="310" spans="1:3" x14ac:dyDescent="0.25">
      <c r="A310" s="6" t="str">
        <f t="shared" si="4"/>
        <v/>
      </c>
      <c r="C310" s="131"/>
    </row>
    <row r="311" spans="1:3" x14ac:dyDescent="0.25">
      <c r="A311" s="6" t="str">
        <f t="shared" si="4"/>
        <v/>
      </c>
      <c r="C311" s="131"/>
    </row>
    <row r="312" spans="1:3" x14ac:dyDescent="0.25">
      <c r="A312" s="6" t="str">
        <f t="shared" si="4"/>
        <v/>
      </c>
      <c r="C312" s="131"/>
    </row>
    <row r="313" spans="1:3" x14ac:dyDescent="0.25">
      <c r="A313" s="6" t="str">
        <f t="shared" si="4"/>
        <v/>
      </c>
      <c r="C313" s="131"/>
    </row>
    <row r="314" spans="1:3" x14ac:dyDescent="0.25">
      <c r="A314" s="6" t="str">
        <f t="shared" si="4"/>
        <v/>
      </c>
      <c r="C314" s="131"/>
    </row>
    <row r="315" spans="1:3" x14ac:dyDescent="0.25">
      <c r="A315" s="6" t="str">
        <f t="shared" si="4"/>
        <v/>
      </c>
      <c r="C315" s="131"/>
    </row>
    <row r="316" spans="1:3" x14ac:dyDescent="0.25">
      <c r="A316" s="6" t="str">
        <f t="shared" si="4"/>
        <v/>
      </c>
      <c r="C316" s="131"/>
    </row>
    <row r="317" spans="1:3" x14ac:dyDescent="0.25">
      <c r="A317" s="6" t="str">
        <f t="shared" si="4"/>
        <v/>
      </c>
      <c r="C317" s="131"/>
    </row>
    <row r="318" spans="1:3" x14ac:dyDescent="0.25">
      <c r="A318" s="6" t="str">
        <f t="shared" si="4"/>
        <v/>
      </c>
      <c r="C318" s="131"/>
    </row>
    <row r="319" spans="1:3" x14ac:dyDescent="0.25">
      <c r="A319" s="6" t="str">
        <f t="shared" si="4"/>
        <v/>
      </c>
      <c r="C319" s="131"/>
    </row>
    <row r="320" spans="1:3" x14ac:dyDescent="0.25">
      <c r="A320" s="6" t="str">
        <f t="shared" si="4"/>
        <v/>
      </c>
      <c r="C320" s="131"/>
    </row>
    <row r="321" spans="1:3" x14ac:dyDescent="0.25">
      <c r="A321" s="6" t="str">
        <f t="shared" si="4"/>
        <v/>
      </c>
      <c r="C321" s="131"/>
    </row>
    <row r="322" spans="1:3" x14ac:dyDescent="0.25">
      <c r="A322" s="6" t="str">
        <f t="shared" si="4"/>
        <v/>
      </c>
      <c r="C322" s="131"/>
    </row>
    <row r="323" spans="1:3" x14ac:dyDescent="0.25">
      <c r="A323" s="6" t="str">
        <f t="shared" si="4"/>
        <v/>
      </c>
      <c r="C323" s="131"/>
    </row>
    <row r="324" spans="1:3" x14ac:dyDescent="0.25">
      <c r="A324" s="6" t="str">
        <f t="shared" si="4"/>
        <v/>
      </c>
      <c r="C324" s="131"/>
    </row>
    <row r="325" spans="1:3" x14ac:dyDescent="0.25">
      <c r="A325" s="6" t="str">
        <f t="shared" si="4"/>
        <v/>
      </c>
      <c r="C325" s="131"/>
    </row>
    <row r="326" spans="1:3" x14ac:dyDescent="0.25">
      <c r="A326" s="6" t="str">
        <f t="shared" ref="A326:A389" si="5">CONCATENATE(B326,IF(C326&lt;&gt;"",CONCATENATE("/",C326),""))</f>
        <v/>
      </c>
      <c r="C326" s="131"/>
    </row>
    <row r="327" spans="1:3" x14ac:dyDescent="0.25">
      <c r="A327" s="6" t="str">
        <f t="shared" si="5"/>
        <v/>
      </c>
      <c r="C327" s="131"/>
    </row>
    <row r="328" spans="1:3" x14ac:dyDescent="0.25">
      <c r="A328" s="6" t="str">
        <f t="shared" si="5"/>
        <v/>
      </c>
      <c r="C328" s="131"/>
    </row>
    <row r="329" spans="1:3" x14ac:dyDescent="0.25">
      <c r="A329" s="6" t="str">
        <f t="shared" si="5"/>
        <v/>
      </c>
      <c r="C329" s="131"/>
    </row>
    <row r="330" spans="1:3" x14ac:dyDescent="0.25">
      <c r="A330" s="6" t="str">
        <f t="shared" si="5"/>
        <v/>
      </c>
      <c r="C330" s="131"/>
    </row>
    <row r="331" spans="1:3" x14ac:dyDescent="0.25">
      <c r="A331" s="6" t="str">
        <f t="shared" si="5"/>
        <v/>
      </c>
      <c r="C331" s="131"/>
    </row>
    <row r="332" spans="1:3" x14ac:dyDescent="0.25">
      <c r="A332" s="6" t="str">
        <f t="shared" si="5"/>
        <v/>
      </c>
      <c r="C332" s="131"/>
    </row>
    <row r="333" spans="1:3" x14ac:dyDescent="0.25">
      <c r="A333" s="6" t="str">
        <f t="shared" si="5"/>
        <v/>
      </c>
      <c r="C333" s="131"/>
    </row>
    <row r="334" spans="1:3" x14ac:dyDescent="0.25">
      <c r="A334" s="6" t="str">
        <f t="shared" si="5"/>
        <v/>
      </c>
      <c r="C334" s="131"/>
    </row>
    <row r="335" spans="1:3" x14ac:dyDescent="0.25">
      <c r="A335" s="6" t="str">
        <f t="shared" si="5"/>
        <v/>
      </c>
      <c r="C335" s="131"/>
    </row>
    <row r="336" spans="1:3" x14ac:dyDescent="0.25">
      <c r="A336" s="6" t="str">
        <f t="shared" si="5"/>
        <v/>
      </c>
      <c r="C336" s="131"/>
    </row>
    <row r="337" spans="1:3" x14ac:dyDescent="0.25">
      <c r="A337" s="6" t="str">
        <f t="shared" si="5"/>
        <v/>
      </c>
      <c r="C337" s="131"/>
    </row>
    <row r="338" spans="1:3" x14ac:dyDescent="0.25">
      <c r="A338" s="6" t="str">
        <f t="shared" si="5"/>
        <v/>
      </c>
      <c r="C338" s="131"/>
    </row>
    <row r="339" spans="1:3" x14ac:dyDescent="0.25">
      <c r="A339" s="6" t="str">
        <f t="shared" si="5"/>
        <v/>
      </c>
      <c r="C339" s="131"/>
    </row>
    <row r="340" spans="1:3" x14ac:dyDescent="0.25">
      <c r="A340" s="6" t="str">
        <f t="shared" si="5"/>
        <v/>
      </c>
      <c r="C340" s="131"/>
    </row>
    <row r="341" spans="1:3" x14ac:dyDescent="0.25">
      <c r="A341" s="6" t="str">
        <f t="shared" si="5"/>
        <v/>
      </c>
      <c r="C341" s="131"/>
    </row>
    <row r="342" spans="1:3" x14ac:dyDescent="0.25">
      <c r="A342" s="6" t="str">
        <f t="shared" si="5"/>
        <v/>
      </c>
      <c r="C342" s="131"/>
    </row>
    <row r="343" spans="1:3" x14ac:dyDescent="0.25">
      <c r="A343" s="6" t="str">
        <f t="shared" si="5"/>
        <v/>
      </c>
      <c r="C343" s="131"/>
    </row>
    <row r="344" spans="1:3" x14ac:dyDescent="0.25">
      <c r="A344" s="6" t="str">
        <f t="shared" si="5"/>
        <v/>
      </c>
      <c r="C344" s="131"/>
    </row>
    <row r="345" spans="1:3" x14ac:dyDescent="0.25">
      <c r="A345" s="6" t="str">
        <f t="shared" si="5"/>
        <v/>
      </c>
      <c r="C345" s="131"/>
    </row>
    <row r="346" spans="1:3" x14ac:dyDescent="0.25">
      <c r="A346" s="6" t="str">
        <f t="shared" si="5"/>
        <v/>
      </c>
      <c r="C346" s="131"/>
    </row>
    <row r="347" spans="1:3" x14ac:dyDescent="0.25">
      <c r="A347" s="6" t="str">
        <f t="shared" si="5"/>
        <v/>
      </c>
      <c r="C347" s="131"/>
    </row>
    <row r="348" spans="1:3" x14ac:dyDescent="0.25">
      <c r="A348" s="6" t="str">
        <f t="shared" si="5"/>
        <v/>
      </c>
      <c r="C348" s="131"/>
    </row>
    <row r="349" spans="1:3" x14ac:dyDescent="0.25">
      <c r="A349" s="6" t="str">
        <f t="shared" si="5"/>
        <v/>
      </c>
      <c r="C349" s="131"/>
    </row>
    <row r="350" spans="1:3" x14ac:dyDescent="0.25">
      <c r="A350" s="6" t="str">
        <f t="shared" si="5"/>
        <v/>
      </c>
      <c r="C350" s="131"/>
    </row>
    <row r="351" spans="1:3" x14ac:dyDescent="0.25">
      <c r="A351" s="6" t="str">
        <f t="shared" si="5"/>
        <v/>
      </c>
      <c r="C351" s="131"/>
    </row>
    <row r="352" spans="1:3" x14ac:dyDescent="0.25">
      <c r="A352" s="6" t="str">
        <f t="shared" si="5"/>
        <v/>
      </c>
      <c r="C352" s="131"/>
    </row>
    <row r="353" spans="1:3" x14ac:dyDescent="0.25">
      <c r="A353" s="6" t="str">
        <f t="shared" si="5"/>
        <v/>
      </c>
      <c r="C353" s="131"/>
    </row>
    <row r="354" spans="1:3" x14ac:dyDescent="0.25">
      <c r="A354" s="6" t="str">
        <f t="shared" si="5"/>
        <v/>
      </c>
      <c r="C354" s="131"/>
    </row>
    <row r="355" spans="1:3" x14ac:dyDescent="0.25">
      <c r="A355" s="6" t="str">
        <f t="shared" si="5"/>
        <v/>
      </c>
      <c r="C355" s="131"/>
    </row>
    <row r="356" spans="1:3" x14ac:dyDescent="0.25">
      <c r="A356" s="6" t="str">
        <f t="shared" si="5"/>
        <v/>
      </c>
      <c r="C356" s="131"/>
    </row>
    <row r="357" spans="1:3" x14ac:dyDescent="0.25">
      <c r="A357" s="6" t="str">
        <f t="shared" si="5"/>
        <v/>
      </c>
      <c r="C357" s="131"/>
    </row>
    <row r="358" spans="1:3" x14ac:dyDescent="0.25">
      <c r="A358" s="6" t="str">
        <f t="shared" si="5"/>
        <v/>
      </c>
      <c r="C358" s="131"/>
    </row>
    <row r="359" spans="1:3" x14ac:dyDescent="0.25">
      <c r="A359" s="6" t="str">
        <f t="shared" si="5"/>
        <v/>
      </c>
      <c r="C359" s="131"/>
    </row>
    <row r="360" spans="1:3" x14ac:dyDescent="0.25">
      <c r="A360" s="6" t="str">
        <f t="shared" si="5"/>
        <v/>
      </c>
      <c r="C360" s="131"/>
    </row>
    <row r="361" spans="1:3" x14ac:dyDescent="0.25">
      <c r="A361" s="6" t="str">
        <f t="shared" si="5"/>
        <v/>
      </c>
      <c r="C361" s="131"/>
    </row>
    <row r="362" spans="1:3" x14ac:dyDescent="0.25">
      <c r="A362" s="6" t="str">
        <f t="shared" si="5"/>
        <v/>
      </c>
      <c r="C362" s="131"/>
    </row>
    <row r="363" spans="1:3" x14ac:dyDescent="0.25">
      <c r="A363" s="6" t="str">
        <f t="shared" si="5"/>
        <v/>
      </c>
      <c r="C363" s="131"/>
    </row>
    <row r="364" spans="1:3" x14ac:dyDescent="0.25">
      <c r="A364" s="6" t="str">
        <f t="shared" si="5"/>
        <v/>
      </c>
      <c r="C364" s="131"/>
    </row>
    <row r="365" spans="1:3" x14ac:dyDescent="0.25">
      <c r="A365" s="6" t="str">
        <f t="shared" si="5"/>
        <v/>
      </c>
      <c r="C365" s="131"/>
    </row>
    <row r="366" spans="1:3" x14ac:dyDescent="0.25">
      <c r="A366" s="6" t="str">
        <f t="shared" si="5"/>
        <v/>
      </c>
      <c r="C366" s="131"/>
    </row>
    <row r="367" spans="1:3" x14ac:dyDescent="0.25">
      <c r="A367" s="6" t="str">
        <f t="shared" si="5"/>
        <v/>
      </c>
      <c r="C367" s="131"/>
    </row>
    <row r="368" spans="1:3" x14ac:dyDescent="0.25">
      <c r="A368" s="6" t="str">
        <f t="shared" si="5"/>
        <v/>
      </c>
      <c r="C368" s="131"/>
    </row>
    <row r="369" spans="1:3" x14ac:dyDescent="0.25">
      <c r="A369" s="6" t="str">
        <f t="shared" si="5"/>
        <v/>
      </c>
      <c r="C369" s="131"/>
    </row>
    <row r="370" spans="1:3" x14ac:dyDescent="0.25">
      <c r="A370" s="6" t="str">
        <f t="shared" si="5"/>
        <v/>
      </c>
      <c r="C370" s="131"/>
    </row>
    <row r="371" spans="1:3" x14ac:dyDescent="0.25">
      <c r="A371" s="6" t="str">
        <f t="shared" si="5"/>
        <v/>
      </c>
      <c r="C371" s="131"/>
    </row>
    <row r="372" spans="1:3" x14ac:dyDescent="0.25">
      <c r="A372" s="6" t="str">
        <f t="shared" si="5"/>
        <v/>
      </c>
      <c r="C372" s="131"/>
    </row>
    <row r="373" spans="1:3" x14ac:dyDescent="0.25">
      <c r="A373" s="6" t="str">
        <f t="shared" si="5"/>
        <v/>
      </c>
      <c r="C373" s="131"/>
    </row>
    <row r="374" spans="1:3" x14ac:dyDescent="0.25">
      <c r="A374" s="6" t="str">
        <f t="shared" si="5"/>
        <v/>
      </c>
      <c r="C374" s="131"/>
    </row>
    <row r="375" spans="1:3" x14ac:dyDescent="0.25">
      <c r="A375" s="6" t="str">
        <f t="shared" si="5"/>
        <v/>
      </c>
      <c r="C375" s="131"/>
    </row>
    <row r="376" spans="1:3" x14ac:dyDescent="0.25">
      <c r="A376" s="6" t="str">
        <f t="shared" si="5"/>
        <v/>
      </c>
      <c r="C376" s="131"/>
    </row>
    <row r="377" spans="1:3" x14ac:dyDescent="0.25">
      <c r="A377" s="6" t="str">
        <f t="shared" si="5"/>
        <v/>
      </c>
      <c r="C377" s="131"/>
    </row>
    <row r="378" spans="1:3" x14ac:dyDescent="0.25">
      <c r="A378" s="6" t="str">
        <f t="shared" si="5"/>
        <v/>
      </c>
      <c r="C378" s="131"/>
    </row>
    <row r="379" spans="1:3" x14ac:dyDescent="0.25">
      <c r="A379" s="6" t="str">
        <f t="shared" si="5"/>
        <v/>
      </c>
      <c r="C379" s="131"/>
    </row>
    <row r="380" spans="1:3" x14ac:dyDescent="0.25">
      <c r="A380" s="6" t="str">
        <f t="shared" si="5"/>
        <v/>
      </c>
      <c r="C380" s="131"/>
    </row>
    <row r="381" spans="1:3" x14ac:dyDescent="0.25">
      <c r="A381" s="6" t="str">
        <f t="shared" si="5"/>
        <v/>
      </c>
      <c r="C381" s="131"/>
    </row>
    <row r="382" spans="1:3" x14ac:dyDescent="0.25">
      <c r="A382" s="6" t="str">
        <f t="shared" si="5"/>
        <v/>
      </c>
      <c r="C382" s="131"/>
    </row>
    <row r="383" spans="1:3" x14ac:dyDescent="0.25">
      <c r="A383" s="6" t="str">
        <f t="shared" si="5"/>
        <v/>
      </c>
      <c r="C383" s="131"/>
    </row>
    <row r="384" spans="1:3" x14ac:dyDescent="0.25">
      <c r="A384" s="6" t="str">
        <f t="shared" si="5"/>
        <v/>
      </c>
      <c r="C384" s="131"/>
    </row>
    <row r="385" spans="1:3" x14ac:dyDescent="0.25">
      <c r="A385" s="6" t="str">
        <f t="shared" si="5"/>
        <v/>
      </c>
      <c r="C385" s="131"/>
    </row>
    <row r="386" spans="1:3" x14ac:dyDescent="0.25">
      <c r="A386" s="6" t="str">
        <f t="shared" si="5"/>
        <v/>
      </c>
      <c r="C386" s="131"/>
    </row>
    <row r="387" spans="1:3" x14ac:dyDescent="0.25">
      <c r="A387" s="6" t="str">
        <f t="shared" si="5"/>
        <v/>
      </c>
      <c r="C387" s="131"/>
    </row>
    <row r="388" spans="1:3" x14ac:dyDescent="0.25">
      <c r="A388" s="6" t="str">
        <f t="shared" si="5"/>
        <v/>
      </c>
      <c r="C388" s="131"/>
    </row>
    <row r="389" spans="1:3" x14ac:dyDescent="0.25">
      <c r="A389" s="6" t="str">
        <f t="shared" si="5"/>
        <v/>
      </c>
      <c r="C389" s="131"/>
    </row>
    <row r="390" spans="1:3" x14ac:dyDescent="0.25">
      <c r="A390" s="6" t="str">
        <f t="shared" ref="A390:A453" si="6">CONCATENATE(B390,IF(C390&lt;&gt;"",CONCATENATE("/",C390),""))</f>
        <v/>
      </c>
      <c r="C390" s="131"/>
    </row>
    <row r="391" spans="1:3" x14ac:dyDescent="0.25">
      <c r="A391" s="6" t="str">
        <f t="shared" si="6"/>
        <v/>
      </c>
      <c r="C391" s="131"/>
    </row>
    <row r="392" spans="1:3" x14ac:dyDescent="0.25">
      <c r="A392" s="6" t="str">
        <f t="shared" si="6"/>
        <v/>
      </c>
      <c r="C392" s="131"/>
    </row>
    <row r="393" spans="1:3" x14ac:dyDescent="0.25">
      <c r="A393" s="6" t="str">
        <f t="shared" si="6"/>
        <v/>
      </c>
      <c r="C393" s="131"/>
    </row>
    <row r="394" spans="1:3" x14ac:dyDescent="0.25">
      <c r="A394" s="6" t="str">
        <f t="shared" si="6"/>
        <v/>
      </c>
      <c r="C394" s="131"/>
    </row>
    <row r="395" spans="1:3" x14ac:dyDescent="0.25">
      <c r="A395" s="6" t="str">
        <f t="shared" si="6"/>
        <v/>
      </c>
      <c r="C395" s="131"/>
    </row>
    <row r="396" spans="1:3" x14ac:dyDescent="0.25">
      <c r="A396" s="6" t="str">
        <f t="shared" si="6"/>
        <v/>
      </c>
      <c r="C396" s="131"/>
    </row>
    <row r="397" spans="1:3" x14ac:dyDescent="0.25">
      <c r="A397" s="6" t="str">
        <f t="shared" si="6"/>
        <v/>
      </c>
      <c r="C397" s="131"/>
    </row>
    <row r="398" spans="1:3" x14ac:dyDescent="0.25">
      <c r="A398" s="6" t="str">
        <f t="shared" si="6"/>
        <v/>
      </c>
      <c r="C398" s="131"/>
    </row>
    <row r="399" spans="1:3" x14ac:dyDescent="0.25">
      <c r="A399" s="6" t="str">
        <f t="shared" si="6"/>
        <v/>
      </c>
      <c r="C399" s="131"/>
    </row>
    <row r="400" spans="1:3" x14ac:dyDescent="0.25">
      <c r="A400" s="6" t="str">
        <f t="shared" si="6"/>
        <v/>
      </c>
      <c r="C400" s="131"/>
    </row>
    <row r="401" spans="1:3" x14ac:dyDescent="0.25">
      <c r="A401" s="6" t="str">
        <f t="shared" si="6"/>
        <v/>
      </c>
      <c r="C401" s="131"/>
    </row>
    <row r="402" spans="1:3" x14ac:dyDescent="0.25">
      <c r="A402" s="6" t="str">
        <f t="shared" si="6"/>
        <v/>
      </c>
      <c r="C402" s="131"/>
    </row>
    <row r="403" spans="1:3" x14ac:dyDescent="0.25">
      <c r="A403" s="6" t="str">
        <f t="shared" si="6"/>
        <v/>
      </c>
      <c r="C403" s="131"/>
    </row>
    <row r="404" spans="1:3" x14ac:dyDescent="0.25">
      <c r="A404" s="6" t="str">
        <f t="shared" si="6"/>
        <v/>
      </c>
      <c r="C404" s="131"/>
    </row>
    <row r="405" spans="1:3" x14ac:dyDescent="0.25">
      <c r="A405" s="6" t="str">
        <f t="shared" si="6"/>
        <v/>
      </c>
      <c r="C405" s="131"/>
    </row>
    <row r="406" spans="1:3" x14ac:dyDescent="0.25">
      <c r="A406" s="6" t="str">
        <f t="shared" si="6"/>
        <v/>
      </c>
      <c r="C406" s="131"/>
    </row>
    <row r="407" spans="1:3" x14ac:dyDescent="0.25">
      <c r="A407" s="6" t="str">
        <f t="shared" si="6"/>
        <v/>
      </c>
      <c r="C407" s="131"/>
    </row>
    <row r="408" spans="1:3" x14ac:dyDescent="0.25">
      <c r="A408" s="6" t="str">
        <f t="shared" si="6"/>
        <v/>
      </c>
      <c r="C408" s="131"/>
    </row>
    <row r="409" spans="1:3" x14ac:dyDescent="0.25">
      <c r="A409" s="6" t="str">
        <f t="shared" si="6"/>
        <v/>
      </c>
      <c r="C409" s="131"/>
    </row>
    <row r="410" spans="1:3" x14ac:dyDescent="0.25">
      <c r="A410" s="6" t="str">
        <f t="shared" si="6"/>
        <v/>
      </c>
      <c r="C410" s="131"/>
    </row>
    <row r="411" spans="1:3" x14ac:dyDescent="0.25">
      <c r="A411" s="6" t="str">
        <f t="shared" si="6"/>
        <v/>
      </c>
      <c r="C411" s="131"/>
    </row>
    <row r="412" spans="1:3" x14ac:dyDescent="0.25">
      <c r="A412" s="6" t="str">
        <f t="shared" si="6"/>
        <v/>
      </c>
      <c r="C412" s="131"/>
    </row>
    <row r="413" spans="1:3" x14ac:dyDescent="0.25">
      <c r="A413" s="6" t="str">
        <f t="shared" si="6"/>
        <v/>
      </c>
      <c r="C413" s="131"/>
    </row>
    <row r="414" spans="1:3" x14ac:dyDescent="0.25">
      <c r="A414" s="6" t="str">
        <f t="shared" si="6"/>
        <v/>
      </c>
      <c r="C414" s="131"/>
    </row>
    <row r="415" spans="1:3" x14ac:dyDescent="0.25">
      <c r="A415" s="6" t="str">
        <f t="shared" si="6"/>
        <v/>
      </c>
      <c r="C415" s="131"/>
    </row>
    <row r="416" spans="1:3" x14ac:dyDescent="0.25">
      <c r="A416" s="6" t="str">
        <f t="shared" si="6"/>
        <v/>
      </c>
      <c r="C416" s="131"/>
    </row>
    <row r="417" spans="1:3" x14ac:dyDescent="0.25">
      <c r="A417" s="6" t="str">
        <f t="shared" si="6"/>
        <v/>
      </c>
      <c r="C417" s="131"/>
    </row>
    <row r="418" spans="1:3" x14ac:dyDescent="0.25">
      <c r="A418" s="6" t="str">
        <f t="shared" si="6"/>
        <v/>
      </c>
      <c r="C418" s="131"/>
    </row>
    <row r="419" spans="1:3" x14ac:dyDescent="0.25">
      <c r="A419" s="6" t="str">
        <f t="shared" si="6"/>
        <v/>
      </c>
      <c r="C419" s="131"/>
    </row>
    <row r="420" spans="1:3" x14ac:dyDescent="0.25">
      <c r="A420" s="6" t="str">
        <f t="shared" si="6"/>
        <v/>
      </c>
      <c r="C420" s="131"/>
    </row>
    <row r="421" spans="1:3" x14ac:dyDescent="0.25">
      <c r="A421" s="6" t="str">
        <f t="shared" si="6"/>
        <v/>
      </c>
      <c r="C421" s="131"/>
    </row>
    <row r="422" spans="1:3" x14ac:dyDescent="0.25">
      <c r="A422" s="6" t="str">
        <f t="shared" si="6"/>
        <v/>
      </c>
      <c r="C422" s="131"/>
    </row>
    <row r="423" spans="1:3" x14ac:dyDescent="0.25">
      <c r="A423" s="6" t="str">
        <f t="shared" si="6"/>
        <v/>
      </c>
      <c r="C423" s="131"/>
    </row>
    <row r="424" spans="1:3" x14ac:dyDescent="0.25">
      <c r="A424" s="6" t="str">
        <f t="shared" si="6"/>
        <v/>
      </c>
      <c r="C424" s="131"/>
    </row>
    <row r="425" spans="1:3" x14ac:dyDescent="0.25">
      <c r="A425" s="6" t="str">
        <f t="shared" si="6"/>
        <v/>
      </c>
      <c r="C425" s="131"/>
    </row>
    <row r="426" spans="1:3" x14ac:dyDescent="0.25">
      <c r="A426" s="6" t="str">
        <f t="shared" si="6"/>
        <v/>
      </c>
      <c r="C426" s="131"/>
    </row>
    <row r="427" spans="1:3" x14ac:dyDescent="0.25">
      <c r="A427" s="6" t="str">
        <f t="shared" si="6"/>
        <v/>
      </c>
      <c r="C427" s="131"/>
    </row>
    <row r="428" spans="1:3" x14ac:dyDescent="0.25">
      <c r="A428" s="6" t="str">
        <f t="shared" si="6"/>
        <v/>
      </c>
      <c r="C428" s="131"/>
    </row>
    <row r="429" spans="1:3" x14ac:dyDescent="0.25">
      <c r="A429" s="6" t="str">
        <f t="shared" si="6"/>
        <v/>
      </c>
      <c r="C429" s="131"/>
    </row>
    <row r="430" spans="1:3" x14ac:dyDescent="0.25">
      <c r="A430" s="6" t="str">
        <f t="shared" si="6"/>
        <v/>
      </c>
      <c r="C430" s="131"/>
    </row>
    <row r="431" spans="1:3" x14ac:dyDescent="0.25">
      <c r="A431" s="6" t="str">
        <f t="shared" si="6"/>
        <v/>
      </c>
      <c r="C431" s="131"/>
    </row>
    <row r="432" spans="1:3" x14ac:dyDescent="0.25">
      <c r="A432" s="6" t="str">
        <f t="shared" si="6"/>
        <v/>
      </c>
      <c r="C432" s="131"/>
    </row>
    <row r="433" spans="1:3" x14ac:dyDescent="0.25">
      <c r="A433" s="6" t="str">
        <f t="shared" si="6"/>
        <v/>
      </c>
      <c r="C433" s="131"/>
    </row>
    <row r="434" spans="1:3" x14ac:dyDescent="0.25">
      <c r="A434" s="6" t="str">
        <f t="shared" si="6"/>
        <v/>
      </c>
      <c r="C434" s="131"/>
    </row>
    <row r="435" spans="1:3" x14ac:dyDescent="0.25">
      <c r="A435" s="6" t="str">
        <f t="shared" si="6"/>
        <v/>
      </c>
      <c r="C435" s="131"/>
    </row>
    <row r="436" spans="1:3" x14ac:dyDescent="0.25">
      <c r="A436" s="6" t="str">
        <f t="shared" si="6"/>
        <v/>
      </c>
      <c r="C436" s="131"/>
    </row>
    <row r="437" spans="1:3" x14ac:dyDescent="0.25">
      <c r="A437" s="6" t="str">
        <f t="shared" si="6"/>
        <v/>
      </c>
      <c r="C437" s="131"/>
    </row>
    <row r="438" spans="1:3" x14ac:dyDescent="0.25">
      <c r="A438" s="6" t="str">
        <f t="shared" si="6"/>
        <v/>
      </c>
      <c r="C438" s="131"/>
    </row>
    <row r="439" spans="1:3" x14ac:dyDescent="0.25">
      <c r="A439" s="6" t="str">
        <f t="shared" si="6"/>
        <v/>
      </c>
      <c r="C439" s="131"/>
    </row>
    <row r="440" spans="1:3" x14ac:dyDescent="0.25">
      <c r="A440" s="6" t="str">
        <f t="shared" si="6"/>
        <v/>
      </c>
      <c r="C440" s="131"/>
    </row>
    <row r="441" spans="1:3" x14ac:dyDescent="0.25">
      <c r="A441" s="6" t="str">
        <f t="shared" si="6"/>
        <v/>
      </c>
      <c r="C441" s="131"/>
    </row>
    <row r="442" spans="1:3" x14ac:dyDescent="0.25">
      <c r="A442" s="6" t="str">
        <f t="shared" si="6"/>
        <v/>
      </c>
      <c r="C442" s="131"/>
    </row>
    <row r="443" spans="1:3" x14ac:dyDescent="0.25">
      <c r="A443" s="6" t="str">
        <f t="shared" si="6"/>
        <v/>
      </c>
      <c r="C443" s="131"/>
    </row>
    <row r="444" spans="1:3" x14ac:dyDescent="0.25">
      <c r="A444" s="6" t="str">
        <f t="shared" si="6"/>
        <v/>
      </c>
      <c r="C444" s="131"/>
    </row>
    <row r="445" spans="1:3" x14ac:dyDescent="0.25">
      <c r="A445" s="6" t="str">
        <f t="shared" si="6"/>
        <v/>
      </c>
      <c r="C445" s="131"/>
    </row>
    <row r="446" spans="1:3" x14ac:dyDescent="0.25">
      <c r="A446" s="6" t="str">
        <f t="shared" si="6"/>
        <v/>
      </c>
      <c r="C446" s="131"/>
    </row>
    <row r="447" spans="1:3" x14ac:dyDescent="0.25">
      <c r="A447" s="6" t="str">
        <f t="shared" si="6"/>
        <v/>
      </c>
      <c r="C447" s="131"/>
    </row>
    <row r="448" spans="1:3" x14ac:dyDescent="0.25">
      <c r="A448" s="6" t="str">
        <f t="shared" si="6"/>
        <v/>
      </c>
      <c r="C448" s="131"/>
    </row>
    <row r="449" spans="1:3" x14ac:dyDescent="0.25">
      <c r="A449" s="6" t="str">
        <f t="shared" si="6"/>
        <v/>
      </c>
      <c r="C449" s="131"/>
    </row>
    <row r="450" spans="1:3" x14ac:dyDescent="0.25">
      <c r="A450" s="6" t="str">
        <f t="shared" si="6"/>
        <v/>
      </c>
      <c r="C450" s="131"/>
    </row>
    <row r="451" spans="1:3" x14ac:dyDescent="0.25">
      <c r="A451" s="6" t="str">
        <f t="shared" si="6"/>
        <v/>
      </c>
      <c r="C451" s="131"/>
    </row>
    <row r="452" spans="1:3" x14ac:dyDescent="0.25">
      <c r="A452" s="6" t="str">
        <f t="shared" si="6"/>
        <v/>
      </c>
      <c r="C452" s="131"/>
    </row>
    <row r="453" spans="1:3" x14ac:dyDescent="0.25">
      <c r="A453" s="6" t="str">
        <f t="shared" si="6"/>
        <v/>
      </c>
      <c r="C453" s="131"/>
    </row>
    <row r="454" spans="1:3" x14ac:dyDescent="0.25">
      <c r="A454" s="6" t="str">
        <f t="shared" ref="A454:A517" si="7">CONCATENATE(B454,IF(C454&lt;&gt;"",CONCATENATE("/",C454),""))</f>
        <v/>
      </c>
      <c r="C454" s="131"/>
    </row>
    <row r="455" spans="1:3" x14ac:dyDescent="0.25">
      <c r="A455" s="6" t="str">
        <f t="shared" si="7"/>
        <v/>
      </c>
      <c r="C455" s="131"/>
    </row>
    <row r="456" spans="1:3" x14ac:dyDescent="0.25">
      <c r="A456" s="6" t="str">
        <f t="shared" si="7"/>
        <v/>
      </c>
      <c r="C456" s="131"/>
    </row>
    <row r="457" spans="1:3" x14ac:dyDescent="0.25">
      <c r="A457" s="6" t="str">
        <f t="shared" si="7"/>
        <v/>
      </c>
      <c r="C457" s="131"/>
    </row>
    <row r="458" spans="1:3" x14ac:dyDescent="0.25">
      <c r="A458" s="6" t="str">
        <f t="shared" si="7"/>
        <v/>
      </c>
      <c r="C458" s="131"/>
    </row>
    <row r="459" spans="1:3" x14ac:dyDescent="0.25">
      <c r="A459" s="6" t="str">
        <f t="shared" si="7"/>
        <v/>
      </c>
      <c r="C459" s="131"/>
    </row>
    <row r="460" spans="1:3" x14ac:dyDescent="0.25">
      <c r="A460" s="6" t="str">
        <f t="shared" si="7"/>
        <v/>
      </c>
      <c r="C460" s="131"/>
    </row>
    <row r="461" spans="1:3" x14ac:dyDescent="0.25">
      <c r="A461" s="6" t="str">
        <f t="shared" si="7"/>
        <v/>
      </c>
      <c r="C461" s="131"/>
    </row>
    <row r="462" spans="1:3" x14ac:dyDescent="0.25">
      <c r="A462" s="6" t="str">
        <f t="shared" si="7"/>
        <v/>
      </c>
      <c r="C462" s="131"/>
    </row>
    <row r="463" spans="1:3" x14ac:dyDescent="0.25">
      <c r="A463" s="6" t="str">
        <f t="shared" si="7"/>
        <v/>
      </c>
      <c r="C463" s="131"/>
    </row>
    <row r="464" spans="1:3" x14ac:dyDescent="0.25">
      <c r="A464" s="6" t="str">
        <f t="shared" si="7"/>
        <v/>
      </c>
      <c r="C464" s="131"/>
    </row>
    <row r="465" spans="1:3" x14ac:dyDescent="0.25">
      <c r="A465" s="6" t="str">
        <f t="shared" si="7"/>
        <v/>
      </c>
      <c r="C465" s="131"/>
    </row>
    <row r="466" spans="1:3" x14ac:dyDescent="0.25">
      <c r="A466" s="6" t="str">
        <f t="shared" si="7"/>
        <v/>
      </c>
      <c r="C466" s="131"/>
    </row>
    <row r="467" spans="1:3" x14ac:dyDescent="0.25">
      <c r="A467" s="6" t="str">
        <f t="shared" si="7"/>
        <v/>
      </c>
      <c r="C467" s="131"/>
    </row>
    <row r="468" spans="1:3" x14ac:dyDescent="0.25">
      <c r="A468" s="6" t="str">
        <f t="shared" si="7"/>
        <v/>
      </c>
      <c r="C468" s="131"/>
    </row>
    <row r="469" spans="1:3" x14ac:dyDescent="0.25">
      <c r="A469" s="6" t="str">
        <f t="shared" si="7"/>
        <v/>
      </c>
      <c r="C469" s="131"/>
    </row>
    <row r="470" spans="1:3" x14ac:dyDescent="0.25">
      <c r="A470" s="6" t="str">
        <f t="shared" si="7"/>
        <v/>
      </c>
      <c r="C470" s="131"/>
    </row>
    <row r="471" spans="1:3" x14ac:dyDescent="0.25">
      <c r="A471" s="6" t="str">
        <f t="shared" si="7"/>
        <v/>
      </c>
      <c r="C471" s="131"/>
    </row>
    <row r="472" spans="1:3" x14ac:dyDescent="0.25">
      <c r="A472" s="6" t="str">
        <f t="shared" si="7"/>
        <v/>
      </c>
      <c r="C472" s="131"/>
    </row>
    <row r="473" spans="1:3" x14ac:dyDescent="0.25">
      <c r="A473" s="6" t="str">
        <f t="shared" si="7"/>
        <v/>
      </c>
      <c r="C473" s="131"/>
    </row>
    <row r="474" spans="1:3" x14ac:dyDescent="0.25">
      <c r="A474" s="6" t="str">
        <f t="shared" si="7"/>
        <v/>
      </c>
      <c r="C474" s="131"/>
    </row>
    <row r="475" spans="1:3" x14ac:dyDescent="0.25">
      <c r="A475" s="6" t="str">
        <f t="shared" si="7"/>
        <v/>
      </c>
      <c r="C475" s="131"/>
    </row>
    <row r="476" spans="1:3" x14ac:dyDescent="0.25">
      <c r="A476" s="6" t="str">
        <f t="shared" si="7"/>
        <v/>
      </c>
      <c r="C476" s="131"/>
    </row>
    <row r="477" spans="1:3" x14ac:dyDescent="0.25">
      <c r="A477" s="6" t="str">
        <f t="shared" si="7"/>
        <v/>
      </c>
      <c r="C477" s="131"/>
    </row>
    <row r="478" spans="1:3" x14ac:dyDescent="0.25">
      <c r="A478" s="6" t="str">
        <f t="shared" si="7"/>
        <v/>
      </c>
      <c r="C478" s="131"/>
    </row>
    <row r="479" spans="1:3" x14ac:dyDescent="0.25">
      <c r="A479" s="6" t="str">
        <f t="shared" si="7"/>
        <v/>
      </c>
      <c r="C479" s="131"/>
    </row>
    <row r="480" spans="1:3" x14ac:dyDescent="0.25">
      <c r="A480" s="6" t="str">
        <f t="shared" si="7"/>
        <v/>
      </c>
      <c r="C480" s="131"/>
    </row>
    <row r="481" spans="1:3" x14ac:dyDescent="0.25">
      <c r="A481" s="6" t="str">
        <f t="shared" si="7"/>
        <v/>
      </c>
      <c r="C481" s="131"/>
    </row>
    <row r="482" spans="1:3" x14ac:dyDescent="0.25">
      <c r="A482" s="6" t="str">
        <f t="shared" si="7"/>
        <v/>
      </c>
      <c r="C482" s="131"/>
    </row>
    <row r="483" spans="1:3" x14ac:dyDescent="0.25">
      <c r="A483" s="6" t="str">
        <f t="shared" si="7"/>
        <v/>
      </c>
      <c r="C483" s="131"/>
    </row>
    <row r="484" spans="1:3" x14ac:dyDescent="0.25">
      <c r="A484" s="6" t="str">
        <f t="shared" si="7"/>
        <v/>
      </c>
      <c r="C484" s="131"/>
    </row>
    <row r="485" spans="1:3" x14ac:dyDescent="0.25">
      <c r="A485" s="6" t="str">
        <f t="shared" si="7"/>
        <v/>
      </c>
      <c r="C485" s="131"/>
    </row>
    <row r="486" spans="1:3" x14ac:dyDescent="0.25">
      <c r="A486" s="6" t="str">
        <f t="shared" si="7"/>
        <v/>
      </c>
      <c r="C486" s="131"/>
    </row>
    <row r="487" spans="1:3" x14ac:dyDescent="0.25">
      <c r="A487" s="6" t="str">
        <f t="shared" si="7"/>
        <v/>
      </c>
      <c r="C487" s="131"/>
    </row>
    <row r="488" spans="1:3" x14ac:dyDescent="0.25">
      <c r="A488" s="6" t="str">
        <f t="shared" si="7"/>
        <v/>
      </c>
      <c r="C488" s="131"/>
    </row>
    <row r="489" spans="1:3" x14ac:dyDescent="0.25">
      <c r="A489" s="6" t="str">
        <f t="shared" si="7"/>
        <v/>
      </c>
      <c r="C489" s="131"/>
    </row>
    <row r="490" spans="1:3" x14ac:dyDescent="0.25">
      <c r="A490" s="6" t="str">
        <f t="shared" si="7"/>
        <v/>
      </c>
      <c r="C490" s="131"/>
    </row>
    <row r="491" spans="1:3" x14ac:dyDescent="0.25">
      <c r="A491" s="6" t="str">
        <f t="shared" si="7"/>
        <v/>
      </c>
      <c r="C491" s="131"/>
    </row>
    <row r="492" spans="1:3" x14ac:dyDescent="0.25">
      <c r="A492" s="6" t="str">
        <f t="shared" si="7"/>
        <v/>
      </c>
      <c r="C492" s="131"/>
    </row>
    <row r="493" spans="1:3" x14ac:dyDescent="0.25">
      <c r="A493" s="6" t="str">
        <f t="shared" si="7"/>
        <v/>
      </c>
      <c r="C493" s="131"/>
    </row>
    <row r="494" spans="1:3" x14ac:dyDescent="0.25">
      <c r="A494" s="6" t="str">
        <f t="shared" si="7"/>
        <v/>
      </c>
      <c r="C494" s="131"/>
    </row>
    <row r="495" spans="1:3" x14ac:dyDescent="0.25">
      <c r="A495" s="6" t="str">
        <f t="shared" si="7"/>
        <v/>
      </c>
      <c r="C495" s="131"/>
    </row>
    <row r="496" spans="1:3" x14ac:dyDescent="0.25">
      <c r="A496" s="6" t="str">
        <f t="shared" si="7"/>
        <v/>
      </c>
      <c r="C496" s="131"/>
    </row>
    <row r="497" spans="1:3" x14ac:dyDescent="0.25">
      <c r="A497" s="6" t="str">
        <f t="shared" si="7"/>
        <v/>
      </c>
      <c r="C497" s="131"/>
    </row>
    <row r="498" spans="1:3" x14ac:dyDescent="0.25">
      <c r="A498" s="6" t="str">
        <f t="shared" si="7"/>
        <v/>
      </c>
      <c r="C498" s="131"/>
    </row>
    <row r="499" spans="1:3" x14ac:dyDescent="0.25">
      <c r="A499" s="6" t="str">
        <f t="shared" si="7"/>
        <v/>
      </c>
      <c r="C499" s="131"/>
    </row>
    <row r="500" spans="1:3" x14ac:dyDescent="0.25">
      <c r="A500" s="6" t="str">
        <f t="shared" si="7"/>
        <v/>
      </c>
      <c r="C500" s="131"/>
    </row>
    <row r="501" spans="1:3" x14ac:dyDescent="0.25">
      <c r="A501" s="6" t="str">
        <f t="shared" si="7"/>
        <v/>
      </c>
      <c r="C501" s="131"/>
    </row>
    <row r="502" spans="1:3" x14ac:dyDescent="0.25">
      <c r="A502" s="6" t="str">
        <f t="shared" si="7"/>
        <v/>
      </c>
      <c r="C502" s="131"/>
    </row>
    <row r="503" spans="1:3" x14ac:dyDescent="0.25">
      <c r="A503" s="6" t="str">
        <f t="shared" si="7"/>
        <v/>
      </c>
      <c r="C503" s="131"/>
    </row>
    <row r="504" spans="1:3" x14ac:dyDescent="0.25">
      <c r="A504" s="6" t="str">
        <f t="shared" si="7"/>
        <v/>
      </c>
      <c r="C504" s="131"/>
    </row>
    <row r="505" spans="1:3" x14ac:dyDescent="0.25">
      <c r="A505" s="6" t="str">
        <f t="shared" si="7"/>
        <v/>
      </c>
      <c r="C505" s="131"/>
    </row>
    <row r="506" spans="1:3" x14ac:dyDescent="0.25">
      <c r="A506" s="6" t="str">
        <f t="shared" si="7"/>
        <v/>
      </c>
      <c r="C506" s="131"/>
    </row>
    <row r="507" spans="1:3" x14ac:dyDescent="0.25">
      <c r="A507" s="6" t="str">
        <f t="shared" si="7"/>
        <v/>
      </c>
      <c r="C507" s="131"/>
    </row>
    <row r="508" spans="1:3" x14ac:dyDescent="0.25">
      <c r="A508" s="6" t="str">
        <f t="shared" si="7"/>
        <v/>
      </c>
      <c r="C508" s="131"/>
    </row>
    <row r="509" spans="1:3" x14ac:dyDescent="0.25">
      <c r="A509" s="6" t="str">
        <f t="shared" si="7"/>
        <v/>
      </c>
      <c r="C509" s="131"/>
    </row>
    <row r="510" spans="1:3" x14ac:dyDescent="0.25">
      <c r="A510" s="6" t="str">
        <f t="shared" si="7"/>
        <v/>
      </c>
      <c r="C510" s="131"/>
    </row>
    <row r="511" spans="1:3" x14ac:dyDescent="0.25">
      <c r="A511" s="6" t="str">
        <f t="shared" si="7"/>
        <v/>
      </c>
      <c r="C511" s="131"/>
    </row>
    <row r="512" spans="1:3" x14ac:dyDescent="0.25">
      <c r="A512" s="6" t="str">
        <f t="shared" si="7"/>
        <v/>
      </c>
      <c r="C512" s="131"/>
    </row>
    <row r="513" spans="1:3" x14ac:dyDescent="0.25">
      <c r="A513" s="6" t="str">
        <f t="shared" si="7"/>
        <v/>
      </c>
      <c r="C513" s="131"/>
    </row>
    <row r="514" spans="1:3" x14ac:dyDescent="0.25">
      <c r="A514" s="6" t="str">
        <f t="shared" si="7"/>
        <v/>
      </c>
      <c r="C514" s="131"/>
    </row>
    <row r="515" spans="1:3" x14ac:dyDescent="0.25">
      <c r="A515" s="6" t="str">
        <f t="shared" si="7"/>
        <v/>
      </c>
      <c r="C515" s="131"/>
    </row>
    <row r="516" spans="1:3" x14ac:dyDescent="0.25">
      <c r="A516" s="6" t="str">
        <f t="shared" si="7"/>
        <v/>
      </c>
      <c r="C516" s="131"/>
    </row>
    <row r="517" spans="1:3" x14ac:dyDescent="0.25">
      <c r="A517" s="6" t="str">
        <f t="shared" si="7"/>
        <v/>
      </c>
      <c r="C517" s="131"/>
    </row>
    <row r="518" spans="1:3" x14ac:dyDescent="0.25">
      <c r="A518" s="6" t="str">
        <f t="shared" ref="A518:A581" si="8">CONCATENATE(B518,IF(C518&lt;&gt;"",CONCATENATE("/",C518),""))</f>
        <v/>
      </c>
      <c r="C518" s="131"/>
    </row>
    <row r="519" spans="1:3" x14ac:dyDescent="0.25">
      <c r="A519" s="6" t="str">
        <f t="shared" si="8"/>
        <v/>
      </c>
      <c r="C519" s="131"/>
    </row>
    <row r="520" spans="1:3" x14ac:dyDescent="0.25">
      <c r="A520" s="6" t="str">
        <f t="shared" si="8"/>
        <v/>
      </c>
      <c r="C520" s="131"/>
    </row>
    <row r="521" spans="1:3" x14ac:dyDescent="0.25">
      <c r="A521" s="6" t="str">
        <f t="shared" si="8"/>
        <v/>
      </c>
      <c r="C521" s="131"/>
    </row>
    <row r="522" spans="1:3" x14ac:dyDescent="0.25">
      <c r="A522" s="6" t="str">
        <f t="shared" si="8"/>
        <v/>
      </c>
      <c r="C522" s="131"/>
    </row>
    <row r="523" spans="1:3" x14ac:dyDescent="0.25">
      <c r="A523" s="6" t="str">
        <f t="shared" si="8"/>
        <v/>
      </c>
      <c r="C523" s="131"/>
    </row>
    <row r="524" spans="1:3" x14ac:dyDescent="0.25">
      <c r="A524" s="6" t="str">
        <f t="shared" si="8"/>
        <v/>
      </c>
      <c r="C524" s="131"/>
    </row>
    <row r="525" spans="1:3" x14ac:dyDescent="0.25">
      <c r="A525" s="6" t="str">
        <f t="shared" si="8"/>
        <v/>
      </c>
      <c r="C525" s="131"/>
    </row>
    <row r="526" spans="1:3" x14ac:dyDescent="0.25">
      <c r="A526" s="6" t="str">
        <f t="shared" si="8"/>
        <v/>
      </c>
      <c r="C526" s="131"/>
    </row>
    <row r="527" spans="1:3" x14ac:dyDescent="0.25">
      <c r="A527" s="6" t="str">
        <f t="shared" si="8"/>
        <v/>
      </c>
      <c r="C527" s="131"/>
    </row>
    <row r="528" spans="1:3" x14ac:dyDescent="0.25">
      <c r="A528" s="6" t="str">
        <f t="shared" si="8"/>
        <v/>
      </c>
      <c r="C528" s="131"/>
    </row>
    <row r="529" spans="1:3" x14ac:dyDescent="0.25">
      <c r="A529" s="6" t="str">
        <f t="shared" si="8"/>
        <v/>
      </c>
      <c r="C529" s="131"/>
    </row>
    <row r="530" spans="1:3" x14ac:dyDescent="0.25">
      <c r="A530" s="6" t="str">
        <f t="shared" si="8"/>
        <v/>
      </c>
      <c r="C530" s="131"/>
    </row>
    <row r="531" spans="1:3" x14ac:dyDescent="0.25">
      <c r="A531" s="6" t="str">
        <f t="shared" si="8"/>
        <v/>
      </c>
      <c r="C531" s="131"/>
    </row>
    <row r="532" spans="1:3" x14ac:dyDescent="0.25">
      <c r="A532" s="6" t="str">
        <f t="shared" si="8"/>
        <v/>
      </c>
      <c r="C532" s="131"/>
    </row>
    <row r="533" spans="1:3" x14ac:dyDescent="0.25">
      <c r="A533" s="6" t="str">
        <f t="shared" si="8"/>
        <v/>
      </c>
      <c r="C533" s="131"/>
    </row>
    <row r="534" spans="1:3" x14ac:dyDescent="0.25">
      <c r="A534" s="6" t="str">
        <f t="shared" si="8"/>
        <v/>
      </c>
      <c r="C534" s="131"/>
    </row>
    <row r="535" spans="1:3" x14ac:dyDescent="0.25">
      <c r="A535" s="6" t="str">
        <f t="shared" si="8"/>
        <v/>
      </c>
      <c r="C535" s="131"/>
    </row>
    <row r="536" spans="1:3" x14ac:dyDescent="0.25">
      <c r="A536" s="6" t="str">
        <f t="shared" si="8"/>
        <v/>
      </c>
      <c r="C536" s="131"/>
    </row>
    <row r="537" spans="1:3" x14ac:dyDescent="0.25">
      <c r="A537" s="6" t="str">
        <f t="shared" si="8"/>
        <v/>
      </c>
      <c r="C537" s="131"/>
    </row>
    <row r="538" spans="1:3" x14ac:dyDescent="0.25">
      <c r="A538" s="6" t="str">
        <f t="shared" si="8"/>
        <v/>
      </c>
      <c r="C538" s="131"/>
    </row>
    <row r="539" spans="1:3" x14ac:dyDescent="0.25">
      <c r="A539" s="6" t="str">
        <f t="shared" si="8"/>
        <v/>
      </c>
      <c r="C539" s="131"/>
    </row>
    <row r="540" spans="1:3" x14ac:dyDescent="0.25">
      <c r="A540" s="6" t="str">
        <f t="shared" si="8"/>
        <v/>
      </c>
      <c r="C540" s="131"/>
    </row>
    <row r="541" spans="1:3" x14ac:dyDescent="0.25">
      <c r="A541" s="6" t="str">
        <f t="shared" si="8"/>
        <v/>
      </c>
      <c r="C541" s="131"/>
    </row>
    <row r="542" spans="1:3" x14ac:dyDescent="0.25">
      <c r="A542" s="6" t="str">
        <f t="shared" si="8"/>
        <v/>
      </c>
      <c r="C542" s="131"/>
    </row>
    <row r="543" spans="1:3" x14ac:dyDescent="0.25">
      <c r="A543" s="6" t="str">
        <f t="shared" si="8"/>
        <v/>
      </c>
      <c r="C543" s="131"/>
    </row>
    <row r="544" spans="1:3" x14ac:dyDescent="0.25">
      <c r="A544" s="6" t="str">
        <f t="shared" si="8"/>
        <v/>
      </c>
      <c r="C544" s="131"/>
    </row>
    <row r="545" spans="1:3" x14ac:dyDescent="0.25">
      <c r="A545" s="6" t="str">
        <f t="shared" si="8"/>
        <v/>
      </c>
      <c r="C545" s="131"/>
    </row>
    <row r="546" spans="1:3" x14ac:dyDescent="0.25">
      <c r="A546" s="6" t="str">
        <f t="shared" si="8"/>
        <v/>
      </c>
      <c r="C546" s="131"/>
    </row>
    <row r="547" spans="1:3" x14ac:dyDescent="0.25">
      <c r="A547" s="6" t="str">
        <f t="shared" si="8"/>
        <v/>
      </c>
      <c r="C547" s="131"/>
    </row>
    <row r="548" spans="1:3" x14ac:dyDescent="0.25">
      <c r="A548" s="6" t="str">
        <f t="shared" si="8"/>
        <v/>
      </c>
      <c r="C548" s="131"/>
    </row>
    <row r="549" spans="1:3" x14ac:dyDescent="0.25">
      <c r="A549" s="6" t="str">
        <f t="shared" si="8"/>
        <v/>
      </c>
      <c r="C549" s="131"/>
    </row>
    <row r="550" spans="1:3" x14ac:dyDescent="0.25">
      <c r="A550" s="6" t="str">
        <f t="shared" si="8"/>
        <v/>
      </c>
      <c r="C550" s="131"/>
    </row>
    <row r="551" spans="1:3" x14ac:dyDescent="0.25">
      <c r="A551" s="6" t="str">
        <f t="shared" si="8"/>
        <v/>
      </c>
      <c r="C551" s="131"/>
    </row>
    <row r="552" spans="1:3" x14ac:dyDescent="0.25">
      <c r="A552" s="6" t="str">
        <f t="shared" si="8"/>
        <v/>
      </c>
      <c r="C552" s="131"/>
    </row>
    <row r="553" spans="1:3" x14ac:dyDescent="0.25">
      <c r="A553" s="6" t="str">
        <f t="shared" si="8"/>
        <v/>
      </c>
      <c r="C553" s="131"/>
    </row>
    <row r="554" spans="1:3" x14ac:dyDescent="0.25">
      <c r="A554" s="6" t="str">
        <f t="shared" si="8"/>
        <v/>
      </c>
      <c r="C554" s="131"/>
    </row>
    <row r="555" spans="1:3" x14ac:dyDescent="0.25">
      <c r="A555" s="6" t="str">
        <f t="shared" si="8"/>
        <v/>
      </c>
      <c r="C555" s="131"/>
    </row>
    <row r="556" spans="1:3" x14ac:dyDescent="0.25">
      <c r="A556" s="6" t="str">
        <f t="shared" si="8"/>
        <v/>
      </c>
      <c r="C556" s="131"/>
    </row>
    <row r="557" spans="1:3" x14ac:dyDescent="0.25">
      <c r="A557" s="6" t="str">
        <f t="shared" si="8"/>
        <v/>
      </c>
      <c r="C557" s="131"/>
    </row>
    <row r="558" spans="1:3" x14ac:dyDescent="0.25">
      <c r="A558" s="6" t="str">
        <f t="shared" si="8"/>
        <v/>
      </c>
      <c r="C558" s="131"/>
    </row>
    <row r="559" spans="1:3" x14ac:dyDescent="0.25">
      <c r="A559" s="6" t="str">
        <f t="shared" si="8"/>
        <v/>
      </c>
      <c r="C559" s="131"/>
    </row>
    <row r="560" spans="1:3" x14ac:dyDescent="0.25">
      <c r="A560" s="6" t="str">
        <f t="shared" si="8"/>
        <v/>
      </c>
      <c r="C560" s="131"/>
    </row>
    <row r="561" spans="1:3" x14ac:dyDescent="0.25">
      <c r="A561" s="6" t="str">
        <f t="shared" si="8"/>
        <v/>
      </c>
      <c r="C561" s="131"/>
    </row>
    <row r="562" spans="1:3" x14ac:dyDescent="0.25">
      <c r="A562" s="6" t="str">
        <f t="shared" si="8"/>
        <v/>
      </c>
      <c r="C562" s="131"/>
    </row>
    <row r="563" spans="1:3" x14ac:dyDescent="0.25">
      <c r="A563" s="6" t="str">
        <f t="shared" si="8"/>
        <v/>
      </c>
      <c r="C563" s="131"/>
    </row>
    <row r="564" spans="1:3" x14ac:dyDescent="0.25">
      <c r="A564" s="6" t="str">
        <f t="shared" si="8"/>
        <v/>
      </c>
      <c r="C564" s="131"/>
    </row>
    <row r="565" spans="1:3" x14ac:dyDescent="0.25">
      <c r="A565" s="6" t="str">
        <f t="shared" si="8"/>
        <v/>
      </c>
      <c r="C565" s="131"/>
    </row>
    <row r="566" spans="1:3" x14ac:dyDescent="0.25">
      <c r="A566" s="6" t="str">
        <f t="shared" si="8"/>
        <v/>
      </c>
      <c r="C566" s="131"/>
    </row>
    <row r="567" spans="1:3" x14ac:dyDescent="0.25">
      <c r="A567" s="6" t="str">
        <f t="shared" si="8"/>
        <v/>
      </c>
      <c r="C567" s="131"/>
    </row>
    <row r="568" spans="1:3" x14ac:dyDescent="0.25">
      <c r="A568" s="6" t="str">
        <f t="shared" si="8"/>
        <v/>
      </c>
      <c r="C568" s="131"/>
    </row>
    <row r="569" spans="1:3" x14ac:dyDescent="0.25">
      <c r="A569" s="6" t="str">
        <f t="shared" si="8"/>
        <v/>
      </c>
      <c r="C569" s="131"/>
    </row>
    <row r="570" spans="1:3" x14ac:dyDescent="0.25">
      <c r="A570" s="6" t="str">
        <f t="shared" si="8"/>
        <v/>
      </c>
      <c r="C570" s="131"/>
    </row>
    <row r="571" spans="1:3" x14ac:dyDescent="0.25">
      <c r="A571" s="6" t="str">
        <f t="shared" si="8"/>
        <v/>
      </c>
      <c r="C571" s="131"/>
    </row>
    <row r="572" spans="1:3" x14ac:dyDescent="0.25">
      <c r="A572" s="6" t="str">
        <f t="shared" si="8"/>
        <v/>
      </c>
      <c r="C572" s="131"/>
    </row>
    <row r="573" spans="1:3" x14ac:dyDescent="0.25">
      <c r="A573" s="6" t="str">
        <f t="shared" si="8"/>
        <v/>
      </c>
      <c r="C573" s="131"/>
    </row>
    <row r="574" spans="1:3" x14ac:dyDescent="0.25">
      <c r="A574" s="6" t="str">
        <f t="shared" si="8"/>
        <v/>
      </c>
      <c r="C574" s="131"/>
    </row>
    <row r="575" spans="1:3" x14ac:dyDescent="0.25">
      <c r="A575" s="6" t="str">
        <f t="shared" si="8"/>
        <v/>
      </c>
      <c r="C575" s="131"/>
    </row>
    <row r="576" spans="1:3" x14ac:dyDescent="0.25">
      <c r="A576" s="6" t="str">
        <f t="shared" si="8"/>
        <v/>
      </c>
      <c r="C576" s="131"/>
    </row>
    <row r="577" spans="1:3" x14ac:dyDescent="0.25">
      <c r="A577" s="6" t="str">
        <f t="shared" si="8"/>
        <v/>
      </c>
      <c r="C577" s="131"/>
    </row>
    <row r="578" spans="1:3" x14ac:dyDescent="0.25">
      <c r="A578" s="6" t="str">
        <f t="shared" si="8"/>
        <v/>
      </c>
      <c r="C578" s="131"/>
    </row>
    <row r="579" spans="1:3" x14ac:dyDescent="0.25">
      <c r="A579" s="6" t="str">
        <f t="shared" si="8"/>
        <v/>
      </c>
      <c r="C579" s="131"/>
    </row>
    <row r="580" spans="1:3" x14ac:dyDescent="0.25">
      <c r="A580" s="6" t="str">
        <f t="shared" si="8"/>
        <v/>
      </c>
      <c r="C580" s="131"/>
    </row>
    <row r="581" spans="1:3" x14ac:dyDescent="0.25">
      <c r="A581" s="6" t="str">
        <f t="shared" si="8"/>
        <v/>
      </c>
      <c r="C581" s="131"/>
    </row>
    <row r="582" spans="1:3" x14ac:dyDescent="0.25">
      <c r="A582" s="6" t="str">
        <f t="shared" ref="A582:A605" si="9">CONCATENATE(B582,IF(C582&lt;&gt;"",CONCATENATE("/",C582),""))</f>
        <v/>
      </c>
      <c r="C582" s="131"/>
    </row>
    <row r="583" spans="1:3" x14ac:dyDescent="0.25">
      <c r="A583" s="6" t="str">
        <f t="shared" si="9"/>
        <v/>
      </c>
      <c r="C583" s="131"/>
    </row>
    <row r="584" spans="1:3" x14ac:dyDescent="0.25">
      <c r="A584" s="6" t="str">
        <f t="shared" si="9"/>
        <v/>
      </c>
      <c r="C584" s="131"/>
    </row>
    <row r="585" spans="1:3" x14ac:dyDescent="0.25">
      <c r="A585" s="6" t="str">
        <f t="shared" si="9"/>
        <v/>
      </c>
      <c r="C585" s="131"/>
    </row>
    <row r="586" spans="1:3" x14ac:dyDescent="0.25">
      <c r="A586" s="6" t="str">
        <f t="shared" si="9"/>
        <v/>
      </c>
      <c r="C586" s="131"/>
    </row>
    <row r="587" spans="1:3" x14ac:dyDescent="0.25">
      <c r="A587" s="6" t="str">
        <f t="shared" si="9"/>
        <v/>
      </c>
      <c r="C587" s="131"/>
    </row>
    <row r="588" spans="1:3" x14ac:dyDescent="0.25">
      <c r="A588" s="6" t="str">
        <f t="shared" si="9"/>
        <v/>
      </c>
      <c r="C588" s="131"/>
    </row>
    <row r="589" spans="1:3" x14ac:dyDescent="0.25">
      <c r="A589" s="6" t="str">
        <f t="shared" si="9"/>
        <v/>
      </c>
      <c r="C589" s="131"/>
    </row>
    <row r="590" spans="1:3" x14ac:dyDescent="0.25">
      <c r="A590" s="6" t="str">
        <f t="shared" si="9"/>
        <v/>
      </c>
      <c r="C590" s="131"/>
    </row>
    <row r="591" spans="1:3" x14ac:dyDescent="0.25">
      <c r="A591" s="6" t="str">
        <f t="shared" si="9"/>
        <v/>
      </c>
      <c r="C591" s="131"/>
    </row>
    <row r="592" spans="1:3" x14ac:dyDescent="0.25">
      <c r="A592" s="6" t="str">
        <f t="shared" si="9"/>
        <v/>
      </c>
      <c r="C592" s="131"/>
    </row>
    <row r="593" spans="1:3" x14ac:dyDescent="0.25">
      <c r="A593" s="6" t="str">
        <f t="shared" si="9"/>
        <v/>
      </c>
      <c r="C593" s="131"/>
    </row>
    <row r="594" spans="1:3" x14ac:dyDescent="0.25">
      <c r="A594" s="6" t="str">
        <f t="shared" si="9"/>
        <v/>
      </c>
      <c r="C594" s="131"/>
    </row>
    <row r="595" spans="1:3" x14ac:dyDescent="0.25">
      <c r="A595" s="6" t="str">
        <f t="shared" si="9"/>
        <v/>
      </c>
      <c r="C595" s="131"/>
    </row>
    <row r="596" spans="1:3" x14ac:dyDescent="0.25">
      <c r="A596" s="6" t="str">
        <f t="shared" si="9"/>
        <v/>
      </c>
      <c r="C596" s="131"/>
    </row>
    <row r="597" spans="1:3" x14ac:dyDescent="0.25">
      <c r="A597" s="6" t="str">
        <f t="shared" si="9"/>
        <v/>
      </c>
      <c r="C597" s="131"/>
    </row>
    <row r="598" spans="1:3" x14ac:dyDescent="0.25">
      <c r="A598" s="6" t="str">
        <f t="shared" si="9"/>
        <v/>
      </c>
      <c r="C598" s="131"/>
    </row>
    <row r="599" spans="1:3" x14ac:dyDescent="0.25">
      <c r="A599" s="6" t="str">
        <f t="shared" si="9"/>
        <v/>
      </c>
      <c r="C599" s="131"/>
    </row>
    <row r="600" spans="1:3" x14ac:dyDescent="0.25">
      <c r="A600" s="6" t="str">
        <f t="shared" si="9"/>
        <v/>
      </c>
      <c r="C600" s="131"/>
    </row>
    <row r="601" spans="1:3" x14ac:dyDescent="0.25">
      <c r="A601" s="6" t="str">
        <f t="shared" si="9"/>
        <v/>
      </c>
      <c r="C601" s="131"/>
    </row>
    <row r="602" spans="1:3" x14ac:dyDescent="0.25">
      <c r="A602" s="6" t="str">
        <f t="shared" si="9"/>
        <v/>
      </c>
      <c r="C602" s="131"/>
    </row>
    <row r="603" spans="1:3" x14ac:dyDescent="0.25">
      <c r="A603" s="6" t="str">
        <f t="shared" si="9"/>
        <v/>
      </c>
      <c r="C603" s="131"/>
    </row>
    <row r="604" spans="1:3" x14ac:dyDescent="0.25">
      <c r="A604" s="6" t="str">
        <f t="shared" si="9"/>
        <v/>
      </c>
      <c r="C604" s="131"/>
    </row>
    <row r="605" spans="1:3" x14ac:dyDescent="0.25">
      <c r="A605" s="6" t="str">
        <f t="shared" si="9"/>
        <v/>
      </c>
      <c r="C605" s="1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Blad14">
    <tabColor rgb="FF002060"/>
  </sheetPr>
  <dimension ref="A1:B109"/>
  <sheetViews>
    <sheetView workbookViewId="0"/>
  </sheetViews>
  <sheetFormatPr defaultRowHeight="15" x14ac:dyDescent="0.25"/>
  <cols>
    <col min="1" max="1" width="62.5703125" bestFit="1" customWidth="1"/>
    <col min="2" max="2" width="20.140625" bestFit="1" customWidth="1"/>
  </cols>
  <sheetData>
    <row r="1" spans="1:2" x14ac:dyDescent="0.25">
      <c r="A1" t="s">
        <v>2771</v>
      </c>
    </row>
    <row r="2" spans="1:2" x14ac:dyDescent="0.25">
      <c r="A2" t="s">
        <v>2772</v>
      </c>
    </row>
    <row r="3" spans="1:2" x14ac:dyDescent="0.25">
      <c r="A3" t="s">
        <v>2773</v>
      </c>
    </row>
    <row r="4" spans="1:2" x14ac:dyDescent="0.25">
      <c r="A4" t="s">
        <v>2480</v>
      </c>
    </row>
    <row r="5" spans="1:2" x14ac:dyDescent="0.25">
      <c r="A5" t="s">
        <v>13</v>
      </c>
      <c r="B5" t="s">
        <v>2566</v>
      </c>
    </row>
    <row r="6" spans="1:2" x14ac:dyDescent="0.25">
      <c r="A6" t="s">
        <v>32</v>
      </c>
      <c r="B6" t="s">
        <v>2566</v>
      </c>
    </row>
    <row r="7" spans="1:2" x14ac:dyDescent="0.25">
      <c r="A7" t="s">
        <v>35</v>
      </c>
      <c r="B7" t="s">
        <v>2566</v>
      </c>
    </row>
    <row r="8" spans="1:2" x14ac:dyDescent="0.25">
      <c r="A8" t="s">
        <v>41</v>
      </c>
      <c r="B8" t="s">
        <v>2566</v>
      </c>
    </row>
    <row r="9" spans="1:2" x14ac:dyDescent="0.25">
      <c r="A9" t="s">
        <v>46</v>
      </c>
      <c r="B9" t="s">
        <v>2566</v>
      </c>
    </row>
    <row r="10" spans="1:2" x14ac:dyDescent="0.25">
      <c r="A10" t="s">
        <v>48</v>
      </c>
      <c r="B10" t="s">
        <v>2564</v>
      </c>
    </row>
    <row r="11" spans="1:2" x14ac:dyDescent="0.25">
      <c r="A11" t="s">
        <v>87</v>
      </c>
      <c r="B11" t="s">
        <v>2730</v>
      </c>
    </row>
    <row r="12" spans="1:2" x14ac:dyDescent="0.25">
      <c r="A12" t="s">
        <v>103</v>
      </c>
      <c r="B12" t="s">
        <v>2566</v>
      </c>
    </row>
    <row r="13" spans="1:2" x14ac:dyDescent="0.25">
      <c r="A13" t="s">
        <v>146</v>
      </c>
      <c r="B13" t="s">
        <v>2566</v>
      </c>
    </row>
    <row r="14" spans="1:2" x14ac:dyDescent="0.25">
      <c r="A14" t="s">
        <v>152</v>
      </c>
      <c r="B14" t="s">
        <v>2566</v>
      </c>
    </row>
    <row r="15" spans="1:2" x14ac:dyDescent="0.25">
      <c r="A15" t="s">
        <v>170</v>
      </c>
      <c r="B15" t="s">
        <v>2566</v>
      </c>
    </row>
    <row r="16" spans="1:2" x14ac:dyDescent="0.25">
      <c r="A16" t="s">
        <v>176</v>
      </c>
      <c r="B16" t="s">
        <v>2566</v>
      </c>
    </row>
    <row r="17" spans="1:2" x14ac:dyDescent="0.25">
      <c r="A17" t="s">
        <v>185</v>
      </c>
      <c r="B17" t="s">
        <v>2566</v>
      </c>
    </row>
    <row r="18" spans="1:2" x14ac:dyDescent="0.25">
      <c r="A18" t="s">
        <v>208</v>
      </c>
      <c r="B18" t="s">
        <v>2566</v>
      </c>
    </row>
    <row r="19" spans="1:2" x14ac:dyDescent="0.25">
      <c r="A19" t="s">
        <v>236</v>
      </c>
      <c r="B19" t="s">
        <v>2566</v>
      </c>
    </row>
    <row r="20" spans="1:2" x14ac:dyDescent="0.25">
      <c r="A20" t="s">
        <v>245</v>
      </c>
      <c r="B20" t="s">
        <v>2514</v>
      </c>
    </row>
    <row r="21" spans="1:2" x14ac:dyDescent="0.25">
      <c r="A21" t="s">
        <v>271</v>
      </c>
      <c r="B21" t="s">
        <v>2566</v>
      </c>
    </row>
    <row r="22" spans="1:2" x14ac:dyDescent="0.25">
      <c r="A22" t="s">
        <v>276</v>
      </c>
      <c r="B22" t="s">
        <v>2566</v>
      </c>
    </row>
    <row r="23" spans="1:2" x14ac:dyDescent="0.25">
      <c r="A23" t="s">
        <v>322</v>
      </c>
      <c r="B23" t="s">
        <v>2566</v>
      </c>
    </row>
    <row r="24" spans="1:2" x14ac:dyDescent="0.25">
      <c r="A24" t="s">
        <v>330</v>
      </c>
      <c r="B24" t="s">
        <v>2566</v>
      </c>
    </row>
    <row r="25" spans="1:2" x14ac:dyDescent="0.25">
      <c r="A25" t="s">
        <v>334</v>
      </c>
      <c r="B25" t="s">
        <v>2566</v>
      </c>
    </row>
    <row r="26" spans="1:2" x14ac:dyDescent="0.25">
      <c r="A26" t="s">
        <v>346</v>
      </c>
      <c r="B26" t="s">
        <v>2503</v>
      </c>
    </row>
    <row r="27" spans="1:2" x14ac:dyDescent="0.25">
      <c r="A27" t="s">
        <v>362</v>
      </c>
      <c r="B27" t="s">
        <v>2674</v>
      </c>
    </row>
    <row r="28" spans="1:2" x14ac:dyDescent="0.25">
      <c r="A28" t="s">
        <v>385</v>
      </c>
      <c r="B28" t="s">
        <v>2566</v>
      </c>
    </row>
    <row r="29" spans="1:2" x14ac:dyDescent="0.25">
      <c r="A29" t="s">
        <v>397</v>
      </c>
      <c r="B29" t="s">
        <v>2566</v>
      </c>
    </row>
    <row r="30" spans="1:2" x14ac:dyDescent="0.25">
      <c r="A30" t="s">
        <v>401</v>
      </c>
      <c r="B30" t="s">
        <v>2566</v>
      </c>
    </row>
    <row r="31" spans="1:2" x14ac:dyDescent="0.25">
      <c r="A31" t="s">
        <v>404</v>
      </c>
      <c r="B31" t="s">
        <v>2566</v>
      </c>
    </row>
    <row r="32" spans="1:2" x14ac:dyDescent="0.25">
      <c r="A32" t="s">
        <v>11</v>
      </c>
      <c r="B32" t="s">
        <v>2566</v>
      </c>
    </row>
    <row r="33" spans="1:2" x14ac:dyDescent="0.25">
      <c r="A33" t="s">
        <v>410</v>
      </c>
      <c r="B33" t="s">
        <v>2566</v>
      </c>
    </row>
    <row r="34" spans="1:2" x14ac:dyDescent="0.25">
      <c r="A34" t="s">
        <v>402</v>
      </c>
      <c r="B34" t="s">
        <v>2566</v>
      </c>
    </row>
    <row r="35" spans="1:2" x14ac:dyDescent="0.25">
      <c r="A35" t="s">
        <v>428</v>
      </c>
      <c r="B35" t="s">
        <v>2536</v>
      </c>
    </row>
    <row r="36" spans="1:2" x14ac:dyDescent="0.25">
      <c r="A36" t="s">
        <v>450</v>
      </c>
      <c r="B36" t="s">
        <v>2566</v>
      </c>
    </row>
    <row r="37" spans="1:2" x14ac:dyDescent="0.25">
      <c r="A37" t="s">
        <v>454</v>
      </c>
      <c r="B37" t="s">
        <v>2566</v>
      </c>
    </row>
    <row r="38" spans="1:2" x14ac:dyDescent="0.25">
      <c r="A38" t="s">
        <v>459</v>
      </c>
      <c r="B38" t="s">
        <v>2566</v>
      </c>
    </row>
    <row r="39" spans="1:2" x14ac:dyDescent="0.25">
      <c r="A39" t="s">
        <v>2516</v>
      </c>
      <c r="B39" t="s">
        <v>2566</v>
      </c>
    </row>
    <row r="40" spans="1:2" x14ac:dyDescent="0.25">
      <c r="A40" t="s">
        <v>471</v>
      </c>
      <c r="B40" t="s">
        <v>2566</v>
      </c>
    </row>
    <row r="41" spans="1:2" x14ac:dyDescent="0.25">
      <c r="A41" t="s">
        <v>2799</v>
      </c>
      <c r="B41" t="s">
        <v>2566</v>
      </c>
    </row>
    <row r="42" spans="1:2" x14ac:dyDescent="0.25">
      <c r="A42" t="s">
        <v>480</v>
      </c>
      <c r="B42" t="s">
        <v>2566</v>
      </c>
    </row>
    <row r="43" spans="1:2" x14ac:dyDescent="0.25">
      <c r="A43" t="s">
        <v>485</v>
      </c>
      <c r="B43" t="s">
        <v>2566</v>
      </c>
    </row>
    <row r="44" spans="1:2" x14ac:dyDescent="0.25">
      <c r="A44" t="s">
        <v>2803</v>
      </c>
      <c r="B44" t="s">
        <v>2566</v>
      </c>
    </row>
    <row r="45" spans="1:2" x14ac:dyDescent="0.25">
      <c r="A45" t="s">
        <v>489</v>
      </c>
      <c r="B45" t="s">
        <v>2566</v>
      </c>
    </row>
    <row r="46" spans="1:2" x14ac:dyDescent="0.25">
      <c r="A46" t="s">
        <v>493</v>
      </c>
      <c r="B46" t="s">
        <v>2566</v>
      </c>
    </row>
    <row r="47" spans="1:2" x14ac:dyDescent="0.25">
      <c r="A47" t="s">
        <v>497</v>
      </c>
      <c r="B47" t="s">
        <v>2566</v>
      </c>
    </row>
    <row r="48" spans="1:2" x14ac:dyDescent="0.25">
      <c r="A48" t="s">
        <v>39</v>
      </c>
      <c r="B48" t="s">
        <v>2566</v>
      </c>
    </row>
    <row r="49" spans="1:2" x14ac:dyDescent="0.25">
      <c r="A49" t="s">
        <v>2807</v>
      </c>
      <c r="B49" t="s">
        <v>2566</v>
      </c>
    </row>
    <row r="50" spans="1:2" x14ac:dyDescent="0.25">
      <c r="A50" t="s">
        <v>519</v>
      </c>
      <c r="B50" t="s">
        <v>2566</v>
      </c>
    </row>
    <row r="51" spans="1:2" x14ac:dyDescent="0.25">
      <c r="A51" t="s">
        <v>523</v>
      </c>
      <c r="B51" t="s">
        <v>2566</v>
      </c>
    </row>
    <row r="52" spans="1:2" x14ac:dyDescent="0.25">
      <c r="A52" t="s">
        <v>575</v>
      </c>
      <c r="B52" t="s">
        <v>2566</v>
      </c>
    </row>
    <row r="53" spans="1:2" x14ac:dyDescent="0.25">
      <c r="A53" t="s">
        <v>577</v>
      </c>
      <c r="B53" t="s">
        <v>2566</v>
      </c>
    </row>
    <row r="54" spans="1:2" x14ac:dyDescent="0.25">
      <c r="A54" t="s">
        <v>595</v>
      </c>
      <c r="B54" t="s">
        <v>2566</v>
      </c>
    </row>
    <row r="55" spans="1:2" x14ac:dyDescent="0.25">
      <c r="A55" t="s">
        <v>599</v>
      </c>
      <c r="B55" t="s">
        <v>2566</v>
      </c>
    </row>
    <row r="56" spans="1:2" x14ac:dyDescent="0.25">
      <c r="A56" t="s">
        <v>30</v>
      </c>
      <c r="B56" t="s">
        <v>2566</v>
      </c>
    </row>
    <row r="57" spans="1:2" x14ac:dyDescent="0.25">
      <c r="A57" t="s">
        <v>168</v>
      </c>
      <c r="B57" t="s">
        <v>2566</v>
      </c>
    </row>
    <row r="58" spans="1:2" x14ac:dyDescent="0.25">
      <c r="A58" t="s">
        <v>609</v>
      </c>
      <c r="B58" t="s">
        <v>2566</v>
      </c>
    </row>
    <row r="59" spans="1:2" x14ac:dyDescent="0.25">
      <c r="A59" t="s">
        <v>613</v>
      </c>
      <c r="B59" t="s">
        <v>2566</v>
      </c>
    </row>
    <row r="60" spans="1:2" x14ac:dyDescent="0.25">
      <c r="A60" t="s">
        <v>269</v>
      </c>
      <c r="B60" t="s">
        <v>2566</v>
      </c>
    </row>
    <row r="61" spans="1:2" x14ac:dyDescent="0.25">
      <c r="A61" t="s">
        <v>174</v>
      </c>
      <c r="B61" t="s">
        <v>2566</v>
      </c>
    </row>
    <row r="62" spans="1:2" x14ac:dyDescent="0.25">
      <c r="A62" t="s">
        <v>478</v>
      </c>
      <c r="B62" t="s">
        <v>2566</v>
      </c>
    </row>
    <row r="63" spans="1:2" x14ac:dyDescent="0.25">
      <c r="A63" t="s">
        <v>27</v>
      </c>
      <c r="B63" t="s">
        <v>2566</v>
      </c>
    </row>
    <row r="64" spans="1:2" x14ac:dyDescent="0.25">
      <c r="A64" t="s">
        <v>457</v>
      </c>
      <c r="B64" t="s">
        <v>2566</v>
      </c>
    </row>
    <row r="65" spans="1:2" x14ac:dyDescent="0.25">
      <c r="A65" t="s">
        <v>625</v>
      </c>
      <c r="B65" t="s">
        <v>2566</v>
      </c>
    </row>
    <row r="66" spans="1:2" x14ac:dyDescent="0.25">
      <c r="A66" t="s">
        <v>629</v>
      </c>
      <c r="B66" t="s">
        <v>2562</v>
      </c>
    </row>
    <row r="67" spans="1:2" x14ac:dyDescent="0.25">
      <c r="A67" t="s">
        <v>635</v>
      </c>
      <c r="B67" t="s">
        <v>2566</v>
      </c>
    </row>
    <row r="68" spans="1:2" x14ac:dyDescent="0.25">
      <c r="A68" t="s">
        <v>2814</v>
      </c>
      <c r="B68" t="s">
        <v>2566</v>
      </c>
    </row>
    <row r="69" spans="1:2" x14ac:dyDescent="0.25">
      <c r="A69" t="s">
        <v>663</v>
      </c>
      <c r="B69" t="s">
        <v>2566</v>
      </c>
    </row>
    <row r="70" spans="1:2" x14ac:dyDescent="0.25">
      <c r="A70" t="s">
        <v>667</v>
      </c>
      <c r="B70" t="s">
        <v>2566</v>
      </c>
    </row>
    <row r="71" spans="1:2" x14ac:dyDescent="0.25">
      <c r="A71" t="s">
        <v>693</v>
      </c>
      <c r="B71" t="s">
        <v>2566</v>
      </c>
    </row>
    <row r="72" spans="1:2" x14ac:dyDescent="0.25">
      <c r="A72" t="s">
        <v>703</v>
      </c>
      <c r="B72" t="s">
        <v>2566</v>
      </c>
    </row>
    <row r="73" spans="1:2" x14ac:dyDescent="0.25">
      <c r="A73" t="s">
        <v>713</v>
      </c>
      <c r="B73" t="s">
        <v>2566</v>
      </c>
    </row>
    <row r="74" spans="1:2" x14ac:dyDescent="0.25">
      <c r="A74" t="s">
        <v>782</v>
      </c>
      <c r="B74" t="s">
        <v>2566</v>
      </c>
    </row>
    <row r="75" spans="1:2" x14ac:dyDescent="0.25">
      <c r="A75" t="s">
        <v>790</v>
      </c>
      <c r="B75" t="s">
        <v>2566</v>
      </c>
    </row>
    <row r="76" spans="1:2" x14ac:dyDescent="0.25">
      <c r="A76" t="s">
        <v>804</v>
      </c>
      <c r="B76" t="s">
        <v>2566</v>
      </c>
    </row>
    <row r="77" spans="1:2" x14ac:dyDescent="0.25">
      <c r="A77" t="s">
        <v>835</v>
      </c>
      <c r="B77" t="s">
        <v>2566</v>
      </c>
    </row>
    <row r="78" spans="1:2" x14ac:dyDescent="0.25">
      <c r="A78" t="s">
        <v>860</v>
      </c>
      <c r="B78" t="s">
        <v>2566</v>
      </c>
    </row>
    <row r="79" spans="1:2" x14ac:dyDescent="0.25">
      <c r="A79" t="s">
        <v>866</v>
      </c>
      <c r="B79" t="s">
        <v>2566</v>
      </c>
    </row>
    <row r="80" spans="1:2" x14ac:dyDescent="0.25">
      <c r="A80" t="s">
        <v>870</v>
      </c>
      <c r="B80" t="s">
        <v>2566</v>
      </c>
    </row>
    <row r="81" spans="1:2" x14ac:dyDescent="0.25">
      <c r="A81" t="s">
        <v>881</v>
      </c>
      <c r="B81" t="s">
        <v>2566</v>
      </c>
    </row>
    <row r="82" spans="1:2" x14ac:dyDescent="0.25">
      <c r="A82" t="s">
        <v>976</v>
      </c>
      <c r="B82" t="s">
        <v>2566</v>
      </c>
    </row>
    <row r="83" spans="1:2" x14ac:dyDescent="0.25">
      <c r="A83" t="s">
        <v>982</v>
      </c>
      <c r="B83" t="s">
        <v>2566</v>
      </c>
    </row>
    <row r="84" spans="1:2" x14ac:dyDescent="0.25">
      <c r="A84" t="s">
        <v>997</v>
      </c>
      <c r="B84" t="s">
        <v>2643</v>
      </c>
    </row>
    <row r="85" spans="1:2" x14ac:dyDescent="0.25">
      <c r="A85" t="s">
        <v>1001</v>
      </c>
      <c r="B85" t="s">
        <v>2653</v>
      </c>
    </row>
    <row r="86" spans="1:2" x14ac:dyDescent="0.25">
      <c r="A86" t="s">
        <v>1003</v>
      </c>
      <c r="B86" t="s">
        <v>2653</v>
      </c>
    </row>
    <row r="87" spans="1:2" x14ac:dyDescent="0.25">
      <c r="A87" t="s">
        <v>1031</v>
      </c>
      <c r="B87" t="s">
        <v>2566</v>
      </c>
    </row>
    <row r="88" spans="1:2" x14ac:dyDescent="0.25">
      <c r="A88" t="s">
        <v>1039</v>
      </c>
      <c r="B88" t="s">
        <v>2566</v>
      </c>
    </row>
    <row r="89" spans="1:2" x14ac:dyDescent="0.25">
      <c r="A89" t="s">
        <v>1163</v>
      </c>
      <c r="B89" t="s">
        <v>2666</v>
      </c>
    </row>
    <row r="90" spans="1:2" x14ac:dyDescent="0.25">
      <c r="A90" t="s">
        <v>1172</v>
      </c>
      <c r="B90" t="s">
        <v>2566</v>
      </c>
    </row>
    <row r="91" spans="1:2" x14ac:dyDescent="0.25">
      <c r="A91" t="s">
        <v>1183</v>
      </c>
      <c r="B91" t="s">
        <v>2566</v>
      </c>
    </row>
    <row r="92" spans="1:2" x14ac:dyDescent="0.25">
      <c r="A92" t="s">
        <v>1223</v>
      </c>
      <c r="B92" t="s">
        <v>2566</v>
      </c>
    </row>
    <row r="93" spans="1:2" x14ac:dyDescent="0.25">
      <c r="A93" t="s">
        <v>1241</v>
      </c>
      <c r="B93" t="s">
        <v>2566</v>
      </c>
    </row>
    <row r="94" spans="1:2" x14ac:dyDescent="0.25">
      <c r="A94" t="s">
        <v>1243</v>
      </c>
      <c r="B94" t="s">
        <v>2697</v>
      </c>
    </row>
    <row r="95" spans="1:2" x14ac:dyDescent="0.25">
      <c r="A95" t="s">
        <v>1245</v>
      </c>
      <c r="B95" t="s">
        <v>2697</v>
      </c>
    </row>
    <row r="96" spans="1:2" x14ac:dyDescent="0.25">
      <c r="A96" t="s">
        <v>1369</v>
      </c>
      <c r="B96" t="s">
        <v>2566</v>
      </c>
    </row>
    <row r="97" spans="1:2" x14ac:dyDescent="0.25">
      <c r="A97" t="s">
        <v>1374</v>
      </c>
      <c r="B97" t="s">
        <v>2566</v>
      </c>
    </row>
    <row r="98" spans="1:2" x14ac:dyDescent="0.25">
      <c r="A98" t="s">
        <v>1384</v>
      </c>
      <c r="B98" t="s">
        <v>2566</v>
      </c>
    </row>
    <row r="99" spans="1:2" x14ac:dyDescent="0.25">
      <c r="A99" t="s">
        <v>1396</v>
      </c>
      <c r="B99" t="s">
        <v>2566</v>
      </c>
    </row>
    <row r="100" spans="1:2" x14ac:dyDescent="0.25">
      <c r="A100" t="s">
        <v>1398</v>
      </c>
      <c r="B100" t="s">
        <v>2566</v>
      </c>
    </row>
    <row r="101" spans="1:2" x14ac:dyDescent="0.25">
      <c r="A101" t="s">
        <v>1439</v>
      </c>
      <c r="B101" t="s">
        <v>2566</v>
      </c>
    </row>
    <row r="102" spans="1:2" x14ac:dyDescent="0.25">
      <c r="A102" t="s">
        <v>1441</v>
      </c>
      <c r="B102" t="s">
        <v>2566</v>
      </c>
    </row>
    <row r="103" spans="1:2" x14ac:dyDescent="0.25">
      <c r="A103" t="s">
        <v>1455</v>
      </c>
      <c r="B103" t="s">
        <v>2566</v>
      </c>
    </row>
    <row r="104" spans="1:2" x14ac:dyDescent="0.25">
      <c r="A104" t="s">
        <v>1468</v>
      </c>
      <c r="B104" t="s">
        <v>2566</v>
      </c>
    </row>
    <row r="105" spans="1:2" x14ac:dyDescent="0.25">
      <c r="A105" t="s">
        <v>1476</v>
      </c>
      <c r="B105" t="s">
        <v>2566</v>
      </c>
    </row>
    <row r="106" spans="1:2" x14ac:dyDescent="0.25">
      <c r="A106" t="s">
        <v>1496</v>
      </c>
      <c r="B106" t="s">
        <v>2756</v>
      </c>
    </row>
    <row r="107" spans="1:2" x14ac:dyDescent="0.25">
      <c r="A107" t="s">
        <v>1500</v>
      </c>
      <c r="B107" t="s">
        <v>2756</v>
      </c>
    </row>
    <row r="108" spans="1:2" x14ac:dyDescent="0.25">
      <c r="A108" t="s">
        <v>1506</v>
      </c>
      <c r="B108" t="s">
        <v>2566</v>
      </c>
    </row>
    <row r="109" spans="1:2" x14ac:dyDescent="0.25">
      <c r="A109" t="s">
        <v>1508</v>
      </c>
      <c r="B109" t="s">
        <v>2766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Blad6">
    <tabColor theme="9" tint="0.39997558519241921"/>
  </sheetPr>
  <dimension ref="A1:D179"/>
  <sheetViews>
    <sheetView workbookViewId="0"/>
  </sheetViews>
  <sheetFormatPr defaultRowHeight="15" x14ac:dyDescent="0.25"/>
  <cols>
    <col min="1" max="1" width="60.7109375" bestFit="1" customWidth="1"/>
    <col min="2" max="2" width="41.28515625" bestFit="1" customWidth="1"/>
    <col min="3" max="3" width="32" bestFit="1" customWidth="1"/>
    <col min="4" max="4" width="22.7109375" bestFit="1" customWidth="1"/>
  </cols>
  <sheetData>
    <row r="1" spans="1:4" x14ac:dyDescent="0.25">
      <c r="A1" s="6" t="str">
        <f>CONCATENATE(B1,C1)</f>
        <v>Pset_AirTerminalCommonReference</v>
      </c>
      <c r="B1" t="s">
        <v>3154</v>
      </c>
      <c r="C1" t="s">
        <v>2488</v>
      </c>
      <c r="D1" t="s">
        <v>3155</v>
      </c>
    </row>
    <row r="2" spans="1:4" x14ac:dyDescent="0.25">
      <c r="A2" s="6" t="str">
        <f t="shared" ref="A2:A65" si="0">CONCATENATE(B2,C2)</f>
        <v>Pset_BeamCommonFireRating</v>
      </c>
      <c r="B2" t="s">
        <v>1620</v>
      </c>
      <c r="C2" t="s">
        <v>2968</v>
      </c>
      <c r="D2" t="s">
        <v>3156</v>
      </c>
    </row>
    <row r="3" spans="1:4" x14ac:dyDescent="0.25">
      <c r="A3" s="6" t="str">
        <f t="shared" si="0"/>
        <v>Pset_BeamCommonReference</v>
      </c>
      <c r="B3" t="s">
        <v>1620</v>
      </c>
      <c r="C3" t="s">
        <v>2488</v>
      </c>
      <c r="D3" t="s">
        <v>3155</v>
      </c>
    </row>
    <row r="4" spans="1:4" x14ac:dyDescent="0.25">
      <c r="A4" s="6" t="str">
        <f t="shared" si="0"/>
        <v>Pset_BuildingCommonAncillaryFireUse</v>
      </c>
      <c r="B4" t="s">
        <v>1632</v>
      </c>
      <c r="C4" t="s">
        <v>3065</v>
      </c>
    </row>
    <row r="5" spans="1:4" x14ac:dyDescent="0.25">
      <c r="A5" s="6" t="str">
        <f t="shared" si="0"/>
        <v>Pset_BuildingCommonBuildingID</v>
      </c>
      <c r="B5" t="s">
        <v>1632</v>
      </c>
      <c r="C5" t="s">
        <v>3157</v>
      </c>
    </row>
    <row r="6" spans="1:4" x14ac:dyDescent="0.25">
      <c r="A6" s="6" t="str">
        <f t="shared" si="0"/>
        <v>Pset_BuildingCommonGrossPlannedArea</v>
      </c>
      <c r="B6" t="s">
        <v>1632</v>
      </c>
      <c r="C6" t="s">
        <v>3158</v>
      </c>
    </row>
    <row r="7" spans="1:4" x14ac:dyDescent="0.25">
      <c r="A7" s="6" t="str">
        <f t="shared" si="0"/>
        <v>Pset_BuildingCommonIsLandmarked</v>
      </c>
      <c r="B7" t="s">
        <v>1632</v>
      </c>
      <c r="C7" t="s">
        <v>3159</v>
      </c>
    </row>
    <row r="8" spans="1:4" x14ac:dyDescent="0.25">
      <c r="A8" s="6" t="str">
        <f t="shared" si="0"/>
        <v>Pset_BuildingCommonIsPermanentID</v>
      </c>
      <c r="B8" t="s">
        <v>1632</v>
      </c>
      <c r="C8" t="s">
        <v>3160</v>
      </c>
    </row>
    <row r="9" spans="1:4" x14ac:dyDescent="0.25">
      <c r="A9" s="6" t="str">
        <f t="shared" si="0"/>
        <v>Pset_BuildingCommonMainFireUse</v>
      </c>
      <c r="B9" t="s">
        <v>1632</v>
      </c>
      <c r="C9" t="s">
        <v>2980</v>
      </c>
    </row>
    <row r="10" spans="1:4" x14ac:dyDescent="0.25">
      <c r="A10" s="6" t="str">
        <f t="shared" si="0"/>
        <v>Pset_BuildingCommonNumberOfStoreys</v>
      </c>
      <c r="B10" t="s">
        <v>1632</v>
      </c>
      <c r="C10" t="s">
        <v>3161</v>
      </c>
    </row>
    <row r="11" spans="1:4" x14ac:dyDescent="0.25">
      <c r="A11" s="6" t="str">
        <f t="shared" si="0"/>
        <v>Pset_BuildingCommonOccupancyType</v>
      </c>
      <c r="B11" t="s">
        <v>1632</v>
      </c>
      <c r="C11" t="s">
        <v>3127</v>
      </c>
    </row>
    <row r="12" spans="1:4" x14ac:dyDescent="0.25">
      <c r="A12" s="6" t="str">
        <f t="shared" si="0"/>
        <v>Pset_BuildingCommonSprinklerProtection</v>
      </c>
      <c r="B12" t="s">
        <v>1632</v>
      </c>
      <c r="C12" t="s">
        <v>3087</v>
      </c>
    </row>
    <row r="13" spans="1:4" x14ac:dyDescent="0.25">
      <c r="A13" s="6" t="str">
        <f t="shared" si="0"/>
        <v>Pset_BuildingCommonSprinklerProtectionAutomatic</v>
      </c>
      <c r="B13" t="s">
        <v>1632</v>
      </c>
      <c r="C13" t="s">
        <v>2966</v>
      </c>
    </row>
    <row r="14" spans="1:4" x14ac:dyDescent="0.25">
      <c r="A14" s="6" t="str">
        <f t="shared" si="0"/>
        <v>Pset_BuildingCommonYearOfConstruction</v>
      </c>
      <c r="B14" t="s">
        <v>1632</v>
      </c>
      <c r="C14" t="s">
        <v>3162</v>
      </c>
    </row>
    <row r="15" spans="1:4" x14ac:dyDescent="0.25">
      <c r="A15" s="6" t="str">
        <f t="shared" si="0"/>
        <v>Pset_BuildingElementCommonReference</v>
      </c>
      <c r="B15" t="s">
        <v>3163</v>
      </c>
      <c r="C15" t="s">
        <v>2488</v>
      </c>
      <c r="D15" t="s">
        <v>3155</v>
      </c>
    </row>
    <row r="16" spans="1:4" x14ac:dyDescent="0.25">
      <c r="A16" s="6" t="str">
        <f t="shared" si="0"/>
        <v>Pset_BuildingStoreyCommonAboveGround</v>
      </c>
      <c r="B16" t="s">
        <v>1655</v>
      </c>
      <c r="C16" t="s">
        <v>3164</v>
      </c>
    </row>
    <row r="17" spans="1:4" x14ac:dyDescent="0.25">
      <c r="A17" s="6" t="str">
        <f t="shared" si="0"/>
        <v>Pset_BuildingStoreyCommonEntranceLevel</v>
      </c>
      <c r="B17" t="s">
        <v>1655</v>
      </c>
      <c r="C17" t="s">
        <v>3165</v>
      </c>
    </row>
    <row r="18" spans="1:4" x14ac:dyDescent="0.25">
      <c r="A18" s="6" t="str">
        <f t="shared" si="0"/>
        <v>Pset_BuildingStoreyCommonGrossAreaPlanned</v>
      </c>
      <c r="B18" t="s">
        <v>1655</v>
      </c>
      <c r="C18" t="s">
        <v>3105</v>
      </c>
    </row>
    <row r="19" spans="1:4" x14ac:dyDescent="0.25">
      <c r="A19" s="6" t="str">
        <f t="shared" si="0"/>
        <v>Pset_BuildingStoreyCommonNetAreaPlanned</v>
      </c>
      <c r="B19" t="s">
        <v>1655</v>
      </c>
      <c r="C19" t="s">
        <v>3166</v>
      </c>
    </row>
    <row r="20" spans="1:4" x14ac:dyDescent="0.25">
      <c r="A20" s="6" t="str">
        <f t="shared" si="0"/>
        <v>Pset_BuildingStoreyCommonSprinklerProtection</v>
      </c>
      <c r="B20" t="s">
        <v>1655</v>
      </c>
      <c r="C20" t="s">
        <v>3087</v>
      </c>
    </row>
    <row r="21" spans="1:4" x14ac:dyDescent="0.25">
      <c r="A21" s="6" t="str">
        <f t="shared" si="0"/>
        <v>Pset_BuildingStoreyCommonSprinklerProtectionAutomatic</v>
      </c>
      <c r="B21" t="s">
        <v>1655</v>
      </c>
      <c r="C21" t="s">
        <v>2966</v>
      </c>
    </row>
    <row r="22" spans="1:4" x14ac:dyDescent="0.25">
      <c r="A22" s="6" t="str">
        <f t="shared" si="0"/>
        <v>Pset_CableCarrierCommonReference</v>
      </c>
      <c r="B22" t="s">
        <v>3167</v>
      </c>
      <c r="C22" t="s">
        <v>2488</v>
      </c>
      <c r="D22" t="s">
        <v>3155</v>
      </c>
    </row>
    <row r="23" spans="1:4" x14ac:dyDescent="0.25">
      <c r="A23" s="6" t="str">
        <f t="shared" si="0"/>
        <v>Pset_ColumnCommonFireRating</v>
      </c>
      <c r="B23" t="s">
        <v>1704</v>
      </c>
      <c r="C23" t="s">
        <v>2968</v>
      </c>
      <c r="D23" t="s">
        <v>3156</v>
      </c>
    </row>
    <row r="24" spans="1:4" x14ac:dyDescent="0.25">
      <c r="A24" s="6" t="str">
        <f t="shared" si="0"/>
        <v>Pset_ColumnCommonReference</v>
      </c>
      <c r="B24" t="s">
        <v>1704</v>
      </c>
      <c r="C24" t="s">
        <v>2488</v>
      </c>
      <c r="D24" t="s">
        <v>3155</v>
      </c>
    </row>
    <row r="25" spans="1:4" x14ac:dyDescent="0.25">
      <c r="A25" s="6" t="str">
        <f t="shared" si="0"/>
        <v>Pset_ColumnCommonSlope</v>
      </c>
      <c r="B25" t="s">
        <v>1704</v>
      </c>
      <c r="C25" t="s">
        <v>3168</v>
      </c>
    </row>
    <row r="26" spans="1:4" x14ac:dyDescent="0.25">
      <c r="A26" s="6" t="str">
        <f t="shared" si="0"/>
        <v>PSet_CoveringCommonAcousticRating</v>
      </c>
      <c r="B26" t="s">
        <v>3169</v>
      </c>
      <c r="C26" t="s">
        <v>3113</v>
      </c>
      <c r="D26" t="s">
        <v>3170</v>
      </c>
    </row>
    <row r="27" spans="1:4" x14ac:dyDescent="0.25">
      <c r="A27" s="6" t="str">
        <f t="shared" si="0"/>
        <v>PSet_CoveringCommonCombustible</v>
      </c>
      <c r="B27" t="s">
        <v>3169</v>
      </c>
      <c r="C27" t="s">
        <v>3037</v>
      </c>
      <c r="D27" t="s">
        <v>3171</v>
      </c>
    </row>
    <row r="28" spans="1:4" x14ac:dyDescent="0.25">
      <c r="A28" s="6" t="str">
        <f t="shared" si="0"/>
        <v>Pset_CoveringCommonFinish</v>
      </c>
      <c r="B28" t="s">
        <v>1752</v>
      </c>
      <c r="C28" t="s">
        <v>3172</v>
      </c>
    </row>
    <row r="29" spans="1:4" x14ac:dyDescent="0.25">
      <c r="A29" s="6" t="str">
        <f t="shared" si="0"/>
        <v>PSet_CoveringCommonFireRating</v>
      </c>
      <c r="B29" t="s">
        <v>3169</v>
      </c>
      <c r="C29" t="s">
        <v>2968</v>
      </c>
      <c r="D29" t="s">
        <v>3156</v>
      </c>
    </row>
    <row r="30" spans="1:4" x14ac:dyDescent="0.25">
      <c r="A30" s="6" t="str">
        <f t="shared" si="0"/>
        <v>PSet_CoveringCommonFlammabilityRating</v>
      </c>
      <c r="B30" t="s">
        <v>3169</v>
      </c>
      <c r="C30" t="s">
        <v>2890</v>
      </c>
    </row>
    <row r="31" spans="1:4" x14ac:dyDescent="0.25">
      <c r="A31" s="6" t="str">
        <f t="shared" si="0"/>
        <v>PSet_CoveringCommonFragilityRating</v>
      </c>
      <c r="B31" t="s">
        <v>3169</v>
      </c>
      <c r="C31" t="s">
        <v>2860</v>
      </c>
    </row>
    <row r="32" spans="1:4" x14ac:dyDescent="0.25">
      <c r="A32" s="6" t="str">
        <f t="shared" si="0"/>
        <v>Pset_CoveringCommonReference</v>
      </c>
      <c r="B32" t="s">
        <v>1752</v>
      </c>
      <c r="C32" t="s">
        <v>2488</v>
      </c>
      <c r="D32" t="s">
        <v>3155</v>
      </c>
    </row>
    <row r="33" spans="1:4" x14ac:dyDescent="0.25">
      <c r="A33" s="6" t="str">
        <f t="shared" si="0"/>
        <v>PSet_CoveringCommonSurfaceSpreadOfFlame</v>
      </c>
      <c r="B33" t="s">
        <v>3169</v>
      </c>
      <c r="C33" t="s">
        <v>3107</v>
      </c>
      <c r="D33" t="s">
        <v>3173</v>
      </c>
    </row>
    <row r="34" spans="1:4" x14ac:dyDescent="0.25">
      <c r="A34" s="6" t="str">
        <f t="shared" si="0"/>
        <v>Pset_CurtainWallCommonAcousticRating</v>
      </c>
      <c r="B34" t="s">
        <v>1760</v>
      </c>
      <c r="C34" t="s">
        <v>3113</v>
      </c>
    </row>
    <row r="35" spans="1:4" x14ac:dyDescent="0.25">
      <c r="A35" s="6" t="str">
        <f t="shared" si="0"/>
        <v>Pset_CurtainWallCommonCombustible</v>
      </c>
      <c r="B35" t="s">
        <v>1760</v>
      </c>
      <c r="C35" t="s">
        <v>3037</v>
      </c>
    </row>
    <row r="36" spans="1:4" x14ac:dyDescent="0.25">
      <c r="A36" s="6" t="str">
        <f t="shared" si="0"/>
        <v>Pset_CurtainWallCommonFireRating</v>
      </c>
      <c r="B36" t="s">
        <v>1760</v>
      </c>
      <c r="C36" t="s">
        <v>2968</v>
      </c>
      <c r="D36" t="s">
        <v>3173</v>
      </c>
    </row>
    <row r="37" spans="1:4" x14ac:dyDescent="0.25">
      <c r="A37" s="6" t="str">
        <f t="shared" si="0"/>
        <v>Pset_CurtainWallCommonIsExternal</v>
      </c>
      <c r="B37" t="s">
        <v>1760</v>
      </c>
      <c r="C37" t="s">
        <v>2958</v>
      </c>
      <c r="D37" t="s">
        <v>3174</v>
      </c>
    </row>
    <row r="38" spans="1:4" x14ac:dyDescent="0.25">
      <c r="A38" s="6" t="str">
        <f t="shared" si="0"/>
        <v>Pset_CurtainWallCommonReference</v>
      </c>
      <c r="B38" t="s">
        <v>1760</v>
      </c>
      <c r="C38" t="s">
        <v>2488</v>
      </c>
      <c r="D38" t="s">
        <v>3155</v>
      </c>
    </row>
    <row r="39" spans="1:4" x14ac:dyDescent="0.25">
      <c r="A39" s="6" t="str">
        <f t="shared" si="0"/>
        <v>Pset_CurtainWallCommonSurfaceSpreadOfFlame</v>
      </c>
      <c r="B39" t="s">
        <v>1760</v>
      </c>
      <c r="C39" t="s">
        <v>3107</v>
      </c>
    </row>
    <row r="40" spans="1:4" x14ac:dyDescent="0.25">
      <c r="A40" s="6" t="str">
        <f t="shared" si="0"/>
        <v>Pset_CurtainWallCommonThermalTransmittance</v>
      </c>
      <c r="B40" t="s">
        <v>1760</v>
      </c>
      <c r="C40" t="s">
        <v>2986</v>
      </c>
    </row>
    <row r="41" spans="1:4" x14ac:dyDescent="0.25">
      <c r="A41" s="6" t="str">
        <f t="shared" si="0"/>
        <v>Pset_DoorCommonAcousticRating</v>
      </c>
      <c r="B41" t="s">
        <v>1855</v>
      </c>
      <c r="C41" t="s">
        <v>3113</v>
      </c>
      <c r="D41" t="s">
        <v>3175</v>
      </c>
    </row>
    <row r="42" spans="1:4" x14ac:dyDescent="0.25">
      <c r="A42" s="6" t="str">
        <f t="shared" si="0"/>
        <v>Pset_DoorCommonFireExit</v>
      </c>
      <c r="B42" t="s">
        <v>1855</v>
      </c>
      <c r="C42" t="s">
        <v>3039</v>
      </c>
    </row>
    <row r="43" spans="1:4" x14ac:dyDescent="0.25">
      <c r="A43" s="6" t="str">
        <f t="shared" si="0"/>
        <v>Pset_DoorCommonFireRating</v>
      </c>
      <c r="B43" t="s">
        <v>1855</v>
      </c>
      <c r="C43" t="s">
        <v>2968</v>
      </c>
      <c r="D43" t="s">
        <v>3176</v>
      </c>
    </row>
    <row r="44" spans="1:4" x14ac:dyDescent="0.25">
      <c r="A44" s="6" t="str">
        <f t="shared" si="0"/>
        <v>Pset_DoorCommonGlazingAreaFraction</v>
      </c>
      <c r="B44" t="s">
        <v>1855</v>
      </c>
      <c r="C44" t="s">
        <v>3123</v>
      </c>
    </row>
    <row r="45" spans="1:4" x14ac:dyDescent="0.25">
      <c r="A45" s="6" t="str">
        <f t="shared" si="0"/>
        <v>Pset_DoorCommonHandicapAccessible</v>
      </c>
      <c r="B45" t="s">
        <v>1855</v>
      </c>
      <c r="C45" t="s">
        <v>3043</v>
      </c>
    </row>
    <row r="46" spans="1:4" x14ac:dyDescent="0.25">
      <c r="A46" s="6" t="str">
        <f t="shared" si="0"/>
        <v>Pset_DoorCommonInfiltration</v>
      </c>
      <c r="B46" t="s">
        <v>1855</v>
      </c>
      <c r="C46" t="s">
        <v>3125</v>
      </c>
    </row>
    <row r="47" spans="1:4" x14ac:dyDescent="0.25">
      <c r="A47" s="6" t="str">
        <f t="shared" si="0"/>
        <v>Pset_DoorCommonIsExternal</v>
      </c>
      <c r="B47" t="s">
        <v>1855</v>
      </c>
      <c r="C47" t="s">
        <v>2958</v>
      </c>
      <c r="D47" t="s">
        <v>3177</v>
      </c>
    </row>
    <row r="48" spans="1:4" x14ac:dyDescent="0.25">
      <c r="A48" s="6" t="str">
        <f t="shared" si="0"/>
        <v>Pset_DoorCommonReference</v>
      </c>
      <c r="B48" t="s">
        <v>1855</v>
      </c>
      <c r="C48" t="s">
        <v>2488</v>
      </c>
      <c r="D48" t="s">
        <v>3155</v>
      </c>
    </row>
    <row r="49" spans="1:4" x14ac:dyDescent="0.25">
      <c r="A49" s="6" t="str">
        <f t="shared" si="0"/>
        <v>Pset_DoorCommonSecurityRating</v>
      </c>
      <c r="B49" t="s">
        <v>1855</v>
      </c>
      <c r="C49" t="s">
        <v>3075</v>
      </c>
      <c r="D49" t="s">
        <v>3178</v>
      </c>
    </row>
    <row r="50" spans="1:4" x14ac:dyDescent="0.25">
      <c r="A50" s="6" t="str">
        <f t="shared" si="0"/>
        <v>Pset_DoorCommonSelfClosing</v>
      </c>
      <c r="B50" t="s">
        <v>1855</v>
      </c>
      <c r="C50" t="s">
        <v>3129</v>
      </c>
      <c r="D50" t="s">
        <v>3179</v>
      </c>
    </row>
    <row r="51" spans="1:4" x14ac:dyDescent="0.25">
      <c r="A51" s="6" t="str">
        <f t="shared" si="0"/>
        <v>Pset_DoorCommonSmokeStop</v>
      </c>
      <c r="B51" t="s">
        <v>1855</v>
      </c>
      <c r="C51" t="s">
        <v>3131</v>
      </c>
    </row>
    <row r="52" spans="1:4" x14ac:dyDescent="0.25">
      <c r="A52" s="6" t="str">
        <f t="shared" si="0"/>
        <v>Pset_DoorCommonThermalTransmittance</v>
      </c>
      <c r="B52" t="s">
        <v>1855</v>
      </c>
      <c r="C52" t="s">
        <v>2986</v>
      </c>
    </row>
    <row r="53" spans="1:4" x14ac:dyDescent="0.25">
      <c r="A53" s="6" t="str">
        <f t="shared" si="0"/>
        <v>Pset_DuctCommonReference</v>
      </c>
      <c r="B53" t="s">
        <v>3180</v>
      </c>
      <c r="C53" t="s">
        <v>2488</v>
      </c>
      <c r="D53" t="s">
        <v>3155</v>
      </c>
    </row>
    <row r="54" spans="1:4" x14ac:dyDescent="0.25">
      <c r="A54" s="6" t="str">
        <f t="shared" si="0"/>
        <v>Pset_DuctFittingCommonReference</v>
      </c>
      <c r="B54" t="s">
        <v>3181</v>
      </c>
      <c r="C54" t="s">
        <v>2488</v>
      </c>
      <c r="D54" t="s">
        <v>3155</v>
      </c>
    </row>
    <row r="55" spans="1:4" x14ac:dyDescent="0.25">
      <c r="A55" s="6" t="str">
        <f t="shared" si="0"/>
        <v>Pset_DuctSegmentCommonReference</v>
      </c>
      <c r="B55" t="s">
        <v>3182</v>
      </c>
      <c r="C55" t="s">
        <v>2488</v>
      </c>
      <c r="D55" t="s">
        <v>3155</v>
      </c>
    </row>
    <row r="56" spans="1:4" x14ac:dyDescent="0.25">
      <c r="A56" s="6" t="str">
        <f t="shared" si="0"/>
        <v>Pset_ElementAssemblyCommonReference</v>
      </c>
      <c r="B56" t="s">
        <v>3183</v>
      </c>
      <c r="C56" t="s">
        <v>2488</v>
      </c>
      <c r="D56" t="s">
        <v>3155</v>
      </c>
    </row>
    <row r="57" spans="1:4" x14ac:dyDescent="0.25">
      <c r="A57" s="6" t="str">
        <f t="shared" si="0"/>
        <v>Pset_FireSuppressionTerminalTypeCommonReference</v>
      </c>
      <c r="B57" t="s">
        <v>1943</v>
      </c>
      <c r="C57" t="s">
        <v>2488</v>
      </c>
      <c r="D57" t="s">
        <v>3155</v>
      </c>
    </row>
    <row r="58" spans="1:4" x14ac:dyDescent="0.25">
      <c r="A58" s="6" t="str">
        <f t="shared" si="0"/>
        <v>Pset_FlowTerminalCommonReference</v>
      </c>
      <c r="B58" t="s">
        <v>3184</v>
      </c>
      <c r="C58" t="s">
        <v>2488</v>
      </c>
      <c r="D58" t="s">
        <v>3155</v>
      </c>
    </row>
    <row r="59" spans="1:4" x14ac:dyDescent="0.25">
      <c r="A59" s="6" t="str">
        <f t="shared" si="0"/>
        <v>Pset_FootingCommonReference</v>
      </c>
      <c r="B59" t="s">
        <v>1981</v>
      </c>
      <c r="C59" t="s">
        <v>2488</v>
      </c>
      <c r="D59" t="s">
        <v>3155</v>
      </c>
    </row>
    <row r="60" spans="1:4" x14ac:dyDescent="0.25">
      <c r="A60" s="6" t="str">
        <f t="shared" si="0"/>
        <v>Pset_FurnitureCommonReference</v>
      </c>
      <c r="B60" t="s">
        <v>3185</v>
      </c>
      <c r="C60" t="s">
        <v>2488</v>
      </c>
      <c r="D60" t="s">
        <v>3155</v>
      </c>
    </row>
    <row r="61" spans="1:4" x14ac:dyDescent="0.25">
      <c r="A61" s="6" t="str">
        <f t="shared" si="0"/>
        <v>Pset_LightFixtureTypeCommonArticleNumber</v>
      </c>
      <c r="B61" t="s">
        <v>2012</v>
      </c>
      <c r="C61" t="s">
        <v>3186</v>
      </c>
    </row>
    <row r="62" spans="1:4" x14ac:dyDescent="0.25">
      <c r="A62" s="6" t="str">
        <f t="shared" si="0"/>
        <v>Pset_LightFixtureTypeCommonLightFixtureMountingType</v>
      </c>
      <c r="B62" t="s">
        <v>2012</v>
      </c>
      <c r="C62" t="s">
        <v>3187</v>
      </c>
    </row>
    <row r="63" spans="1:4" x14ac:dyDescent="0.25">
      <c r="A63" s="6" t="str">
        <f t="shared" si="0"/>
        <v>Pset_LightFixtureTypeCommonLightFixturePlacingType</v>
      </c>
      <c r="B63" t="s">
        <v>2012</v>
      </c>
      <c r="C63" t="s">
        <v>3188</v>
      </c>
    </row>
    <row r="64" spans="1:4" x14ac:dyDescent="0.25">
      <c r="A64" s="6" t="str">
        <f t="shared" si="0"/>
        <v>Pset_LightFixtureTypeCommonMaintenanceFactor</v>
      </c>
      <c r="B64" t="s">
        <v>2012</v>
      </c>
      <c r="C64" t="s">
        <v>3189</v>
      </c>
    </row>
    <row r="65" spans="1:4" x14ac:dyDescent="0.25">
      <c r="A65" s="6" t="str">
        <f t="shared" si="0"/>
        <v>Pset_LightFixtureTypeCommonManufacturersSpecificInformation</v>
      </c>
      <c r="B65" t="s">
        <v>2012</v>
      </c>
      <c r="C65" t="s">
        <v>3190</v>
      </c>
    </row>
    <row r="66" spans="1:4" x14ac:dyDescent="0.25">
      <c r="A66" s="6" t="str">
        <f t="shared" ref="A66:A129" si="1">CONCATENATE(B66,C66)</f>
        <v>Pset_LightFixtureTypeCommonNumberOfSources</v>
      </c>
      <c r="B66" t="s">
        <v>2012</v>
      </c>
      <c r="C66" t="s">
        <v>3191</v>
      </c>
    </row>
    <row r="67" spans="1:4" x14ac:dyDescent="0.25">
      <c r="A67" s="6" t="str">
        <f t="shared" si="1"/>
        <v>Pset_LightFixtureTypeCommonReference</v>
      </c>
      <c r="B67" t="s">
        <v>2012</v>
      </c>
      <c r="C67" t="s">
        <v>2488</v>
      </c>
      <c r="D67" t="s">
        <v>3155</v>
      </c>
    </row>
    <row r="68" spans="1:4" x14ac:dyDescent="0.25">
      <c r="A68" s="6" t="str">
        <f t="shared" si="1"/>
        <v>Pset_LightFixtureTypeCommonTotalWattage</v>
      </c>
      <c r="B68" t="s">
        <v>2012</v>
      </c>
      <c r="C68" t="s">
        <v>3192</v>
      </c>
    </row>
    <row r="69" spans="1:4" x14ac:dyDescent="0.25">
      <c r="A69" s="6" t="str">
        <f t="shared" si="1"/>
        <v>Pset_ManufacturerTypeInformationArticleNumber</v>
      </c>
      <c r="B69" t="s">
        <v>1903</v>
      </c>
      <c r="C69" t="s">
        <v>3186</v>
      </c>
    </row>
    <row r="70" spans="1:4" x14ac:dyDescent="0.25">
      <c r="A70" s="6" t="str">
        <f t="shared" si="1"/>
        <v>Pset_ManufacturerTypeInformationManufacturer</v>
      </c>
      <c r="B70" t="s">
        <v>1903</v>
      </c>
      <c r="C70" t="s">
        <v>3193</v>
      </c>
    </row>
    <row r="71" spans="1:4" x14ac:dyDescent="0.25">
      <c r="A71" s="6" t="str">
        <f t="shared" si="1"/>
        <v>Pset_ManufacturerTypeInformationModelLabel</v>
      </c>
      <c r="B71" t="s">
        <v>1903</v>
      </c>
      <c r="C71" t="s">
        <v>3194</v>
      </c>
      <c r="D71" t="s">
        <v>3195</v>
      </c>
    </row>
    <row r="72" spans="1:4" x14ac:dyDescent="0.25">
      <c r="A72" s="6" t="str">
        <f t="shared" si="1"/>
        <v>Pset_ManufacturerTypeInformationModelReference</v>
      </c>
      <c r="B72" t="s">
        <v>1903</v>
      </c>
      <c r="C72" t="s">
        <v>3196</v>
      </c>
      <c r="D72" t="s">
        <v>3197</v>
      </c>
    </row>
    <row r="73" spans="1:4" x14ac:dyDescent="0.25">
      <c r="A73" s="6" t="str">
        <f t="shared" si="1"/>
        <v>Pset_ManufacturerTypeInformationProductionYear</v>
      </c>
      <c r="B73" t="s">
        <v>1903</v>
      </c>
      <c r="C73" t="s">
        <v>3198</v>
      </c>
    </row>
    <row r="74" spans="1:4" x14ac:dyDescent="0.25">
      <c r="A74" s="6" t="str">
        <f t="shared" si="1"/>
        <v>Pset_MemberCommonFireRating</v>
      </c>
      <c r="B74" t="s">
        <v>2054</v>
      </c>
      <c r="C74" t="s">
        <v>2968</v>
      </c>
      <c r="D74" t="s">
        <v>3156</v>
      </c>
    </row>
    <row r="75" spans="1:4" x14ac:dyDescent="0.25">
      <c r="A75" s="6" t="str">
        <f t="shared" si="1"/>
        <v>Pset_MemberCommonIsExternal</v>
      </c>
      <c r="B75" t="s">
        <v>2054</v>
      </c>
      <c r="C75" t="s">
        <v>2958</v>
      </c>
    </row>
    <row r="76" spans="1:4" x14ac:dyDescent="0.25">
      <c r="A76" s="6" t="str">
        <f t="shared" si="1"/>
        <v>Pset_MemberCommonLoadBearing</v>
      </c>
      <c r="B76" t="s">
        <v>2054</v>
      </c>
      <c r="C76" t="s">
        <v>3135</v>
      </c>
    </row>
    <row r="77" spans="1:4" x14ac:dyDescent="0.25">
      <c r="A77" s="6" t="str">
        <f t="shared" si="1"/>
        <v>Pset_MemberCommonReference</v>
      </c>
      <c r="B77" t="s">
        <v>2054</v>
      </c>
      <c r="C77" t="s">
        <v>2488</v>
      </c>
    </row>
    <row r="78" spans="1:4" x14ac:dyDescent="0.25">
      <c r="A78" s="6" t="str">
        <f t="shared" si="1"/>
        <v>Pset_MemberCommonSlope</v>
      </c>
      <c r="B78" t="s">
        <v>2054</v>
      </c>
      <c r="C78" t="s">
        <v>3168</v>
      </c>
    </row>
    <row r="79" spans="1:4" x14ac:dyDescent="0.25">
      <c r="A79" s="6" t="str">
        <f t="shared" si="1"/>
        <v>Pset_OpeningElementsCommonReference</v>
      </c>
      <c r="B79" t="s">
        <v>3199</v>
      </c>
      <c r="C79" t="s">
        <v>2488</v>
      </c>
      <c r="D79" t="s">
        <v>3155</v>
      </c>
    </row>
    <row r="80" spans="1:4" x14ac:dyDescent="0.25">
      <c r="A80" s="6" t="str">
        <f t="shared" si="1"/>
        <v>Pset_PipeCommonReference</v>
      </c>
      <c r="B80" t="s">
        <v>3200</v>
      </c>
      <c r="C80" t="s">
        <v>2488</v>
      </c>
      <c r="D80" t="s">
        <v>3155</v>
      </c>
    </row>
    <row r="81" spans="1:4" x14ac:dyDescent="0.25">
      <c r="A81" s="6" t="str">
        <f t="shared" si="1"/>
        <v>Pset_PipefittingCommonReference</v>
      </c>
      <c r="B81" t="s">
        <v>3201</v>
      </c>
      <c r="C81" t="s">
        <v>2488</v>
      </c>
      <c r="D81" t="s">
        <v>3155</v>
      </c>
    </row>
    <row r="82" spans="1:4" x14ac:dyDescent="0.25">
      <c r="A82" s="6" t="str">
        <f t="shared" si="1"/>
        <v>Pset_PipeFittingTypeCommon InnerDiameter</v>
      </c>
      <c r="B82" t="s">
        <v>3202</v>
      </c>
      <c r="C82" t="s">
        <v>3203</v>
      </c>
      <c r="D82" t="s">
        <v>3204</v>
      </c>
    </row>
    <row r="83" spans="1:4" x14ac:dyDescent="0.25">
      <c r="A83" s="6" t="str">
        <f t="shared" si="1"/>
        <v>Pset_PipeFittingTypeCommon Material</v>
      </c>
      <c r="B83" t="s">
        <v>3202</v>
      </c>
      <c r="C83" t="s">
        <v>3205</v>
      </c>
      <c r="D83" t="s">
        <v>3206</v>
      </c>
    </row>
    <row r="84" spans="1:4" x14ac:dyDescent="0.25">
      <c r="A84" s="6" t="str">
        <f t="shared" si="1"/>
        <v>Pset_PipeFittingTypeCommon NominalDiameter</v>
      </c>
      <c r="B84" t="s">
        <v>3202</v>
      </c>
      <c r="C84" t="s">
        <v>3207</v>
      </c>
      <c r="D84" t="s">
        <v>3208</v>
      </c>
    </row>
    <row r="85" spans="1:4" x14ac:dyDescent="0.25">
      <c r="A85" s="6" t="str">
        <f t="shared" si="1"/>
        <v>Pset_PipeFittingTypeCommon OuterDiameter</v>
      </c>
      <c r="B85" t="s">
        <v>3202</v>
      </c>
      <c r="C85" t="s">
        <v>3209</v>
      </c>
      <c r="D85" t="s">
        <v>3210</v>
      </c>
    </row>
    <row r="86" spans="1:4" x14ac:dyDescent="0.25">
      <c r="A86" s="6" t="str">
        <f t="shared" si="1"/>
        <v>Pset_PipeFittingTypeCommon UnitWeight</v>
      </c>
      <c r="B86" t="s">
        <v>3202</v>
      </c>
      <c r="C86" t="s">
        <v>3211</v>
      </c>
      <c r="D86" t="s">
        <v>3212</v>
      </c>
    </row>
    <row r="87" spans="1:4" x14ac:dyDescent="0.25">
      <c r="A87" s="6" t="str">
        <f t="shared" si="1"/>
        <v>Pset_PipeSegmentCommonReference</v>
      </c>
      <c r="B87" t="s">
        <v>3213</v>
      </c>
      <c r="C87" t="s">
        <v>2488</v>
      </c>
      <c r="D87" t="s">
        <v>3155</v>
      </c>
    </row>
    <row r="88" spans="1:4" x14ac:dyDescent="0.25">
      <c r="A88" s="6" t="str">
        <f t="shared" si="1"/>
        <v>Pset_PipeSegmentTypeCommonInnerDiameter</v>
      </c>
      <c r="B88" t="s">
        <v>2082</v>
      </c>
      <c r="C88" t="s">
        <v>3203</v>
      </c>
      <c r="D88" t="s">
        <v>3204</v>
      </c>
    </row>
    <row r="89" spans="1:4" x14ac:dyDescent="0.25">
      <c r="A89" s="6" t="str">
        <f t="shared" si="1"/>
        <v>Pset_PipeSegmentTypeCommonMaterial</v>
      </c>
      <c r="B89" t="s">
        <v>2082</v>
      </c>
      <c r="C89" t="s">
        <v>3205</v>
      </c>
      <c r="D89" t="s">
        <v>3206</v>
      </c>
    </row>
    <row r="90" spans="1:4" x14ac:dyDescent="0.25">
      <c r="A90" s="6" t="str">
        <f t="shared" si="1"/>
        <v>Pset_PipeSegmentTypeCommonNominalDiameter</v>
      </c>
      <c r="B90" t="s">
        <v>2082</v>
      </c>
      <c r="C90" t="s">
        <v>3207</v>
      </c>
      <c r="D90" t="s">
        <v>3208</v>
      </c>
    </row>
    <row r="91" spans="1:4" x14ac:dyDescent="0.25">
      <c r="A91" s="6" t="str">
        <f t="shared" si="1"/>
        <v>Pset_PipeSegmentTypeCommonOuterDiameter</v>
      </c>
      <c r="B91" t="s">
        <v>2082</v>
      </c>
      <c r="C91" t="s">
        <v>3209</v>
      </c>
      <c r="D91" t="s">
        <v>3210</v>
      </c>
    </row>
    <row r="92" spans="1:4" x14ac:dyDescent="0.25">
      <c r="A92" s="6" t="str">
        <f t="shared" si="1"/>
        <v>Pset_PipeSegmentTypeCommonUnitWeight</v>
      </c>
      <c r="B92" t="s">
        <v>2082</v>
      </c>
      <c r="C92" t="s">
        <v>3211</v>
      </c>
      <c r="D92" t="s">
        <v>3212</v>
      </c>
    </row>
    <row r="93" spans="1:4" x14ac:dyDescent="0.25">
      <c r="A93" s="6" t="str">
        <f t="shared" si="1"/>
        <v>Pset_PlateCommonAcousticRating</v>
      </c>
      <c r="B93" t="s">
        <v>2090</v>
      </c>
      <c r="C93" t="s">
        <v>3113</v>
      </c>
    </row>
    <row r="94" spans="1:4" x14ac:dyDescent="0.25">
      <c r="A94" s="6" t="str">
        <f t="shared" si="1"/>
        <v>Pset_PlateCommonFireRating</v>
      </c>
      <c r="B94" t="s">
        <v>2090</v>
      </c>
      <c r="C94" t="s">
        <v>2968</v>
      </c>
      <c r="D94" t="s">
        <v>3156</v>
      </c>
    </row>
    <row r="95" spans="1:4" x14ac:dyDescent="0.25">
      <c r="A95" s="6" t="str">
        <f t="shared" si="1"/>
        <v>Pset_PlateCommonIsExternal</v>
      </c>
      <c r="B95" t="s">
        <v>2090</v>
      </c>
      <c r="C95" t="s">
        <v>2958</v>
      </c>
    </row>
    <row r="96" spans="1:4" x14ac:dyDescent="0.25">
      <c r="A96" s="6" t="str">
        <f t="shared" si="1"/>
        <v>Pset_PlateCommonLoadBearing</v>
      </c>
      <c r="B96" t="s">
        <v>2090</v>
      </c>
      <c r="C96" t="s">
        <v>3135</v>
      </c>
    </row>
    <row r="97" spans="1:4" x14ac:dyDescent="0.25">
      <c r="A97" s="6" t="str">
        <f t="shared" si="1"/>
        <v>Pset_PlateCommonReference</v>
      </c>
      <c r="B97" t="s">
        <v>2090</v>
      </c>
      <c r="C97" t="s">
        <v>2488</v>
      </c>
      <c r="D97" t="s">
        <v>3214</v>
      </c>
    </row>
    <row r="98" spans="1:4" x14ac:dyDescent="0.25">
      <c r="A98" s="6" t="str">
        <f t="shared" si="1"/>
        <v>Pset_PlateCommonThermalTransmittance</v>
      </c>
      <c r="B98" t="s">
        <v>2090</v>
      </c>
      <c r="C98" t="s">
        <v>2986</v>
      </c>
    </row>
    <row r="99" spans="1:4" x14ac:dyDescent="0.25">
      <c r="A99" s="6" t="str">
        <f t="shared" si="1"/>
        <v>Pset_RailingCommonDiameter</v>
      </c>
      <c r="B99" t="s">
        <v>2171</v>
      </c>
      <c r="C99" t="s">
        <v>3215</v>
      </c>
    </row>
    <row r="100" spans="1:4" x14ac:dyDescent="0.25">
      <c r="A100" s="6" t="str">
        <f t="shared" si="1"/>
        <v>Pset_RailingCommonHeight</v>
      </c>
      <c r="B100" t="s">
        <v>2171</v>
      </c>
      <c r="C100" t="s">
        <v>3216</v>
      </c>
      <c r="D100" t="s">
        <v>3217</v>
      </c>
    </row>
    <row r="101" spans="1:4" x14ac:dyDescent="0.25">
      <c r="A101" s="6" t="str">
        <f t="shared" si="1"/>
        <v>Pset_RailingCommonIsExternal</v>
      </c>
      <c r="B101" t="s">
        <v>2171</v>
      </c>
      <c r="C101" t="s">
        <v>2958</v>
      </c>
    </row>
    <row r="102" spans="1:4" x14ac:dyDescent="0.25">
      <c r="A102" s="6" t="str">
        <f t="shared" si="1"/>
        <v>Pset_RailingCommonReference</v>
      </c>
      <c r="B102" t="s">
        <v>2171</v>
      </c>
      <c r="C102" t="s">
        <v>2488</v>
      </c>
      <c r="D102" t="s">
        <v>3155</v>
      </c>
    </row>
    <row r="103" spans="1:4" x14ac:dyDescent="0.25">
      <c r="A103" s="6" t="str">
        <f t="shared" si="1"/>
        <v>Pset_RampCommonFireExit</v>
      </c>
      <c r="B103" t="s">
        <v>2173</v>
      </c>
      <c r="C103" t="s">
        <v>3039</v>
      </c>
      <c r="D103" t="s">
        <v>3218</v>
      </c>
    </row>
    <row r="104" spans="1:4" x14ac:dyDescent="0.25">
      <c r="A104" s="6" t="str">
        <f t="shared" si="1"/>
        <v>Pset_RampCommonFireRating</v>
      </c>
      <c r="B104" t="s">
        <v>2173</v>
      </c>
      <c r="C104" t="s">
        <v>2968</v>
      </c>
      <c r="D104" t="s">
        <v>3156</v>
      </c>
    </row>
    <row r="105" spans="1:4" x14ac:dyDescent="0.25">
      <c r="A105" s="6" t="str">
        <f t="shared" si="1"/>
        <v>Pset_RampCommonHandicapAccessible</v>
      </c>
      <c r="B105" t="s">
        <v>2173</v>
      </c>
      <c r="C105" t="s">
        <v>3043</v>
      </c>
      <c r="D105" t="s">
        <v>3219</v>
      </c>
    </row>
    <row r="106" spans="1:4" x14ac:dyDescent="0.25">
      <c r="A106" s="6" t="str">
        <f t="shared" si="1"/>
        <v>Pset_RampCommonHasNonSkidSurface</v>
      </c>
      <c r="B106" t="s">
        <v>2173</v>
      </c>
      <c r="C106" t="s">
        <v>2998</v>
      </c>
      <c r="D106" t="s">
        <v>3220</v>
      </c>
    </row>
    <row r="107" spans="1:4" x14ac:dyDescent="0.25">
      <c r="A107" s="6" t="str">
        <f t="shared" si="1"/>
        <v>Pset_RampCommonReference</v>
      </c>
      <c r="B107" t="s">
        <v>2173</v>
      </c>
      <c r="C107" t="s">
        <v>2488</v>
      </c>
      <c r="D107" t="s">
        <v>3221</v>
      </c>
    </row>
    <row r="108" spans="1:4" x14ac:dyDescent="0.25">
      <c r="A108" s="6" t="str">
        <f t="shared" si="1"/>
        <v>Pset_RampCommonRequiredHeadroom</v>
      </c>
      <c r="B108" t="s">
        <v>2173</v>
      </c>
      <c r="C108" t="s">
        <v>2970</v>
      </c>
      <c r="D108" t="s">
        <v>3222</v>
      </c>
    </row>
    <row r="109" spans="1:4" x14ac:dyDescent="0.25">
      <c r="A109" s="6" t="str">
        <f t="shared" si="1"/>
        <v>Pset_RampCommonRequiredSlope</v>
      </c>
      <c r="B109" t="s">
        <v>2173</v>
      </c>
      <c r="C109" t="s">
        <v>3119</v>
      </c>
      <c r="D109" t="s">
        <v>3223</v>
      </c>
    </row>
    <row r="110" spans="1:4" x14ac:dyDescent="0.25">
      <c r="A110" s="6" t="str">
        <f t="shared" si="1"/>
        <v>Pset_ReinforcingBarCommonReference</v>
      </c>
      <c r="B110" t="s">
        <v>3224</v>
      </c>
      <c r="C110" t="s">
        <v>2488</v>
      </c>
      <c r="D110" t="s">
        <v>3155</v>
      </c>
    </row>
    <row r="111" spans="1:4" x14ac:dyDescent="0.25">
      <c r="A111" s="6" t="str">
        <f t="shared" si="1"/>
        <v>Pset_RoofCommenFireRating</v>
      </c>
      <c r="B111" t="s">
        <v>3225</v>
      </c>
      <c r="C111" t="s">
        <v>2968</v>
      </c>
      <c r="D111" t="s">
        <v>3156</v>
      </c>
    </row>
    <row r="112" spans="1:4" x14ac:dyDescent="0.25">
      <c r="A112" s="6" t="str">
        <f t="shared" si="1"/>
        <v>Pset_RoofCommonIsExternal</v>
      </c>
      <c r="B112" t="s">
        <v>2177</v>
      </c>
      <c r="C112" t="s">
        <v>2958</v>
      </c>
    </row>
    <row r="113" spans="1:4" x14ac:dyDescent="0.25">
      <c r="A113" s="6" t="str">
        <f t="shared" si="1"/>
        <v>Pset_RoofCommonProjectedArea</v>
      </c>
      <c r="B113" t="s">
        <v>2177</v>
      </c>
      <c r="C113" t="s">
        <v>2862</v>
      </c>
    </row>
    <row r="114" spans="1:4" x14ac:dyDescent="0.25">
      <c r="A114" s="6" t="str">
        <f t="shared" si="1"/>
        <v>Pset_RoofCommonReference</v>
      </c>
      <c r="B114" t="s">
        <v>2177</v>
      </c>
      <c r="C114" t="s">
        <v>2488</v>
      </c>
      <c r="D114" t="s">
        <v>3155</v>
      </c>
    </row>
    <row r="115" spans="1:4" x14ac:dyDescent="0.25">
      <c r="A115" s="6" t="str">
        <f t="shared" si="1"/>
        <v>Pset_RoofCommonTotalArea</v>
      </c>
      <c r="B115" t="s">
        <v>2177</v>
      </c>
      <c r="C115" t="s">
        <v>2884</v>
      </c>
    </row>
    <row r="116" spans="1:4" x14ac:dyDescent="0.25">
      <c r="A116" s="6" t="str">
        <f t="shared" si="1"/>
        <v>Pset_SiteCommonBuildableArea</v>
      </c>
      <c r="B116" t="s">
        <v>2277</v>
      </c>
      <c r="C116" t="s">
        <v>3008</v>
      </c>
    </row>
    <row r="117" spans="1:4" x14ac:dyDescent="0.25">
      <c r="A117" s="6" t="str">
        <f t="shared" si="1"/>
        <v>Pset_SiteCommonBuildingHeightLimit</v>
      </c>
      <c r="B117" t="s">
        <v>2277</v>
      </c>
      <c r="C117" t="s">
        <v>2960</v>
      </c>
    </row>
    <row r="118" spans="1:4" x14ac:dyDescent="0.25">
      <c r="A118" s="6" t="str">
        <f t="shared" si="1"/>
        <v>Pset_SiteCommonReference</v>
      </c>
      <c r="B118" t="s">
        <v>2277</v>
      </c>
      <c r="C118" t="s">
        <v>2488</v>
      </c>
      <c r="D118" t="s">
        <v>3155</v>
      </c>
    </row>
    <row r="119" spans="1:4" x14ac:dyDescent="0.25">
      <c r="A119" s="6" t="str">
        <f t="shared" si="1"/>
        <v>Pset_SiteCommonTotalArea</v>
      </c>
      <c r="B119" t="s">
        <v>2277</v>
      </c>
      <c r="C119" t="s">
        <v>2884</v>
      </c>
    </row>
    <row r="120" spans="1:4" x14ac:dyDescent="0.25">
      <c r="A120" s="6" t="str">
        <f t="shared" si="1"/>
        <v>Pset_SlabCommonAcousticRating</v>
      </c>
      <c r="B120" t="s">
        <v>2283</v>
      </c>
      <c r="C120" t="s">
        <v>3113</v>
      </c>
      <c r="D120" t="s">
        <v>3170</v>
      </c>
    </row>
    <row r="121" spans="1:4" x14ac:dyDescent="0.25">
      <c r="A121" s="6" t="str">
        <f t="shared" si="1"/>
        <v>Pset_SlabCommonCombustible</v>
      </c>
      <c r="B121" t="s">
        <v>2283</v>
      </c>
      <c r="C121" t="s">
        <v>3037</v>
      </c>
      <c r="D121" t="s">
        <v>3171</v>
      </c>
    </row>
    <row r="122" spans="1:4" x14ac:dyDescent="0.25">
      <c r="A122" s="6" t="str">
        <f t="shared" si="1"/>
        <v>Pset_SlabCommonCompartmentation</v>
      </c>
      <c r="B122" t="s">
        <v>2283</v>
      </c>
      <c r="C122" t="s">
        <v>3133</v>
      </c>
      <c r="D122" t="s">
        <v>3226</v>
      </c>
    </row>
    <row r="123" spans="1:4" x14ac:dyDescent="0.25">
      <c r="A123" s="6" t="str">
        <f t="shared" si="1"/>
        <v>Pset_SlabCommonFireRating</v>
      </c>
      <c r="B123" t="s">
        <v>2283</v>
      </c>
      <c r="C123" t="s">
        <v>2968</v>
      </c>
      <c r="D123" t="s">
        <v>3156</v>
      </c>
    </row>
    <row r="124" spans="1:4" x14ac:dyDescent="0.25">
      <c r="A124" s="6" t="str">
        <f t="shared" si="1"/>
        <v>Pset_SlabCommonIsExternal</v>
      </c>
      <c r="B124" t="s">
        <v>2283</v>
      </c>
      <c r="C124" t="s">
        <v>2958</v>
      </c>
      <c r="D124" t="s">
        <v>3177</v>
      </c>
    </row>
    <row r="125" spans="1:4" x14ac:dyDescent="0.25">
      <c r="A125" s="6" t="str">
        <f t="shared" si="1"/>
        <v>Pset_SlabCommonLoadBearing</v>
      </c>
      <c r="B125" t="s">
        <v>2283</v>
      </c>
      <c r="C125" t="s">
        <v>3135</v>
      </c>
      <c r="D125" t="s">
        <v>3227</v>
      </c>
    </row>
    <row r="126" spans="1:4" x14ac:dyDescent="0.25">
      <c r="A126" s="6" t="str">
        <f t="shared" si="1"/>
        <v>Pset_SlabCommonReference</v>
      </c>
      <c r="B126" t="s">
        <v>2283</v>
      </c>
      <c r="C126" t="s">
        <v>2488</v>
      </c>
      <c r="D126" t="s">
        <v>3221</v>
      </c>
    </row>
    <row r="127" spans="1:4" x14ac:dyDescent="0.25">
      <c r="A127" s="6" t="str">
        <f t="shared" si="1"/>
        <v>Pset_SlabCommonSurfaceSpreadOfFlame</v>
      </c>
      <c r="B127" t="s">
        <v>2283</v>
      </c>
      <c r="C127" t="s">
        <v>3107</v>
      </c>
      <c r="D127" t="s">
        <v>3173</v>
      </c>
    </row>
    <row r="128" spans="1:4" x14ac:dyDescent="0.25">
      <c r="A128" s="6" t="str">
        <f t="shared" si="1"/>
        <v>Pset_SlabCommonThermalTransmittance</v>
      </c>
      <c r="B128" t="s">
        <v>2283</v>
      </c>
      <c r="C128" t="s">
        <v>2986</v>
      </c>
      <c r="D128" t="s">
        <v>3228</v>
      </c>
    </row>
    <row r="129" spans="1:4" x14ac:dyDescent="0.25">
      <c r="A129" s="6" t="str">
        <f t="shared" si="1"/>
        <v>Pset_SpaceCommonCategory</v>
      </c>
      <c r="B129" t="s">
        <v>2289</v>
      </c>
      <c r="C129" t="s">
        <v>3229</v>
      </c>
      <c r="D129" t="s">
        <v>3230</v>
      </c>
    </row>
    <row r="130" spans="1:4" x14ac:dyDescent="0.25">
      <c r="A130" s="6" t="str">
        <f t="shared" ref="A130:A179" si="2">CONCATENATE(B130,C130)</f>
        <v>Pset_SpaceCommonCeilingCovering</v>
      </c>
      <c r="B130" t="s">
        <v>2289</v>
      </c>
      <c r="C130" t="s">
        <v>3231</v>
      </c>
      <c r="D130" t="s">
        <v>3232</v>
      </c>
    </row>
    <row r="131" spans="1:4" x14ac:dyDescent="0.25">
      <c r="A131" s="6" t="str">
        <f t="shared" si="2"/>
        <v>Pset_SpaceCommonConcealedCeiling</v>
      </c>
      <c r="B131" t="s">
        <v>2289</v>
      </c>
      <c r="C131" t="s">
        <v>3233</v>
      </c>
    </row>
    <row r="132" spans="1:4" x14ac:dyDescent="0.25">
      <c r="A132" s="6" t="str">
        <f t="shared" si="2"/>
        <v>Pset_SpaceCommonConcealedFlooring</v>
      </c>
      <c r="B132" t="s">
        <v>2289</v>
      </c>
      <c r="C132" t="s">
        <v>3234</v>
      </c>
    </row>
    <row r="133" spans="1:4" x14ac:dyDescent="0.25">
      <c r="A133" s="6" t="str">
        <f t="shared" si="2"/>
        <v>Pset_SpaceCommonFloorCovering</v>
      </c>
      <c r="B133" t="s">
        <v>2289</v>
      </c>
      <c r="C133" t="s">
        <v>3235</v>
      </c>
      <c r="D133" t="s">
        <v>3236</v>
      </c>
    </row>
    <row r="134" spans="1:4" x14ac:dyDescent="0.25">
      <c r="A134" s="6" t="str">
        <f t="shared" si="2"/>
        <v>Pset_SpaceCommonGrossPlannedArea</v>
      </c>
      <c r="B134" t="s">
        <v>2289</v>
      </c>
      <c r="C134" t="s">
        <v>3158</v>
      </c>
    </row>
    <row r="135" spans="1:4" x14ac:dyDescent="0.25">
      <c r="A135" s="6" t="str">
        <f t="shared" si="2"/>
        <v>Pset_SpaceCommonHandicapAccessible</v>
      </c>
      <c r="B135" t="s">
        <v>2289</v>
      </c>
      <c r="C135" t="s">
        <v>3043</v>
      </c>
    </row>
    <row r="136" spans="1:4" x14ac:dyDescent="0.25">
      <c r="A136" s="6" t="str">
        <f t="shared" si="2"/>
        <v>Pset_SpaceCommonNetPlannedArea</v>
      </c>
      <c r="B136" t="s">
        <v>2289</v>
      </c>
      <c r="C136" t="s">
        <v>3237</v>
      </c>
    </row>
    <row r="137" spans="1:4" x14ac:dyDescent="0.25">
      <c r="A137" s="6" t="str">
        <f t="shared" si="2"/>
        <v>Pset_SpaceCommonPubliclyAccessible</v>
      </c>
      <c r="B137" t="s">
        <v>2289</v>
      </c>
      <c r="C137" t="s">
        <v>3143</v>
      </c>
    </row>
    <row r="138" spans="1:4" x14ac:dyDescent="0.25">
      <c r="A138" s="6" t="str">
        <f t="shared" si="2"/>
        <v>Pset_SpaceCommonReference</v>
      </c>
      <c r="B138" t="s">
        <v>2289</v>
      </c>
      <c r="C138" t="s">
        <v>2488</v>
      </c>
      <c r="D138" t="s">
        <v>3155</v>
      </c>
    </row>
    <row r="139" spans="1:4" x14ac:dyDescent="0.25">
      <c r="A139" s="6" t="str">
        <f t="shared" si="2"/>
        <v>Pset_SpaceCommonSkirtingBoard</v>
      </c>
      <c r="B139" t="s">
        <v>2289</v>
      </c>
      <c r="C139" t="s">
        <v>3238</v>
      </c>
    </row>
    <row r="140" spans="1:4" x14ac:dyDescent="0.25">
      <c r="A140" s="6" t="str">
        <f t="shared" si="2"/>
        <v>Pset_SpaceCommonWallCovering</v>
      </c>
      <c r="B140" t="s">
        <v>2289</v>
      </c>
      <c r="C140" t="s">
        <v>3239</v>
      </c>
      <c r="D140" t="s">
        <v>3240</v>
      </c>
    </row>
    <row r="141" spans="1:4" x14ac:dyDescent="0.25">
      <c r="A141" s="6" t="str">
        <f t="shared" si="2"/>
        <v>Pset_SpaceOccupancyRequirementsAreaPerOccupant</v>
      </c>
      <c r="B141" t="s">
        <v>2297</v>
      </c>
      <c r="C141" t="s">
        <v>3241</v>
      </c>
    </row>
    <row r="142" spans="1:4" x14ac:dyDescent="0.25">
      <c r="A142" s="6" t="str">
        <f t="shared" si="2"/>
        <v>Pset_SpaceOccupancyRequirementsIsOutlookDesirable</v>
      </c>
      <c r="B142" t="s">
        <v>2297</v>
      </c>
      <c r="C142" t="s">
        <v>3242</v>
      </c>
    </row>
    <row r="143" spans="1:4" x14ac:dyDescent="0.25">
      <c r="A143" s="6" t="str">
        <f t="shared" si="2"/>
        <v>Pset_SpaceOccupancyRequirementsMinimumHeadroom</v>
      </c>
      <c r="B143" t="s">
        <v>2297</v>
      </c>
      <c r="C143" t="s">
        <v>3243</v>
      </c>
      <c r="D143" t="s">
        <v>3244</v>
      </c>
    </row>
    <row r="144" spans="1:4" x14ac:dyDescent="0.25">
      <c r="A144" s="6" t="str">
        <f t="shared" si="2"/>
        <v>Pset_SpaceOccupancyRequirementsOccupancyNumber</v>
      </c>
      <c r="B144" t="s">
        <v>2297</v>
      </c>
      <c r="C144" t="s">
        <v>2952</v>
      </c>
    </row>
    <row r="145" spans="1:4" x14ac:dyDescent="0.25">
      <c r="A145" s="6" t="str">
        <f t="shared" si="2"/>
        <v>Pset_SpaceOccupancyRequirementsOccupancyNumberPeak</v>
      </c>
      <c r="B145" t="s">
        <v>2297</v>
      </c>
      <c r="C145" t="s">
        <v>3245</v>
      </c>
    </row>
    <row r="146" spans="1:4" x14ac:dyDescent="0.25">
      <c r="A146" s="6" t="str">
        <f t="shared" si="2"/>
        <v>Pset_SpaceOccupancyRequirementsOccupancyTimePerDay</v>
      </c>
      <c r="B146" t="s">
        <v>2297</v>
      </c>
      <c r="C146" t="s">
        <v>3246</v>
      </c>
    </row>
    <row r="147" spans="1:4" x14ac:dyDescent="0.25">
      <c r="A147" s="6" t="str">
        <f t="shared" si="2"/>
        <v>Pset_SpaceOccupancyRequirementsOccupancyType</v>
      </c>
      <c r="B147" t="s">
        <v>2297</v>
      </c>
      <c r="C147" t="s">
        <v>3127</v>
      </c>
    </row>
    <row r="148" spans="1:4" x14ac:dyDescent="0.25">
      <c r="A148" s="6" t="str">
        <f t="shared" si="2"/>
        <v>Pset_StairCommonFireExit</v>
      </c>
      <c r="B148" t="s">
        <v>2328</v>
      </c>
      <c r="C148" t="s">
        <v>3039</v>
      </c>
      <c r="D148" t="s">
        <v>3218</v>
      </c>
    </row>
    <row r="149" spans="1:4" x14ac:dyDescent="0.25">
      <c r="A149" s="6" t="str">
        <f t="shared" si="2"/>
        <v>Pset_StairCommonFireRating</v>
      </c>
      <c r="B149" t="s">
        <v>2328</v>
      </c>
      <c r="C149" t="s">
        <v>2968</v>
      </c>
      <c r="D149" t="s">
        <v>3156</v>
      </c>
    </row>
    <row r="150" spans="1:4" x14ac:dyDescent="0.25">
      <c r="A150" s="6" t="str">
        <f t="shared" si="2"/>
        <v>Pset_StairCommonHandicapAccessible</v>
      </c>
      <c r="B150" t="s">
        <v>2328</v>
      </c>
      <c r="C150" t="s">
        <v>3043</v>
      </c>
      <c r="D150" t="s">
        <v>3219</v>
      </c>
    </row>
    <row r="151" spans="1:4" x14ac:dyDescent="0.25">
      <c r="A151" s="6" t="str">
        <f t="shared" si="2"/>
        <v>Pset_StairCommonHasNonSkidSurface</v>
      </c>
      <c r="B151" t="s">
        <v>2328</v>
      </c>
      <c r="C151" t="s">
        <v>2998</v>
      </c>
      <c r="D151" t="s">
        <v>3220</v>
      </c>
    </row>
    <row r="152" spans="1:4" x14ac:dyDescent="0.25">
      <c r="A152" s="6" t="str">
        <f t="shared" si="2"/>
        <v>Pset_StairCommonIsExternal</v>
      </c>
      <c r="B152" t="s">
        <v>2328</v>
      </c>
      <c r="C152" t="s">
        <v>2958</v>
      </c>
    </row>
    <row r="153" spans="1:4" x14ac:dyDescent="0.25">
      <c r="A153" s="6" t="str">
        <f t="shared" si="2"/>
        <v>Pset_StairCommonNumberOfRiser</v>
      </c>
      <c r="B153" t="s">
        <v>2328</v>
      </c>
      <c r="C153" t="s">
        <v>3247</v>
      </c>
      <c r="D153" t="s">
        <v>3248</v>
      </c>
    </row>
    <row r="154" spans="1:4" x14ac:dyDescent="0.25">
      <c r="A154" s="6" t="str">
        <f t="shared" si="2"/>
        <v>Pset_StairCommonNumberOfTreads</v>
      </c>
      <c r="B154" t="s">
        <v>2328</v>
      </c>
      <c r="C154" t="s">
        <v>3249</v>
      </c>
    </row>
    <row r="155" spans="1:4" x14ac:dyDescent="0.25">
      <c r="A155" s="6" t="str">
        <f t="shared" si="2"/>
        <v>Pset_StairCommonReference</v>
      </c>
      <c r="B155" t="s">
        <v>2328</v>
      </c>
      <c r="C155" t="s">
        <v>2488</v>
      </c>
      <c r="D155" t="s">
        <v>3155</v>
      </c>
    </row>
    <row r="156" spans="1:4" x14ac:dyDescent="0.25">
      <c r="A156" s="6" t="str">
        <f t="shared" si="2"/>
        <v>Pset_StairCommonRequiredHeadroom</v>
      </c>
      <c r="B156" t="s">
        <v>2328</v>
      </c>
      <c r="C156" t="s">
        <v>2970</v>
      </c>
      <c r="D156" t="s">
        <v>3222</v>
      </c>
    </row>
    <row r="157" spans="1:4" x14ac:dyDescent="0.25">
      <c r="A157" s="6" t="str">
        <f t="shared" si="2"/>
        <v>Pset_StairCommonRiserHeight</v>
      </c>
      <c r="B157" t="s">
        <v>2328</v>
      </c>
      <c r="C157" t="s">
        <v>3250</v>
      </c>
      <c r="D157" t="s">
        <v>3251</v>
      </c>
    </row>
    <row r="158" spans="1:4" x14ac:dyDescent="0.25">
      <c r="A158" s="6" t="str">
        <f t="shared" si="2"/>
        <v>Pset_StairCommonTreadlength</v>
      </c>
      <c r="B158" t="s">
        <v>2328</v>
      </c>
      <c r="C158" t="s">
        <v>3252</v>
      </c>
      <c r="D158" t="s">
        <v>3253</v>
      </c>
    </row>
    <row r="159" spans="1:4" x14ac:dyDescent="0.25">
      <c r="A159" s="6" t="str">
        <f t="shared" si="2"/>
        <v>Pset_SwitchingDeviceCommonReference</v>
      </c>
      <c r="B159" t="s">
        <v>3254</v>
      </c>
      <c r="C159" t="s">
        <v>2488</v>
      </c>
      <c r="D159" t="s">
        <v>3155</v>
      </c>
    </row>
    <row r="160" spans="1:4" x14ac:dyDescent="0.25">
      <c r="A160" s="6" t="str">
        <f t="shared" si="2"/>
        <v>Pset_SystemFurnitureCommonReference</v>
      </c>
      <c r="B160" t="s">
        <v>3255</v>
      </c>
      <c r="C160" t="s">
        <v>2488</v>
      </c>
      <c r="D160" t="s">
        <v>3155</v>
      </c>
    </row>
    <row r="161" spans="1:4" x14ac:dyDescent="0.25">
      <c r="A161" s="6" t="str">
        <f t="shared" si="2"/>
        <v>Pset_ValveCommonReference</v>
      </c>
      <c r="B161" t="s">
        <v>3256</v>
      </c>
      <c r="C161" t="s">
        <v>2488</v>
      </c>
      <c r="D161" t="s">
        <v>3155</v>
      </c>
    </row>
    <row r="162" spans="1:4" x14ac:dyDescent="0.25">
      <c r="A162" s="6" t="str">
        <f t="shared" si="2"/>
        <v>Pset_WallCommonAcousticRating</v>
      </c>
      <c r="B162" t="s">
        <v>2444</v>
      </c>
      <c r="C162" t="s">
        <v>3113</v>
      </c>
      <c r="D162" t="s">
        <v>3170</v>
      </c>
    </row>
    <row r="163" spans="1:4" x14ac:dyDescent="0.25">
      <c r="A163" s="6" t="str">
        <f t="shared" si="2"/>
        <v>Pset_WallCommonCombustible</v>
      </c>
      <c r="B163" t="s">
        <v>2444</v>
      </c>
      <c r="C163" t="s">
        <v>3037</v>
      </c>
      <c r="D163" t="s">
        <v>3171</v>
      </c>
    </row>
    <row r="164" spans="1:4" x14ac:dyDescent="0.25">
      <c r="A164" s="6" t="str">
        <f t="shared" si="2"/>
        <v>Pset_WallCommonCompartmentation</v>
      </c>
      <c r="B164" t="s">
        <v>2444</v>
      </c>
      <c r="C164" t="s">
        <v>3133</v>
      </c>
      <c r="D164" t="s">
        <v>3226</v>
      </c>
    </row>
    <row r="165" spans="1:4" x14ac:dyDescent="0.25">
      <c r="A165" s="6" t="str">
        <f t="shared" si="2"/>
        <v>Pset_WallCommonFireRating</v>
      </c>
      <c r="B165" t="s">
        <v>2444</v>
      </c>
      <c r="C165" t="s">
        <v>2968</v>
      </c>
      <c r="D165" t="s">
        <v>3156</v>
      </c>
    </row>
    <row r="166" spans="1:4" x14ac:dyDescent="0.25">
      <c r="A166" s="6" t="str">
        <f t="shared" si="2"/>
        <v>PSet_WallCommonIsExternal</v>
      </c>
      <c r="B166" t="s">
        <v>3257</v>
      </c>
      <c r="C166" t="s">
        <v>2958</v>
      </c>
      <c r="D166" t="s">
        <v>3177</v>
      </c>
    </row>
    <row r="167" spans="1:4" x14ac:dyDescent="0.25">
      <c r="A167" s="6" t="str">
        <f t="shared" si="2"/>
        <v>Pset_WallCommonLoadBearing</v>
      </c>
      <c r="B167" t="s">
        <v>2444</v>
      </c>
      <c r="C167" t="s">
        <v>3135</v>
      </c>
      <c r="D167" t="s">
        <v>3227</v>
      </c>
    </row>
    <row r="168" spans="1:4" x14ac:dyDescent="0.25">
      <c r="A168" s="6" t="str">
        <f t="shared" si="2"/>
        <v>Pset_WallCommonReference</v>
      </c>
      <c r="B168" t="s">
        <v>2444</v>
      </c>
      <c r="C168" t="s">
        <v>2488</v>
      </c>
      <c r="D168" t="s">
        <v>3155</v>
      </c>
    </row>
    <row r="169" spans="1:4" x14ac:dyDescent="0.25">
      <c r="A169" s="6" t="str">
        <f t="shared" si="2"/>
        <v>Pset_WallCommonSurfaceSpreadOfFlame</v>
      </c>
      <c r="B169" t="s">
        <v>2444</v>
      </c>
      <c r="C169" t="s">
        <v>3107</v>
      </c>
      <c r="D169" t="s">
        <v>3173</v>
      </c>
    </row>
    <row r="170" spans="1:4" x14ac:dyDescent="0.25">
      <c r="A170" s="6" t="str">
        <f t="shared" si="2"/>
        <v>PSet_WallCommonThermalTransmittance</v>
      </c>
      <c r="B170" t="s">
        <v>3257</v>
      </c>
      <c r="C170" t="s">
        <v>2986</v>
      </c>
      <c r="D170" t="s">
        <v>3228</v>
      </c>
    </row>
    <row r="171" spans="1:4" x14ac:dyDescent="0.25">
      <c r="A171" s="6" t="str">
        <f t="shared" si="2"/>
        <v>Pset_WindowCommonAcousticRating</v>
      </c>
      <c r="B171" t="s">
        <v>2469</v>
      </c>
      <c r="C171" t="s">
        <v>3113</v>
      </c>
    </row>
    <row r="172" spans="1:4" x14ac:dyDescent="0.25">
      <c r="A172" s="6" t="str">
        <f t="shared" si="2"/>
        <v>Pset_WindowCommonFireRating</v>
      </c>
      <c r="B172" t="s">
        <v>2469</v>
      </c>
      <c r="C172" t="s">
        <v>2968</v>
      </c>
      <c r="D172" t="s">
        <v>3156</v>
      </c>
    </row>
    <row r="173" spans="1:4" x14ac:dyDescent="0.25">
      <c r="A173" s="6" t="str">
        <f t="shared" si="2"/>
        <v>Pset_WindowCommonGlazingAreaFraction</v>
      </c>
      <c r="B173" t="s">
        <v>2469</v>
      </c>
      <c r="C173" t="s">
        <v>3123</v>
      </c>
    </row>
    <row r="174" spans="1:4" x14ac:dyDescent="0.25">
      <c r="A174" s="6" t="str">
        <f t="shared" si="2"/>
        <v>Pset_WindowCommonInfiltration</v>
      </c>
      <c r="B174" t="s">
        <v>2469</v>
      </c>
      <c r="C174" t="s">
        <v>3125</v>
      </c>
    </row>
    <row r="175" spans="1:4" x14ac:dyDescent="0.25">
      <c r="A175" s="6" t="str">
        <f t="shared" si="2"/>
        <v>Pset_WindowCommonIsExternal</v>
      </c>
      <c r="B175" t="s">
        <v>2469</v>
      </c>
      <c r="C175" t="s">
        <v>2958</v>
      </c>
      <c r="D175" t="s">
        <v>3177</v>
      </c>
    </row>
    <row r="176" spans="1:4" x14ac:dyDescent="0.25">
      <c r="A176" s="6" t="str">
        <f t="shared" si="2"/>
        <v>Pset_WindowCommonReference</v>
      </c>
      <c r="B176" t="s">
        <v>2469</v>
      </c>
      <c r="C176" t="s">
        <v>2488</v>
      </c>
      <c r="D176" t="s">
        <v>3155</v>
      </c>
    </row>
    <row r="177" spans="1:3" x14ac:dyDescent="0.25">
      <c r="A177" s="6" t="str">
        <f t="shared" si="2"/>
        <v>Pset_WindowCommonSecurityRating</v>
      </c>
      <c r="B177" t="s">
        <v>2469</v>
      </c>
      <c r="C177" t="s">
        <v>3075</v>
      </c>
    </row>
    <row r="178" spans="1:3" x14ac:dyDescent="0.25">
      <c r="A178" s="6" t="str">
        <f t="shared" si="2"/>
        <v>Pset_WindowCommonSmokeStop</v>
      </c>
      <c r="B178" t="s">
        <v>2469</v>
      </c>
      <c r="C178" t="s">
        <v>3131</v>
      </c>
    </row>
    <row r="179" spans="1:3" x14ac:dyDescent="0.25">
      <c r="A179" s="6" t="str">
        <f t="shared" si="2"/>
        <v>Pset_WindowCommonThermalTransmittance</v>
      </c>
      <c r="B179" t="s">
        <v>2469</v>
      </c>
      <c r="C179" t="s">
        <v>2986</v>
      </c>
    </row>
  </sheetData>
  <autoFilter ref="A1:D179" xr:uid="{00000000-0009-0000-0000-000010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Blad18">
    <tabColor theme="9" tint="-0.249977111117893"/>
  </sheetPr>
  <dimension ref="A1:E470"/>
  <sheetViews>
    <sheetView workbookViewId="0"/>
  </sheetViews>
  <sheetFormatPr defaultRowHeight="15" x14ac:dyDescent="0.25"/>
  <cols>
    <col min="1" max="1" width="5" bestFit="1" customWidth="1"/>
    <col min="2" max="2" width="21.85546875" bestFit="1" customWidth="1"/>
    <col min="3" max="3" width="36.7109375" bestFit="1" customWidth="1"/>
    <col min="4" max="4" width="21" bestFit="1" customWidth="1"/>
    <col min="5" max="5" width="17.85546875" bestFit="1" customWidth="1"/>
  </cols>
  <sheetData>
    <row r="1" spans="1:5" x14ac:dyDescent="0.25">
      <c r="A1" s="8">
        <v>1</v>
      </c>
      <c r="B1" s="8" t="s">
        <v>4551</v>
      </c>
      <c r="C1" s="8" t="s">
        <v>4550</v>
      </c>
      <c r="D1" s="8" t="s">
        <v>4549</v>
      </c>
      <c r="E1" s="8" t="s">
        <v>4548</v>
      </c>
    </row>
    <row r="2" spans="1:5" x14ac:dyDescent="0.25">
      <c r="A2">
        <v>9</v>
      </c>
      <c r="B2" t="s">
        <v>4545</v>
      </c>
      <c r="C2" t="s">
        <v>4438</v>
      </c>
      <c r="D2" t="s">
        <v>2519</v>
      </c>
    </row>
    <row r="3" spans="1:5" x14ac:dyDescent="0.25">
      <c r="A3">
        <v>11</v>
      </c>
      <c r="B3" t="s">
        <v>4545</v>
      </c>
      <c r="C3" t="s">
        <v>4428</v>
      </c>
      <c r="D3" t="s">
        <v>4427</v>
      </c>
    </row>
    <row r="4" spans="1:5" x14ac:dyDescent="0.25">
      <c r="A4">
        <v>12</v>
      </c>
      <c r="B4" t="s">
        <v>4545</v>
      </c>
      <c r="C4" t="s">
        <v>4426</v>
      </c>
    </row>
    <row r="5" spans="1:5" x14ac:dyDescent="0.25">
      <c r="A5">
        <v>13</v>
      </c>
      <c r="B5" t="s">
        <v>4545</v>
      </c>
      <c r="C5" t="s">
        <v>3963</v>
      </c>
    </row>
    <row r="6" spans="1:5" x14ac:dyDescent="0.25">
      <c r="A6">
        <v>14</v>
      </c>
      <c r="B6" t="s">
        <v>4545</v>
      </c>
      <c r="C6" t="s">
        <v>4425</v>
      </c>
    </row>
    <row r="7" spans="1:5" x14ac:dyDescent="0.25">
      <c r="A7">
        <v>15</v>
      </c>
      <c r="B7" t="s">
        <v>4545</v>
      </c>
      <c r="C7" t="s">
        <v>3193</v>
      </c>
    </row>
    <row r="8" spans="1:5" x14ac:dyDescent="0.25">
      <c r="A8">
        <v>16</v>
      </c>
      <c r="B8" t="s">
        <v>4545</v>
      </c>
      <c r="C8" t="s">
        <v>3197</v>
      </c>
    </row>
    <row r="9" spans="1:5" x14ac:dyDescent="0.25">
      <c r="A9">
        <v>17</v>
      </c>
      <c r="B9" t="s">
        <v>4545</v>
      </c>
      <c r="C9" t="s">
        <v>3174</v>
      </c>
    </row>
    <row r="10" spans="1:5" x14ac:dyDescent="0.25">
      <c r="A10">
        <v>18</v>
      </c>
      <c r="B10" t="s">
        <v>4545</v>
      </c>
      <c r="C10" t="s">
        <v>3195</v>
      </c>
    </row>
    <row r="11" spans="1:5" x14ac:dyDescent="0.25">
      <c r="A11">
        <v>20</v>
      </c>
      <c r="B11" t="s">
        <v>4545</v>
      </c>
      <c r="C11" t="s">
        <v>4547</v>
      </c>
      <c r="D11" t="s">
        <v>4546</v>
      </c>
    </row>
    <row r="12" spans="1:5" x14ac:dyDescent="0.25">
      <c r="A12">
        <v>21</v>
      </c>
      <c r="B12" t="s">
        <v>4545</v>
      </c>
      <c r="C12" t="s">
        <v>4544</v>
      </c>
    </row>
    <row r="13" spans="1:5" x14ac:dyDescent="0.25">
      <c r="A13">
        <v>33</v>
      </c>
      <c r="B13" t="s">
        <v>4538</v>
      </c>
      <c r="C13" t="s">
        <v>4543</v>
      </c>
      <c r="D13" t="s">
        <v>2972</v>
      </c>
    </row>
    <row r="14" spans="1:5" x14ac:dyDescent="0.25">
      <c r="A14">
        <v>35</v>
      </c>
      <c r="B14" t="s">
        <v>4538</v>
      </c>
      <c r="C14" t="s">
        <v>4542</v>
      </c>
      <c r="D14" t="s">
        <v>2533</v>
      </c>
    </row>
    <row r="15" spans="1:5" x14ac:dyDescent="0.25">
      <c r="A15">
        <v>36</v>
      </c>
      <c r="B15" t="s">
        <v>4538</v>
      </c>
      <c r="C15" t="s">
        <v>4541</v>
      </c>
    </row>
    <row r="16" spans="1:5" x14ac:dyDescent="0.25">
      <c r="A16">
        <v>37</v>
      </c>
      <c r="B16" t="s">
        <v>4538</v>
      </c>
      <c r="C16" t="s">
        <v>4540</v>
      </c>
    </row>
    <row r="17" spans="1:5" x14ac:dyDescent="0.25">
      <c r="A17">
        <v>38</v>
      </c>
      <c r="B17" t="s">
        <v>4538</v>
      </c>
      <c r="C17" t="s">
        <v>4539</v>
      </c>
    </row>
    <row r="18" spans="1:5" x14ac:dyDescent="0.25">
      <c r="A18">
        <v>40</v>
      </c>
      <c r="B18" t="s">
        <v>4538</v>
      </c>
      <c r="C18" t="s">
        <v>4428</v>
      </c>
      <c r="D18" t="s">
        <v>4427</v>
      </c>
    </row>
    <row r="19" spans="1:5" x14ac:dyDescent="0.25">
      <c r="A19">
        <v>41</v>
      </c>
      <c r="B19" t="s">
        <v>4538</v>
      </c>
      <c r="C19" t="s">
        <v>4426</v>
      </c>
    </row>
    <row r="20" spans="1:5" x14ac:dyDescent="0.25">
      <c r="A20">
        <v>42</v>
      </c>
      <c r="B20" t="s">
        <v>4538</v>
      </c>
      <c r="C20" t="s">
        <v>3963</v>
      </c>
    </row>
    <row r="21" spans="1:5" x14ac:dyDescent="0.25">
      <c r="A21">
        <v>43</v>
      </c>
      <c r="B21" t="s">
        <v>4538</v>
      </c>
      <c r="C21" t="s">
        <v>4425</v>
      </c>
    </row>
    <row r="22" spans="1:5" x14ac:dyDescent="0.25">
      <c r="A22">
        <v>44</v>
      </c>
      <c r="B22" t="s">
        <v>4538</v>
      </c>
      <c r="C22" t="s">
        <v>3193</v>
      </c>
    </row>
    <row r="23" spans="1:5" x14ac:dyDescent="0.25">
      <c r="A23">
        <v>45</v>
      </c>
      <c r="B23" t="s">
        <v>4538</v>
      </c>
      <c r="C23" t="s">
        <v>3197</v>
      </c>
    </row>
    <row r="24" spans="1:5" x14ac:dyDescent="0.25">
      <c r="A24">
        <v>46</v>
      </c>
      <c r="B24" t="s">
        <v>4538</v>
      </c>
      <c r="C24" t="s">
        <v>3174</v>
      </c>
    </row>
    <row r="25" spans="1:5" x14ac:dyDescent="0.25">
      <c r="A25">
        <v>47</v>
      </c>
      <c r="B25" t="s">
        <v>4538</v>
      </c>
      <c r="C25" t="s">
        <v>3195</v>
      </c>
    </row>
    <row r="26" spans="1:5" x14ac:dyDescent="0.25">
      <c r="A26">
        <v>51</v>
      </c>
      <c r="B26" t="s">
        <v>2497</v>
      </c>
      <c r="C26" t="s">
        <v>4438</v>
      </c>
      <c r="D26" t="s">
        <v>2519</v>
      </c>
    </row>
    <row r="27" spans="1:5" x14ac:dyDescent="0.25">
      <c r="A27">
        <v>53</v>
      </c>
      <c r="B27" t="s">
        <v>2497</v>
      </c>
      <c r="C27" t="s">
        <v>4436</v>
      </c>
      <c r="D27" t="s">
        <v>2972</v>
      </c>
      <c r="E27" t="s">
        <v>4435</v>
      </c>
    </row>
    <row r="28" spans="1:5" x14ac:dyDescent="0.25">
      <c r="A28">
        <v>55</v>
      </c>
      <c r="B28" t="s">
        <v>2497</v>
      </c>
      <c r="C28" t="s">
        <v>4429</v>
      </c>
      <c r="D28" t="s">
        <v>2533</v>
      </c>
      <c r="E28" t="s">
        <v>3822</v>
      </c>
    </row>
    <row r="29" spans="1:5" x14ac:dyDescent="0.25">
      <c r="A29">
        <v>56</v>
      </c>
      <c r="B29" t="s">
        <v>2497</v>
      </c>
      <c r="C29" t="s">
        <v>3216</v>
      </c>
      <c r="E29" t="s">
        <v>3822</v>
      </c>
    </row>
    <row r="30" spans="1:5" x14ac:dyDescent="0.25">
      <c r="A30">
        <v>57</v>
      </c>
      <c r="B30" t="s">
        <v>2497</v>
      </c>
      <c r="C30" t="s">
        <v>4430</v>
      </c>
      <c r="E30" t="s">
        <v>3822</v>
      </c>
    </row>
    <row r="31" spans="1:5" x14ac:dyDescent="0.25">
      <c r="A31">
        <v>65</v>
      </c>
      <c r="B31" t="s">
        <v>2497</v>
      </c>
      <c r="C31" t="s">
        <v>4428</v>
      </c>
      <c r="D31" t="s">
        <v>4427</v>
      </c>
    </row>
    <row r="32" spans="1:5" x14ac:dyDescent="0.25">
      <c r="A32">
        <v>66</v>
      </c>
      <c r="B32" t="s">
        <v>2497</v>
      </c>
      <c r="C32" t="s">
        <v>4426</v>
      </c>
    </row>
    <row r="33" spans="1:5" x14ac:dyDescent="0.25">
      <c r="A33">
        <v>67</v>
      </c>
      <c r="B33" t="s">
        <v>2497</v>
      </c>
      <c r="C33" t="s">
        <v>3963</v>
      </c>
    </row>
    <row r="34" spans="1:5" x14ac:dyDescent="0.25">
      <c r="A34">
        <v>68</v>
      </c>
      <c r="B34" t="s">
        <v>2497</v>
      </c>
      <c r="C34" t="s">
        <v>4425</v>
      </c>
    </row>
    <row r="35" spans="1:5" x14ac:dyDescent="0.25">
      <c r="A35">
        <v>69</v>
      </c>
      <c r="B35" t="s">
        <v>2497</v>
      </c>
      <c r="C35" t="s">
        <v>3193</v>
      </c>
    </row>
    <row r="36" spans="1:5" x14ac:dyDescent="0.25">
      <c r="A36">
        <v>70</v>
      </c>
      <c r="B36" t="s">
        <v>2497</v>
      </c>
      <c r="C36" t="s">
        <v>3197</v>
      </c>
    </row>
    <row r="37" spans="1:5" x14ac:dyDescent="0.25">
      <c r="A37">
        <v>71</v>
      </c>
      <c r="B37" t="s">
        <v>2497</v>
      </c>
      <c r="C37" t="s">
        <v>3174</v>
      </c>
    </row>
    <row r="38" spans="1:5" x14ac:dyDescent="0.25">
      <c r="A38">
        <v>72</v>
      </c>
      <c r="B38" t="s">
        <v>2497</v>
      </c>
      <c r="C38" t="s">
        <v>3195</v>
      </c>
    </row>
    <row r="39" spans="1:5" x14ac:dyDescent="0.25">
      <c r="A39">
        <v>75</v>
      </c>
      <c r="B39" t="s">
        <v>2497</v>
      </c>
      <c r="C39" t="s">
        <v>3172</v>
      </c>
      <c r="D39" t="s">
        <v>4536</v>
      </c>
      <c r="E39" t="s">
        <v>4435</v>
      </c>
    </row>
    <row r="40" spans="1:5" x14ac:dyDescent="0.25">
      <c r="A40">
        <v>80</v>
      </c>
      <c r="B40" t="s">
        <v>2514</v>
      </c>
      <c r="C40" t="s">
        <v>4438</v>
      </c>
      <c r="D40" t="s">
        <v>2519</v>
      </c>
    </row>
    <row r="41" spans="1:5" x14ac:dyDescent="0.25">
      <c r="A41">
        <v>82</v>
      </c>
      <c r="B41" t="s">
        <v>2514</v>
      </c>
      <c r="C41" t="s">
        <v>4429</v>
      </c>
      <c r="D41" t="s">
        <v>2533</v>
      </c>
    </row>
    <row r="42" spans="1:5" x14ac:dyDescent="0.25">
      <c r="A42">
        <v>83</v>
      </c>
      <c r="B42" t="s">
        <v>2514</v>
      </c>
      <c r="C42" t="s">
        <v>4430</v>
      </c>
    </row>
    <row r="43" spans="1:5" x14ac:dyDescent="0.25">
      <c r="A43">
        <v>85</v>
      </c>
      <c r="B43" t="s">
        <v>2514</v>
      </c>
      <c r="C43" t="s">
        <v>4428</v>
      </c>
      <c r="D43" t="s">
        <v>4427</v>
      </c>
    </row>
    <row r="44" spans="1:5" x14ac:dyDescent="0.25">
      <c r="A44">
        <v>86</v>
      </c>
      <c r="B44" t="s">
        <v>2514</v>
      </c>
      <c r="C44" t="s">
        <v>4426</v>
      </c>
    </row>
    <row r="45" spans="1:5" x14ac:dyDescent="0.25">
      <c r="A45">
        <v>87</v>
      </c>
      <c r="B45" t="s">
        <v>2514</v>
      </c>
      <c r="C45" t="s">
        <v>3963</v>
      </c>
    </row>
    <row r="46" spans="1:5" x14ac:dyDescent="0.25">
      <c r="A46">
        <v>88</v>
      </c>
      <c r="B46" t="s">
        <v>2514</v>
      </c>
      <c r="C46" t="s">
        <v>4425</v>
      </c>
    </row>
    <row r="47" spans="1:5" x14ac:dyDescent="0.25">
      <c r="A47">
        <v>89</v>
      </c>
      <c r="B47" t="s">
        <v>2514</v>
      </c>
      <c r="C47" t="s">
        <v>3193</v>
      </c>
    </row>
    <row r="48" spans="1:5" x14ac:dyDescent="0.25">
      <c r="A48">
        <v>90</v>
      </c>
      <c r="B48" t="s">
        <v>2514</v>
      </c>
      <c r="C48" t="s">
        <v>3197</v>
      </c>
    </row>
    <row r="49" spans="1:4" x14ac:dyDescent="0.25">
      <c r="A49">
        <v>91</v>
      </c>
      <c r="B49" t="s">
        <v>2514</v>
      </c>
      <c r="C49" t="s">
        <v>3174</v>
      </c>
    </row>
    <row r="50" spans="1:4" x14ac:dyDescent="0.25">
      <c r="A50">
        <v>92</v>
      </c>
      <c r="B50" t="s">
        <v>2514</v>
      </c>
      <c r="C50" t="s">
        <v>3195</v>
      </c>
    </row>
    <row r="51" spans="1:4" x14ac:dyDescent="0.25">
      <c r="A51">
        <v>96</v>
      </c>
      <c r="B51" t="s">
        <v>2788</v>
      </c>
      <c r="C51" t="s">
        <v>4438</v>
      </c>
      <c r="D51" t="s">
        <v>2519</v>
      </c>
    </row>
    <row r="52" spans="1:4" x14ac:dyDescent="0.25">
      <c r="A52">
        <v>98</v>
      </c>
      <c r="B52" t="s">
        <v>2788</v>
      </c>
      <c r="C52" t="s">
        <v>4428</v>
      </c>
      <c r="D52" t="s">
        <v>4427</v>
      </c>
    </row>
    <row r="53" spans="1:4" x14ac:dyDescent="0.25">
      <c r="A53">
        <v>99</v>
      </c>
      <c r="B53" t="s">
        <v>2788</v>
      </c>
      <c r="C53" t="s">
        <v>4426</v>
      </c>
    </row>
    <row r="54" spans="1:4" x14ac:dyDescent="0.25">
      <c r="A54">
        <v>100</v>
      </c>
      <c r="B54" t="s">
        <v>2788</v>
      </c>
      <c r="C54" t="s">
        <v>3963</v>
      </c>
    </row>
    <row r="55" spans="1:4" x14ac:dyDescent="0.25">
      <c r="A55">
        <v>101</v>
      </c>
      <c r="B55" t="s">
        <v>2788</v>
      </c>
      <c r="C55" t="s">
        <v>4425</v>
      </c>
    </row>
    <row r="56" spans="1:4" x14ac:dyDescent="0.25">
      <c r="A56">
        <v>102</v>
      </c>
      <c r="B56" t="s">
        <v>2788</v>
      </c>
      <c r="C56" t="s">
        <v>3193</v>
      </c>
    </row>
    <row r="57" spans="1:4" x14ac:dyDescent="0.25">
      <c r="A57">
        <v>103</v>
      </c>
      <c r="B57" t="s">
        <v>2788</v>
      </c>
      <c r="C57" t="s">
        <v>3197</v>
      </c>
    </row>
    <row r="58" spans="1:4" x14ac:dyDescent="0.25">
      <c r="A58">
        <v>104</v>
      </c>
      <c r="B58" t="s">
        <v>2788</v>
      </c>
      <c r="C58" t="s">
        <v>3174</v>
      </c>
    </row>
    <row r="59" spans="1:4" x14ac:dyDescent="0.25">
      <c r="A59">
        <v>105</v>
      </c>
      <c r="B59" t="s">
        <v>2788</v>
      </c>
      <c r="C59" t="s">
        <v>3195</v>
      </c>
    </row>
    <row r="60" spans="1:4" x14ac:dyDescent="0.25">
      <c r="A60">
        <v>109</v>
      </c>
      <c r="B60" t="s">
        <v>4537</v>
      </c>
      <c r="C60" t="s">
        <v>4436</v>
      </c>
      <c r="D60" t="s">
        <v>2972</v>
      </c>
    </row>
    <row r="61" spans="1:4" x14ac:dyDescent="0.25">
      <c r="A61">
        <v>111</v>
      </c>
      <c r="B61" t="s">
        <v>4537</v>
      </c>
      <c r="C61" t="s">
        <v>4428</v>
      </c>
      <c r="D61" t="s">
        <v>4427</v>
      </c>
    </row>
    <row r="62" spans="1:4" x14ac:dyDescent="0.25">
      <c r="A62">
        <v>112</v>
      </c>
      <c r="B62" t="s">
        <v>4537</v>
      </c>
      <c r="C62" t="s">
        <v>4426</v>
      </c>
    </row>
    <row r="63" spans="1:4" x14ac:dyDescent="0.25">
      <c r="A63">
        <v>113</v>
      </c>
      <c r="B63" t="s">
        <v>4537</v>
      </c>
      <c r="C63" t="s">
        <v>3963</v>
      </c>
    </row>
    <row r="64" spans="1:4" x14ac:dyDescent="0.25">
      <c r="A64">
        <v>114</v>
      </c>
      <c r="B64" t="s">
        <v>4537</v>
      </c>
      <c r="C64" t="s">
        <v>4425</v>
      </c>
    </row>
    <row r="65" spans="1:4" x14ac:dyDescent="0.25">
      <c r="A65">
        <v>115</v>
      </c>
      <c r="B65" t="s">
        <v>4537</v>
      </c>
      <c r="C65" t="s">
        <v>3193</v>
      </c>
    </row>
    <row r="66" spans="1:4" x14ac:dyDescent="0.25">
      <c r="A66">
        <v>116</v>
      </c>
      <c r="B66" t="s">
        <v>4537</v>
      </c>
      <c r="C66" t="s">
        <v>3197</v>
      </c>
    </row>
    <row r="67" spans="1:4" x14ac:dyDescent="0.25">
      <c r="A67">
        <v>117</v>
      </c>
      <c r="B67" t="s">
        <v>4537</v>
      </c>
      <c r="C67" t="s">
        <v>3174</v>
      </c>
    </row>
    <row r="68" spans="1:4" x14ac:dyDescent="0.25">
      <c r="A68">
        <v>118</v>
      </c>
      <c r="B68" t="s">
        <v>4537</v>
      </c>
      <c r="C68" t="s">
        <v>3195</v>
      </c>
    </row>
    <row r="69" spans="1:4" x14ac:dyDescent="0.25">
      <c r="A69">
        <v>120</v>
      </c>
      <c r="B69" t="s">
        <v>4537</v>
      </c>
      <c r="C69" t="s">
        <v>3172</v>
      </c>
      <c r="D69" t="s">
        <v>4536</v>
      </c>
    </row>
    <row r="70" spans="1:4" x14ac:dyDescent="0.25">
      <c r="A70">
        <v>124</v>
      </c>
      <c r="B70" t="s">
        <v>4535</v>
      </c>
      <c r="C70" t="s">
        <v>4438</v>
      </c>
      <c r="D70" t="s">
        <v>2519</v>
      </c>
    </row>
    <row r="71" spans="1:4" x14ac:dyDescent="0.25">
      <c r="A71">
        <v>126</v>
      </c>
      <c r="B71" t="s">
        <v>4535</v>
      </c>
      <c r="C71" t="s">
        <v>4428</v>
      </c>
      <c r="D71" t="s">
        <v>4427</v>
      </c>
    </row>
    <row r="72" spans="1:4" x14ac:dyDescent="0.25">
      <c r="A72">
        <v>127</v>
      </c>
      <c r="B72" t="s">
        <v>4535</v>
      </c>
      <c r="C72" t="s">
        <v>4426</v>
      </c>
    </row>
    <row r="73" spans="1:4" x14ac:dyDescent="0.25">
      <c r="A73">
        <v>128</v>
      </c>
      <c r="B73" t="s">
        <v>4535</v>
      </c>
      <c r="C73" t="s">
        <v>3963</v>
      </c>
    </row>
    <row r="74" spans="1:4" x14ac:dyDescent="0.25">
      <c r="A74">
        <v>129</v>
      </c>
      <c r="B74" t="s">
        <v>4535</v>
      </c>
      <c r="C74" t="s">
        <v>4425</v>
      </c>
    </row>
    <row r="75" spans="1:4" x14ac:dyDescent="0.25">
      <c r="A75">
        <v>130</v>
      </c>
      <c r="B75" t="s">
        <v>4535</v>
      </c>
      <c r="C75" t="s">
        <v>3193</v>
      </c>
    </row>
    <row r="76" spans="1:4" x14ac:dyDescent="0.25">
      <c r="A76">
        <v>131</v>
      </c>
      <c r="B76" t="s">
        <v>4535</v>
      </c>
      <c r="C76" t="s">
        <v>3197</v>
      </c>
    </row>
    <row r="77" spans="1:4" x14ac:dyDescent="0.25">
      <c r="A77">
        <v>132</v>
      </c>
      <c r="B77" t="s">
        <v>4535</v>
      </c>
      <c r="C77" t="s">
        <v>3174</v>
      </c>
    </row>
    <row r="78" spans="1:4" x14ac:dyDescent="0.25">
      <c r="A78">
        <v>133</v>
      </c>
      <c r="B78" t="s">
        <v>4535</v>
      </c>
      <c r="C78" t="s">
        <v>3195</v>
      </c>
    </row>
    <row r="79" spans="1:4" x14ac:dyDescent="0.25">
      <c r="A79">
        <v>138</v>
      </c>
      <c r="B79" t="s">
        <v>2536</v>
      </c>
      <c r="C79" t="s">
        <v>4436</v>
      </c>
      <c r="D79" t="s">
        <v>2972</v>
      </c>
    </row>
    <row r="80" spans="1:4" x14ac:dyDescent="0.25">
      <c r="A80">
        <v>139</v>
      </c>
      <c r="B80" t="s">
        <v>2536</v>
      </c>
      <c r="C80" t="s">
        <v>4434</v>
      </c>
    </row>
    <row r="81" spans="1:4" x14ac:dyDescent="0.25">
      <c r="A81">
        <v>141</v>
      </c>
      <c r="B81" t="s">
        <v>2536</v>
      </c>
      <c r="C81" t="s">
        <v>4431</v>
      </c>
      <c r="D81" t="s">
        <v>2533</v>
      </c>
    </row>
    <row r="82" spans="1:4" x14ac:dyDescent="0.25">
      <c r="A82">
        <v>142</v>
      </c>
      <c r="B82" t="s">
        <v>2536</v>
      </c>
      <c r="C82" t="s">
        <v>4432</v>
      </c>
    </row>
    <row r="83" spans="1:4" x14ac:dyDescent="0.25">
      <c r="A83">
        <v>143</v>
      </c>
      <c r="B83" t="s">
        <v>2536</v>
      </c>
      <c r="C83" t="s">
        <v>3216</v>
      </c>
    </row>
    <row r="84" spans="1:4" x14ac:dyDescent="0.25">
      <c r="A84">
        <v>144</v>
      </c>
      <c r="B84" t="s">
        <v>2536</v>
      </c>
      <c r="C84" t="s">
        <v>4534</v>
      </c>
    </row>
    <row r="85" spans="1:4" x14ac:dyDescent="0.25">
      <c r="A85">
        <v>145</v>
      </c>
      <c r="B85" t="s">
        <v>2536</v>
      </c>
      <c r="C85" t="s">
        <v>4430</v>
      </c>
    </row>
    <row r="86" spans="1:4" x14ac:dyDescent="0.25">
      <c r="A86">
        <v>156</v>
      </c>
      <c r="B86" t="s">
        <v>2536</v>
      </c>
      <c r="C86" t="s">
        <v>4428</v>
      </c>
      <c r="D86" t="s">
        <v>4427</v>
      </c>
    </row>
    <row r="87" spans="1:4" x14ac:dyDescent="0.25">
      <c r="A87">
        <v>157</v>
      </c>
      <c r="B87" t="s">
        <v>2536</v>
      </c>
      <c r="C87" t="s">
        <v>4426</v>
      </c>
    </row>
    <row r="88" spans="1:4" x14ac:dyDescent="0.25">
      <c r="A88">
        <v>158</v>
      </c>
      <c r="B88" t="s">
        <v>2536</v>
      </c>
      <c r="C88" t="s">
        <v>3963</v>
      </c>
    </row>
    <row r="89" spans="1:4" x14ac:dyDescent="0.25">
      <c r="A89">
        <v>159</v>
      </c>
      <c r="B89" t="s">
        <v>2536</v>
      </c>
      <c r="C89" t="s">
        <v>3176</v>
      </c>
    </row>
    <row r="90" spans="1:4" x14ac:dyDescent="0.25">
      <c r="A90">
        <v>160</v>
      </c>
      <c r="B90" t="s">
        <v>2536</v>
      </c>
      <c r="C90" t="s">
        <v>4425</v>
      </c>
    </row>
    <row r="91" spans="1:4" x14ac:dyDescent="0.25">
      <c r="A91">
        <v>161</v>
      </c>
      <c r="B91" t="s">
        <v>2536</v>
      </c>
      <c r="C91" t="s">
        <v>3193</v>
      </c>
    </row>
    <row r="92" spans="1:4" x14ac:dyDescent="0.25">
      <c r="A92">
        <v>162</v>
      </c>
      <c r="B92" t="s">
        <v>2536</v>
      </c>
      <c r="C92" t="s">
        <v>3197</v>
      </c>
    </row>
    <row r="93" spans="1:4" x14ac:dyDescent="0.25">
      <c r="A93">
        <v>163</v>
      </c>
      <c r="B93" t="s">
        <v>2536</v>
      </c>
      <c r="C93" t="s">
        <v>3174</v>
      </c>
    </row>
    <row r="94" spans="1:4" x14ac:dyDescent="0.25">
      <c r="A94">
        <v>164</v>
      </c>
      <c r="B94" t="s">
        <v>2536</v>
      </c>
      <c r="C94" t="s">
        <v>3195</v>
      </c>
    </row>
    <row r="95" spans="1:4" x14ac:dyDescent="0.25">
      <c r="A95">
        <v>167</v>
      </c>
      <c r="B95" t="s">
        <v>2536</v>
      </c>
      <c r="C95" t="s">
        <v>3738</v>
      </c>
      <c r="D95" t="s">
        <v>4424</v>
      </c>
    </row>
    <row r="96" spans="1:4" x14ac:dyDescent="0.25">
      <c r="A96">
        <v>178</v>
      </c>
      <c r="B96" t="s">
        <v>4533</v>
      </c>
      <c r="C96" t="s">
        <v>4438</v>
      </c>
      <c r="D96" t="s">
        <v>2519</v>
      </c>
    </row>
    <row r="97" spans="1:4" x14ac:dyDescent="0.25">
      <c r="A97">
        <v>180</v>
      </c>
      <c r="B97" t="s">
        <v>4533</v>
      </c>
      <c r="C97" t="s">
        <v>4480</v>
      </c>
      <c r="D97" t="s">
        <v>3361</v>
      </c>
    </row>
    <row r="98" spans="1:4" x14ac:dyDescent="0.25">
      <c r="A98">
        <v>182</v>
      </c>
      <c r="B98" t="s">
        <v>4533</v>
      </c>
      <c r="C98" t="s">
        <v>4428</v>
      </c>
      <c r="D98" t="s">
        <v>4427</v>
      </c>
    </row>
    <row r="99" spans="1:4" x14ac:dyDescent="0.25">
      <c r="A99">
        <v>183</v>
      </c>
      <c r="B99" t="s">
        <v>4533</v>
      </c>
      <c r="C99" t="s">
        <v>4426</v>
      </c>
    </row>
    <row r="100" spans="1:4" x14ac:dyDescent="0.25">
      <c r="A100">
        <v>184</v>
      </c>
      <c r="B100" t="s">
        <v>4533</v>
      </c>
      <c r="C100" t="s">
        <v>3963</v>
      </c>
    </row>
    <row r="101" spans="1:4" x14ac:dyDescent="0.25">
      <c r="A101">
        <v>185</v>
      </c>
      <c r="B101" t="s">
        <v>4533</v>
      </c>
      <c r="C101" t="s">
        <v>4425</v>
      </c>
    </row>
    <row r="102" spans="1:4" x14ac:dyDescent="0.25">
      <c r="A102">
        <v>186</v>
      </c>
      <c r="B102" t="s">
        <v>4533</v>
      </c>
      <c r="C102" t="s">
        <v>3193</v>
      </c>
    </row>
    <row r="103" spans="1:4" x14ac:dyDescent="0.25">
      <c r="A103">
        <v>187</v>
      </c>
      <c r="B103" t="s">
        <v>4533</v>
      </c>
      <c r="C103" t="s">
        <v>3197</v>
      </c>
    </row>
    <row r="104" spans="1:4" x14ac:dyDescent="0.25">
      <c r="A104">
        <v>188</v>
      </c>
      <c r="B104" t="s">
        <v>4533</v>
      </c>
      <c r="C104" t="s">
        <v>3174</v>
      </c>
    </row>
    <row r="105" spans="1:4" x14ac:dyDescent="0.25">
      <c r="A105">
        <v>189</v>
      </c>
      <c r="B105" t="s">
        <v>4533</v>
      </c>
      <c r="C105" t="s">
        <v>3195</v>
      </c>
    </row>
    <row r="106" spans="1:4" x14ac:dyDescent="0.25">
      <c r="A106">
        <v>191</v>
      </c>
      <c r="B106" t="s">
        <v>4533</v>
      </c>
      <c r="C106" t="s">
        <v>4532</v>
      </c>
      <c r="D106" t="s">
        <v>4531</v>
      </c>
    </row>
    <row r="107" spans="1:4" x14ac:dyDescent="0.25">
      <c r="A107">
        <v>192</v>
      </c>
      <c r="B107" t="s">
        <v>4533</v>
      </c>
      <c r="C107" t="s">
        <v>4529</v>
      </c>
    </row>
    <row r="108" spans="1:4" x14ac:dyDescent="0.25">
      <c r="A108">
        <v>196</v>
      </c>
      <c r="B108" t="s">
        <v>4530</v>
      </c>
      <c r="C108" t="s">
        <v>4438</v>
      </c>
      <c r="D108" t="s">
        <v>2519</v>
      </c>
    </row>
    <row r="109" spans="1:4" x14ac:dyDescent="0.25">
      <c r="A109">
        <v>208</v>
      </c>
      <c r="B109" t="s">
        <v>4530</v>
      </c>
      <c r="C109" t="s">
        <v>4480</v>
      </c>
      <c r="D109" t="s">
        <v>3361</v>
      </c>
    </row>
    <row r="110" spans="1:4" x14ac:dyDescent="0.25">
      <c r="A110">
        <v>210</v>
      </c>
      <c r="B110" t="s">
        <v>4530</v>
      </c>
      <c r="C110" t="s">
        <v>4428</v>
      </c>
      <c r="D110" t="s">
        <v>4427</v>
      </c>
    </row>
    <row r="111" spans="1:4" x14ac:dyDescent="0.25">
      <c r="A111">
        <v>211</v>
      </c>
      <c r="B111" t="s">
        <v>4530</v>
      </c>
      <c r="C111" t="s">
        <v>4426</v>
      </c>
    </row>
    <row r="112" spans="1:4" x14ac:dyDescent="0.25">
      <c r="A112">
        <v>212</v>
      </c>
      <c r="B112" t="s">
        <v>4530</v>
      </c>
      <c r="C112" t="s">
        <v>3963</v>
      </c>
    </row>
    <row r="113" spans="1:4" x14ac:dyDescent="0.25">
      <c r="A113">
        <v>213</v>
      </c>
      <c r="B113" t="s">
        <v>4530</v>
      </c>
      <c r="C113" t="s">
        <v>4425</v>
      </c>
    </row>
    <row r="114" spans="1:4" x14ac:dyDescent="0.25">
      <c r="A114">
        <v>214</v>
      </c>
      <c r="B114" t="s">
        <v>4530</v>
      </c>
      <c r="C114" t="s">
        <v>3193</v>
      </c>
    </row>
    <row r="115" spans="1:4" x14ac:dyDescent="0.25">
      <c r="A115">
        <v>215</v>
      </c>
      <c r="B115" t="s">
        <v>4530</v>
      </c>
      <c r="C115" t="s">
        <v>3197</v>
      </c>
    </row>
    <row r="116" spans="1:4" x14ac:dyDescent="0.25">
      <c r="A116">
        <v>216</v>
      </c>
      <c r="B116" t="s">
        <v>4530</v>
      </c>
      <c r="C116" t="s">
        <v>3174</v>
      </c>
    </row>
    <row r="117" spans="1:4" x14ac:dyDescent="0.25">
      <c r="A117">
        <v>217</v>
      </c>
      <c r="B117" t="s">
        <v>4530</v>
      </c>
      <c r="C117" t="s">
        <v>3195</v>
      </c>
    </row>
    <row r="118" spans="1:4" x14ac:dyDescent="0.25">
      <c r="A118">
        <v>219</v>
      </c>
      <c r="B118" t="s">
        <v>4530</v>
      </c>
      <c r="C118" t="s">
        <v>4532</v>
      </c>
      <c r="D118" t="s">
        <v>4531</v>
      </c>
    </row>
    <row r="119" spans="1:4" x14ac:dyDescent="0.25">
      <c r="A119">
        <v>220</v>
      </c>
      <c r="B119" t="s">
        <v>4530</v>
      </c>
      <c r="C119" t="s">
        <v>4529</v>
      </c>
    </row>
    <row r="120" spans="1:4" x14ac:dyDescent="0.25">
      <c r="A120">
        <v>224</v>
      </c>
      <c r="B120" t="s">
        <v>2546</v>
      </c>
      <c r="C120" t="s">
        <v>4438</v>
      </c>
      <c r="D120" t="s">
        <v>2519</v>
      </c>
    </row>
    <row r="121" spans="1:4" x14ac:dyDescent="0.25">
      <c r="A121">
        <v>226</v>
      </c>
      <c r="B121" t="s">
        <v>2546</v>
      </c>
      <c r="C121" t="s">
        <v>4528</v>
      </c>
      <c r="D121" t="s">
        <v>4506</v>
      </c>
    </row>
    <row r="122" spans="1:4" x14ac:dyDescent="0.25">
      <c r="A122">
        <v>227</v>
      </c>
      <c r="B122" t="s">
        <v>2546</v>
      </c>
      <c r="C122" t="s">
        <v>4527</v>
      </c>
    </row>
    <row r="123" spans="1:4" x14ac:dyDescent="0.25">
      <c r="A123">
        <v>229</v>
      </c>
      <c r="B123" t="s">
        <v>2546</v>
      </c>
      <c r="C123" t="s">
        <v>4526</v>
      </c>
      <c r="D123" t="s">
        <v>4525</v>
      </c>
    </row>
    <row r="124" spans="1:4" x14ac:dyDescent="0.25">
      <c r="A124">
        <v>230</v>
      </c>
      <c r="B124" t="s">
        <v>2546</v>
      </c>
      <c r="C124" t="s">
        <v>4524</v>
      </c>
    </row>
    <row r="125" spans="1:4" x14ac:dyDescent="0.25">
      <c r="A125">
        <v>231</v>
      </c>
      <c r="B125" t="s">
        <v>2546</v>
      </c>
      <c r="C125" t="s">
        <v>4523</v>
      </c>
    </row>
    <row r="126" spans="1:4" x14ac:dyDescent="0.25">
      <c r="A126">
        <v>232</v>
      </c>
      <c r="B126" t="s">
        <v>2546</v>
      </c>
      <c r="C126" t="s">
        <v>4522</v>
      </c>
    </row>
    <row r="127" spans="1:4" x14ac:dyDescent="0.25">
      <c r="A127">
        <v>233</v>
      </c>
      <c r="B127" t="s">
        <v>2546</v>
      </c>
      <c r="C127" t="s">
        <v>4521</v>
      </c>
    </row>
    <row r="128" spans="1:4" x14ac:dyDescent="0.25">
      <c r="A128">
        <v>234</v>
      </c>
      <c r="B128" t="s">
        <v>2546</v>
      </c>
      <c r="C128" t="s">
        <v>4520</v>
      </c>
    </row>
    <row r="129" spans="1:4" x14ac:dyDescent="0.25">
      <c r="A129">
        <v>235</v>
      </c>
      <c r="B129" t="s">
        <v>2546</v>
      </c>
      <c r="C129" t="s">
        <v>4519</v>
      </c>
    </row>
    <row r="130" spans="1:4" x14ac:dyDescent="0.25">
      <c r="A130">
        <v>236</v>
      </c>
      <c r="B130" t="s">
        <v>2546</v>
      </c>
      <c r="C130" t="s">
        <v>4518</v>
      </c>
    </row>
    <row r="131" spans="1:4" x14ac:dyDescent="0.25">
      <c r="A131">
        <v>237</v>
      </c>
      <c r="B131" t="s">
        <v>2546</v>
      </c>
      <c r="C131" t="s">
        <v>4517</v>
      </c>
    </row>
    <row r="132" spans="1:4" x14ac:dyDescent="0.25">
      <c r="A132">
        <v>238</v>
      </c>
      <c r="B132" t="s">
        <v>2546</v>
      </c>
      <c r="C132" t="s">
        <v>4516</v>
      </c>
    </row>
    <row r="133" spans="1:4" x14ac:dyDescent="0.25">
      <c r="A133">
        <v>239</v>
      </c>
      <c r="B133" t="s">
        <v>2546</v>
      </c>
      <c r="C133" t="s">
        <v>4515</v>
      </c>
    </row>
    <row r="134" spans="1:4" x14ac:dyDescent="0.25">
      <c r="A134">
        <v>240</v>
      </c>
      <c r="B134" t="s">
        <v>2546</v>
      </c>
      <c r="C134" t="s">
        <v>2898</v>
      </c>
    </row>
    <row r="135" spans="1:4" x14ac:dyDescent="0.25">
      <c r="A135">
        <v>241</v>
      </c>
      <c r="B135" t="s">
        <v>2546</v>
      </c>
      <c r="C135" t="s">
        <v>4514</v>
      </c>
    </row>
    <row r="136" spans="1:4" x14ac:dyDescent="0.25">
      <c r="A136">
        <v>242</v>
      </c>
      <c r="B136" t="s">
        <v>2546</v>
      </c>
      <c r="C136" t="s">
        <v>4513</v>
      </c>
    </row>
    <row r="137" spans="1:4" x14ac:dyDescent="0.25">
      <c r="A137">
        <v>244</v>
      </c>
      <c r="B137" t="s">
        <v>2546</v>
      </c>
      <c r="C137" t="s">
        <v>4428</v>
      </c>
      <c r="D137" t="s">
        <v>4427</v>
      </c>
    </row>
    <row r="138" spans="1:4" x14ac:dyDescent="0.25">
      <c r="A138">
        <v>245</v>
      </c>
      <c r="B138" t="s">
        <v>2546</v>
      </c>
      <c r="C138" t="s">
        <v>4426</v>
      </c>
    </row>
    <row r="139" spans="1:4" x14ac:dyDescent="0.25">
      <c r="A139">
        <v>246</v>
      </c>
      <c r="B139" t="s">
        <v>2546</v>
      </c>
      <c r="C139" t="s">
        <v>3963</v>
      </c>
    </row>
    <row r="140" spans="1:4" x14ac:dyDescent="0.25">
      <c r="A140">
        <v>247</v>
      </c>
      <c r="B140" t="s">
        <v>2546</v>
      </c>
      <c r="C140" t="s">
        <v>4425</v>
      </c>
    </row>
    <row r="141" spans="1:4" x14ac:dyDescent="0.25">
      <c r="A141">
        <v>248</v>
      </c>
      <c r="B141" t="s">
        <v>2546</v>
      </c>
      <c r="C141" t="s">
        <v>3193</v>
      </c>
    </row>
    <row r="142" spans="1:4" x14ac:dyDescent="0.25">
      <c r="A142">
        <v>249</v>
      </c>
      <c r="B142" t="s">
        <v>2546</v>
      </c>
      <c r="C142" t="s">
        <v>3197</v>
      </c>
    </row>
    <row r="143" spans="1:4" x14ac:dyDescent="0.25">
      <c r="A143">
        <v>250</v>
      </c>
      <c r="B143" t="s">
        <v>2546</v>
      </c>
      <c r="C143" t="s">
        <v>3174</v>
      </c>
    </row>
    <row r="144" spans="1:4" x14ac:dyDescent="0.25">
      <c r="A144">
        <v>251</v>
      </c>
      <c r="B144" t="s">
        <v>2546</v>
      </c>
      <c r="C144" t="s">
        <v>3195</v>
      </c>
    </row>
    <row r="145" spans="1:4" x14ac:dyDescent="0.25">
      <c r="A145">
        <v>255</v>
      </c>
      <c r="B145" t="s">
        <v>4512</v>
      </c>
      <c r="C145" t="s">
        <v>4438</v>
      </c>
      <c r="D145" t="s">
        <v>2519</v>
      </c>
    </row>
    <row r="146" spans="1:4" x14ac:dyDescent="0.25">
      <c r="A146">
        <v>257</v>
      </c>
      <c r="B146" t="s">
        <v>4512</v>
      </c>
      <c r="C146" t="s">
        <v>4428</v>
      </c>
      <c r="D146" t="s">
        <v>4427</v>
      </c>
    </row>
    <row r="147" spans="1:4" x14ac:dyDescent="0.25">
      <c r="A147">
        <v>258</v>
      </c>
      <c r="B147" t="s">
        <v>4512</v>
      </c>
      <c r="C147" t="s">
        <v>4426</v>
      </c>
    </row>
    <row r="148" spans="1:4" x14ac:dyDescent="0.25">
      <c r="A148">
        <v>259</v>
      </c>
      <c r="B148" t="s">
        <v>4512</v>
      </c>
      <c r="C148" t="s">
        <v>3963</v>
      </c>
    </row>
    <row r="149" spans="1:4" x14ac:dyDescent="0.25">
      <c r="A149">
        <v>260</v>
      </c>
      <c r="B149" t="s">
        <v>4512</v>
      </c>
      <c r="C149" t="s">
        <v>4425</v>
      </c>
    </row>
    <row r="150" spans="1:4" x14ac:dyDescent="0.25">
      <c r="A150">
        <v>261</v>
      </c>
      <c r="B150" t="s">
        <v>4512</v>
      </c>
      <c r="C150" t="s">
        <v>3193</v>
      </c>
    </row>
    <row r="151" spans="1:4" x14ac:dyDescent="0.25">
      <c r="A151">
        <v>262</v>
      </c>
      <c r="B151" t="s">
        <v>4512</v>
      </c>
      <c r="C151" t="s">
        <v>3197</v>
      </c>
    </row>
    <row r="152" spans="1:4" x14ac:dyDescent="0.25">
      <c r="A152">
        <v>263</v>
      </c>
      <c r="B152" t="s">
        <v>4512</v>
      </c>
      <c r="C152" t="s">
        <v>3174</v>
      </c>
    </row>
    <row r="153" spans="1:4" x14ac:dyDescent="0.25">
      <c r="A153">
        <v>264</v>
      </c>
      <c r="B153" t="s">
        <v>4512</v>
      </c>
      <c r="C153" t="s">
        <v>3195</v>
      </c>
    </row>
    <row r="154" spans="1:4" x14ac:dyDescent="0.25">
      <c r="A154">
        <v>268</v>
      </c>
      <c r="B154" t="s">
        <v>2551</v>
      </c>
      <c r="C154" t="s">
        <v>4438</v>
      </c>
      <c r="D154" t="s">
        <v>2519</v>
      </c>
    </row>
    <row r="155" spans="1:4" x14ac:dyDescent="0.25">
      <c r="A155">
        <v>270</v>
      </c>
      <c r="B155" t="s">
        <v>2551</v>
      </c>
      <c r="C155" t="s">
        <v>3216</v>
      </c>
      <c r="D155" t="s">
        <v>2533</v>
      </c>
    </row>
    <row r="156" spans="1:4" x14ac:dyDescent="0.25">
      <c r="A156">
        <v>272</v>
      </c>
      <c r="B156" t="s">
        <v>2551</v>
      </c>
      <c r="C156" t="s">
        <v>4428</v>
      </c>
      <c r="D156" t="s">
        <v>4427</v>
      </c>
    </row>
    <row r="157" spans="1:4" x14ac:dyDescent="0.25">
      <c r="A157">
        <v>273</v>
      </c>
      <c r="B157" t="s">
        <v>2551</v>
      </c>
      <c r="C157" t="s">
        <v>4426</v>
      </c>
    </row>
    <row r="158" spans="1:4" x14ac:dyDescent="0.25">
      <c r="A158">
        <v>274</v>
      </c>
      <c r="B158" t="s">
        <v>2551</v>
      </c>
      <c r="C158" t="s">
        <v>3963</v>
      </c>
    </row>
    <row r="159" spans="1:4" x14ac:dyDescent="0.25">
      <c r="A159">
        <v>275</v>
      </c>
      <c r="B159" t="s">
        <v>2551</v>
      </c>
      <c r="C159" t="s">
        <v>4425</v>
      </c>
    </row>
    <row r="160" spans="1:4" x14ac:dyDescent="0.25">
      <c r="A160">
        <v>276</v>
      </c>
      <c r="B160" t="s">
        <v>2551</v>
      </c>
      <c r="C160" t="s">
        <v>3193</v>
      </c>
    </row>
    <row r="161" spans="1:4" x14ac:dyDescent="0.25">
      <c r="A161">
        <v>277</v>
      </c>
      <c r="B161" t="s">
        <v>2551</v>
      </c>
      <c r="C161" t="s">
        <v>3197</v>
      </c>
    </row>
    <row r="162" spans="1:4" x14ac:dyDescent="0.25">
      <c r="A162">
        <v>278</v>
      </c>
      <c r="B162" t="s">
        <v>2551</v>
      </c>
      <c r="C162" t="s">
        <v>3174</v>
      </c>
    </row>
    <row r="163" spans="1:4" x14ac:dyDescent="0.25">
      <c r="A163">
        <v>279</v>
      </c>
      <c r="B163" t="s">
        <v>2551</v>
      </c>
      <c r="C163" t="s">
        <v>3195</v>
      </c>
    </row>
    <row r="164" spans="1:4" x14ac:dyDescent="0.25">
      <c r="A164">
        <v>283</v>
      </c>
      <c r="B164" t="s">
        <v>4511</v>
      </c>
      <c r="C164" t="s">
        <v>4438</v>
      </c>
      <c r="D164" t="s">
        <v>2519</v>
      </c>
    </row>
    <row r="165" spans="1:4" x14ac:dyDescent="0.25">
      <c r="A165">
        <v>285</v>
      </c>
      <c r="B165" t="s">
        <v>4511</v>
      </c>
      <c r="C165" t="s">
        <v>4428</v>
      </c>
      <c r="D165" t="s">
        <v>4427</v>
      </c>
    </row>
    <row r="166" spans="1:4" x14ac:dyDescent="0.25">
      <c r="A166">
        <v>286</v>
      </c>
      <c r="B166" t="s">
        <v>4511</v>
      </c>
      <c r="C166" t="s">
        <v>4426</v>
      </c>
    </row>
    <row r="167" spans="1:4" x14ac:dyDescent="0.25">
      <c r="A167">
        <v>287</v>
      </c>
      <c r="B167" t="s">
        <v>4511</v>
      </c>
      <c r="C167" t="s">
        <v>3963</v>
      </c>
    </row>
    <row r="168" spans="1:4" x14ac:dyDescent="0.25">
      <c r="A168">
        <v>288</v>
      </c>
      <c r="B168" t="s">
        <v>4511</v>
      </c>
      <c r="C168" t="s">
        <v>4425</v>
      </c>
    </row>
    <row r="169" spans="1:4" x14ac:dyDescent="0.25">
      <c r="A169">
        <v>289</v>
      </c>
      <c r="B169" t="s">
        <v>4511</v>
      </c>
      <c r="C169" t="s">
        <v>3193</v>
      </c>
    </row>
    <row r="170" spans="1:4" x14ac:dyDescent="0.25">
      <c r="A170">
        <v>290</v>
      </c>
      <c r="B170" t="s">
        <v>4511</v>
      </c>
      <c r="C170" t="s">
        <v>3197</v>
      </c>
    </row>
    <row r="171" spans="1:4" x14ac:dyDescent="0.25">
      <c r="A171">
        <v>291</v>
      </c>
      <c r="B171" t="s">
        <v>4511</v>
      </c>
      <c r="C171" t="s">
        <v>3174</v>
      </c>
    </row>
    <row r="172" spans="1:4" x14ac:dyDescent="0.25">
      <c r="A172">
        <v>292</v>
      </c>
      <c r="B172" t="s">
        <v>4511</v>
      </c>
      <c r="C172" t="s">
        <v>3195</v>
      </c>
    </row>
    <row r="173" spans="1:4" x14ac:dyDescent="0.25">
      <c r="A173">
        <v>296</v>
      </c>
      <c r="B173" t="s">
        <v>2562</v>
      </c>
      <c r="C173" t="s">
        <v>4438</v>
      </c>
      <c r="D173" t="s">
        <v>2519</v>
      </c>
    </row>
    <row r="174" spans="1:4" x14ac:dyDescent="0.25">
      <c r="A174">
        <v>298</v>
      </c>
      <c r="B174" t="s">
        <v>2562</v>
      </c>
      <c r="C174" t="s">
        <v>4428</v>
      </c>
      <c r="D174" t="s">
        <v>4427</v>
      </c>
    </row>
    <row r="175" spans="1:4" x14ac:dyDescent="0.25">
      <c r="A175">
        <v>299</v>
      </c>
      <c r="B175" t="s">
        <v>2562</v>
      </c>
      <c r="C175" t="s">
        <v>4426</v>
      </c>
    </row>
    <row r="176" spans="1:4" x14ac:dyDescent="0.25">
      <c r="A176">
        <v>300</v>
      </c>
      <c r="B176" t="s">
        <v>2562</v>
      </c>
      <c r="C176" t="s">
        <v>3963</v>
      </c>
    </row>
    <row r="177" spans="1:4" x14ac:dyDescent="0.25">
      <c r="A177">
        <v>301</v>
      </c>
      <c r="B177" t="s">
        <v>2562</v>
      </c>
      <c r="C177" t="s">
        <v>4425</v>
      </c>
    </row>
    <row r="178" spans="1:4" x14ac:dyDescent="0.25">
      <c r="A178">
        <v>302</v>
      </c>
      <c r="B178" t="s">
        <v>2562</v>
      </c>
      <c r="C178" t="s">
        <v>3193</v>
      </c>
    </row>
    <row r="179" spans="1:4" x14ac:dyDescent="0.25">
      <c r="A179">
        <v>303</v>
      </c>
      <c r="B179" t="s">
        <v>2562</v>
      </c>
      <c r="C179" t="s">
        <v>3197</v>
      </c>
    </row>
    <row r="180" spans="1:4" x14ac:dyDescent="0.25">
      <c r="A180">
        <v>304</v>
      </c>
      <c r="B180" t="s">
        <v>2562</v>
      </c>
      <c r="C180" t="s">
        <v>3174</v>
      </c>
    </row>
    <row r="181" spans="1:4" x14ac:dyDescent="0.25">
      <c r="A181">
        <v>305</v>
      </c>
      <c r="B181" t="s">
        <v>2562</v>
      </c>
      <c r="C181" t="s">
        <v>3195</v>
      </c>
    </row>
    <row r="182" spans="1:4" x14ac:dyDescent="0.25">
      <c r="A182">
        <v>309</v>
      </c>
      <c r="B182" t="s">
        <v>4510</v>
      </c>
      <c r="C182" t="s">
        <v>4438</v>
      </c>
      <c r="D182" t="s">
        <v>2519</v>
      </c>
    </row>
    <row r="183" spans="1:4" x14ac:dyDescent="0.25">
      <c r="A183">
        <v>316</v>
      </c>
      <c r="B183" t="s">
        <v>4510</v>
      </c>
      <c r="C183" t="s">
        <v>4428</v>
      </c>
      <c r="D183" t="s">
        <v>4427</v>
      </c>
    </row>
    <row r="184" spans="1:4" x14ac:dyDescent="0.25">
      <c r="A184">
        <v>317</v>
      </c>
      <c r="B184" t="s">
        <v>4510</v>
      </c>
      <c r="C184" t="s">
        <v>4426</v>
      </c>
    </row>
    <row r="185" spans="1:4" x14ac:dyDescent="0.25">
      <c r="A185">
        <v>318</v>
      </c>
      <c r="B185" t="s">
        <v>4510</v>
      </c>
      <c r="C185" t="s">
        <v>3963</v>
      </c>
    </row>
    <row r="186" spans="1:4" x14ac:dyDescent="0.25">
      <c r="A186">
        <v>319</v>
      </c>
      <c r="B186" t="s">
        <v>4510</v>
      </c>
      <c r="C186" t="s">
        <v>4425</v>
      </c>
    </row>
    <row r="187" spans="1:4" x14ac:dyDescent="0.25">
      <c r="A187">
        <v>320</v>
      </c>
      <c r="B187" t="s">
        <v>4510</v>
      </c>
      <c r="C187" t="s">
        <v>3193</v>
      </c>
    </row>
    <row r="188" spans="1:4" x14ac:dyDescent="0.25">
      <c r="A188">
        <v>321</v>
      </c>
      <c r="B188" t="s">
        <v>4510</v>
      </c>
      <c r="C188" t="s">
        <v>3197</v>
      </c>
    </row>
    <row r="189" spans="1:4" x14ac:dyDescent="0.25">
      <c r="A189">
        <v>322</v>
      </c>
      <c r="B189" t="s">
        <v>4510</v>
      </c>
      <c r="C189" t="s">
        <v>3174</v>
      </c>
    </row>
    <row r="190" spans="1:4" x14ac:dyDescent="0.25">
      <c r="A190">
        <v>323</v>
      </c>
      <c r="B190" t="s">
        <v>4510</v>
      </c>
      <c r="C190" t="s">
        <v>3195</v>
      </c>
    </row>
    <row r="191" spans="1:4" x14ac:dyDescent="0.25">
      <c r="A191">
        <v>329</v>
      </c>
      <c r="B191" t="s">
        <v>4509</v>
      </c>
      <c r="C191" t="s">
        <v>4438</v>
      </c>
      <c r="D191" t="s">
        <v>2519</v>
      </c>
    </row>
    <row r="192" spans="1:4" x14ac:dyDescent="0.25">
      <c r="A192">
        <v>331</v>
      </c>
      <c r="B192" t="s">
        <v>4509</v>
      </c>
      <c r="C192" t="s">
        <v>4428</v>
      </c>
      <c r="D192" t="s">
        <v>4427</v>
      </c>
    </row>
    <row r="193" spans="1:4" x14ac:dyDescent="0.25">
      <c r="A193">
        <v>332</v>
      </c>
      <c r="B193" t="s">
        <v>4509</v>
      </c>
      <c r="C193" t="s">
        <v>4426</v>
      </c>
    </row>
    <row r="194" spans="1:4" x14ac:dyDescent="0.25">
      <c r="A194">
        <v>333</v>
      </c>
      <c r="B194" t="s">
        <v>4509</v>
      </c>
      <c r="C194" t="s">
        <v>3963</v>
      </c>
    </row>
    <row r="195" spans="1:4" x14ac:dyDescent="0.25">
      <c r="A195">
        <v>334</v>
      </c>
      <c r="B195" t="s">
        <v>4509</v>
      </c>
      <c r="C195" t="s">
        <v>4425</v>
      </c>
    </row>
    <row r="196" spans="1:4" x14ac:dyDescent="0.25">
      <c r="A196">
        <v>335</v>
      </c>
      <c r="B196" t="s">
        <v>4509</v>
      </c>
      <c r="C196" t="s">
        <v>3193</v>
      </c>
    </row>
    <row r="197" spans="1:4" x14ac:dyDescent="0.25">
      <c r="A197">
        <v>336</v>
      </c>
      <c r="B197" t="s">
        <v>4509</v>
      </c>
      <c r="C197" t="s">
        <v>3197</v>
      </c>
    </row>
    <row r="198" spans="1:4" x14ac:dyDescent="0.25">
      <c r="A198">
        <v>337</v>
      </c>
      <c r="B198" t="s">
        <v>4509</v>
      </c>
      <c r="C198" t="s">
        <v>3174</v>
      </c>
    </row>
    <row r="199" spans="1:4" x14ac:dyDescent="0.25">
      <c r="A199">
        <v>338</v>
      </c>
      <c r="B199" t="s">
        <v>4509</v>
      </c>
      <c r="C199" t="s">
        <v>3195</v>
      </c>
    </row>
    <row r="200" spans="1:4" x14ac:dyDescent="0.25">
      <c r="A200">
        <v>342</v>
      </c>
      <c r="B200" t="s">
        <v>2831</v>
      </c>
      <c r="C200" t="s">
        <v>4438</v>
      </c>
      <c r="D200" t="s">
        <v>2519</v>
      </c>
    </row>
    <row r="201" spans="1:4" x14ac:dyDescent="0.25">
      <c r="A201">
        <v>344</v>
      </c>
      <c r="B201" t="s">
        <v>2831</v>
      </c>
      <c r="C201" t="s">
        <v>4428</v>
      </c>
      <c r="D201" t="s">
        <v>4427</v>
      </c>
    </row>
    <row r="202" spans="1:4" x14ac:dyDescent="0.25">
      <c r="A202">
        <v>345</v>
      </c>
      <c r="B202" t="s">
        <v>2831</v>
      </c>
      <c r="C202" t="s">
        <v>4426</v>
      </c>
    </row>
    <row r="203" spans="1:4" x14ac:dyDescent="0.25">
      <c r="A203">
        <v>346</v>
      </c>
      <c r="B203" t="s">
        <v>2831</v>
      </c>
      <c r="C203" t="s">
        <v>3963</v>
      </c>
    </row>
    <row r="204" spans="1:4" x14ac:dyDescent="0.25">
      <c r="A204">
        <v>347</v>
      </c>
      <c r="B204" t="s">
        <v>2831</v>
      </c>
      <c r="C204" t="s">
        <v>4425</v>
      </c>
    </row>
    <row r="205" spans="1:4" x14ac:dyDescent="0.25">
      <c r="A205">
        <v>348</v>
      </c>
      <c r="B205" t="s">
        <v>2831</v>
      </c>
      <c r="C205" t="s">
        <v>3193</v>
      </c>
    </row>
    <row r="206" spans="1:4" x14ac:dyDescent="0.25">
      <c r="A206">
        <v>349</v>
      </c>
      <c r="B206" t="s">
        <v>2831</v>
      </c>
      <c r="C206" t="s">
        <v>3197</v>
      </c>
    </row>
    <row r="207" spans="1:4" x14ac:dyDescent="0.25">
      <c r="A207">
        <v>350</v>
      </c>
      <c r="B207" t="s">
        <v>2831</v>
      </c>
      <c r="C207" t="s">
        <v>3174</v>
      </c>
    </row>
    <row r="208" spans="1:4" x14ac:dyDescent="0.25">
      <c r="A208">
        <v>351</v>
      </c>
      <c r="B208" t="s">
        <v>2831</v>
      </c>
      <c r="C208" t="s">
        <v>3195</v>
      </c>
    </row>
    <row r="209" spans="1:4" x14ac:dyDescent="0.25">
      <c r="A209">
        <v>355</v>
      </c>
      <c r="B209" t="s">
        <v>4493</v>
      </c>
      <c r="C209" t="s">
        <v>4438</v>
      </c>
      <c r="D209" t="s">
        <v>2519</v>
      </c>
    </row>
    <row r="210" spans="1:4" x14ac:dyDescent="0.25">
      <c r="A210">
        <v>357</v>
      </c>
      <c r="B210" t="s">
        <v>4493</v>
      </c>
      <c r="C210" t="s">
        <v>4508</v>
      </c>
      <c r="D210" t="s">
        <v>2533</v>
      </c>
    </row>
    <row r="211" spans="1:4" x14ac:dyDescent="0.25">
      <c r="A211">
        <v>359</v>
      </c>
      <c r="B211" t="s">
        <v>4493</v>
      </c>
      <c r="C211" t="s">
        <v>4507</v>
      </c>
      <c r="D211" t="s">
        <v>4506</v>
      </c>
    </row>
    <row r="212" spans="1:4" x14ac:dyDescent="0.25">
      <c r="A212">
        <v>360</v>
      </c>
      <c r="B212" t="s">
        <v>4493</v>
      </c>
      <c r="C212" t="s">
        <v>4505</v>
      </c>
    </row>
    <row r="213" spans="1:4" x14ac:dyDescent="0.25">
      <c r="A213">
        <v>362</v>
      </c>
      <c r="B213" t="s">
        <v>4493</v>
      </c>
      <c r="C213" t="s">
        <v>4504</v>
      </c>
      <c r="D213" t="s">
        <v>4503</v>
      </c>
    </row>
    <row r="214" spans="1:4" x14ac:dyDescent="0.25">
      <c r="A214">
        <v>363</v>
      </c>
      <c r="B214" t="s">
        <v>4493</v>
      </c>
      <c r="C214" t="s">
        <v>4502</v>
      </c>
    </row>
    <row r="215" spans="1:4" x14ac:dyDescent="0.25">
      <c r="A215">
        <v>365</v>
      </c>
      <c r="B215" t="s">
        <v>4493</v>
      </c>
      <c r="C215" t="s">
        <v>4501</v>
      </c>
      <c r="D215" t="s">
        <v>4500</v>
      </c>
    </row>
    <row r="216" spans="1:4" x14ac:dyDescent="0.25">
      <c r="A216">
        <v>367</v>
      </c>
      <c r="B216" t="s">
        <v>4493</v>
      </c>
      <c r="C216" t="s">
        <v>4428</v>
      </c>
      <c r="D216" t="s">
        <v>4427</v>
      </c>
    </row>
    <row r="217" spans="1:4" x14ac:dyDescent="0.25">
      <c r="A217">
        <v>368</v>
      </c>
      <c r="B217" t="s">
        <v>4493</v>
      </c>
      <c r="C217" t="s">
        <v>4426</v>
      </c>
    </row>
    <row r="218" spans="1:4" x14ac:dyDescent="0.25">
      <c r="A218">
        <v>369</v>
      </c>
      <c r="B218" t="s">
        <v>4493</v>
      </c>
      <c r="C218" t="s">
        <v>3963</v>
      </c>
    </row>
    <row r="219" spans="1:4" x14ac:dyDescent="0.25">
      <c r="A219">
        <v>370</v>
      </c>
      <c r="B219" t="s">
        <v>4493</v>
      </c>
      <c r="C219" t="s">
        <v>4425</v>
      </c>
    </row>
    <row r="220" spans="1:4" x14ac:dyDescent="0.25">
      <c r="A220">
        <v>371</v>
      </c>
      <c r="B220" t="s">
        <v>4493</v>
      </c>
      <c r="C220" t="s">
        <v>3193</v>
      </c>
    </row>
    <row r="221" spans="1:4" x14ac:dyDescent="0.25">
      <c r="A221">
        <v>372</v>
      </c>
      <c r="B221" t="s">
        <v>4493</v>
      </c>
      <c r="C221" t="s">
        <v>3197</v>
      </c>
    </row>
    <row r="222" spans="1:4" x14ac:dyDescent="0.25">
      <c r="A222">
        <v>373</v>
      </c>
      <c r="B222" t="s">
        <v>4493</v>
      </c>
      <c r="C222" t="s">
        <v>3174</v>
      </c>
    </row>
    <row r="223" spans="1:4" x14ac:dyDescent="0.25">
      <c r="A223">
        <v>374</v>
      </c>
      <c r="B223" t="s">
        <v>4493</v>
      </c>
      <c r="C223" t="s">
        <v>3195</v>
      </c>
    </row>
    <row r="224" spans="1:4" x14ac:dyDescent="0.25">
      <c r="A224">
        <v>376</v>
      </c>
      <c r="B224" t="s">
        <v>4493</v>
      </c>
      <c r="C224" t="s">
        <v>4499</v>
      </c>
      <c r="D224" t="s">
        <v>4498</v>
      </c>
    </row>
    <row r="225" spans="1:4" x14ac:dyDescent="0.25">
      <c r="A225">
        <v>377</v>
      </c>
      <c r="B225" t="s">
        <v>4493</v>
      </c>
      <c r="C225" t="s">
        <v>4497</v>
      </c>
    </row>
    <row r="226" spans="1:4" x14ac:dyDescent="0.25">
      <c r="A226">
        <v>378</v>
      </c>
      <c r="B226" t="s">
        <v>4493</v>
      </c>
      <c r="C226" t="s">
        <v>4496</v>
      </c>
    </row>
    <row r="227" spans="1:4" x14ac:dyDescent="0.25">
      <c r="A227">
        <v>379</v>
      </c>
      <c r="B227" t="s">
        <v>4493</v>
      </c>
      <c r="C227" t="s">
        <v>4495</v>
      </c>
    </row>
    <row r="228" spans="1:4" x14ac:dyDescent="0.25">
      <c r="A228">
        <v>380</v>
      </c>
      <c r="B228" t="s">
        <v>4493</v>
      </c>
      <c r="C228" t="s">
        <v>4494</v>
      </c>
    </row>
    <row r="229" spans="1:4" x14ac:dyDescent="0.25">
      <c r="A229">
        <v>381</v>
      </c>
      <c r="B229" t="s">
        <v>4493</v>
      </c>
      <c r="C229" t="s">
        <v>4492</v>
      </c>
    </row>
    <row r="230" spans="1:4" x14ac:dyDescent="0.25">
      <c r="A230">
        <v>385</v>
      </c>
      <c r="B230" t="s">
        <v>2603</v>
      </c>
      <c r="C230" t="s">
        <v>4438</v>
      </c>
      <c r="D230" t="s">
        <v>2519</v>
      </c>
    </row>
    <row r="231" spans="1:4" x14ac:dyDescent="0.25">
      <c r="A231">
        <v>387</v>
      </c>
      <c r="B231" t="s">
        <v>2603</v>
      </c>
      <c r="C231" t="s">
        <v>4428</v>
      </c>
      <c r="D231" t="s">
        <v>4427</v>
      </c>
    </row>
    <row r="232" spans="1:4" x14ac:dyDescent="0.25">
      <c r="A232">
        <v>388</v>
      </c>
      <c r="B232" t="s">
        <v>2603</v>
      </c>
      <c r="C232" t="s">
        <v>4426</v>
      </c>
    </row>
    <row r="233" spans="1:4" x14ac:dyDescent="0.25">
      <c r="A233">
        <v>389</v>
      </c>
      <c r="B233" t="s">
        <v>2603</v>
      </c>
      <c r="C233" t="s">
        <v>3963</v>
      </c>
    </row>
    <row r="234" spans="1:4" x14ac:dyDescent="0.25">
      <c r="A234">
        <v>390</v>
      </c>
      <c r="B234" t="s">
        <v>2603</v>
      </c>
      <c r="C234" t="s">
        <v>4425</v>
      </c>
    </row>
    <row r="235" spans="1:4" x14ac:dyDescent="0.25">
      <c r="A235">
        <v>391</v>
      </c>
      <c r="B235" t="s">
        <v>2603</v>
      </c>
      <c r="C235" t="s">
        <v>3193</v>
      </c>
    </row>
    <row r="236" spans="1:4" x14ac:dyDescent="0.25">
      <c r="A236">
        <v>392</v>
      </c>
      <c r="B236" t="s">
        <v>2603</v>
      </c>
      <c r="C236" t="s">
        <v>3197</v>
      </c>
    </row>
    <row r="237" spans="1:4" x14ac:dyDescent="0.25">
      <c r="A237">
        <v>393</v>
      </c>
      <c r="B237" t="s">
        <v>2603</v>
      </c>
      <c r="C237" t="s">
        <v>3174</v>
      </c>
    </row>
    <row r="238" spans="1:4" x14ac:dyDescent="0.25">
      <c r="A238">
        <v>394</v>
      </c>
      <c r="B238" t="s">
        <v>2603</v>
      </c>
      <c r="C238" t="s">
        <v>3195</v>
      </c>
    </row>
    <row r="239" spans="1:4" x14ac:dyDescent="0.25">
      <c r="A239">
        <v>398</v>
      </c>
      <c r="B239" t="s">
        <v>2619</v>
      </c>
      <c r="C239" t="s">
        <v>4438</v>
      </c>
      <c r="D239" t="s">
        <v>2519</v>
      </c>
    </row>
    <row r="240" spans="1:4" x14ac:dyDescent="0.25">
      <c r="A240">
        <v>400</v>
      </c>
      <c r="B240" t="s">
        <v>2619</v>
      </c>
      <c r="C240" t="s">
        <v>4428</v>
      </c>
      <c r="D240" t="s">
        <v>4427</v>
      </c>
    </row>
    <row r="241" spans="1:5" x14ac:dyDescent="0.25">
      <c r="A241">
        <v>401</v>
      </c>
      <c r="B241" t="s">
        <v>2619</v>
      </c>
      <c r="C241" t="s">
        <v>4426</v>
      </c>
      <c r="D241" t="s">
        <v>4427</v>
      </c>
    </row>
    <row r="242" spans="1:5" x14ac:dyDescent="0.25">
      <c r="A242">
        <v>402</v>
      </c>
      <c r="B242" t="s">
        <v>2619</v>
      </c>
      <c r="C242" t="s">
        <v>3963</v>
      </c>
      <c r="D242" t="s">
        <v>4427</v>
      </c>
    </row>
    <row r="243" spans="1:5" x14ac:dyDescent="0.25">
      <c r="A243">
        <v>403</v>
      </c>
      <c r="B243" t="s">
        <v>2619</v>
      </c>
      <c r="C243" t="s">
        <v>4425</v>
      </c>
      <c r="D243" t="s">
        <v>4427</v>
      </c>
    </row>
    <row r="244" spans="1:5" x14ac:dyDescent="0.25">
      <c r="A244">
        <v>404</v>
      </c>
      <c r="B244" t="s">
        <v>2619</v>
      </c>
      <c r="C244" t="s">
        <v>3193</v>
      </c>
      <c r="D244" t="s">
        <v>4427</v>
      </c>
    </row>
    <row r="245" spans="1:5" x14ac:dyDescent="0.25">
      <c r="A245">
        <v>405</v>
      </c>
      <c r="B245" t="s">
        <v>2619</v>
      </c>
      <c r="C245" t="s">
        <v>3197</v>
      </c>
      <c r="D245" t="s">
        <v>4427</v>
      </c>
      <c r="E245" t="s">
        <v>4435</v>
      </c>
    </row>
    <row r="246" spans="1:5" x14ac:dyDescent="0.25">
      <c r="A246">
        <v>406</v>
      </c>
      <c r="B246" t="s">
        <v>2619</v>
      </c>
      <c r="C246" t="s">
        <v>3174</v>
      </c>
      <c r="D246" t="s">
        <v>4427</v>
      </c>
    </row>
    <row r="247" spans="1:5" x14ac:dyDescent="0.25">
      <c r="A247">
        <v>407</v>
      </c>
      <c r="B247" t="s">
        <v>2619</v>
      </c>
      <c r="C247" t="s">
        <v>3195</v>
      </c>
      <c r="D247" t="s">
        <v>4427</v>
      </c>
    </row>
    <row r="248" spans="1:5" x14ac:dyDescent="0.25">
      <c r="A248">
        <v>788</v>
      </c>
      <c r="B248" t="s">
        <v>4491</v>
      </c>
      <c r="C248" t="s">
        <v>4438</v>
      </c>
      <c r="D248" t="s">
        <v>2519</v>
      </c>
    </row>
    <row r="249" spans="1:5" x14ac:dyDescent="0.25">
      <c r="A249">
        <v>790</v>
      </c>
      <c r="B249" t="s">
        <v>4491</v>
      </c>
      <c r="C249" t="s">
        <v>4428</v>
      </c>
      <c r="D249" t="s">
        <v>4427</v>
      </c>
    </row>
    <row r="250" spans="1:5" x14ac:dyDescent="0.25">
      <c r="A250">
        <v>791</v>
      </c>
      <c r="B250" t="s">
        <v>4491</v>
      </c>
      <c r="C250" t="s">
        <v>4426</v>
      </c>
    </row>
    <row r="251" spans="1:5" x14ac:dyDescent="0.25">
      <c r="A251">
        <v>792</v>
      </c>
      <c r="B251" t="s">
        <v>4491</v>
      </c>
      <c r="C251" t="s">
        <v>3963</v>
      </c>
    </row>
    <row r="252" spans="1:5" x14ac:dyDescent="0.25">
      <c r="A252">
        <v>793</v>
      </c>
      <c r="B252" t="s">
        <v>4491</v>
      </c>
      <c r="C252" t="s">
        <v>4425</v>
      </c>
    </row>
    <row r="253" spans="1:5" x14ac:dyDescent="0.25">
      <c r="A253">
        <v>794</v>
      </c>
      <c r="B253" t="s">
        <v>4491</v>
      </c>
      <c r="C253" t="s">
        <v>3193</v>
      </c>
    </row>
    <row r="254" spans="1:5" x14ac:dyDescent="0.25">
      <c r="A254">
        <v>795</v>
      </c>
      <c r="B254" t="s">
        <v>4491</v>
      </c>
      <c r="C254" t="s">
        <v>3197</v>
      </c>
    </row>
    <row r="255" spans="1:5" x14ac:dyDescent="0.25">
      <c r="A255">
        <v>796</v>
      </c>
      <c r="B255" t="s">
        <v>4491</v>
      </c>
      <c r="C255" t="s">
        <v>3174</v>
      </c>
    </row>
    <row r="256" spans="1:5" x14ac:dyDescent="0.25">
      <c r="A256">
        <v>797</v>
      </c>
      <c r="B256" t="s">
        <v>4491</v>
      </c>
      <c r="C256" t="s">
        <v>3195</v>
      </c>
    </row>
    <row r="257" spans="1:4" x14ac:dyDescent="0.25">
      <c r="A257">
        <v>801</v>
      </c>
      <c r="B257" t="s">
        <v>2625</v>
      </c>
      <c r="C257" t="s">
        <v>4438</v>
      </c>
      <c r="D257" t="s">
        <v>2519</v>
      </c>
    </row>
    <row r="258" spans="1:4" x14ac:dyDescent="0.25">
      <c r="A258">
        <v>803</v>
      </c>
      <c r="B258" t="s">
        <v>2625</v>
      </c>
      <c r="C258" t="s">
        <v>4428</v>
      </c>
      <c r="D258" t="s">
        <v>4427</v>
      </c>
    </row>
    <row r="259" spans="1:4" x14ac:dyDescent="0.25">
      <c r="A259">
        <v>804</v>
      </c>
      <c r="B259" t="s">
        <v>2625</v>
      </c>
      <c r="C259" t="s">
        <v>4426</v>
      </c>
    </row>
    <row r="260" spans="1:4" x14ac:dyDescent="0.25">
      <c r="A260">
        <v>805</v>
      </c>
      <c r="B260" t="s">
        <v>2625</v>
      </c>
      <c r="C260" t="s">
        <v>3963</v>
      </c>
    </row>
    <row r="261" spans="1:4" x14ac:dyDescent="0.25">
      <c r="A261">
        <v>806</v>
      </c>
      <c r="B261" t="s">
        <v>2625</v>
      </c>
      <c r="C261" t="s">
        <v>4425</v>
      </c>
    </row>
    <row r="262" spans="1:4" x14ac:dyDescent="0.25">
      <c r="A262">
        <v>807</v>
      </c>
      <c r="B262" t="s">
        <v>2625</v>
      </c>
      <c r="C262" t="s">
        <v>3193</v>
      </c>
    </row>
    <row r="263" spans="1:4" x14ac:dyDescent="0.25">
      <c r="A263">
        <v>808</v>
      </c>
      <c r="B263" t="s">
        <v>2625</v>
      </c>
      <c r="C263" t="s">
        <v>3197</v>
      </c>
    </row>
    <row r="264" spans="1:4" x14ac:dyDescent="0.25">
      <c r="A264">
        <v>809</v>
      </c>
      <c r="B264" t="s">
        <v>2625</v>
      </c>
      <c r="C264" t="s">
        <v>3174</v>
      </c>
    </row>
    <row r="265" spans="1:4" x14ac:dyDescent="0.25">
      <c r="A265">
        <v>810</v>
      </c>
      <c r="B265" t="s">
        <v>2625</v>
      </c>
      <c r="C265" t="s">
        <v>3195</v>
      </c>
    </row>
    <row r="266" spans="1:4" x14ac:dyDescent="0.25">
      <c r="A266">
        <v>814</v>
      </c>
      <c r="B266" t="s">
        <v>2635</v>
      </c>
      <c r="C266" t="s">
        <v>4438</v>
      </c>
      <c r="D266" t="s">
        <v>2519</v>
      </c>
    </row>
    <row r="267" spans="1:4" x14ac:dyDescent="0.25">
      <c r="A267">
        <v>816</v>
      </c>
      <c r="B267" t="s">
        <v>2635</v>
      </c>
      <c r="C267" t="s">
        <v>3216</v>
      </c>
      <c r="D267" t="s">
        <v>2533</v>
      </c>
    </row>
    <row r="268" spans="1:4" x14ac:dyDescent="0.25">
      <c r="A268">
        <v>818</v>
      </c>
      <c r="B268" t="s">
        <v>2635</v>
      </c>
      <c r="C268" t="s">
        <v>4428</v>
      </c>
      <c r="D268" t="s">
        <v>4427</v>
      </c>
    </row>
    <row r="269" spans="1:4" x14ac:dyDescent="0.25">
      <c r="A269">
        <v>819</v>
      </c>
      <c r="B269" t="s">
        <v>2635</v>
      </c>
      <c r="C269" t="s">
        <v>4426</v>
      </c>
    </row>
    <row r="270" spans="1:4" x14ac:dyDescent="0.25">
      <c r="A270">
        <v>820</v>
      </c>
      <c r="B270" t="s">
        <v>2635</v>
      </c>
      <c r="C270" t="s">
        <v>3963</v>
      </c>
    </row>
    <row r="271" spans="1:4" x14ac:dyDescent="0.25">
      <c r="A271">
        <v>821</v>
      </c>
      <c r="B271" t="s">
        <v>2635</v>
      </c>
      <c r="C271" t="s">
        <v>4425</v>
      </c>
    </row>
    <row r="272" spans="1:4" x14ac:dyDescent="0.25">
      <c r="A272">
        <v>822</v>
      </c>
      <c r="B272" t="s">
        <v>2635</v>
      </c>
      <c r="C272" t="s">
        <v>3193</v>
      </c>
    </row>
    <row r="273" spans="1:4" x14ac:dyDescent="0.25">
      <c r="A273">
        <v>823</v>
      </c>
      <c r="B273" t="s">
        <v>2635</v>
      </c>
      <c r="C273" t="s">
        <v>3197</v>
      </c>
    </row>
    <row r="274" spans="1:4" x14ac:dyDescent="0.25">
      <c r="A274">
        <v>824</v>
      </c>
      <c r="B274" t="s">
        <v>2635</v>
      </c>
      <c r="C274" t="s">
        <v>3174</v>
      </c>
    </row>
    <row r="275" spans="1:4" x14ac:dyDescent="0.25">
      <c r="A275">
        <v>825</v>
      </c>
      <c r="B275" t="s">
        <v>2635</v>
      </c>
      <c r="C275" t="s">
        <v>3195</v>
      </c>
    </row>
    <row r="276" spans="1:4" x14ac:dyDescent="0.25">
      <c r="A276">
        <v>829</v>
      </c>
      <c r="B276" t="s">
        <v>4483</v>
      </c>
      <c r="C276" t="s">
        <v>4438</v>
      </c>
      <c r="D276" t="s">
        <v>2519</v>
      </c>
    </row>
    <row r="277" spans="1:4" x14ac:dyDescent="0.25">
      <c r="A277">
        <v>831</v>
      </c>
      <c r="B277" t="s">
        <v>4483</v>
      </c>
      <c r="C277" t="s">
        <v>3216</v>
      </c>
      <c r="D277" t="s">
        <v>2533</v>
      </c>
    </row>
    <row r="278" spans="1:4" x14ac:dyDescent="0.25">
      <c r="A278">
        <v>833</v>
      </c>
      <c r="B278" t="s">
        <v>4483</v>
      </c>
      <c r="C278" t="s">
        <v>4428</v>
      </c>
      <c r="D278" t="s">
        <v>4427</v>
      </c>
    </row>
    <row r="279" spans="1:4" x14ac:dyDescent="0.25">
      <c r="A279">
        <v>834</v>
      </c>
      <c r="B279" t="s">
        <v>4483</v>
      </c>
      <c r="C279" t="s">
        <v>4426</v>
      </c>
    </row>
    <row r="280" spans="1:4" x14ac:dyDescent="0.25">
      <c r="A280">
        <v>835</v>
      </c>
      <c r="B280" t="s">
        <v>4483</v>
      </c>
      <c r="C280" t="s">
        <v>3963</v>
      </c>
    </row>
    <row r="281" spans="1:4" x14ac:dyDescent="0.25">
      <c r="A281">
        <v>836</v>
      </c>
      <c r="B281" t="s">
        <v>4483</v>
      </c>
      <c r="C281" t="s">
        <v>4425</v>
      </c>
    </row>
    <row r="282" spans="1:4" x14ac:dyDescent="0.25">
      <c r="A282">
        <v>837</v>
      </c>
      <c r="B282" t="s">
        <v>4483</v>
      </c>
      <c r="C282" t="s">
        <v>3193</v>
      </c>
    </row>
    <row r="283" spans="1:4" x14ac:dyDescent="0.25">
      <c r="A283">
        <v>838</v>
      </c>
      <c r="B283" t="s">
        <v>4483</v>
      </c>
      <c r="C283" t="s">
        <v>3197</v>
      </c>
    </row>
    <row r="284" spans="1:4" x14ac:dyDescent="0.25">
      <c r="A284">
        <v>839</v>
      </c>
      <c r="B284" t="s">
        <v>4483</v>
      </c>
      <c r="C284" t="s">
        <v>3174</v>
      </c>
    </row>
    <row r="285" spans="1:4" x14ac:dyDescent="0.25">
      <c r="A285">
        <v>840</v>
      </c>
      <c r="B285" t="s">
        <v>4483</v>
      </c>
      <c r="C285" t="s">
        <v>3195</v>
      </c>
    </row>
    <row r="286" spans="1:4" x14ac:dyDescent="0.25">
      <c r="A286">
        <v>842</v>
      </c>
      <c r="B286" t="s">
        <v>4483</v>
      </c>
      <c r="C286" t="s">
        <v>4490</v>
      </c>
      <c r="D286" t="s">
        <v>4478</v>
      </c>
    </row>
    <row r="287" spans="1:4" x14ac:dyDescent="0.25">
      <c r="A287">
        <v>843</v>
      </c>
      <c r="B287" t="s">
        <v>4483</v>
      </c>
      <c r="C287" t="s">
        <v>4489</v>
      </c>
    </row>
    <row r="288" spans="1:4" x14ac:dyDescent="0.25">
      <c r="A288">
        <v>844</v>
      </c>
      <c r="B288" t="s">
        <v>4483</v>
      </c>
      <c r="C288" t="s">
        <v>4488</v>
      </c>
    </row>
    <row r="289" spans="1:4" x14ac:dyDescent="0.25">
      <c r="A289">
        <v>846</v>
      </c>
      <c r="B289" t="s">
        <v>4483</v>
      </c>
      <c r="C289" t="s">
        <v>4487</v>
      </c>
      <c r="D289" t="s">
        <v>4486</v>
      </c>
    </row>
    <row r="290" spans="1:4" x14ac:dyDescent="0.25">
      <c r="A290">
        <v>847</v>
      </c>
      <c r="B290" t="s">
        <v>4483</v>
      </c>
      <c r="C290" t="s">
        <v>4485</v>
      </c>
    </row>
    <row r="291" spans="1:4" x14ac:dyDescent="0.25">
      <c r="A291">
        <v>848</v>
      </c>
      <c r="B291" t="s">
        <v>4483</v>
      </c>
      <c r="C291" t="s">
        <v>4484</v>
      </c>
    </row>
    <row r="292" spans="1:4" x14ac:dyDescent="0.25">
      <c r="A292">
        <v>849</v>
      </c>
      <c r="B292" t="s">
        <v>4483</v>
      </c>
      <c r="C292" t="s">
        <v>4482</v>
      </c>
    </row>
    <row r="293" spans="1:4" x14ac:dyDescent="0.25">
      <c r="A293">
        <v>863</v>
      </c>
      <c r="B293" t="s">
        <v>4481</v>
      </c>
      <c r="C293" t="s">
        <v>4438</v>
      </c>
      <c r="D293" t="s">
        <v>2519</v>
      </c>
    </row>
    <row r="294" spans="1:4" x14ac:dyDescent="0.25">
      <c r="A294">
        <v>865</v>
      </c>
      <c r="B294" t="s">
        <v>4481</v>
      </c>
      <c r="C294" t="s">
        <v>4480</v>
      </c>
      <c r="D294" t="s">
        <v>3361</v>
      </c>
    </row>
    <row r="295" spans="1:4" x14ac:dyDescent="0.25">
      <c r="A295">
        <v>867</v>
      </c>
      <c r="B295" t="s">
        <v>4481</v>
      </c>
      <c r="C295" t="s">
        <v>4428</v>
      </c>
      <c r="D295" t="s">
        <v>4427</v>
      </c>
    </row>
    <row r="296" spans="1:4" x14ac:dyDescent="0.25">
      <c r="A296">
        <v>868</v>
      </c>
      <c r="B296" t="s">
        <v>4481</v>
      </c>
      <c r="C296" t="s">
        <v>4426</v>
      </c>
    </row>
    <row r="297" spans="1:4" x14ac:dyDescent="0.25">
      <c r="A297">
        <v>869</v>
      </c>
      <c r="B297" t="s">
        <v>4481</v>
      </c>
      <c r="C297" t="s">
        <v>3963</v>
      </c>
    </row>
    <row r="298" spans="1:4" x14ac:dyDescent="0.25">
      <c r="A298">
        <v>870</v>
      </c>
      <c r="B298" t="s">
        <v>4481</v>
      </c>
      <c r="C298" t="s">
        <v>4425</v>
      </c>
    </row>
    <row r="299" spans="1:4" x14ac:dyDescent="0.25">
      <c r="A299">
        <v>871</v>
      </c>
      <c r="B299" t="s">
        <v>4481</v>
      </c>
      <c r="C299" t="s">
        <v>3193</v>
      </c>
    </row>
    <row r="300" spans="1:4" x14ac:dyDescent="0.25">
      <c r="A300">
        <v>872</v>
      </c>
      <c r="B300" t="s">
        <v>4481</v>
      </c>
      <c r="C300" t="s">
        <v>3197</v>
      </c>
    </row>
    <row r="301" spans="1:4" x14ac:dyDescent="0.25">
      <c r="A301">
        <v>873</v>
      </c>
      <c r="B301" t="s">
        <v>4481</v>
      </c>
      <c r="C301" t="s">
        <v>3174</v>
      </c>
    </row>
    <row r="302" spans="1:4" x14ac:dyDescent="0.25">
      <c r="A302">
        <v>874</v>
      </c>
      <c r="B302" t="s">
        <v>4481</v>
      </c>
      <c r="C302" t="s">
        <v>3195</v>
      </c>
    </row>
    <row r="303" spans="1:4" x14ac:dyDescent="0.25">
      <c r="A303">
        <v>878</v>
      </c>
      <c r="B303" t="s">
        <v>4473</v>
      </c>
      <c r="C303" t="s">
        <v>4438</v>
      </c>
      <c r="D303" t="s">
        <v>2519</v>
      </c>
    </row>
    <row r="304" spans="1:4" x14ac:dyDescent="0.25">
      <c r="A304">
        <v>880</v>
      </c>
      <c r="B304" t="s">
        <v>4473</v>
      </c>
      <c r="C304" t="s">
        <v>4480</v>
      </c>
      <c r="D304" t="s">
        <v>3361</v>
      </c>
    </row>
    <row r="305" spans="1:4" x14ac:dyDescent="0.25">
      <c r="A305">
        <v>882</v>
      </c>
      <c r="B305" t="s">
        <v>4473</v>
      </c>
      <c r="C305" t="s">
        <v>4428</v>
      </c>
      <c r="D305" t="s">
        <v>4427</v>
      </c>
    </row>
    <row r="306" spans="1:4" x14ac:dyDescent="0.25">
      <c r="A306">
        <v>883</v>
      </c>
      <c r="B306" t="s">
        <v>4473</v>
      </c>
      <c r="C306" t="s">
        <v>4426</v>
      </c>
    </row>
    <row r="307" spans="1:4" x14ac:dyDescent="0.25">
      <c r="A307">
        <v>884</v>
      </c>
      <c r="B307" t="s">
        <v>4473</v>
      </c>
      <c r="C307" t="s">
        <v>3963</v>
      </c>
    </row>
    <row r="308" spans="1:4" x14ac:dyDescent="0.25">
      <c r="A308">
        <v>885</v>
      </c>
      <c r="B308" t="s">
        <v>4473</v>
      </c>
      <c r="C308" t="s">
        <v>4425</v>
      </c>
    </row>
    <row r="309" spans="1:4" x14ac:dyDescent="0.25">
      <c r="A309">
        <v>886</v>
      </c>
      <c r="B309" t="s">
        <v>4473</v>
      </c>
      <c r="C309" t="s">
        <v>3193</v>
      </c>
    </row>
    <row r="310" spans="1:4" x14ac:dyDescent="0.25">
      <c r="A310">
        <v>887</v>
      </c>
      <c r="B310" t="s">
        <v>4473</v>
      </c>
      <c r="C310" t="s">
        <v>3197</v>
      </c>
    </row>
    <row r="311" spans="1:4" x14ac:dyDescent="0.25">
      <c r="A311">
        <v>888</v>
      </c>
      <c r="B311" t="s">
        <v>4473</v>
      </c>
      <c r="C311" t="s">
        <v>3174</v>
      </c>
    </row>
    <row r="312" spans="1:4" x14ac:dyDescent="0.25">
      <c r="A312">
        <v>889</v>
      </c>
      <c r="B312" t="s">
        <v>4473</v>
      </c>
      <c r="C312" t="s">
        <v>3195</v>
      </c>
    </row>
    <row r="313" spans="1:4" x14ac:dyDescent="0.25">
      <c r="A313">
        <v>891</v>
      </c>
      <c r="B313" t="s">
        <v>4473</v>
      </c>
      <c r="C313" t="s">
        <v>4479</v>
      </c>
      <c r="D313" t="s">
        <v>4478</v>
      </c>
    </row>
    <row r="314" spans="1:4" x14ac:dyDescent="0.25">
      <c r="A314">
        <v>892</v>
      </c>
      <c r="B314" t="s">
        <v>4473</v>
      </c>
      <c r="C314" t="s">
        <v>4477</v>
      </c>
    </row>
    <row r="315" spans="1:4" x14ac:dyDescent="0.25">
      <c r="A315">
        <v>893</v>
      </c>
      <c r="B315" t="s">
        <v>4473</v>
      </c>
      <c r="C315" t="s">
        <v>4476</v>
      </c>
    </row>
    <row r="316" spans="1:4" x14ac:dyDescent="0.25">
      <c r="A316">
        <v>894</v>
      </c>
      <c r="B316" t="s">
        <v>4473</v>
      </c>
      <c r="C316" t="s">
        <v>4475</v>
      </c>
    </row>
    <row r="317" spans="1:4" x14ac:dyDescent="0.25">
      <c r="A317">
        <v>896</v>
      </c>
      <c r="B317" t="s">
        <v>4473</v>
      </c>
      <c r="C317" t="s">
        <v>4474</v>
      </c>
      <c r="D317" t="s">
        <v>2733</v>
      </c>
    </row>
    <row r="318" spans="1:4" x14ac:dyDescent="0.25">
      <c r="A318">
        <v>897</v>
      </c>
      <c r="B318" t="s">
        <v>4473</v>
      </c>
      <c r="C318" t="s">
        <v>4472</v>
      </c>
    </row>
    <row r="319" spans="1:4" x14ac:dyDescent="0.25">
      <c r="A319">
        <v>901</v>
      </c>
      <c r="B319" t="s">
        <v>4471</v>
      </c>
      <c r="C319" t="s">
        <v>4428</v>
      </c>
      <c r="D319" t="s">
        <v>4427</v>
      </c>
    </row>
    <row r="320" spans="1:4" x14ac:dyDescent="0.25">
      <c r="A320">
        <v>902</v>
      </c>
      <c r="B320" t="s">
        <v>4471</v>
      </c>
      <c r="C320" t="s">
        <v>4426</v>
      </c>
    </row>
    <row r="321" spans="1:4" x14ac:dyDescent="0.25">
      <c r="A321">
        <v>903</v>
      </c>
      <c r="B321" t="s">
        <v>4471</v>
      </c>
      <c r="C321" t="s">
        <v>3963</v>
      </c>
    </row>
    <row r="322" spans="1:4" x14ac:dyDescent="0.25">
      <c r="A322">
        <v>904</v>
      </c>
      <c r="B322" t="s">
        <v>4471</v>
      </c>
      <c r="C322" t="s">
        <v>4425</v>
      </c>
    </row>
    <row r="323" spans="1:4" x14ac:dyDescent="0.25">
      <c r="A323">
        <v>905</v>
      </c>
      <c r="B323" t="s">
        <v>4471</v>
      </c>
      <c r="C323" t="s">
        <v>3193</v>
      </c>
    </row>
    <row r="324" spans="1:4" x14ac:dyDescent="0.25">
      <c r="A324">
        <v>906</v>
      </c>
      <c r="B324" t="s">
        <v>4471</v>
      </c>
      <c r="C324" t="s">
        <v>3197</v>
      </c>
    </row>
    <row r="325" spans="1:4" x14ac:dyDescent="0.25">
      <c r="A325">
        <v>907</v>
      </c>
      <c r="B325" t="s">
        <v>4471</v>
      </c>
      <c r="C325" t="s">
        <v>3174</v>
      </c>
    </row>
    <row r="326" spans="1:4" x14ac:dyDescent="0.25">
      <c r="A326">
        <v>908</v>
      </c>
      <c r="B326" t="s">
        <v>4471</v>
      </c>
      <c r="C326" t="s">
        <v>3195</v>
      </c>
    </row>
    <row r="327" spans="1:4" x14ac:dyDescent="0.25">
      <c r="A327">
        <v>912</v>
      </c>
      <c r="B327" t="s">
        <v>2532</v>
      </c>
      <c r="C327" t="s">
        <v>4470</v>
      </c>
      <c r="D327" t="s">
        <v>2972</v>
      </c>
    </row>
    <row r="328" spans="1:4" x14ac:dyDescent="0.25">
      <c r="A328">
        <v>913</v>
      </c>
      <c r="B328" t="s">
        <v>2532</v>
      </c>
      <c r="C328" t="s">
        <v>4469</v>
      </c>
    </row>
    <row r="329" spans="1:4" x14ac:dyDescent="0.25">
      <c r="A329">
        <v>914</v>
      </c>
      <c r="B329" t="s">
        <v>2532</v>
      </c>
      <c r="C329" t="s">
        <v>4468</v>
      </c>
    </row>
    <row r="330" spans="1:4" x14ac:dyDescent="0.25">
      <c r="A330">
        <v>915</v>
      </c>
      <c r="B330" t="s">
        <v>2532</v>
      </c>
      <c r="C330" t="s">
        <v>4468</v>
      </c>
    </row>
    <row r="331" spans="1:4" x14ac:dyDescent="0.25">
      <c r="A331">
        <v>916</v>
      </c>
      <c r="B331" t="s">
        <v>2532</v>
      </c>
      <c r="C331" t="s">
        <v>4467</v>
      </c>
    </row>
    <row r="332" spans="1:4" x14ac:dyDescent="0.25">
      <c r="A332">
        <v>917</v>
      </c>
      <c r="B332" t="s">
        <v>2532</v>
      </c>
      <c r="C332" t="s">
        <v>4466</v>
      </c>
    </row>
    <row r="333" spans="1:4" x14ac:dyDescent="0.25">
      <c r="A333">
        <v>918</v>
      </c>
      <c r="B333" t="s">
        <v>2532</v>
      </c>
      <c r="C333" t="s">
        <v>4465</v>
      </c>
    </row>
    <row r="334" spans="1:4" x14ac:dyDescent="0.25">
      <c r="A334">
        <v>919</v>
      </c>
      <c r="B334" t="s">
        <v>2532</v>
      </c>
      <c r="C334" t="s">
        <v>4464</v>
      </c>
    </row>
    <row r="335" spans="1:4" x14ac:dyDescent="0.25">
      <c r="A335">
        <v>937</v>
      </c>
      <c r="B335" t="s">
        <v>4463</v>
      </c>
      <c r="C335" t="s">
        <v>4438</v>
      </c>
      <c r="D335" t="s">
        <v>2519</v>
      </c>
    </row>
    <row r="336" spans="1:4" x14ac:dyDescent="0.25">
      <c r="A336">
        <v>939</v>
      </c>
      <c r="B336" t="s">
        <v>4463</v>
      </c>
      <c r="C336" t="s">
        <v>4428</v>
      </c>
      <c r="D336" t="s">
        <v>4427</v>
      </c>
    </row>
    <row r="337" spans="1:4" x14ac:dyDescent="0.25">
      <c r="A337">
        <v>940</v>
      </c>
      <c r="B337" t="s">
        <v>4463</v>
      </c>
      <c r="C337" t="s">
        <v>4426</v>
      </c>
    </row>
    <row r="338" spans="1:4" x14ac:dyDescent="0.25">
      <c r="A338">
        <v>941</v>
      </c>
      <c r="B338" t="s">
        <v>4463</v>
      </c>
      <c r="C338" t="s">
        <v>3963</v>
      </c>
    </row>
    <row r="339" spans="1:4" x14ac:dyDescent="0.25">
      <c r="A339">
        <v>942</v>
      </c>
      <c r="B339" t="s">
        <v>4463</v>
      </c>
      <c r="C339" t="s">
        <v>4425</v>
      </c>
    </row>
    <row r="340" spans="1:4" x14ac:dyDescent="0.25">
      <c r="A340">
        <v>943</v>
      </c>
      <c r="B340" t="s">
        <v>4463</v>
      </c>
      <c r="C340" t="s">
        <v>3193</v>
      </c>
    </row>
    <row r="341" spans="1:4" x14ac:dyDescent="0.25">
      <c r="A341">
        <v>944</v>
      </c>
      <c r="B341" t="s">
        <v>4463</v>
      </c>
      <c r="C341" t="s">
        <v>3197</v>
      </c>
    </row>
    <row r="342" spans="1:4" x14ac:dyDescent="0.25">
      <c r="A342">
        <v>945</v>
      </c>
      <c r="B342" t="s">
        <v>4463</v>
      </c>
      <c r="C342" t="s">
        <v>3174</v>
      </c>
    </row>
    <row r="343" spans="1:4" x14ac:dyDescent="0.25">
      <c r="A343">
        <v>946</v>
      </c>
      <c r="B343" t="s">
        <v>4463</v>
      </c>
      <c r="C343" t="s">
        <v>3195</v>
      </c>
    </row>
    <row r="344" spans="1:4" x14ac:dyDescent="0.25">
      <c r="A344">
        <v>950</v>
      </c>
      <c r="B344" t="s">
        <v>2680</v>
      </c>
      <c r="C344" t="s">
        <v>4438</v>
      </c>
      <c r="D344" t="s">
        <v>2519</v>
      </c>
    </row>
    <row r="345" spans="1:4" x14ac:dyDescent="0.25">
      <c r="A345">
        <v>952</v>
      </c>
      <c r="B345" t="s">
        <v>2680</v>
      </c>
      <c r="C345" t="s">
        <v>4428</v>
      </c>
      <c r="D345" t="s">
        <v>4427</v>
      </c>
    </row>
    <row r="346" spans="1:4" x14ac:dyDescent="0.25">
      <c r="A346">
        <v>953</v>
      </c>
      <c r="B346" t="s">
        <v>2680</v>
      </c>
      <c r="C346" t="s">
        <v>4426</v>
      </c>
    </row>
    <row r="347" spans="1:4" x14ac:dyDescent="0.25">
      <c r="A347">
        <v>954</v>
      </c>
      <c r="B347" t="s">
        <v>2680</v>
      </c>
      <c r="C347" t="s">
        <v>3963</v>
      </c>
    </row>
    <row r="348" spans="1:4" x14ac:dyDescent="0.25">
      <c r="A348">
        <v>955</v>
      </c>
      <c r="B348" t="s">
        <v>2680</v>
      </c>
      <c r="C348" t="s">
        <v>4425</v>
      </c>
    </row>
    <row r="349" spans="1:4" x14ac:dyDescent="0.25">
      <c r="A349">
        <v>956</v>
      </c>
      <c r="B349" t="s">
        <v>2680</v>
      </c>
      <c r="C349" t="s">
        <v>3193</v>
      </c>
    </row>
    <row r="350" spans="1:4" x14ac:dyDescent="0.25">
      <c r="A350">
        <v>957</v>
      </c>
      <c r="B350" t="s">
        <v>2680</v>
      </c>
      <c r="C350" t="s">
        <v>3197</v>
      </c>
    </row>
    <row r="351" spans="1:4" x14ac:dyDescent="0.25">
      <c r="A351">
        <v>958</v>
      </c>
      <c r="B351" t="s">
        <v>2680</v>
      </c>
      <c r="C351" t="s">
        <v>3174</v>
      </c>
    </row>
    <row r="352" spans="1:4" x14ac:dyDescent="0.25">
      <c r="A352">
        <v>959</v>
      </c>
      <c r="B352" t="s">
        <v>2680</v>
      </c>
      <c r="C352" t="s">
        <v>3195</v>
      </c>
    </row>
    <row r="353" spans="1:4" x14ac:dyDescent="0.25">
      <c r="A353">
        <v>963</v>
      </c>
      <c r="B353" t="s">
        <v>2690</v>
      </c>
      <c r="C353" t="s">
        <v>4438</v>
      </c>
      <c r="D353" t="s">
        <v>2519</v>
      </c>
    </row>
    <row r="354" spans="1:4" x14ac:dyDescent="0.25">
      <c r="A354">
        <v>965</v>
      </c>
      <c r="B354" t="s">
        <v>2690</v>
      </c>
      <c r="C354" t="s">
        <v>4428</v>
      </c>
      <c r="D354" t="s">
        <v>4427</v>
      </c>
    </row>
    <row r="355" spans="1:4" x14ac:dyDescent="0.25">
      <c r="A355">
        <v>966</v>
      </c>
      <c r="B355" t="s">
        <v>2690</v>
      </c>
      <c r="C355" t="s">
        <v>4426</v>
      </c>
    </row>
    <row r="356" spans="1:4" x14ac:dyDescent="0.25">
      <c r="A356">
        <v>967</v>
      </c>
      <c r="B356" t="s">
        <v>2690</v>
      </c>
      <c r="C356" t="s">
        <v>3963</v>
      </c>
    </row>
    <row r="357" spans="1:4" x14ac:dyDescent="0.25">
      <c r="A357">
        <v>968</v>
      </c>
      <c r="B357" t="s">
        <v>2690</v>
      </c>
      <c r="C357" t="s">
        <v>4425</v>
      </c>
    </row>
    <row r="358" spans="1:4" x14ac:dyDescent="0.25">
      <c r="A358">
        <v>969</v>
      </c>
      <c r="B358" t="s">
        <v>2690</v>
      </c>
      <c r="C358" t="s">
        <v>3193</v>
      </c>
    </row>
    <row r="359" spans="1:4" x14ac:dyDescent="0.25">
      <c r="A359">
        <v>970</v>
      </c>
      <c r="B359" t="s">
        <v>2690</v>
      </c>
      <c r="C359" t="s">
        <v>3197</v>
      </c>
    </row>
    <row r="360" spans="1:4" x14ac:dyDescent="0.25">
      <c r="A360">
        <v>971</v>
      </c>
      <c r="B360" t="s">
        <v>2690</v>
      </c>
      <c r="C360" t="s">
        <v>3174</v>
      </c>
    </row>
    <row r="361" spans="1:4" x14ac:dyDescent="0.25">
      <c r="A361">
        <v>972</v>
      </c>
      <c r="B361" t="s">
        <v>2690</v>
      </c>
      <c r="C361" t="s">
        <v>3195</v>
      </c>
    </row>
    <row r="362" spans="1:4" x14ac:dyDescent="0.25">
      <c r="A362">
        <v>976</v>
      </c>
      <c r="B362" t="s">
        <v>4454</v>
      </c>
      <c r="C362" t="s">
        <v>4438</v>
      </c>
      <c r="D362" t="s">
        <v>2519</v>
      </c>
    </row>
    <row r="363" spans="1:4" x14ac:dyDescent="0.25">
      <c r="A363">
        <v>978</v>
      </c>
      <c r="B363" t="s">
        <v>4454</v>
      </c>
      <c r="C363" t="s">
        <v>3215</v>
      </c>
      <c r="D363" t="s">
        <v>2533</v>
      </c>
    </row>
    <row r="364" spans="1:4" x14ac:dyDescent="0.25">
      <c r="A364">
        <v>980</v>
      </c>
      <c r="B364" t="s">
        <v>4454</v>
      </c>
      <c r="C364" t="s">
        <v>4462</v>
      </c>
      <c r="D364" t="s">
        <v>4461</v>
      </c>
    </row>
    <row r="365" spans="1:4" x14ac:dyDescent="0.25">
      <c r="A365">
        <v>981</v>
      </c>
      <c r="B365" t="s">
        <v>4454</v>
      </c>
      <c r="C365" t="s">
        <v>4460</v>
      </c>
    </row>
    <row r="366" spans="1:4" x14ac:dyDescent="0.25">
      <c r="A366">
        <v>982</v>
      </c>
      <c r="B366" t="s">
        <v>4454</v>
      </c>
      <c r="C366" t="s">
        <v>4459</v>
      </c>
    </row>
    <row r="367" spans="1:4" x14ac:dyDescent="0.25">
      <c r="A367">
        <v>983</v>
      </c>
      <c r="B367" t="s">
        <v>4454</v>
      </c>
      <c r="C367" t="s">
        <v>4458</v>
      </c>
    </row>
    <row r="368" spans="1:4" x14ac:dyDescent="0.25">
      <c r="A368">
        <v>984</v>
      </c>
      <c r="B368" t="s">
        <v>4454</v>
      </c>
      <c r="C368" t="s">
        <v>4457</v>
      </c>
    </row>
    <row r="369" spans="1:4" x14ac:dyDescent="0.25">
      <c r="A369">
        <v>985</v>
      </c>
      <c r="B369" t="s">
        <v>4454</v>
      </c>
      <c r="C369" t="s">
        <v>4456</v>
      </c>
    </row>
    <row r="370" spans="1:4" x14ac:dyDescent="0.25">
      <c r="A370">
        <v>986</v>
      </c>
      <c r="B370" t="s">
        <v>4454</v>
      </c>
      <c r="C370" t="s">
        <v>4455</v>
      </c>
    </row>
    <row r="371" spans="1:4" x14ac:dyDescent="0.25">
      <c r="A371">
        <v>988</v>
      </c>
      <c r="B371" t="s">
        <v>4454</v>
      </c>
      <c r="C371" t="s">
        <v>4428</v>
      </c>
      <c r="D371" t="s">
        <v>4427</v>
      </c>
    </row>
    <row r="372" spans="1:4" x14ac:dyDescent="0.25">
      <c r="A372">
        <v>989</v>
      </c>
      <c r="B372" t="s">
        <v>4454</v>
      </c>
      <c r="C372" t="s">
        <v>4426</v>
      </c>
    </row>
    <row r="373" spans="1:4" x14ac:dyDescent="0.25">
      <c r="A373">
        <v>990</v>
      </c>
      <c r="B373" t="s">
        <v>4454</v>
      </c>
      <c r="C373" t="s">
        <v>3963</v>
      </c>
    </row>
    <row r="374" spans="1:4" x14ac:dyDescent="0.25">
      <c r="A374">
        <v>991</v>
      </c>
      <c r="B374" t="s">
        <v>4454</v>
      </c>
      <c r="C374" t="s">
        <v>4425</v>
      </c>
    </row>
    <row r="375" spans="1:4" x14ac:dyDescent="0.25">
      <c r="A375">
        <v>992</v>
      </c>
      <c r="B375" t="s">
        <v>4454</v>
      </c>
      <c r="C375" t="s">
        <v>3193</v>
      </c>
    </row>
    <row r="376" spans="1:4" x14ac:dyDescent="0.25">
      <c r="A376">
        <v>993</v>
      </c>
      <c r="B376" t="s">
        <v>4454</v>
      </c>
      <c r="C376" t="s">
        <v>3197</v>
      </c>
    </row>
    <row r="377" spans="1:4" x14ac:dyDescent="0.25">
      <c r="A377">
        <v>994</v>
      </c>
      <c r="B377" t="s">
        <v>4454</v>
      </c>
      <c r="C377" t="s">
        <v>3174</v>
      </c>
    </row>
    <row r="378" spans="1:4" x14ac:dyDescent="0.25">
      <c r="A378">
        <v>995</v>
      </c>
      <c r="B378" t="s">
        <v>4454</v>
      </c>
      <c r="C378" t="s">
        <v>3195</v>
      </c>
    </row>
    <row r="379" spans="1:4" x14ac:dyDescent="0.25">
      <c r="A379">
        <v>999</v>
      </c>
      <c r="B379" t="s">
        <v>4453</v>
      </c>
      <c r="C379" t="s">
        <v>4438</v>
      </c>
      <c r="D379" t="s">
        <v>2519</v>
      </c>
    </row>
    <row r="380" spans="1:4" x14ac:dyDescent="0.25">
      <c r="A380">
        <v>1001</v>
      </c>
      <c r="B380" t="s">
        <v>4453</v>
      </c>
      <c r="C380" t="s">
        <v>4428</v>
      </c>
      <c r="D380" t="s">
        <v>4427</v>
      </c>
    </row>
    <row r="381" spans="1:4" x14ac:dyDescent="0.25">
      <c r="A381">
        <v>1002</v>
      </c>
      <c r="B381" t="s">
        <v>4453</v>
      </c>
      <c r="C381" t="s">
        <v>4426</v>
      </c>
    </row>
    <row r="382" spans="1:4" x14ac:dyDescent="0.25">
      <c r="A382">
        <v>1003</v>
      </c>
      <c r="B382" t="s">
        <v>4453</v>
      </c>
      <c r="C382" t="s">
        <v>3963</v>
      </c>
    </row>
    <row r="383" spans="1:4" x14ac:dyDescent="0.25">
      <c r="A383">
        <v>1004</v>
      </c>
      <c r="B383" t="s">
        <v>4453</v>
      </c>
      <c r="C383" t="s">
        <v>4425</v>
      </c>
    </row>
    <row r="384" spans="1:4" x14ac:dyDescent="0.25">
      <c r="A384">
        <v>1005</v>
      </c>
      <c r="B384" t="s">
        <v>4453</v>
      </c>
      <c r="C384" t="s">
        <v>3193</v>
      </c>
    </row>
    <row r="385" spans="1:4" x14ac:dyDescent="0.25">
      <c r="A385">
        <v>1006</v>
      </c>
      <c r="B385" t="s">
        <v>4453</v>
      </c>
      <c r="C385" t="s">
        <v>3197</v>
      </c>
    </row>
    <row r="386" spans="1:4" x14ac:dyDescent="0.25">
      <c r="A386">
        <v>1007</v>
      </c>
      <c r="B386" t="s">
        <v>4453</v>
      </c>
      <c r="C386" t="s">
        <v>3174</v>
      </c>
    </row>
    <row r="387" spans="1:4" x14ac:dyDescent="0.25">
      <c r="A387">
        <v>1008</v>
      </c>
      <c r="B387" t="s">
        <v>4453</v>
      </c>
      <c r="C387" t="s">
        <v>3195</v>
      </c>
    </row>
    <row r="388" spans="1:4" x14ac:dyDescent="0.25">
      <c r="A388">
        <v>1012</v>
      </c>
      <c r="B388" t="s">
        <v>4452</v>
      </c>
      <c r="C388" t="s">
        <v>4438</v>
      </c>
      <c r="D388" t="s">
        <v>2519</v>
      </c>
    </row>
    <row r="389" spans="1:4" x14ac:dyDescent="0.25">
      <c r="A389">
        <v>1014</v>
      </c>
      <c r="B389" t="s">
        <v>4452</v>
      </c>
      <c r="C389" t="s">
        <v>4428</v>
      </c>
      <c r="D389" t="s">
        <v>4427</v>
      </c>
    </row>
    <row r="390" spans="1:4" x14ac:dyDescent="0.25">
      <c r="A390">
        <v>1015</v>
      </c>
      <c r="B390" t="s">
        <v>4452</v>
      </c>
      <c r="C390" t="s">
        <v>4426</v>
      </c>
    </row>
    <row r="391" spans="1:4" x14ac:dyDescent="0.25">
      <c r="A391">
        <v>1016</v>
      </c>
      <c r="B391" t="s">
        <v>4452</v>
      </c>
      <c r="C391" t="s">
        <v>3963</v>
      </c>
    </row>
    <row r="392" spans="1:4" x14ac:dyDescent="0.25">
      <c r="A392">
        <v>1017</v>
      </c>
      <c r="B392" t="s">
        <v>4452</v>
      </c>
      <c r="C392" t="s">
        <v>4425</v>
      </c>
    </row>
    <row r="393" spans="1:4" x14ac:dyDescent="0.25">
      <c r="A393">
        <v>1018</v>
      </c>
      <c r="B393" t="s">
        <v>4452</v>
      </c>
      <c r="C393" t="s">
        <v>3193</v>
      </c>
    </row>
    <row r="394" spans="1:4" x14ac:dyDescent="0.25">
      <c r="A394">
        <v>1019</v>
      </c>
      <c r="B394" t="s">
        <v>4452</v>
      </c>
      <c r="C394" t="s">
        <v>3197</v>
      </c>
    </row>
    <row r="395" spans="1:4" x14ac:dyDescent="0.25">
      <c r="A395">
        <v>1020</v>
      </c>
      <c r="B395" t="s">
        <v>4452</v>
      </c>
      <c r="C395" t="s">
        <v>3174</v>
      </c>
    </row>
    <row r="396" spans="1:4" x14ac:dyDescent="0.25">
      <c r="A396">
        <v>1021</v>
      </c>
      <c r="B396" t="s">
        <v>4452</v>
      </c>
      <c r="C396" t="s">
        <v>3195</v>
      </c>
    </row>
    <row r="397" spans="1:4" x14ac:dyDescent="0.25">
      <c r="A397">
        <v>1025</v>
      </c>
      <c r="B397" t="s">
        <v>4451</v>
      </c>
      <c r="C397" t="s">
        <v>4438</v>
      </c>
      <c r="D397" t="s">
        <v>2519</v>
      </c>
    </row>
    <row r="398" spans="1:4" x14ac:dyDescent="0.25">
      <c r="A398">
        <v>1027</v>
      </c>
      <c r="B398" t="s">
        <v>4451</v>
      </c>
      <c r="C398" t="s">
        <v>3822</v>
      </c>
      <c r="D398" t="s">
        <v>2533</v>
      </c>
    </row>
    <row r="399" spans="1:4" x14ac:dyDescent="0.25">
      <c r="A399">
        <v>1028</v>
      </c>
      <c r="B399" t="s">
        <v>4451</v>
      </c>
      <c r="C399" t="s">
        <v>4430</v>
      </c>
    </row>
    <row r="400" spans="1:4" x14ac:dyDescent="0.25">
      <c r="A400">
        <v>1030</v>
      </c>
      <c r="B400" t="s">
        <v>4451</v>
      </c>
      <c r="C400" t="s">
        <v>4428</v>
      </c>
      <c r="D400" t="s">
        <v>4427</v>
      </c>
    </row>
    <row r="401" spans="1:4" x14ac:dyDescent="0.25">
      <c r="A401">
        <v>1031</v>
      </c>
      <c r="B401" t="s">
        <v>4451</v>
      </c>
      <c r="C401" t="s">
        <v>4426</v>
      </c>
    </row>
    <row r="402" spans="1:4" x14ac:dyDescent="0.25">
      <c r="A402">
        <v>1032</v>
      </c>
      <c r="B402" t="s">
        <v>4451</v>
      </c>
      <c r="C402" t="s">
        <v>3963</v>
      </c>
    </row>
    <row r="403" spans="1:4" x14ac:dyDescent="0.25">
      <c r="A403">
        <v>1033</v>
      </c>
      <c r="B403" t="s">
        <v>4451</v>
      </c>
      <c r="C403" t="s">
        <v>4425</v>
      </c>
    </row>
    <row r="404" spans="1:4" x14ac:dyDescent="0.25">
      <c r="A404">
        <v>1034</v>
      </c>
      <c r="B404" t="s">
        <v>4451</v>
      </c>
      <c r="C404" t="s">
        <v>3193</v>
      </c>
    </row>
    <row r="405" spans="1:4" x14ac:dyDescent="0.25">
      <c r="A405">
        <v>1035</v>
      </c>
      <c r="B405" t="s">
        <v>4451</v>
      </c>
      <c r="C405" t="s">
        <v>3197</v>
      </c>
    </row>
    <row r="406" spans="1:4" x14ac:dyDescent="0.25">
      <c r="A406">
        <v>1036</v>
      </c>
      <c r="B406" t="s">
        <v>4451</v>
      </c>
      <c r="C406" t="s">
        <v>3174</v>
      </c>
    </row>
    <row r="407" spans="1:4" x14ac:dyDescent="0.25">
      <c r="A407">
        <v>1037</v>
      </c>
      <c r="B407" t="s">
        <v>4451</v>
      </c>
      <c r="C407" t="s">
        <v>3195</v>
      </c>
    </row>
    <row r="408" spans="1:4" x14ac:dyDescent="0.25">
      <c r="A408">
        <v>1041</v>
      </c>
      <c r="B408" t="s">
        <v>4450</v>
      </c>
      <c r="C408" t="s">
        <v>4438</v>
      </c>
      <c r="D408" t="s">
        <v>2519</v>
      </c>
    </row>
    <row r="409" spans="1:4" x14ac:dyDescent="0.25">
      <c r="A409">
        <v>1043</v>
      </c>
      <c r="B409" t="s">
        <v>4450</v>
      </c>
      <c r="C409" t="s">
        <v>4428</v>
      </c>
      <c r="D409" t="s">
        <v>4427</v>
      </c>
    </row>
    <row r="410" spans="1:4" x14ac:dyDescent="0.25">
      <c r="A410">
        <v>1044</v>
      </c>
      <c r="B410" t="s">
        <v>4450</v>
      </c>
      <c r="C410" t="s">
        <v>4426</v>
      </c>
    </row>
    <row r="411" spans="1:4" x14ac:dyDescent="0.25">
      <c r="A411">
        <v>1045</v>
      </c>
      <c r="B411" t="s">
        <v>4450</v>
      </c>
      <c r="C411" t="s">
        <v>3963</v>
      </c>
    </row>
    <row r="412" spans="1:4" x14ac:dyDescent="0.25">
      <c r="A412">
        <v>1046</v>
      </c>
      <c r="B412" t="s">
        <v>4450</v>
      </c>
      <c r="C412" t="s">
        <v>4425</v>
      </c>
    </row>
    <row r="413" spans="1:4" x14ac:dyDescent="0.25">
      <c r="A413">
        <v>1047</v>
      </c>
      <c r="B413" t="s">
        <v>4450</v>
      </c>
      <c r="C413" t="s">
        <v>3193</v>
      </c>
    </row>
    <row r="414" spans="1:4" x14ac:dyDescent="0.25">
      <c r="A414">
        <v>1048</v>
      </c>
      <c r="B414" t="s">
        <v>4450</v>
      </c>
      <c r="C414" t="s">
        <v>3197</v>
      </c>
    </row>
    <row r="415" spans="1:4" x14ac:dyDescent="0.25">
      <c r="A415">
        <v>1049</v>
      </c>
      <c r="B415" t="s">
        <v>4450</v>
      </c>
      <c r="C415" t="s">
        <v>3174</v>
      </c>
    </row>
    <row r="416" spans="1:4" x14ac:dyDescent="0.25">
      <c r="A416">
        <v>1050</v>
      </c>
      <c r="B416" t="s">
        <v>4450</v>
      </c>
      <c r="C416" t="s">
        <v>3195</v>
      </c>
    </row>
    <row r="417" spans="1:4" x14ac:dyDescent="0.25">
      <c r="A417">
        <v>1054</v>
      </c>
      <c r="B417" t="s">
        <v>2743</v>
      </c>
      <c r="C417" t="s">
        <v>4449</v>
      </c>
      <c r="D417" t="s">
        <v>2972</v>
      </c>
    </row>
    <row r="418" spans="1:4" x14ac:dyDescent="0.25">
      <c r="A418">
        <v>1055</v>
      </c>
      <c r="B418" t="s">
        <v>2743</v>
      </c>
      <c r="C418" t="s">
        <v>4448</v>
      </c>
    </row>
    <row r="419" spans="1:4" x14ac:dyDescent="0.25">
      <c r="A419">
        <v>1057</v>
      </c>
      <c r="B419" t="s">
        <v>2743</v>
      </c>
      <c r="C419" t="s">
        <v>4445</v>
      </c>
      <c r="D419" t="s">
        <v>4447</v>
      </c>
    </row>
    <row r="420" spans="1:4" x14ac:dyDescent="0.25">
      <c r="A420">
        <v>1058</v>
      </c>
      <c r="B420" t="s">
        <v>2743</v>
      </c>
      <c r="C420" t="s">
        <v>4443</v>
      </c>
    </row>
    <row r="421" spans="1:4" x14ac:dyDescent="0.25">
      <c r="A421">
        <v>1059</v>
      </c>
      <c r="B421" t="s">
        <v>2743</v>
      </c>
      <c r="C421" t="s">
        <v>4441</v>
      </c>
    </row>
    <row r="422" spans="1:4" x14ac:dyDescent="0.25">
      <c r="A422">
        <v>1060</v>
      </c>
      <c r="B422" t="s">
        <v>2743</v>
      </c>
      <c r="C422" t="s">
        <v>4440</v>
      </c>
    </row>
    <row r="423" spans="1:4" x14ac:dyDescent="0.25">
      <c r="A423">
        <v>1061</v>
      </c>
      <c r="B423" t="s">
        <v>2743</v>
      </c>
      <c r="C423" t="s">
        <v>4439</v>
      </c>
    </row>
    <row r="424" spans="1:4" x14ac:dyDescent="0.25">
      <c r="A424">
        <v>1063</v>
      </c>
      <c r="B424" t="s">
        <v>2743</v>
      </c>
      <c r="C424" t="s">
        <v>4443</v>
      </c>
      <c r="D424" t="s">
        <v>4446</v>
      </c>
    </row>
    <row r="425" spans="1:4" x14ac:dyDescent="0.25">
      <c r="A425">
        <v>1064</v>
      </c>
      <c r="B425" t="s">
        <v>2743</v>
      </c>
      <c r="C425" t="s">
        <v>4441</v>
      </c>
    </row>
    <row r="426" spans="1:4" x14ac:dyDescent="0.25">
      <c r="A426">
        <v>1065</v>
      </c>
      <c r="B426" t="s">
        <v>2743</v>
      </c>
      <c r="C426" t="s">
        <v>4440</v>
      </c>
    </row>
    <row r="427" spans="1:4" x14ac:dyDescent="0.25">
      <c r="A427">
        <v>1066</v>
      </c>
      <c r="B427" t="s">
        <v>2743</v>
      </c>
      <c r="C427" t="s">
        <v>4439</v>
      </c>
    </row>
    <row r="428" spans="1:4" x14ac:dyDescent="0.25">
      <c r="A428">
        <v>1071</v>
      </c>
      <c r="B428" t="s">
        <v>2743</v>
      </c>
      <c r="C428" t="s">
        <v>4428</v>
      </c>
      <c r="D428" t="s">
        <v>4427</v>
      </c>
    </row>
    <row r="429" spans="1:4" x14ac:dyDescent="0.25">
      <c r="A429">
        <v>1072</v>
      </c>
      <c r="B429" t="s">
        <v>2743</v>
      </c>
      <c r="C429" t="s">
        <v>4426</v>
      </c>
    </row>
    <row r="430" spans="1:4" x14ac:dyDescent="0.25">
      <c r="A430">
        <v>1073</v>
      </c>
      <c r="B430" t="s">
        <v>2743</v>
      </c>
      <c r="C430" t="s">
        <v>3963</v>
      </c>
    </row>
    <row r="431" spans="1:4" x14ac:dyDescent="0.25">
      <c r="A431">
        <v>1074</v>
      </c>
      <c r="B431" t="s">
        <v>2743</v>
      </c>
      <c r="C431" t="s">
        <v>4425</v>
      </c>
    </row>
    <row r="432" spans="1:4" x14ac:dyDescent="0.25">
      <c r="A432">
        <v>1075</v>
      </c>
      <c r="B432" t="s">
        <v>2743</v>
      </c>
      <c r="C432" t="s">
        <v>3193</v>
      </c>
    </row>
    <row r="433" spans="1:4" x14ac:dyDescent="0.25">
      <c r="A433">
        <v>1076</v>
      </c>
      <c r="B433" t="s">
        <v>2743</v>
      </c>
      <c r="C433" t="s">
        <v>3197</v>
      </c>
    </row>
    <row r="434" spans="1:4" x14ac:dyDescent="0.25">
      <c r="A434">
        <v>1077</v>
      </c>
      <c r="B434" t="s">
        <v>2743</v>
      </c>
      <c r="C434" t="s">
        <v>3174</v>
      </c>
    </row>
    <row r="435" spans="1:4" x14ac:dyDescent="0.25">
      <c r="A435">
        <v>1078</v>
      </c>
      <c r="B435" t="s">
        <v>2743</v>
      </c>
      <c r="C435" t="s">
        <v>3195</v>
      </c>
    </row>
    <row r="436" spans="1:4" x14ac:dyDescent="0.25">
      <c r="A436">
        <v>1080</v>
      </c>
      <c r="B436" t="s">
        <v>2743</v>
      </c>
      <c r="C436" t="s">
        <v>4445</v>
      </c>
      <c r="D436" t="s">
        <v>4444</v>
      </c>
    </row>
    <row r="437" spans="1:4" x14ac:dyDescent="0.25">
      <c r="A437">
        <v>1081</v>
      </c>
      <c r="B437" t="s">
        <v>2743</v>
      </c>
      <c r="C437" t="s">
        <v>4443</v>
      </c>
    </row>
    <row r="438" spans="1:4" x14ac:dyDescent="0.25">
      <c r="A438">
        <v>1082</v>
      </c>
      <c r="B438" t="s">
        <v>2743</v>
      </c>
      <c r="C438" t="s">
        <v>4441</v>
      </c>
    </row>
    <row r="439" spans="1:4" x14ac:dyDescent="0.25">
      <c r="A439">
        <v>1083</v>
      </c>
      <c r="B439" t="s">
        <v>2743</v>
      </c>
      <c r="C439" t="s">
        <v>4440</v>
      </c>
    </row>
    <row r="440" spans="1:4" x14ac:dyDescent="0.25">
      <c r="A440">
        <v>1084</v>
      </c>
      <c r="B440" t="s">
        <v>2743</v>
      </c>
      <c r="C440" t="s">
        <v>4439</v>
      </c>
    </row>
    <row r="441" spans="1:4" x14ac:dyDescent="0.25">
      <c r="A441">
        <v>1086</v>
      </c>
      <c r="B441" t="s">
        <v>2743</v>
      </c>
      <c r="C441" t="s">
        <v>4443</v>
      </c>
      <c r="D441" t="s">
        <v>4442</v>
      </c>
    </row>
    <row r="442" spans="1:4" x14ac:dyDescent="0.25">
      <c r="A442">
        <v>1087</v>
      </c>
      <c r="B442" t="s">
        <v>2743</v>
      </c>
      <c r="C442" t="s">
        <v>4441</v>
      </c>
    </row>
    <row r="443" spans="1:4" x14ac:dyDescent="0.25">
      <c r="A443">
        <v>1088</v>
      </c>
      <c r="B443" t="s">
        <v>2743</v>
      </c>
      <c r="C443" t="s">
        <v>4440</v>
      </c>
    </row>
    <row r="444" spans="1:4" x14ac:dyDescent="0.25">
      <c r="A444">
        <v>1089</v>
      </c>
      <c r="B444" t="s">
        <v>2743</v>
      </c>
      <c r="C444" t="s">
        <v>4439</v>
      </c>
    </row>
    <row r="445" spans="1:4" x14ac:dyDescent="0.25">
      <c r="A445">
        <v>1093</v>
      </c>
      <c r="B445" t="s">
        <v>4437</v>
      </c>
      <c r="C445" t="s">
        <v>4438</v>
      </c>
      <c r="D445" t="s">
        <v>2519</v>
      </c>
    </row>
    <row r="446" spans="1:4" x14ac:dyDescent="0.25">
      <c r="A446">
        <v>1095</v>
      </c>
      <c r="B446" t="s">
        <v>4437</v>
      </c>
      <c r="C446" t="s">
        <v>4428</v>
      </c>
      <c r="D446" t="s">
        <v>4427</v>
      </c>
    </row>
    <row r="447" spans="1:4" x14ac:dyDescent="0.25">
      <c r="A447">
        <v>1096</v>
      </c>
      <c r="B447" t="s">
        <v>4437</v>
      </c>
      <c r="C447" t="s">
        <v>4426</v>
      </c>
    </row>
    <row r="448" spans="1:4" x14ac:dyDescent="0.25">
      <c r="A448">
        <v>1097</v>
      </c>
      <c r="B448" t="s">
        <v>4437</v>
      </c>
      <c r="C448" t="s">
        <v>3963</v>
      </c>
    </row>
    <row r="449" spans="1:5" x14ac:dyDescent="0.25">
      <c r="A449">
        <v>1098</v>
      </c>
      <c r="B449" t="s">
        <v>4437</v>
      </c>
      <c r="C449" t="s">
        <v>4425</v>
      </c>
    </row>
    <row r="450" spans="1:5" x14ac:dyDescent="0.25">
      <c r="A450">
        <v>1099</v>
      </c>
      <c r="B450" t="s">
        <v>4437</v>
      </c>
      <c r="C450" t="s">
        <v>3193</v>
      </c>
    </row>
    <row r="451" spans="1:5" x14ac:dyDescent="0.25">
      <c r="A451">
        <v>1100</v>
      </c>
      <c r="B451" t="s">
        <v>4437</v>
      </c>
      <c r="C451" t="s">
        <v>3197</v>
      </c>
    </row>
    <row r="452" spans="1:5" x14ac:dyDescent="0.25">
      <c r="A452">
        <v>1101</v>
      </c>
      <c r="B452" t="s">
        <v>4437</v>
      </c>
      <c r="C452" t="s">
        <v>3174</v>
      </c>
    </row>
    <row r="453" spans="1:5" x14ac:dyDescent="0.25">
      <c r="A453">
        <v>1102</v>
      </c>
      <c r="B453" t="s">
        <v>4437</v>
      </c>
      <c r="C453" t="s">
        <v>3195</v>
      </c>
    </row>
    <row r="454" spans="1:5" x14ac:dyDescent="0.25">
      <c r="A454">
        <v>1106</v>
      </c>
      <c r="B454" t="s">
        <v>2766</v>
      </c>
      <c r="C454" t="s">
        <v>4436</v>
      </c>
      <c r="D454" t="s">
        <v>2972</v>
      </c>
      <c r="E454" t="s">
        <v>4435</v>
      </c>
    </row>
    <row r="455" spans="1:5" x14ac:dyDescent="0.25">
      <c r="A455">
        <v>1107</v>
      </c>
      <c r="B455" t="s">
        <v>2766</v>
      </c>
      <c r="C455" t="s">
        <v>4434</v>
      </c>
      <c r="E455" t="s">
        <v>4433</v>
      </c>
    </row>
    <row r="456" spans="1:5" x14ac:dyDescent="0.25">
      <c r="A456">
        <v>1109</v>
      </c>
      <c r="B456" t="s">
        <v>2766</v>
      </c>
      <c r="C456" t="s">
        <v>4432</v>
      </c>
      <c r="D456" t="s">
        <v>2533</v>
      </c>
      <c r="E456" t="s">
        <v>3822</v>
      </c>
    </row>
    <row r="457" spans="1:5" x14ac:dyDescent="0.25">
      <c r="A457">
        <v>1110</v>
      </c>
      <c r="B457" t="s">
        <v>2766</v>
      </c>
      <c r="C457" t="s">
        <v>4431</v>
      </c>
      <c r="E457" t="s">
        <v>3822</v>
      </c>
    </row>
    <row r="458" spans="1:5" x14ac:dyDescent="0.25">
      <c r="A458">
        <v>1111</v>
      </c>
      <c r="B458" t="s">
        <v>2766</v>
      </c>
      <c r="C458" t="s">
        <v>4430</v>
      </c>
      <c r="E458" t="s">
        <v>3822</v>
      </c>
    </row>
    <row r="459" spans="1:5" x14ac:dyDescent="0.25">
      <c r="A459">
        <v>1112</v>
      </c>
      <c r="B459" t="s">
        <v>2766</v>
      </c>
      <c r="C459" t="s">
        <v>3216</v>
      </c>
      <c r="E459" t="s">
        <v>3822</v>
      </c>
    </row>
    <row r="460" spans="1:5" x14ac:dyDescent="0.25">
      <c r="A460">
        <v>1113</v>
      </c>
      <c r="B460" t="s">
        <v>2766</v>
      </c>
      <c r="C460" t="s">
        <v>4429</v>
      </c>
      <c r="E460" t="s">
        <v>3822</v>
      </c>
    </row>
    <row r="461" spans="1:5" x14ac:dyDescent="0.25">
      <c r="A461">
        <v>1125</v>
      </c>
      <c r="B461" t="s">
        <v>2766</v>
      </c>
      <c r="C461" t="s">
        <v>4428</v>
      </c>
      <c r="D461" t="s">
        <v>4427</v>
      </c>
    </row>
    <row r="462" spans="1:5" x14ac:dyDescent="0.25">
      <c r="A462">
        <v>1126</v>
      </c>
      <c r="B462" t="s">
        <v>2766</v>
      </c>
      <c r="C462" t="s">
        <v>4426</v>
      </c>
    </row>
    <row r="463" spans="1:5" x14ac:dyDescent="0.25">
      <c r="A463">
        <v>1127</v>
      </c>
      <c r="B463" t="s">
        <v>2766</v>
      </c>
      <c r="C463" t="s">
        <v>3963</v>
      </c>
    </row>
    <row r="464" spans="1:5" x14ac:dyDescent="0.25">
      <c r="A464">
        <v>1128</v>
      </c>
      <c r="B464" t="s">
        <v>2766</v>
      </c>
      <c r="C464" t="s">
        <v>4425</v>
      </c>
    </row>
    <row r="465" spans="1:4" x14ac:dyDescent="0.25">
      <c r="A465">
        <v>1129</v>
      </c>
      <c r="B465" t="s">
        <v>2766</v>
      </c>
      <c r="C465" t="s">
        <v>3193</v>
      </c>
    </row>
    <row r="466" spans="1:4" x14ac:dyDescent="0.25">
      <c r="A466">
        <v>1130</v>
      </c>
      <c r="B466" t="s">
        <v>2766</v>
      </c>
      <c r="C466" t="s">
        <v>3197</v>
      </c>
    </row>
    <row r="467" spans="1:4" x14ac:dyDescent="0.25">
      <c r="A467">
        <v>1131</v>
      </c>
      <c r="B467" t="s">
        <v>2766</v>
      </c>
      <c r="C467" t="s">
        <v>3174</v>
      </c>
    </row>
    <row r="468" spans="1:4" x14ac:dyDescent="0.25">
      <c r="A468">
        <v>1132</v>
      </c>
      <c r="B468" t="s">
        <v>2766</v>
      </c>
      <c r="C468" t="s">
        <v>3195</v>
      </c>
    </row>
    <row r="469" spans="1:4" x14ac:dyDescent="0.25">
      <c r="A469">
        <v>1135</v>
      </c>
      <c r="B469" t="s">
        <v>2766</v>
      </c>
      <c r="C469" t="s">
        <v>3738</v>
      </c>
      <c r="D469" t="s">
        <v>4424</v>
      </c>
    </row>
    <row r="470" spans="1:4" x14ac:dyDescent="0.25">
      <c r="A470">
        <v>1143</v>
      </c>
      <c r="B470" t="s">
        <v>2766</v>
      </c>
      <c r="C470" t="s">
        <v>4423</v>
      </c>
      <c r="D470" t="s">
        <v>2733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Blad7">
    <tabColor theme="9" tint="-0.249977111117893"/>
  </sheetPr>
  <dimension ref="A1:G146"/>
  <sheetViews>
    <sheetView workbookViewId="0">
      <selection activeCell="C1" sqref="C1:C1048576"/>
    </sheetView>
  </sheetViews>
  <sheetFormatPr defaultRowHeight="15" x14ac:dyDescent="0.25"/>
  <cols>
    <col min="1" max="1" width="35.28515625" bestFit="1" customWidth="1"/>
    <col min="2" max="2" width="38.42578125" bestFit="1" customWidth="1"/>
    <col min="3" max="3" width="28.85546875" bestFit="1" customWidth="1"/>
    <col min="4" max="4" width="10" bestFit="1" customWidth="1"/>
    <col min="5" max="5" width="15.28515625" bestFit="1" customWidth="1"/>
    <col min="6" max="6" width="7.28515625" bestFit="1" customWidth="1"/>
    <col min="7" max="7" width="7.42578125" bestFit="1" customWidth="1"/>
  </cols>
  <sheetData>
    <row r="1" spans="1:7" x14ac:dyDescent="0.25">
      <c r="A1" t="s">
        <v>2843</v>
      </c>
    </row>
    <row r="2" spans="1:7" x14ac:dyDescent="0.25">
      <c r="A2" t="s">
        <v>2844</v>
      </c>
    </row>
    <row r="3" spans="1:7" x14ac:dyDescent="0.25">
      <c r="A3" t="s">
        <v>2845</v>
      </c>
      <c r="B3" t="s">
        <v>2846</v>
      </c>
      <c r="C3" t="s">
        <v>2847</v>
      </c>
    </row>
    <row r="4" spans="1:7" x14ac:dyDescent="0.25">
      <c r="A4" t="s">
        <v>2848</v>
      </c>
      <c r="B4">
        <v>2</v>
      </c>
      <c r="C4" t="s">
        <v>2849</v>
      </c>
    </row>
    <row r="5" spans="1:7" x14ac:dyDescent="0.25">
      <c r="A5" t="s">
        <v>2850</v>
      </c>
      <c r="B5" t="s">
        <v>2851</v>
      </c>
      <c r="C5" t="s">
        <v>2847</v>
      </c>
      <c r="D5" t="s">
        <v>2852</v>
      </c>
      <c r="E5" t="s">
        <v>2853</v>
      </c>
      <c r="F5" t="s">
        <v>2848</v>
      </c>
      <c r="G5" t="s">
        <v>2854</v>
      </c>
    </row>
    <row r="6" spans="1:7" x14ac:dyDescent="0.25">
      <c r="A6" t="s">
        <v>2855</v>
      </c>
      <c r="B6" t="s">
        <v>2856</v>
      </c>
      <c r="C6" t="s">
        <v>2857</v>
      </c>
      <c r="D6" t="s">
        <v>2858</v>
      </c>
      <c r="F6">
        <v>2</v>
      </c>
      <c r="G6">
        <v>1</v>
      </c>
    </row>
    <row r="7" spans="1:7" x14ac:dyDescent="0.25">
      <c r="A7" t="s">
        <v>2855</v>
      </c>
      <c r="B7" t="s">
        <v>2859</v>
      </c>
      <c r="C7" t="s">
        <v>2860</v>
      </c>
      <c r="D7" t="s">
        <v>2858</v>
      </c>
      <c r="F7">
        <v>2</v>
      </c>
      <c r="G7">
        <v>1</v>
      </c>
    </row>
    <row r="8" spans="1:7" x14ac:dyDescent="0.25">
      <c r="A8" t="s">
        <v>2855</v>
      </c>
      <c r="B8" t="s">
        <v>2861</v>
      </c>
      <c r="C8" t="s">
        <v>2862</v>
      </c>
      <c r="D8" t="s">
        <v>2863</v>
      </c>
      <c r="F8">
        <v>2</v>
      </c>
      <c r="G8">
        <v>1</v>
      </c>
    </row>
    <row r="9" spans="1:7" x14ac:dyDescent="0.25">
      <c r="A9" t="s">
        <v>2855</v>
      </c>
      <c r="B9" t="s">
        <v>2864</v>
      </c>
      <c r="C9" t="s">
        <v>2865</v>
      </c>
      <c r="D9" t="s">
        <v>2858</v>
      </c>
      <c r="F9">
        <v>2</v>
      </c>
      <c r="G9">
        <v>1</v>
      </c>
    </row>
    <row r="10" spans="1:7" x14ac:dyDescent="0.25">
      <c r="A10" t="s">
        <v>2855</v>
      </c>
      <c r="B10" s="4" t="s">
        <v>2866</v>
      </c>
      <c r="C10" t="s">
        <v>2867</v>
      </c>
      <c r="D10" t="s">
        <v>2858</v>
      </c>
      <c r="F10">
        <v>2</v>
      </c>
      <c r="G10">
        <v>1</v>
      </c>
    </row>
    <row r="11" spans="1:7" x14ac:dyDescent="0.25">
      <c r="A11" t="s">
        <v>2855</v>
      </c>
      <c r="B11" t="s">
        <v>2868</v>
      </c>
      <c r="C11" t="s">
        <v>2869</v>
      </c>
      <c r="D11" t="s">
        <v>2858</v>
      </c>
      <c r="F11">
        <v>2</v>
      </c>
      <c r="G11">
        <v>1</v>
      </c>
    </row>
    <row r="12" spans="1:7" x14ac:dyDescent="0.25">
      <c r="A12" t="s">
        <v>2855</v>
      </c>
      <c r="B12" t="s">
        <v>2870</v>
      </c>
      <c r="C12" t="s">
        <v>2871</v>
      </c>
      <c r="D12" t="s">
        <v>2858</v>
      </c>
      <c r="F12">
        <v>2</v>
      </c>
      <c r="G12">
        <v>1</v>
      </c>
    </row>
    <row r="13" spans="1:7" x14ac:dyDescent="0.25">
      <c r="A13" t="s">
        <v>2855</v>
      </c>
      <c r="B13" t="s">
        <v>2872</v>
      </c>
      <c r="C13" t="s">
        <v>2873</v>
      </c>
      <c r="D13" t="s">
        <v>2858</v>
      </c>
      <c r="F13">
        <v>2</v>
      </c>
      <c r="G13">
        <v>1</v>
      </c>
    </row>
    <row r="14" spans="1:7" x14ac:dyDescent="0.25">
      <c r="A14" t="s">
        <v>2855</v>
      </c>
      <c r="B14" t="s">
        <v>2874</v>
      </c>
      <c r="C14" t="s">
        <v>2875</v>
      </c>
      <c r="D14" t="s">
        <v>2858</v>
      </c>
      <c r="F14">
        <v>2</v>
      </c>
      <c r="G14">
        <v>1</v>
      </c>
    </row>
    <row r="15" spans="1:7" x14ac:dyDescent="0.25">
      <c r="A15" t="s">
        <v>2855</v>
      </c>
      <c r="B15" t="s">
        <v>2876</v>
      </c>
      <c r="C15" t="s">
        <v>2877</v>
      </c>
      <c r="D15" t="s">
        <v>2878</v>
      </c>
      <c r="F15">
        <v>2</v>
      </c>
      <c r="G15">
        <v>1</v>
      </c>
    </row>
    <row r="16" spans="1:7" x14ac:dyDescent="0.25">
      <c r="A16" t="s">
        <v>2855</v>
      </c>
      <c r="B16" t="s">
        <v>2879</v>
      </c>
      <c r="C16" t="s">
        <v>2880</v>
      </c>
      <c r="D16" t="s">
        <v>2858</v>
      </c>
      <c r="F16">
        <v>2</v>
      </c>
      <c r="G16">
        <v>1</v>
      </c>
    </row>
    <row r="17" spans="1:7" x14ac:dyDescent="0.25">
      <c r="A17" t="s">
        <v>2855</v>
      </c>
      <c r="B17" t="s">
        <v>2881</v>
      </c>
      <c r="C17" t="s">
        <v>2882</v>
      </c>
      <c r="D17" t="s">
        <v>2858</v>
      </c>
      <c r="F17">
        <v>2</v>
      </c>
      <c r="G17">
        <v>1</v>
      </c>
    </row>
    <row r="18" spans="1:7" x14ac:dyDescent="0.25">
      <c r="A18" t="s">
        <v>2855</v>
      </c>
      <c r="B18" t="s">
        <v>2883</v>
      </c>
      <c r="C18" t="s">
        <v>2884</v>
      </c>
      <c r="D18" t="s">
        <v>2863</v>
      </c>
      <c r="F18">
        <v>2</v>
      </c>
      <c r="G18">
        <v>1</v>
      </c>
    </row>
    <row r="19" spans="1:7" x14ac:dyDescent="0.25">
      <c r="A19" t="s">
        <v>2855</v>
      </c>
      <c r="B19" t="s">
        <v>2885</v>
      </c>
      <c r="C19" t="s">
        <v>2886</v>
      </c>
      <c r="D19" t="s">
        <v>2858</v>
      </c>
      <c r="F19">
        <v>2</v>
      </c>
      <c r="G19">
        <v>1</v>
      </c>
    </row>
    <row r="20" spans="1:7" x14ac:dyDescent="0.25">
      <c r="A20" t="s">
        <v>2855</v>
      </c>
      <c r="B20" t="s">
        <v>2887</v>
      </c>
      <c r="C20" t="s">
        <v>2888</v>
      </c>
      <c r="D20" t="s">
        <v>2858</v>
      </c>
      <c r="F20">
        <v>2</v>
      </c>
      <c r="G20">
        <v>1</v>
      </c>
    </row>
    <row r="21" spans="1:7" x14ac:dyDescent="0.25">
      <c r="A21" t="s">
        <v>2855</v>
      </c>
      <c r="B21" s="4" t="s">
        <v>2889</v>
      </c>
      <c r="C21" t="s">
        <v>2890</v>
      </c>
      <c r="D21" t="s">
        <v>2858</v>
      </c>
      <c r="F21">
        <v>2</v>
      </c>
      <c r="G21">
        <v>1</v>
      </c>
    </row>
    <row r="22" spans="1:7" x14ac:dyDescent="0.25">
      <c r="A22" t="s">
        <v>2855</v>
      </c>
      <c r="B22" t="s">
        <v>2891</v>
      </c>
      <c r="C22" t="s">
        <v>2892</v>
      </c>
      <c r="D22" t="s">
        <v>2858</v>
      </c>
      <c r="F22">
        <v>2</v>
      </c>
      <c r="G22">
        <v>1</v>
      </c>
    </row>
    <row r="23" spans="1:7" x14ac:dyDescent="0.25">
      <c r="A23" t="s">
        <v>2855</v>
      </c>
      <c r="B23" t="s">
        <v>2893</v>
      </c>
      <c r="C23" t="s">
        <v>2894</v>
      </c>
      <c r="D23" t="s">
        <v>2878</v>
      </c>
      <c r="F23">
        <v>2</v>
      </c>
      <c r="G23">
        <v>1</v>
      </c>
    </row>
    <row r="24" spans="1:7" x14ac:dyDescent="0.25">
      <c r="A24" t="s">
        <v>2855</v>
      </c>
      <c r="B24" t="s">
        <v>2895</v>
      </c>
      <c r="C24" t="s">
        <v>2896</v>
      </c>
      <c r="D24" t="s">
        <v>2858</v>
      </c>
      <c r="F24">
        <v>2</v>
      </c>
      <c r="G24">
        <v>1</v>
      </c>
    </row>
    <row r="25" spans="1:7" x14ac:dyDescent="0.25">
      <c r="A25" t="s">
        <v>2855</v>
      </c>
      <c r="B25" t="s">
        <v>2897</v>
      </c>
      <c r="C25" t="s">
        <v>2898</v>
      </c>
      <c r="D25" t="s">
        <v>2858</v>
      </c>
      <c r="F25">
        <v>2</v>
      </c>
      <c r="G25">
        <v>1</v>
      </c>
    </row>
    <row r="26" spans="1:7" x14ac:dyDescent="0.25">
      <c r="A26" t="s">
        <v>2855</v>
      </c>
      <c r="B26" t="s">
        <v>2899</v>
      </c>
      <c r="C26" t="s">
        <v>2900</v>
      </c>
      <c r="D26" t="s">
        <v>2901</v>
      </c>
      <c r="F26">
        <v>2</v>
      </c>
      <c r="G26">
        <v>1</v>
      </c>
    </row>
    <row r="27" spans="1:7" x14ac:dyDescent="0.25">
      <c r="A27" t="s">
        <v>2855</v>
      </c>
      <c r="B27" t="s">
        <v>2902</v>
      </c>
      <c r="C27" t="s">
        <v>2903</v>
      </c>
      <c r="D27" t="s">
        <v>2858</v>
      </c>
      <c r="F27">
        <v>2</v>
      </c>
      <c r="G27">
        <v>1</v>
      </c>
    </row>
    <row r="28" spans="1:7" x14ac:dyDescent="0.25">
      <c r="A28" t="s">
        <v>2855</v>
      </c>
      <c r="B28" t="s">
        <v>2904</v>
      </c>
      <c r="C28" t="s">
        <v>2905</v>
      </c>
      <c r="D28" t="s">
        <v>2906</v>
      </c>
      <c r="F28">
        <v>2</v>
      </c>
      <c r="G28">
        <v>1</v>
      </c>
    </row>
    <row r="29" spans="1:7" x14ac:dyDescent="0.25">
      <c r="A29" t="s">
        <v>2855</v>
      </c>
      <c r="B29" t="s">
        <v>2907</v>
      </c>
      <c r="C29" t="s">
        <v>2908</v>
      </c>
      <c r="D29" t="s">
        <v>2901</v>
      </c>
      <c r="F29">
        <v>2</v>
      </c>
      <c r="G29">
        <v>1</v>
      </c>
    </row>
    <row r="30" spans="1:7" x14ac:dyDescent="0.25">
      <c r="A30" t="s">
        <v>2855</v>
      </c>
      <c r="B30" t="s">
        <v>2909</v>
      </c>
      <c r="C30" t="s">
        <v>2910</v>
      </c>
      <c r="D30" t="s">
        <v>2858</v>
      </c>
      <c r="F30">
        <v>2</v>
      </c>
      <c r="G30">
        <v>1</v>
      </c>
    </row>
    <row r="31" spans="1:7" x14ac:dyDescent="0.25">
      <c r="A31" t="s">
        <v>2855</v>
      </c>
      <c r="B31" t="s">
        <v>2911</v>
      </c>
      <c r="C31" t="s">
        <v>2912</v>
      </c>
      <c r="D31" t="s">
        <v>2906</v>
      </c>
      <c r="F31">
        <v>2</v>
      </c>
      <c r="G31">
        <v>1</v>
      </c>
    </row>
    <row r="32" spans="1:7" x14ac:dyDescent="0.25">
      <c r="A32" t="s">
        <v>2855</v>
      </c>
      <c r="B32" t="s">
        <v>2913</v>
      </c>
      <c r="C32" t="s">
        <v>2914</v>
      </c>
      <c r="D32" t="s">
        <v>2858</v>
      </c>
      <c r="F32">
        <v>2</v>
      </c>
      <c r="G32">
        <v>1</v>
      </c>
    </row>
    <row r="33" spans="1:7" x14ac:dyDescent="0.25">
      <c r="A33" t="s">
        <v>2855</v>
      </c>
      <c r="B33" t="s">
        <v>2915</v>
      </c>
      <c r="C33" t="s">
        <v>2916</v>
      </c>
      <c r="D33" t="s">
        <v>2858</v>
      </c>
      <c r="F33">
        <v>2</v>
      </c>
      <c r="G33">
        <v>1</v>
      </c>
    </row>
    <row r="34" spans="1:7" x14ac:dyDescent="0.25">
      <c r="A34" t="s">
        <v>2855</v>
      </c>
      <c r="B34" t="s">
        <v>2917</v>
      </c>
      <c r="C34" t="s">
        <v>2918</v>
      </c>
      <c r="D34" t="s">
        <v>2858</v>
      </c>
      <c r="F34">
        <v>2</v>
      </c>
      <c r="G34">
        <v>1</v>
      </c>
    </row>
    <row r="35" spans="1:7" x14ac:dyDescent="0.25">
      <c r="A35" t="s">
        <v>2855</v>
      </c>
      <c r="B35" t="s">
        <v>2919</v>
      </c>
      <c r="C35" t="s">
        <v>2920</v>
      </c>
      <c r="D35" t="s">
        <v>2906</v>
      </c>
      <c r="F35">
        <v>2</v>
      </c>
      <c r="G35">
        <v>1</v>
      </c>
    </row>
    <row r="36" spans="1:7" x14ac:dyDescent="0.25">
      <c r="A36" t="s">
        <v>2855</v>
      </c>
      <c r="B36" t="s">
        <v>2921</v>
      </c>
      <c r="C36" t="s">
        <v>2922</v>
      </c>
      <c r="D36" t="s">
        <v>2901</v>
      </c>
      <c r="F36">
        <v>2</v>
      </c>
      <c r="G36">
        <v>1</v>
      </c>
    </row>
    <row r="37" spans="1:7" x14ac:dyDescent="0.25">
      <c r="A37" t="s">
        <v>2855</v>
      </c>
      <c r="B37" t="s">
        <v>2923</v>
      </c>
      <c r="C37" t="s">
        <v>2924</v>
      </c>
      <c r="D37" t="s">
        <v>2858</v>
      </c>
      <c r="F37">
        <v>2</v>
      </c>
      <c r="G37">
        <v>1</v>
      </c>
    </row>
    <row r="38" spans="1:7" x14ac:dyDescent="0.25">
      <c r="A38" t="s">
        <v>2855</v>
      </c>
      <c r="B38" t="s">
        <v>2925</v>
      </c>
      <c r="C38" t="s">
        <v>2926</v>
      </c>
      <c r="D38" t="s">
        <v>2906</v>
      </c>
      <c r="F38">
        <v>2</v>
      </c>
      <c r="G38">
        <v>1</v>
      </c>
    </row>
    <row r="39" spans="1:7" x14ac:dyDescent="0.25">
      <c r="A39" t="s">
        <v>2855</v>
      </c>
      <c r="B39" t="s">
        <v>2927</v>
      </c>
      <c r="C39" t="s">
        <v>2928</v>
      </c>
      <c r="D39" t="s">
        <v>2901</v>
      </c>
      <c r="F39">
        <v>2</v>
      </c>
      <c r="G39">
        <v>1</v>
      </c>
    </row>
    <row r="40" spans="1:7" x14ac:dyDescent="0.25">
      <c r="A40" t="s">
        <v>2855</v>
      </c>
      <c r="B40" t="s">
        <v>2929</v>
      </c>
      <c r="C40" t="s">
        <v>2930</v>
      </c>
      <c r="D40" t="s">
        <v>2931</v>
      </c>
      <c r="F40">
        <v>2</v>
      </c>
      <c r="G40">
        <v>1</v>
      </c>
    </row>
    <row r="41" spans="1:7" x14ac:dyDescent="0.25">
      <c r="A41" t="s">
        <v>2855</v>
      </c>
      <c r="B41" t="s">
        <v>2932</v>
      </c>
      <c r="C41" t="s">
        <v>2933</v>
      </c>
      <c r="D41" t="s">
        <v>2858</v>
      </c>
      <c r="F41">
        <v>2</v>
      </c>
      <c r="G41">
        <v>1</v>
      </c>
    </row>
    <row r="42" spans="1:7" x14ac:dyDescent="0.25">
      <c r="A42" t="s">
        <v>2855</v>
      </c>
      <c r="B42" t="s">
        <v>2934</v>
      </c>
      <c r="C42" t="s">
        <v>2935</v>
      </c>
      <c r="D42" t="s">
        <v>2901</v>
      </c>
      <c r="F42">
        <v>2</v>
      </c>
      <c r="G42">
        <v>1</v>
      </c>
    </row>
    <row r="43" spans="1:7" x14ac:dyDescent="0.25">
      <c r="A43" t="s">
        <v>2855</v>
      </c>
      <c r="B43" t="s">
        <v>2936</v>
      </c>
      <c r="C43" t="s">
        <v>2937</v>
      </c>
      <c r="D43" t="s">
        <v>2858</v>
      </c>
      <c r="F43">
        <v>2</v>
      </c>
      <c r="G43">
        <v>1</v>
      </c>
    </row>
    <row r="44" spans="1:7" x14ac:dyDescent="0.25">
      <c r="A44" t="s">
        <v>2855</v>
      </c>
      <c r="B44" t="s">
        <v>2938</v>
      </c>
      <c r="C44" t="s">
        <v>2939</v>
      </c>
      <c r="D44" t="s">
        <v>2940</v>
      </c>
      <c r="F44">
        <v>2</v>
      </c>
      <c r="G44">
        <v>1</v>
      </c>
    </row>
    <row r="45" spans="1:7" x14ac:dyDescent="0.25">
      <c r="A45" t="s">
        <v>2855</v>
      </c>
      <c r="B45" t="s">
        <v>2941</v>
      </c>
      <c r="C45" t="s">
        <v>2942</v>
      </c>
      <c r="D45" t="s">
        <v>2858</v>
      </c>
      <c r="F45">
        <v>2</v>
      </c>
      <c r="G45">
        <v>1</v>
      </c>
    </row>
    <row r="46" spans="1:7" x14ac:dyDescent="0.25">
      <c r="A46" t="s">
        <v>2855</v>
      </c>
      <c r="B46" t="s">
        <v>2943</v>
      </c>
      <c r="C46" t="s">
        <v>2944</v>
      </c>
      <c r="D46" t="s">
        <v>2858</v>
      </c>
      <c r="F46">
        <v>2</v>
      </c>
      <c r="G46">
        <v>1</v>
      </c>
    </row>
    <row r="47" spans="1:7" x14ac:dyDescent="0.25">
      <c r="A47" t="s">
        <v>2855</v>
      </c>
      <c r="B47" t="s">
        <v>2945</v>
      </c>
      <c r="C47" t="s">
        <v>2946</v>
      </c>
      <c r="D47" t="s">
        <v>2858</v>
      </c>
      <c r="F47">
        <v>2</v>
      </c>
      <c r="G47">
        <v>1</v>
      </c>
    </row>
    <row r="48" spans="1:7" x14ac:dyDescent="0.25">
      <c r="A48" t="s">
        <v>2855</v>
      </c>
      <c r="B48" t="s">
        <v>2947</v>
      </c>
      <c r="C48" t="s">
        <v>2948</v>
      </c>
      <c r="D48" t="s">
        <v>2931</v>
      </c>
      <c r="F48">
        <v>2</v>
      </c>
      <c r="G48">
        <v>1</v>
      </c>
    </row>
    <row r="49" spans="1:7" x14ac:dyDescent="0.25">
      <c r="A49" t="s">
        <v>2855</v>
      </c>
      <c r="B49" t="s">
        <v>2949</v>
      </c>
      <c r="C49" t="s">
        <v>2950</v>
      </c>
      <c r="D49" t="s">
        <v>2901</v>
      </c>
      <c r="F49">
        <v>2</v>
      </c>
      <c r="G49">
        <v>1</v>
      </c>
    </row>
    <row r="50" spans="1:7" x14ac:dyDescent="0.25">
      <c r="A50" t="s">
        <v>2855</v>
      </c>
      <c r="B50" t="s">
        <v>2951</v>
      </c>
      <c r="C50" t="s">
        <v>2952</v>
      </c>
      <c r="D50" t="s">
        <v>2931</v>
      </c>
      <c r="F50">
        <v>2</v>
      </c>
      <c r="G50">
        <v>1</v>
      </c>
    </row>
    <row r="51" spans="1:7" x14ac:dyDescent="0.25">
      <c r="A51" t="s">
        <v>2855</v>
      </c>
      <c r="B51" t="s">
        <v>2953</v>
      </c>
      <c r="C51" t="s">
        <v>2954</v>
      </c>
      <c r="D51" t="s">
        <v>2906</v>
      </c>
      <c r="F51">
        <v>2</v>
      </c>
      <c r="G51">
        <v>1</v>
      </c>
    </row>
    <row r="52" spans="1:7" x14ac:dyDescent="0.25">
      <c r="A52" t="s">
        <v>2855</v>
      </c>
      <c r="B52" t="s">
        <v>2955</v>
      </c>
      <c r="C52" t="s">
        <v>2956</v>
      </c>
      <c r="D52" t="s">
        <v>2901</v>
      </c>
      <c r="F52">
        <v>2</v>
      </c>
      <c r="G52">
        <v>1</v>
      </c>
    </row>
    <row r="53" spans="1:7" x14ac:dyDescent="0.25">
      <c r="A53" t="s">
        <v>2855</v>
      </c>
      <c r="B53" t="s">
        <v>2957</v>
      </c>
      <c r="C53" t="s">
        <v>2958</v>
      </c>
      <c r="D53" t="s">
        <v>2906</v>
      </c>
      <c r="F53">
        <v>2</v>
      </c>
      <c r="G53">
        <v>1</v>
      </c>
    </row>
    <row r="54" spans="1:7" x14ac:dyDescent="0.25">
      <c r="A54" t="s">
        <v>2855</v>
      </c>
      <c r="B54" t="s">
        <v>2959</v>
      </c>
      <c r="C54" t="s">
        <v>2960</v>
      </c>
      <c r="D54" t="s">
        <v>2901</v>
      </c>
      <c r="F54">
        <v>2</v>
      </c>
      <c r="G54">
        <v>1</v>
      </c>
    </row>
    <row r="55" spans="1:7" x14ac:dyDescent="0.25">
      <c r="A55" t="s">
        <v>2855</v>
      </c>
      <c r="B55" t="s">
        <v>2961</v>
      </c>
      <c r="C55" t="s">
        <v>2962</v>
      </c>
      <c r="D55" t="s">
        <v>2901</v>
      </c>
      <c r="F55">
        <v>2</v>
      </c>
      <c r="G55">
        <v>1</v>
      </c>
    </row>
    <row r="56" spans="1:7" x14ac:dyDescent="0.25">
      <c r="A56" t="s">
        <v>2855</v>
      </c>
      <c r="B56" t="s">
        <v>2963</v>
      </c>
      <c r="C56" t="s">
        <v>2964</v>
      </c>
      <c r="D56" t="s">
        <v>2931</v>
      </c>
      <c r="F56">
        <v>2</v>
      </c>
      <c r="G56">
        <v>1</v>
      </c>
    </row>
    <row r="57" spans="1:7" x14ac:dyDescent="0.25">
      <c r="A57" t="s">
        <v>2855</v>
      </c>
      <c r="B57" t="s">
        <v>2965</v>
      </c>
      <c r="C57" t="s">
        <v>2966</v>
      </c>
      <c r="D57" t="s">
        <v>2906</v>
      </c>
      <c r="F57">
        <v>2</v>
      </c>
      <c r="G57">
        <v>1</v>
      </c>
    </row>
    <row r="58" spans="1:7" x14ac:dyDescent="0.25">
      <c r="A58" t="s">
        <v>2855</v>
      </c>
      <c r="B58" t="s">
        <v>2967</v>
      </c>
      <c r="C58" t="s">
        <v>2968</v>
      </c>
      <c r="D58" t="s">
        <v>2858</v>
      </c>
      <c r="F58">
        <v>2</v>
      </c>
      <c r="G58">
        <v>1</v>
      </c>
    </row>
    <row r="59" spans="1:7" x14ac:dyDescent="0.25">
      <c r="A59" t="s">
        <v>2855</v>
      </c>
      <c r="B59" t="s">
        <v>2969</v>
      </c>
      <c r="C59" t="s">
        <v>2970</v>
      </c>
      <c r="D59" t="s">
        <v>2901</v>
      </c>
      <c r="F59">
        <v>2</v>
      </c>
      <c r="G59">
        <v>1</v>
      </c>
    </row>
    <row r="60" spans="1:7" x14ac:dyDescent="0.25">
      <c r="A60" t="s">
        <v>2855</v>
      </c>
      <c r="B60" t="s">
        <v>2971</v>
      </c>
      <c r="C60" t="s">
        <v>2972</v>
      </c>
      <c r="D60" t="s">
        <v>2858</v>
      </c>
      <c r="F60">
        <v>2</v>
      </c>
      <c r="G60">
        <v>1</v>
      </c>
    </row>
    <row r="61" spans="1:7" x14ac:dyDescent="0.25">
      <c r="A61" t="s">
        <v>2855</v>
      </c>
      <c r="B61" t="s">
        <v>2973</v>
      </c>
      <c r="C61" t="s">
        <v>2974</v>
      </c>
      <c r="D61" t="s">
        <v>2858</v>
      </c>
      <c r="F61">
        <v>2</v>
      </c>
      <c r="G61">
        <v>1</v>
      </c>
    </row>
    <row r="62" spans="1:7" x14ac:dyDescent="0.25">
      <c r="A62" t="s">
        <v>2855</v>
      </c>
      <c r="B62" t="s">
        <v>2975</v>
      </c>
      <c r="C62" t="s">
        <v>2976</v>
      </c>
      <c r="D62" t="s">
        <v>2906</v>
      </c>
      <c r="F62">
        <v>2</v>
      </c>
      <c r="G62">
        <v>1</v>
      </c>
    </row>
    <row r="63" spans="1:7" x14ac:dyDescent="0.25">
      <c r="A63" t="s">
        <v>2855</v>
      </c>
      <c r="B63" t="s">
        <v>2977</v>
      </c>
      <c r="C63" t="s">
        <v>2978</v>
      </c>
      <c r="D63" t="s">
        <v>2906</v>
      </c>
      <c r="F63">
        <v>2</v>
      </c>
      <c r="G63">
        <v>1</v>
      </c>
    </row>
    <row r="64" spans="1:7" x14ac:dyDescent="0.25">
      <c r="A64" t="s">
        <v>2855</v>
      </c>
      <c r="B64" t="s">
        <v>2979</v>
      </c>
      <c r="C64" t="s">
        <v>2980</v>
      </c>
      <c r="D64" t="s">
        <v>2858</v>
      </c>
      <c r="F64">
        <v>2</v>
      </c>
      <c r="G64">
        <v>1</v>
      </c>
    </row>
    <row r="65" spans="1:7" x14ac:dyDescent="0.25">
      <c r="A65" t="s">
        <v>2855</v>
      </c>
      <c r="B65" t="s">
        <v>2981</v>
      </c>
      <c r="C65" t="s">
        <v>2982</v>
      </c>
      <c r="D65" t="s">
        <v>2901</v>
      </c>
      <c r="F65">
        <v>2</v>
      </c>
      <c r="G65">
        <v>1</v>
      </c>
    </row>
    <row r="66" spans="1:7" x14ac:dyDescent="0.25">
      <c r="A66" t="s">
        <v>2855</v>
      </c>
      <c r="B66" t="s">
        <v>2983</v>
      </c>
      <c r="C66" t="s">
        <v>2984</v>
      </c>
      <c r="D66" t="s">
        <v>2931</v>
      </c>
      <c r="F66">
        <v>2</v>
      </c>
      <c r="G66">
        <v>1</v>
      </c>
    </row>
    <row r="67" spans="1:7" x14ac:dyDescent="0.25">
      <c r="A67" t="s">
        <v>2855</v>
      </c>
      <c r="B67" t="s">
        <v>2985</v>
      </c>
      <c r="C67" t="s">
        <v>2986</v>
      </c>
      <c r="D67" t="s">
        <v>2931</v>
      </c>
      <c r="F67">
        <v>2</v>
      </c>
      <c r="G67">
        <v>1</v>
      </c>
    </row>
    <row r="68" spans="1:7" x14ac:dyDescent="0.25">
      <c r="A68" t="s">
        <v>2855</v>
      </c>
      <c r="B68" t="s">
        <v>2987</v>
      </c>
      <c r="C68" t="s">
        <v>2988</v>
      </c>
      <c r="D68" t="s">
        <v>2931</v>
      </c>
      <c r="F68">
        <v>2</v>
      </c>
      <c r="G68">
        <v>1</v>
      </c>
    </row>
    <row r="69" spans="1:7" x14ac:dyDescent="0.25">
      <c r="A69" t="s">
        <v>2855</v>
      </c>
      <c r="B69" t="s">
        <v>2989</v>
      </c>
      <c r="C69" t="s">
        <v>2990</v>
      </c>
      <c r="D69" t="s">
        <v>2906</v>
      </c>
      <c r="F69">
        <v>2</v>
      </c>
      <c r="G69">
        <v>1</v>
      </c>
    </row>
    <row r="70" spans="1:7" x14ac:dyDescent="0.25">
      <c r="A70" t="s">
        <v>2855</v>
      </c>
      <c r="B70" t="s">
        <v>2991</v>
      </c>
      <c r="C70" t="s">
        <v>2992</v>
      </c>
      <c r="D70" t="s">
        <v>2906</v>
      </c>
      <c r="F70">
        <v>2</v>
      </c>
      <c r="G70">
        <v>1</v>
      </c>
    </row>
    <row r="71" spans="1:7" x14ac:dyDescent="0.25">
      <c r="A71" t="s">
        <v>2855</v>
      </c>
      <c r="B71" t="s">
        <v>2993</v>
      </c>
      <c r="C71" t="s">
        <v>2994</v>
      </c>
      <c r="D71" t="s">
        <v>2858</v>
      </c>
      <c r="F71">
        <v>2</v>
      </c>
      <c r="G71">
        <v>1</v>
      </c>
    </row>
    <row r="72" spans="1:7" x14ac:dyDescent="0.25">
      <c r="A72" t="s">
        <v>2855</v>
      </c>
      <c r="B72" t="s">
        <v>2995</v>
      </c>
      <c r="C72" t="s">
        <v>2996</v>
      </c>
      <c r="D72" t="s">
        <v>2901</v>
      </c>
      <c r="F72">
        <v>2</v>
      </c>
      <c r="G72">
        <v>1</v>
      </c>
    </row>
    <row r="73" spans="1:7" x14ac:dyDescent="0.25">
      <c r="A73" t="s">
        <v>2855</v>
      </c>
      <c r="B73" t="s">
        <v>2997</v>
      </c>
      <c r="C73" t="s">
        <v>2998</v>
      </c>
      <c r="D73" t="s">
        <v>2906</v>
      </c>
      <c r="F73">
        <v>2</v>
      </c>
      <c r="G73">
        <v>1</v>
      </c>
    </row>
    <row r="74" spans="1:7" x14ac:dyDescent="0.25">
      <c r="A74" t="s">
        <v>2855</v>
      </c>
      <c r="B74" t="s">
        <v>2999</v>
      </c>
      <c r="C74" t="s">
        <v>3000</v>
      </c>
      <c r="D74" t="s">
        <v>2901</v>
      </c>
      <c r="F74">
        <v>2</v>
      </c>
      <c r="G74">
        <v>1</v>
      </c>
    </row>
    <row r="75" spans="1:7" x14ac:dyDescent="0.25">
      <c r="A75" t="s">
        <v>2855</v>
      </c>
      <c r="B75" t="s">
        <v>3001</v>
      </c>
      <c r="C75" t="s">
        <v>3002</v>
      </c>
      <c r="D75" t="s">
        <v>2906</v>
      </c>
      <c r="F75">
        <v>2</v>
      </c>
      <c r="G75">
        <v>1</v>
      </c>
    </row>
    <row r="76" spans="1:7" x14ac:dyDescent="0.25">
      <c r="A76" t="s">
        <v>2855</v>
      </c>
      <c r="B76" t="s">
        <v>3003</v>
      </c>
      <c r="C76" t="s">
        <v>3004</v>
      </c>
      <c r="D76" t="s">
        <v>2901</v>
      </c>
      <c r="F76">
        <v>2</v>
      </c>
      <c r="G76">
        <v>1</v>
      </c>
    </row>
    <row r="77" spans="1:7" x14ac:dyDescent="0.25">
      <c r="A77" t="s">
        <v>2855</v>
      </c>
      <c r="B77" t="s">
        <v>3005</v>
      </c>
      <c r="C77" t="s">
        <v>3006</v>
      </c>
      <c r="D77" t="s">
        <v>2931</v>
      </c>
      <c r="F77">
        <v>2</v>
      </c>
      <c r="G77">
        <v>1</v>
      </c>
    </row>
    <row r="78" spans="1:7" x14ac:dyDescent="0.25">
      <c r="A78" t="s">
        <v>2855</v>
      </c>
      <c r="B78" t="s">
        <v>3007</v>
      </c>
      <c r="C78" t="s">
        <v>3008</v>
      </c>
      <c r="D78" t="s">
        <v>2863</v>
      </c>
      <c r="F78">
        <v>2</v>
      </c>
      <c r="G78">
        <v>1</v>
      </c>
    </row>
    <row r="79" spans="1:7" x14ac:dyDescent="0.25">
      <c r="A79" t="s">
        <v>2855</v>
      </c>
      <c r="B79" t="s">
        <v>3009</v>
      </c>
      <c r="C79" t="s">
        <v>3010</v>
      </c>
      <c r="D79" t="s">
        <v>2906</v>
      </c>
      <c r="F79">
        <v>2</v>
      </c>
      <c r="G79">
        <v>1</v>
      </c>
    </row>
    <row r="80" spans="1:7" x14ac:dyDescent="0.25">
      <c r="A80" t="s">
        <v>2855</v>
      </c>
      <c r="B80" t="s">
        <v>3011</v>
      </c>
      <c r="C80" t="s">
        <v>3012</v>
      </c>
      <c r="D80" t="s">
        <v>2858</v>
      </c>
      <c r="F80">
        <v>2</v>
      </c>
      <c r="G80">
        <v>1</v>
      </c>
    </row>
    <row r="81" spans="1:7" x14ac:dyDescent="0.25">
      <c r="A81" t="s">
        <v>2855</v>
      </c>
      <c r="B81" t="s">
        <v>3013</v>
      </c>
      <c r="C81" t="s">
        <v>3014</v>
      </c>
      <c r="D81" t="s">
        <v>2901</v>
      </c>
      <c r="F81">
        <v>2</v>
      </c>
      <c r="G81">
        <v>1</v>
      </c>
    </row>
    <row r="82" spans="1:7" x14ac:dyDescent="0.25">
      <c r="A82" t="s">
        <v>2855</v>
      </c>
      <c r="B82" t="s">
        <v>3015</v>
      </c>
      <c r="C82" t="s">
        <v>3016</v>
      </c>
      <c r="D82" t="s">
        <v>2931</v>
      </c>
      <c r="F82">
        <v>2</v>
      </c>
      <c r="G82">
        <v>1</v>
      </c>
    </row>
    <row r="83" spans="1:7" x14ac:dyDescent="0.25">
      <c r="A83" t="s">
        <v>2855</v>
      </c>
      <c r="B83" t="s">
        <v>3017</v>
      </c>
      <c r="C83" t="s">
        <v>3018</v>
      </c>
      <c r="D83" t="s">
        <v>2906</v>
      </c>
      <c r="F83">
        <v>2</v>
      </c>
      <c r="G83">
        <v>1</v>
      </c>
    </row>
    <row r="84" spans="1:7" x14ac:dyDescent="0.25">
      <c r="A84" t="s">
        <v>2855</v>
      </c>
      <c r="B84" t="s">
        <v>3019</v>
      </c>
      <c r="C84" t="s">
        <v>3020</v>
      </c>
      <c r="D84" t="s">
        <v>2901</v>
      </c>
      <c r="F84">
        <v>2</v>
      </c>
      <c r="G84">
        <v>1</v>
      </c>
    </row>
    <row r="85" spans="1:7" x14ac:dyDescent="0.25">
      <c r="A85" t="s">
        <v>2855</v>
      </c>
      <c r="B85" t="s">
        <v>3021</v>
      </c>
      <c r="C85" t="s">
        <v>3022</v>
      </c>
      <c r="D85" t="s">
        <v>2906</v>
      </c>
      <c r="F85">
        <v>2</v>
      </c>
      <c r="G85">
        <v>1</v>
      </c>
    </row>
    <row r="86" spans="1:7" x14ac:dyDescent="0.25">
      <c r="A86" t="s">
        <v>2855</v>
      </c>
      <c r="B86" t="s">
        <v>3023</v>
      </c>
      <c r="C86" t="s">
        <v>3024</v>
      </c>
      <c r="D86" t="s">
        <v>2901</v>
      </c>
      <c r="F86">
        <v>2</v>
      </c>
      <c r="G86">
        <v>1</v>
      </c>
    </row>
    <row r="87" spans="1:7" x14ac:dyDescent="0.25">
      <c r="A87" t="s">
        <v>2855</v>
      </c>
      <c r="B87" t="s">
        <v>3025</v>
      </c>
      <c r="C87" t="s">
        <v>3026</v>
      </c>
      <c r="D87" t="s">
        <v>2901</v>
      </c>
      <c r="F87">
        <v>2</v>
      </c>
      <c r="G87">
        <v>1</v>
      </c>
    </row>
    <row r="88" spans="1:7" x14ac:dyDescent="0.25">
      <c r="A88" t="s">
        <v>2855</v>
      </c>
      <c r="B88" t="s">
        <v>3027</v>
      </c>
      <c r="C88" t="s">
        <v>3028</v>
      </c>
      <c r="D88" t="s">
        <v>2858</v>
      </c>
      <c r="F88">
        <v>2</v>
      </c>
      <c r="G88">
        <v>1</v>
      </c>
    </row>
    <row r="89" spans="1:7" x14ac:dyDescent="0.25">
      <c r="A89" t="s">
        <v>2855</v>
      </c>
      <c r="B89" t="s">
        <v>3029</v>
      </c>
      <c r="C89" t="s">
        <v>3030</v>
      </c>
      <c r="D89" t="s">
        <v>2901</v>
      </c>
      <c r="F89">
        <v>2</v>
      </c>
      <c r="G89">
        <v>1</v>
      </c>
    </row>
    <row r="90" spans="1:7" x14ac:dyDescent="0.25">
      <c r="A90" t="s">
        <v>2855</v>
      </c>
      <c r="B90" t="s">
        <v>3031</v>
      </c>
      <c r="C90" t="s">
        <v>3032</v>
      </c>
      <c r="D90" t="s">
        <v>2901</v>
      </c>
      <c r="F90">
        <v>2</v>
      </c>
      <c r="G90">
        <v>1</v>
      </c>
    </row>
    <row r="91" spans="1:7" x14ac:dyDescent="0.25">
      <c r="A91" t="s">
        <v>2855</v>
      </c>
      <c r="B91" t="s">
        <v>3033</v>
      </c>
      <c r="C91" t="s">
        <v>3034</v>
      </c>
      <c r="D91" t="s">
        <v>2901</v>
      </c>
      <c r="F91">
        <v>2</v>
      </c>
      <c r="G91">
        <v>1</v>
      </c>
    </row>
    <row r="92" spans="1:7" x14ac:dyDescent="0.25">
      <c r="A92" t="s">
        <v>2855</v>
      </c>
      <c r="B92" t="s">
        <v>3035</v>
      </c>
      <c r="C92" t="s">
        <v>2488</v>
      </c>
      <c r="D92" t="s">
        <v>2858</v>
      </c>
      <c r="F92">
        <v>2</v>
      </c>
      <c r="G92">
        <v>1</v>
      </c>
    </row>
    <row r="93" spans="1:7" x14ac:dyDescent="0.25">
      <c r="A93" t="s">
        <v>2855</v>
      </c>
      <c r="B93" t="s">
        <v>3036</v>
      </c>
      <c r="C93" t="s">
        <v>3037</v>
      </c>
      <c r="D93" t="s">
        <v>2906</v>
      </c>
      <c r="F93">
        <v>2</v>
      </c>
      <c r="G93">
        <v>1</v>
      </c>
    </row>
    <row r="94" spans="1:7" x14ac:dyDescent="0.25">
      <c r="A94" t="s">
        <v>2855</v>
      </c>
      <c r="B94" t="s">
        <v>3038</v>
      </c>
      <c r="C94" t="s">
        <v>3039</v>
      </c>
      <c r="D94" t="s">
        <v>2906</v>
      </c>
      <c r="F94">
        <v>2</v>
      </c>
      <c r="G94">
        <v>1</v>
      </c>
    </row>
    <row r="95" spans="1:7" x14ac:dyDescent="0.25">
      <c r="A95" t="s">
        <v>2855</v>
      </c>
      <c r="B95" t="s">
        <v>3040</v>
      </c>
      <c r="C95" t="s">
        <v>3041</v>
      </c>
      <c r="D95" t="s">
        <v>2931</v>
      </c>
      <c r="F95">
        <v>2</v>
      </c>
      <c r="G95">
        <v>1</v>
      </c>
    </row>
    <row r="96" spans="1:7" x14ac:dyDescent="0.25">
      <c r="A96" t="s">
        <v>2855</v>
      </c>
      <c r="B96" t="s">
        <v>3042</v>
      </c>
      <c r="C96" t="s">
        <v>3043</v>
      </c>
      <c r="D96" t="s">
        <v>2906</v>
      </c>
      <c r="F96">
        <v>2</v>
      </c>
      <c r="G96">
        <v>1</v>
      </c>
    </row>
    <row r="97" spans="1:7" x14ac:dyDescent="0.25">
      <c r="A97" t="s">
        <v>2855</v>
      </c>
      <c r="B97" t="s">
        <v>3044</v>
      </c>
      <c r="C97" t="s">
        <v>3045</v>
      </c>
      <c r="D97" t="s">
        <v>2858</v>
      </c>
      <c r="F97">
        <v>2</v>
      </c>
      <c r="G97">
        <v>1</v>
      </c>
    </row>
    <row r="98" spans="1:7" x14ac:dyDescent="0.25">
      <c r="A98" t="s">
        <v>2855</v>
      </c>
      <c r="B98" t="s">
        <v>3046</v>
      </c>
      <c r="C98" t="s">
        <v>3047</v>
      </c>
      <c r="D98" t="s">
        <v>2901</v>
      </c>
      <c r="F98">
        <v>2</v>
      </c>
      <c r="G98">
        <v>1</v>
      </c>
    </row>
    <row r="99" spans="1:7" x14ac:dyDescent="0.25">
      <c r="A99" t="s">
        <v>2855</v>
      </c>
      <c r="B99" t="s">
        <v>3048</v>
      </c>
      <c r="C99" t="s">
        <v>3049</v>
      </c>
      <c r="D99" t="s">
        <v>2901</v>
      </c>
      <c r="F99">
        <v>2</v>
      </c>
      <c r="G99">
        <v>1</v>
      </c>
    </row>
    <row r="100" spans="1:7" x14ac:dyDescent="0.25">
      <c r="A100" t="s">
        <v>2855</v>
      </c>
      <c r="B100" t="s">
        <v>3050</v>
      </c>
      <c r="C100" t="s">
        <v>3051</v>
      </c>
      <c r="D100" t="s">
        <v>2931</v>
      </c>
      <c r="F100">
        <v>2</v>
      </c>
      <c r="G100">
        <v>1</v>
      </c>
    </row>
    <row r="101" spans="1:7" x14ac:dyDescent="0.25">
      <c r="A101" t="s">
        <v>2855</v>
      </c>
      <c r="B101" t="s">
        <v>3052</v>
      </c>
      <c r="C101" t="s">
        <v>3053</v>
      </c>
      <c r="D101" t="s">
        <v>2931</v>
      </c>
      <c r="F101">
        <v>2</v>
      </c>
      <c r="G101">
        <v>1</v>
      </c>
    </row>
    <row r="102" spans="1:7" x14ac:dyDescent="0.25">
      <c r="A102" t="s">
        <v>2855</v>
      </c>
      <c r="B102" t="s">
        <v>3054</v>
      </c>
      <c r="C102" t="s">
        <v>3055</v>
      </c>
      <c r="D102" t="s">
        <v>2901</v>
      </c>
      <c r="F102">
        <v>2</v>
      </c>
      <c r="G102">
        <v>1</v>
      </c>
    </row>
    <row r="103" spans="1:7" x14ac:dyDescent="0.25">
      <c r="A103" t="s">
        <v>2855</v>
      </c>
      <c r="B103" t="s">
        <v>3056</v>
      </c>
      <c r="C103" t="s">
        <v>3057</v>
      </c>
      <c r="D103" t="s">
        <v>2858</v>
      </c>
      <c r="F103">
        <v>2</v>
      </c>
      <c r="G103">
        <v>1</v>
      </c>
    </row>
    <row r="104" spans="1:7" x14ac:dyDescent="0.25">
      <c r="A104" t="s">
        <v>2855</v>
      </c>
      <c r="B104" t="s">
        <v>3058</v>
      </c>
      <c r="C104" t="s">
        <v>3059</v>
      </c>
      <c r="D104" t="s">
        <v>2901</v>
      </c>
      <c r="F104">
        <v>2</v>
      </c>
      <c r="G104">
        <v>1</v>
      </c>
    </row>
    <row r="105" spans="1:7" x14ac:dyDescent="0.25">
      <c r="A105" t="s">
        <v>2855</v>
      </c>
      <c r="B105" t="s">
        <v>3060</v>
      </c>
      <c r="C105" t="s">
        <v>3061</v>
      </c>
      <c r="D105" t="s">
        <v>2901</v>
      </c>
      <c r="F105">
        <v>2</v>
      </c>
      <c r="G105">
        <v>1</v>
      </c>
    </row>
    <row r="106" spans="1:7" x14ac:dyDescent="0.25">
      <c r="A106" t="s">
        <v>2855</v>
      </c>
      <c r="B106" t="s">
        <v>3062</v>
      </c>
      <c r="C106" t="s">
        <v>3063</v>
      </c>
      <c r="D106" t="s">
        <v>2931</v>
      </c>
      <c r="F106">
        <v>2</v>
      </c>
      <c r="G106">
        <v>1</v>
      </c>
    </row>
    <row r="107" spans="1:7" x14ac:dyDescent="0.25">
      <c r="A107" t="s">
        <v>2855</v>
      </c>
      <c r="B107" t="s">
        <v>3064</v>
      </c>
      <c r="C107" t="s">
        <v>3065</v>
      </c>
      <c r="D107" t="s">
        <v>2858</v>
      </c>
      <c r="F107">
        <v>2</v>
      </c>
      <c r="G107">
        <v>1</v>
      </c>
    </row>
    <row r="108" spans="1:7" x14ac:dyDescent="0.25">
      <c r="A108" t="s">
        <v>2855</v>
      </c>
      <c r="B108" t="s">
        <v>3066</v>
      </c>
      <c r="C108" t="s">
        <v>3067</v>
      </c>
      <c r="D108" t="s">
        <v>2931</v>
      </c>
      <c r="F108">
        <v>2</v>
      </c>
      <c r="G108">
        <v>1</v>
      </c>
    </row>
    <row r="109" spans="1:7" x14ac:dyDescent="0.25">
      <c r="A109" t="s">
        <v>2855</v>
      </c>
      <c r="B109" t="s">
        <v>3068</v>
      </c>
      <c r="C109" t="s">
        <v>3069</v>
      </c>
      <c r="D109" t="s">
        <v>2901</v>
      </c>
      <c r="F109">
        <v>2</v>
      </c>
      <c r="G109">
        <v>1</v>
      </c>
    </row>
    <row r="110" spans="1:7" x14ac:dyDescent="0.25">
      <c r="A110" t="s">
        <v>2855</v>
      </c>
      <c r="B110" t="s">
        <v>3070</v>
      </c>
      <c r="C110" t="s">
        <v>3071</v>
      </c>
      <c r="D110" t="s">
        <v>2931</v>
      </c>
      <c r="F110">
        <v>2</v>
      </c>
      <c r="G110">
        <v>1</v>
      </c>
    </row>
    <row r="111" spans="1:7" x14ac:dyDescent="0.25">
      <c r="A111" t="s">
        <v>2855</v>
      </c>
      <c r="B111" t="s">
        <v>3072</v>
      </c>
      <c r="C111" t="s">
        <v>3073</v>
      </c>
      <c r="D111" t="s">
        <v>2931</v>
      </c>
      <c r="F111">
        <v>2</v>
      </c>
      <c r="G111">
        <v>1</v>
      </c>
    </row>
    <row r="112" spans="1:7" x14ac:dyDescent="0.25">
      <c r="A112" t="s">
        <v>2855</v>
      </c>
      <c r="B112" t="s">
        <v>3074</v>
      </c>
      <c r="C112" t="s">
        <v>3075</v>
      </c>
      <c r="D112" t="s">
        <v>2858</v>
      </c>
      <c r="F112">
        <v>2</v>
      </c>
      <c r="G112">
        <v>1</v>
      </c>
    </row>
    <row r="113" spans="1:7" x14ac:dyDescent="0.25">
      <c r="A113" t="s">
        <v>2855</v>
      </c>
      <c r="B113" t="s">
        <v>3076</v>
      </c>
      <c r="C113" t="s">
        <v>3077</v>
      </c>
      <c r="D113" t="s">
        <v>2858</v>
      </c>
      <c r="F113">
        <v>2</v>
      </c>
      <c r="G113">
        <v>1</v>
      </c>
    </row>
    <row r="114" spans="1:7" x14ac:dyDescent="0.25">
      <c r="A114" t="s">
        <v>2855</v>
      </c>
      <c r="B114" t="s">
        <v>3078</v>
      </c>
      <c r="C114" t="s">
        <v>3079</v>
      </c>
      <c r="D114" t="s">
        <v>2931</v>
      </c>
      <c r="F114">
        <v>2</v>
      </c>
      <c r="G114">
        <v>1</v>
      </c>
    </row>
    <row r="115" spans="1:7" x14ac:dyDescent="0.25">
      <c r="A115" t="s">
        <v>2855</v>
      </c>
      <c r="B115" t="s">
        <v>3080</v>
      </c>
      <c r="C115" t="s">
        <v>3081</v>
      </c>
      <c r="D115" t="s">
        <v>2858</v>
      </c>
      <c r="F115">
        <v>2</v>
      </c>
      <c r="G115">
        <v>1</v>
      </c>
    </row>
    <row r="116" spans="1:7" x14ac:dyDescent="0.25">
      <c r="A116" t="s">
        <v>2855</v>
      </c>
      <c r="B116" t="s">
        <v>3082</v>
      </c>
      <c r="C116" t="s">
        <v>3083</v>
      </c>
      <c r="D116" t="s">
        <v>2906</v>
      </c>
      <c r="F116">
        <v>2</v>
      </c>
      <c r="G116">
        <v>1</v>
      </c>
    </row>
    <row r="117" spans="1:7" x14ac:dyDescent="0.25">
      <c r="A117" t="s">
        <v>2855</v>
      </c>
      <c r="B117" t="s">
        <v>3084</v>
      </c>
      <c r="C117" t="s">
        <v>3085</v>
      </c>
      <c r="D117" t="s">
        <v>2931</v>
      </c>
      <c r="F117">
        <v>2</v>
      </c>
      <c r="G117">
        <v>1</v>
      </c>
    </row>
    <row r="118" spans="1:7" x14ac:dyDescent="0.25">
      <c r="A118" t="s">
        <v>2855</v>
      </c>
      <c r="B118" t="s">
        <v>3086</v>
      </c>
      <c r="C118" t="s">
        <v>3087</v>
      </c>
      <c r="D118" t="s">
        <v>2906</v>
      </c>
      <c r="F118">
        <v>2</v>
      </c>
      <c r="G118">
        <v>1</v>
      </c>
    </row>
    <row r="119" spans="1:7" x14ac:dyDescent="0.25">
      <c r="A119" t="s">
        <v>2855</v>
      </c>
      <c r="B119" t="s">
        <v>3088</v>
      </c>
      <c r="C119" t="s">
        <v>3089</v>
      </c>
      <c r="D119" t="s">
        <v>2906</v>
      </c>
      <c r="F119">
        <v>2</v>
      </c>
      <c r="G119">
        <v>1</v>
      </c>
    </row>
    <row r="120" spans="1:7" x14ac:dyDescent="0.25">
      <c r="A120" t="s">
        <v>2855</v>
      </c>
      <c r="B120" t="s">
        <v>3090</v>
      </c>
      <c r="C120" t="s">
        <v>3091</v>
      </c>
      <c r="D120" t="s">
        <v>2931</v>
      </c>
      <c r="F120">
        <v>2</v>
      </c>
      <c r="G120">
        <v>1</v>
      </c>
    </row>
    <row r="121" spans="1:7" x14ac:dyDescent="0.25">
      <c r="A121" t="s">
        <v>2855</v>
      </c>
      <c r="B121" t="s">
        <v>3092</v>
      </c>
      <c r="C121" t="s">
        <v>3093</v>
      </c>
      <c r="D121" t="s">
        <v>2931</v>
      </c>
      <c r="F121">
        <v>2</v>
      </c>
      <c r="G121">
        <v>1</v>
      </c>
    </row>
    <row r="122" spans="1:7" x14ac:dyDescent="0.25">
      <c r="A122" t="s">
        <v>2855</v>
      </c>
      <c r="B122" t="s">
        <v>3094</v>
      </c>
      <c r="C122" t="s">
        <v>3095</v>
      </c>
      <c r="D122" t="s">
        <v>2931</v>
      </c>
      <c r="F122">
        <v>2</v>
      </c>
      <c r="G122">
        <v>1</v>
      </c>
    </row>
    <row r="123" spans="1:7" x14ac:dyDescent="0.25">
      <c r="A123" t="s">
        <v>2855</v>
      </c>
      <c r="B123" t="s">
        <v>3096</v>
      </c>
      <c r="C123" t="s">
        <v>3097</v>
      </c>
      <c r="D123" t="s">
        <v>2906</v>
      </c>
      <c r="F123">
        <v>2</v>
      </c>
      <c r="G123">
        <v>1</v>
      </c>
    </row>
    <row r="124" spans="1:7" x14ac:dyDescent="0.25">
      <c r="A124" t="s">
        <v>2855</v>
      </c>
      <c r="B124" t="s">
        <v>3098</v>
      </c>
      <c r="C124" t="s">
        <v>3099</v>
      </c>
      <c r="D124" t="s">
        <v>2931</v>
      </c>
      <c r="F124">
        <v>2</v>
      </c>
      <c r="G124">
        <v>1</v>
      </c>
    </row>
    <row r="125" spans="1:7" x14ac:dyDescent="0.25">
      <c r="A125" t="s">
        <v>2855</v>
      </c>
      <c r="B125" t="s">
        <v>3100</v>
      </c>
      <c r="C125" t="s">
        <v>3101</v>
      </c>
      <c r="D125" t="s">
        <v>2901</v>
      </c>
      <c r="F125">
        <v>2</v>
      </c>
      <c r="G125">
        <v>1</v>
      </c>
    </row>
    <row r="126" spans="1:7" x14ac:dyDescent="0.25">
      <c r="A126" t="s">
        <v>2855</v>
      </c>
      <c r="B126" t="s">
        <v>3102</v>
      </c>
      <c r="C126" t="s">
        <v>3103</v>
      </c>
      <c r="D126" t="s">
        <v>2901</v>
      </c>
      <c r="F126">
        <v>2</v>
      </c>
      <c r="G126">
        <v>1</v>
      </c>
    </row>
    <row r="127" spans="1:7" x14ac:dyDescent="0.25">
      <c r="A127" t="s">
        <v>2855</v>
      </c>
      <c r="B127" t="s">
        <v>3104</v>
      </c>
      <c r="C127" t="s">
        <v>3105</v>
      </c>
      <c r="D127" t="s">
        <v>2863</v>
      </c>
      <c r="F127">
        <v>2</v>
      </c>
      <c r="G127">
        <v>1</v>
      </c>
    </row>
    <row r="128" spans="1:7" x14ac:dyDescent="0.25">
      <c r="A128" t="s">
        <v>2855</v>
      </c>
      <c r="B128" t="s">
        <v>3106</v>
      </c>
      <c r="C128" t="s">
        <v>3107</v>
      </c>
      <c r="D128" t="s">
        <v>2858</v>
      </c>
      <c r="F128">
        <v>2</v>
      </c>
      <c r="G128">
        <v>1</v>
      </c>
    </row>
    <row r="129" spans="1:7" x14ac:dyDescent="0.25">
      <c r="A129" t="s">
        <v>2855</v>
      </c>
      <c r="B129" t="s">
        <v>3108</v>
      </c>
      <c r="C129" t="s">
        <v>3109</v>
      </c>
      <c r="D129" t="s">
        <v>2931</v>
      </c>
      <c r="F129">
        <v>2</v>
      </c>
      <c r="G129">
        <v>1</v>
      </c>
    </row>
    <row r="130" spans="1:7" x14ac:dyDescent="0.25">
      <c r="A130" t="s">
        <v>2855</v>
      </c>
      <c r="B130" t="s">
        <v>3110</v>
      </c>
      <c r="C130" t="s">
        <v>3111</v>
      </c>
      <c r="D130" t="s">
        <v>2858</v>
      </c>
      <c r="F130">
        <v>2</v>
      </c>
      <c r="G130">
        <v>1</v>
      </c>
    </row>
    <row r="131" spans="1:7" x14ac:dyDescent="0.25">
      <c r="A131" t="s">
        <v>2855</v>
      </c>
      <c r="B131" t="s">
        <v>3112</v>
      </c>
      <c r="C131" t="s">
        <v>3113</v>
      </c>
      <c r="D131" t="s">
        <v>2858</v>
      </c>
      <c r="F131">
        <v>2</v>
      </c>
      <c r="G131">
        <v>1</v>
      </c>
    </row>
    <row r="132" spans="1:7" x14ac:dyDescent="0.25">
      <c r="A132" t="s">
        <v>2855</v>
      </c>
      <c r="B132" t="s">
        <v>3114</v>
      </c>
      <c r="C132" t="s">
        <v>3115</v>
      </c>
      <c r="D132" t="s">
        <v>2858</v>
      </c>
      <c r="F132">
        <v>2</v>
      </c>
      <c r="G132">
        <v>1</v>
      </c>
    </row>
    <row r="133" spans="1:7" x14ac:dyDescent="0.25">
      <c r="A133" t="s">
        <v>2855</v>
      </c>
      <c r="B133" t="s">
        <v>3116</v>
      </c>
      <c r="C133" t="s">
        <v>3117</v>
      </c>
      <c r="D133" t="s">
        <v>2931</v>
      </c>
      <c r="F133">
        <v>2</v>
      </c>
      <c r="G133">
        <v>1</v>
      </c>
    </row>
    <row r="134" spans="1:7" x14ac:dyDescent="0.25">
      <c r="A134" t="s">
        <v>2855</v>
      </c>
      <c r="B134" t="s">
        <v>3118</v>
      </c>
      <c r="C134" t="s">
        <v>3119</v>
      </c>
      <c r="D134" t="s">
        <v>2940</v>
      </c>
      <c r="F134">
        <v>2</v>
      </c>
      <c r="G134">
        <v>1</v>
      </c>
    </row>
    <row r="135" spans="1:7" x14ac:dyDescent="0.25">
      <c r="A135" t="s">
        <v>2855</v>
      </c>
      <c r="B135" t="s">
        <v>3120</v>
      </c>
      <c r="C135" t="s">
        <v>3121</v>
      </c>
      <c r="D135" t="s">
        <v>2906</v>
      </c>
      <c r="F135">
        <v>2</v>
      </c>
      <c r="G135">
        <v>1</v>
      </c>
    </row>
    <row r="136" spans="1:7" x14ac:dyDescent="0.25">
      <c r="A136" t="s">
        <v>2855</v>
      </c>
      <c r="B136" t="s">
        <v>3122</v>
      </c>
      <c r="C136" t="s">
        <v>3123</v>
      </c>
      <c r="D136" t="s">
        <v>2931</v>
      </c>
      <c r="F136">
        <v>2</v>
      </c>
      <c r="G136">
        <v>1</v>
      </c>
    </row>
    <row r="137" spans="1:7" x14ac:dyDescent="0.25">
      <c r="A137" t="s">
        <v>2855</v>
      </c>
      <c r="B137" t="s">
        <v>3124</v>
      </c>
      <c r="C137" t="s">
        <v>3125</v>
      </c>
      <c r="D137" t="s">
        <v>2931</v>
      </c>
      <c r="F137">
        <v>2</v>
      </c>
      <c r="G137">
        <v>1</v>
      </c>
    </row>
    <row r="138" spans="1:7" x14ac:dyDescent="0.25">
      <c r="A138" t="s">
        <v>2855</v>
      </c>
      <c r="B138" t="s">
        <v>3126</v>
      </c>
      <c r="C138" t="s">
        <v>3127</v>
      </c>
      <c r="D138" t="s">
        <v>2858</v>
      </c>
      <c r="F138">
        <v>2</v>
      </c>
      <c r="G138">
        <v>1</v>
      </c>
    </row>
    <row r="139" spans="1:7" x14ac:dyDescent="0.25">
      <c r="A139" t="s">
        <v>2855</v>
      </c>
      <c r="B139" t="s">
        <v>3128</v>
      </c>
      <c r="C139" t="s">
        <v>3129</v>
      </c>
      <c r="D139" t="s">
        <v>2906</v>
      </c>
      <c r="F139">
        <v>2</v>
      </c>
      <c r="G139">
        <v>1</v>
      </c>
    </row>
    <row r="140" spans="1:7" x14ac:dyDescent="0.25">
      <c r="A140" t="s">
        <v>2855</v>
      </c>
      <c r="B140" t="s">
        <v>3130</v>
      </c>
      <c r="C140" t="s">
        <v>3131</v>
      </c>
      <c r="D140" t="s">
        <v>2906</v>
      </c>
      <c r="F140">
        <v>2</v>
      </c>
      <c r="G140">
        <v>1</v>
      </c>
    </row>
    <row r="141" spans="1:7" x14ac:dyDescent="0.25">
      <c r="A141" t="s">
        <v>2855</v>
      </c>
      <c r="B141" t="s">
        <v>3132</v>
      </c>
      <c r="C141" t="s">
        <v>3133</v>
      </c>
      <c r="D141" t="s">
        <v>2906</v>
      </c>
      <c r="F141">
        <v>2</v>
      </c>
      <c r="G141">
        <v>1</v>
      </c>
    </row>
    <row r="142" spans="1:7" x14ac:dyDescent="0.25">
      <c r="A142" t="s">
        <v>2855</v>
      </c>
      <c r="B142" t="s">
        <v>3134</v>
      </c>
      <c r="C142" t="s">
        <v>3135</v>
      </c>
      <c r="D142" t="s">
        <v>2906</v>
      </c>
      <c r="F142">
        <v>2</v>
      </c>
      <c r="G142">
        <v>1</v>
      </c>
    </row>
    <row r="143" spans="1:7" x14ac:dyDescent="0.25">
      <c r="A143" t="s">
        <v>2855</v>
      </c>
      <c r="B143" t="s">
        <v>3136</v>
      </c>
      <c r="C143" t="s">
        <v>3137</v>
      </c>
      <c r="D143" t="s">
        <v>2901</v>
      </c>
      <c r="F143">
        <v>2</v>
      </c>
      <c r="G143">
        <v>1</v>
      </c>
    </row>
    <row r="144" spans="1:7" x14ac:dyDescent="0.25">
      <c r="A144" t="s">
        <v>2855</v>
      </c>
      <c r="B144" t="s">
        <v>3138</v>
      </c>
      <c r="C144" t="s">
        <v>3139</v>
      </c>
      <c r="D144" t="s">
        <v>2858</v>
      </c>
      <c r="F144">
        <v>2</v>
      </c>
      <c r="G144">
        <v>1</v>
      </c>
    </row>
    <row r="145" spans="1:7" x14ac:dyDescent="0.25">
      <c r="A145" t="s">
        <v>2855</v>
      </c>
      <c r="B145" t="s">
        <v>3140</v>
      </c>
      <c r="C145" t="s">
        <v>3141</v>
      </c>
      <c r="D145" t="s">
        <v>2858</v>
      </c>
      <c r="F145">
        <v>2</v>
      </c>
      <c r="G145">
        <v>1</v>
      </c>
    </row>
    <row r="146" spans="1:7" x14ac:dyDescent="0.25">
      <c r="A146" t="s">
        <v>2855</v>
      </c>
      <c r="B146" t="s">
        <v>3142</v>
      </c>
      <c r="C146" t="s">
        <v>3143</v>
      </c>
      <c r="D146" t="s">
        <v>2906</v>
      </c>
      <c r="F146">
        <v>2</v>
      </c>
      <c r="G146">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Blad8">
    <tabColor theme="9" tint="-0.249977111117893"/>
  </sheetPr>
  <dimension ref="A1:G109"/>
  <sheetViews>
    <sheetView workbookViewId="0">
      <selection activeCell="D1" sqref="D1"/>
    </sheetView>
  </sheetViews>
  <sheetFormatPr defaultRowHeight="15" x14ac:dyDescent="0.25"/>
  <cols>
    <col min="1" max="1" width="35.28515625" bestFit="1" customWidth="1"/>
    <col min="2" max="2" width="38.42578125" bestFit="1" customWidth="1"/>
    <col min="3" max="3" width="28.85546875" bestFit="1" customWidth="1"/>
    <col min="4" max="4" width="10" bestFit="1" customWidth="1"/>
    <col min="5" max="5" width="15.28515625" bestFit="1" customWidth="1"/>
    <col min="6" max="6" width="7.28515625" bestFit="1" customWidth="1"/>
    <col min="7" max="7" width="7.42578125" bestFit="1" customWidth="1"/>
  </cols>
  <sheetData>
    <row r="1" spans="1:7" x14ac:dyDescent="0.25">
      <c r="A1" t="s">
        <v>2843</v>
      </c>
    </row>
    <row r="2" spans="1:7" x14ac:dyDescent="0.25">
      <c r="A2" t="s">
        <v>2844</v>
      </c>
    </row>
    <row r="3" spans="1:7" x14ac:dyDescent="0.25">
      <c r="A3" t="s">
        <v>3144</v>
      </c>
      <c r="B3" t="s">
        <v>3145</v>
      </c>
      <c r="C3" t="s">
        <v>3146</v>
      </c>
    </row>
    <row r="4" spans="1:7" x14ac:dyDescent="0.25">
      <c r="A4" t="s">
        <v>3147</v>
      </c>
      <c r="B4">
        <v>2</v>
      </c>
      <c r="C4">
        <v>1</v>
      </c>
    </row>
    <row r="5" spans="1:7" x14ac:dyDescent="0.25">
      <c r="A5" t="s">
        <v>2845</v>
      </c>
      <c r="B5" t="s">
        <v>2846</v>
      </c>
      <c r="C5" t="s">
        <v>2847</v>
      </c>
    </row>
    <row r="6" spans="1:7" x14ac:dyDescent="0.25">
      <c r="A6" t="s">
        <v>2848</v>
      </c>
      <c r="B6">
        <v>2</v>
      </c>
      <c r="C6" t="s">
        <v>2849</v>
      </c>
    </row>
    <row r="7" spans="1:7" x14ac:dyDescent="0.25">
      <c r="A7" t="s">
        <v>2848</v>
      </c>
      <c r="B7">
        <v>3</v>
      </c>
      <c r="C7" t="s">
        <v>3149</v>
      </c>
    </row>
    <row r="8" spans="1:7" x14ac:dyDescent="0.25">
      <c r="A8" t="s">
        <v>2850</v>
      </c>
      <c r="B8" t="s">
        <v>2851</v>
      </c>
      <c r="C8" t="s">
        <v>2847</v>
      </c>
      <c r="D8" t="s">
        <v>2852</v>
      </c>
      <c r="E8" t="s">
        <v>2853</v>
      </c>
      <c r="F8" t="s">
        <v>2848</v>
      </c>
      <c r="G8" t="s">
        <v>2854</v>
      </c>
    </row>
    <row r="9" spans="1:7" x14ac:dyDescent="0.25">
      <c r="A9" t="s">
        <v>2855</v>
      </c>
      <c r="B9" t="s">
        <v>2947</v>
      </c>
      <c r="C9" t="s">
        <v>2948</v>
      </c>
      <c r="D9" t="s">
        <v>2931</v>
      </c>
      <c r="F9">
        <v>2</v>
      </c>
      <c r="G9">
        <v>1</v>
      </c>
    </row>
    <row r="10" spans="1:7" x14ac:dyDescent="0.25">
      <c r="A10" t="s">
        <v>2855</v>
      </c>
      <c r="B10" t="s">
        <v>2949</v>
      </c>
      <c r="C10" t="s">
        <v>2950</v>
      </c>
      <c r="D10" t="s">
        <v>2901</v>
      </c>
      <c r="F10">
        <v>2</v>
      </c>
      <c r="G10">
        <v>1</v>
      </c>
    </row>
    <row r="11" spans="1:7" x14ac:dyDescent="0.25">
      <c r="A11" t="s">
        <v>2855</v>
      </c>
      <c r="B11" t="s">
        <v>2951</v>
      </c>
      <c r="C11" t="s">
        <v>2952</v>
      </c>
      <c r="D11" t="s">
        <v>2931</v>
      </c>
      <c r="F11">
        <v>2</v>
      </c>
      <c r="G11">
        <v>1</v>
      </c>
    </row>
    <row r="12" spans="1:7" x14ac:dyDescent="0.25">
      <c r="A12" t="s">
        <v>2855</v>
      </c>
      <c r="B12" t="s">
        <v>2953</v>
      </c>
      <c r="C12" t="s">
        <v>2954</v>
      </c>
      <c r="D12" t="s">
        <v>2906</v>
      </c>
      <c r="F12">
        <v>2</v>
      </c>
      <c r="G12">
        <v>1</v>
      </c>
    </row>
    <row r="13" spans="1:7" x14ac:dyDescent="0.25">
      <c r="A13" t="s">
        <v>2855</v>
      </c>
      <c r="B13" t="s">
        <v>3150</v>
      </c>
      <c r="C13" t="s">
        <v>3151</v>
      </c>
      <c r="D13" t="s">
        <v>2858</v>
      </c>
      <c r="F13">
        <v>3</v>
      </c>
      <c r="G13">
        <v>1</v>
      </c>
    </row>
    <row r="14" spans="1:7" x14ac:dyDescent="0.25">
      <c r="A14" t="s">
        <v>2855</v>
      </c>
      <c r="B14" t="s">
        <v>2955</v>
      </c>
      <c r="C14" t="s">
        <v>2956</v>
      </c>
      <c r="D14" t="s">
        <v>2901</v>
      </c>
      <c r="F14">
        <v>2</v>
      </c>
      <c r="G14">
        <v>1</v>
      </c>
    </row>
    <row r="15" spans="1:7" x14ac:dyDescent="0.25">
      <c r="A15" t="s">
        <v>2855</v>
      </c>
      <c r="B15" t="s">
        <v>2957</v>
      </c>
      <c r="C15" t="s">
        <v>2958</v>
      </c>
      <c r="D15" t="s">
        <v>2906</v>
      </c>
      <c r="F15">
        <v>2</v>
      </c>
      <c r="G15">
        <v>1</v>
      </c>
    </row>
    <row r="16" spans="1:7" x14ac:dyDescent="0.25">
      <c r="A16" t="s">
        <v>2855</v>
      </c>
      <c r="B16" t="s">
        <v>2959</v>
      </c>
      <c r="C16" t="s">
        <v>2960</v>
      </c>
      <c r="D16" t="s">
        <v>2901</v>
      </c>
      <c r="F16">
        <v>2</v>
      </c>
      <c r="G16">
        <v>1</v>
      </c>
    </row>
    <row r="17" spans="1:7" x14ac:dyDescent="0.25">
      <c r="A17" t="s">
        <v>2855</v>
      </c>
      <c r="B17" t="s">
        <v>2961</v>
      </c>
      <c r="C17" t="s">
        <v>2962</v>
      </c>
      <c r="D17" t="s">
        <v>2901</v>
      </c>
      <c r="F17">
        <v>2</v>
      </c>
      <c r="G17">
        <v>1</v>
      </c>
    </row>
    <row r="18" spans="1:7" x14ac:dyDescent="0.25">
      <c r="A18" t="s">
        <v>2855</v>
      </c>
      <c r="B18" t="s">
        <v>2963</v>
      </c>
      <c r="C18" t="s">
        <v>2964</v>
      </c>
      <c r="D18" t="s">
        <v>2931</v>
      </c>
      <c r="F18">
        <v>2</v>
      </c>
      <c r="G18">
        <v>1</v>
      </c>
    </row>
    <row r="19" spans="1:7" x14ac:dyDescent="0.25">
      <c r="A19" t="s">
        <v>2855</v>
      </c>
      <c r="B19" t="s">
        <v>2965</v>
      </c>
      <c r="C19" t="s">
        <v>2966</v>
      </c>
      <c r="D19" t="s">
        <v>2906</v>
      </c>
      <c r="F19">
        <v>2</v>
      </c>
      <c r="G19">
        <v>1</v>
      </c>
    </row>
    <row r="20" spans="1:7" x14ac:dyDescent="0.25">
      <c r="A20" t="s">
        <v>2855</v>
      </c>
      <c r="B20" t="s">
        <v>2967</v>
      </c>
      <c r="C20" t="s">
        <v>2968</v>
      </c>
      <c r="D20" t="s">
        <v>2858</v>
      </c>
      <c r="F20">
        <v>2</v>
      </c>
      <c r="G20">
        <v>1</v>
      </c>
    </row>
    <row r="21" spans="1:7" x14ac:dyDescent="0.25">
      <c r="A21" t="s">
        <v>2855</v>
      </c>
      <c r="B21" t="s">
        <v>2969</v>
      </c>
      <c r="C21" t="s">
        <v>2970</v>
      </c>
      <c r="D21" t="s">
        <v>2901</v>
      </c>
      <c r="F21">
        <v>2</v>
      </c>
      <c r="G21">
        <v>1</v>
      </c>
    </row>
    <row r="22" spans="1:7" x14ac:dyDescent="0.25">
      <c r="A22" t="s">
        <v>2855</v>
      </c>
      <c r="B22" t="s">
        <v>2971</v>
      </c>
      <c r="C22" t="s">
        <v>2972</v>
      </c>
      <c r="D22" t="s">
        <v>2858</v>
      </c>
      <c r="F22">
        <v>2</v>
      </c>
      <c r="G22">
        <v>1</v>
      </c>
    </row>
    <row r="23" spans="1:7" x14ac:dyDescent="0.25">
      <c r="A23" t="s">
        <v>2855</v>
      </c>
      <c r="B23" t="s">
        <v>2973</v>
      </c>
      <c r="C23" t="s">
        <v>2974</v>
      </c>
      <c r="D23" t="s">
        <v>2858</v>
      </c>
      <c r="F23">
        <v>2</v>
      </c>
      <c r="G23">
        <v>1</v>
      </c>
    </row>
    <row r="24" spans="1:7" x14ac:dyDescent="0.25">
      <c r="A24" t="s">
        <v>2855</v>
      </c>
      <c r="B24" t="s">
        <v>2975</v>
      </c>
      <c r="C24" t="s">
        <v>2976</v>
      </c>
      <c r="D24" t="s">
        <v>2906</v>
      </c>
      <c r="F24">
        <v>2</v>
      </c>
      <c r="G24">
        <v>1</v>
      </c>
    </row>
    <row r="25" spans="1:7" x14ac:dyDescent="0.25">
      <c r="A25" t="s">
        <v>2855</v>
      </c>
      <c r="B25" t="s">
        <v>2977</v>
      </c>
      <c r="C25" t="s">
        <v>2978</v>
      </c>
      <c r="D25" t="s">
        <v>2906</v>
      </c>
      <c r="F25">
        <v>2</v>
      </c>
      <c r="G25">
        <v>1</v>
      </c>
    </row>
    <row r="26" spans="1:7" x14ac:dyDescent="0.25">
      <c r="A26" t="s">
        <v>2855</v>
      </c>
      <c r="B26" t="s">
        <v>2979</v>
      </c>
      <c r="C26" t="s">
        <v>2980</v>
      </c>
      <c r="D26" t="s">
        <v>2858</v>
      </c>
      <c r="F26">
        <v>2</v>
      </c>
      <c r="G26">
        <v>1</v>
      </c>
    </row>
    <row r="27" spans="1:7" x14ac:dyDescent="0.25">
      <c r="A27" t="s">
        <v>2855</v>
      </c>
      <c r="B27" t="s">
        <v>2981</v>
      </c>
      <c r="C27" t="s">
        <v>2982</v>
      </c>
      <c r="D27" t="s">
        <v>2901</v>
      </c>
      <c r="F27">
        <v>2</v>
      </c>
      <c r="G27">
        <v>1</v>
      </c>
    </row>
    <row r="28" spans="1:7" x14ac:dyDescent="0.25">
      <c r="A28" t="s">
        <v>2855</v>
      </c>
      <c r="B28" t="s">
        <v>2983</v>
      </c>
      <c r="C28" t="s">
        <v>2984</v>
      </c>
      <c r="D28" t="s">
        <v>2931</v>
      </c>
      <c r="F28">
        <v>2</v>
      </c>
      <c r="G28">
        <v>1</v>
      </c>
    </row>
    <row r="29" spans="1:7" x14ac:dyDescent="0.25">
      <c r="A29" t="s">
        <v>2855</v>
      </c>
      <c r="B29" t="s">
        <v>2985</v>
      </c>
      <c r="C29" t="s">
        <v>2986</v>
      </c>
      <c r="D29" t="s">
        <v>2931</v>
      </c>
      <c r="F29">
        <v>2</v>
      </c>
      <c r="G29">
        <v>1</v>
      </c>
    </row>
    <row r="30" spans="1:7" x14ac:dyDescent="0.25">
      <c r="A30" t="s">
        <v>2855</v>
      </c>
      <c r="B30" t="s">
        <v>2987</v>
      </c>
      <c r="C30" t="s">
        <v>2988</v>
      </c>
      <c r="D30" t="s">
        <v>2931</v>
      </c>
      <c r="F30">
        <v>2</v>
      </c>
      <c r="G30">
        <v>1</v>
      </c>
    </row>
    <row r="31" spans="1:7" x14ac:dyDescent="0.25">
      <c r="A31" t="s">
        <v>2855</v>
      </c>
      <c r="B31" t="s">
        <v>2989</v>
      </c>
      <c r="C31" t="s">
        <v>2990</v>
      </c>
      <c r="D31" t="s">
        <v>2906</v>
      </c>
      <c r="F31">
        <v>2</v>
      </c>
      <c r="G31">
        <v>1</v>
      </c>
    </row>
    <row r="32" spans="1:7" x14ac:dyDescent="0.25">
      <c r="A32" t="s">
        <v>2855</v>
      </c>
      <c r="B32" t="s">
        <v>2991</v>
      </c>
      <c r="C32" t="s">
        <v>2992</v>
      </c>
      <c r="D32" t="s">
        <v>2906</v>
      </c>
      <c r="F32">
        <v>2</v>
      </c>
      <c r="G32">
        <v>1</v>
      </c>
    </row>
    <row r="33" spans="1:7" x14ac:dyDescent="0.25">
      <c r="A33" t="s">
        <v>2855</v>
      </c>
      <c r="B33" t="s">
        <v>2993</v>
      </c>
      <c r="C33" t="s">
        <v>2994</v>
      </c>
      <c r="D33" t="s">
        <v>2858</v>
      </c>
      <c r="F33">
        <v>2</v>
      </c>
      <c r="G33">
        <v>1</v>
      </c>
    </row>
    <row r="34" spans="1:7" x14ac:dyDescent="0.25">
      <c r="A34" t="s">
        <v>2855</v>
      </c>
      <c r="B34" t="s">
        <v>2995</v>
      </c>
      <c r="C34" t="s">
        <v>2996</v>
      </c>
      <c r="D34" t="s">
        <v>2901</v>
      </c>
      <c r="F34">
        <v>2</v>
      </c>
      <c r="G34">
        <v>1</v>
      </c>
    </row>
    <row r="35" spans="1:7" x14ac:dyDescent="0.25">
      <c r="A35" t="s">
        <v>2855</v>
      </c>
      <c r="B35" t="s">
        <v>2997</v>
      </c>
      <c r="C35" t="s">
        <v>2998</v>
      </c>
      <c r="D35" t="s">
        <v>2906</v>
      </c>
      <c r="F35">
        <v>2</v>
      </c>
      <c r="G35">
        <v>1</v>
      </c>
    </row>
    <row r="36" spans="1:7" x14ac:dyDescent="0.25">
      <c r="A36" t="s">
        <v>2855</v>
      </c>
      <c r="B36" t="s">
        <v>2999</v>
      </c>
      <c r="C36" t="s">
        <v>3000</v>
      </c>
      <c r="D36" t="s">
        <v>2901</v>
      </c>
      <c r="F36">
        <v>2</v>
      </c>
      <c r="G36">
        <v>1</v>
      </c>
    </row>
    <row r="37" spans="1:7" x14ac:dyDescent="0.25">
      <c r="A37" t="s">
        <v>2855</v>
      </c>
      <c r="B37" t="s">
        <v>3001</v>
      </c>
      <c r="C37" t="s">
        <v>3002</v>
      </c>
      <c r="D37" t="s">
        <v>2906</v>
      </c>
      <c r="F37">
        <v>2</v>
      </c>
      <c r="G37">
        <v>1</v>
      </c>
    </row>
    <row r="38" spans="1:7" x14ac:dyDescent="0.25">
      <c r="A38" t="s">
        <v>2855</v>
      </c>
      <c r="B38" t="s">
        <v>3003</v>
      </c>
      <c r="C38" t="s">
        <v>3004</v>
      </c>
      <c r="D38" t="s">
        <v>2901</v>
      </c>
      <c r="F38">
        <v>2</v>
      </c>
      <c r="G38">
        <v>1</v>
      </c>
    </row>
    <row r="39" spans="1:7" x14ac:dyDescent="0.25">
      <c r="A39" t="s">
        <v>2855</v>
      </c>
      <c r="B39" t="s">
        <v>3005</v>
      </c>
      <c r="C39" t="s">
        <v>3006</v>
      </c>
      <c r="D39" t="s">
        <v>2931</v>
      </c>
      <c r="F39">
        <v>2</v>
      </c>
      <c r="G39">
        <v>1</v>
      </c>
    </row>
    <row r="40" spans="1:7" x14ac:dyDescent="0.25">
      <c r="A40" t="s">
        <v>2855</v>
      </c>
      <c r="B40" t="s">
        <v>3007</v>
      </c>
      <c r="C40" t="s">
        <v>3008</v>
      </c>
      <c r="D40" t="s">
        <v>2863</v>
      </c>
      <c r="F40">
        <v>2</v>
      </c>
      <c r="G40">
        <v>1</v>
      </c>
    </row>
    <row r="41" spans="1:7" x14ac:dyDescent="0.25">
      <c r="A41" t="s">
        <v>2855</v>
      </c>
      <c r="B41" t="s">
        <v>3009</v>
      </c>
      <c r="C41" t="s">
        <v>3010</v>
      </c>
      <c r="D41" t="s">
        <v>2906</v>
      </c>
      <c r="F41">
        <v>2</v>
      </c>
      <c r="G41">
        <v>1</v>
      </c>
    </row>
    <row r="42" spans="1:7" x14ac:dyDescent="0.25">
      <c r="A42" t="s">
        <v>2855</v>
      </c>
      <c r="B42" t="s">
        <v>3011</v>
      </c>
      <c r="C42" t="s">
        <v>3012</v>
      </c>
      <c r="D42" t="s">
        <v>2858</v>
      </c>
      <c r="F42">
        <v>2</v>
      </c>
      <c r="G42">
        <v>1</v>
      </c>
    </row>
    <row r="43" spans="1:7" x14ac:dyDescent="0.25">
      <c r="A43" t="s">
        <v>2855</v>
      </c>
      <c r="B43" t="s">
        <v>3013</v>
      </c>
      <c r="C43" t="s">
        <v>3014</v>
      </c>
      <c r="D43" t="s">
        <v>2901</v>
      </c>
      <c r="F43">
        <v>2</v>
      </c>
      <c r="G43">
        <v>1</v>
      </c>
    </row>
    <row r="44" spans="1:7" x14ac:dyDescent="0.25">
      <c r="A44" t="s">
        <v>2855</v>
      </c>
      <c r="B44" t="s">
        <v>3015</v>
      </c>
      <c r="C44" t="s">
        <v>3016</v>
      </c>
      <c r="D44" t="s">
        <v>2931</v>
      </c>
      <c r="F44">
        <v>2</v>
      </c>
      <c r="G44">
        <v>1</v>
      </c>
    </row>
    <row r="45" spans="1:7" x14ac:dyDescent="0.25">
      <c r="A45" t="s">
        <v>2855</v>
      </c>
      <c r="B45" t="s">
        <v>3017</v>
      </c>
      <c r="C45" t="s">
        <v>3018</v>
      </c>
      <c r="D45" t="s">
        <v>2906</v>
      </c>
      <c r="F45">
        <v>2</v>
      </c>
      <c r="G45">
        <v>1</v>
      </c>
    </row>
    <row r="46" spans="1:7" x14ac:dyDescent="0.25">
      <c r="A46" t="s">
        <v>2855</v>
      </c>
      <c r="B46" t="s">
        <v>3019</v>
      </c>
      <c r="C46" t="s">
        <v>3020</v>
      </c>
      <c r="D46" t="s">
        <v>2901</v>
      </c>
      <c r="F46">
        <v>2</v>
      </c>
      <c r="G46">
        <v>1</v>
      </c>
    </row>
    <row r="47" spans="1:7" x14ac:dyDescent="0.25">
      <c r="A47" t="s">
        <v>2855</v>
      </c>
      <c r="B47" t="s">
        <v>3021</v>
      </c>
      <c r="C47" t="s">
        <v>3022</v>
      </c>
      <c r="D47" t="s">
        <v>2906</v>
      </c>
      <c r="F47">
        <v>2</v>
      </c>
      <c r="G47">
        <v>1</v>
      </c>
    </row>
    <row r="48" spans="1:7" x14ac:dyDescent="0.25">
      <c r="A48" t="s">
        <v>2855</v>
      </c>
      <c r="B48" t="s">
        <v>3023</v>
      </c>
      <c r="C48" t="s">
        <v>3024</v>
      </c>
      <c r="D48" t="s">
        <v>2901</v>
      </c>
      <c r="F48">
        <v>2</v>
      </c>
      <c r="G48">
        <v>1</v>
      </c>
    </row>
    <row r="49" spans="1:7" x14ac:dyDescent="0.25">
      <c r="A49" t="s">
        <v>2855</v>
      </c>
      <c r="B49" t="s">
        <v>3025</v>
      </c>
      <c r="C49" t="s">
        <v>3026</v>
      </c>
      <c r="D49" t="s">
        <v>2901</v>
      </c>
      <c r="F49">
        <v>2</v>
      </c>
      <c r="G49">
        <v>1</v>
      </c>
    </row>
    <row r="50" spans="1:7" x14ac:dyDescent="0.25">
      <c r="A50" t="s">
        <v>2855</v>
      </c>
      <c r="B50" t="s">
        <v>3027</v>
      </c>
      <c r="C50" t="s">
        <v>3028</v>
      </c>
      <c r="D50" t="s">
        <v>2858</v>
      </c>
      <c r="F50">
        <v>2</v>
      </c>
      <c r="G50">
        <v>1</v>
      </c>
    </row>
    <row r="51" spans="1:7" x14ac:dyDescent="0.25">
      <c r="A51" t="s">
        <v>2855</v>
      </c>
      <c r="B51" t="s">
        <v>3029</v>
      </c>
      <c r="C51" t="s">
        <v>3030</v>
      </c>
      <c r="D51" t="s">
        <v>2901</v>
      </c>
      <c r="F51">
        <v>2</v>
      </c>
      <c r="G51">
        <v>1</v>
      </c>
    </row>
    <row r="52" spans="1:7" x14ac:dyDescent="0.25">
      <c r="A52" t="s">
        <v>2855</v>
      </c>
      <c r="B52" t="s">
        <v>3031</v>
      </c>
      <c r="C52" t="s">
        <v>3032</v>
      </c>
      <c r="D52" t="s">
        <v>2901</v>
      </c>
      <c r="F52">
        <v>2</v>
      </c>
      <c r="G52">
        <v>1</v>
      </c>
    </row>
    <row r="53" spans="1:7" x14ac:dyDescent="0.25">
      <c r="A53" t="s">
        <v>2855</v>
      </c>
      <c r="B53" t="s">
        <v>3033</v>
      </c>
      <c r="C53" t="s">
        <v>3034</v>
      </c>
      <c r="D53" t="s">
        <v>2901</v>
      </c>
      <c r="F53">
        <v>2</v>
      </c>
      <c r="G53">
        <v>1</v>
      </c>
    </row>
    <row r="54" spans="1:7" x14ac:dyDescent="0.25">
      <c r="A54" t="s">
        <v>2855</v>
      </c>
      <c r="B54" t="s">
        <v>3035</v>
      </c>
      <c r="C54" t="s">
        <v>2488</v>
      </c>
      <c r="D54" t="s">
        <v>2858</v>
      </c>
      <c r="F54">
        <v>2</v>
      </c>
      <c r="G54">
        <v>1</v>
      </c>
    </row>
    <row r="55" spans="1:7" x14ac:dyDescent="0.25">
      <c r="A55" t="s">
        <v>2855</v>
      </c>
      <c r="B55" t="s">
        <v>3036</v>
      </c>
      <c r="C55" t="s">
        <v>3037</v>
      </c>
      <c r="D55" t="s">
        <v>2906</v>
      </c>
      <c r="F55">
        <v>2</v>
      </c>
      <c r="G55">
        <v>1</v>
      </c>
    </row>
    <row r="56" spans="1:7" x14ac:dyDescent="0.25">
      <c r="A56" t="s">
        <v>2855</v>
      </c>
      <c r="B56" t="s">
        <v>3038</v>
      </c>
      <c r="C56" t="s">
        <v>3039</v>
      </c>
      <c r="D56" t="s">
        <v>2906</v>
      </c>
      <c r="F56">
        <v>2</v>
      </c>
      <c r="G56">
        <v>1</v>
      </c>
    </row>
    <row r="57" spans="1:7" x14ac:dyDescent="0.25">
      <c r="A57" t="s">
        <v>2855</v>
      </c>
      <c r="B57" t="s">
        <v>3040</v>
      </c>
      <c r="C57" t="s">
        <v>3041</v>
      </c>
      <c r="D57" t="s">
        <v>2931</v>
      </c>
      <c r="F57">
        <v>2</v>
      </c>
      <c r="G57">
        <v>1</v>
      </c>
    </row>
    <row r="58" spans="1:7" x14ac:dyDescent="0.25">
      <c r="A58" t="s">
        <v>2855</v>
      </c>
      <c r="B58" t="s">
        <v>3042</v>
      </c>
      <c r="C58" t="s">
        <v>3043</v>
      </c>
      <c r="D58" t="s">
        <v>2906</v>
      </c>
      <c r="F58">
        <v>2</v>
      </c>
      <c r="G58">
        <v>1</v>
      </c>
    </row>
    <row r="59" spans="1:7" x14ac:dyDescent="0.25">
      <c r="A59" t="s">
        <v>2855</v>
      </c>
      <c r="B59" t="s">
        <v>3044</v>
      </c>
      <c r="C59" t="s">
        <v>3045</v>
      </c>
      <c r="D59" t="s">
        <v>2858</v>
      </c>
      <c r="F59">
        <v>2</v>
      </c>
      <c r="G59">
        <v>1</v>
      </c>
    </row>
    <row r="60" spans="1:7" x14ac:dyDescent="0.25">
      <c r="A60" t="s">
        <v>2855</v>
      </c>
      <c r="B60" t="s">
        <v>3046</v>
      </c>
      <c r="C60" t="s">
        <v>3047</v>
      </c>
      <c r="D60" t="s">
        <v>2901</v>
      </c>
      <c r="F60">
        <v>2</v>
      </c>
      <c r="G60">
        <v>1</v>
      </c>
    </row>
    <row r="61" spans="1:7" x14ac:dyDescent="0.25">
      <c r="A61" t="s">
        <v>2855</v>
      </c>
      <c r="B61" t="s">
        <v>3048</v>
      </c>
      <c r="C61" t="s">
        <v>3049</v>
      </c>
      <c r="D61" t="s">
        <v>2901</v>
      </c>
      <c r="F61">
        <v>2</v>
      </c>
      <c r="G61">
        <v>1</v>
      </c>
    </row>
    <row r="62" spans="1:7" x14ac:dyDescent="0.25">
      <c r="A62" t="s">
        <v>2855</v>
      </c>
      <c r="B62" t="s">
        <v>3050</v>
      </c>
      <c r="C62" t="s">
        <v>3051</v>
      </c>
      <c r="D62" t="s">
        <v>2931</v>
      </c>
      <c r="F62">
        <v>2</v>
      </c>
      <c r="G62">
        <v>1</v>
      </c>
    </row>
    <row r="63" spans="1:7" x14ac:dyDescent="0.25">
      <c r="A63" t="s">
        <v>2855</v>
      </c>
      <c r="B63" t="s">
        <v>3052</v>
      </c>
      <c r="C63" t="s">
        <v>3053</v>
      </c>
      <c r="D63" t="s">
        <v>2931</v>
      </c>
      <c r="F63">
        <v>2</v>
      </c>
      <c r="G63">
        <v>1</v>
      </c>
    </row>
    <row r="64" spans="1:7" x14ac:dyDescent="0.25">
      <c r="A64" t="s">
        <v>2855</v>
      </c>
      <c r="B64" t="s">
        <v>3054</v>
      </c>
      <c r="C64" t="s">
        <v>3055</v>
      </c>
      <c r="D64" t="s">
        <v>2901</v>
      </c>
      <c r="F64">
        <v>2</v>
      </c>
      <c r="G64">
        <v>1</v>
      </c>
    </row>
    <row r="65" spans="1:7" x14ac:dyDescent="0.25">
      <c r="A65" t="s">
        <v>2855</v>
      </c>
      <c r="B65" t="s">
        <v>3056</v>
      </c>
      <c r="C65" t="s">
        <v>3057</v>
      </c>
      <c r="D65" t="s">
        <v>2858</v>
      </c>
      <c r="F65">
        <v>2</v>
      </c>
      <c r="G65">
        <v>1</v>
      </c>
    </row>
    <row r="66" spans="1:7" x14ac:dyDescent="0.25">
      <c r="A66" t="s">
        <v>2855</v>
      </c>
      <c r="B66" t="s">
        <v>3058</v>
      </c>
      <c r="C66" t="s">
        <v>3059</v>
      </c>
      <c r="D66" t="s">
        <v>2901</v>
      </c>
      <c r="F66">
        <v>2</v>
      </c>
      <c r="G66">
        <v>1</v>
      </c>
    </row>
    <row r="67" spans="1:7" x14ac:dyDescent="0.25">
      <c r="A67" t="s">
        <v>2855</v>
      </c>
      <c r="B67" t="s">
        <v>3060</v>
      </c>
      <c r="C67" t="s">
        <v>3061</v>
      </c>
      <c r="D67" t="s">
        <v>2901</v>
      </c>
      <c r="F67">
        <v>2</v>
      </c>
      <c r="G67">
        <v>1</v>
      </c>
    </row>
    <row r="68" spans="1:7" x14ac:dyDescent="0.25">
      <c r="A68" t="s">
        <v>2855</v>
      </c>
      <c r="B68" t="s">
        <v>3062</v>
      </c>
      <c r="C68" t="s">
        <v>3063</v>
      </c>
      <c r="D68" t="s">
        <v>2931</v>
      </c>
      <c r="F68">
        <v>2</v>
      </c>
      <c r="G68">
        <v>1</v>
      </c>
    </row>
    <row r="69" spans="1:7" x14ac:dyDescent="0.25">
      <c r="A69" t="s">
        <v>2855</v>
      </c>
      <c r="B69" t="s">
        <v>3064</v>
      </c>
      <c r="C69" t="s">
        <v>3065</v>
      </c>
      <c r="D69" t="s">
        <v>2858</v>
      </c>
      <c r="F69">
        <v>2</v>
      </c>
      <c r="G69">
        <v>1</v>
      </c>
    </row>
    <row r="70" spans="1:7" x14ac:dyDescent="0.25">
      <c r="A70" t="s">
        <v>2855</v>
      </c>
      <c r="B70" t="s">
        <v>3066</v>
      </c>
      <c r="C70" t="s">
        <v>3067</v>
      </c>
      <c r="D70" t="s">
        <v>2931</v>
      </c>
      <c r="F70">
        <v>2</v>
      </c>
      <c r="G70">
        <v>1</v>
      </c>
    </row>
    <row r="71" spans="1:7" x14ac:dyDescent="0.25">
      <c r="A71" t="s">
        <v>2855</v>
      </c>
      <c r="B71" t="s">
        <v>3068</v>
      </c>
      <c r="C71" t="s">
        <v>3069</v>
      </c>
      <c r="D71" t="s">
        <v>2901</v>
      </c>
      <c r="F71">
        <v>2</v>
      </c>
      <c r="G71">
        <v>1</v>
      </c>
    </row>
    <row r="72" spans="1:7" x14ac:dyDescent="0.25">
      <c r="A72" t="s">
        <v>2855</v>
      </c>
      <c r="B72" t="s">
        <v>3070</v>
      </c>
      <c r="C72" t="s">
        <v>3071</v>
      </c>
      <c r="D72" t="s">
        <v>2931</v>
      </c>
      <c r="F72">
        <v>2</v>
      </c>
      <c r="G72">
        <v>1</v>
      </c>
    </row>
    <row r="73" spans="1:7" x14ac:dyDescent="0.25">
      <c r="A73" t="s">
        <v>2855</v>
      </c>
      <c r="B73" t="s">
        <v>3072</v>
      </c>
      <c r="C73" t="s">
        <v>3073</v>
      </c>
      <c r="D73" t="s">
        <v>2931</v>
      </c>
      <c r="F73">
        <v>2</v>
      </c>
      <c r="G73">
        <v>1</v>
      </c>
    </row>
    <row r="74" spans="1:7" x14ac:dyDescent="0.25">
      <c r="A74" t="s">
        <v>2855</v>
      </c>
      <c r="B74" t="s">
        <v>3074</v>
      </c>
      <c r="C74" t="s">
        <v>3075</v>
      </c>
      <c r="D74" t="s">
        <v>2858</v>
      </c>
      <c r="F74">
        <v>2</v>
      </c>
      <c r="G74">
        <v>1</v>
      </c>
    </row>
    <row r="75" spans="1:7" x14ac:dyDescent="0.25">
      <c r="A75" t="s">
        <v>2855</v>
      </c>
      <c r="B75" t="s">
        <v>3076</v>
      </c>
      <c r="C75" t="s">
        <v>3077</v>
      </c>
      <c r="D75" t="s">
        <v>2858</v>
      </c>
      <c r="F75">
        <v>2</v>
      </c>
      <c r="G75">
        <v>1</v>
      </c>
    </row>
    <row r="76" spans="1:7" x14ac:dyDescent="0.25">
      <c r="A76" t="s">
        <v>2855</v>
      </c>
      <c r="B76" t="s">
        <v>3078</v>
      </c>
      <c r="C76" t="s">
        <v>3079</v>
      </c>
      <c r="D76" t="s">
        <v>2931</v>
      </c>
      <c r="F76">
        <v>2</v>
      </c>
      <c r="G76">
        <v>1</v>
      </c>
    </row>
    <row r="77" spans="1:7" x14ac:dyDescent="0.25">
      <c r="A77" t="s">
        <v>2855</v>
      </c>
      <c r="B77" t="s">
        <v>3080</v>
      </c>
      <c r="C77" t="s">
        <v>3081</v>
      </c>
      <c r="D77" t="s">
        <v>2858</v>
      </c>
      <c r="F77">
        <v>2</v>
      </c>
      <c r="G77">
        <v>1</v>
      </c>
    </row>
    <row r="78" spans="1:7" x14ac:dyDescent="0.25">
      <c r="A78" t="s">
        <v>2855</v>
      </c>
      <c r="B78" t="s">
        <v>3082</v>
      </c>
      <c r="C78" t="s">
        <v>3083</v>
      </c>
      <c r="D78" t="s">
        <v>2906</v>
      </c>
      <c r="F78">
        <v>2</v>
      </c>
      <c r="G78">
        <v>1</v>
      </c>
    </row>
    <row r="79" spans="1:7" x14ac:dyDescent="0.25">
      <c r="A79" t="s">
        <v>2855</v>
      </c>
      <c r="B79" t="s">
        <v>3084</v>
      </c>
      <c r="C79" t="s">
        <v>3085</v>
      </c>
      <c r="D79" t="s">
        <v>2931</v>
      </c>
      <c r="F79">
        <v>2</v>
      </c>
      <c r="G79">
        <v>1</v>
      </c>
    </row>
    <row r="80" spans="1:7" x14ac:dyDescent="0.25">
      <c r="A80" t="s">
        <v>2855</v>
      </c>
      <c r="B80" t="s">
        <v>3086</v>
      </c>
      <c r="C80" t="s">
        <v>3087</v>
      </c>
      <c r="D80" t="s">
        <v>2906</v>
      </c>
      <c r="F80">
        <v>2</v>
      </c>
      <c r="G80">
        <v>1</v>
      </c>
    </row>
    <row r="81" spans="1:7" x14ac:dyDescent="0.25">
      <c r="A81" t="s">
        <v>2855</v>
      </c>
      <c r="B81" t="s">
        <v>3088</v>
      </c>
      <c r="C81" t="s">
        <v>3089</v>
      </c>
      <c r="D81" t="s">
        <v>2906</v>
      </c>
      <c r="F81">
        <v>2</v>
      </c>
      <c r="G81">
        <v>1</v>
      </c>
    </row>
    <row r="82" spans="1:7" x14ac:dyDescent="0.25">
      <c r="A82" t="s">
        <v>2855</v>
      </c>
      <c r="B82" t="s">
        <v>3090</v>
      </c>
      <c r="C82" t="s">
        <v>3091</v>
      </c>
      <c r="D82" t="s">
        <v>2931</v>
      </c>
      <c r="F82">
        <v>2</v>
      </c>
      <c r="G82">
        <v>1</v>
      </c>
    </row>
    <row r="83" spans="1:7" x14ac:dyDescent="0.25">
      <c r="A83" t="s">
        <v>2855</v>
      </c>
      <c r="B83" t="s">
        <v>3092</v>
      </c>
      <c r="C83" t="s">
        <v>3093</v>
      </c>
      <c r="D83" t="s">
        <v>2931</v>
      </c>
      <c r="F83">
        <v>2</v>
      </c>
      <c r="G83">
        <v>1</v>
      </c>
    </row>
    <row r="84" spans="1:7" x14ac:dyDescent="0.25">
      <c r="A84" t="s">
        <v>2855</v>
      </c>
      <c r="B84" t="s">
        <v>3094</v>
      </c>
      <c r="C84" t="s">
        <v>3095</v>
      </c>
      <c r="D84" t="s">
        <v>2931</v>
      </c>
      <c r="F84">
        <v>2</v>
      </c>
      <c r="G84">
        <v>1</v>
      </c>
    </row>
    <row r="85" spans="1:7" x14ac:dyDescent="0.25">
      <c r="A85" t="s">
        <v>2855</v>
      </c>
      <c r="B85" t="s">
        <v>3096</v>
      </c>
      <c r="C85" t="s">
        <v>3097</v>
      </c>
      <c r="D85" t="s">
        <v>2906</v>
      </c>
      <c r="F85">
        <v>2</v>
      </c>
      <c r="G85">
        <v>1</v>
      </c>
    </row>
    <row r="86" spans="1:7" x14ac:dyDescent="0.25">
      <c r="A86" t="s">
        <v>2855</v>
      </c>
      <c r="B86" t="s">
        <v>3098</v>
      </c>
      <c r="C86" t="s">
        <v>3099</v>
      </c>
      <c r="D86" t="s">
        <v>2931</v>
      </c>
      <c r="F86">
        <v>2</v>
      </c>
      <c r="G86">
        <v>1</v>
      </c>
    </row>
    <row r="87" spans="1:7" x14ac:dyDescent="0.25">
      <c r="A87" t="s">
        <v>2855</v>
      </c>
      <c r="B87" t="s">
        <v>3100</v>
      </c>
      <c r="C87" t="s">
        <v>3101</v>
      </c>
      <c r="D87" t="s">
        <v>2901</v>
      </c>
      <c r="F87">
        <v>2</v>
      </c>
      <c r="G87">
        <v>1</v>
      </c>
    </row>
    <row r="88" spans="1:7" x14ac:dyDescent="0.25">
      <c r="A88" t="s">
        <v>2855</v>
      </c>
      <c r="B88" t="s">
        <v>3102</v>
      </c>
      <c r="C88" t="s">
        <v>3103</v>
      </c>
      <c r="D88" t="s">
        <v>2901</v>
      </c>
      <c r="F88">
        <v>2</v>
      </c>
      <c r="G88">
        <v>1</v>
      </c>
    </row>
    <row r="89" spans="1:7" x14ac:dyDescent="0.25">
      <c r="A89" t="s">
        <v>2855</v>
      </c>
      <c r="B89" t="s">
        <v>3104</v>
      </c>
      <c r="C89" t="s">
        <v>3105</v>
      </c>
      <c r="D89" t="s">
        <v>2863</v>
      </c>
      <c r="F89">
        <v>2</v>
      </c>
      <c r="G89">
        <v>1</v>
      </c>
    </row>
    <row r="90" spans="1:7" x14ac:dyDescent="0.25">
      <c r="A90" t="s">
        <v>2855</v>
      </c>
      <c r="B90" t="s">
        <v>3106</v>
      </c>
      <c r="C90" t="s">
        <v>3107</v>
      </c>
      <c r="D90" t="s">
        <v>2858</v>
      </c>
      <c r="F90">
        <v>2</v>
      </c>
      <c r="G90">
        <v>1</v>
      </c>
    </row>
    <row r="91" spans="1:7" x14ac:dyDescent="0.25">
      <c r="A91" t="s">
        <v>2855</v>
      </c>
      <c r="B91" t="s">
        <v>3108</v>
      </c>
      <c r="C91" t="s">
        <v>3109</v>
      </c>
      <c r="D91" t="s">
        <v>2931</v>
      </c>
      <c r="F91">
        <v>2</v>
      </c>
      <c r="G91">
        <v>1</v>
      </c>
    </row>
    <row r="92" spans="1:7" x14ac:dyDescent="0.25">
      <c r="A92" t="s">
        <v>2855</v>
      </c>
      <c r="B92" t="s">
        <v>3110</v>
      </c>
      <c r="C92" t="s">
        <v>3111</v>
      </c>
      <c r="D92" t="s">
        <v>2858</v>
      </c>
      <c r="F92">
        <v>2</v>
      </c>
      <c r="G92">
        <v>1</v>
      </c>
    </row>
    <row r="93" spans="1:7" x14ac:dyDescent="0.25">
      <c r="A93" t="s">
        <v>2855</v>
      </c>
      <c r="B93" t="s">
        <v>3112</v>
      </c>
      <c r="C93" t="s">
        <v>3113</v>
      </c>
      <c r="D93" t="s">
        <v>2858</v>
      </c>
      <c r="F93">
        <v>2</v>
      </c>
      <c r="G93">
        <v>1</v>
      </c>
    </row>
    <row r="94" spans="1:7" x14ac:dyDescent="0.25">
      <c r="A94" t="s">
        <v>2855</v>
      </c>
      <c r="B94" t="s">
        <v>3114</v>
      </c>
      <c r="C94" t="s">
        <v>3115</v>
      </c>
      <c r="D94" t="s">
        <v>2858</v>
      </c>
      <c r="F94">
        <v>2</v>
      </c>
      <c r="G94">
        <v>1</v>
      </c>
    </row>
    <row r="95" spans="1:7" x14ac:dyDescent="0.25">
      <c r="A95" t="s">
        <v>2855</v>
      </c>
      <c r="B95" t="s">
        <v>3152</v>
      </c>
      <c r="C95" t="s">
        <v>3153</v>
      </c>
      <c r="D95" t="s">
        <v>2858</v>
      </c>
      <c r="F95">
        <v>3</v>
      </c>
      <c r="G95">
        <v>1</v>
      </c>
    </row>
    <row r="96" spans="1:7" x14ac:dyDescent="0.25">
      <c r="A96" t="s">
        <v>2855</v>
      </c>
      <c r="B96" t="s">
        <v>3116</v>
      </c>
      <c r="C96" t="s">
        <v>3117</v>
      </c>
      <c r="D96" t="s">
        <v>2931</v>
      </c>
      <c r="F96">
        <v>2</v>
      </c>
      <c r="G96">
        <v>1</v>
      </c>
    </row>
    <row r="97" spans="1:7" x14ac:dyDescent="0.25">
      <c r="A97" t="s">
        <v>2855</v>
      </c>
      <c r="B97" t="s">
        <v>3118</v>
      </c>
      <c r="C97" t="s">
        <v>3119</v>
      </c>
      <c r="D97" t="s">
        <v>2940</v>
      </c>
      <c r="F97">
        <v>2</v>
      </c>
      <c r="G97">
        <v>1</v>
      </c>
    </row>
    <row r="98" spans="1:7" x14ac:dyDescent="0.25">
      <c r="A98" t="s">
        <v>2855</v>
      </c>
      <c r="B98" t="s">
        <v>3120</v>
      </c>
      <c r="C98" t="s">
        <v>3121</v>
      </c>
      <c r="D98" t="s">
        <v>2906</v>
      </c>
      <c r="F98">
        <v>2</v>
      </c>
      <c r="G98">
        <v>1</v>
      </c>
    </row>
    <row r="99" spans="1:7" x14ac:dyDescent="0.25">
      <c r="A99" t="s">
        <v>2855</v>
      </c>
      <c r="B99" t="s">
        <v>3122</v>
      </c>
      <c r="C99" t="s">
        <v>3123</v>
      </c>
      <c r="D99" t="s">
        <v>2931</v>
      </c>
      <c r="F99">
        <v>2</v>
      </c>
      <c r="G99">
        <v>1</v>
      </c>
    </row>
    <row r="100" spans="1:7" x14ac:dyDescent="0.25">
      <c r="A100" t="s">
        <v>2855</v>
      </c>
      <c r="B100" t="s">
        <v>3124</v>
      </c>
      <c r="C100" t="s">
        <v>3125</v>
      </c>
      <c r="D100" t="s">
        <v>2931</v>
      </c>
      <c r="F100">
        <v>2</v>
      </c>
      <c r="G100">
        <v>1</v>
      </c>
    </row>
    <row r="101" spans="1:7" x14ac:dyDescent="0.25">
      <c r="A101" t="s">
        <v>2855</v>
      </c>
      <c r="B101" t="s">
        <v>3126</v>
      </c>
      <c r="C101" t="s">
        <v>3127</v>
      </c>
      <c r="D101" t="s">
        <v>2858</v>
      </c>
      <c r="F101">
        <v>2</v>
      </c>
      <c r="G101">
        <v>1</v>
      </c>
    </row>
    <row r="102" spans="1:7" x14ac:dyDescent="0.25">
      <c r="A102" t="s">
        <v>2855</v>
      </c>
      <c r="B102" t="s">
        <v>3128</v>
      </c>
      <c r="C102" t="s">
        <v>3129</v>
      </c>
      <c r="D102" t="s">
        <v>2906</v>
      </c>
      <c r="F102">
        <v>2</v>
      </c>
      <c r="G102">
        <v>1</v>
      </c>
    </row>
    <row r="103" spans="1:7" x14ac:dyDescent="0.25">
      <c r="A103" t="s">
        <v>2855</v>
      </c>
      <c r="B103" t="s">
        <v>3130</v>
      </c>
      <c r="C103" t="s">
        <v>3131</v>
      </c>
      <c r="D103" t="s">
        <v>2906</v>
      </c>
      <c r="F103">
        <v>2</v>
      </c>
      <c r="G103">
        <v>1</v>
      </c>
    </row>
    <row r="104" spans="1:7" x14ac:dyDescent="0.25">
      <c r="A104" t="s">
        <v>2855</v>
      </c>
      <c r="B104" t="s">
        <v>3132</v>
      </c>
      <c r="C104" t="s">
        <v>3133</v>
      </c>
      <c r="D104" t="s">
        <v>2906</v>
      </c>
      <c r="F104">
        <v>2</v>
      </c>
      <c r="G104">
        <v>1</v>
      </c>
    </row>
    <row r="105" spans="1:7" x14ac:dyDescent="0.25">
      <c r="A105" t="s">
        <v>2855</v>
      </c>
      <c r="B105" t="s">
        <v>3134</v>
      </c>
      <c r="C105" t="s">
        <v>3135</v>
      </c>
      <c r="D105" t="s">
        <v>2906</v>
      </c>
      <c r="F105">
        <v>2</v>
      </c>
      <c r="G105">
        <v>1</v>
      </c>
    </row>
    <row r="106" spans="1:7" x14ac:dyDescent="0.25">
      <c r="A106" t="s">
        <v>2855</v>
      </c>
      <c r="B106" t="s">
        <v>3136</v>
      </c>
      <c r="C106" t="s">
        <v>3137</v>
      </c>
      <c r="D106" t="s">
        <v>2901</v>
      </c>
      <c r="F106">
        <v>2</v>
      </c>
      <c r="G106">
        <v>1</v>
      </c>
    </row>
    <row r="107" spans="1:7" x14ac:dyDescent="0.25">
      <c r="A107" t="s">
        <v>2855</v>
      </c>
      <c r="B107" t="s">
        <v>3138</v>
      </c>
      <c r="C107" t="s">
        <v>3139</v>
      </c>
      <c r="D107" t="s">
        <v>2858</v>
      </c>
      <c r="F107">
        <v>2</v>
      </c>
      <c r="G107">
        <v>1</v>
      </c>
    </row>
    <row r="108" spans="1:7" x14ac:dyDescent="0.25">
      <c r="A108" t="s">
        <v>2855</v>
      </c>
      <c r="B108" t="s">
        <v>3140</v>
      </c>
      <c r="C108" t="s">
        <v>3141</v>
      </c>
      <c r="D108" t="s">
        <v>2858</v>
      </c>
      <c r="F108">
        <v>2</v>
      </c>
      <c r="G108">
        <v>1</v>
      </c>
    </row>
    <row r="109" spans="1:7" x14ac:dyDescent="0.25">
      <c r="A109" t="s">
        <v>2855</v>
      </c>
      <c r="B109" t="s">
        <v>3142</v>
      </c>
      <c r="C109" t="s">
        <v>3143</v>
      </c>
      <c r="D109" t="s">
        <v>2906</v>
      </c>
      <c r="F109">
        <v>2</v>
      </c>
      <c r="G10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20</vt:i4>
      </vt:variant>
      <vt:variant>
        <vt:lpstr>Benoemde bereiken</vt:lpstr>
      </vt:variant>
      <vt:variant>
        <vt:i4>433</vt:i4>
      </vt:variant>
    </vt:vector>
  </HeadingPairs>
  <TitlesOfParts>
    <vt:vector size="453" baseType="lpstr">
      <vt:lpstr>About This Workbook</vt:lpstr>
      <vt:lpstr>Fill in Revit Export</vt:lpstr>
      <vt:lpstr>Fill in ParameterMapping</vt:lpstr>
      <vt:lpstr>Fill in Revit Import</vt:lpstr>
      <vt:lpstr>IFC structure</vt:lpstr>
      <vt:lpstr>Settings</vt:lpstr>
      <vt:lpstr>Export PreSelection</vt:lpstr>
      <vt:lpstr>Entity</vt:lpstr>
      <vt:lpstr>TypeEnum</vt:lpstr>
      <vt:lpstr>Pset</vt:lpstr>
      <vt:lpstr>Export User</vt:lpstr>
      <vt:lpstr>Export DRS</vt:lpstr>
      <vt:lpstr>Export IAI</vt:lpstr>
      <vt:lpstr>Import User</vt:lpstr>
      <vt:lpstr>Import DRS</vt:lpstr>
      <vt:lpstr>Import AIA</vt:lpstr>
      <vt:lpstr>ParameterMappingTable</vt:lpstr>
      <vt:lpstr>Revit_Master_Parameter_List</vt:lpstr>
      <vt:lpstr>Shared Param DRS</vt:lpstr>
      <vt:lpstr>Shared Param IFC</vt:lpstr>
      <vt:lpstr>com_pset</vt:lpstr>
      <vt:lpstr>Common</vt:lpstr>
      <vt:lpstr>cond_par_map</vt:lpstr>
      <vt:lpstr>Entity</vt:lpstr>
      <vt:lpstr>Entity_1</vt:lpstr>
      <vt:lpstr>Entity_2</vt:lpstr>
      <vt:lpstr>Entity_3</vt:lpstr>
      <vt:lpstr>exp_all_type</vt:lpstr>
      <vt:lpstr>exp_cat_adopt</vt:lpstr>
      <vt:lpstr>exp_fillin</vt:lpstr>
      <vt:lpstr>exp_full_list</vt:lpstr>
      <vt:lpstr>exp_pre_sel</vt:lpstr>
      <vt:lpstr>exp_pre_sel_name</vt:lpstr>
      <vt:lpstr>exp_revit</vt:lpstr>
      <vt:lpstr>exp_standard</vt:lpstr>
      <vt:lpstr>exp_sub_adopt</vt:lpstr>
      <vt:lpstr>exp_user</vt:lpstr>
      <vt:lpstr>'Export User'!export</vt:lpstr>
      <vt:lpstr>Export_AIA</vt:lpstr>
      <vt:lpstr>Export_AIA_andSub</vt:lpstr>
      <vt:lpstr>Export_DRS</vt:lpstr>
      <vt:lpstr>Export_DRS_andSub</vt:lpstr>
      <vt:lpstr>export_entity</vt:lpstr>
      <vt:lpstr>export_entity_2</vt:lpstr>
      <vt:lpstr>I</vt:lpstr>
      <vt:lpstr>ifc</vt:lpstr>
      <vt:lpstr>'Shared Param IFC'!IFC_Shared_Parameters</vt:lpstr>
      <vt:lpstr>IfcActionRequest4x0</vt:lpstr>
      <vt:lpstr>IfcActionRequestTypeEnum</vt:lpstr>
      <vt:lpstr>IfcActionSourceTypeEnum</vt:lpstr>
      <vt:lpstr>IfcActionTypeEnum</vt:lpstr>
      <vt:lpstr>IfcActor4x0</vt:lpstr>
      <vt:lpstr>IfcActuator4x0</vt:lpstr>
      <vt:lpstr>IfcActuator4x0Type</vt:lpstr>
      <vt:lpstr>IfcActuatorTypeEnum</vt:lpstr>
      <vt:lpstr>IfcAddressTypeEnum</vt:lpstr>
      <vt:lpstr>IfcAirTerminal4x0</vt:lpstr>
      <vt:lpstr>IfcAirTerminalBox4x0</vt:lpstr>
      <vt:lpstr>IfcAirTerminalBoxTypeEnum</vt:lpstr>
      <vt:lpstr>IfcAirTerminalTypeEnum</vt:lpstr>
      <vt:lpstr>IfcAirToAirHeatRecovery4x0</vt:lpstr>
      <vt:lpstr>IfcAirToAirHeatRecoveryTypeEnum</vt:lpstr>
      <vt:lpstr>IfcAlarm4x0</vt:lpstr>
      <vt:lpstr>IfcAlarmTypeEnum</vt:lpstr>
      <vt:lpstr>IfcAnalysisModelTypeEnum</vt:lpstr>
      <vt:lpstr>IfcAnalysisTheoryTypeEnum</vt:lpstr>
      <vt:lpstr>IfcAnnotation4x0</vt:lpstr>
      <vt:lpstr>IfcAnnotation4x0Type</vt:lpstr>
      <vt:lpstr>IfcArbitraryClosedProfileDef4x0</vt:lpstr>
      <vt:lpstr>IfcArbitraryProfileDefWithVoids4x0</vt:lpstr>
      <vt:lpstr>IfcArithmeticOperatorEnum</vt:lpstr>
      <vt:lpstr>IfcAssemblyPlaceEnum</vt:lpstr>
      <vt:lpstr>IfcAsset4x0</vt:lpstr>
      <vt:lpstr>IfcAudioVisualAppliance4x0</vt:lpstr>
      <vt:lpstr>IfcAudioVisualAppliance4x0Type</vt:lpstr>
      <vt:lpstr>IfcAudioVisualApplianceTypeEnum</vt:lpstr>
      <vt:lpstr>IfcBeam4x0</vt:lpstr>
      <vt:lpstr>IfcBeamTypeEnum</vt:lpstr>
      <vt:lpstr>IfcBenchmarkEnum</vt:lpstr>
      <vt:lpstr>IfcBoiler4x0</vt:lpstr>
      <vt:lpstr>IfcBoiler4x0Type</vt:lpstr>
      <vt:lpstr>IfcBoilerTypeEnum</vt:lpstr>
      <vt:lpstr>IfcBuilding4x0</vt:lpstr>
      <vt:lpstr>IfcBuildingElement4x0</vt:lpstr>
      <vt:lpstr>IfcBuildingElementPartTypeEnum</vt:lpstr>
      <vt:lpstr>IfcBuildingElementProxy4x0</vt:lpstr>
      <vt:lpstr>IfcBuildingElementProxy4x0Type</vt:lpstr>
      <vt:lpstr>IfcBuildingElementProxyTypeEnum</vt:lpstr>
      <vt:lpstr>IfcBuildingStorey4x0</vt:lpstr>
      <vt:lpstr>IfcBuildingSystem4x0</vt:lpstr>
      <vt:lpstr>IfcBuildingSystemTypeEnum</vt:lpstr>
      <vt:lpstr>IfcBurner4x0</vt:lpstr>
      <vt:lpstr>IfcBurnerTypeEnum</vt:lpstr>
      <vt:lpstr>IfcCableCarrierFitting4x0</vt:lpstr>
      <vt:lpstr>IfcCableCarrierFittingTypeEnum</vt:lpstr>
      <vt:lpstr>IfcCableCarrierSegment4x0</vt:lpstr>
      <vt:lpstr>IfcCableCarrierSegment4x0Type</vt:lpstr>
      <vt:lpstr>IfcCableCarrierSegmentTypeEnum</vt:lpstr>
      <vt:lpstr>IfcCableFitting4x0</vt:lpstr>
      <vt:lpstr>IfcCableFittingTypeEnum</vt:lpstr>
      <vt:lpstr>IfcCableSegment4x0</vt:lpstr>
      <vt:lpstr>IfcCableSegment4x0Type</vt:lpstr>
      <vt:lpstr>IfcCableSegmentTypeEnum</vt:lpstr>
      <vt:lpstr>IfcChangeActionEnum</vt:lpstr>
      <vt:lpstr>IfcChiller4x0</vt:lpstr>
      <vt:lpstr>IfcChillerTypeEnum</vt:lpstr>
      <vt:lpstr>IfcChimney4x0</vt:lpstr>
      <vt:lpstr>IfcChimneyTypeEnum</vt:lpstr>
      <vt:lpstr>IfcCoil4x0</vt:lpstr>
      <vt:lpstr>IfcCoilTypeEnum</vt:lpstr>
      <vt:lpstr>IfcColumn4x0</vt:lpstr>
      <vt:lpstr>IfcColumnTypeEnum</vt:lpstr>
      <vt:lpstr>IfcCommunicationsAppliance4x0</vt:lpstr>
      <vt:lpstr>IfcCommunicationsApplianceTypeEnum</vt:lpstr>
      <vt:lpstr>IfcComplexPropertyTemplateTypeEnum</vt:lpstr>
      <vt:lpstr>IfcCompressor4x0</vt:lpstr>
      <vt:lpstr>IfcCompressorTypeEnum</vt:lpstr>
      <vt:lpstr>IfcCondenser4x0</vt:lpstr>
      <vt:lpstr>IfcCondenserTypeEnum</vt:lpstr>
      <vt:lpstr>IfcConnectionTypeEnum</vt:lpstr>
      <vt:lpstr>IfcConstraintEnum</vt:lpstr>
      <vt:lpstr>IfcConstructionEquipmentResourceTypeEnum</vt:lpstr>
      <vt:lpstr>IfcConstructionMaterialResourceTypeEnum</vt:lpstr>
      <vt:lpstr>IfcConstructionProductResourceTypeEnum</vt:lpstr>
      <vt:lpstr>IfcConstructionResource4x0</vt:lpstr>
      <vt:lpstr>IfcController4x0</vt:lpstr>
      <vt:lpstr>IfcController4x0Type</vt:lpstr>
      <vt:lpstr>IfcControllerTypeEnum</vt:lpstr>
      <vt:lpstr>IfcCooledBeam4x0</vt:lpstr>
      <vt:lpstr>IfcCooledBeam4x0Type</vt:lpstr>
      <vt:lpstr>IfcCooledBeamTypeEnum</vt:lpstr>
      <vt:lpstr>IfcCoolingTower4x0</vt:lpstr>
      <vt:lpstr>IfcCoolingTowerTypeEnum</vt:lpstr>
      <vt:lpstr>IfcCostItemTypeEnum</vt:lpstr>
      <vt:lpstr>IfcCostScheduleTypeEnum</vt:lpstr>
      <vt:lpstr>IfcCovering4x0</vt:lpstr>
      <vt:lpstr>IfcCovering4x0Type</vt:lpstr>
      <vt:lpstr>IfcCoveringTypeEnum</vt:lpstr>
      <vt:lpstr>IfcCrewResourceTypeEnum</vt:lpstr>
      <vt:lpstr>IfcCurtainWall4x0</vt:lpstr>
      <vt:lpstr>IfcCurtainWallTypeEnum</vt:lpstr>
      <vt:lpstr>IfcCurveInterpolationEnum</vt:lpstr>
      <vt:lpstr>IfcDamper4x0</vt:lpstr>
      <vt:lpstr>IfcDamper4x0Type</vt:lpstr>
      <vt:lpstr>IfcDamperTypeEnum</vt:lpstr>
      <vt:lpstr>IfcDataOriginEnum</vt:lpstr>
      <vt:lpstr>IfcDerivedUnitEnum</vt:lpstr>
      <vt:lpstr>IfcDirectionSenseEnum</vt:lpstr>
      <vt:lpstr>IfcDiscreteAccessory4x0</vt:lpstr>
      <vt:lpstr>IfcDiscreteAccessory4x0Type</vt:lpstr>
      <vt:lpstr>IfcDiscreteAccessoryTypeEnum</vt:lpstr>
      <vt:lpstr>IfcDistributionChamberElement4x0</vt:lpstr>
      <vt:lpstr>IfcDistributionChamberElement4x0Type</vt:lpstr>
      <vt:lpstr>IfcDistributionChamberElementTypeEnum</vt:lpstr>
      <vt:lpstr>IfcDistributionElement4x0</vt:lpstr>
      <vt:lpstr>IfcDistributionFlowElement4x0</vt:lpstr>
      <vt:lpstr>IfcDistributionPort4x0</vt:lpstr>
      <vt:lpstr>IfcDistributionPort4x0Type</vt:lpstr>
      <vt:lpstr>IfcDistributionPortTypeEnum</vt:lpstr>
      <vt:lpstr>IfcDistributionSystem4x0</vt:lpstr>
      <vt:lpstr>IfcDistributionSystem4x0Type</vt:lpstr>
      <vt:lpstr>IfcDistributionSystemEnum</vt:lpstr>
      <vt:lpstr>IfcDocumentConfidentialityEnum</vt:lpstr>
      <vt:lpstr>IfcDocumentStatusEnum</vt:lpstr>
      <vt:lpstr>IfcDoor4x0</vt:lpstr>
      <vt:lpstr>IfcDoorPanelOperationEnum</vt:lpstr>
      <vt:lpstr>IfcDoorPanelPositionEnum</vt:lpstr>
      <vt:lpstr>IfcDoorStyleConstructionEnum</vt:lpstr>
      <vt:lpstr>IfcDoorStyleOperationEnum</vt:lpstr>
      <vt:lpstr>IfcDoorTypeEnum</vt:lpstr>
      <vt:lpstr>IfcDoorTypeOperationEnum</vt:lpstr>
      <vt:lpstr>IfcDuctFitting4x0</vt:lpstr>
      <vt:lpstr>IfcDuctFittingTypeEnum</vt:lpstr>
      <vt:lpstr>IfcDuctSegment4x0</vt:lpstr>
      <vt:lpstr>IfcDuctSegmentTypeEnum</vt:lpstr>
      <vt:lpstr>IfcDuctSilencer4x0</vt:lpstr>
      <vt:lpstr>IfcDuctSilencerTypeEnum</vt:lpstr>
      <vt:lpstr>IfcElectricAppliance4x0</vt:lpstr>
      <vt:lpstr>IfcElectricAppliance4x0Type</vt:lpstr>
      <vt:lpstr>IfcElectricApplianceTypeEnum</vt:lpstr>
      <vt:lpstr>IfcElectricDistributionBoard4x0</vt:lpstr>
      <vt:lpstr>IfcElectricDistributionBoardTypeEnum</vt:lpstr>
      <vt:lpstr>IfcElectricFlowStorageDevice4x0</vt:lpstr>
      <vt:lpstr>IfcElectricFlowStorageDeviceTypeEnum</vt:lpstr>
      <vt:lpstr>IfcElectricGenerator4x0</vt:lpstr>
      <vt:lpstr>IfcElectricGeneratorTypeEnum</vt:lpstr>
      <vt:lpstr>IfcElectricMotor4x0</vt:lpstr>
      <vt:lpstr>IfcElectricMotorTypeEnum</vt:lpstr>
      <vt:lpstr>IfcElectricTimeControl4x0</vt:lpstr>
      <vt:lpstr>IfcElectricTimeControlTypeEnum</vt:lpstr>
      <vt:lpstr>IfcElement4x0</vt:lpstr>
      <vt:lpstr>IfcElementAssemblyTypeEnum</vt:lpstr>
      <vt:lpstr>IfcElementComponent4x0</vt:lpstr>
      <vt:lpstr>IfcElementCompositionEnum</vt:lpstr>
      <vt:lpstr>IfcEngine4x0</vt:lpstr>
      <vt:lpstr>IfcEngineTypeEnum</vt:lpstr>
      <vt:lpstr>IfcEvaporativeCooler4x0</vt:lpstr>
      <vt:lpstr>IfcEvaporativeCoolerTypeEnum</vt:lpstr>
      <vt:lpstr>IfcEvaporator4x0</vt:lpstr>
      <vt:lpstr>IfcEvaporatorTypeEnum</vt:lpstr>
      <vt:lpstr>IfcEventTriggerTypeEnum</vt:lpstr>
      <vt:lpstr>IfcEventTypeEnum</vt:lpstr>
      <vt:lpstr>IfcExternalSpatialElementTypeEnum</vt:lpstr>
      <vt:lpstr>IfcFan4x0</vt:lpstr>
      <vt:lpstr>IfcFan4x0Type</vt:lpstr>
      <vt:lpstr>IfcFanTypeEnum</vt:lpstr>
      <vt:lpstr>IfcFastener4x0</vt:lpstr>
      <vt:lpstr>IfcFastener4x0Type</vt:lpstr>
      <vt:lpstr>IfcFastenerTypeEnum</vt:lpstr>
      <vt:lpstr>IfcFilter4x0</vt:lpstr>
      <vt:lpstr>IfcFilter4x0Type</vt:lpstr>
      <vt:lpstr>IfcFilterTypeEnum</vt:lpstr>
      <vt:lpstr>IfcFireSuppressionTerminal4x0</vt:lpstr>
      <vt:lpstr>IfcFireSuppressionTerminal4x0Type</vt:lpstr>
      <vt:lpstr>IfcFireSuppressionTerminalTypeEnum</vt:lpstr>
      <vt:lpstr>IfcFlowDirectionEnum</vt:lpstr>
      <vt:lpstr>IfcFlowInstrument4x0</vt:lpstr>
      <vt:lpstr>IfcFlowInstrument4x0Type</vt:lpstr>
      <vt:lpstr>IfcFlowInstrumentTypeEnum</vt:lpstr>
      <vt:lpstr>IfcFlowMeter4x0</vt:lpstr>
      <vt:lpstr>IfcFlowMeter4x0Type</vt:lpstr>
      <vt:lpstr>IfcFlowMeterTypeEnum</vt:lpstr>
      <vt:lpstr>IfcFooting4x0</vt:lpstr>
      <vt:lpstr>IfcFootingTypeEnum</vt:lpstr>
      <vt:lpstr>IfcFurniture4x0</vt:lpstr>
      <vt:lpstr>IfcFurniture4x0Type</vt:lpstr>
      <vt:lpstr>IfcFurnitureTypeEnum</vt:lpstr>
      <vt:lpstr>IfcGeographicElementTypeEnum</vt:lpstr>
      <vt:lpstr>IfcGeometricProjectionEnum</vt:lpstr>
      <vt:lpstr>IfcGlobalOrLocalEnum</vt:lpstr>
      <vt:lpstr>IfcGridTypeEnum</vt:lpstr>
      <vt:lpstr>IfcHeatExchanger4x0</vt:lpstr>
      <vt:lpstr>IfcHeatExchanger4x0Type</vt:lpstr>
      <vt:lpstr>IfcHeatExchangerTypeEnum</vt:lpstr>
      <vt:lpstr>IfcHumidifier4x0</vt:lpstr>
      <vt:lpstr>IfcHumidifierTypeEnum</vt:lpstr>
      <vt:lpstr>IfcInterceptor4x0</vt:lpstr>
      <vt:lpstr>IfcInterceptorTypeEnum</vt:lpstr>
      <vt:lpstr>IfcInternalOrExternalEnum</vt:lpstr>
      <vt:lpstr>IfcInventoryTypeEnum</vt:lpstr>
      <vt:lpstr>IfcJunctionBox4x0</vt:lpstr>
      <vt:lpstr>IfcJunctionBoxTypeEnum</vt:lpstr>
      <vt:lpstr>IfcLaborResourceTypeEnum</vt:lpstr>
      <vt:lpstr>IfcLamp4x0</vt:lpstr>
      <vt:lpstr>IfcLampTypeEnum</vt:lpstr>
      <vt:lpstr>IfcLayerSetDirectionEnum</vt:lpstr>
      <vt:lpstr>IfcLightDistributionCurveEnum</vt:lpstr>
      <vt:lpstr>IfcLightEmissionSourceEnum</vt:lpstr>
      <vt:lpstr>IfcLightFixture4x0</vt:lpstr>
      <vt:lpstr>IfcLightFixture4x0Type</vt:lpstr>
      <vt:lpstr>IfcLightFixtureTypeEnum</vt:lpstr>
      <vt:lpstr>IfcLoadGroupTypeEnum</vt:lpstr>
      <vt:lpstr>IfcLogicalOperatorEnum</vt:lpstr>
      <vt:lpstr>IfcMaterial4x0</vt:lpstr>
      <vt:lpstr>IfcMaterial4x0Type</vt:lpstr>
      <vt:lpstr>IfcMechanicalFastener4x0</vt:lpstr>
      <vt:lpstr>IfcMechanicalFastener4x0Type</vt:lpstr>
      <vt:lpstr>IfcMechanicalFastenerTypeEnum</vt:lpstr>
      <vt:lpstr>IfcMedicalDevice4x0</vt:lpstr>
      <vt:lpstr>IfcMedicalDeviceTypeEnum</vt:lpstr>
      <vt:lpstr>IfcMember4x0</vt:lpstr>
      <vt:lpstr>IfcMemberTypeEnum</vt:lpstr>
      <vt:lpstr>IfcMotorConnection4x0</vt:lpstr>
      <vt:lpstr>IfcMotorConnectionTypeEnum</vt:lpstr>
      <vt:lpstr>IfcObjectiveEnum</vt:lpstr>
      <vt:lpstr>IfcObjectTypeEnum</vt:lpstr>
      <vt:lpstr>IfcOccupantTypeEnum</vt:lpstr>
      <vt:lpstr>IfcOpeningElement4x0</vt:lpstr>
      <vt:lpstr>IfcOpeningElementTypeEnum</vt:lpstr>
      <vt:lpstr>IfcOutlet4x0</vt:lpstr>
      <vt:lpstr>IfcOutletTypeEnum</vt:lpstr>
      <vt:lpstr>IfcPerformanceHistoryTypeEnum</vt:lpstr>
      <vt:lpstr>IfcPermeableCoveringOperationEnum</vt:lpstr>
      <vt:lpstr>IfcPermit4x0</vt:lpstr>
      <vt:lpstr>IfcPermitTypeEnum</vt:lpstr>
      <vt:lpstr>IfcPhysicalOrVirtualEnum</vt:lpstr>
      <vt:lpstr>IfcPile4x0</vt:lpstr>
      <vt:lpstr>IfcPileConstructionEnum</vt:lpstr>
      <vt:lpstr>IfcPileTypeEnum</vt:lpstr>
      <vt:lpstr>IfcPipeFitting4x0</vt:lpstr>
      <vt:lpstr>IfcPipeFitting4x0Type</vt:lpstr>
      <vt:lpstr>IfcPipeFittingTypeEnum</vt:lpstr>
      <vt:lpstr>IfcPipeSegment4x0</vt:lpstr>
      <vt:lpstr>IfcPipeSegment4x0Type</vt:lpstr>
      <vt:lpstr>IfcPipeSegmentTypeEnum</vt:lpstr>
      <vt:lpstr>IfcPlate4x0</vt:lpstr>
      <vt:lpstr>IfcPlateTypeEnum</vt:lpstr>
      <vt:lpstr>IfcProcedureTypeEnum</vt:lpstr>
      <vt:lpstr>IfcProcess4x0</vt:lpstr>
      <vt:lpstr>IfcProfileDef4x0</vt:lpstr>
      <vt:lpstr>IfcProfileTypeEnum</vt:lpstr>
      <vt:lpstr>IfcProjectedOrTrueLengthEnum</vt:lpstr>
      <vt:lpstr>IfcProjectionElementTypeEnum</vt:lpstr>
      <vt:lpstr>IfcProjectOrder4x0</vt:lpstr>
      <vt:lpstr>IfcProjectOrder4x0Type</vt:lpstr>
      <vt:lpstr>IfcProjectOrderTypeEnum</vt:lpstr>
      <vt:lpstr>IfcPropertySetTemplateTypeEnum</vt:lpstr>
      <vt:lpstr>IfcProtectiveDevice4x0</vt:lpstr>
      <vt:lpstr>IfcProtectiveDevice4x0Type</vt:lpstr>
      <vt:lpstr>IfcProtectiveDeviceTrippingUnit4x0</vt:lpstr>
      <vt:lpstr>IfcProtectiveDeviceTrippingUnit4x0Type</vt:lpstr>
      <vt:lpstr>IfcProtectiveDeviceTrippingUnitTypeEnum</vt:lpstr>
      <vt:lpstr>IfcProtectiveDeviceTypeEnum</vt:lpstr>
      <vt:lpstr>IfcPump4x0</vt:lpstr>
      <vt:lpstr>IfcPumpTypeEnum</vt:lpstr>
      <vt:lpstr>IfcRailing4x0</vt:lpstr>
      <vt:lpstr>IfcRailingTypeEnum</vt:lpstr>
      <vt:lpstr>IfcRamp4x0</vt:lpstr>
      <vt:lpstr>IfcRampFlight4x0</vt:lpstr>
      <vt:lpstr>IfcRampFlightTypeEnum</vt:lpstr>
      <vt:lpstr>IfcRampTypeEnum</vt:lpstr>
      <vt:lpstr>IfcRecurrenceTypeEnum</vt:lpstr>
      <vt:lpstr>IfcReflectanceMethodEnum</vt:lpstr>
      <vt:lpstr>IfcReinforcingBarRoleEnum</vt:lpstr>
      <vt:lpstr>IfcReinforcingBarSurfaceEnum</vt:lpstr>
      <vt:lpstr>IfcReinforcingBarTypeEnum</vt:lpstr>
      <vt:lpstr>IfcReinforcingMeshTypeEnum</vt:lpstr>
      <vt:lpstr>IfcRoleEnum</vt:lpstr>
      <vt:lpstr>IfcRoof4x0</vt:lpstr>
      <vt:lpstr>IfcRoofTypeEnum</vt:lpstr>
      <vt:lpstr>IfcSanitaryTerminal4x0</vt:lpstr>
      <vt:lpstr>IfcSanitaryTerminal4x0Type</vt:lpstr>
      <vt:lpstr>IfcSanitaryTerminalTypeEnum</vt:lpstr>
      <vt:lpstr>IfcSectionTypeEnum</vt:lpstr>
      <vt:lpstr>IfcSensor4x0</vt:lpstr>
      <vt:lpstr>IfcSensor4x0Type</vt:lpstr>
      <vt:lpstr>IfcSensorTypeEnum</vt:lpstr>
      <vt:lpstr>IfcSequenceEnum</vt:lpstr>
      <vt:lpstr>IfcShadingDevice4x0</vt:lpstr>
      <vt:lpstr>IfcShadingDeviceTypeEnum</vt:lpstr>
      <vt:lpstr>IfcSimplePropertyTemplateTypeEnum</vt:lpstr>
      <vt:lpstr>IfcSite4x0</vt:lpstr>
      <vt:lpstr>IfcSlab4x0</vt:lpstr>
      <vt:lpstr>IfcSlabTypeEnum</vt:lpstr>
      <vt:lpstr>IfcSolarDevice4x0</vt:lpstr>
      <vt:lpstr>IfcSolarDeviceTypeEnum</vt:lpstr>
      <vt:lpstr>IfcSpace4x0</vt:lpstr>
      <vt:lpstr>IfcSpace4x0Type</vt:lpstr>
      <vt:lpstr>IfcSpaceHeater4x0</vt:lpstr>
      <vt:lpstr>IfcSpaceHeater4x0Type</vt:lpstr>
      <vt:lpstr>IfcSpaceHeaterTypeEnum</vt:lpstr>
      <vt:lpstr>IfcSpaceTypeEnum</vt:lpstr>
      <vt:lpstr>IfcSpatialElement4x0</vt:lpstr>
      <vt:lpstr>IfcSpatialStructureElement4x0</vt:lpstr>
      <vt:lpstr>IfcSpatialZoneTypeEnum</vt:lpstr>
      <vt:lpstr>IfcStackTerminal4x0</vt:lpstr>
      <vt:lpstr>IfcStackTerminalTypeEnum</vt:lpstr>
      <vt:lpstr>IfcStair4x0</vt:lpstr>
      <vt:lpstr>IfcStairFlight4x0</vt:lpstr>
      <vt:lpstr>IfcStairFlightTypeEnum</vt:lpstr>
      <vt:lpstr>IfcStairTypeEnum</vt:lpstr>
      <vt:lpstr>IfcStateEnum</vt:lpstr>
      <vt:lpstr>IfcStructuralCurveActivityTypeEnum</vt:lpstr>
      <vt:lpstr>IfcStructuralCurveMemberTypeEnum</vt:lpstr>
      <vt:lpstr>IfcStructuralSurfaceActivityTypeEnum</vt:lpstr>
      <vt:lpstr>IfcStructuralSurfaceMemberTypeEnum</vt:lpstr>
      <vt:lpstr>IfcStructuralSurfaceMemberVarying4x0</vt:lpstr>
      <vt:lpstr>IfcSubContractResourceTypeEnum</vt:lpstr>
      <vt:lpstr>IfcSurfaceFeatureTypeEnum</vt:lpstr>
      <vt:lpstr>IfcSwitchingDevice4x0</vt:lpstr>
      <vt:lpstr>IfcSwitchingDevice4x0Type</vt:lpstr>
      <vt:lpstr>IfcSwitchingDeviceTypeEnum</vt:lpstr>
      <vt:lpstr>IfcSystem4x0</vt:lpstr>
      <vt:lpstr>IfcSystemFurnitureElement4x0</vt:lpstr>
      <vt:lpstr>IfcSystemFurnitureElement4x0Type</vt:lpstr>
      <vt:lpstr>IfcSystemFurnitureElementTypeEnum</vt:lpstr>
      <vt:lpstr>IfcTank4x0</vt:lpstr>
      <vt:lpstr>IfcTank4x0Type</vt:lpstr>
      <vt:lpstr>IfcTankTypeEnum</vt:lpstr>
      <vt:lpstr>IfcTaskDurationEnum</vt:lpstr>
      <vt:lpstr>IfcTaskTypeEnum</vt:lpstr>
      <vt:lpstr>IfcTendonAnchorTypeEnum</vt:lpstr>
      <vt:lpstr>IfcTendonTypeEnum</vt:lpstr>
      <vt:lpstr>IfcTimeSeriesDataTypeEnum</vt:lpstr>
      <vt:lpstr>IfcTransformer4x0</vt:lpstr>
      <vt:lpstr>IfcTransformerTypeEnum</vt:lpstr>
      <vt:lpstr>IfcTransportElement4x0</vt:lpstr>
      <vt:lpstr>IfcTransportElement4x0Type</vt:lpstr>
      <vt:lpstr>IfcTransportElementTypeEnum</vt:lpstr>
      <vt:lpstr>IfcTubeBundle4x0</vt:lpstr>
      <vt:lpstr>IfcTubeBundle4x0Type</vt:lpstr>
      <vt:lpstr>IfcTubeBundleTypeEnum</vt:lpstr>
      <vt:lpstr>IfcUnitaryControlElement4x0</vt:lpstr>
      <vt:lpstr>IfcUnitaryControlElement4x0Type</vt:lpstr>
      <vt:lpstr>IfcUnitaryControlElementTypeEnum</vt:lpstr>
      <vt:lpstr>IfcUnitaryEquipment4x0</vt:lpstr>
      <vt:lpstr>IfcUnitaryEquipment4x0Type</vt:lpstr>
      <vt:lpstr>IfcUnitaryEquipmentTypeEnum</vt:lpstr>
      <vt:lpstr>IfcUnitEnum</vt:lpstr>
      <vt:lpstr>IfcValve4x0</vt:lpstr>
      <vt:lpstr>IfcValve4x0Type</vt:lpstr>
      <vt:lpstr>IfcValveTypeEnum</vt:lpstr>
      <vt:lpstr>IfcVibrationIsolator4x0</vt:lpstr>
      <vt:lpstr>IfcVibrationIsolatorTypeEnum</vt:lpstr>
      <vt:lpstr>IfcVoidingFeatureTypeEnum</vt:lpstr>
      <vt:lpstr>IfcWall4x0</vt:lpstr>
      <vt:lpstr>IfcWallTypeEnum</vt:lpstr>
      <vt:lpstr>IfcWasteTerminal4x0</vt:lpstr>
      <vt:lpstr>IfcWasteTerminal4x0Type</vt:lpstr>
      <vt:lpstr>IfcWasteTerminalTypeEnum</vt:lpstr>
      <vt:lpstr>IfcWindow4x0</vt:lpstr>
      <vt:lpstr>IfcWindowPanelOperationEnum</vt:lpstr>
      <vt:lpstr>IfcWindowPanelPositionEnum</vt:lpstr>
      <vt:lpstr>IfcWindowStyleConstructionEnum</vt:lpstr>
      <vt:lpstr>IfcWindowStyleOperationEnum</vt:lpstr>
      <vt:lpstr>IfcWindowTypeEnum</vt:lpstr>
      <vt:lpstr>IfcWindowTypePartitioningEnum</vt:lpstr>
      <vt:lpstr>IfcWorkCalendarTypeEnum</vt:lpstr>
      <vt:lpstr>IfcWorkControl4x0</vt:lpstr>
      <vt:lpstr>IfcWorkPlanTypeEnum</vt:lpstr>
      <vt:lpstr>imp_all</vt:lpstr>
      <vt:lpstr>imp_exp_cat</vt:lpstr>
      <vt:lpstr>imp_fillin</vt:lpstr>
      <vt:lpstr>imp_imp_cat</vt:lpstr>
      <vt:lpstr>imp_revit</vt:lpstr>
      <vt:lpstr>imp_standard</vt:lpstr>
      <vt:lpstr>imp_user</vt:lpstr>
      <vt:lpstr>'Import User'!import</vt:lpstr>
      <vt:lpstr>Import_DRS</vt:lpstr>
      <vt:lpstr>link_Entity</vt:lpstr>
      <vt:lpstr>link_Product</vt:lpstr>
      <vt:lpstr>link_Pset</vt:lpstr>
      <vt:lpstr>link4x0</vt:lpstr>
      <vt:lpstr>n.a.</vt:lpstr>
      <vt:lpstr>no</vt:lpstr>
      <vt:lpstr>not</vt:lpstr>
      <vt:lpstr>Param_DRS</vt:lpstr>
      <vt:lpstr>Param_DRS_1</vt:lpstr>
      <vt:lpstr>Param_DRS_eo</vt:lpstr>
      <vt:lpstr>param_fillin</vt:lpstr>
      <vt:lpstr>ParameterMappingTable!ParameterMappingTable</vt:lpstr>
      <vt:lpstr>pre_sel_cat</vt:lpstr>
      <vt:lpstr>Pset_</vt:lpstr>
      <vt:lpstr>Pset_1</vt:lpstr>
      <vt:lpstr>Pset_2</vt:lpstr>
      <vt:lpstr>Pset_3</vt:lpstr>
      <vt:lpstr>pset_head</vt:lpstr>
      <vt:lpstr>rev_cat</vt:lpstr>
      <vt:lpstr>rev_sub_cat</vt:lpstr>
      <vt:lpstr>Revit_Master_Parameter_List</vt:lpstr>
      <vt:lpstr>'Shared Param DRS'!RevitGG_IFC_Shared_Parameters_20121102</vt:lpstr>
      <vt:lpstr>Shared_Param_DRS</vt:lpstr>
      <vt:lpstr>Shared_Param_IFC</vt:lpstr>
      <vt:lpstr>sheet_entity</vt:lpstr>
      <vt:lpstr>sheet_pset</vt:lpstr>
      <vt:lpstr>sim_data_type</vt:lpstr>
      <vt:lpstr>strIfc</vt:lpstr>
      <vt:lpstr>supp_data_types</vt:lpstr>
      <vt:lpstr>supp_entity</vt:lpstr>
      <vt:lpstr>supp_pset</vt:lpstr>
      <vt:lpstr>T</vt:lpstr>
      <vt:lpstr>Type</vt:lpstr>
      <vt:lpstr>yes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This is a workbook / tool to help building Revit mapping tables for IFC interoperability</dc:title>
  <dc:creator>Teun de Vries;IkLeerBIM</dc:creator>
  <cp:keywords>Revit;IFC;Mapping Table</cp:keywords>
  <cp:lastModifiedBy>Teun de Vries | RoosRos</cp:lastModifiedBy>
  <dcterms:created xsi:type="dcterms:W3CDTF">2014-02-27T21:16:11Z</dcterms:created>
  <dcterms:modified xsi:type="dcterms:W3CDTF">2019-07-13T16:10:56Z</dcterms:modified>
</cp:coreProperties>
</file>